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xr:revisionPtr revIDLastSave="0" documentId="13_ncr:1_{FFD8B4A2-2FB7-46E6-8FFA-F5594750C356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DASHBOARD" sheetId="42" r:id="rId1"/>
    <sheet name="CENTRALIZED_CF_BALANCE" sheetId="40" r:id="rId2"/>
    <sheet name="CF_PLAN_FACT" sheetId="37" r:id="rId3"/>
    <sheet name="CENTRALIZED_CF_FORECAST" sheetId="50" r:id="rId4"/>
    <sheet name="CASH_SCHEDULE" sheetId="51" r:id="rId5"/>
    <sheet name="data_for_setup_and_charts" sheetId="45" r:id="rId6"/>
    <sheet name="conditions" sheetId="44" r:id="rId7"/>
    <sheet name="UniCF" sheetId="49" r:id="rId8"/>
    <sheet name="FORECAST_SOURCE_calc" sheetId="53" r:id="rId9"/>
    <sheet name="FORECAST_SOURCE_result" sheetId="54" r:id="rId10"/>
    <sheet name="holidays" sheetId="55" r:id="rId11"/>
  </sheets>
  <definedNames>
    <definedName name="_xlnm._FilterDatabase" localSheetId="9" hidden="1">FORECAST_SOURCE_result!$A$1:$T$1</definedName>
    <definedName name="Год" localSheetId="3">#REF!</definedName>
    <definedName name="Год" localSheetId="10">#REF!</definedName>
    <definedName name="Год">#REF!</definedName>
    <definedName name="ДОО" localSheetId="3">#REF!</definedName>
    <definedName name="ДОО" localSheetId="10">#REF!</definedName>
    <definedName name="ДОО">#REF!</definedName>
    <definedName name="Запрос_из_MS_Access_Database" localSheetId="10" hidden="1">holidays!$A$1:$B$336</definedName>
    <definedName name="Запрос_из_MS_Access_Database" localSheetId="7" hidden="1">UniCF!$A$1:$AF$8204</definedName>
    <definedName name="ФО_данные.accdb" localSheetId="10" hidden="1">holidays!#REF!</definedName>
  </definedNames>
  <calcPr calcId="191029"/>
  <pivotCaches>
    <pivotCache cacheId="92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6" i="42" l="1"/>
  <c r="I35" i="42"/>
  <c r="I34" i="42"/>
  <c r="F35" i="42"/>
  <c r="F34" i="42"/>
  <c r="B10" i="42" l="1"/>
  <c r="B7" i="42"/>
  <c r="M33" i="45" l="1"/>
  <c r="L33" i="45"/>
  <c r="K33" i="45"/>
  <c r="J33" i="45"/>
  <c r="I33" i="45"/>
  <c r="H33" i="45"/>
  <c r="G33" i="45"/>
  <c r="F33" i="45"/>
  <c r="E33" i="45"/>
  <c r="D33" i="45"/>
  <c r="C33" i="45"/>
  <c r="M32" i="45"/>
  <c r="L32" i="45"/>
  <c r="K32" i="45"/>
  <c r="J32" i="45"/>
  <c r="I32" i="45"/>
  <c r="H32" i="45"/>
  <c r="G32" i="45"/>
  <c r="F32" i="45"/>
  <c r="E32" i="45"/>
  <c r="D32" i="45"/>
  <c r="C32" i="45"/>
  <c r="B33" i="45"/>
  <c r="B32" i="45"/>
  <c r="B30" i="45"/>
  <c r="M13" i="45" l="1"/>
  <c r="L13" i="45"/>
  <c r="K13" i="45"/>
  <c r="J13" i="45"/>
  <c r="I13" i="45"/>
  <c r="H13" i="45"/>
  <c r="G13" i="45"/>
  <c r="F13" i="45"/>
  <c r="E13" i="45"/>
  <c r="D13" i="45"/>
  <c r="C13" i="45"/>
  <c r="B13" i="45"/>
  <c r="B12" i="45"/>
  <c r="M9" i="45"/>
  <c r="M19" i="45" s="1"/>
  <c r="M24" i="45" s="1"/>
  <c r="L9" i="45"/>
  <c r="L19" i="45" s="1"/>
  <c r="L24" i="45" s="1"/>
  <c r="K9" i="45"/>
  <c r="J9" i="45"/>
  <c r="I9" i="45"/>
  <c r="H9" i="45"/>
  <c r="G9" i="45"/>
  <c r="F9" i="45"/>
  <c r="E9" i="45"/>
  <c r="D9" i="45"/>
  <c r="D19" i="45" s="1"/>
  <c r="D24" i="45" s="1"/>
  <c r="C9" i="45"/>
  <c r="M8" i="45"/>
  <c r="L8" i="45"/>
  <c r="K8" i="45"/>
  <c r="J8" i="45"/>
  <c r="I8" i="45"/>
  <c r="H8" i="45"/>
  <c r="G8" i="45"/>
  <c r="F8" i="45"/>
  <c r="E8" i="45"/>
  <c r="D8" i="45"/>
  <c r="C8" i="45"/>
  <c r="C18" i="45" s="1"/>
  <c r="C23" i="45" s="1"/>
  <c r="B8" i="45"/>
  <c r="B18" i="45" s="1"/>
  <c r="B23" i="45" s="1"/>
  <c r="B9" i="45"/>
  <c r="B7" i="45"/>
  <c r="B5" i="45"/>
  <c r="B17" i="45" s="1"/>
  <c r="H18" i="45" l="1"/>
  <c r="H23" i="45" s="1"/>
  <c r="E19" i="45"/>
  <c r="E24" i="45" s="1"/>
  <c r="B19" i="45"/>
  <c r="B24" i="45" s="1"/>
  <c r="I18" i="45"/>
  <c r="I23" i="45" s="1"/>
  <c r="F19" i="45"/>
  <c r="F24" i="45" s="1"/>
  <c r="J18" i="45"/>
  <c r="J23" i="45" s="1"/>
  <c r="G19" i="45"/>
  <c r="G24" i="45" s="1"/>
  <c r="K18" i="45"/>
  <c r="K23" i="45" s="1"/>
  <c r="H19" i="45"/>
  <c r="H24" i="45" s="1"/>
  <c r="D18" i="45"/>
  <c r="D23" i="45" s="1"/>
  <c r="L18" i="45"/>
  <c r="L23" i="45" s="1"/>
  <c r="I19" i="45"/>
  <c r="I24" i="45" s="1"/>
  <c r="E18" i="45"/>
  <c r="E23" i="45" s="1"/>
  <c r="M18" i="45"/>
  <c r="M23" i="45" s="1"/>
  <c r="J19" i="45"/>
  <c r="J24" i="45" s="1"/>
  <c r="G18" i="45"/>
  <c r="G23" i="45" s="1"/>
  <c r="F18" i="45"/>
  <c r="F23" i="45" s="1"/>
  <c r="C19" i="45"/>
  <c r="C24" i="45" s="1"/>
  <c r="K19" i="45"/>
  <c r="K24" i="45" s="1"/>
  <c r="C12" i="45"/>
  <c r="D12" i="45" s="1"/>
  <c r="E12" i="45" s="1"/>
  <c r="F12" i="45" s="1"/>
  <c r="G12" i="45" s="1"/>
  <c r="H12" i="45" s="1"/>
  <c r="I12" i="45" s="1"/>
  <c r="J12" i="45" s="1"/>
  <c r="K12" i="45" s="1"/>
  <c r="L12" i="45" s="1"/>
  <c r="M12" i="45" s="1"/>
  <c r="N12" i="45" s="1"/>
  <c r="H140" i="44"/>
  <c r="H138" i="44"/>
  <c r="H136" i="44"/>
  <c r="H134" i="44"/>
  <c r="H132" i="44"/>
  <c r="H130" i="44"/>
  <c r="H128" i="44"/>
  <c r="H126" i="44"/>
  <c r="H124" i="44"/>
  <c r="H122" i="44"/>
  <c r="H120" i="44"/>
  <c r="H118" i="44"/>
  <c r="D26" i="45"/>
  <c r="B58" i="45"/>
  <c r="C17" i="45" l="1"/>
  <c r="A1" i="53"/>
  <c r="E4" i="53" l="1"/>
  <c r="J4" i="53" s="1"/>
  <c r="N1" i="45"/>
  <c r="P33" i="45" l="1"/>
  <c r="N32" i="45"/>
  <c r="O33" i="45"/>
  <c r="N33" i="45"/>
  <c r="P32" i="45"/>
  <c r="O32" i="45"/>
  <c r="P13" i="45"/>
  <c r="O13" i="45"/>
  <c r="P18" i="45"/>
  <c r="N13" i="45"/>
  <c r="O12" i="45" s="1"/>
  <c r="N9" i="45"/>
  <c r="N19" i="45" s="1"/>
  <c r="N24" i="45" s="1"/>
  <c r="O9" i="45"/>
  <c r="O19" i="45" s="1"/>
  <c r="O24" i="45" s="1"/>
  <c r="O8" i="45"/>
  <c r="O18" i="45" s="1"/>
  <c r="O23" i="45" s="1"/>
  <c r="P19" i="45"/>
  <c r="N8" i="45"/>
  <c r="N18" i="45" s="1"/>
  <c r="N23" i="45" s="1"/>
  <c r="K4" i="53"/>
  <c r="H4" i="53"/>
  <c r="I4" i="53"/>
  <c r="G4" i="53"/>
  <c r="F4" i="53"/>
  <c r="F3" i="53"/>
  <c r="E3" i="53"/>
  <c r="P12" i="45" l="1"/>
  <c r="E19" i="53"/>
  <c r="E11" i="53"/>
  <c r="E18" i="53"/>
  <c r="E6" i="53"/>
  <c r="E17" i="53"/>
  <c r="E16" i="53"/>
  <c r="E9" i="53"/>
  <c r="E15" i="53"/>
  <c r="E8" i="53"/>
  <c r="E7" i="53"/>
  <c r="E14" i="53"/>
  <c r="E13" i="53"/>
  <c r="E12" i="53"/>
  <c r="E10" i="53"/>
  <c r="F17" i="53"/>
  <c r="F13" i="53"/>
  <c r="F9" i="53"/>
  <c r="F16" i="53"/>
  <c r="F12" i="53"/>
  <c r="F8" i="53"/>
  <c r="F19" i="53"/>
  <c r="F15" i="53"/>
  <c r="F11" i="53"/>
  <c r="F18" i="53"/>
  <c r="F14" i="53"/>
  <c r="F10" i="53"/>
  <c r="F6" i="53"/>
  <c r="F7" i="53"/>
  <c r="H11" i="53"/>
  <c r="H6" i="53"/>
  <c r="H18" i="53"/>
  <c r="L3" i="53"/>
  <c r="N8" i="53" s="1"/>
  <c r="P4" i="53"/>
  <c r="Q4" i="53"/>
  <c r="V4" i="53" s="1"/>
  <c r="O4" i="53"/>
  <c r="M4" i="53"/>
  <c r="N4" i="53"/>
  <c r="L4" i="53"/>
  <c r="K3" i="53"/>
  <c r="H7" i="53"/>
  <c r="H8" i="53"/>
  <c r="H19" i="53"/>
  <c r="H17" i="53"/>
  <c r="H15" i="53"/>
  <c r="H9" i="53"/>
  <c r="H16" i="53"/>
  <c r="H13" i="53"/>
  <c r="H14" i="53"/>
  <c r="H12" i="53"/>
  <c r="H10" i="53"/>
  <c r="N12" i="53" l="1"/>
  <c r="N13" i="53"/>
  <c r="N14" i="53"/>
  <c r="N16" i="53"/>
  <c r="N7" i="53"/>
  <c r="N15" i="53"/>
  <c r="N19" i="53"/>
  <c r="N17" i="53"/>
  <c r="N9" i="53"/>
  <c r="N10" i="53"/>
  <c r="K16" i="53"/>
  <c r="K12" i="53"/>
  <c r="K8" i="53"/>
  <c r="K19" i="53"/>
  <c r="K15" i="53"/>
  <c r="K11" i="53"/>
  <c r="K7" i="53"/>
  <c r="K18" i="53"/>
  <c r="K14" i="53"/>
  <c r="K10" i="53"/>
  <c r="K17" i="53"/>
  <c r="K13" i="53"/>
  <c r="K9" i="53"/>
  <c r="K6" i="53"/>
  <c r="I6" i="53"/>
  <c r="J6" i="53" s="1"/>
  <c r="L16" i="53"/>
  <c r="L12" i="53"/>
  <c r="L8" i="53"/>
  <c r="L19" i="53"/>
  <c r="L15" i="53"/>
  <c r="L11" i="53"/>
  <c r="L7" i="53"/>
  <c r="L18" i="53"/>
  <c r="L14" i="53"/>
  <c r="L10" i="53"/>
  <c r="L17" i="53"/>
  <c r="L13" i="53"/>
  <c r="L9" i="53"/>
  <c r="L6" i="53"/>
  <c r="N18" i="53"/>
  <c r="N6" i="53"/>
  <c r="N11" i="53"/>
  <c r="W4" i="53"/>
  <c r="AB4" i="53" s="1"/>
  <c r="T4" i="53"/>
  <c r="R4" i="53"/>
  <c r="S4" i="53"/>
  <c r="U4" i="53"/>
  <c r="R3" i="53"/>
  <c r="Q3" i="53"/>
  <c r="I8" i="53"/>
  <c r="J8" i="53" s="1"/>
  <c r="I7" i="53"/>
  <c r="J7" i="53" s="1"/>
  <c r="I19" i="53"/>
  <c r="J19" i="53" s="1"/>
  <c r="I15" i="53"/>
  <c r="J15" i="53" s="1"/>
  <c r="I12" i="53"/>
  <c r="J12" i="53" s="1"/>
  <c r="I9" i="53"/>
  <c r="J9" i="53" s="1"/>
  <c r="I14" i="53"/>
  <c r="J14" i="53" s="1"/>
  <c r="I10" i="53"/>
  <c r="J10" i="53" s="1"/>
  <c r="I16" i="53"/>
  <c r="J16" i="53" s="1"/>
  <c r="I18" i="53"/>
  <c r="J18" i="53" s="1"/>
  <c r="I13" i="53"/>
  <c r="J13" i="53" s="1"/>
  <c r="I11" i="53"/>
  <c r="J11" i="53" s="1"/>
  <c r="I17" i="53"/>
  <c r="J17" i="53" s="1"/>
  <c r="O8" i="53" l="1"/>
  <c r="P8" i="53" s="1"/>
  <c r="Q8" i="53" s="1"/>
  <c r="O13" i="53"/>
  <c r="P13" i="53" s="1"/>
  <c r="Q13" i="53" s="1"/>
  <c r="O18" i="53"/>
  <c r="P18" i="53" s="1"/>
  <c r="Q18" i="53" s="1"/>
  <c r="O19" i="53"/>
  <c r="P19" i="53" s="1"/>
  <c r="Q19" i="53" s="1"/>
  <c r="O17" i="53"/>
  <c r="P17" i="53" s="1"/>
  <c r="Q17" i="53" s="1"/>
  <c r="O6" i="53"/>
  <c r="P6" i="53" s="1"/>
  <c r="Q6" i="53" s="1"/>
  <c r="O10" i="53"/>
  <c r="P10" i="53" s="1"/>
  <c r="Q10" i="53" s="1"/>
  <c r="O11" i="53"/>
  <c r="P11" i="53" s="1"/>
  <c r="Q11" i="53" s="1"/>
  <c r="O12" i="53"/>
  <c r="P12" i="53" s="1"/>
  <c r="Q12" i="53" s="1"/>
  <c r="O7" i="53"/>
  <c r="P7" i="53" s="1"/>
  <c r="Q7" i="53" s="1"/>
  <c r="O9" i="53"/>
  <c r="P9" i="53" s="1"/>
  <c r="Q9" i="53" s="1"/>
  <c r="O14" i="53"/>
  <c r="P14" i="53" s="1"/>
  <c r="Q14" i="53" s="1"/>
  <c r="O15" i="53"/>
  <c r="P15" i="53" s="1"/>
  <c r="Q15" i="53" s="1"/>
  <c r="O16" i="53"/>
  <c r="P16" i="53" s="1"/>
  <c r="Q16" i="53" s="1"/>
  <c r="R19" i="53"/>
  <c r="R15" i="53"/>
  <c r="R11" i="53"/>
  <c r="R7" i="53"/>
  <c r="R18" i="53"/>
  <c r="R14" i="53"/>
  <c r="R10" i="53"/>
  <c r="R17" i="53"/>
  <c r="R13" i="53"/>
  <c r="R16" i="53"/>
  <c r="R12" i="53"/>
  <c r="R8" i="53"/>
  <c r="R9" i="53"/>
  <c r="R6" i="53"/>
  <c r="T6" i="53"/>
  <c r="T11" i="53"/>
  <c r="T18" i="53"/>
  <c r="T7" i="53"/>
  <c r="T8" i="53"/>
  <c r="T19" i="53"/>
  <c r="T17" i="53"/>
  <c r="T15" i="53"/>
  <c r="T13" i="53"/>
  <c r="T16" i="53"/>
  <c r="T9" i="53"/>
  <c r="T14" i="53"/>
  <c r="T10" i="53"/>
  <c r="T12" i="53"/>
  <c r="AC4" i="53"/>
  <c r="AH4" i="53" s="1"/>
  <c r="AA4" i="53"/>
  <c r="Z4" i="53"/>
  <c r="Y4" i="53"/>
  <c r="X4" i="53"/>
  <c r="W3" i="53"/>
  <c r="X3" i="53"/>
  <c r="U12" i="53" l="1"/>
  <c r="V12" i="53" s="1"/>
  <c r="W12" i="53" s="1"/>
  <c r="U15" i="53"/>
  <c r="V15" i="53" s="1"/>
  <c r="W15" i="53" s="1"/>
  <c r="U13" i="53"/>
  <c r="V13" i="53" s="1"/>
  <c r="W13" i="53" s="1"/>
  <c r="U7" i="53"/>
  <c r="V7" i="53" s="1"/>
  <c r="W7" i="53" s="1"/>
  <c r="U10" i="53"/>
  <c r="V10" i="53" s="1"/>
  <c r="W10" i="53" s="1"/>
  <c r="U18" i="53"/>
  <c r="V18" i="53" s="1"/>
  <c r="W18" i="53" s="1"/>
  <c r="U19" i="53"/>
  <c r="V19" i="53" s="1"/>
  <c r="W19" i="53" s="1"/>
  <c r="U14" i="53"/>
  <c r="V14" i="53" s="1"/>
  <c r="W14" i="53" s="1"/>
  <c r="U9" i="53"/>
  <c r="V9" i="53" s="1"/>
  <c r="W9" i="53" s="1"/>
  <c r="U11" i="53"/>
  <c r="V11" i="53" s="1"/>
  <c r="W11" i="53" s="1"/>
  <c r="U16" i="53"/>
  <c r="V16" i="53" s="1"/>
  <c r="W16" i="53" s="1"/>
  <c r="U6" i="53"/>
  <c r="V6" i="53" s="1"/>
  <c r="W6" i="53" s="1"/>
  <c r="U17" i="53"/>
  <c r="V17" i="53" s="1"/>
  <c r="W17" i="53" s="1"/>
  <c r="U8" i="53"/>
  <c r="V8" i="53" s="1"/>
  <c r="W8" i="53" s="1"/>
  <c r="X18" i="53"/>
  <c r="X14" i="53"/>
  <c r="X10" i="53"/>
  <c r="X17" i="53"/>
  <c r="X13" i="53"/>
  <c r="X9" i="53"/>
  <c r="X16" i="53"/>
  <c r="X12" i="53"/>
  <c r="X19" i="53"/>
  <c r="X15" i="53"/>
  <c r="X11" i="53"/>
  <c r="X7" i="53"/>
  <c r="X6" i="53"/>
  <c r="X8" i="53"/>
  <c r="Z11" i="53"/>
  <c r="Z18" i="53"/>
  <c r="Z6" i="53"/>
  <c r="AI4" i="53"/>
  <c r="AN4" i="53" s="1"/>
  <c r="AD4" i="53"/>
  <c r="AE4" i="53"/>
  <c r="AG4" i="53"/>
  <c r="AF4" i="53"/>
  <c r="AD3" i="53"/>
  <c r="AC3" i="53"/>
  <c r="Z7" i="53"/>
  <c r="Z19" i="53"/>
  <c r="Z8" i="53"/>
  <c r="Z16" i="53"/>
  <c r="Z14" i="53"/>
  <c r="Z13" i="53"/>
  <c r="Z10" i="53"/>
  <c r="Z12" i="53"/>
  <c r="Z17" i="53"/>
  <c r="Z15" i="53"/>
  <c r="Z9" i="53"/>
  <c r="AA19" i="53" l="1"/>
  <c r="AB19" i="53" s="1"/>
  <c r="AC19" i="53" s="1"/>
  <c r="AA14" i="53"/>
  <c r="AB14" i="53" s="1"/>
  <c r="AC14" i="53" s="1"/>
  <c r="AA13" i="53"/>
  <c r="AB13" i="53" s="1"/>
  <c r="AC13" i="53" s="1"/>
  <c r="AA9" i="53"/>
  <c r="AB9" i="53" s="1"/>
  <c r="AC9" i="53" s="1"/>
  <c r="AA17" i="53"/>
  <c r="AB17" i="53" s="1"/>
  <c r="AC17" i="53" s="1"/>
  <c r="AA11" i="53"/>
  <c r="AB11" i="53" s="1"/>
  <c r="AC11" i="53" s="1"/>
  <c r="AA18" i="53"/>
  <c r="AB18" i="53" s="1"/>
  <c r="AC18" i="53" s="1"/>
  <c r="AA10" i="53"/>
  <c r="AB10" i="53" s="1"/>
  <c r="AC10" i="53" s="1"/>
  <c r="AA6" i="53"/>
  <c r="AB6" i="53" s="1"/>
  <c r="AC6" i="53" s="1"/>
  <c r="AA16" i="53"/>
  <c r="AB16" i="53" s="1"/>
  <c r="AC16" i="53" s="1"/>
  <c r="AA15" i="53"/>
  <c r="AB15" i="53" s="1"/>
  <c r="AC15" i="53" s="1"/>
  <c r="AA8" i="53"/>
  <c r="AB8" i="53" s="1"/>
  <c r="AC8" i="53" s="1"/>
  <c r="AA7" i="53"/>
  <c r="AB7" i="53" s="1"/>
  <c r="AC7" i="53" s="1"/>
  <c r="AA12" i="53"/>
  <c r="AB12" i="53" s="1"/>
  <c r="AC12" i="53" s="1"/>
  <c r="AD17" i="53"/>
  <c r="AD13" i="53"/>
  <c r="AD9" i="53"/>
  <c r="AD16" i="53"/>
  <c r="AD12" i="53"/>
  <c r="AD8" i="53"/>
  <c r="AD19" i="53"/>
  <c r="AD15" i="53"/>
  <c r="AD11" i="53"/>
  <c r="AD18" i="53"/>
  <c r="AD14" i="53"/>
  <c r="AD10" i="53"/>
  <c r="AD7" i="53"/>
  <c r="AD6" i="53"/>
  <c r="AF6" i="53"/>
  <c r="AF18" i="53"/>
  <c r="AF11" i="53"/>
  <c r="AO4" i="53"/>
  <c r="AT4" i="53" s="1"/>
  <c r="AK4" i="53"/>
  <c r="AJ4" i="53"/>
  <c r="AM4" i="53"/>
  <c r="AL4" i="53"/>
  <c r="AI3" i="53"/>
  <c r="AJ3" i="53"/>
  <c r="AF8" i="53"/>
  <c r="AF19" i="53"/>
  <c r="AF7" i="53"/>
  <c r="AF17" i="53"/>
  <c r="AF15" i="53"/>
  <c r="AF16" i="53"/>
  <c r="AF12" i="53"/>
  <c r="AF14" i="53"/>
  <c r="AF9" i="53"/>
  <c r="AF10" i="53"/>
  <c r="AF13" i="53"/>
  <c r="AG11" i="53" l="1"/>
  <c r="AH11" i="53" s="1"/>
  <c r="AI11" i="53" s="1"/>
  <c r="AG9" i="53"/>
  <c r="AH9" i="53" s="1"/>
  <c r="AI9" i="53" s="1"/>
  <c r="AG14" i="53"/>
  <c r="AH14" i="53" s="1"/>
  <c r="AI14" i="53" s="1"/>
  <c r="AG15" i="53"/>
  <c r="AH15" i="53" s="1"/>
  <c r="AI15" i="53" s="1"/>
  <c r="AG10" i="53"/>
  <c r="AH10" i="53" s="1"/>
  <c r="AI10" i="53" s="1"/>
  <c r="AG19" i="53"/>
  <c r="AH19" i="53" s="1"/>
  <c r="AI19" i="53" s="1"/>
  <c r="AG18" i="53"/>
  <c r="AH18" i="53" s="1"/>
  <c r="AI18" i="53" s="1"/>
  <c r="AG13" i="53"/>
  <c r="AH13" i="53" s="1"/>
  <c r="AI13" i="53" s="1"/>
  <c r="AG8" i="53"/>
  <c r="AH8" i="53" s="1"/>
  <c r="AI8" i="53" s="1"/>
  <c r="AG17" i="53"/>
  <c r="AH17" i="53" s="1"/>
  <c r="AI17" i="53" s="1"/>
  <c r="AG16" i="53"/>
  <c r="AG6" i="53"/>
  <c r="AH6" i="53" s="1"/>
  <c r="AI6" i="53" s="1"/>
  <c r="AG7" i="53"/>
  <c r="AH7" i="53" s="1"/>
  <c r="AI7" i="53" s="1"/>
  <c r="AG12" i="53"/>
  <c r="AH12" i="53" s="1"/>
  <c r="AI12" i="53" s="1"/>
  <c r="AJ16" i="53"/>
  <c r="AJ12" i="53"/>
  <c r="AJ8" i="53"/>
  <c r="AJ19" i="53"/>
  <c r="AJ15" i="53"/>
  <c r="AJ11" i="53"/>
  <c r="AJ7" i="53"/>
  <c r="AJ18" i="53"/>
  <c r="AJ14" i="53"/>
  <c r="AJ10" i="53"/>
  <c r="AJ17" i="53"/>
  <c r="AJ13" i="53"/>
  <c r="AJ9" i="53"/>
  <c r="AJ6" i="53"/>
  <c r="AL6" i="53"/>
  <c r="AL11" i="53"/>
  <c r="AL18" i="53"/>
  <c r="AL19" i="53"/>
  <c r="AL7" i="53"/>
  <c r="AL16" i="53"/>
  <c r="AL14" i="53"/>
  <c r="AL8" i="53"/>
  <c r="AL10" i="53"/>
  <c r="AL17" i="53"/>
  <c r="AL15" i="53"/>
  <c r="AL13" i="53"/>
  <c r="AL12" i="53"/>
  <c r="AL9" i="53"/>
  <c r="AH16" i="53"/>
  <c r="AI16" i="53" s="1"/>
  <c r="AU4" i="53"/>
  <c r="AZ4" i="53" s="1"/>
  <c r="AR4" i="53"/>
  <c r="AS4" i="53"/>
  <c r="AP4" i="53"/>
  <c r="AQ4" i="53"/>
  <c r="AP3" i="53"/>
  <c r="AO3" i="53"/>
  <c r="C1" i="53"/>
  <c r="D1" i="53" s="1"/>
  <c r="AM13" i="53" l="1"/>
  <c r="AN13" i="53" s="1"/>
  <c r="AO13" i="53" s="1"/>
  <c r="AM10" i="53"/>
  <c r="AN10" i="53" s="1"/>
  <c r="AO10" i="53" s="1"/>
  <c r="AM9" i="53"/>
  <c r="AN9" i="53" s="1"/>
  <c r="AO9" i="53" s="1"/>
  <c r="AM17" i="53"/>
  <c r="AN17" i="53" s="1"/>
  <c r="AO17" i="53" s="1"/>
  <c r="AM7" i="53"/>
  <c r="AN7" i="53" s="1"/>
  <c r="AO7" i="53" s="1"/>
  <c r="AM8" i="53"/>
  <c r="AN8" i="53" s="1"/>
  <c r="AO8" i="53" s="1"/>
  <c r="AM16" i="53"/>
  <c r="AN16" i="53" s="1"/>
  <c r="AO16" i="53" s="1"/>
  <c r="AM6" i="53"/>
  <c r="AN6" i="53" s="1"/>
  <c r="AO6" i="53" s="1"/>
  <c r="AM11" i="53"/>
  <c r="AN11" i="53" s="1"/>
  <c r="AO11" i="53" s="1"/>
  <c r="AM15" i="53"/>
  <c r="AN15" i="53" s="1"/>
  <c r="AO15" i="53" s="1"/>
  <c r="AM19" i="53"/>
  <c r="AN19" i="53" s="1"/>
  <c r="AO19" i="53" s="1"/>
  <c r="AM18" i="53"/>
  <c r="AN18" i="53" s="1"/>
  <c r="AO18" i="53" s="1"/>
  <c r="AM14" i="53"/>
  <c r="AN14" i="53" s="1"/>
  <c r="AO14" i="53" s="1"/>
  <c r="AM12" i="53"/>
  <c r="AN12" i="53" s="1"/>
  <c r="AO12" i="53" s="1"/>
  <c r="AP19" i="53"/>
  <c r="AP15" i="53"/>
  <c r="AP11" i="53"/>
  <c r="AP7" i="53"/>
  <c r="AP18" i="53"/>
  <c r="AP14" i="53"/>
  <c r="AP10" i="53"/>
  <c r="AP17" i="53"/>
  <c r="AP13" i="53"/>
  <c r="AP16" i="53"/>
  <c r="AP12" i="53"/>
  <c r="AP8" i="53"/>
  <c r="AP6" i="53"/>
  <c r="AP9" i="53"/>
  <c r="AR11" i="53"/>
  <c r="AR6" i="53"/>
  <c r="AR18" i="53"/>
  <c r="AR7" i="53"/>
  <c r="AR8" i="53"/>
  <c r="AR19" i="53"/>
  <c r="AR17" i="53"/>
  <c r="AR15" i="53"/>
  <c r="AR13" i="53"/>
  <c r="AR16" i="53"/>
  <c r="AR14" i="53"/>
  <c r="AR9" i="53"/>
  <c r="AR12" i="53"/>
  <c r="AR10" i="53"/>
  <c r="BA4" i="53"/>
  <c r="BF4" i="53" s="1"/>
  <c r="AV4" i="53"/>
  <c r="AY4" i="53"/>
  <c r="AX4" i="53"/>
  <c r="AW4" i="53"/>
  <c r="AU3" i="53"/>
  <c r="AV3" i="53"/>
  <c r="I39" i="42"/>
  <c r="F236" i="44"/>
  <c r="F234" i="44"/>
  <c r="F232" i="44"/>
  <c r="F230" i="44"/>
  <c r="F228" i="44"/>
  <c r="F226" i="44"/>
  <c r="F224" i="44"/>
  <c r="F222" i="44"/>
  <c r="F220" i="44"/>
  <c r="F218" i="44"/>
  <c r="F216" i="44"/>
  <c r="F214" i="44"/>
  <c r="F212" i="44"/>
  <c r="F210" i="44"/>
  <c r="F208" i="44"/>
  <c r="F206" i="44"/>
  <c r="F204" i="44"/>
  <c r="F202" i="44"/>
  <c r="F200" i="44"/>
  <c r="F198" i="44"/>
  <c r="F196" i="44"/>
  <c r="F194" i="44"/>
  <c r="F192" i="44"/>
  <c r="F190" i="44"/>
  <c r="AS13" i="53" l="1"/>
  <c r="AT13" i="53" s="1"/>
  <c r="AU13" i="53" s="1"/>
  <c r="AS11" i="53"/>
  <c r="AT11" i="53" s="1"/>
  <c r="AU11" i="53" s="1"/>
  <c r="AS19" i="53"/>
  <c r="AT19" i="53" s="1"/>
  <c r="AU19" i="53" s="1"/>
  <c r="AS9" i="53"/>
  <c r="AT9" i="53" s="1"/>
  <c r="AU9" i="53" s="1"/>
  <c r="AS8" i="53"/>
  <c r="AT8" i="53" s="1"/>
  <c r="AU8" i="53" s="1"/>
  <c r="AS15" i="53"/>
  <c r="AT15" i="53" s="1"/>
  <c r="AU15" i="53" s="1"/>
  <c r="AS7" i="53"/>
  <c r="AT7" i="53" s="1"/>
  <c r="AU7" i="53" s="1"/>
  <c r="AS14" i="53"/>
  <c r="AT14" i="53" s="1"/>
  <c r="AU14" i="53" s="1"/>
  <c r="AS16" i="53"/>
  <c r="AS18" i="53"/>
  <c r="AT18" i="53" s="1"/>
  <c r="AU18" i="53" s="1"/>
  <c r="AS6" i="53"/>
  <c r="AT6" i="53" s="1"/>
  <c r="AU6" i="53" s="1"/>
  <c r="AS17" i="53"/>
  <c r="AT17" i="53" s="1"/>
  <c r="AU17" i="53" s="1"/>
  <c r="AS10" i="53"/>
  <c r="AT10" i="53" s="1"/>
  <c r="AU10" i="53" s="1"/>
  <c r="AS12" i="53"/>
  <c r="AT12" i="53" s="1"/>
  <c r="AU12" i="53" s="1"/>
  <c r="AV18" i="53"/>
  <c r="AV14" i="53"/>
  <c r="AV10" i="53"/>
  <c r="AV17" i="53"/>
  <c r="AV13" i="53"/>
  <c r="AV9" i="53"/>
  <c r="AV16" i="53"/>
  <c r="AV12" i="53"/>
  <c r="AV19" i="53"/>
  <c r="AV15" i="53"/>
  <c r="AV11" i="53"/>
  <c r="AV7" i="53"/>
  <c r="AV8" i="53"/>
  <c r="AV6" i="53"/>
  <c r="AX11" i="53"/>
  <c r="AX18" i="53"/>
  <c r="AX6" i="53"/>
  <c r="AT16" i="53"/>
  <c r="AU16" i="53" s="1"/>
  <c r="AX7" i="53"/>
  <c r="AX19" i="53"/>
  <c r="AX8" i="53"/>
  <c r="AX16" i="53"/>
  <c r="AX14" i="53"/>
  <c r="AX12" i="53"/>
  <c r="AX10" i="53"/>
  <c r="AX17" i="53"/>
  <c r="AX15" i="53"/>
  <c r="AX13" i="53"/>
  <c r="AX9" i="53"/>
  <c r="BG4" i="53"/>
  <c r="BL4" i="53" s="1"/>
  <c r="BE4" i="53"/>
  <c r="BD4" i="53"/>
  <c r="BC4" i="53"/>
  <c r="BB4" i="53"/>
  <c r="BA3" i="53"/>
  <c r="BB3" i="53"/>
  <c r="AY8" i="53" l="1"/>
  <c r="AZ8" i="53" s="1"/>
  <c r="BA8" i="53" s="1"/>
  <c r="AY16" i="53"/>
  <c r="AZ16" i="53" s="1"/>
  <c r="BA16" i="53" s="1"/>
  <c r="AY17" i="53"/>
  <c r="AZ17" i="53" s="1"/>
  <c r="BA17" i="53" s="1"/>
  <c r="AY7" i="53"/>
  <c r="AZ7" i="53" s="1"/>
  <c r="BA7" i="53" s="1"/>
  <c r="AY11" i="53"/>
  <c r="AZ11" i="53" s="1"/>
  <c r="BA11" i="53" s="1"/>
  <c r="AY9" i="53"/>
  <c r="AZ9" i="53" s="1"/>
  <c r="BA9" i="53" s="1"/>
  <c r="AY10" i="53"/>
  <c r="AZ10" i="53" s="1"/>
  <c r="BA10" i="53" s="1"/>
  <c r="AY15" i="53"/>
  <c r="AZ15" i="53" s="1"/>
  <c r="BA15" i="53" s="1"/>
  <c r="AY18" i="53"/>
  <c r="AZ18" i="53" s="1"/>
  <c r="BA18" i="53" s="1"/>
  <c r="AY14" i="53"/>
  <c r="AZ14" i="53" s="1"/>
  <c r="BA14" i="53" s="1"/>
  <c r="AY19" i="53"/>
  <c r="AZ19" i="53" s="1"/>
  <c r="BA19" i="53" s="1"/>
  <c r="AY13" i="53"/>
  <c r="AZ13" i="53" s="1"/>
  <c r="BA13" i="53" s="1"/>
  <c r="AY6" i="53"/>
  <c r="AZ6" i="53" s="1"/>
  <c r="BA6" i="53" s="1"/>
  <c r="AY12" i="53"/>
  <c r="AZ12" i="53" s="1"/>
  <c r="BA12" i="53" s="1"/>
  <c r="BB17" i="53"/>
  <c r="BB13" i="53"/>
  <c r="BB9" i="53"/>
  <c r="BB16" i="53"/>
  <c r="BB12" i="53"/>
  <c r="BB8" i="53"/>
  <c r="BB19" i="53"/>
  <c r="BB15" i="53"/>
  <c r="BB11" i="53"/>
  <c r="BB18" i="53"/>
  <c r="BB14" i="53"/>
  <c r="BB10" i="53"/>
  <c r="BB6" i="53"/>
  <c r="BB7" i="53"/>
  <c r="BD11" i="53"/>
  <c r="BD18" i="53"/>
  <c r="BD6" i="53"/>
  <c r="BM4" i="53"/>
  <c r="BR4" i="53" s="1"/>
  <c r="BI4" i="53"/>
  <c r="BK4" i="53"/>
  <c r="BJ4" i="53"/>
  <c r="BH4" i="53"/>
  <c r="BH3" i="53"/>
  <c r="BG3" i="53"/>
  <c r="BD8" i="53"/>
  <c r="BD19" i="53"/>
  <c r="BD7" i="53"/>
  <c r="BD17" i="53"/>
  <c r="BD15" i="53"/>
  <c r="BD13" i="53"/>
  <c r="BD14" i="53"/>
  <c r="BD9" i="53"/>
  <c r="BD12" i="53"/>
  <c r="BD10" i="53"/>
  <c r="BD16" i="53"/>
  <c r="F188" i="44"/>
  <c r="F186" i="44"/>
  <c r="F184" i="44"/>
  <c r="F182" i="44"/>
  <c r="F180" i="44"/>
  <c r="F178" i="44"/>
  <c r="F176" i="44"/>
  <c r="F174" i="44"/>
  <c r="F172" i="44"/>
  <c r="F170" i="44"/>
  <c r="F168" i="44"/>
  <c r="F166" i="44"/>
  <c r="F164" i="44"/>
  <c r="F162" i="44"/>
  <c r="F160" i="44"/>
  <c r="F158" i="44"/>
  <c r="F156" i="44"/>
  <c r="F154" i="44"/>
  <c r="F152" i="44"/>
  <c r="F150" i="44"/>
  <c r="F148" i="44"/>
  <c r="F146" i="44"/>
  <c r="F144" i="44"/>
  <c r="F142" i="44"/>
  <c r="BE10" i="53" l="1"/>
  <c r="BF10" i="53" s="1"/>
  <c r="BG10" i="53" s="1"/>
  <c r="BE16" i="53"/>
  <c r="BF16" i="53" s="1"/>
  <c r="BG16" i="53" s="1"/>
  <c r="BE18" i="53"/>
  <c r="BF18" i="53" s="1"/>
  <c r="BG18" i="53" s="1"/>
  <c r="BE13" i="53"/>
  <c r="BF13" i="53" s="1"/>
  <c r="BG13" i="53" s="1"/>
  <c r="BE7" i="53"/>
  <c r="BF7" i="53" s="1"/>
  <c r="BG7" i="53" s="1"/>
  <c r="BE6" i="53"/>
  <c r="BF6" i="53" s="1"/>
  <c r="BG6" i="53" s="1"/>
  <c r="BE17" i="53"/>
  <c r="BE19" i="53"/>
  <c r="BF19" i="53" s="1"/>
  <c r="BG19" i="53" s="1"/>
  <c r="BE9" i="53"/>
  <c r="BF9" i="53" s="1"/>
  <c r="BG9" i="53" s="1"/>
  <c r="BE15" i="53"/>
  <c r="BF15" i="53" s="1"/>
  <c r="BG15" i="53" s="1"/>
  <c r="BE11" i="53"/>
  <c r="BF11" i="53" s="1"/>
  <c r="BG11" i="53" s="1"/>
  <c r="BE8" i="53"/>
  <c r="BF8" i="53" s="1"/>
  <c r="BG8" i="53" s="1"/>
  <c r="BE14" i="53"/>
  <c r="BF14" i="53" s="1"/>
  <c r="BG14" i="53" s="1"/>
  <c r="BE12" i="53"/>
  <c r="BF12" i="53" s="1"/>
  <c r="BG12" i="53" s="1"/>
  <c r="BH16" i="53"/>
  <c r="BH12" i="53"/>
  <c r="BH8" i="53"/>
  <c r="BH19" i="53"/>
  <c r="BH15" i="53"/>
  <c r="BH11" i="53"/>
  <c r="BH7" i="53"/>
  <c r="BH18" i="53"/>
  <c r="BH14" i="53"/>
  <c r="BH10" i="53"/>
  <c r="BH17" i="53"/>
  <c r="BH13" i="53"/>
  <c r="BH9" i="53"/>
  <c r="BH6" i="53"/>
  <c r="BJ18" i="53"/>
  <c r="BJ11" i="53"/>
  <c r="BJ6" i="53"/>
  <c r="BS4" i="53"/>
  <c r="BX4" i="53" s="1"/>
  <c r="BN4" i="53"/>
  <c r="BQ4" i="53"/>
  <c r="BP4" i="53"/>
  <c r="BO4" i="53"/>
  <c r="BN3" i="53"/>
  <c r="BM3" i="53"/>
  <c r="BF17" i="53"/>
  <c r="BG17" i="53" s="1"/>
  <c r="BJ19" i="53"/>
  <c r="BJ7" i="53"/>
  <c r="BJ8" i="53"/>
  <c r="BJ16" i="53"/>
  <c r="BJ14" i="53"/>
  <c r="BJ17" i="53"/>
  <c r="BJ12" i="53"/>
  <c r="BJ10" i="53"/>
  <c r="BJ15" i="53"/>
  <c r="BJ13" i="53"/>
  <c r="BJ9" i="53"/>
  <c r="E39" i="42"/>
  <c r="F92" i="44"/>
  <c r="P36" i="45" s="1"/>
  <c r="F90" i="44"/>
  <c r="O36" i="45" s="1"/>
  <c r="F88" i="44"/>
  <c r="N36" i="45" s="1"/>
  <c r="F62" i="44"/>
  <c r="F60" i="44"/>
  <c r="F58" i="44"/>
  <c r="F32" i="44"/>
  <c r="F30" i="44"/>
  <c r="F28" i="44"/>
  <c r="F140" i="44"/>
  <c r="F138" i="44"/>
  <c r="F136" i="44"/>
  <c r="F134" i="44"/>
  <c r="F132" i="44"/>
  <c r="F130" i="44"/>
  <c r="F128" i="44"/>
  <c r="F126" i="44"/>
  <c r="F124" i="44"/>
  <c r="F122" i="44"/>
  <c r="F120" i="44"/>
  <c r="F118" i="44"/>
  <c r="F116" i="44"/>
  <c r="F114" i="44"/>
  <c r="F112" i="44"/>
  <c r="F110" i="44"/>
  <c r="F108" i="44"/>
  <c r="F106" i="44"/>
  <c r="F104" i="44"/>
  <c r="F102" i="44"/>
  <c r="F100" i="44"/>
  <c r="F98" i="44"/>
  <c r="F96" i="44"/>
  <c r="F94" i="44"/>
  <c r="F86" i="44"/>
  <c r="M36" i="45" s="1"/>
  <c r="F84" i="44"/>
  <c r="L36" i="45" s="1"/>
  <c r="F82" i="44"/>
  <c r="K36" i="45" s="1"/>
  <c r="F80" i="44"/>
  <c r="J36" i="45" s="1"/>
  <c r="F78" i="44"/>
  <c r="I36" i="45" s="1"/>
  <c r="F76" i="44"/>
  <c r="H36" i="45" s="1"/>
  <c r="F74" i="44"/>
  <c r="G36" i="45" s="1"/>
  <c r="F72" i="44"/>
  <c r="F36" i="45" s="1"/>
  <c r="F70" i="44"/>
  <c r="E36" i="45" s="1"/>
  <c r="F68" i="44"/>
  <c r="D36" i="45" s="1"/>
  <c r="F66" i="44"/>
  <c r="C36" i="45" s="1"/>
  <c r="F64" i="44"/>
  <c r="B36" i="45" s="1"/>
  <c r="F56" i="44"/>
  <c r="F54" i="44"/>
  <c r="F52" i="44"/>
  <c r="F50" i="44"/>
  <c r="F48" i="44"/>
  <c r="F46" i="44"/>
  <c r="F44" i="44"/>
  <c r="F42" i="44"/>
  <c r="F40" i="44"/>
  <c r="F38" i="44"/>
  <c r="F36" i="44"/>
  <c r="F34" i="44"/>
  <c r="F26" i="44"/>
  <c r="F24" i="44"/>
  <c r="F22" i="44"/>
  <c r="F20" i="44"/>
  <c r="F18" i="44"/>
  <c r="F16" i="44"/>
  <c r="F14" i="44"/>
  <c r="F12" i="44"/>
  <c r="F10" i="44"/>
  <c r="F8" i="44"/>
  <c r="F6" i="44"/>
  <c r="F4" i="44"/>
  <c r="BK13" i="53" l="1"/>
  <c r="BL13" i="53" s="1"/>
  <c r="BM13" i="53" s="1"/>
  <c r="BK11" i="53"/>
  <c r="BL11" i="53" s="1"/>
  <c r="BM11" i="53" s="1"/>
  <c r="BK6" i="53"/>
  <c r="BL6" i="53" s="1"/>
  <c r="BM6" i="53" s="1"/>
  <c r="BK9" i="53"/>
  <c r="BL9" i="53" s="1"/>
  <c r="BM9" i="53" s="1"/>
  <c r="BK17" i="53"/>
  <c r="BL17" i="53" s="1"/>
  <c r="BM17" i="53" s="1"/>
  <c r="BK8" i="53"/>
  <c r="BL8" i="53" s="1"/>
  <c r="BM8" i="53" s="1"/>
  <c r="BK15" i="53"/>
  <c r="BL15" i="53" s="1"/>
  <c r="BM15" i="53" s="1"/>
  <c r="BK10" i="53"/>
  <c r="BL10" i="53" s="1"/>
  <c r="BM10" i="53" s="1"/>
  <c r="BK16" i="53"/>
  <c r="BL16" i="53" s="1"/>
  <c r="BM16" i="53" s="1"/>
  <c r="BK7" i="53"/>
  <c r="BL7" i="53" s="1"/>
  <c r="BM7" i="53" s="1"/>
  <c r="BK19" i="53"/>
  <c r="BL19" i="53" s="1"/>
  <c r="BM19" i="53" s="1"/>
  <c r="BK18" i="53"/>
  <c r="BL18" i="53" s="1"/>
  <c r="BM18" i="53" s="1"/>
  <c r="BK14" i="53"/>
  <c r="BL14" i="53" s="1"/>
  <c r="BM14" i="53" s="1"/>
  <c r="BK12" i="53"/>
  <c r="BL12" i="53" s="1"/>
  <c r="BM12" i="53" s="1"/>
  <c r="BN19" i="53"/>
  <c r="BN15" i="53"/>
  <c r="BN11" i="53"/>
  <c r="BN7" i="53"/>
  <c r="BN18" i="53"/>
  <c r="BN14" i="53"/>
  <c r="BN10" i="53"/>
  <c r="BN17" i="53"/>
  <c r="BN13" i="53"/>
  <c r="BN16" i="53"/>
  <c r="BN12" i="53"/>
  <c r="BN8" i="53"/>
  <c r="BN9" i="53"/>
  <c r="BN6" i="53"/>
  <c r="BP6" i="53"/>
  <c r="BP11" i="53"/>
  <c r="BP18" i="53"/>
  <c r="BP7" i="53"/>
  <c r="BP8" i="53"/>
  <c r="BP19" i="53"/>
  <c r="BP17" i="53"/>
  <c r="BP15" i="53"/>
  <c r="BP13" i="53"/>
  <c r="BP9" i="53"/>
  <c r="BP16" i="53"/>
  <c r="BP10" i="53"/>
  <c r="BP14" i="53"/>
  <c r="BP12" i="53"/>
  <c r="BZ4" i="53"/>
  <c r="CE4" i="53" s="1"/>
  <c r="BW4" i="53"/>
  <c r="BV4" i="53"/>
  <c r="BU4" i="53"/>
  <c r="BT4" i="53"/>
  <c r="BT3" i="53"/>
  <c r="BS3" i="53"/>
  <c r="E14" i="42"/>
  <c r="A39" i="42"/>
  <c r="A14" i="42"/>
  <c r="BQ17" i="53" l="1"/>
  <c r="BR17" i="53" s="1"/>
  <c r="BS17" i="53" s="1"/>
  <c r="BQ10" i="53"/>
  <c r="BR10" i="53" s="1"/>
  <c r="BS10" i="53" s="1"/>
  <c r="BQ15" i="53"/>
  <c r="BR15" i="53" s="1"/>
  <c r="BS15" i="53" s="1"/>
  <c r="BQ7" i="53"/>
  <c r="BR7" i="53" s="1"/>
  <c r="BS7" i="53" s="1"/>
  <c r="BQ18" i="53"/>
  <c r="BR18" i="53" s="1"/>
  <c r="BS18" i="53" s="1"/>
  <c r="BQ6" i="53"/>
  <c r="BR6" i="53" s="1"/>
  <c r="BS6" i="53" s="1"/>
  <c r="BQ16" i="53"/>
  <c r="BR16" i="53" s="1"/>
  <c r="BS16" i="53" s="1"/>
  <c r="BQ8" i="53"/>
  <c r="BR8" i="53" s="1"/>
  <c r="BS8" i="53" s="1"/>
  <c r="BQ14" i="53"/>
  <c r="BR14" i="53" s="1"/>
  <c r="BS14" i="53" s="1"/>
  <c r="BQ11" i="53"/>
  <c r="BR11" i="53" s="1"/>
  <c r="BS11" i="53" s="1"/>
  <c r="BQ19" i="53"/>
  <c r="BR19" i="53" s="1"/>
  <c r="BS19" i="53" s="1"/>
  <c r="BQ9" i="53"/>
  <c r="BR9" i="53" s="1"/>
  <c r="BS9" i="53" s="1"/>
  <c r="BQ13" i="53"/>
  <c r="BR13" i="53" s="1"/>
  <c r="BS13" i="53" s="1"/>
  <c r="BQ12" i="53"/>
  <c r="BR12" i="53" s="1"/>
  <c r="BS12" i="53" s="1"/>
  <c r="BT18" i="53"/>
  <c r="BT14" i="53"/>
  <c r="BT10" i="53"/>
  <c r="BT17" i="53"/>
  <c r="BT13" i="53"/>
  <c r="BT9" i="53"/>
  <c r="BT16" i="53"/>
  <c r="BT12" i="53"/>
  <c r="BT19" i="53"/>
  <c r="BT15" i="53"/>
  <c r="BT11" i="53"/>
  <c r="BT7" i="53"/>
  <c r="BT8" i="53"/>
  <c r="BT6" i="53"/>
  <c r="BV11" i="53"/>
  <c r="BV18" i="53"/>
  <c r="BV6" i="53"/>
  <c r="CF4" i="53"/>
  <c r="CK4" i="53" s="1"/>
  <c r="CB4" i="53"/>
  <c r="CA4" i="53"/>
  <c r="CD4" i="53"/>
  <c r="CC4" i="53"/>
  <c r="CA3" i="53"/>
  <c r="BZ3" i="53"/>
  <c r="BV7" i="53"/>
  <c r="BV19" i="53"/>
  <c r="BV8" i="53"/>
  <c r="BV16" i="53"/>
  <c r="BV14" i="53"/>
  <c r="BV17" i="53"/>
  <c r="BV15" i="53"/>
  <c r="BV10" i="53"/>
  <c r="BV13" i="53"/>
  <c r="BV12" i="53"/>
  <c r="BV9" i="53"/>
  <c r="BY17" i="53" l="1"/>
  <c r="BY13" i="53"/>
  <c r="BY18" i="53"/>
  <c r="BY16" i="53"/>
  <c r="BY10" i="53"/>
  <c r="BY11" i="53"/>
  <c r="BY12" i="53"/>
  <c r="BY15" i="53"/>
  <c r="BY14" i="53"/>
  <c r="BY19" i="53"/>
  <c r="BW17" i="53"/>
  <c r="BX17" i="53" s="1"/>
  <c r="BW10" i="53"/>
  <c r="BX10" i="53" s="1"/>
  <c r="BW9" i="53"/>
  <c r="BX9" i="53" s="1"/>
  <c r="BZ9" i="53" s="1"/>
  <c r="BW15" i="53"/>
  <c r="BX15" i="53" s="1"/>
  <c r="BW13" i="53"/>
  <c r="BX13" i="53" s="1"/>
  <c r="BW8" i="53"/>
  <c r="BX8" i="53" s="1"/>
  <c r="BZ8" i="53" s="1"/>
  <c r="BW14" i="53"/>
  <c r="BX14" i="53" s="1"/>
  <c r="BW7" i="53"/>
  <c r="BX7" i="53" s="1"/>
  <c r="BZ7" i="53" s="1"/>
  <c r="BW11" i="53"/>
  <c r="BX11" i="53" s="1"/>
  <c r="BW6" i="53"/>
  <c r="BX6" i="53" s="1"/>
  <c r="BZ6" i="53" s="1"/>
  <c r="BW19" i="53"/>
  <c r="BX19" i="53" s="1"/>
  <c r="BW18" i="53"/>
  <c r="BX18" i="53" s="1"/>
  <c r="BW16" i="53"/>
  <c r="BX16" i="53" s="1"/>
  <c r="BW12" i="53"/>
  <c r="BX12" i="53" s="1"/>
  <c r="CA17" i="53"/>
  <c r="CA13" i="53"/>
  <c r="CA9" i="53"/>
  <c r="CA16" i="53"/>
  <c r="CA12" i="53"/>
  <c r="CA8" i="53"/>
  <c r="CA19" i="53"/>
  <c r="CA15" i="53"/>
  <c r="CA11" i="53"/>
  <c r="CA18" i="53"/>
  <c r="CA14" i="53"/>
  <c r="CA10" i="53"/>
  <c r="CA6" i="53"/>
  <c r="CA7" i="53"/>
  <c r="CC6" i="53"/>
  <c r="CC11" i="53"/>
  <c r="CC18" i="53"/>
  <c r="CL4" i="53"/>
  <c r="CQ4" i="53" s="1"/>
  <c r="CH4" i="53"/>
  <c r="CG4" i="53"/>
  <c r="CI4" i="53"/>
  <c r="CJ4" i="53"/>
  <c r="CG3" i="53"/>
  <c r="CF3" i="53"/>
  <c r="CC19" i="53"/>
  <c r="CC7" i="53"/>
  <c r="CC17" i="53"/>
  <c r="CC15" i="53"/>
  <c r="CC13" i="53"/>
  <c r="CC8" i="53"/>
  <c r="CC12" i="53"/>
  <c r="CC9" i="53"/>
  <c r="CC16" i="53"/>
  <c r="CC14" i="53"/>
  <c r="CC10" i="53"/>
  <c r="BZ17" i="53" l="1"/>
  <c r="CD17" i="53" s="1"/>
  <c r="CE17" i="53" s="1"/>
  <c r="CF17" i="53" s="1"/>
  <c r="BZ18" i="53"/>
  <c r="CD18" i="53" s="1"/>
  <c r="CE18" i="53" s="1"/>
  <c r="CF18" i="53" s="1"/>
  <c r="BZ13" i="53"/>
  <c r="CD13" i="53" s="1"/>
  <c r="CE13" i="53" s="1"/>
  <c r="CF13" i="53" s="1"/>
  <c r="BZ10" i="53"/>
  <c r="CD10" i="53" s="1"/>
  <c r="CE10" i="53" s="1"/>
  <c r="CF10" i="53" s="1"/>
  <c r="BZ11" i="53"/>
  <c r="CD11" i="53" s="1"/>
  <c r="CE11" i="53" s="1"/>
  <c r="CF11" i="53" s="1"/>
  <c r="BZ16" i="53"/>
  <c r="CD16" i="53" s="1"/>
  <c r="CE16" i="53" s="1"/>
  <c r="CF16" i="53" s="1"/>
  <c r="BZ14" i="53"/>
  <c r="CD14" i="53" s="1"/>
  <c r="CE14" i="53" s="1"/>
  <c r="CF14" i="53" s="1"/>
  <c r="BZ19" i="53"/>
  <c r="CD19" i="53" s="1"/>
  <c r="CE19" i="53" s="1"/>
  <c r="CF19" i="53" s="1"/>
  <c r="BZ15" i="53"/>
  <c r="CD15" i="53" s="1"/>
  <c r="CE15" i="53" s="1"/>
  <c r="CF15" i="53" s="1"/>
  <c r="BZ12" i="53"/>
  <c r="CD12" i="53" s="1"/>
  <c r="CE12" i="53" s="1"/>
  <c r="CF12" i="53" s="1"/>
  <c r="CD9" i="53"/>
  <c r="CE9" i="53" s="1"/>
  <c r="CF9" i="53" s="1"/>
  <c r="CD7" i="53"/>
  <c r="CE7" i="53" s="1"/>
  <c r="CF7" i="53" s="1"/>
  <c r="CD6" i="53"/>
  <c r="CE6" i="53" s="1"/>
  <c r="CF6" i="53" s="1"/>
  <c r="CD8" i="53"/>
  <c r="CE8" i="53" s="1"/>
  <c r="CF8" i="53" s="1"/>
  <c r="CG16" i="53"/>
  <c r="CG12" i="53"/>
  <c r="CG8" i="53"/>
  <c r="CG19" i="53"/>
  <c r="CG15" i="53"/>
  <c r="CG11" i="53"/>
  <c r="CG7" i="53"/>
  <c r="CG18" i="53"/>
  <c r="CG14" i="53"/>
  <c r="CG10" i="53"/>
  <c r="CG17" i="53"/>
  <c r="CG13" i="53"/>
  <c r="CG9" i="53"/>
  <c r="CG6" i="53"/>
  <c r="CI11" i="53"/>
  <c r="CI18" i="53"/>
  <c r="CI6" i="53"/>
  <c r="CI19" i="53"/>
  <c r="CI7" i="53"/>
  <c r="CI8" i="53"/>
  <c r="CI16" i="53"/>
  <c r="CI14" i="53"/>
  <c r="CI17" i="53"/>
  <c r="CI15" i="53"/>
  <c r="CI13" i="53"/>
  <c r="CI10" i="53"/>
  <c r="CI9" i="53"/>
  <c r="CI12" i="53"/>
  <c r="CR4" i="53"/>
  <c r="CW4" i="53" s="1"/>
  <c r="CP4" i="53"/>
  <c r="CO4" i="53"/>
  <c r="CM4" i="53"/>
  <c r="CN4" i="53"/>
  <c r="CL3" i="53"/>
  <c r="CM3" i="53"/>
  <c r="CJ14" i="53" l="1"/>
  <c r="CK14" i="53" s="1"/>
  <c r="CL14" i="53" s="1"/>
  <c r="CJ15" i="53"/>
  <c r="CK15" i="53" s="1"/>
  <c r="CL15" i="53" s="1"/>
  <c r="CJ6" i="53"/>
  <c r="CK6" i="53" s="1"/>
  <c r="CL6" i="53" s="1"/>
  <c r="CJ11" i="53"/>
  <c r="CK11" i="53" s="1"/>
  <c r="CL11" i="53" s="1"/>
  <c r="CJ9" i="53"/>
  <c r="CK9" i="53" s="1"/>
  <c r="CL9" i="53" s="1"/>
  <c r="CJ19" i="53"/>
  <c r="CK19" i="53" s="1"/>
  <c r="CL19" i="53" s="1"/>
  <c r="CJ18" i="53"/>
  <c r="CK18" i="53" s="1"/>
  <c r="CL18" i="53" s="1"/>
  <c r="CJ17" i="53"/>
  <c r="CK17" i="53" s="1"/>
  <c r="CL17" i="53" s="1"/>
  <c r="CJ13" i="53"/>
  <c r="CJ10" i="53"/>
  <c r="CJ12" i="53"/>
  <c r="CK12" i="53" s="1"/>
  <c r="CL12" i="53" s="1"/>
  <c r="CJ7" i="53"/>
  <c r="CK7" i="53" s="1"/>
  <c r="CL7" i="53" s="1"/>
  <c r="CJ8" i="53"/>
  <c r="CK8" i="53" s="1"/>
  <c r="CL8" i="53" s="1"/>
  <c r="CJ16" i="53"/>
  <c r="CK16" i="53" s="1"/>
  <c r="CL16" i="53" s="1"/>
  <c r="CM19" i="53"/>
  <c r="CM15" i="53"/>
  <c r="CM11" i="53"/>
  <c r="CM7" i="53"/>
  <c r="CM18" i="53"/>
  <c r="CM14" i="53"/>
  <c r="CM10" i="53"/>
  <c r="CM6" i="53"/>
  <c r="CM17" i="53"/>
  <c r="CM13" i="53"/>
  <c r="CM16" i="53"/>
  <c r="CM12" i="53"/>
  <c r="CM8" i="53"/>
  <c r="CM9" i="53"/>
  <c r="CO11" i="53"/>
  <c r="CO18" i="53"/>
  <c r="CO6" i="53"/>
  <c r="CO7" i="53"/>
  <c r="CO8" i="53"/>
  <c r="CO19" i="53"/>
  <c r="CO17" i="53"/>
  <c r="CO15" i="53"/>
  <c r="CO13" i="53"/>
  <c r="CO9" i="53"/>
  <c r="CO16" i="53"/>
  <c r="CO12" i="53"/>
  <c r="CO14" i="53"/>
  <c r="CO10" i="53"/>
  <c r="CX4" i="53"/>
  <c r="DC4" i="53" s="1"/>
  <c r="CV4" i="53"/>
  <c r="CT4" i="53"/>
  <c r="CU4" i="53"/>
  <c r="CS4" i="53"/>
  <c r="CR3" i="53"/>
  <c r="CS3" i="53"/>
  <c r="CK10" i="53"/>
  <c r="CL10" i="53" s="1"/>
  <c r="CK13" i="53"/>
  <c r="CL13" i="53" s="1"/>
  <c r="G234" i="44"/>
  <c r="L50" i="45" s="1"/>
  <c r="G226" i="44"/>
  <c r="H50" i="45" s="1"/>
  <c r="G218" i="44"/>
  <c r="D50" i="45" s="1"/>
  <c r="G208" i="44"/>
  <c r="K49" i="45" s="1"/>
  <c r="G200" i="44"/>
  <c r="G49" i="45" s="1"/>
  <c r="G192" i="44"/>
  <c r="C49" i="45" s="1"/>
  <c r="G222" i="44"/>
  <c r="F50" i="45" s="1"/>
  <c r="G196" i="44"/>
  <c r="E49" i="45" s="1"/>
  <c r="G190" i="44"/>
  <c r="B49" i="45" s="1"/>
  <c r="G204" i="44"/>
  <c r="I49" i="45" s="1"/>
  <c r="G232" i="44"/>
  <c r="K50" i="45" s="1"/>
  <c r="G224" i="44"/>
  <c r="G50" i="45" s="1"/>
  <c r="G216" i="44"/>
  <c r="C50" i="45" s="1"/>
  <c r="G206" i="44"/>
  <c r="J49" i="45" s="1"/>
  <c r="G198" i="44"/>
  <c r="F49" i="45" s="1"/>
  <c r="G230" i="44"/>
  <c r="J50" i="45" s="1"/>
  <c r="G214" i="44"/>
  <c r="B50" i="45" s="1"/>
  <c r="G212" i="44"/>
  <c r="M49" i="45" s="1"/>
  <c r="G236" i="44"/>
  <c r="M50" i="45" s="1"/>
  <c r="G228" i="44"/>
  <c r="I50" i="45" s="1"/>
  <c r="G220" i="44"/>
  <c r="E50" i="45" s="1"/>
  <c r="G210" i="44"/>
  <c r="L49" i="45" s="1"/>
  <c r="G202" i="44"/>
  <c r="H49" i="45" s="1"/>
  <c r="G194" i="44"/>
  <c r="D49" i="45" s="1"/>
  <c r="G186" i="44"/>
  <c r="L48" i="45" s="1"/>
  <c r="G178" i="44"/>
  <c r="H48" i="45" s="1"/>
  <c r="G170" i="44"/>
  <c r="D48" i="45" s="1"/>
  <c r="G162" i="44"/>
  <c r="L47" i="45" s="1"/>
  <c r="G154" i="44"/>
  <c r="H47" i="45" s="1"/>
  <c r="G146" i="44"/>
  <c r="D47" i="45" s="1"/>
  <c r="G188" i="44"/>
  <c r="M48" i="45" s="1"/>
  <c r="G180" i="44"/>
  <c r="I48" i="45" s="1"/>
  <c r="G172" i="44"/>
  <c r="E48" i="45" s="1"/>
  <c r="G164" i="44"/>
  <c r="M47" i="45" s="1"/>
  <c r="G156" i="44"/>
  <c r="I47" i="45" s="1"/>
  <c r="G148" i="44"/>
  <c r="E47" i="45" s="1"/>
  <c r="G184" i="44"/>
  <c r="K48" i="45" s="1"/>
  <c r="G176" i="44"/>
  <c r="G48" i="45" s="1"/>
  <c r="G168" i="44"/>
  <c r="C48" i="45" s="1"/>
  <c r="G160" i="44"/>
  <c r="K47" i="45" s="1"/>
  <c r="G152" i="44"/>
  <c r="G47" i="45" s="1"/>
  <c r="G144" i="44"/>
  <c r="C47" i="45" s="1"/>
  <c r="G182" i="44"/>
  <c r="J48" i="45" s="1"/>
  <c r="G174" i="44"/>
  <c r="F48" i="45" s="1"/>
  <c r="G166" i="44"/>
  <c r="B48" i="45" s="1"/>
  <c r="G158" i="44"/>
  <c r="J47" i="45" s="1"/>
  <c r="G150" i="44"/>
  <c r="F47" i="45" s="1"/>
  <c r="G142" i="44"/>
  <c r="B47" i="45" s="1"/>
  <c r="G138" i="44"/>
  <c r="L46" i="45" s="1"/>
  <c r="G122" i="44"/>
  <c r="D46" i="45" s="1"/>
  <c r="G136" i="44"/>
  <c r="K46" i="45" s="1"/>
  <c r="G134" i="44"/>
  <c r="J46" i="45" s="1"/>
  <c r="G126" i="44"/>
  <c r="F46" i="45" s="1"/>
  <c r="G132" i="44"/>
  <c r="I46" i="45" s="1"/>
  <c r="G124" i="44"/>
  <c r="E46" i="45" s="1"/>
  <c r="G130" i="44"/>
  <c r="H46" i="45" s="1"/>
  <c r="G128" i="44"/>
  <c r="G46" i="45" s="1"/>
  <c r="G140" i="44"/>
  <c r="M46" i="45" s="1"/>
  <c r="G120" i="44"/>
  <c r="C46" i="45" s="1"/>
  <c r="G110" i="44"/>
  <c r="J45" i="45" s="1"/>
  <c r="G94" i="44"/>
  <c r="B45" i="45" s="1"/>
  <c r="G106" i="44"/>
  <c r="H45" i="45" s="1"/>
  <c r="G104" i="44"/>
  <c r="G45" i="45" s="1"/>
  <c r="G118" i="44"/>
  <c r="B46" i="45" s="1"/>
  <c r="G108" i="44"/>
  <c r="I45" i="45" s="1"/>
  <c r="G102" i="44"/>
  <c r="F45" i="45" s="1"/>
  <c r="G116" i="44"/>
  <c r="M45" i="45" s="1"/>
  <c r="G100" i="44"/>
  <c r="E45" i="45" s="1"/>
  <c r="G112" i="44"/>
  <c r="K45" i="45" s="1"/>
  <c r="G96" i="44"/>
  <c r="C45" i="45" s="1"/>
  <c r="G114" i="44"/>
  <c r="L45" i="45" s="1"/>
  <c r="G98" i="44"/>
  <c r="D45" i="45" s="1"/>
  <c r="G62" i="44"/>
  <c r="P35" i="45" s="1"/>
  <c r="G46" i="44"/>
  <c r="H35" i="45" s="1"/>
  <c r="G60" i="44"/>
  <c r="O35" i="45" s="1"/>
  <c r="G44" i="44"/>
  <c r="G35" i="45" s="1"/>
  <c r="G50" i="44"/>
  <c r="J35" i="45" s="1"/>
  <c r="G58" i="44"/>
  <c r="N35" i="45" s="1"/>
  <c r="G42" i="44"/>
  <c r="F35" i="45" s="1"/>
  <c r="G48" i="44"/>
  <c r="I35" i="45" s="1"/>
  <c r="G56" i="44"/>
  <c r="M35" i="45" s="1"/>
  <c r="G40" i="44"/>
  <c r="E35" i="45" s="1"/>
  <c r="G36" i="44"/>
  <c r="C35" i="45" s="1"/>
  <c r="G54" i="44"/>
  <c r="L35" i="45" s="1"/>
  <c r="G38" i="44"/>
  <c r="D35" i="45" s="1"/>
  <c r="G52" i="44"/>
  <c r="K35" i="45" s="1"/>
  <c r="G34" i="44"/>
  <c r="B35" i="45" s="1"/>
  <c r="G28" i="44"/>
  <c r="N34" i="45" s="1"/>
  <c r="G12" i="44"/>
  <c r="F34" i="45" s="1"/>
  <c r="G4" i="44"/>
  <c r="B34" i="45" s="1"/>
  <c r="G14" i="44"/>
  <c r="G34" i="45" s="1"/>
  <c r="G26" i="44"/>
  <c r="M34" i="45" s="1"/>
  <c r="G10" i="44"/>
  <c r="E34" i="45" s="1"/>
  <c r="G24" i="44"/>
  <c r="L34" i="45" s="1"/>
  <c r="G8" i="44"/>
  <c r="D34" i="45" s="1"/>
  <c r="G16" i="44"/>
  <c r="H34" i="45" s="1"/>
  <c r="G22" i="44"/>
  <c r="K34" i="45" s="1"/>
  <c r="G6" i="44"/>
  <c r="C34" i="45" s="1"/>
  <c r="G20" i="44"/>
  <c r="J34" i="45" s="1"/>
  <c r="G18" i="44"/>
  <c r="I34" i="45" s="1"/>
  <c r="G30" i="44"/>
  <c r="O34" i="45" s="1"/>
  <c r="G32" i="44"/>
  <c r="P34" i="45" s="1"/>
  <c r="CP6" i="53" l="1"/>
  <c r="CQ6" i="53" s="1"/>
  <c r="CR6" i="53" s="1"/>
  <c r="CP13" i="53"/>
  <c r="CQ13" i="53" s="1"/>
  <c r="CR13" i="53" s="1"/>
  <c r="CP14" i="53"/>
  <c r="CQ14" i="53" s="1"/>
  <c r="CR14" i="53" s="1"/>
  <c r="CP17" i="53"/>
  <c r="CQ17" i="53" s="1"/>
  <c r="CR17" i="53" s="1"/>
  <c r="CP19" i="53"/>
  <c r="CQ19" i="53" s="1"/>
  <c r="CR19" i="53" s="1"/>
  <c r="CP7" i="53"/>
  <c r="CQ7" i="53" s="1"/>
  <c r="CR7" i="53" s="1"/>
  <c r="CP12" i="53"/>
  <c r="CQ12" i="53" s="1"/>
  <c r="CR12" i="53" s="1"/>
  <c r="CP9" i="53"/>
  <c r="CQ9" i="53" s="1"/>
  <c r="CR9" i="53" s="1"/>
  <c r="CP11" i="53"/>
  <c r="CQ11" i="53" s="1"/>
  <c r="CR11" i="53" s="1"/>
  <c r="CP10" i="53"/>
  <c r="CQ10" i="53" s="1"/>
  <c r="CR10" i="53" s="1"/>
  <c r="CP18" i="53"/>
  <c r="CQ18" i="53" s="1"/>
  <c r="CR18" i="53" s="1"/>
  <c r="CP16" i="53"/>
  <c r="CQ16" i="53" s="1"/>
  <c r="CR16" i="53" s="1"/>
  <c r="CP8" i="53"/>
  <c r="CQ8" i="53" s="1"/>
  <c r="CR8" i="53" s="1"/>
  <c r="CP15" i="53"/>
  <c r="CQ15" i="53" s="1"/>
  <c r="CR15" i="53" s="1"/>
  <c r="CS18" i="53"/>
  <c r="CS14" i="53"/>
  <c r="CS10" i="53"/>
  <c r="CS17" i="53"/>
  <c r="CS13" i="53"/>
  <c r="CS9" i="53"/>
  <c r="CS16" i="53"/>
  <c r="CS12" i="53"/>
  <c r="CS19" i="53"/>
  <c r="CS15" i="53"/>
  <c r="CS11" i="53"/>
  <c r="CS7" i="53"/>
  <c r="CS6" i="53"/>
  <c r="CS8" i="53"/>
  <c r="CU11" i="53"/>
  <c r="CU18" i="53"/>
  <c r="CU6" i="53"/>
  <c r="DD4" i="53"/>
  <c r="DI4" i="53" s="1"/>
  <c r="DB4" i="53"/>
  <c r="DA4" i="53"/>
  <c r="CZ4" i="53"/>
  <c r="CY4" i="53"/>
  <c r="CX3" i="53"/>
  <c r="CY3" i="53"/>
  <c r="CU7" i="53"/>
  <c r="CU19" i="53"/>
  <c r="CU8" i="53"/>
  <c r="CU16" i="53"/>
  <c r="CU14" i="53"/>
  <c r="CU15" i="53"/>
  <c r="CU13" i="53"/>
  <c r="CU12" i="53"/>
  <c r="CU10" i="53"/>
  <c r="CU9" i="53"/>
  <c r="CU17" i="53"/>
  <c r="I52" i="45"/>
  <c r="F52" i="45"/>
  <c r="K52" i="45"/>
  <c r="B52" i="45"/>
  <c r="L52" i="45"/>
  <c r="G52" i="45"/>
  <c r="E52" i="45"/>
  <c r="H52" i="45"/>
  <c r="M52" i="45"/>
  <c r="J52" i="45"/>
  <c r="C52" i="45"/>
  <c r="D52" i="45"/>
  <c r="M31" i="45"/>
  <c r="I31" i="45"/>
  <c r="B31" i="45"/>
  <c r="F31" i="45"/>
  <c r="K31" i="45"/>
  <c r="N31" i="45"/>
  <c r="J31" i="45"/>
  <c r="D31" i="45"/>
  <c r="L31" i="45"/>
  <c r="G31" i="45"/>
  <c r="C31" i="45"/>
  <c r="O31" i="45"/>
  <c r="E31" i="45"/>
  <c r="H31" i="45"/>
  <c r="P31" i="45"/>
  <c r="CV16" i="53" l="1"/>
  <c r="CW16" i="53" s="1"/>
  <c r="CX16" i="53" s="1"/>
  <c r="CV18" i="53"/>
  <c r="CW18" i="53" s="1"/>
  <c r="CX18" i="53" s="1"/>
  <c r="CV14" i="53"/>
  <c r="CW14" i="53" s="1"/>
  <c r="CX14" i="53" s="1"/>
  <c r="CV12" i="53"/>
  <c r="CW12" i="53" s="1"/>
  <c r="CX12" i="53" s="1"/>
  <c r="CV6" i="53"/>
  <c r="CW6" i="53" s="1"/>
  <c r="CX6" i="53" s="1"/>
  <c r="CV17" i="53"/>
  <c r="CW17" i="53" s="1"/>
  <c r="CX17" i="53" s="1"/>
  <c r="CV10" i="53"/>
  <c r="CW10" i="53" s="1"/>
  <c r="CX10" i="53" s="1"/>
  <c r="CV15" i="53"/>
  <c r="CW15" i="53" s="1"/>
  <c r="CX15" i="53" s="1"/>
  <c r="CV7" i="53"/>
  <c r="CW7" i="53" s="1"/>
  <c r="CX7" i="53" s="1"/>
  <c r="CV9" i="53"/>
  <c r="CW9" i="53" s="1"/>
  <c r="CX9" i="53" s="1"/>
  <c r="CV13" i="53"/>
  <c r="CV19" i="53"/>
  <c r="CW19" i="53" s="1"/>
  <c r="CX19" i="53" s="1"/>
  <c r="CV8" i="53"/>
  <c r="CW8" i="53" s="1"/>
  <c r="CX8" i="53" s="1"/>
  <c r="CV11" i="53"/>
  <c r="CW11" i="53" s="1"/>
  <c r="CX11" i="53" s="1"/>
  <c r="CY17" i="53"/>
  <c r="CY13" i="53"/>
  <c r="CY9" i="53"/>
  <c r="CY16" i="53"/>
  <c r="CY12" i="53"/>
  <c r="CY8" i="53"/>
  <c r="CY19" i="53"/>
  <c r="CY15" i="53"/>
  <c r="CY11" i="53"/>
  <c r="CY18" i="53"/>
  <c r="CY14" i="53"/>
  <c r="CY10" i="53"/>
  <c r="CY6" i="53"/>
  <c r="CY7" i="53"/>
  <c r="DA11" i="53"/>
  <c r="DA18" i="53"/>
  <c r="DA6" i="53"/>
  <c r="DJ4" i="53"/>
  <c r="DO4" i="53" s="1"/>
  <c r="DH4" i="53"/>
  <c r="DF4" i="53"/>
  <c r="DG4" i="53"/>
  <c r="DE4" i="53"/>
  <c r="DD3" i="53"/>
  <c r="DE3" i="53"/>
  <c r="CW13" i="53"/>
  <c r="CX13" i="53" s="1"/>
  <c r="DA8" i="53"/>
  <c r="DA19" i="53"/>
  <c r="DA7" i="53"/>
  <c r="DA17" i="53"/>
  <c r="DA15" i="53"/>
  <c r="DA13" i="53"/>
  <c r="DA9" i="53"/>
  <c r="DA16" i="53"/>
  <c r="DA14" i="53"/>
  <c r="DA10" i="53"/>
  <c r="DA12" i="53"/>
  <c r="DB8" i="53" l="1"/>
  <c r="DC8" i="53" s="1"/>
  <c r="DD8" i="53" s="1"/>
  <c r="DB7" i="53"/>
  <c r="DC7" i="53" s="1"/>
  <c r="DD7" i="53" s="1"/>
  <c r="DB19" i="53"/>
  <c r="DC19" i="53" s="1"/>
  <c r="DD19" i="53" s="1"/>
  <c r="DB15" i="53"/>
  <c r="DC15" i="53" s="1"/>
  <c r="DD15" i="53" s="1"/>
  <c r="DB18" i="53"/>
  <c r="DC18" i="53" s="1"/>
  <c r="DD18" i="53" s="1"/>
  <c r="DB12" i="53"/>
  <c r="DC12" i="53" s="1"/>
  <c r="DD12" i="53" s="1"/>
  <c r="DB9" i="53"/>
  <c r="DC9" i="53" s="1"/>
  <c r="DD9" i="53" s="1"/>
  <c r="DB10" i="53"/>
  <c r="DC10" i="53" s="1"/>
  <c r="DD10" i="53" s="1"/>
  <c r="DB13" i="53"/>
  <c r="DC13" i="53" s="1"/>
  <c r="DD13" i="53" s="1"/>
  <c r="DB16" i="53"/>
  <c r="DC16" i="53" s="1"/>
  <c r="DD16" i="53" s="1"/>
  <c r="DB17" i="53"/>
  <c r="DC17" i="53" s="1"/>
  <c r="DD17" i="53" s="1"/>
  <c r="DB14" i="53"/>
  <c r="DC14" i="53" s="1"/>
  <c r="DD14" i="53" s="1"/>
  <c r="DB11" i="53"/>
  <c r="DC11" i="53" s="1"/>
  <c r="DD11" i="53" s="1"/>
  <c r="DB6" i="53"/>
  <c r="DC6" i="53" s="1"/>
  <c r="DD6" i="53" s="1"/>
  <c r="DE16" i="53"/>
  <c r="DE12" i="53"/>
  <c r="DE8" i="53"/>
  <c r="DE19" i="53"/>
  <c r="DE15" i="53"/>
  <c r="DE11" i="53"/>
  <c r="DE7" i="53"/>
  <c r="DE18" i="53"/>
  <c r="DE14" i="53"/>
  <c r="DE10" i="53"/>
  <c r="DE17" i="53"/>
  <c r="DE13" i="53"/>
  <c r="DE9" i="53"/>
  <c r="DE6" i="53"/>
  <c r="DG18" i="53"/>
  <c r="DG6" i="53"/>
  <c r="DG11" i="53"/>
  <c r="DG19" i="53"/>
  <c r="DG7" i="53"/>
  <c r="DG8" i="53"/>
  <c r="DG16" i="53"/>
  <c r="DG14" i="53"/>
  <c r="DG13" i="53"/>
  <c r="DG10" i="53"/>
  <c r="DG12" i="53"/>
  <c r="DG17" i="53"/>
  <c r="DG9" i="53"/>
  <c r="DG15" i="53"/>
  <c r="DP4" i="53"/>
  <c r="DU4" i="53" s="1"/>
  <c r="DK4" i="53"/>
  <c r="DN4" i="53"/>
  <c r="DL4" i="53"/>
  <c r="DM4" i="53"/>
  <c r="DJ3" i="53"/>
  <c r="DK3" i="53"/>
  <c r="A52" i="45"/>
  <c r="C30" i="45"/>
  <c r="D30" i="45" s="1"/>
  <c r="E30" i="45" s="1"/>
  <c r="F30" i="45" s="1"/>
  <c r="G30" i="45" s="1"/>
  <c r="H30" i="45" s="1"/>
  <c r="I30" i="45" s="1"/>
  <c r="J30" i="45" s="1"/>
  <c r="K30" i="45" s="1"/>
  <c r="L30" i="45" s="1"/>
  <c r="M30" i="45" s="1"/>
  <c r="N30" i="45" s="1"/>
  <c r="O30" i="45" s="1"/>
  <c r="P30" i="45" s="1"/>
  <c r="DH18" i="53" l="1"/>
  <c r="DI18" i="53" s="1"/>
  <c r="DJ18" i="53" s="1"/>
  <c r="DH12" i="53"/>
  <c r="DI12" i="53" s="1"/>
  <c r="DJ12" i="53" s="1"/>
  <c r="DH11" i="53"/>
  <c r="DI11" i="53" s="1"/>
  <c r="DJ11" i="53" s="1"/>
  <c r="DH16" i="53"/>
  <c r="DI16" i="53" s="1"/>
  <c r="DJ16" i="53" s="1"/>
  <c r="DH19" i="53"/>
  <c r="DI19" i="53" s="1"/>
  <c r="DJ19" i="53" s="1"/>
  <c r="DH15" i="53"/>
  <c r="DI15" i="53" s="1"/>
  <c r="DJ15" i="53" s="1"/>
  <c r="DH8" i="53"/>
  <c r="DI8" i="53" s="1"/>
  <c r="DJ8" i="53" s="1"/>
  <c r="DH6" i="53"/>
  <c r="DI6" i="53" s="1"/>
  <c r="DJ6" i="53" s="1"/>
  <c r="DH9" i="53"/>
  <c r="DI9" i="53" s="1"/>
  <c r="DJ9" i="53" s="1"/>
  <c r="DH10" i="53"/>
  <c r="DI10" i="53" s="1"/>
  <c r="DJ10" i="53" s="1"/>
  <c r="DH13" i="53"/>
  <c r="DI13" i="53" s="1"/>
  <c r="DJ13" i="53" s="1"/>
  <c r="DH7" i="53"/>
  <c r="DI7" i="53" s="1"/>
  <c r="DJ7" i="53" s="1"/>
  <c r="DH14" i="53"/>
  <c r="DI14" i="53" s="1"/>
  <c r="DJ14" i="53" s="1"/>
  <c r="DH17" i="53"/>
  <c r="DI17" i="53" s="1"/>
  <c r="DJ17" i="53" s="1"/>
  <c r="DK19" i="53"/>
  <c r="DK15" i="53"/>
  <c r="DK11" i="53"/>
  <c r="DK7" i="53"/>
  <c r="DK18" i="53"/>
  <c r="DK14" i="53"/>
  <c r="DK10" i="53"/>
  <c r="DK6" i="53"/>
  <c r="DK17" i="53"/>
  <c r="DK13" i="53"/>
  <c r="DK16" i="53"/>
  <c r="DK12" i="53"/>
  <c r="DK8" i="53"/>
  <c r="DK9" i="53"/>
  <c r="DM6" i="53"/>
  <c r="DM11" i="53"/>
  <c r="DM18" i="53"/>
  <c r="DM7" i="53"/>
  <c r="DM8" i="53"/>
  <c r="DM19" i="53"/>
  <c r="DM17" i="53"/>
  <c r="DM15" i="53"/>
  <c r="DM13" i="53"/>
  <c r="DM16" i="53"/>
  <c r="DM12" i="53"/>
  <c r="DM9" i="53"/>
  <c r="DM14" i="53"/>
  <c r="DM10" i="53"/>
  <c r="DV4" i="53"/>
  <c r="EA4" i="53" s="1"/>
  <c r="DT4" i="53"/>
  <c r="DS4" i="53"/>
  <c r="DR4" i="53"/>
  <c r="DQ4" i="53"/>
  <c r="DQ3" i="53"/>
  <c r="DP3" i="53"/>
  <c r="P44" i="45"/>
  <c r="P42" i="45" s="1"/>
  <c r="P43" i="45"/>
  <c r="P41" i="45" s="1"/>
  <c r="DN12" i="53" l="1"/>
  <c r="DO12" i="53" s="1"/>
  <c r="DP12" i="53" s="1"/>
  <c r="DN10" i="53"/>
  <c r="DO10" i="53" s="1"/>
  <c r="DP10" i="53" s="1"/>
  <c r="DN15" i="53"/>
  <c r="DO15" i="53" s="1"/>
  <c r="DP15" i="53" s="1"/>
  <c r="DN8" i="53"/>
  <c r="DO8" i="53" s="1"/>
  <c r="DP8" i="53" s="1"/>
  <c r="DN9" i="53"/>
  <c r="DO9" i="53" s="1"/>
  <c r="DP9" i="53" s="1"/>
  <c r="DN11" i="53"/>
  <c r="DO11" i="53" s="1"/>
  <c r="DP11" i="53" s="1"/>
  <c r="DN13" i="53"/>
  <c r="DO13" i="53" s="1"/>
  <c r="DP13" i="53" s="1"/>
  <c r="DN14" i="53"/>
  <c r="DO14" i="53" s="1"/>
  <c r="DP14" i="53" s="1"/>
  <c r="DN17" i="53"/>
  <c r="DO17" i="53" s="1"/>
  <c r="DP17" i="53" s="1"/>
  <c r="DN6" i="53"/>
  <c r="DO6" i="53" s="1"/>
  <c r="DP6" i="53" s="1"/>
  <c r="DN18" i="53"/>
  <c r="DO18" i="53" s="1"/>
  <c r="DP18" i="53" s="1"/>
  <c r="DN7" i="53"/>
  <c r="DO7" i="53" s="1"/>
  <c r="DP7" i="53" s="1"/>
  <c r="DN16" i="53"/>
  <c r="DO16" i="53" s="1"/>
  <c r="DP16" i="53" s="1"/>
  <c r="DN19" i="53"/>
  <c r="DO19" i="53" s="1"/>
  <c r="DP19" i="53" s="1"/>
  <c r="DQ18" i="53"/>
  <c r="DQ14" i="53"/>
  <c r="DQ10" i="53"/>
  <c r="DQ6" i="53"/>
  <c r="DQ17" i="53"/>
  <c r="DQ13" i="53"/>
  <c r="DQ9" i="53"/>
  <c r="DQ16" i="53"/>
  <c r="DQ12" i="53"/>
  <c r="DQ19" i="53"/>
  <c r="DQ15" i="53"/>
  <c r="DQ11" i="53"/>
  <c r="DQ7" i="53"/>
  <c r="DQ8" i="53"/>
  <c r="DS11" i="53"/>
  <c r="DS18" i="53"/>
  <c r="DS6" i="53"/>
  <c r="EB4" i="53"/>
  <c r="EG4" i="53" s="1"/>
  <c r="DX4" i="53"/>
  <c r="DZ4" i="53"/>
  <c r="DY4" i="53"/>
  <c r="DW4" i="53"/>
  <c r="DV3" i="53"/>
  <c r="DW3" i="53"/>
  <c r="DS7" i="53"/>
  <c r="DS19" i="53"/>
  <c r="DS8" i="53"/>
  <c r="DS16" i="53"/>
  <c r="DS14" i="53"/>
  <c r="DS17" i="53"/>
  <c r="DS12" i="53"/>
  <c r="DS10" i="53"/>
  <c r="DS15" i="53"/>
  <c r="DS9" i="53"/>
  <c r="DS13" i="53"/>
  <c r="DT10" i="53" l="1"/>
  <c r="DU10" i="53" s="1"/>
  <c r="DV10" i="53" s="1"/>
  <c r="DT14" i="53"/>
  <c r="DU14" i="53" s="1"/>
  <c r="DV14" i="53" s="1"/>
  <c r="DT7" i="53"/>
  <c r="DU7" i="53" s="1"/>
  <c r="DV7" i="53" s="1"/>
  <c r="DT8" i="53"/>
  <c r="DU8" i="53" s="1"/>
  <c r="DV8" i="53" s="1"/>
  <c r="DT15" i="53"/>
  <c r="DU15" i="53" s="1"/>
  <c r="DV15" i="53" s="1"/>
  <c r="DT19" i="53"/>
  <c r="DU19" i="53" s="1"/>
  <c r="DV19" i="53" s="1"/>
  <c r="DT9" i="53"/>
  <c r="DU9" i="53" s="1"/>
  <c r="DV9" i="53" s="1"/>
  <c r="DT17" i="53"/>
  <c r="DU17" i="53" s="1"/>
  <c r="DV17" i="53" s="1"/>
  <c r="DT11" i="53"/>
  <c r="DT6" i="53"/>
  <c r="DU6" i="53" s="1"/>
  <c r="DV6" i="53" s="1"/>
  <c r="DT13" i="53"/>
  <c r="DU13" i="53" s="1"/>
  <c r="DV13" i="53" s="1"/>
  <c r="DT18" i="53"/>
  <c r="DU18" i="53" s="1"/>
  <c r="DV18" i="53" s="1"/>
  <c r="DT12" i="53"/>
  <c r="DU12" i="53" s="1"/>
  <c r="DV12" i="53" s="1"/>
  <c r="DT16" i="53"/>
  <c r="DU16" i="53" s="1"/>
  <c r="DV16" i="53" s="1"/>
  <c r="DW17" i="53"/>
  <c r="DW13" i="53"/>
  <c r="DW9" i="53"/>
  <c r="DW16" i="53"/>
  <c r="DW12" i="53"/>
  <c r="DW8" i="53"/>
  <c r="DW19" i="53"/>
  <c r="DW15" i="53"/>
  <c r="DW11" i="53"/>
  <c r="DW18" i="53"/>
  <c r="DW14" i="53"/>
  <c r="DW10" i="53"/>
  <c r="DW6" i="53"/>
  <c r="DW7" i="53"/>
  <c r="DY18" i="53"/>
  <c r="DY11" i="53"/>
  <c r="DY6" i="53"/>
  <c r="DY8" i="53"/>
  <c r="DY19" i="53"/>
  <c r="DY17" i="53"/>
  <c r="DY7" i="53"/>
  <c r="DY15" i="53"/>
  <c r="DY13" i="53"/>
  <c r="DY16" i="53"/>
  <c r="DY14" i="53"/>
  <c r="DY9" i="53"/>
  <c r="DY12" i="53"/>
  <c r="DY10" i="53"/>
  <c r="DU11" i="53"/>
  <c r="DV11" i="53" s="1"/>
  <c r="EH4" i="53"/>
  <c r="EM4" i="53" s="1"/>
  <c r="ED4" i="53"/>
  <c r="EC4" i="53"/>
  <c r="EF4" i="53"/>
  <c r="EE4" i="53"/>
  <c r="EB3" i="53"/>
  <c r="EC3" i="53"/>
  <c r="DZ9" i="53" l="1"/>
  <c r="EA9" i="53" s="1"/>
  <c r="EB9" i="53" s="1"/>
  <c r="DZ10" i="53"/>
  <c r="EA10" i="53" s="1"/>
  <c r="EB10" i="53" s="1"/>
  <c r="DZ17" i="53"/>
  <c r="EA17" i="53" s="1"/>
  <c r="EB17" i="53" s="1"/>
  <c r="DZ16" i="53"/>
  <c r="EA16" i="53" s="1"/>
  <c r="EB16" i="53" s="1"/>
  <c r="DZ8" i="53"/>
  <c r="EA8" i="53" s="1"/>
  <c r="EB8" i="53" s="1"/>
  <c r="DZ15" i="53"/>
  <c r="EA15" i="53" s="1"/>
  <c r="EB15" i="53" s="1"/>
  <c r="DZ12" i="53"/>
  <c r="EA12" i="53" s="1"/>
  <c r="EB12" i="53" s="1"/>
  <c r="DZ14" i="53"/>
  <c r="EA14" i="53" s="1"/>
  <c r="EB14" i="53" s="1"/>
  <c r="DZ11" i="53"/>
  <c r="EA11" i="53" s="1"/>
  <c r="EB11" i="53" s="1"/>
  <c r="DZ6" i="53"/>
  <c r="EA6" i="53" s="1"/>
  <c r="EB6" i="53" s="1"/>
  <c r="DZ18" i="53"/>
  <c r="EA18" i="53" s="1"/>
  <c r="EB18" i="53" s="1"/>
  <c r="DZ7" i="53"/>
  <c r="EA7" i="53" s="1"/>
  <c r="EB7" i="53" s="1"/>
  <c r="DZ19" i="53"/>
  <c r="EA19" i="53" s="1"/>
  <c r="EB19" i="53" s="1"/>
  <c r="DZ13" i="53"/>
  <c r="EA13" i="53" s="1"/>
  <c r="EB13" i="53" s="1"/>
  <c r="EC16" i="53"/>
  <c r="EC12" i="53"/>
  <c r="EC8" i="53"/>
  <c r="EC19" i="53"/>
  <c r="EC15" i="53"/>
  <c r="EC11" i="53"/>
  <c r="EC7" i="53"/>
  <c r="EC18" i="53"/>
  <c r="EC14" i="53"/>
  <c r="EC10" i="53"/>
  <c r="EC17" i="53"/>
  <c r="EC13" i="53"/>
  <c r="EC9" i="53"/>
  <c r="EC6" i="53"/>
  <c r="EE11" i="53"/>
  <c r="EE6" i="53"/>
  <c r="EE18" i="53"/>
  <c r="EN4" i="53"/>
  <c r="ES4" i="53" s="1"/>
  <c r="EI4" i="53"/>
  <c r="EL4" i="53"/>
  <c r="EK4" i="53"/>
  <c r="EJ4" i="53"/>
  <c r="EI3" i="53"/>
  <c r="EH3" i="53"/>
  <c r="EE19" i="53"/>
  <c r="EE7" i="53"/>
  <c r="EE16" i="53"/>
  <c r="EE14" i="53"/>
  <c r="EE17" i="53"/>
  <c r="EE8" i="53"/>
  <c r="EE10" i="53"/>
  <c r="EE12" i="53"/>
  <c r="EE15" i="53"/>
  <c r="EE13" i="53"/>
  <c r="EE9" i="53"/>
  <c r="O43" i="45"/>
  <c r="O41" i="45" s="1"/>
  <c r="N44" i="45"/>
  <c r="N42" i="45" s="1"/>
  <c r="O44" i="45"/>
  <c r="O42" i="45" s="1"/>
  <c r="M44" i="45"/>
  <c r="M42" i="45" s="1"/>
  <c r="N43" i="45"/>
  <c r="N41" i="45" s="1"/>
  <c r="M43" i="45"/>
  <c r="M41" i="45" s="1"/>
  <c r="EF8" i="53" l="1"/>
  <c r="EG8" i="53" s="1"/>
  <c r="EH8" i="53" s="1"/>
  <c r="EF18" i="53"/>
  <c r="EG18" i="53" s="1"/>
  <c r="EH18" i="53" s="1"/>
  <c r="EF15" i="53"/>
  <c r="EG15" i="53" s="1"/>
  <c r="EH15" i="53" s="1"/>
  <c r="EF7" i="53"/>
  <c r="EG7" i="53" s="1"/>
  <c r="EH7" i="53" s="1"/>
  <c r="EF10" i="53"/>
  <c r="EG10" i="53" s="1"/>
  <c r="EH10" i="53" s="1"/>
  <c r="EF14" i="53"/>
  <c r="EG14" i="53" s="1"/>
  <c r="EH14" i="53" s="1"/>
  <c r="EF9" i="53"/>
  <c r="EG9" i="53" s="1"/>
  <c r="EH9" i="53" s="1"/>
  <c r="EF17" i="53"/>
  <c r="EG17" i="53" s="1"/>
  <c r="EH17" i="53" s="1"/>
  <c r="EF6" i="53"/>
  <c r="EG6" i="53" s="1"/>
  <c r="EH6" i="53" s="1"/>
  <c r="EF13" i="53"/>
  <c r="EG13" i="53" s="1"/>
  <c r="EH13" i="53" s="1"/>
  <c r="EF12" i="53"/>
  <c r="EG12" i="53" s="1"/>
  <c r="EH12" i="53" s="1"/>
  <c r="EF16" i="53"/>
  <c r="EG16" i="53" s="1"/>
  <c r="EH16" i="53" s="1"/>
  <c r="EF19" i="53"/>
  <c r="EG19" i="53" s="1"/>
  <c r="EH19" i="53" s="1"/>
  <c r="EF11" i="53"/>
  <c r="EG11" i="53" s="1"/>
  <c r="EH11" i="53" s="1"/>
  <c r="EI19" i="53"/>
  <c r="EI15" i="53"/>
  <c r="EI11" i="53"/>
  <c r="EI7" i="53"/>
  <c r="EI18" i="53"/>
  <c r="EI14" i="53"/>
  <c r="EI10" i="53"/>
  <c r="EI6" i="53"/>
  <c r="EI17" i="53"/>
  <c r="EI13" i="53"/>
  <c r="EI16" i="53"/>
  <c r="EI12" i="53"/>
  <c r="EI8" i="53"/>
  <c r="EI9" i="53"/>
  <c r="EK11" i="53"/>
  <c r="EK18" i="53"/>
  <c r="EK6" i="53"/>
  <c r="EK7" i="53"/>
  <c r="EK8" i="53"/>
  <c r="EK19" i="53"/>
  <c r="EK17" i="53"/>
  <c r="EK15" i="53"/>
  <c r="EK13" i="53"/>
  <c r="EK16" i="53"/>
  <c r="EK12" i="53"/>
  <c r="EK14" i="53"/>
  <c r="EK9" i="53"/>
  <c r="EK10" i="53"/>
  <c r="ET4" i="53"/>
  <c r="EY4" i="53" s="1"/>
  <c r="EP4" i="53"/>
  <c r="EQ4" i="53"/>
  <c r="EO4" i="53"/>
  <c r="ER4" i="53"/>
  <c r="EO3" i="53"/>
  <c r="EN3" i="53"/>
  <c r="EL17" i="53" l="1"/>
  <c r="EM17" i="53" s="1"/>
  <c r="EN17" i="53" s="1"/>
  <c r="EL16" i="53"/>
  <c r="EM16" i="53" s="1"/>
  <c r="EN16" i="53" s="1"/>
  <c r="EL10" i="53"/>
  <c r="EM10" i="53" s="1"/>
  <c r="EN10" i="53" s="1"/>
  <c r="EL18" i="53"/>
  <c r="EM18" i="53" s="1"/>
  <c r="EN18" i="53" s="1"/>
  <c r="EL15" i="53"/>
  <c r="EM15" i="53" s="1"/>
  <c r="EN15" i="53" s="1"/>
  <c r="EL13" i="53"/>
  <c r="EM13" i="53" s="1"/>
  <c r="EN13" i="53" s="1"/>
  <c r="EL9" i="53"/>
  <c r="EM9" i="53" s="1"/>
  <c r="EN9" i="53" s="1"/>
  <c r="EL14" i="53"/>
  <c r="EM14" i="53" s="1"/>
  <c r="EN14" i="53" s="1"/>
  <c r="EL11" i="53"/>
  <c r="EM11" i="53" s="1"/>
  <c r="EN11" i="53" s="1"/>
  <c r="EL12" i="53"/>
  <c r="EM12" i="53" s="1"/>
  <c r="EN12" i="53" s="1"/>
  <c r="EL6" i="53"/>
  <c r="EM6" i="53" s="1"/>
  <c r="EN6" i="53" s="1"/>
  <c r="EL7" i="53"/>
  <c r="EM7" i="53" s="1"/>
  <c r="EN7" i="53" s="1"/>
  <c r="EL19" i="53"/>
  <c r="EM19" i="53" s="1"/>
  <c r="EN19" i="53" s="1"/>
  <c r="EL8" i="53"/>
  <c r="EM8" i="53" s="1"/>
  <c r="EN8" i="53" s="1"/>
  <c r="EO18" i="53"/>
  <c r="EO14" i="53"/>
  <c r="EO10" i="53"/>
  <c r="EO6" i="53"/>
  <c r="EO17" i="53"/>
  <c r="EO13" i="53"/>
  <c r="EO9" i="53"/>
  <c r="EO16" i="53"/>
  <c r="EO12" i="53"/>
  <c r="EO19" i="53"/>
  <c r="EO15" i="53"/>
  <c r="EO11" i="53"/>
  <c r="EO7" i="53"/>
  <c r="EO8" i="53"/>
  <c r="EQ11" i="53"/>
  <c r="EQ18" i="53"/>
  <c r="EQ6" i="53"/>
  <c r="ET3" i="53"/>
  <c r="EX4" i="53"/>
  <c r="EW4" i="53"/>
  <c r="EV4" i="53"/>
  <c r="EU4" i="53"/>
  <c r="EU3" i="53"/>
  <c r="EQ7" i="53"/>
  <c r="EQ19" i="53"/>
  <c r="EQ8" i="53"/>
  <c r="EQ17" i="53"/>
  <c r="EQ16" i="53"/>
  <c r="EQ14" i="53"/>
  <c r="EQ10" i="53"/>
  <c r="EQ15" i="53"/>
  <c r="EQ13" i="53"/>
  <c r="EQ12" i="53"/>
  <c r="EQ9" i="53"/>
  <c r="ER18" i="53" l="1"/>
  <c r="ES18" i="53" s="1"/>
  <c r="ET18" i="53" s="1"/>
  <c r="ER8" i="53"/>
  <c r="ES8" i="53" s="1"/>
  <c r="ET8" i="53" s="1"/>
  <c r="ER14" i="53"/>
  <c r="ES14" i="53" s="1"/>
  <c r="ET14" i="53" s="1"/>
  <c r="ER17" i="53"/>
  <c r="ES17" i="53" s="1"/>
  <c r="ET17" i="53" s="1"/>
  <c r="ER13" i="53"/>
  <c r="ES13" i="53" s="1"/>
  <c r="ET13" i="53" s="1"/>
  <c r="ER12" i="53"/>
  <c r="ES12" i="53" s="1"/>
  <c r="ET12" i="53" s="1"/>
  <c r="ER11" i="53"/>
  <c r="ES11" i="53" s="1"/>
  <c r="ET11" i="53" s="1"/>
  <c r="ER6" i="53"/>
  <c r="ES6" i="53" s="1"/>
  <c r="ET6" i="53" s="1"/>
  <c r="ER7" i="53"/>
  <c r="ES7" i="53" s="1"/>
  <c r="ET7" i="53" s="1"/>
  <c r="ER16" i="53"/>
  <c r="ES16" i="53" s="1"/>
  <c r="ET16" i="53" s="1"/>
  <c r="ER19" i="53"/>
  <c r="ES19" i="53" s="1"/>
  <c r="ET19" i="53" s="1"/>
  <c r="ER15" i="53"/>
  <c r="ES15" i="53" s="1"/>
  <c r="ET15" i="53" s="1"/>
  <c r="ER10" i="53"/>
  <c r="ES10" i="53" s="1"/>
  <c r="ET10" i="53" s="1"/>
  <c r="ER9" i="53"/>
  <c r="ES9" i="53" s="1"/>
  <c r="ET9" i="53" s="1"/>
  <c r="EU17" i="53"/>
  <c r="EU13" i="53"/>
  <c r="EU9" i="53"/>
  <c r="EU16" i="53"/>
  <c r="EU12" i="53"/>
  <c r="EU8" i="53"/>
  <c r="EU19" i="53"/>
  <c r="EU15" i="53"/>
  <c r="EU11" i="53"/>
  <c r="EU18" i="53"/>
  <c r="EU14" i="53"/>
  <c r="EU10" i="53"/>
  <c r="EU6" i="53"/>
  <c r="EU7" i="53"/>
  <c r="EW11" i="53"/>
  <c r="EW18" i="53"/>
  <c r="EW6" i="53"/>
  <c r="EW8" i="53"/>
  <c r="EW19" i="53"/>
  <c r="EW17" i="53"/>
  <c r="EW7" i="53"/>
  <c r="EW15" i="53"/>
  <c r="EW13" i="53"/>
  <c r="EW14" i="53"/>
  <c r="EW9" i="53"/>
  <c r="EW12" i="53"/>
  <c r="EW10" i="53"/>
  <c r="EW16" i="53"/>
  <c r="EX11" i="53" l="1"/>
  <c r="EY11" i="53" s="1"/>
  <c r="EX19" i="53"/>
  <c r="EY19" i="53" s="1"/>
  <c r="EX14" i="53"/>
  <c r="EY14" i="53" s="1"/>
  <c r="EX6" i="53"/>
  <c r="EY6" i="53" s="1"/>
  <c r="EX9" i="53"/>
  <c r="EY9" i="53" s="1"/>
  <c r="EX10" i="53"/>
  <c r="EY10" i="53" s="1"/>
  <c r="EX15" i="53"/>
  <c r="EY15" i="53" s="1"/>
  <c r="EX17" i="53"/>
  <c r="EY17" i="53" s="1"/>
  <c r="EX7" i="53"/>
  <c r="EY7" i="53" s="1"/>
  <c r="EX13" i="53"/>
  <c r="EY13" i="53" s="1"/>
  <c r="EX12" i="53"/>
  <c r="EY12" i="53" s="1"/>
  <c r="EX18" i="53"/>
  <c r="EY18" i="53" s="1"/>
  <c r="EX8" i="53"/>
  <c r="EY8" i="53" s="1"/>
  <c r="EX16" i="53"/>
  <c r="EY16" i="53" s="1"/>
  <c r="B55" i="45" l="1"/>
  <c r="B44" i="45"/>
  <c r="B42" i="45" s="1"/>
  <c r="B43" i="45"/>
  <c r="B41" i="45" s="1"/>
  <c r="F43" i="45" l="1"/>
  <c r="F41" i="45" s="1"/>
  <c r="C44" i="45"/>
  <c r="C42" i="45" s="1"/>
  <c r="K44" i="45"/>
  <c r="K42" i="45" s="1"/>
  <c r="G43" i="45"/>
  <c r="G41" i="45" s="1"/>
  <c r="D44" i="45"/>
  <c r="D42" i="45" s="1"/>
  <c r="L44" i="45"/>
  <c r="L42" i="45" s="1"/>
  <c r="H43" i="45"/>
  <c r="H41" i="45" s="1"/>
  <c r="E44" i="45"/>
  <c r="E42" i="45" s="1"/>
  <c r="B22" i="45"/>
  <c r="B40" i="45"/>
  <c r="C40" i="45" s="1"/>
  <c r="I43" i="45"/>
  <c r="I41" i="45" s="1"/>
  <c r="F44" i="45"/>
  <c r="F42" i="45" s="1"/>
  <c r="J43" i="45"/>
  <c r="J41" i="45" s="1"/>
  <c r="G44" i="45"/>
  <c r="G42" i="45" s="1"/>
  <c r="C43" i="45"/>
  <c r="C41" i="45" s="1"/>
  <c r="K43" i="45"/>
  <c r="K41" i="45" s="1"/>
  <c r="H44" i="45"/>
  <c r="H42" i="45" s="1"/>
  <c r="D43" i="45"/>
  <c r="D41" i="45" s="1"/>
  <c r="L43" i="45"/>
  <c r="L41" i="45" s="1"/>
  <c r="I44" i="45"/>
  <c r="I42" i="45" s="1"/>
  <c r="E43" i="45"/>
  <c r="E41" i="45" s="1"/>
  <c r="J44" i="45"/>
  <c r="J42" i="45" s="1"/>
  <c r="F10" i="42"/>
  <c r="F11" i="42"/>
  <c r="D40" i="45" l="1"/>
  <c r="E40" i="45" s="1"/>
  <c r="F40" i="45" s="1"/>
  <c r="G40" i="45" s="1"/>
  <c r="H40" i="45" s="1"/>
  <c r="I40" i="45" s="1"/>
  <c r="J40" i="45" s="1"/>
  <c r="K40" i="45" s="1"/>
  <c r="L40" i="45" s="1"/>
  <c r="M40" i="45" s="1"/>
  <c r="N40" i="45" s="1"/>
  <c r="O40" i="45" s="1"/>
  <c r="P40" i="45" s="1"/>
  <c r="C22" i="45"/>
  <c r="D22" i="45" s="1"/>
  <c r="E22" i="45" s="1"/>
  <c r="F22" i="45" s="1"/>
  <c r="G22" i="45" s="1"/>
  <c r="H22" i="45" s="1"/>
  <c r="I22" i="45" s="1"/>
  <c r="J22" i="45" s="1"/>
  <c r="K22" i="45" s="1"/>
  <c r="L22" i="45" s="1"/>
  <c r="M22" i="45" s="1"/>
  <c r="N22" i="45" s="1"/>
  <c r="O22" i="45" s="1"/>
  <c r="F36" i="42" l="1"/>
  <c r="C7" i="45" l="1"/>
  <c r="D7" i="45" s="1"/>
  <c r="E7" i="45" s="1"/>
  <c r="F7" i="45" s="1"/>
  <c r="G7" i="45" s="1"/>
  <c r="H7" i="45" s="1"/>
  <c r="I7" i="45" s="1"/>
  <c r="J7" i="45" s="1"/>
  <c r="K7" i="45" s="1"/>
  <c r="L7" i="45" s="1"/>
  <c r="M7" i="45" s="1"/>
  <c r="N7" i="45" s="1"/>
  <c r="O7" i="45" s="1"/>
  <c r="I10" i="42" l="1"/>
  <c r="I11" i="42" l="1"/>
  <c r="D17" i="45" l="1"/>
  <c r="F7" i="42"/>
  <c r="B57" i="45" s="1"/>
  <c r="E17" i="45" l="1"/>
  <c r="B11" i="42"/>
  <c r="F17" i="45" l="1"/>
  <c r="G17" i="45" l="1"/>
  <c r="H17" i="45" l="1"/>
  <c r="I17" i="45" l="1"/>
  <c r="J17" i="45" l="1"/>
  <c r="K17" i="45" l="1"/>
  <c r="L17" i="45" l="1"/>
  <c r="M17" i="45" l="1"/>
  <c r="N17" i="45" l="1"/>
  <c r="O17" i="45" l="1"/>
  <c r="P17" i="4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Запрос из MS Access Database" type="1" refreshedVersion="8" saveData="1">
    <dbPr connection="DSN=MS Access Database;DBQ=C:\Cash_BI\Cash_BI.accdb;DefaultDir=C:\Cash_BI;DriverId=25;FIL=MS Access;MaxBufferSize=2048;PageTimeout=5;" command="SELECT qryUniCash.SubItem, qryUniCash.Item, qryUniCash.DataType, qryUniCash.Source, qryUniCash.ReportPart, qryUniCash.Residual, qryUniCash.Account, qryUniCash.CashFlowType, qryUniCash.Advance, qryUniCash.Tranche, qryUniCash.SystemState, qryUniCash.`Plan/Fact`, qryUniCash.LoadDate, qryUniCash.PaymentDate, qryUniCash.SumPlan, qryUniCash.SumFact, qryUniCash.Comment, qryUniCash.ItemExtra, qryUniCash.FundsCenter, qryUniCash.Partner, qryUniCash.NumDoc, qryUniCash.ItemExtraName, qryUniCash.FundsCenterName, qryUniCash.HigherItem, qryUniCash.LoadMonth, qryUniCash.PaymentMonth, qryUniCash.PaymentYear, qryUniCash.SumCalculated, qryUniCash.YYYYMM_Payment, qryUniCash.YYYYMM_Account, qryUniCash.LoadYear, qryUniCash.LimitYear_x000d__x000a_FROM `C:\Cash_BI\Cash_BI.accdb`.qryUniCash qryUniCash_x000d__x000a_ORDER BY qryUniCash.PaymentDate"/>
  </connection>
  <connection id="2" xr16:uid="{00000000-0015-0000-FFFF-FFFF01000000}" name="Запрос из MS Access Database1" type="1" refreshedVersion="8" background="1" saveData="1">
    <dbPr connection="DSN=MS Access Database;DBQ=C:\Cash_BI\Cash_BI.accdb;DefaultDir=C:\Cash_BI;DriverId=25;FIL=MS Access;MaxBufferSize=2048;PageTimeout=5;" command="SELECT tblHolidays_xls.F1, tblHolidays_xls.F2_x000d__x000a_FROM `C:\Cash_BI\Cash_BI.accdb`.tblHolidays_xls_x000d__x000a_ORDER BY tblHolidays_xls.F1"/>
  </connection>
</connections>
</file>

<file path=xl/sharedStrings.xml><?xml version="1.0" encoding="utf-8"?>
<sst xmlns="http://schemas.openxmlformats.org/spreadsheetml/2006/main" count="100546" uniqueCount="368">
  <si>
    <t>Общий итог</t>
  </si>
  <si>
    <t>X</t>
  </si>
  <si>
    <t>(пусто)</t>
  </si>
  <si>
    <t>(Все)</t>
  </si>
  <si>
    <t>(несколько элементов)</t>
  </si>
  <si>
    <t>1</t>
  </si>
  <si>
    <t>3</t>
  </si>
  <si>
    <t>2</t>
  </si>
  <si>
    <t>0</t>
  </si>
  <si>
    <t>202012</t>
  </si>
  <si>
    <t>202103</t>
  </si>
  <si>
    <t>202105</t>
  </si>
  <si>
    <t>202107</t>
  </si>
  <si>
    <t>202108</t>
  </si>
  <si>
    <t>202101</t>
  </si>
  <si>
    <t>202102</t>
  </si>
  <si>
    <t>202104</t>
  </si>
  <si>
    <t>202106</t>
  </si>
  <si>
    <t>202109</t>
  </si>
  <si>
    <t>202110</t>
  </si>
  <si>
    <t>202111</t>
  </si>
  <si>
    <t>202112</t>
  </si>
  <si>
    <t>202201</t>
  </si>
  <si>
    <t>202202</t>
  </si>
  <si>
    <t>2.15.01.05.02.00</t>
  </si>
  <si>
    <t>1.02.05.00.00.00</t>
  </si>
  <si>
    <t>1.02.11.00.00.00</t>
  </si>
  <si>
    <t>2.15.08.01.00.00</t>
  </si>
  <si>
    <t>1.02.09.00.00.00</t>
  </si>
  <si>
    <t>1.02.10.00.00.00</t>
  </si>
  <si>
    <t>1.02.07.02.00.00</t>
  </si>
  <si>
    <t>1.03.05.00.00.00</t>
  </si>
  <si>
    <t>2.06.01.00.00.00</t>
  </si>
  <si>
    <t>2.15.01.18.00.00</t>
  </si>
  <si>
    <t>2.15.01.12.00.00</t>
  </si>
  <si>
    <t>1.02.06.00.00.00</t>
  </si>
  <si>
    <t>2.15.08.14.00.00</t>
  </si>
  <si>
    <t>1.03.04.00.00.00</t>
  </si>
  <si>
    <t>1.02.01.00.00.00</t>
  </si>
  <si>
    <t>2.15.01.07.00.00</t>
  </si>
  <si>
    <t>2.15.08.09.00.00</t>
  </si>
  <si>
    <t>2.01.01.01.00.00</t>
  </si>
  <si>
    <t>2.01.02.00.00.00</t>
  </si>
  <si>
    <t>2.01.04.00.00.00</t>
  </si>
  <si>
    <t>2.02.00.00.00.00</t>
  </si>
  <si>
    <t>2.03.01.02.00.00</t>
  </si>
  <si>
    <t>2.15.03.00.00.00</t>
  </si>
  <si>
    <t>2.09.02.04.00.00</t>
  </si>
  <si>
    <t>2.05.01.00.00.00</t>
  </si>
  <si>
    <t>2.06.02.00.00.00</t>
  </si>
  <si>
    <t>1.02.03.00.00.00</t>
  </si>
  <si>
    <t>2.01.05.01.00.00</t>
  </si>
  <si>
    <t>2.01.05.02.00.00</t>
  </si>
  <si>
    <t>2.15.08.05.00.00</t>
  </si>
  <si>
    <t>2.15.08.03.00.00</t>
  </si>
  <si>
    <t>1.06.02.00.00.00</t>
  </si>
  <si>
    <t>2.12.00.00.00.00</t>
  </si>
  <si>
    <t>2.15.01.15.00.00</t>
  </si>
  <si>
    <t>2.04.03.00.00.00</t>
  </si>
  <si>
    <t>2.04.02.00.00.00</t>
  </si>
  <si>
    <t>2.15.01.02.00.00</t>
  </si>
  <si>
    <t>2.08.00.00.00.00</t>
  </si>
  <si>
    <t>2.05.02.00.00.00</t>
  </si>
  <si>
    <t>2.15.01.08.00.00</t>
  </si>
  <si>
    <t>202203</t>
  </si>
  <si>
    <t>2.03.01.07.00.00</t>
  </si>
  <si>
    <t>202204</t>
  </si>
  <si>
    <t>2.09.02.02.00.00</t>
  </si>
  <si>
    <t>4</t>
  </si>
  <si>
    <t>202205</t>
  </si>
  <si>
    <t>202206</t>
  </si>
  <si>
    <t>202207</t>
  </si>
  <si>
    <t/>
  </si>
  <si>
    <t>F1</t>
  </si>
  <si>
    <t>F2</t>
  </si>
  <si>
    <t>202208</t>
  </si>
  <si>
    <t>к обнулению</t>
  </si>
  <si>
    <t>202209</t>
  </si>
  <si>
    <t>202210</t>
  </si>
  <si>
    <t>202211</t>
  </si>
  <si>
    <t>202212</t>
  </si>
  <si>
    <t>2.15.08.17.00.00</t>
  </si>
  <si>
    <t>202301</t>
  </si>
  <si>
    <t>#N/A</t>
  </si>
  <si>
    <t>202302</t>
  </si>
  <si>
    <t>202303</t>
  </si>
  <si>
    <t>SubItem</t>
  </si>
  <si>
    <t>Item</t>
  </si>
  <si>
    <t>DataType</t>
  </si>
  <si>
    <t>Source</t>
  </si>
  <si>
    <t>ReportPart</t>
  </si>
  <si>
    <t>Residual</t>
  </si>
  <si>
    <t>Account</t>
  </si>
  <si>
    <t>CashFlowType</t>
  </si>
  <si>
    <t>Advance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</si>
  <si>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</si>
  <si>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</si>
  <si>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</si>
  <si>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</si>
  <si>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</si>
  <si>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</si>
  <si>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</si>
  <si>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</si>
  <si>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</si>
  <si>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</si>
  <si>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</si>
  <si>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</si>
  <si>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</si>
  <si>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</si>
  <si>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</si>
  <si>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</si>
  <si>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</si>
  <si>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</si>
  <si>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SumCalculated</t>
  </si>
  <si>
    <t>YYYYMM_Payment</t>
  </si>
  <si>
    <t>YYYYMM_Account</t>
  </si>
  <si>
    <t>LoadYear</t>
  </si>
  <si>
    <t>LimitYear</t>
  </si>
  <si>
    <t>13.4. SubItem 13.4.</t>
  </si>
  <si>
    <t>13. Item 13</t>
  </si>
  <si>
    <t>IncomeStatement</t>
  </si>
  <si>
    <t>Out</t>
  </si>
  <si>
    <t>f</t>
  </si>
  <si>
    <t>09.1. SubItem 09.1.</t>
  </si>
  <si>
    <t>09. Item 09</t>
  </si>
  <si>
    <t>09.2. SubItem 09.2.</t>
  </si>
  <si>
    <t>11. SubItem 11.</t>
  </si>
  <si>
    <t>11. Item 11</t>
  </si>
  <si>
    <t>13.2. SubItem 13.2.</t>
  </si>
  <si>
    <t>p</t>
  </si>
  <si>
    <t>13.8. SubItem 13.8.</t>
  </si>
  <si>
    <t>19. SubItem 19.</t>
  </si>
  <si>
    <t>19. Item 19</t>
  </si>
  <si>
    <t>01. SubItem 01.</t>
  </si>
  <si>
    <t>01. Item 01</t>
  </si>
  <si>
    <t>12. Item 12</t>
  </si>
  <si>
    <t>04.2. SubItem 04.2.</t>
  </si>
  <si>
    <t>04. Item 04</t>
  </si>
  <si>
    <t>02. SubItem 02.</t>
  </si>
  <si>
    <t>02. Item 02</t>
  </si>
  <si>
    <t>03. Item 03</t>
  </si>
  <si>
    <t>08. SubItem 08.</t>
  </si>
  <si>
    <t>08. Item 08</t>
  </si>
  <si>
    <t>05.1. SubItem 05.1.</t>
  </si>
  <si>
    <t>05. Item 05</t>
  </si>
  <si>
    <t>05.2. SubItem 05.2.</t>
  </si>
  <si>
    <t>07. SubItem 07.</t>
  </si>
  <si>
    <t>07. Item 07</t>
  </si>
  <si>
    <t>_1. SubItem _1.</t>
  </si>
  <si>
    <t>CFStatement</t>
  </si>
  <si>
    <t>Centralized</t>
  </si>
  <si>
    <t>CANCEL</t>
  </si>
  <si>
    <t>_1. Item _1</t>
  </si>
  <si>
    <t>14. SubItem 14.</t>
  </si>
  <si>
    <t>14. Item 14</t>
  </si>
  <si>
    <t>06. SubItem 06.</t>
  </si>
  <si>
    <t>06. Item 06</t>
  </si>
  <si>
    <t>10. Item 10</t>
  </si>
  <si>
    <t>09.3. SubItem 09.3.</t>
  </si>
  <si>
    <t>Decentralized</t>
  </si>
  <si>
    <t>_2.2. SubItem _2.2.</t>
  </si>
  <si>
    <t>_2. Item _2</t>
  </si>
  <si>
    <t>In</t>
  </si>
  <si>
    <t>17. SubItem 17.</t>
  </si>
  <si>
    <t>17. Item 17</t>
  </si>
  <si>
    <t>09.4. SubItem 09.4.</t>
  </si>
  <si>
    <t>21. SubItem 21.</t>
  </si>
  <si>
    <t>21. Item 21</t>
  </si>
  <si>
    <t>15. SubItem 15.</t>
  </si>
  <si>
    <t>15. Item 15</t>
  </si>
  <si>
    <t>13.1. SubItem 13.1.</t>
  </si>
  <si>
    <t>04.1. SubItem 04.1.</t>
  </si>
  <si>
    <t>12.2. SubItem 12.2.</t>
  </si>
  <si>
    <t>MainReceivables</t>
  </si>
  <si>
    <t>10.1. SubItem 10.1.</t>
  </si>
  <si>
    <t>13.5. SubItem 13.5.</t>
  </si>
  <si>
    <t>13.3. SubItem 13.3.</t>
  </si>
  <si>
    <t>03.5. SubItem 03.5.</t>
  </si>
  <si>
    <t>03.7. SubItem 03.7.</t>
  </si>
  <si>
    <t>03.1. SubItem 03.1.</t>
  </si>
  <si>
    <t>AccountsPayRec</t>
  </si>
  <si>
    <t>16. SubItem 16.</t>
  </si>
  <si>
    <t>16. Item 16</t>
  </si>
  <si>
    <t>03.4. SubItem 03.4.</t>
  </si>
  <si>
    <t>Remains</t>
  </si>
  <si>
    <t>COMPLETE</t>
  </si>
  <si>
    <t>FC_160000</t>
  </si>
  <si>
    <t>03.3. SubItem 03.3.</t>
  </si>
  <si>
    <t>_5. SubItem _5.</t>
  </si>
  <si>
    <t>TOBE_OFFBALANCE</t>
  </si>
  <si>
    <t>_5. Item _5</t>
  </si>
  <si>
    <t>12.1. SubItem 12.1.</t>
  </si>
  <si>
    <t>FC_161300</t>
  </si>
  <si>
    <t>_2.1. SubItem _2.1.</t>
  </si>
  <si>
    <t>FC_161020</t>
  </si>
  <si>
    <t>FC_161001</t>
  </si>
  <si>
    <t>FC_162600</t>
  </si>
  <si>
    <t>FC_161800</t>
  </si>
  <si>
    <t>FC_161600</t>
  </si>
  <si>
    <t>FC_161900</t>
  </si>
  <si>
    <t>FC_162700</t>
  </si>
  <si>
    <t>FC_161016</t>
  </si>
  <si>
    <t>FC_161002</t>
  </si>
  <si>
    <t>01.1. SubItem 01.1.</t>
  </si>
  <si>
    <t>FC_162800</t>
  </si>
  <si>
    <t>FC_162000</t>
  </si>
  <si>
    <t>OUTFLOW</t>
  </si>
  <si>
    <t>202101_tr1</t>
  </si>
  <si>
    <t>10.2. SubItem 10.2.</t>
  </si>
  <si>
    <t>FC_162300</t>
  </si>
  <si>
    <t>FC_161700</t>
  </si>
  <si>
    <t>FC_161400</t>
  </si>
  <si>
    <t>FC_161100</t>
  </si>
  <si>
    <t>FC_161012</t>
  </si>
  <si>
    <t>FC_162100</t>
  </si>
  <si>
    <t>FC_161021</t>
  </si>
  <si>
    <t>FC_161026</t>
  </si>
  <si>
    <t>FC_161017</t>
  </si>
  <si>
    <t>FC_161014</t>
  </si>
  <si>
    <t>_4. SubItem _4.</t>
  </si>
  <si>
    <t>OFFBALANCE</t>
  </si>
  <si>
    <t>FC_161028</t>
  </si>
  <si>
    <t>_4. Item _4</t>
  </si>
  <si>
    <t>FC_161013</t>
  </si>
  <si>
    <t>FC_161008</t>
  </si>
  <si>
    <t>03.8. SubItem 03.8.</t>
  </si>
  <si>
    <t>03.6. SubItem 03.6.</t>
  </si>
  <si>
    <t>FC_161024</t>
  </si>
  <si>
    <t>FC_161018</t>
  </si>
  <si>
    <t>FC_162200</t>
  </si>
  <si>
    <t>202101_tr2</t>
  </si>
  <si>
    <t>FC_161011</t>
  </si>
  <si>
    <t>FC_161003</t>
  </si>
  <si>
    <t>_3. SubItem _3.</t>
  </si>
  <si>
    <t>_3. Item _3</t>
  </si>
  <si>
    <t>202102_tr1</t>
  </si>
  <si>
    <t>202102_tr2</t>
  </si>
  <si>
    <t>202103_tr1</t>
  </si>
  <si>
    <t>13.9. SubItem 13.9.</t>
  </si>
  <si>
    <t>202103_tr2</t>
  </si>
  <si>
    <t>202104_tr1</t>
  </si>
  <si>
    <t>FC_161004</t>
  </si>
  <si>
    <t>202104_tr2</t>
  </si>
  <si>
    <t>FC_161007</t>
  </si>
  <si>
    <t>FC_161006</t>
  </si>
  <si>
    <t>202105_tr1</t>
  </si>
  <si>
    <t>202105_tr2</t>
  </si>
  <si>
    <t>202106_tr1</t>
  </si>
  <si>
    <t>202106_tr2</t>
  </si>
  <si>
    <t>202107_tr1</t>
  </si>
  <si>
    <t>202107_tr2</t>
  </si>
  <si>
    <t>202108_tr1</t>
  </si>
  <si>
    <t>Extra</t>
  </si>
  <si>
    <t>FC_161200</t>
  </si>
  <si>
    <t>202108_tr2</t>
  </si>
  <si>
    <t>FC_161019</t>
  </si>
  <si>
    <t>FC_161009</t>
  </si>
  <si>
    <t>18. SubItem 18.</t>
  </si>
  <si>
    <t>18. Item 18</t>
  </si>
  <si>
    <t>202201_tr1</t>
  </si>
  <si>
    <t>202201_tr2</t>
  </si>
  <si>
    <t>ACCEPTED</t>
  </si>
  <si>
    <t>DOWNLOADED</t>
  </si>
  <si>
    <t>FORECAST</t>
  </si>
  <si>
    <t>202205_tr2</t>
  </si>
  <si>
    <t>Сумма по полю SumFact</t>
  </si>
  <si>
    <t>Last Bank Statement Date</t>
  </si>
  <si>
    <t>&lt;&gt;16. Item 16</t>
  </si>
  <si>
    <t>&lt;&gt;OUTFLOW</t>
  </si>
  <si>
    <t>&lt;&gt;COMPLETE</t>
  </si>
  <si>
    <t>DECLINED</t>
  </si>
  <si>
    <t>Main Source - plan</t>
  </si>
  <si>
    <t>Main Source Payout - plan</t>
  </si>
  <si>
    <t>Main Source Payout - load</t>
  </si>
  <si>
    <t>Main Source plan criteria (Payables)</t>
  </si>
  <si>
    <t>Main Source plan criteria (Payments)</t>
  </si>
  <si>
    <t>Main Source load criteria (Payments)</t>
  </si>
  <si>
    <t>Bank Statement criteria</t>
  </si>
  <si>
    <t>Decentralized cash criteria (Inflow, forecast)</t>
  </si>
  <si>
    <t>Decentralized cash criteria (Outflow, forecast)</t>
  </si>
  <si>
    <t>Decentralized cash criteria (Inflow, NOT COMPLETED)</t>
  </si>
  <si>
    <t>Decentralized cash criteria (Outflow, NOT COMPLETED)</t>
  </si>
  <si>
    <t>Decentralized Inflow plan criteria</t>
  </si>
  <si>
    <t>Decentralized Outflow plan criteria</t>
  </si>
  <si>
    <t>Значения</t>
  </si>
  <si>
    <t>Сумма по полю SumPlan</t>
  </si>
  <si>
    <t>Сумма по полю AbsDiff</t>
  </si>
  <si>
    <t>Сумма по полю PercDiff</t>
  </si>
  <si>
    <t>Start Remainder</t>
  </si>
  <si>
    <t>Month</t>
  </si>
  <si>
    <t>Gross Cash Inflow (off-balance incl.)</t>
  </si>
  <si>
    <t>Gross Cash Outflow (off-balance incl.)</t>
  </si>
  <si>
    <t>Chart: Centralized Source</t>
  </si>
  <si>
    <t>Centralized Cash Inflow</t>
  </si>
  <si>
    <t>Decentralized Start Remainder</t>
  </si>
  <si>
    <t>Decentralized End Remainder</t>
  </si>
  <si>
    <t>Chart: Decentralized Source (off-balance and remainder excluded)</t>
  </si>
  <si>
    <t>Year</t>
  </si>
  <si>
    <t>Gross Cash Inflow (off-balance excl.)</t>
  </si>
  <si>
    <t>Gross Cash Outflow (off-balance excl.)</t>
  </si>
  <si>
    <t>Decentralized Source (forecast, off-balance and remainder excluded)</t>
  </si>
  <si>
    <t>Gross Cash Inflow (forecast)</t>
  </si>
  <si>
    <t>Gross Cash Outflow (forecast)</t>
  </si>
  <si>
    <t>Chart: Centralized Source (download and budget data included)</t>
  </si>
  <si>
    <t>Centralized Receivables</t>
  </si>
  <si>
    <t>Centralized Cash Inflow - fact</t>
  </si>
  <si>
    <t>Chart: Decentralized Source (forecast, off-balance and remainder excluded)</t>
  </si>
  <si>
    <t>Forecast method (0 - forecast data (Extra), 1 - budget data):</t>
  </si>
  <si>
    <t>Method</t>
  </si>
  <si>
    <t>Cash Inflow</t>
  </si>
  <si>
    <t>Cash Outflow (forecast)</t>
  </si>
  <si>
    <t>Cash Outflow</t>
  </si>
  <si>
    <t>Cash Inflow (fact)</t>
  </si>
  <si>
    <t>Cash Outflow (fact)</t>
  </si>
  <si>
    <t>Cash Inflow (forecast)</t>
  </si>
  <si>
    <t>Cash Inflow (CFStatement - NOT COMPLETE)</t>
  </si>
  <si>
    <t>Cash Outflow (CFStatement - NOT COMPLETE)</t>
  </si>
  <si>
    <t>Cash Inflow (budget)</t>
  </si>
  <si>
    <t>Cash Outflow (budget)</t>
  </si>
  <si>
    <t>Difference: forecast and budget</t>
  </si>
  <si>
    <t>Current Liquidity</t>
  </si>
  <si>
    <t>Main Source Receivables</t>
  </si>
  <si>
    <t>Cash-pool</t>
  </si>
  <si>
    <t>Сумма по полю SumCalculated</t>
  </si>
  <si>
    <t>2220110000 Итог</t>
  </si>
  <si>
    <t>2220120000 Итог</t>
  </si>
  <si>
    <t>2220141000 Итог</t>
  </si>
  <si>
    <t>2220200000 Итог</t>
  </si>
  <si>
    <t>2220320900 Итог</t>
  </si>
  <si>
    <t>2220410000 Итог</t>
  </si>
  <si>
    <t>2220610000 Итог</t>
  </si>
  <si>
    <t>2220620000 Итог</t>
  </si>
  <si>
    <t>2220800000 Итог</t>
  </si>
  <si>
    <t>2220913000 Итог</t>
  </si>
  <si>
    <t>2221502000 Итог</t>
  </si>
  <si>
    <t>2221504000 Итог</t>
  </si>
  <si>
    <t>2221506000 Итог</t>
  </si>
  <si>
    <t>2221507000 Итог</t>
  </si>
  <si>
    <t>2221511000 Итог</t>
  </si>
  <si>
    <t>2221513000 Итог</t>
  </si>
  <si>
    <t>2221517010 Итог</t>
  </si>
  <si>
    <t>2221517110 Итог</t>
  </si>
  <si>
    <t>2221517160 Итог</t>
  </si>
  <si>
    <t>Hiher Item</t>
  </si>
  <si>
    <t>Subitem</t>
  </si>
  <si>
    <t>Item Extra</t>
  </si>
  <si>
    <t>Item Stock</t>
  </si>
  <si>
    <t>source change</t>
  </si>
  <si>
    <t>forecast sum</t>
  </si>
  <si>
    <t>Source creation period</t>
  </si>
  <si>
    <t>consumption</t>
  </si>
  <si>
    <t>source sum</t>
  </si>
  <si>
    <t>surplus/deficit</t>
  </si>
  <si>
    <t>start residual</t>
  </si>
  <si>
    <t>Centralized source</t>
  </si>
  <si>
    <t>Decentralized source</t>
  </si>
  <si>
    <t>Current balance</t>
  </si>
  <si>
    <t>Current balance after request upload</t>
  </si>
  <si>
    <t>Uploaded but unpaid request</t>
  </si>
  <si>
    <t>Free source balance</t>
  </si>
  <si>
    <t>Inflow (off-balance excluded)</t>
  </si>
  <si>
    <t>Outflow (off-balance excluded)</t>
  </si>
  <si>
    <t>Start of the year balance</t>
  </si>
  <si>
    <t>including off-balance sum of</t>
  </si>
  <si>
    <t>Inflow (total)</t>
  </si>
  <si>
    <t>Outflow (total)</t>
  </si>
  <si>
    <t>Balance (total)</t>
  </si>
  <si>
    <t>including the sum to be off-balance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</si>
</sst>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mmmm"/>
  </numFmts>
  <fonts count="1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24"/>
      <name val="Arial Cyr"/>
      <charset val="204"/>
    </font>
    <font>
      <i/>
      <sz val="10"/>
      <name val="Arial Cyr"/>
      <charset val="204"/>
    </font>
    <font>
      <b/>
      <sz val="10"/>
      <color theme="1"/>
      <name val="Arial Cyr"/>
      <charset val="204"/>
    </font>
    <font>
      <b/>
      <sz val="12"/>
      <name val="Arial"/>
      <family val="2"/>
      <charset val="204"/>
    </font>
    <font>
      <b/>
      <sz val="1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 applyFill="1"/>
    <xf numFmtId="0" fontId="3" fillId="0" borderId="0" xfId="0" applyFont="1" applyFill="1" applyBorder="1"/>
    <xf numFmtId="0" fontId="0" fillId="0" borderId="0" xfId="0" pivotButton="1"/>
    <xf numFmtId="4" fontId="0" fillId="0" borderId="0" xfId="0" applyNumberFormat="1"/>
    <xf numFmtId="0" fontId="4" fillId="0" borderId="0" xfId="0" applyFont="1"/>
    <xf numFmtId="4" fontId="4" fillId="0" borderId="0" xfId="0" applyNumberFormat="1" applyFont="1"/>
    <xf numFmtId="0" fontId="0" fillId="0" borderId="0" xfId="0" applyFill="1"/>
    <xf numFmtId="4" fontId="0" fillId="0" borderId="0" xfId="0" applyNumberFormat="1" applyBorder="1"/>
    <xf numFmtId="0" fontId="0" fillId="0" borderId="0" xfId="0" applyAlignment="1">
      <alignment horizontal="left"/>
    </xf>
    <xf numFmtId="0" fontId="4" fillId="0" borderId="0" xfId="0" applyFont="1" applyAlignment="1">
      <alignment vertical="top" wrapText="1"/>
    </xf>
    <xf numFmtId="0" fontId="7" fillId="0" borderId="0" xfId="0" applyFont="1"/>
    <xf numFmtId="0" fontId="4" fillId="0" borderId="0" xfId="0" applyFont="1" applyAlignment="1">
      <alignment vertical="top"/>
    </xf>
    <xf numFmtId="0" fontId="0" fillId="2" borderId="0" xfId="0" applyFill="1"/>
    <xf numFmtId="22" fontId="0" fillId="0" borderId="0" xfId="0" applyNumberFormat="1"/>
    <xf numFmtId="14" fontId="0" fillId="0" borderId="0" xfId="0" applyNumberFormat="1"/>
    <xf numFmtId="0" fontId="4" fillId="0" borderId="0" xfId="0" applyFont="1" applyBorder="1"/>
    <xf numFmtId="0" fontId="4" fillId="0" borderId="0" xfId="0" applyFont="1" applyFill="1" applyBorder="1"/>
    <xf numFmtId="0" fontId="0" fillId="5" borderId="0" xfId="0" applyFill="1"/>
    <xf numFmtId="0" fontId="8" fillId="0" borderId="2" xfId="0" applyFont="1" applyBorder="1"/>
    <xf numFmtId="0" fontId="8" fillId="0" borderId="0" xfId="0" applyFont="1" applyBorder="1"/>
    <xf numFmtId="0" fontId="8" fillId="3" borderId="2" xfId="0" applyFont="1" applyFill="1" applyBorder="1"/>
    <xf numFmtId="0" fontId="8" fillId="3" borderId="0" xfId="0" applyFont="1" applyFill="1" applyBorder="1"/>
    <xf numFmtId="14" fontId="0" fillId="0" borderId="0" xfId="0" quotePrefix="1" applyNumberFormat="1"/>
    <xf numFmtId="1" fontId="0" fillId="0" borderId="0" xfId="0" applyNumberFormat="1"/>
    <xf numFmtId="14" fontId="0" fillId="5" borderId="0" xfId="0" applyNumberFormat="1" applyFill="1"/>
    <xf numFmtId="165" fontId="9" fillId="4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4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9" fillId="4" borderId="0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Fill="1" applyBorder="1"/>
    <xf numFmtId="4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10" fillId="0" borderId="0" xfId="0" applyFont="1" applyFill="1" applyBorder="1" applyAlignment="1">
      <alignment horizontal="left" vertical="top" wrapText="1" indent="1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right"/>
    </xf>
    <xf numFmtId="0" fontId="3" fillId="0" borderId="0" xfId="0" applyNumberFormat="1" applyFont="1" applyFill="1" applyBorder="1" applyAlignment="1">
      <alignment horizontal="center"/>
    </xf>
    <xf numFmtId="0" fontId="0" fillId="0" borderId="0" xfId="0" quotePrefix="1"/>
    <xf numFmtId="0" fontId="4" fillId="6" borderId="1" xfId="0" applyFont="1" applyFill="1" applyBorder="1"/>
    <xf numFmtId="4" fontId="0" fillId="6" borderId="1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6" borderId="1" xfId="0" applyFill="1" applyBorder="1" applyAlignment="1">
      <alignment horizontal="center"/>
    </xf>
    <xf numFmtId="4" fontId="0" fillId="6" borderId="0" xfId="0" applyNumberFormat="1" applyFill="1"/>
    <xf numFmtId="0" fontId="4" fillId="6" borderId="0" xfId="0" applyFont="1" applyFill="1" applyBorder="1"/>
    <xf numFmtId="0" fontId="4" fillId="6" borderId="0" xfId="0" applyFont="1" applyFill="1"/>
    <xf numFmtId="4" fontId="4" fillId="6" borderId="1" xfId="0" applyNumberFormat="1" applyFont="1" applyFill="1" applyBorder="1"/>
    <xf numFmtId="0" fontId="5" fillId="6" borderId="0" xfId="0" applyFont="1" applyFill="1" applyBorder="1"/>
    <xf numFmtId="4" fontId="4" fillId="6" borderId="0" xfId="0" applyNumberFormat="1" applyFont="1" applyFill="1"/>
    <xf numFmtId="0" fontId="6" fillId="0" borderId="0" xfId="0" applyFont="1" applyAlignment="1">
      <alignment horizontal="center"/>
    </xf>
  </cellXfs>
  <cellStyles count="4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Финансовый 2" xfId="3" xr:uid="{00000000-0005-0000-0000-000003000000}"/>
  </cellStyles>
  <dxfs count="3">
    <dxf>
      <numFmt numFmtId="27" formatCode="dd/mm/yyyy\ h:mm"/>
    </dxf>
    <dxf>
      <numFmt numFmtId="27" formatCode="dd/mm/yyyy\ h:mm"/>
    </dxf>
    <dxf>
      <numFmt numFmtId="27" formatCode="d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data_for_setup_and_charts!$A$11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data_for_setup_and_charts!$B$11:$O$11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1-46D9-82EE-63749243FEC8}"/>
            </c:ext>
          </c:extLst>
        </c:ser>
        <c:ser>
          <c:idx val="1"/>
          <c:order val="1"/>
          <c:tx>
            <c:strRef>
              <c:f>data_for_setup_and_charts!$A$12</c:f>
              <c:strCache>
                <c:ptCount val="1"/>
                <c:pt idx="0">
                  <c:v>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data_for_setup_and_charts!$B$12:$O$12</c:f>
              <c:numCache>
                <c:formatCode>#,##0.00</c:formatCode>
                <c:ptCount val="14"/>
                <c:pt idx="0">
                  <c:v>83298423.75999999</c:v>
                </c:pt>
                <c:pt idx="1">
                  <c:v>73686866.789999992</c:v>
                </c:pt>
                <c:pt idx="2">
                  <c:v>64847026.129999988</c:v>
                </c:pt>
                <c:pt idx="3">
                  <c:v>41642683.359999992</c:v>
                </c:pt>
                <c:pt idx="4">
                  <c:v>23096807.989999995</c:v>
                </c:pt>
                <c:pt idx="5">
                  <c:v>11938414.349999994</c:v>
                </c:pt>
                <c:pt idx="6">
                  <c:v>3119048.889999995</c:v>
                </c:pt>
                <c:pt idx="7">
                  <c:v>-15438270.830000002</c:v>
                </c:pt>
                <c:pt idx="8">
                  <c:v>42085204.229999989</c:v>
                </c:pt>
                <c:pt idx="9">
                  <c:v>19707615.539999992</c:v>
                </c:pt>
                <c:pt idx="10">
                  <c:v>16306914.929999992</c:v>
                </c:pt>
                <c:pt idx="11">
                  <c:v>61636971.829999998</c:v>
                </c:pt>
                <c:pt idx="12">
                  <c:v>77468103.00999999</c:v>
                </c:pt>
                <c:pt idx="13">
                  <c:v>77468103.00999999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1-46D9-82EE-63749243FEC8}"/>
            </c:ext>
          </c:extLst>
        </c:ser>
        <c:ser>
          <c:idx val="2"/>
          <c:order val="2"/>
          <c:tx>
            <c:strRef>
              <c:f>data_for_setup_and_charts!$A$13</c:f>
              <c:strCache>
                <c:ptCount val="1"/>
                <c:pt idx="0">
                  <c:v>Centralized Cash Inflow</c:v>
                </c:pt>
              </c:strCache>
            </c:strRef>
          </c:tx>
          <c:spPr>
            <a:solidFill>
              <a:schemeClr val="accent4"/>
            </a:solidFill>
          </c:spPr>
          <c:val>
            <c:numRef>
              <c:f>data_for_setup_and_charts!$B$13:$O$13</c:f>
              <c:numCache>
                <c:formatCode>#,##0.00</c:formatCode>
                <c:ptCount val="14"/>
                <c:pt idx="0">
                  <c:v>9611556.9699999988</c:v>
                </c:pt>
                <c:pt idx="1">
                  <c:v>9966230.4900000021</c:v>
                </c:pt>
                <c:pt idx="2">
                  <c:v>30925314.479999997</c:v>
                </c:pt>
                <c:pt idx="3">
                  <c:v>18545875.369999997</c:v>
                </c:pt>
                <c:pt idx="4">
                  <c:v>16319719.74</c:v>
                </c:pt>
                <c:pt idx="5">
                  <c:v>22964308.559999999</c:v>
                </c:pt>
                <c:pt idx="6">
                  <c:v>21208129.839999996</c:v>
                </c:pt>
                <c:pt idx="7">
                  <c:v>11383094.760000002</c:v>
                </c:pt>
                <c:pt idx="8">
                  <c:v>23364773.059999999</c:v>
                </c:pt>
                <c:pt idx="9">
                  <c:v>3400700.6100000003</c:v>
                </c:pt>
                <c:pt idx="10">
                  <c:v>3694001.88</c:v>
                </c:pt>
                <c:pt idx="11">
                  <c:v>1958059.9899999998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1-46D9-82EE-63749243F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629128"/>
        <c:axId val="284624424"/>
      </c:areaChart>
      <c:catAx>
        <c:axId val="284629128"/>
        <c:scaling>
          <c:orientation val="minMax"/>
        </c:scaling>
        <c:delete val="0"/>
        <c:axPos val="b"/>
        <c:majorTickMark val="out"/>
        <c:minorTickMark val="none"/>
        <c:tickLblPos val="nextTo"/>
        <c:crossAx val="284624424"/>
        <c:crosses val="autoZero"/>
        <c:auto val="1"/>
        <c:lblAlgn val="ctr"/>
        <c:lblOffset val="100"/>
        <c:noMultiLvlLbl val="0"/>
      </c:catAx>
      <c:valAx>
        <c:axId val="284624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629128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data_for_setup_and_charts!$A$16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data_for_setup_and_charts!$B$16:$O$16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9-4480-A7FC-65075F1C5514}"/>
            </c:ext>
          </c:extLst>
        </c:ser>
        <c:ser>
          <c:idx val="1"/>
          <c:order val="1"/>
          <c:tx>
            <c:strRef>
              <c:f>data_for_setup_and_charts!$A$17</c:f>
              <c:strCache>
                <c:ptCount val="1"/>
                <c:pt idx="0">
                  <c:v>Decentralized 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data_for_setup_and_charts!$B$17:$O$17</c:f>
              <c:numCache>
                <c:formatCode>#,##0.00</c:formatCode>
                <c:ptCount val="14"/>
                <c:pt idx="0">
                  <c:v>3022124.03</c:v>
                </c:pt>
                <c:pt idx="1">
                  <c:v>2402654.9</c:v>
                </c:pt>
                <c:pt idx="2">
                  <c:v>2419741.08</c:v>
                </c:pt>
                <c:pt idx="3">
                  <c:v>2182614.9099999997</c:v>
                </c:pt>
                <c:pt idx="4">
                  <c:v>2383431.7000000002</c:v>
                </c:pt>
                <c:pt idx="5">
                  <c:v>2366735.8200000003</c:v>
                </c:pt>
                <c:pt idx="6">
                  <c:v>2831039.7100000009</c:v>
                </c:pt>
                <c:pt idx="7">
                  <c:v>2964608.2300000014</c:v>
                </c:pt>
                <c:pt idx="8">
                  <c:v>3706809.6900000023</c:v>
                </c:pt>
                <c:pt idx="9">
                  <c:v>3696824.6800000016</c:v>
                </c:pt>
                <c:pt idx="10">
                  <c:v>4245106.8600000022</c:v>
                </c:pt>
                <c:pt idx="11">
                  <c:v>4104602.8600000022</c:v>
                </c:pt>
                <c:pt idx="12">
                  <c:v>5241129.660000002</c:v>
                </c:pt>
                <c:pt idx="13">
                  <c:v>5241129.660000002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59-4480-A7FC-65075F1C5514}"/>
            </c:ext>
          </c:extLst>
        </c:ser>
        <c:ser>
          <c:idx val="2"/>
          <c:order val="2"/>
          <c:tx>
            <c:strRef>
              <c:f>data_for_setup_and_charts!$A$18</c:f>
              <c:strCache>
                <c:ptCount val="1"/>
                <c:pt idx="0">
                  <c:v>Gross Cash Inflow (off-balance excl.)</c:v>
                </c:pt>
              </c:strCache>
            </c:strRef>
          </c:tx>
          <c:val>
            <c:numRef>
              <c:f>data_for_setup_and_charts!$B$18:$O$18</c:f>
              <c:numCache>
                <c:formatCode>#,##0.00</c:formatCode>
                <c:ptCount val="14"/>
                <c:pt idx="0">
                  <c:v>604058.77</c:v>
                </c:pt>
                <c:pt idx="1">
                  <c:v>709683.16000000015</c:v>
                </c:pt>
                <c:pt idx="2">
                  <c:v>322445.25999999995</c:v>
                </c:pt>
                <c:pt idx="3">
                  <c:v>696958.88000000024</c:v>
                </c:pt>
                <c:pt idx="4">
                  <c:v>489400.80000000022</c:v>
                </c:pt>
                <c:pt idx="5">
                  <c:v>478995.64000000036</c:v>
                </c:pt>
                <c:pt idx="6">
                  <c:v>639207.11000000022</c:v>
                </c:pt>
                <c:pt idx="7">
                  <c:v>1348640.4200000006</c:v>
                </c:pt>
                <c:pt idx="8">
                  <c:v>612425.48</c:v>
                </c:pt>
                <c:pt idx="9">
                  <c:v>1170310.0600000005</c:v>
                </c:pt>
                <c:pt idx="10">
                  <c:v>456905.87000000011</c:v>
                </c:pt>
                <c:pt idx="11">
                  <c:v>1139766.23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59-4480-A7FC-65075F1C5514}"/>
            </c:ext>
          </c:extLst>
        </c:ser>
        <c:ser>
          <c:idx val="3"/>
          <c:order val="3"/>
          <c:tx>
            <c:strRef>
              <c:f>data_for_setup_and_charts!$A$19</c:f>
              <c:strCache>
                <c:ptCount val="1"/>
                <c:pt idx="0">
                  <c:v>Gross Cash Outflow (off-balance excl.)</c:v>
                </c:pt>
              </c:strCache>
            </c:strRef>
          </c:tx>
          <c:val>
            <c:numRef>
              <c:f>data_for_setup_and_charts!$B$19:$O$19</c:f>
              <c:numCache>
                <c:formatCode>#,##0.00</c:formatCode>
                <c:ptCount val="14"/>
                <c:pt idx="0">
                  <c:v>-1223527.8999999999</c:v>
                </c:pt>
                <c:pt idx="1">
                  <c:v>-692596.98</c:v>
                </c:pt>
                <c:pt idx="2">
                  <c:v>-559571.43000000005</c:v>
                </c:pt>
                <c:pt idx="3">
                  <c:v>-496142.08999999997</c:v>
                </c:pt>
                <c:pt idx="4">
                  <c:v>-506096.68</c:v>
                </c:pt>
                <c:pt idx="5">
                  <c:v>-14691.75</c:v>
                </c:pt>
                <c:pt idx="6">
                  <c:v>-505638.58999999997</c:v>
                </c:pt>
                <c:pt idx="7">
                  <c:v>-606438.96</c:v>
                </c:pt>
                <c:pt idx="8">
                  <c:v>-622410.49</c:v>
                </c:pt>
                <c:pt idx="9">
                  <c:v>-622027.88</c:v>
                </c:pt>
                <c:pt idx="10">
                  <c:v>-597409.87</c:v>
                </c:pt>
                <c:pt idx="11">
                  <c:v>-3239.4299999999348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59-4480-A7FC-65075F1C5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625992"/>
        <c:axId val="284626384"/>
      </c:areaChart>
      <c:catAx>
        <c:axId val="284625992"/>
        <c:scaling>
          <c:orientation val="minMax"/>
        </c:scaling>
        <c:delete val="0"/>
        <c:axPos val="b"/>
        <c:majorTickMark val="out"/>
        <c:minorTickMark val="none"/>
        <c:tickLblPos val="nextTo"/>
        <c:crossAx val="284626384"/>
        <c:crosses val="autoZero"/>
        <c:auto val="1"/>
        <c:lblAlgn val="ctr"/>
        <c:lblOffset val="100"/>
        <c:noMultiLvlLbl val="0"/>
      </c:catAx>
      <c:valAx>
        <c:axId val="28462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625992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data_for_setup_and_charts!$A$29</c:f>
              <c:strCache>
                <c:ptCount val="1"/>
                <c:pt idx="0">
                  <c:v>Month</c:v>
                </c:pt>
              </c:strCache>
            </c:strRef>
          </c:tx>
          <c:val>
            <c:numRef>
              <c:f>data_for_setup_and_charts!$B$29:$O$29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7-4F1B-B1A4-ED364C5C6BF1}"/>
            </c:ext>
          </c:extLst>
        </c:ser>
        <c:ser>
          <c:idx val="1"/>
          <c:order val="1"/>
          <c:tx>
            <c:strRef>
              <c:f>data_for_setup_and_charts!$A$30</c:f>
              <c:strCache>
                <c:ptCount val="1"/>
                <c:pt idx="0">
                  <c:v>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t">
                <a:spAutoFit/>
              </a:bodyPr>
              <a:lstStyle/>
              <a:p>
                <a:pPr>
                  <a:defRPr sz="800" baseline="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data_for_setup_and_charts!$B$30:$O$30</c:f>
              <c:numCache>
                <c:formatCode>#,##0.00</c:formatCode>
                <c:ptCount val="14"/>
                <c:pt idx="0">
                  <c:v>83298423.75999999</c:v>
                </c:pt>
                <c:pt idx="1">
                  <c:v>73686866.789999992</c:v>
                </c:pt>
                <c:pt idx="2">
                  <c:v>94633891.219999984</c:v>
                </c:pt>
                <c:pt idx="3">
                  <c:v>94643313.709999993</c:v>
                </c:pt>
                <c:pt idx="4">
                  <c:v>100088148.63</c:v>
                </c:pt>
                <c:pt idx="5">
                  <c:v>114222743.64999999</c:v>
                </c:pt>
                <c:pt idx="6">
                  <c:v>130696366.84999999</c:v>
                </c:pt>
                <c:pt idx="7">
                  <c:v>153644154.61000001</c:v>
                </c:pt>
                <c:pt idx="8">
                  <c:v>246937476.84</c:v>
                </c:pt>
                <c:pt idx="9">
                  <c:v>260329735.32000002</c:v>
                </c:pt>
                <c:pt idx="10">
                  <c:v>278096055.60000002</c:v>
                </c:pt>
                <c:pt idx="11">
                  <c:v>348263557.16000003</c:v>
                </c:pt>
                <c:pt idx="12">
                  <c:v>329451178.70000005</c:v>
                </c:pt>
                <c:pt idx="13">
                  <c:v>329451178.70000005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7-4F1B-B1A4-ED364C5C6BF1}"/>
            </c:ext>
          </c:extLst>
        </c:ser>
        <c:ser>
          <c:idx val="2"/>
          <c:order val="2"/>
          <c:tx>
            <c:strRef>
              <c:f>data_for_setup_and_charts!$A$31</c:f>
              <c:strCache>
                <c:ptCount val="1"/>
                <c:pt idx="0">
                  <c:v>Centralized Cash Inflow</c:v>
                </c:pt>
              </c:strCache>
            </c:strRef>
          </c:tx>
          <c:spPr>
            <a:solidFill>
              <a:schemeClr val="accent4"/>
            </a:solidFill>
          </c:spPr>
          <c:val>
            <c:numRef>
              <c:f>data_for_setup_and_charts!$B$31:$O$31</c:f>
              <c:numCache>
                <c:formatCode>#,##0.00</c:formatCode>
                <c:ptCount val="14"/>
                <c:pt idx="0">
                  <c:v>9611556.9699999988</c:v>
                </c:pt>
                <c:pt idx="1">
                  <c:v>9966230.4900000021</c:v>
                </c:pt>
                <c:pt idx="2">
                  <c:v>38028050.739999995</c:v>
                </c:pt>
                <c:pt idx="3">
                  <c:v>33830461.359999999</c:v>
                </c:pt>
                <c:pt idx="4">
                  <c:v>30302027.359999999</c:v>
                </c:pt>
                <c:pt idx="5">
                  <c:v>36946616.18</c:v>
                </c:pt>
                <c:pt idx="6">
                  <c:v>35662171.269999996</c:v>
                </c:pt>
                <c:pt idx="7">
                  <c:v>31572396.500000004</c:v>
                </c:pt>
                <c:pt idx="8">
                  <c:v>43554074.799999997</c:v>
                </c:pt>
                <c:pt idx="9">
                  <c:v>23925442.849999998</c:v>
                </c:pt>
                <c:pt idx="10">
                  <c:v>20548320.349999998</c:v>
                </c:pt>
                <c:pt idx="11">
                  <c:v>18812378.459999997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7-4F1B-B1A4-ED364C5C6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626776"/>
        <c:axId val="284627560"/>
      </c:areaChart>
      <c:catAx>
        <c:axId val="284626776"/>
        <c:scaling>
          <c:orientation val="minMax"/>
        </c:scaling>
        <c:delete val="0"/>
        <c:axPos val="b"/>
        <c:majorTickMark val="out"/>
        <c:minorTickMark val="none"/>
        <c:tickLblPos val="nextTo"/>
        <c:crossAx val="284627560"/>
        <c:crosses val="autoZero"/>
        <c:auto val="1"/>
        <c:lblAlgn val="ctr"/>
        <c:lblOffset val="100"/>
        <c:noMultiLvlLbl val="0"/>
      </c:catAx>
      <c:valAx>
        <c:axId val="284627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626776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data_for_setup_and_charts!$A$39</c:f>
              <c:strCache>
                <c:ptCount val="1"/>
                <c:pt idx="0">
                  <c:v>Method</c:v>
                </c:pt>
              </c:strCache>
            </c:strRef>
          </c:tx>
          <c:val>
            <c:numRef>
              <c:f>data_for_setup_and_charts!$B$39:$O$39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D6-4D96-A5C9-C3DEAA6B69CC}"/>
            </c:ext>
          </c:extLst>
        </c:ser>
        <c:ser>
          <c:idx val="1"/>
          <c:order val="1"/>
          <c:tx>
            <c:strRef>
              <c:f>data_for_setup_and_charts!$A$40</c:f>
              <c:strCache>
                <c:ptCount val="1"/>
                <c:pt idx="0">
                  <c:v>Decentralized Start Remainder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data_for_setup_and_charts!$B$40:$O$40</c:f>
              <c:numCache>
                <c:formatCode>#,##0.00</c:formatCode>
                <c:ptCount val="14"/>
                <c:pt idx="0">
                  <c:v>3022124.03</c:v>
                </c:pt>
                <c:pt idx="1">
                  <c:v>2402654.9</c:v>
                </c:pt>
                <c:pt idx="2">
                  <c:v>2419741.08</c:v>
                </c:pt>
                <c:pt idx="3">
                  <c:v>2182614.9099999997</c:v>
                </c:pt>
                <c:pt idx="4">
                  <c:v>2383431.7000000002</c:v>
                </c:pt>
                <c:pt idx="5">
                  <c:v>2366735.8200000003</c:v>
                </c:pt>
                <c:pt idx="6">
                  <c:v>2831039.7100000009</c:v>
                </c:pt>
                <c:pt idx="7">
                  <c:v>2964608.2300000014</c:v>
                </c:pt>
                <c:pt idx="8">
                  <c:v>3706809.6900000023</c:v>
                </c:pt>
                <c:pt idx="9">
                  <c:v>3696824.6800000016</c:v>
                </c:pt>
                <c:pt idx="10">
                  <c:v>4245106.8600000022</c:v>
                </c:pt>
                <c:pt idx="11">
                  <c:v>4104602.8600000022</c:v>
                </c:pt>
                <c:pt idx="12">
                  <c:v>5241129.660000002</c:v>
                </c:pt>
                <c:pt idx="13">
                  <c:v>5241129.660000002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D6-4D96-A5C9-C3DEAA6B69CC}"/>
            </c:ext>
          </c:extLst>
        </c:ser>
        <c:ser>
          <c:idx val="2"/>
          <c:order val="2"/>
          <c:tx>
            <c:strRef>
              <c:f>data_for_setup_and_charts!$A$41</c:f>
              <c:strCache>
                <c:ptCount val="1"/>
                <c:pt idx="0">
                  <c:v>Cash Inflow</c:v>
                </c:pt>
              </c:strCache>
            </c:strRef>
          </c:tx>
          <c:val>
            <c:numRef>
              <c:f>data_for_setup_and_charts!$B$41:$O$41</c:f>
              <c:numCache>
                <c:formatCode>#,##0.00</c:formatCode>
                <c:ptCount val="14"/>
                <c:pt idx="0">
                  <c:v>604058.77</c:v>
                </c:pt>
                <c:pt idx="1">
                  <c:v>709683.16000000015</c:v>
                </c:pt>
                <c:pt idx="2">
                  <c:v>322445.25999999995</c:v>
                </c:pt>
                <c:pt idx="3">
                  <c:v>696958.88000000024</c:v>
                </c:pt>
                <c:pt idx="4">
                  <c:v>489400.80000000022</c:v>
                </c:pt>
                <c:pt idx="5">
                  <c:v>478995.64000000036</c:v>
                </c:pt>
                <c:pt idx="6">
                  <c:v>639207.11000000022</c:v>
                </c:pt>
                <c:pt idx="7">
                  <c:v>1348640.4200000006</c:v>
                </c:pt>
                <c:pt idx="8">
                  <c:v>612425.48</c:v>
                </c:pt>
                <c:pt idx="9">
                  <c:v>1170310.0600000005</c:v>
                </c:pt>
                <c:pt idx="10">
                  <c:v>456905.87000000011</c:v>
                </c:pt>
                <c:pt idx="11">
                  <c:v>1139766.23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D6-4D96-A5C9-C3DEAA6B69CC}"/>
            </c:ext>
          </c:extLst>
        </c:ser>
        <c:ser>
          <c:idx val="3"/>
          <c:order val="3"/>
          <c:tx>
            <c:strRef>
              <c:f>data_for_setup_and_charts!$A$42</c:f>
              <c:strCache>
                <c:ptCount val="1"/>
                <c:pt idx="0">
                  <c:v>Cash Outflow</c:v>
                </c:pt>
              </c:strCache>
            </c:strRef>
          </c:tx>
          <c:val>
            <c:numRef>
              <c:f>data_for_setup_and_charts!$B$42:$O$42</c:f>
              <c:numCache>
                <c:formatCode>#,##0.00</c:formatCode>
                <c:ptCount val="14"/>
                <c:pt idx="0">
                  <c:v>-1223527.8999999999</c:v>
                </c:pt>
                <c:pt idx="1">
                  <c:v>-692596.98</c:v>
                </c:pt>
                <c:pt idx="2">
                  <c:v>-559571.43000000005</c:v>
                </c:pt>
                <c:pt idx="3">
                  <c:v>-496142.08999999997</c:v>
                </c:pt>
                <c:pt idx="4">
                  <c:v>-506096.68</c:v>
                </c:pt>
                <c:pt idx="5">
                  <c:v>-14691.75</c:v>
                </c:pt>
                <c:pt idx="6">
                  <c:v>-505638.58999999997</c:v>
                </c:pt>
                <c:pt idx="7">
                  <c:v>-606438.96</c:v>
                </c:pt>
                <c:pt idx="8">
                  <c:v>-622410.49</c:v>
                </c:pt>
                <c:pt idx="9">
                  <c:v>-622027.88</c:v>
                </c:pt>
                <c:pt idx="10">
                  <c:v>-597409.87</c:v>
                </c:pt>
                <c:pt idx="11">
                  <c:v>-3239.4299999999348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D6-4D96-A5C9-C3DEAA6B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311168"/>
        <c:axId val="647317832"/>
      </c:areaChart>
      <c:catAx>
        <c:axId val="647311168"/>
        <c:scaling>
          <c:orientation val="minMax"/>
        </c:scaling>
        <c:delete val="0"/>
        <c:axPos val="b"/>
        <c:majorTickMark val="out"/>
        <c:minorTickMark val="none"/>
        <c:tickLblPos val="nextTo"/>
        <c:crossAx val="647317832"/>
        <c:crosses val="autoZero"/>
        <c:auto val="1"/>
        <c:lblAlgn val="ctr"/>
        <c:lblOffset val="100"/>
        <c:noMultiLvlLbl val="0"/>
      </c:catAx>
      <c:valAx>
        <c:axId val="647317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7311168"/>
        <c:crosses val="autoZero"/>
        <c:crossBetween val="midCat"/>
        <c:dispUnits>
          <c:builtInUnit val="millions"/>
        </c:dispUnits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Current Liquidity</a:t>
            </a:r>
            <a:endParaRPr lang="ru-RU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DE-4FC6-AB91-84C381E7F1AD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DE-4FC6-AB91-84C381E7F1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DE-4FC6-AB91-84C381E7F1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DE-4FC6-AB91-84C381E7F1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DE-4FC6-AB91-84C381E7F1AD}"/>
              </c:ext>
            </c:extLst>
          </c:dPt>
          <c:dLbls>
            <c:dLbl>
              <c:idx val="0"/>
              <c:layout>
                <c:manualLayout>
                  <c:x val="3.6111111111111108E-2"/>
                  <c:y val="-0.3379700636541658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DE-4FC6-AB91-84C381E7F1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DDE-4FC6-AB91-84C381E7F1A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50000"/>
                    <a:lumOff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data_for_setup_and_charts!$A$55:$A$58</c:f>
              <c:strCache>
                <c:ptCount val="4"/>
                <c:pt idx="0">
                  <c:v>Main Source Receivables</c:v>
                </c:pt>
                <c:pt idx="1">
                  <c:v>Cash-pool</c:v>
                </c:pt>
                <c:pt idx="2">
                  <c:v>Decentralized</c:v>
                </c:pt>
                <c:pt idx="3">
                  <c:v>Centralized</c:v>
                </c:pt>
              </c:strCache>
            </c:strRef>
          </c:cat>
          <c:val>
            <c:numRef>
              <c:f>data_for_setup_and_charts!$B$55:$B$58</c:f>
              <c:numCache>
                <c:formatCode>General</c:formatCode>
                <c:ptCount val="4"/>
                <c:pt idx="0" formatCode="#,##0.00">
                  <c:v>64826434.960000038</c:v>
                </c:pt>
                <c:pt idx="2" formatCode="#,##0.00">
                  <c:v>6322119.0500000697</c:v>
                </c:pt>
                <c:pt idx="3" formatCode="#,##0.00">
                  <c:v>1309597.5500000038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DE-4FC6-AB91-84C381E7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2362200</xdr:colOff>
      <xdr:row>0</xdr:row>
      <xdr:rowOff>57151</xdr:rowOff>
    </xdr:from>
    <xdr:to>
      <xdr:col>4</xdr:col>
      <xdr:colOff>942975</xdr:colOff>
      <xdr:row>3</xdr:row>
      <xdr:rowOff>28575</xdr:rowOff>
    </xdr:to>
    <xdr:sp macro="[0]!RefreshData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29375" y="57151"/>
          <a:ext cx="2371725" cy="4571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Refresh</a:t>
          </a:r>
          <a:endParaRPr lang="ru-RU" sz="1400" b="1"/>
        </a:p>
      </xdr:txBody>
    </xdr:sp>
    <xdr:clientData/>
  </xdr:twoCellAnchor>
  <xdr:twoCellAnchor>
    <xdr:from>
      <xdr:col>0</xdr:col>
      <xdr:colOff>0</xdr:colOff>
      <xdr:row>14</xdr:row>
      <xdr:rowOff>28574</xdr:rowOff>
    </xdr:from>
    <xdr:to>
      <xdr:col>3</xdr:col>
      <xdr:colOff>3457575</xdr:colOff>
      <xdr:row>30</xdr:row>
      <xdr:rowOff>152399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3781425</xdr:colOff>
      <xdr:row>14</xdr:row>
      <xdr:rowOff>19050</xdr:rowOff>
    </xdr:from>
    <xdr:to>
      <xdr:col>10</xdr:col>
      <xdr:colOff>542925</xdr:colOff>
      <xdr:row>31</xdr:row>
      <xdr:rowOff>9525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39</xdr:row>
      <xdr:rowOff>28575</xdr:rowOff>
    </xdr:from>
    <xdr:to>
      <xdr:col>3</xdr:col>
      <xdr:colOff>3476625</xdr:colOff>
      <xdr:row>55</xdr:row>
      <xdr:rowOff>152400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28575</xdr:colOff>
      <xdr:row>39</xdr:row>
      <xdr:rowOff>28575</xdr:rowOff>
    </xdr:from>
    <xdr:to>
      <xdr:col>10</xdr:col>
      <xdr:colOff>581025</xdr:colOff>
      <xdr:row>56</xdr:row>
      <xdr:rowOff>19050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1304925</xdr:colOff>
      <xdr:row>57</xdr:row>
      <xdr:rowOff>123825</xdr:rowOff>
    </xdr:from>
    <xdr:to>
      <xdr:col>5</xdr:col>
      <xdr:colOff>304800</xdr:colOff>
      <xdr:row>76</xdr:row>
      <xdr:rowOff>128588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</xdr:row>
      <xdr:rowOff>76201</xdr:rowOff>
    </xdr:from>
    <xdr:to>
      <xdr:col>1</xdr:col>
      <xdr:colOff>590550</xdr:colOff>
      <xdr:row>3</xdr:row>
      <xdr:rowOff>104775</xdr:rowOff>
    </xdr:to>
    <xdr:sp macro="[0]!RefreshData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5725" y="238126"/>
          <a:ext cx="2371725" cy="3524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Refresh</a:t>
          </a:r>
          <a:endParaRPr lang="ru-RU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19050</xdr:rowOff>
    </xdr:from>
    <xdr:to>
      <xdr:col>3</xdr:col>
      <xdr:colOff>1019175</xdr:colOff>
      <xdr:row>3</xdr:row>
      <xdr:rowOff>28575</xdr:rowOff>
    </xdr:to>
    <xdr:sp macro="[0]!MakeRows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467350" y="180975"/>
          <a:ext cx="23526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Create forecast source</a:t>
          </a:r>
          <a:endParaRPr lang="ru-RU" sz="1400" b="1"/>
        </a:p>
      </xdr:txBody>
    </xdr:sp>
    <xdr:clientData/>
  </xdr:twoCellAnchor>
  <xdr:twoCellAnchor>
    <xdr:from>
      <xdr:col>0</xdr:col>
      <xdr:colOff>0</xdr:colOff>
      <xdr:row>1</xdr:row>
      <xdr:rowOff>95250</xdr:rowOff>
    </xdr:from>
    <xdr:to>
      <xdr:col>1</xdr:col>
      <xdr:colOff>114300</xdr:colOff>
      <xdr:row>3</xdr:row>
      <xdr:rowOff>38100</xdr:rowOff>
    </xdr:to>
    <xdr:sp macro="[0]!Delete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257175"/>
          <a:ext cx="21526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Delete</a:t>
          </a:r>
          <a:r>
            <a:rPr lang="ru-RU" sz="1100" b="1"/>
            <a:t> "</a:t>
          </a:r>
          <a:r>
            <a:rPr lang="en-US" sz="1100" b="1"/>
            <a:t>Source Change</a:t>
          </a:r>
          <a:r>
            <a:rPr lang="ru-RU" sz="1100" b="1"/>
            <a:t>"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52.741804282407" createdVersion="5" refreshedVersion="8" minRefreshableVersion="3" recordCount="8203" xr:uid="{00000000-000A-0000-FFFF-FFFF1B000000}">
  <cacheSource type="worksheet">
    <worksheetSource name="accUniCF"/>
  </cacheSource>
  <cacheFields count="34">
    <cacheField name="SubItem" numFmtId="0">
      <sharedItems containsBlank="1" count="47">
        <s v="13.2. SubItem 13.2."/>
        <s v="09.1. SubItem 09.1."/>
        <s v="09.2. SubItem 09.2."/>
        <s v="01. SubItem 01."/>
        <s v="11. SubItem 11."/>
        <s v="13.8. SubItem 13.8."/>
        <s v="13.4. SubItem 13.4."/>
        <s v="19. SubItem 19."/>
        <m/>
        <s v="02. SubItem 02."/>
        <s v="08. SubItem 08."/>
        <s v="04.2. SubItem 04.2."/>
        <s v="05.1. SubItem 05.1."/>
        <s v="05.2. SubItem 05.2."/>
        <s v="07. SubItem 07."/>
        <s v="06. SubItem 06."/>
        <s v="_1. SubItem _1."/>
        <s v="14. SubItem 14."/>
        <s v="09.3. SubItem 09.3."/>
        <s v="_2.2. SubItem _2.2."/>
        <s v="17. SubItem 17."/>
        <s v="09.4. SubItem 09.4."/>
        <s v="21. SubItem 21."/>
        <s v="15. SubItem 15."/>
        <s v="04.1. SubItem 04.1."/>
        <s v="13.1. SubItem 13.1."/>
        <s v="12.2. SubItem 12.2."/>
        <s v="13.3. SubItem 13.3."/>
        <s v="10.1. SubItem 10.1."/>
        <s v="13.5. SubItem 13.5."/>
        <s v="03.5. SubItem 03.5."/>
        <s v="_3. SubItem _3."/>
        <s v="03.7. SubItem 03.7."/>
        <s v="03.4. SubItem 03.4."/>
        <s v="16. SubItem 16."/>
        <s v="03.1. SubItem 03.1."/>
        <s v="_5. SubItem _5."/>
        <s v="03.3. SubItem 03.3."/>
        <s v="12.1. SubItem 12.1."/>
        <s v="_2.1. SubItem _2.1."/>
        <s v="01.1. SubItem 01.1."/>
        <s v="10.2. SubItem 10.2."/>
        <s v="_4. SubItem _4."/>
        <s v="03.8. SubItem 03.8."/>
        <s v="03.6. SubItem 03.6."/>
        <s v="13.9. SubItem 13.9."/>
        <s v="18. SubItem 18."/>
      </sharedItems>
    </cacheField>
    <cacheField name="Item" numFmtId="0">
      <sharedItems containsBlank="1"/>
    </cacheField>
    <cacheField name="DataType" numFmtId="0">
      <sharedItems containsBlank="1" count="7">
        <s v="IncomeStatement"/>
        <s v="CFStatement"/>
        <s v="MainReceivables"/>
        <s v="AccountsPayRec"/>
        <s v="Remains"/>
        <s v="Extra"/>
        <m u="1"/>
      </sharedItems>
    </cacheField>
    <cacheField name="Source" numFmtId="0">
      <sharedItems containsBlank="1" count="3">
        <m/>
        <s v="Centralized"/>
        <s v="Decentralized"/>
      </sharedItems>
    </cacheField>
    <cacheField name="ReportPart" numFmtId="0">
      <sharedItems containsBlank="1" count="3">
        <s v="Out"/>
        <s v="In"/>
        <m u="1"/>
      </sharedItems>
    </cacheField>
    <cacheField name="Residual" numFmtId="0">
      <sharedItems containsBlank="1" count="2">
        <m/>
        <s v="X"/>
      </sharedItems>
    </cacheField>
    <cacheField name="Account" numFmtId="0">
      <sharedItems containsBlank="1" count="2">
        <m/>
        <s v="X"/>
      </sharedItems>
    </cacheField>
    <cacheField name="CashFlowType" numFmtId="0">
      <sharedItems containsBlank="1" count="5">
        <m/>
        <s v="CANCEL"/>
        <s v="TOBE_OFFBALANCE"/>
        <s v="OUTFLOW"/>
        <s v="OFFBALANCE"/>
      </sharedItems>
    </cacheField>
    <cacheField name="Advance" numFmtId="0">
      <sharedItems containsBlank="1"/>
    </cacheField>
    <cacheField name="Tranche" numFmtId="0">
      <sharedItems containsBlank="1"/>
    </cacheField>
    <cacheField name="SystemState" numFmtId="0">
      <sharedItems containsBlank="1" count="5">
        <m/>
        <s v="COMPLETE"/>
        <s v=""/>
        <s v="ACCEPTED"/>
        <s v="DOWNLOADED"/>
      </sharedItems>
    </cacheField>
    <cacheField name="Plan/Fact" numFmtId="0">
      <sharedItems containsBlank="1" count="3">
        <s v="f"/>
        <s v="p"/>
        <m u="1"/>
      </sharedItems>
    </cacheField>
    <cacheField name="LoadDate" numFmtId="22">
      <sharedItems containsSemiMixedTypes="0" containsNonDate="0" containsDate="1" containsString="0" minDate="2019-12-01T00:00:00" maxDate="2023-04-01T00:00:00"/>
    </cacheField>
    <cacheField name="PaymentDate" numFmtId="22">
      <sharedItems containsSemiMixedTypes="0" containsNonDate="0" containsDate="1" containsString="0" minDate="2019-12-01T00:00:00" maxDate="2023-04-01T00:00:00" count="393">
        <d v="2019-12-01T00:00:00"/>
        <d v="2019-12-31T00:00:00"/>
        <d v="2020-01-01T00:00:00"/>
        <d v="2020-01-31T00:00:00"/>
        <d v="2020-02-01T00:00:00"/>
        <d v="2020-02-29T00:00:00"/>
        <d v="2020-03-01T00:00:00"/>
        <d v="2020-03-31T00:00:00"/>
        <d v="2020-04-01T00:00:00"/>
        <d v="2020-04-30T00:00:00"/>
        <d v="2020-05-01T00:00:00"/>
        <d v="2020-05-31T00:00:00"/>
        <d v="2020-06-01T00:00:00"/>
        <d v="2020-06-30T00:00:00"/>
        <d v="2020-07-01T00:00:00"/>
        <d v="2020-07-30T00:00:00"/>
        <d v="2020-08-01T00:00:00"/>
        <d v="2020-08-25T00:00:00"/>
        <d v="2020-08-31T00:00:00"/>
        <d v="2020-09-01T00:00:00"/>
        <d v="2020-09-30T00:00:00"/>
        <d v="2020-10-01T00:00:00"/>
        <d v="2020-10-31T00:00:00"/>
        <d v="2020-11-01T00:00:00"/>
        <d v="2020-11-30T00:00:00"/>
        <d v="2020-12-01T00:00:00"/>
        <d v="2020-12-31T00:00:00"/>
        <d v="2021-01-01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0T00:00:00"/>
        <d v="2021-02-24T00:00:00"/>
        <d v="2021-02-25T00:00:00"/>
        <d v="2021-02-26T00:00:00"/>
        <d v="2021-02-28T00:00:00"/>
        <d v="2021-03-01T00:00:00"/>
        <d v="2021-03-02T00:00:00"/>
        <d v="2021-03-03T00:00:00"/>
        <d v="2021-03-04T00:00:00"/>
        <d v="2021-03-05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2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1T00:00:00"/>
        <d v="2021-05-04T00:00:00"/>
        <d v="2021-05-05T00:00:00"/>
        <d v="2021-05-06T00:00:00"/>
        <d v="2021-05-07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5-31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6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0-31T00:00:00"/>
        <d v="2021-11-01T00:00:00"/>
        <d v="2021-11-02T00:00:00"/>
        <d v="2021-11-03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5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7T00:00:00"/>
        <d v="2021-12-28T00:00:00"/>
        <d v="2021-12-29T00:00:00"/>
        <d v="2021-12-30T00:00:00"/>
        <d v="2021-12-31T00:00:00"/>
        <d v="2022-01-01T00:00:00"/>
        <d v="2022-01-03T00:00:00"/>
        <d v="2022-01-06T00:00:00"/>
        <d v="2022-01-10T00:00:00"/>
        <d v="2022-01-11T00:00:00"/>
        <d v="2022-01-12T00:00:00"/>
        <d v="2022-01-13T00:00:00"/>
        <d v="2022-01-14T00:00:00"/>
        <d v="2022-01-17T00:00:00"/>
        <d v="2022-01-18T00:00:00"/>
        <d v="2022-01-19T00:00:00"/>
        <d v="2022-01-20T00:00:00"/>
        <d v="2022-01-21T00:00:00"/>
        <d v="2022-01-24T00:00:00"/>
        <d v="2022-01-25T00:00:00"/>
        <d v="2022-01-26T00:00:00"/>
        <d v="2022-01-27T00:00:00"/>
        <d v="2022-01-28T00:00:00"/>
        <d v="2022-01-31T00:00:00"/>
        <d v="2022-02-01T00:00:00"/>
        <d v="2022-02-02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4T00:00:00"/>
        <d v="2022-02-25T00:00:00"/>
        <d v="2022-02-28T00:00:00"/>
        <d v="2022-03-01T00:00:00"/>
        <d v="2022-03-02T00:00:00"/>
        <d v="2022-03-03T00:00:00"/>
        <d v="2022-03-04T00:00:00"/>
        <d v="2022-03-05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3T00:00:00"/>
        <d v="2022-03-24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08T00:00:00"/>
        <d v="2022-04-11T00:00:00"/>
        <d v="2022-04-12T00:00:00"/>
        <d v="2022-04-13T00:00:00"/>
        <d v="2022-04-14T00:00:00"/>
        <d v="2022-04-15T00:00:00"/>
        <d v="2022-04-18T00:00:00"/>
        <d v="2022-04-19T00:00:00"/>
        <d v="2022-04-20T00:00:00"/>
        <d v="2022-04-21T00:00:00"/>
        <d v="2022-04-22T00:00:00"/>
        <d v="2022-04-25T00:00:00"/>
        <d v="2022-04-26T00:00:00"/>
        <d v="2022-04-27T00:00:00"/>
        <d v="2022-04-28T00:00:00"/>
        <d v="2022-04-29T00:00:00"/>
        <d v="2022-05-04T00:00:00"/>
        <d v="2022-05-05T00:00:00"/>
        <d v="2022-05-06T00:00:00"/>
        <d v="2022-05-11T00:00:00"/>
        <d v="2022-05-12T00:00:00"/>
        <d v="2022-05-13T00:00:00"/>
        <d v="2022-05-16T00:00:00"/>
        <d v="2022-05-17T00:00:00"/>
        <d v="2022-05-18T00:00:00"/>
        <d v="2022-05-19T00:00:00"/>
        <d v="2022-05-20T00:00:00"/>
        <d v="2022-05-23T00:00:00"/>
        <d v="2022-05-24T00:00:00"/>
        <d v="2022-05-25T00:00:00"/>
        <d v="2022-05-26T00:00:00"/>
        <d v="2022-05-27T00:00:00"/>
        <d v="2022-05-30T00:00:00"/>
        <d v="2022-05-31T00:00:00"/>
        <d v="2022-06-30T00:00:00"/>
        <d v="2022-07-29T00:00:00"/>
        <d v="2022-08-31T00:00:00"/>
        <d v="2022-09-30T00:00:00"/>
        <d v="2022-10-31T00:00:00"/>
        <d v="2022-11-30T00:00:00"/>
        <d v="2022-12-30T00:00:00"/>
        <d v="2023-01-26T00:00:00"/>
        <d v="2023-01-30T00:00:00"/>
        <d v="2023-01-31T00:00:00"/>
        <d v="2023-02-28T00:00:00"/>
        <d v="2023-03-31T00:00:00"/>
      </sharedItems>
    </cacheField>
    <cacheField name="SumPlan" numFmtId="0">
      <sharedItems containsString="0" containsBlank="1" containsNumber="1" minValue="-188000000" maxValue="58548095.240000002"/>
    </cacheField>
    <cacheField name="SumFact" numFmtId="0">
      <sharedItems containsString="0" containsBlank="1" containsNumber="1" minValue="-13095238.1" maxValue="58450194.43"/>
    </cacheField>
    <cacheField name="Comment" numFmtId="0">
      <sharedItems containsNonDate="0" containsString="0" containsBlank="1"/>
    </cacheField>
    <cacheField name="ItemExtra" numFmtId="0">
      <sharedItems containsString="0" containsBlank="1" containsNumber="1" containsInteger="1" minValue="2110210000" maxValue="2281900000" count="41">
        <m/>
        <n v="2221513000"/>
        <n v="2220800000"/>
        <n v="2221200000"/>
        <n v="2220520000"/>
        <n v="2221517110"/>
        <n v="2220913000"/>
        <n v="2220420000"/>
        <n v="2111070000"/>
        <n v="2221506000"/>
        <n v="2220410000"/>
        <n v="2220316000"/>
        <n v="2220320900"/>
        <n v="2221502000"/>
        <n v="2221517010"/>
        <n v="2220110000"/>
        <n v="2110700000"/>
        <n v="2110672000"/>
        <n v="2110210000"/>
        <n v="2220200000"/>
        <n v="2220141000"/>
        <n v="2220142000"/>
        <n v="2220120000"/>
        <n v="2220130000"/>
        <n v="2221511000"/>
        <n v="2221504000"/>
        <n v="2221517160"/>
        <n v="2110640000"/>
        <n v="2110810000"/>
        <n v="2220510000"/>
        <n v="2110220000"/>
        <n v="2220620000"/>
        <n v="2220610000"/>
        <n v="2221507000"/>
        <n v="2110510000"/>
        <n v="2281900000"/>
        <n v="2280900000"/>
        <n v="2221517040"/>
        <n v="2220920000"/>
        <n v="2221517080"/>
        <n v="2221517120"/>
      </sharedItems>
    </cacheField>
    <cacheField name="FundsCenter" numFmtId="0">
      <sharedItems containsString="0" containsBlank="1" containsNumber="1" containsInteger="1" minValue="160000000" maxValue="162800000" count="38">
        <m/>
        <n v="160000000"/>
        <n v="161020000"/>
        <n v="161600000"/>
        <n v="162600000"/>
        <n v="161300000"/>
        <n v="161001000"/>
        <n v="161800000"/>
        <n v="161900000"/>
        <n v="162700000"/>
        <n v="161016000"/>
        <n v="161002000"/>
        <n v="162800000"/>
        <n v="162000000"/>
        <n v="161400000"/>
        <n v="162300000"/>
        <n v="161700000"/>
        <n v="161100000"/>
        <n v="162100000"/>
        <n v="161012000"/>
        <n v="161021000"/>
        <n v="161026000"/>
        <n v="161017000"/>
        <n v="161014000"/>
        <n v="161028000"/>
        <n v="161013000"/>
        <n v="161008000"/>
        <n v="161018000"/>
        <n v="162200000"/>
        <n v="161024000"/>
        <n v="161003000"/>
        <n v="161011000"/>
        <n v="161004000"/>
        <n v="161007000"/>
        <n v="161006000"/>
        <n v="161200000"/>
        <n v="161019000"/>
        <n v="161009000"/>
      </sharedItems>
    </cacheField>
    <cacheField name="Partner" numFmtId="0">
      <sharedItems containsNonDate="0" containsString="0" containsBlank="1"/>
    </cacheField>
    <cacheField name="NumDoc" numFmtId="0">
      <sharedItems containsNonDate="0" containsString="0" containsBlank="1"/>
    </cacheField>
    <cacheField name="ItemExtraName" numFmtId="0">
      <sharedItems containsBlank="1" count="29">
        <m/>
        <s v="13.4. SubItem 13.4."/>
        <s v="08. SubItem 08."/>
        <s v="11. SubItem 11."/>
        <s v="05.2. SubItem 05.2."/>
        <s v="13.8. SubItem 13.8."/>
        <s v="09.1. SubItem 09.1."/>
        <s v="04.2. SubItem 04.2."/>
        <s v="_5. SubItem _5."/>
        <s v="13.5. SubItem 13.5."/>
        <s v="04.1. SubItem 04.1."/>
        <s v="03.3. SubItem 03.3."/>
        <s v="12.1. SubItem 12.1."/>
        <s v="13.2. SubItem 13.2."/>
        <s v="13.3. SubItem 13.3."/>
        <s v="01. SubItem 01."/>
        <s v="_2.1. SubItem _2.1."/>
        <s v="_2.2. SubItem _2.2."/>
        <s v="_1. SubItem _1."/>
        <s v="02. SubItem 02."/>
        <s v="01.1. SubItem 01.1."/>
        <s v="_4. SubItem _4."/>
        <s v="05.1. SubItem 05.1."/>
        <s v="06. SubItem 06."/>
        <s v="_3. SubItem _3."/>
        <s v="16. SubItem 16."/>
        <s v="13.9. SubItem 13.9."/>
        <s v="09.2. SubItem 09.2."/>
        <s v="18. SubItem 18."/>
      </sharedItems>
    </cacheField>
    <cacheField name="FundsCenterName" numFmtId="0">
      <sharedItems containsBlank="1" count="38">
        <m/>
        <s v="FC_160000"/>
        <s v="FC_161020"/>
        <s v="FC_161600"/>
        <s v="FC_162600"/>
        <s v="FC_161300"/>
        <s v="FC_161001"/>
        <s v="FC_161800"/>
        <s v="FC_161900"/>
        <s v="FC_162700"/>
        <s v="FC_161016"/>
        <s v="FC_161002"/>
        <s v="FC_162800"/>
        <s v="FC_162000"/>
        <s v="FC_161400"/>
        <s v="FC_162300"/>
        <s v="FC_161700"/>
        <s v="FC_161100"/>
        <s v="FC_162100"/>
        <s v="FC_161012"/>
        <s v="FC_161021"/>
        <s v="FC_161026"/>
        <s v="FC_161017"/>
        <s v="FC_161014"/>
        <s v="FC_161028"/>
        <s v="FC_161013"/>
        <s v="FC_161008"/>
        <s v="FC_161018"/>
        <s v="FC_162200"/>
        <s v="FC_161024"/>
        <s v="FC_161003"/>
        <s v="FC_161011"/>
        <s v="FC_161004"/>
        <s v="FC_161007"/>
        <s v="FC_161006"/>
        <s v="FC_161200"/>
        <s v="FC_161019"/>
        <s v="FC_161009"/>
      </sharedItems>
    </cacheField>
    <cacheField name="HigherItem" numFmtId="0">
      <sharedItems containsBlank="1" count="27">
        <s v="13. Item 13"/>
        <s v="09. Item 09"/>
        <s v="01. Item 01"/>
        <s v="11. Item 11"/>
        <s v="19. Item 19"/>
        <s v="12. Item 12"/>
        <s v="03. Item 03"/>
        <s v="02. Item 02"/>
        <s v="08. Item 08"/>
        <s v="04. Item 04"/>
        <s v="05. Item 05"/>
        <s v="07. Item 07"/>
        <s v="06. Item 06"/>
        <s v="_1. Item _1"/>
        <s v="14. Item 14"/>
        <s v="10. Item 10"/>
        <s v="_2. Item _2"/>
        <s v="17. Item 17"/>
        <s v="21. Item 21"/>
        <s v="15. Item 15"/>
        <s v="#N/A"/>
        <s v="_3. Item _3"/>
        <s v="16. Item 16"/>
        <s v="_5. Item _5"/>
        <s v="_4. Item _4"/>
        <s v="18. Item 18"/>
        <m u="1"/>
      </sharedItems>
    </cacheField>
    <cacheField name="Load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Payment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PaymentYear" numFmtId="0">
      <sharedItems containsSemiMixedTypes="0" containsString="0" containsNumber="1" containsInteger="1" minValue="2019" maxValue="2023" count="5">
        <n v="2019"/>
        <n v="2020"/>
        <n v="2021"/>
        <n v="2022"/>
        <n v="2023"/>
      </sharedItems>
    </cacheField>
    <cacheField name="SumCalculated" numFmtId="0">
      <sharedItems containsSemiMixedTypes="0" containsString="0" containsNumber="1" minValue="-15964285.710000001" maxValue="13095238.1"/>
    </cacheField>
    <cacheField name="YYYYMM_Payment" numFmtId="0">
      <sharedItems count="28">
        <s v="0"/>
        <s v="202101"/>
        <s v="202102"/>
        <s v="202103"/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  <s v="202204"/>
        <s v="202205"/>
        <s v="202206"/>
        <s v="202207"/>
        <s v="202208"/>
        <s v="202209"/>
        <s v="202210"/>
        <s v="202211"/>
        <s v="202212"/>
        <s v="202301"/>
        <s v="202302"/>
        <s v="202303"/>
      </sharedItems>
    </cacheField>
    <cacheField name="YYYYMM_Account" numFmtId="0">
      <sharedItems count="48">
        <s v="0"/>
        <s v=""/>
        <s v="202101_tr1"/>
        <s v="202012"/>
        <s v="202101"/>
        <s v="202101_tr2"/>
        <s v="202102_tr1"/>
        <s v="202102_tr2"/>
        <s v="202102"/>
        <s v="202103_tr1"/>
        <s v="202103_tr2"/>
        <s v="202103"/>
        <s v="202104_tr1"/>
        <s v="202104"/>
        <s v="202104_tr2"/>
        <s v="202105_tr1"/>
        <s v="202105"/>
        <s v="202105_tr2"/>
        <s v="202106_tr1"/>
        <s v="202106_tr2"/>
        <s v="202106"/>
        <s v="202107_tr1"/>
        <s v="202107"/>
        <s v="202107_tr2"/>
        <s v="202108_tr1"/>
        <s v="202108_tr2"/>
        <s v="202108"/>
        <s v="202109"/>
        <s v="202110"/>
        <s v="202111"/>
        <s v="202112"/>
        <s v="202201_tr1"/>
        <s v="202201"/>
        <s v="202201_tr2"/>
        <s v="202202"/>
        <s v="202203"/>
        <s v="202204"/>
        <s v="202205"/>
        <s v="202205_tr2"/>
        <s v="202206"/>
        <s v="202207"/>
        <s v="202208"/>
        <s v="202209"/>
        <s v="202210"/>
        <s v="202211"/>
        <s v="202212"/>
        <s v="202301"/>
        <s v="202302"/>
      </sharedItems>
    </cacheField>
    <cacheField name="LoadYear" numFmtId="0">
      <sharedItems containsSemiMixedTypes="0" containsString="0" containsNumber="1" containsInteger="1" minValue="2019" maxValue="2023"/>
    </cacheField>
    <cacheField name="LimitYear" numFmtId="0">
      <sharedItems containsSemiMixedTypes="0" containsString="0" containsNumber="1" containsInteger="1" minValue="2018" maxValue="2023" count="6">
        <n v="2019"/>
        <n v="2018"/>
        <n v="2020"/>
        <n v="2021"/>
        <n v="2022"/>
        <n v="2023"/>
      </sharedItems>
    </cacheField>
    <cacheField name="AbsDiff" numFmtId="0" formula="SumPlan-SumFact" databaseField="0"/>
    <cacheField name="PercDiff" numFmtId="0" formula="(SumPlan-SumFact)*100 /SumPla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3">
  <r>
    <x v="0"/>
    <s v="13. Item 13"/>
    <x v="0"/>
    <x v="0"/>
    <x v="0"/>
    <x v="0"/>
    <x v="0"/>
    <x v="0"/>
    <m/>
    <m/>
    <x v="0"/>
    <x v="0"/>
    <d v="2019-12-01T00:00:00"/>
    <x v="0"/>
    <m/>
    <n v="1454666.67"/>
    <m/>
    <x v="0"/>
    <x v="0"/>
    <m/>
    <m/>
    <x v="0"/>
    <x v="0"/>
    <x v="0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0"/>
    <d v="2019-12-01T00:00:00"/>
    <x v="0"/>
    <m/>
    <n v="8401976.1899999995"/>
    <m/>
    <x v="0"/>
    <x v="0"/>
    <m/>
    <m/>
    <x v="0"/>
    <x v="0"/>
    <x v="1"/>
    <x v="0"/>
    <x v="0"/>
    <x v="0"/>
    <n v="0"/>
    <x v="0"/>
    <x v="0"/>
    <n v="2019"/>
    <x v="0"/>
  </r>
  <r>
    <x v="2"/>
    <m/>
    <x v="0"/>
    <x v="0"/>
    <x v="0"/>
    <x v="0"/>
    <x v="0"/>
    <x v="0"/>
    <m/>
    <m/>
    <x v="0"/>
    <x v="1"/>
    <d v="2019-12-01T00:00:00"/>
    <x v="0"/>
    <n v="195785.71"/>
    <m/>
    <m/>
    <x v="0"/>
    <x v="0"/>
    <m/>
    <m/>
    <x v="0"/>
    <x v="0"/>
    <x v="1"/>
    <x v="0"/>
    <x v="0"/>
    <x v="0"/>
    <n v="0"/>
    <x v="0"/>
    <x v="0"/>
    <n v="2019"/>
    <x v="0"/>
  </r>
  <r>
    <x v="3"/>
    <m/>
    <x v="0"/>
    <x v="0"/>
    <x v="0"/>
    <x v="0"/>
    <x v="0"/>
    <x v="0"/>
    <m/>
    <m/>
    <x v="0"/>
    <x v="1"/>
    <d v="2019-12-01T00:00:00"/>
    <x v="0"/>
    <n v="6566642.8600000003"/>
    <m/>
    <m/>
    <x v="0"/>
    <x v="0"/>
    <m/>
    <m/>
    <x v="0"/>
    <x v="0"/>
    <x v="2"/>
    <x v="0"/>
    <x v="0"/>
    <x v="0"/>
    <n v="0"/>
    <x v="0"/>
    <x v="0"/>
    <n v="2019"/>
    <x v="0"/>
  </r>
  <r>
    <x v="4"/>
    <m/>
    <x v="0"/>
    <x v="0"/>
    <x v="0"/>
    <x v="0"/>
    <x v="0"/>
    <x v="0"/>
    <m/>
    <m/>
    <x v="0"/>
    <x v="1"/>
    <d v="2019-12-01T00:00:00"/>
    <x v="0"/>
    <n v="58738.1"/>
    <m/>
    <m/>
    <x v="0"/>
    <x v="0"/>
    <m/>
    <m/>
    <x v="0"/>
    <x v="0"/>
    <x v="3"/>
    <x v="0"/>
    <x v="0"/>
    <x v="0"/>
    <n v="0"/>
    <x v="0"/>
    <x v="0"/>
    <n v="2019"/>
    <x v="0"/>
  </r>
  <r>
    <x v="0"/>
    <s v="13. Item 13"/>
    <x v="0"/>
    <x v="0"/>
    <x v="0"/>
    <x v="0"/>
    <x v="0"/>
    <x v="0"/>
    <m/>
    <m/>
    <x v="0"/>
    <x v="1"/>
    <d v="2019-12-01T00:00:00"/>
    <x v="0"/>
    <n v="1492238.1"/>
    <m/>
    <m/>
    <x v="0"/>
    <x v="0"/>
    <m/>
    <m/>
    <x v="0"/>
    <x v="0"/>
    <x v="0"/>
    <x v="0"/>
    <x v="0"/>
    <x v="0"/>
    <n v="0"/>
    <x v="0"/>
    <x v="0"/>
    <n v="2019"/>
    <x v="0"/>
  </r>
  <r>
    <x v="1"/>
    <m/>
    <x v="0"/>
    <x v="0"/>
    <x v="0"/>
    <x v="0"/>
    <x v="0"/>
    <x v="0"/>
    <m/>
    <m/>
    <x v="0"/>
    <x v="1"/>
    <d v="2019-12-01T00:00:00"/>
    <x v="0"/>
    <n v="7589857.1399999997"/>
    <m/>
    <m/>
    <x v="0"/>
    <x v="0"/>
    <m/>
    <m/>
    <x v="0"/>
    <x v="0"/>
    <x v="1"/>
    <x v="0"/>
    <x v="0"/>
    <x v="0"/>
    <n v="0"/>
    <x v="0"/>
    <x v="0"/>
    <n v="2019"/>
    <x v="0"/>
  </r>
  <r>
    <x v="5"/>
    <s v="13. Item 13"/>
    <x v="0"/>
    <x v="0"/>
    <x v="0"/>
    <x v="0"/>
    <x v="0"/>
    <x v="0"/>
    <m/>
    <m/>
    <x v="0"/>
    <x v="1"/>
    <d v="2019-12-01T00:00:00"/>
    <x v="0"/>
    <n v="1778095.24"/>
    <m/>
    <m/>
    <x v="0"/>
    <x v="0"/>
    <m/>
    <m/>
    <x v="0"/>
    <x v="0"/>
    <x v="0"/>
    <x v="0"/>
    <x v="0"/>
    <x v="0"/>
    <n v="0"/>
    <x v="0"/>
    <x v="0"/>
    <n v="2019"/>
    <x v="0"/>
  </r>
  <r>
    <x v="2"/>
    <m/>
    <x v="0"/>
    <x v="0"/>
    <x v="0"/>
    <x v="0"/>
    <x v="0"/>
    <x v="0"/>
    <m/>
    <m/>
    <x v="0"/>
    <x v="0"/>
    <d v="2019-12-01T00:00:00"/>
    <x v="0"/>
    <m/>
    <n v="867452.38"/>
    <m/>
    <x v="0"/>
    <x v="0"/>
    <m/>
    <m/>
    <x v="0"/>
    <x v="0"/>
    <x v="1"/>
    <x v="0"/>
    <x v="0"/>
    <x v="0"/>
    <n v="0"/>
    <x v="0"/>
    <x v="0"/>
    <n v="2019"/>
    <x v="0"/>
  </r>
  <r>
    <x v="6"/>
    <s v="13. Item 13"/>
    <x v="0"/>
    <x v="0"/>
    <x v="0"/>
    <x v="0"/>
    <x v="0"/>
    <x v="0"/>
    <m/>
    <m/>
    <x v="0"/>
    <x v="0"/>
    <d v="2019-12-01T00:00:00"/>
    <x v="0"/>
    <m/>
    <n v="76404.759999999995"/>
    <m/>
    <x v="0"/>
    <x v="0"/>
    <m/>
    <m/>
    <x v="0"/>
    <x v="0"/>
    <x v="0"/>
    <x v="0"/>
    <x v="0"/>
    <x v="0"/>
    <n v="0"/>
    <x v="0"/>
    <x v="0"/>
    <n v="2019"/>
    <x v="0"/>
  </r>
  <r>
    <x v="5"/>
    <s v="13. Item 13"/>
    <x v="0"/>
    <x v="0"/>
    <x v="0"/>
    <x v="0"/>
    <x v="0"/>
    <x v="0"/>
    <m/>
    <m/>
    <x v="0"/>
    <x v="0"/>
    <d v="2019-12-01T00:00:00"/>
    <x v="0"/>
    <m/>
    <n v="12515166.67"/>
    <m/>
    <x v="0"/>
    <x v="0"/>
    <m/>
    <m/>
    <x v="0"/>
    <x v="0"/>
    <x v="0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1"/>
    <d v="2019-12-01T00:00:00"/>
    <x v="0"/>
    <n v="1336500"/>
    <m/>
    <m/>
    <x v="0"/>
    <x v="0"/>
    <m/>
    <m/>
    <x v="0"/>
    <x v="0"/>
    <x v="4"/>
    <x v="0"/>
    <x v="0"/>
    <x v="0"/>
    <n v="0"/>
    <x v="0"/>
    <x v="0"/>
    <n v="2019"/>
    <x v="0"/>
  </r>
  <r>
    <x v="7"/>
    <m/>
    <x v="0"/>
    <x v="0"/>
    <x v="0"/>
    <x v="0"/>
    <x v="0"/>
    <x v="0"/>
    <m/>
    <m/>
    <x v="0"/>
    <x v="0"/>
    <d v="2019-12-01T00:00:00"/>
    <x v="0"/>
    <m/>
    <n v="7301357.1399999997"/>
    <m/>
    <x v="0"/>
    <x v="0"/>
    <m/>
    <m/>
    <x v="0"/>
    <x v="0"/>
    <x v="4"/>
    <x v="0"/>
    <x v="0"/>
    <x v="0"/>
    <n v="0"/>
    <x v="0"/>
    <x v="0"/>
    <n v="2019"/>
    <x v="0"/>
  </r>
  <r>
    <x v="8"/>
    <s v="12. Item 12"/>
    <x v="0"/>
    <x v="0"/>
    <x v="0"/>
    <x v="0"/>
    <x v="0"/>
    <x v="0"/>
    <m/>
    <m/>
    <x v="0"/>
    <x v="0"/>
    <d v="2019-12-01T00:00:00"/>
    <x v="0"/>
    <m/>
    <n v="398547.62"/>
    <m/>
    <x v="0"/>
    <x v="0"/>
    <m/>
    <m/>
    <x v="0"/>
    <x v="0"/>
    <x v="5"/>
    <x v="0"/>
    <x v="0"/>
    <x v="0"/>
    <n v="0"/>
    <x v="0"/>
    <x v="0"/>
    <n v="2019"/>
    <x v="0"/>
  </r>
  <r>
    <x v="0"/>
    <s v="12. Item 12"/>
    <x v="0"/>
    <x v="0"/>
    <x v="0"/>
    <x v="0"/>
    <x v="0"/>
    <x v="0"/>
    <m/>
    <m/>
    <x v="0"/>
    <x v="1"/>
    <d v="2019-12-01T00:00:00"/>
    <x v="0"/>
    <n v="357285.71"/>
    <m/>
    <m/>
    <x v="0"/>
    <x v="0"/>
    <m/>
    <m/>
    <x v="0"/>
    <x v="0"/>
    <x v="5"/>
    <x v="0"/>
    <x v="0"/>
    <x v="0"/>
    <n v="0"/>
    <x v="0"/>
    <x v="0"/>
    <n v="2019"/>
    <x v="0"/>
  </r>
  <r>
    <x v="6"/>
    <s v="13. Item 13"/>
    <x v="0"/>
    <x v="0"/>
    <x v="0"/>
    <x v="0"/>
    <x v="0"/>
    <x v="0"/>
    <m/>
    <m/>
    <x v="0"/>
    <x v="1"/>
    <d v="2019-12-01T00:00:00"/>
    <x v="0"/>
    <n v="69976.19"/>
    <m/>
    <m/>
    <x v="0"/>
    <x v="0"/>
    <m/>
    <m/>
    <x v="0"/>
    <x v="0"/>
    <x v="0"/>
    <x v="0"/>
    <x v="0"/>
    <x v="0"/>
    <n v="0"/>
    <x v="0"/>
    <x v="0"/>
    <n v="2019"/>
    <x v="0"/>
  </r>
  <r>
    <x v="8"/>
    <s v="03. Item 03"/>
    <x v="0"/>
    <x v="0"/>
    <x v="0"/>
    <x v="0"/>
    <x v="0"/>
    <x v="0"/>
    <m/>
    <m/>
    <x v="0"/>
    <x v="0"/>
    <d v="2019-12-01T00:00:00"/>
    <x v="0"/>
    <m/>
    <n v="622690.48"/>
    <m/>
    <x v="0"/>
    <x v="0"/>
    <m/>
    <m/>
    <x v="0"/>
    <x v="0"/>
    <x v="6"/>
    <x v="0"/>
    <x v="0"/>
    <x v="0"/>
    <n v="0"/>
    <x v="0"/>
    <x v="0"/>
    <n v="2019"/>
    <x v="0"/>
  </r>
  <r>
    <x v="3"/>
    <m/>
    <x v="0"/>
    <x v="0"/>
    <x v="0"/>
    <x v="0"/>
    <x v="0"/>
    <x v="0"/>
    <m/>
    <m/>
    <x v="0"/>
    <x v="0"/>
    <d v="2019-12-01T00:00:00"/>
    <x v="0"/>
    <m/>
    <n v="6703452.3799999999"/>
    <m/>
    <x v="0"/>
    <x v="0"/>
    <m/>
    <m/>
    <x v="0"/>
    <x v="0"/>
    <x v="2"/>
    <x v="0"/>
    <x v="0"/>
    <x v="0"/>
    <n v="0"/>
    <x v="0"/>
    <x v="0"/>
    <n v="2019"/>
    <x v="0"/>
  </r>
  <r>
    <x v="9"/>
    <m/>
    <x v="0"/>
    <x v="0"/>
    <x v="0"/>
    <x v="0"/>
    <x v="0"/>
    <x v="0"/>
    <m/>
    <m/>
    <x v="0"/>
    <x v="1"/>
    <d v="2019-12-01T00:00:00"/>
    <x v="0"/>
    <n v="1624595.24"/>
    <m/>
    <m/>
    <x v="0"/>
    <x v="0"/>
    <m/>
    <m/>
    <x v="0"/>
    <x v="0"/>
    <x v="7"/>
    <x v="0"/>
    <x v="0"/>
    <x v="0"/>
    <n v="0"/>
    <x v="0"/>
    <x v="0"/>
    <n v="2019"/>
    <x v="0"/>
  </r>
  <r>
    <x v="4"/>
    <m/>
    <x v="0"/>
    <x v="0"/>
    <x v="0"/>
    <x v="0"/>
    <x v="0"/>
    <x v="0"/>
    <m/>
    <m/>
    <x v="0"/>
    <x v="0"/>
    <d v="2019-12-01T00:00:00"/>
    <x v="0"/>
    <m/>
    <n v="116785.71"/>
    <m/>
    <x v="0"/>
    <x v="0"/>
    <m/>
    <m/>
    <x v="0"/>
    <x v="0"/>
    <x v="3"/>
    <x v="0"/>
    <x v="0"/>
    <x v="0"/>
    <n v="0"/>
    <x v="0"/>
    <x v="0"/>
    <n v="2019"/>
    <x v="0"/>
  </r>
  <r>
    <x v="8"/>
    <s v="03. Item 03"/>
    <x v="0"/>
    <x v="0"/>
    <x v="0"/>
    <x v="0"/>
    <x v="0"/>
    <x v="0"/>
    <m/>
    <m/>
    <x v="0"/>
    <x v="1"/>
    <d v="2019-12-01T00:00:00"/>
    <x v="0"/>
    <n v="724738.1"/>
    <m/>
    <m/>
    <x v="0"/>
    <x v="0"/>
    <m/>
    <m/>
    <x v="0"/>
    <x v="0"/>
    <x v="6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0"/>
    <d v="2019-12-01T00:00:00"/>
    <x v="0"/>
    <m/>
    <n v="689071.43"/>
    <m/>
    <x v="0"/>
    <x v="0"/>
    <m/>
    <m/>
    <x v="0"/>
    <x v="0"/>
    <x v="8"/>
    <x v="0"/>
    <x v="0"/>
    <x v="0"/>
    <n v="0"/>
    <x v="0"/>
    <x v="0"/>
    <n v="2019"/>
    <x v="0"/>
  </r>
  <r>
    <x v="11"/>
    <s v="04. Item 04"/>
    <x v="0"/>
    <x v="0"/>
    <x v="0"/>
    <x v="0"/>
    <x v="0"/>
    <x v="0"/>
    <m/>
    <m/>
    <x v="0"/>
    <x v="1"/>
    <d v="2019-12-01T00:00:00"/>
    <x v="0"/>
    <n v="14525380.949999999"/>
    <m/>
    <m/>
    <x v="0"/>
    <x v="0"/>
    <m/>
    <m/>
    <x v="0"/>
    <x v="0"/>
    <x v="9"/>
    <x v="0"/>
    <x v="0"/>
    <x v="0"/>
    <n v="0"/>
    <x v="0"/>
    <x v="0"/>
    <n v="2019"/>
    <x v="0"/>
  </r>
  <r>
    <x v="11"/>
    <s v="04. Item 04"/>
    <x v="0"/>
    <x v="0"/>
    <x v="0"/>
    <x v="0"/>
    <x v="0"/>
    <x v="0"/>
    <m/>
    <m/>
    <x v="0"/>
    <x v="0"/>
    <d v="2019-12-01T00:00:00"/>
    <x v="0"/>
    <m/>
    <n v="14280857.140000001"/>
    <m/>
    <x v="0"/>
    <x v="0"/>
    <m/>
    <m/>
    <x v="0"/>
    <x v="0"/>
    <x v="9"/>
    <x v="0"/>
    <x v="0"/>
    <x v="0"/>
    <n v="0"/>
    <x v="0"/>
    <x v="0"/>
    <n v="2019"/>
    <x v="0"/>
  </r>
  <r>
    <x v="12"/>
    <m/>
    <x v="0"/>
    <x v="0"/>
    <x v="0"/>
    <x v="0"/>
    <x v="0"/>
    <x v="0"/>
    <m/>
    <m/>
    <x v="0"/>
    <x v="0"/>
    <d v="2019-12-01T00:00:00"/>
    <x v="0"/>
    <m/>
    <n v="6353095.2400000002"/>
    <m/>
    <x v="0"/>
    <x v="0"/>
    <m/>
    <m/>
    <x v="0"/>
    <x v="0"/>
    <x v="10"/>
    <x v="0"/>
    <x v="0"/>
    <x v="0"/>
    <n v="0"/>
    <x v="0"/>
    <x v="0"/>
    <n v="2019"/>
    <x v="0"/>
  </r>
  <r>
    <x v="13"/>
    <m/>
    <x v="0"/>
    <x v="0"/>
    <x v="0"/>
    <x v="0"/>
    <x v="0"/>
    <x v="0"/>
    <m/>
    <m/>
    <x v="0"/>
    <x v="1"/>
    <d v="2019-12-01T00:00:00"/>
    <x v="0"/>
    <n v="68261.899999999994"/>
    <m/>
    <m/>
    <x v="0"/>
    <x v="0"/>
    <m/>
    <m/>
    <x v="0"/>
    <x v="0"/>
    <x v="10"/>
    <x v="0"/>
    <x v="0"/>
    <x v="0"/>
    <n v="0"/>
    <x v="0"/>
    <x v="0"/>
    <n v="2019"/>
    <x v="0"/>
  </r>
  <r>
    <x v="13"/>
    <m/>
    <x v="0"/>
    <x v="0"/>
    <x v="0"/>
    <x v="0"/>
    <x v="0"/>
    <x v="0"/>
    <m/>
    <m/>
    <x v="0"/>
    <x v="0"/>
    <d v="2019-12-01T00:00:00"/>
    <x v="0"/>
    <m/>
    <n v="66857.14"/>
    <m/>
    <x v="0"/>
    <x v="0"/>
    <m/>
    <m/>
    <x v="0"/>
    <x v="0"/>
    <x v="10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1"/>
    <d v="2019-12-01T00:00:00"/>
    <x v="0"/>
    <n v="8486571.4299999997"/>
    <m/>
    <m/>
    <x v="0"/>
    <x v="0"/>
    <m/>
    <m/>
    <x v="0"/>
    <x v="0"/>
    <x v="11"/>
    <x v="0"/>
    <x v="0"/>
    <x v="0"/>
    <n v="0"/>
    <x v="0"/>
    <x v="0"/>
    <n v="2019"/>
    <x v="0"/>
  </r>
  <r>
    <x v="12"/>
    <m/>
    <x v="0"/>
    <x v="0"/>
    <x v="0"/>
    <x v="0"/>
    <x v="0"/>
    <x v="0"/>
    <m/>
    <m/>
    <x v="0"/>
    <x v="1"/>
    <d v="2019-12-01T00:00:00"/>
    <x v="0"/>
    <n v="5943761.9000000004"/>
    <m/>
    <m/>
    <x v="0"/>
    <x v="0"/>
    <m/>
    <m/>
    <x v="0"/>
    <x v="0"/>
    <x v="10"/>
    <x v="0"/>
    <x v="0"/>
    <x v="0"/>
    <n v="0"/>
    <x v="0"/>
    <x v="0"/>
    <n v="2019"/>
    <x v="0"/>
  </r>
  <r>
    <x v="9"/>
    <m/>
    <x v="0"/>
    <x v="0"/>
    <x v="0"/>
    <x v="0"/>
    <x v="0"/>
    <x v="0"/>
    <m/>
    <m/>
    <x v="0"/>
    <x v="0"/>
    <d v="2019-12-01T00:00:00"/>
    <x v="0"/>
    <m/>
    <n v="1650666.67"/>
    <m/>
    <x v="0"/>
    <x v="0"/>
    <m/>
    <m/>
    <x v="0"/>
    <x v="0"/>
    <x v="7"/>
    <x v="0"/>
    <x v="0"/>
    <x v="0"/>
    <n v="0"/>
    <x v="0"/>
    <x v="0"/>
    <n v="2019"/>
    <x v="0"/>
  </r>
  <r>
    <x v="10"/>
    <m/>
    <x v="0"/>
    <x v="0"/>
    <x v="0"/>
    <x v="0"/>
    <x v="0"/>
    <x v="0"/>
    <m/>
    <m/>
    <x v="0"/>
    <x v="1"/>
    <d v="2019-12-01T00:00:00"/>
    <x v="0"/>
    <n v="642238.1"/>
    <m/>
    <m/>
    <x v="0"/>
    <x v="0"/>
    <m/>
    <m/>
    <x v="0"/>
    <x v="0"/>
    <x v="8"/>
    <x v="0"/>
    <x v="0"/>
    <x v="0"/>
    <n v="0"/>
    <x v="0"/>
    <x v="0"/>
    <n v="2019"/>
    <x v="0"/>
  </r>
  <r>
    <x v="14"/>
    <m/>
    <x v="0"/>
    <x v="0"/>
    <x v="0"/>
    <x v="0"/>
    <x v="0"/>
    <x v="0"/>
    <m/>
    <m/>
    <x v="0"/>
    <x v="0"/>
    <d v="2019-12-01T00:00:00"/>
    <x v="0"/>
    <m/>
    <n v="6530976.1900000004"/>
    <m/>
    <x v="0"/>
    <x v="0"/>
    <m/>
    <m/>
    <x v="0"/>
    <x v="0"/>
    <x v="11"/>
    <x v="0"/>
    <x v="0"/>
    <x v="0"/>
    <n v="0"/>
    <x v="0"/>
    <x v="0"/>
    <n v="2019"/>
    <x v="0"/>
  </r>
  <r>
    <x v="15"/>
    <m/>
    <x v="1"/>
    <x v="1"/>
    <x v="0"/>
    <x v="0"/>
    <x v="0"/>
    <x v="1"/>
    <m/>
    <m/>
    <x v="0"/>
    <x v="1"/>
    <d v="2019-12-31T00:00:00"/>
    <x v="1"/>
    <n v="-209.22"/>
    <m/>
    <m/>
    <x v="0"/>
    <x v="0"/>
    <m/>
    <m/>
    <x v="0"/>
    <x v="0"/>
    <x v="12"/>
    <x v="0"/>
    <x v="0"/>
    <x v="0"/>
    <n v="0"/>
    <x v="0"/>
    <x v="0"/>
    <n v="2019"/>
    <x v="0"/>
  </r>
  <r>
    <x v="8"/>
    <s v="13. Item 13"/>
    <x v="1"/>
    <x v="1"/>
    <x v="0"/>
    <x v="1"/>
    <x v="0"/>
    <x v="1"/>
    <m/>
    <m/>
    <x v="0"/>
    <x v="1"/>
    <d v="2019-12-31T00:00:00"/>
    <x v="1"/>
    <n v="-62271.44"/>
    <m/>
    <m/>
    <x v="0"/>
    <x v="0"/>
    <m/>
    <m/>
    <x v="0"/>
    <x v="0"/>
    <x v="0"/>
    <x v="0"/>
    <x v="0"/>
    <x v="0"/>
    <n v="0"/>
    <x v="0"/>
    <x v="0"/>
    <n v="2019"/>
    <x v="1"/>
  </r>
  <r>
    <x v="14"/>
    <m/>
    <x v="1"/>
    <x v="1"/>
    <x v="0"/>
    <x v="1"/>
    <x v="0"/>
    <x v="1"/>
    <m/>
    <m/>
    <x v="0"/>
    <x v="1"/>
    <d v="2019-12-31T00:00:00"/>
    <x v="1"/>
    <n v="-36379.980000000003"/>
    <m/>
    <m/>
    <x v="0"/>
    <x v="0"/>
    <m/>
    <m/>
    <x v="0"/>
    <x v="0"/>
    <x v="11"/>
    <x v="0"/>
    <x v="0"/>
    <x v="0"/>
    <n v="0"/>
    <x v="0"/>
    <x v="0"/>
    <n v="2019"/>
    <x v="1"/>
  </r>
  <r>
    <x v="13"/>
    <m/>
    <x v="1"/>
    <x v="1"/>
    <x v="0"/>
    <x v="1"/>
    <x v="0"/>
    <x v="1"/>
    <m/>
    <m/>
    <x v="0"/>
    <x v="1"/>
    <d v="2019-12-31T00:00:00"/>
    <x v="1"/>
    <n v="-50.16"/>
    <m/>
    <m/>
    <x v="0"/>
    <x v="0"/>
    <m/>
    <m/>
    <x v="0"/>
    <x v="0"/>
    <x v="10"/>
    <x v="0"/>
    <x v="0"/>
    <x v="0"/>
    <n v="0"/>
    <x v="0"/>
    <x v="0"/>
    <n v="2019"/>
    <x v="1"/>
  </r>
  <r>
    <x v="8"/>
    <s v="03. Item 03"/>
    <x v="1"/>
    <x v="1"/>
    <x v="0"/>
    <x v="0"/>
    <x v="0"/>
    <x v="1"/>
    <m/>
    <m/>
    <x v="0"/>
    <x v="1"/>
    <d v="2019-12-31T00:00:00"/>
    <x v="1"/>
    <n v="-738699.52"/>
    <m/>
    <m/>
    <x v="0"/>
    <x v="0"/>
    <m/>
    <m/>
    <x v="0"/>
    <x v="0"/>
    <x v="6"/>
    <x v="0"/>
    <x v="0"/>
    <x v="0"/>
    <n v="0"/>
    <x v="0"/>
    <x v="0"/>
    <n v="2019"/>
    <x v="0"/>
  </r>
  <r>
    <x v="10"/>
    <m/>
    <x v="1"/>
    <x v="1"/>
    <x v="0"/>
    <x v="0"/>
    <x v="0"/>
    <x v="1"/>
    <m/>
    <m/>
    <x v="0"/>
    <x v="1"/>
    <d v="2019-12-31T00:00:00"/>
    <x v="1"/>
    <n v="-1227.92"/>
    <m/>
    <m/>
    <x v="0"/>
    <x v="0"/>
    <m/>
    <m/>
    <x v="0"/>
    <x v="0"/>
    <x v="8"/>
    <x v="0"/>
    <x v="0"/>
    <x v="0"/>
    <n v="0"/>
    <x v="0"/>
    <x v="0"/>
    <n v="2019"/>
    <x v="0"/>
  </r>
  <r>
    <x v="16"/>
    <m/>
    <x v="1"/>
    <x v="1"/>
    <x v="0"/>
    <x v="0"/>
    <x v="0"/>
    <x v="1"/>
    <m/>
    <m/>
    <x v="0"/>
    <x v="1"/>
    <d v="2019-12-31T00:00:00"/>
    <x v="1"/>
    <n v="-36646.629999999997"/>
    <m/>
    <m/>
    <x v="0"/>
    <x v="0"/>
    <m/>
    <m/>
    <x v="0"/>
    <x v="0"/>
    <x v="13"/>
    <x v="0"/>
    <x v="0"/>
    <x v="0"/>
    <n v="0"/>
    <x v="0"/>
    <x v="0"/>
    <n v="2019"/>
    <x v="0"/>
  </r>
  <r>
    <x v="1"/>
    <s v="04. Item 04"/>
    <x v="1"/>
    <x v="1"/>
    <x v="0"/>
    <x v="1"/>
    <x v="0"/>
    <x v="1"/>
    <m/>
    <m/>
    <x v="0"/>
    <x v="1"/>
    <d v="2019-12-31T00:00:00"/>
    <x v="1"/>
    <n v="-101575.21"/>
    <m/>
    <m/>
    <x v="0"/>
    <x v="0"/>
    <m/>
    <m/>
    <x v="0"/>
    <x v="0"/>
    <x v="9"/>
    <x v="0"/>
    <x v="0"/>
    <x v="0"/>
    <n v="0"/>
    <x v="0"/>
    <x v="0"/>
    <n v="2019"/>
    <x v="1"/>
  </r>
  <r>
    <x v="2"/>
    <s v="13. Item 13"/>
    <x v="1"/>
    <x v="1"/>
    <x v="0"/>
    <x v="0"/>
    <x v="0"/>
    <x v="1"/>
    <m/>
    <m/>
    <x v="0"/>
    <x v="1"/>
    <d v="2019-12-31T00:00:00"/>
    <x v="1"/>
    <n v="-5.89"/>
    <m/>
    <m/>
    <x v="0"/>
    <x v="0"/>
    <m/>
    <m/>
    <x v="0"/>
    <x v="0"/>
    <x v="0"/>
    <x v="0"/>
    <x v="0"/>
    <x v="0"/>
    <n v="0"/>
    <x v="0"/>
    <x v="0"/>
    <n v="2019"/>
    <x v="0"/>
  </r>
  <r>
    <x v="17"/>
    <m/>
    <x v="1"/>
    <x v="1"/>
    <x v="0"/>
    <x v="0"/>
    <x v="0"/>
    <x v="1"/>
    <m/>
    <m/>
    <x v="0"/>
    <x v="1"/>
    <d v="2019-12-31T00:00:00"/>
    <x v="1"/>
    <n v="-631.78"/>
    <m/>
    <m/>
    <x v="0"/>
    <x v="0"/>
    <m/>
    <m/>
    <x v="0"/>
    <x v="0"/>
    <x v="14"/>
    <x v="0"/>
    <x v="0"/>
    <x v="0"/>
    <n v="0"/>
    <x v="0"/>
    <x v="0"/>
    <n v="2019"/>
    <x v="0"/>
  </r>
  <r>
    <x v="3"/>
    <m/>
    <x v="1"/>
    <x v="1"/>
    <x v="0"/>
    <x v="0"/>
    <x v="0"/>
    <x v="1"/>
    <m/>
    <m/>
    <x v="0"/>
    <x v="1"/>
    <d v="2019-12-31T00:00:00"/>
    <x v="1"/>
    <n v="-1043.55"/>
    <m/>
    <m/>
    <x v="0"/>
    <x v="0"/>
    <m/>
    <m/>
    <x v="0"/>
    <x v="0"/>
    <x v="2"/>
    <x v="0"/>
    <x v="0"/>
    <x v="0"/>
    <n v="0"/>
    <x v="0"/>
    <x v="0"/>
    <n v="2019"/>
    <x v="0"/>
  </r>
  <r>
    <x v="9"/>
    <m/>
    <x v="1"/>
    <x v="1"/>
    <x v="0"/>
    <x v="1"/>
    <x v="0"/>
    <x v="0"/>
    <m/>
    <m/>
    <x v="0"/>
    <x v="1"/>
    <d v="2020-01-01T00:00:00"/>
    <x v="2"/>
    <n v="2934761.9"/>
    <m/>
    <m/>
    <x v="0"/>
    <x v="0"/>
    <m/>
    <m/>
    <x v="0"/>
    <x v="0"/>
    <x v="7"/>
    <x v="1"/>
    <x v="1"/>
    <x v="1"/>
    <n v="0"/>
    <x v="0"/>
    <x v="0"/>
    <n v="2020"/>
    <x v="0"/>
  </r>
  <r>
    <x v="6"/>
    <m/>
    <x v="1"/>
    <x v="1"/>
    <x v="0"/>
    <x v="0"/>
    <x v="0"/>
    <x v="0"/>
    <m/>
    <m/>
    <x v="0"/>
    <x v="1"/>
    <d v="2020-01-01T00:00:00"/>
    <x v="2"/>
    <n v="53333.33"/>
    <m/>
    <m/>
    <x v="0"/>
    <x v="0"/>
    <m/>
    <m/>
    <x v="0"/>
    <x v="0"/>
    <x v="0"/>
    <x v="1"/>
    <x v="1"/>
    <x v="1"/>
    <n v="0"/>
    <x v="0"/>
    <x v="0"/>
    <n v="2020"/>
    <x v="2"/>
  </r>
  <r>
    <x v="0"/>
    <s v="03. Item 03"/>
    <x v="1"/>
    <x v="1"/>
    <x v="0"/>
    <x v="0"/>
    <x v="0"/>
    <x v="0"/>
    <m/>
    <m/>
    <x v="0"/>
    <x v="1"/>
    <d v="2020-01-01T00:00:00"/>
    <x v="2"/>
    <n v="3566666.67"/>
    <m/>
    <m/>
    <x v="0"/>
    <x v="0"/>
    <m/>
    <m/>
    <x v="0"/>
    <x v="0"/>
    <x v="6"/>
    <x v="1"/>
    <x v="1"/>
    <x v="1"/>
    <n v="0"/>
    <x v="0"/>
    <x v="0"/>
    <n v="2020"/>
    <x v="2"/>
  </r>
  <r>
    <x v="6"/>
    <s v="04. Item 04"/>
    <x v="1"/>
    <x v="1"/>
    <x v="0"/>
    <x v="0"/>
    <x v="0"/>
    <x v="0"/>
    <m/>
    <m/>
    <x v="0"/>
    <x v="1"/>
    <d v="2020-01-01T00:00:00"/>
    <x v="2"/>
    <n v="10154761.9"/>
    <m/>
    <m/>
    <x v="0"/>
    <x v="0"/>
    <m/>
    <m/>
    <x v="0"/>
    <x v="0"/>
    <x v="9"/>
    <x v="1"/>
    <x v="1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1-01T00:00:00"/>
    <x v="2"/>
    <n v="29047.62"/>
    <m/>
    <m/>
    <x v="0"/>
    <x v="0"/>
    <m/>
    <m/>
    <x v="0"/>
    <x v="0"/>
    <x v="0"/>
    <x v="1"/>
    <x v="1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1-01T00:00:00"/>
    <x v="2"/>
    <n v="5473095.2400000002"/>
    <m/>
    <m/>
    <x v="0"/>
    <x v="0"/>
    <m/>
    <m/>
    <x v="0"/>
    <x v="0"/>
    <x v="1"/>
    <x v="1"/>
    <x v="1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1-01T00:00:00"/>
    <x v="2"/>
    <n v="7873809.5199999996"/>
    <m/>
    <m/>
    <x v="0"/>
    <x v="0"/>
    <m/>
    <m/>
    <x v="0"/>
    <x v="0"/>
    <x v="1"/>
    <x v="1"/>
    <x v="1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1-01T00:00:00"/>
    <x v="2"/>
    <m/>
    <n v="2809.52"/>
    <m/>
    <x v="0"/>
    <x v="0"/>
    <m/>
    <m/>
    <x v="0"/>
    <x v="0"/>
    <x v="2"/>
    <x v="1"/>
    <x v="1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1-01T00:00:00"/>
    <x v="2"/>
    <n v="71428.570000000007"/>
    <m/>
    <m/>
    <x v="0"/>
    <x v="0"/>
    <m/>
    <m/>
    <x v="0"/>
    <x v="0"/>
    <x v="10"/>
    <x v="1"/>
    <x v="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1-01T00:00:00"/>
    <x v="2"/>
    <n v="1318119.05"/>
    <m/>
    <m/>
    <x v="0"/>
    <x v="0"/>
    <m/>
    <m/>
    <x v="0"/>
    <x v="0"/>
    <x v="10"/>
    <x v="1"/>
    <x v="1"/>
    <x v="1"/>
    <n v="0"/>
    <x v="0"/>
    <x v="0"/>
    <n v="2020"/>
    <x v="2"/>
  </r>
  <r>
    <x v="8"/>
    <s v="13. Item 13"/>
    <x v="1"/>
    <x v="1"/>
    <x v="0"/>
    <x v="1"/>
    <x v="0"/>
    <x v="0"/>
    <m/>
    <m/>
    <x v="0"/>
    <x v="1"/>
    <d v="2020-01-01T00:00:00"/>
    <x v="2"/>
    <n v="1949761.9"/>
    <m/>
    <m/>
    <x v="0"/>
    <x v="0"/>
    <m/>
    <m/>
    <x v="0"/>
    <x v="0"/>
    <x v="0"/>
    <x v="1"/>
    <x v="1"/>
    <x v="1"/>
    <n v="0"/>
    <x v="0"/>
    <x v="0"/>
    <n v="2020"/>
    <x v="0"/>
  </r>
  <r>
    <x v="11"/>
    <m/>
    <x v="1"/>
    <x v="2"/>
    <x v="0"/>
    <x v="0"/>
    <x v="0"/>
    <x v="0"/>
    <m/>
    <m/>
    <x v="0"/>
    <x v="1"/>
    <d v="2020-01-01T00:00:00"/>
    <x v="2"/>
    <n v="640476.18999999994"/>
    <m/>
    <m/>
    <x v="0"/>
    <x v="0"/>
    <m/>
    <m/>
    <x v="0"/>
    <x v="0"/>
    <x v="9"/>
    <x v="1"/>
    <x v="1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01-01T00:00:00"/>
    <x v="2"/>
    <n v="1555714.29"/>
    <m/>
    <m/>
    <x v="0"/>
    <x v="0"/>
    <m/>
    <m/>
    <x v="0"/>
    <x v="0"/>
    <x v="7"/>
    <x v="1"/>
    <x v="1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1-01T00:00:00"/>
    <x v="2"/>
    <n v="6277857.1399999997"/>
    <m/>
    <m/>
    <x v="0"/>
    <x v="0"/>
    <m/>
    <m/>
    <x v="0"/>
    <x v="0"/>
    <x v="2"/>
    <x v="1"/>
    <x v="1"/>
    <x v="1"/>
    <n v="0"/>
    <x v="0"/>
    <x v="0"/>
    <n v="2020"/>
    <x v="2"/>
  </r>
  <r>
    <x v="12"/>
    <s v="04. Item 04"/>
    <x v="1"/>
    <x v="1"/>
    <x v="0"/>
    <x v="1"/>
    <x v="0"/>
    <x v="0"/>
    <m/>
    <m/>
    <x v="0"/>
    <x v="1"/>
    <d v="2020-01-01T00:00:00"/>
    <x v="2"/>
    <n v="4244285.71"/>
    <m/>
    <m/>
    <x v="0"/>
    <x v="0"/>
    <m/>
    <m/>
    <x v="0"/>
    <x v="0"/>
    <x v="9"/>
    <x v="1"/>
    <x v="1"/>
    <x v="1"/>
    <n v="0"/>
    <x v="0"/>
    <x v="0"/>
    <n v="2020"/>
    <x v="0"/>
  </r>
  <r>
    <x v="4"/>
    <m/>
    <x v="1"/>
    <x v="1"/>
    <x v="0"/>
    <x v="1"/>
    <x v="0"/>
    <x v="0"/>
    <m/>
    <m/>
    <x v="0"/>
    <x v="1"/>
    <d v="2020-01-01T00:00:00"/>
    <x v="2"/>
    <n v="748809.52"/>
    <m/>
    <m/>
    <x v="0"/>
    <x v="0"/>
    <m/>
    <m/>
    <x v="0"/>
    <x v="0"/>
    <x v="3"/>
    <x v="1"/>
    <x v="1"/>
    <x v="1"/>
    <n v="0"/>
    <x v="0"/>
    <x v="0"/>
    <n v="2020"/>
    <x v="0"/>
  </r>
  <r>
    <x v="14"/>
    <m/>
    <x v="0"/>
    <x v="0"/>
    <x v="0"/>
    <x v="0"/>
    <x v="0"/>
    <x v="0"/>
    <m/>
    <m/>
    <x v="0"/>
    <x v="1"/>
    <d v="2020-01-01T00:00:00"/>
    <x v="2"/>
    <n v="62238.1"/>
    <m/>
    <m/>
    <x v="0"/>
    <x v="0"/>
    <m/>
    <m/>
    <x v="0"/>
    <x v="0"/>
    <x v="11"/>
    <x v="1"/>
    <x v="1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1-01T00:00:00"/>
    <x v="2"/>
    <m/>
    <n v="19214.29"/>
    <m/>
    <x v="0"/>
    <x v="0"/>
    <m/>
    <m/>
    <x v="0"/>
    <x v="0"/>
    <x v="10"/>
    <x v="1"/>
    <x v="1"/>
    <x v="1"/>
    <n v="0"/>
    <x v="0"/>
    <x v="0"/>
    <n v="2020"/>
    <x v="2"/>
  </r>
  <r>
    <x v="2"/>
    <m/>
    <x v="1"/>
    <x v="1"/>
    <x v="0"/>
    <x v="1"/>
    <x v="0"/>
    <x v="0"/>
    <m/>
    <m/>
    <x v="0"/>
    <x v="1"/>
    <d v="2020-01-01T00:00:00"/>
    <x v="2"/>
    <n v="236190.48"/>
    <m/>
    <m/>
    <x v="0"/>
    <x v="0"/>
    <m/>
    <m/>
    <x v="0"/>
    <x v="0"/>
    <x v="1"/>
    <x v="1"/>
    <x v="1"/>
    <x v="1"/>
    <n v="0"/>
    <x v="0"/>
    <x v="0"/>
    <n v="2020"/>
    <x v="0"/>
  </r>
  <r>
    <x v="7"/>
    <m/>
    <x v="0"/>
    <x v="0"/>
    <x v="0"/>
    <x v="0"/>
    <x v="0"/>
    <x v="0"/>
    <m/>
    <m/>
    <x v="0"/>
    <x v="1"/>
    <d v="2020-01-01T00:00:00"/>
    <x v="2"/>
    <n v="2809.52"/>
    <m/>
    <m/>
    <x v="0"/>
    <x v="0"/>
    <m/>
    <m/>
    <x v="0"/>
    <x v="0"/>
    <x v="4"/>
    <x v="1"/>
    <x v="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1-01T00:00:00"/>
    <x v="2"/>
    <n v="458928.57"/>
    <m/>
    <m/>
    <x v="0"/>
    <x v="0"/>
    <m/>
    <m/>
    <x v="0"/>
    <x v="0"/>
    <x v="10"/>
    <x v="1"/>
    <x v="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1-01T00:00:00"/>
    <x v="2"/>
    <n v="4309523.8099999996"/>
    <m/>
    <m/>
    <x v="0"/>
    <x v="0"/>
    <m/>
    <m/>
    <x v="0"/>
    <x v="0"/>
    <x v="12"/>
    <x v="1"/>
    <x v="1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1-01T00:00:00"/>
    <x v="2"/>
    <m/>
    <n v="34166.67"/>
    <m/>
    <x v="0"/>
    <x v="0"/>
    <m/>
    <m/>
    <x v="0"/>
    <x v="0"/>
    <x v="3"/>
    <x v="1"/>
    <x v="1"/>
    <x v="1"/>
    <n v="0"/>
    <x v="0"/>
    <x v="0"/>
    <n v="2020"/>
    <x v="2"/>
  </r>
  <r>
    <x v="8"/>
    <s v="13. Item 13"/>
    <x v="1"/>
    <x v="1"/>
    <x v="0"/>
    <x v="0"/>
    <x v="0"/>
    <x v="0"/>
    <m/>
    <m/>
    <x v="0"/>
    <x v="1"/>
    <d v="2020-01-01T00:00:00"/>
    <x v="2"/>
    <n v="2460952.38"/>
    <m/>
    <m/>
    <x v="0"/>
    <x v="0"/>
    <m/>
    <m/>
    <x v="0"/>
    <x v="0"/>
    <x v="0"/>
    <x v="1"/>
    <x v="1"/>
    <x v="1"/>
    <n v="0"/>
    <x v="0"/>
    <x v="0"/>
    <n v="2020"/>
    <x v="2"/>
  </r>
  <r>
    <x v="5"/>
    <s v="10. Item 10"/>
    <x v="1"/>
    <x v="1"/>
    <x v="0"/>
    <x v="0"/>
    <x v="0"/>
    <x v="0"/>
    <m/>
    <m/>
    <x v="0"/>
    <x v="1"/>
    <d v="2020-01-01T00:00:00"/>
    <x v="2"/>
    <n v="88809.52"/>
    <m/>
    <m/>
    <x v="0"/>
    <x v="0"/>
    <m/>
    <m/>
    <x v="0"/>
    <x v="0"/>
    <x v="15"/>
    <x v="1"/>
    <x v="1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1-01T00:00:00"/>
    <x v="2"/>
    <m/>
    <n v="1787523.81"/>
    <m/>
    <x v="0"/>
    <x v="0"/>
    <m/>
    <m/>
    <x v="0"/>
    <x v="0"/>
    <x v="1"/>
    <x v="1"/>
    <x v="1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1-01T00:00:00"/>
    <x v="2"/>
    <m/>
    <n v="6331571.4299999997"/>
    <m/>
    <x v="0"/>
    <x v="0"/>
    <m/>
    <m/>
    <x v="0"/>
    <x v="0"/>
    <x v="1"/>
    <x v="1"/>
    <x v="1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1-01T00:00:00"/>
    <x v="2"/>
    <m/>
    <n v="54023.81"/>
    <m/>
    <x v="0"/>
    <x v="0"/>
    <m/>
    <m/>
    <x v="0"/>
    <x v="0"/>
    <x v="1"/>
    <x v="1"/>
    <x v="1"/>
    <x v="1"/>
    <n v="0"/>
    <x v="0"/>
    <x v="0"/>
    <n v="2020"/>
    <x v="2"/>
  </r>
  <r>
    <x v="15"/>
    <s v="12. Item 12"/>
    <x v="0"/>
    <x v="0"/>
    <x v="0"/>
    <x v="0"/>
    <x v="0"/>
    <x v="0"/>
    <m/>
    <m/>
    <x v="0"/>
    <x v="1"/>
    <d v="2020-01-01T00:00:00"/>
    <x v="2"/>
    <n v="1758261.9"/>
    <m/>
    <m/>
    <x v="0"/>
    <x v="0"/>
    <m/>
    <m/>
    <x v="0"/>
    <x v="0"/>
    <x v="5"/>
    <x v="1"/>
    <x v="1"/>
    <x v="1"/>
    <n v="0"/>
    <x v="0"/>
    <x v="0"/>
    <n v="2020"/>
    <x v="2"/>
  </r>
  <r>
    <x v="17"/>
    <s v="12. Item 12"/>
    <x v="0"/>
    <x v="0"/>
    <x v="0"/>
    <x v="0"/>
    <x v="0"/>
    <x v="0"/>
    <m/>
    <m/>
    <x v="0"/>
    <x v="0"/>
    <d v="2020-01-01T00:00:00"/>
    <x v="2"/>
    <m/>
    <n v="1495452.38"/>
    <m/>
    <x v="0"/>
    <x v="0"/>
    <m/>
    <m/>
    <x v="0"/>
    <x v="0"/>
    <x v="5"/>
    <x v="1"/>
    <x v="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1-01T00:00:00"/>
    <x v="2"/>
    <n v="196595.24"/>
    <m/>
    <m/>
    <x v="0"/>
    <x v="0"/>
    <m/>
    <m/>
    <x v="0"/>
    <x v="0"/>
    <x v="10"/>
    <x v="1"/>
    <x v="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1-01T00:00:00"/>
    <x v="2"/>
    <n v="40023.81"/>
    <m/>
    <m/>
    <x v="0"/>
    <x v="0"/>
    <m/>
    <m/>
    <x v="0"/>
    <x v="0"/>
    <x v="10"/>
    <x v="1"/>
    <x v="1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1-01T00:00:00"/>
    <x v="2"/>
    <n v="5726309.5199999996"/>
    <m/>
    <m/>
    <x v="0"/>
    <x v="0"/>
    <m/>
    <m/>
    <x v="0"/>
    <x v="0"/>
    <x v="7"/>
    <x v="1"/>
    <x v="1"/>
    <x v="1"/>
    <n v="0"/>
    <x v="0"/>
    <x v="0"/>
    <n v="2020"/>
    <x v="2"/>
  </r>
  <r>
    <x v="19"/>
    <m/>
    <x v="1"/>
    <x v="2"/>
    <x v="0"/>
    <x v="0"/>
    <x v="0"/>
    <x v="0"/>
    <m/>
    <m/>
    <x v="0"/>
    <x v="1"/>
    <d v="2020-01-01T00:00:00"/>
    <x v="2"/>
    <n v="283238.09999999998"/>
    <m/>
    <m/>
    <x v="0"/>
    <x v="0"/>
    <m/>
    <m/>
    <x v="0"/>
    <x v="0"/>
    <x v="16"/>
    <x v="1"/>
    <x v="1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1-01T00:00:00"/>
    <x v="2"/>
    <n v="97619.05"/>
    <m/>
    <m/>
    <x v="0"/>
    <x v="0"/>
    <m/>
    <m/>
    <x v="0"/>
    <x v="0"/>
    <x v="0"/>
    <x v="1"/>
    <x v="1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1-01T00:00:00"/>
    <x v="2"/>
    <m/>
    <n v="5718642.8600000003"/>
    <m/>
    <x v="0"/>
    <x v="0"/>
    <m/>
    <m/>
    <x v="0"/>
    <x v="0"/>
    <x v="11"/>
    <x v="1"/>
    <x v="1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1-01T00:00:00"/>
    <x v="2"/>
    <n v="517380.95"/>
    <m/>
    <m/>
    <x v="0"/>
    <x v="0"/>
    <m/>
    <m/>
    <x v="0"/>
    <x v="0"/>
    <x v="13"/>
    <x v="1"/>
    <x v="1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1-01T00:00:00"/>
    <x v="2"/>
    <n v="1693738.1"/>
    <m/>
    <m/>
    <x v="0"/>
    <x v="0"/>
    <m/>
    <m/>
    <x v="0"/>
    <x v="0"/>
    <x v="2"/>
    <x v="1"/>
    <x v="1"/>
    <x v="1"/>
    <n v="0"/>
    <x v="0"/>
    <x v="0"/>
    <n v="2020"/>
    <x v="2"/>
  </r>
  <r>
    <x v="10"/>
    <s v="12. Item 12"/>
    <x v="1"/>
    <x v="1"/>
    <x v="0"/>
    <x v="0"/>
    <x v="0"/>
    <x v="0"/>
    <m/>
    <m/>
    <x v="0"/>
    <x v="1"/>
    <d v="2020-01-01T00:00:00"/>
    <x v="2"/>
    <n v="11904.76"/>
    <m/>
    <m/>
    <x v="0"/>
    <x v="0"/>
    <m/>
    <m/>
    <x v="0"/>
    <x v="0"/>
    <x v="5"/>
    <x v="1"/>
    <x v="1"/>
    <x v="1"/>
    <n v="0"/>
    <x v="0"/>
    <x v="0"/>
    <n v="2020"/>
    <x v="2"/>
  </r>
  <r>
    <x v="1"/>
    <s v="10. Item 10"/>
    <x v="1"/>
    <x v="1"/>
    <x v="0"/>
    <x v="0"/>
    <x v="0"/>
    <x v="0"/>
    <m/>
    <m/>
    <x v="0"/>
    <x v="1"/>
    <d v="2020-01-01T00:00:00"/>
    <x v="2"/>
    <n v="-165.91"/>
    <m/>
    <m/>
    <x v="0"/>
    <x v="0"/>
    <m/>
    <m/>
    <x v="0"/>
    <x v="0"/>
    <x v="15"/>
    <x v="1"/>
    <x v="1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1-01T00:00:00"/>
    <x v="2"/>
    <m/>
    <n v="3150238.1"/>
    <m/>
    <x v="0"/>
    <x v="0"/>
    <m/>
    <m/>
    <x v="0"/>
    <x v="0"/>
    <x v="1"/>
    <x v="1"/>
    <x v="1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1-01T00:00:00"/>
    <x v="2"/>
    <n v="7977785.71"/>
    <m/>
    <m/>
    <x v="0"/>
    <x v="0"/>
    <m/>
    <m/>
    <x v="0"/>
    <x v="0"/>
    <x v="1"/>
    <x v="1"/>
    <x v="1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1-01T00:00:00"/>
    <x v="2"/>
    <n v="76500"/>
    <m/>
    <m/>
    <x v="0"/>
    <x v="0"/>
    <m/>
    <m/>
    <x v="0"/>
    <x v="0"/>
    <x v="1"/>
    <x v="1"/>
    <x v="1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01-01T00:00:00"/>
    <x v="2"/>
    <n v="6419619.0499999998"/>
    <m/>
    <m/>
    <x v="0"/>
    <x v="0"/>
    <m/>
    <m/>
    <x v="0"/>
    <x v="0"/>
    <x v="14"/>
    <x v="1"/>
    <x v="1"/>
    <x v="1"/>
    <n v="0"/>
    <x v="0"/>
    <x v="0"/>
    <n v="2020"/>
    <x v="2"/>
  </r>
  <r>
    <x v="14"/>
    <m/>
    <x v="1"/>
    <x v="1"/>
    <x v="1"/>
    <x v="0"/>
    <x v="0"/>
    <x v="0"/>
    <m/>
    <m/>
    <x v="0"/>
    <x v="1"/>
    <d v="2020-01-31T00:00:00"/>
    <x v="3"/>
    <n v="54524761.899999999"/>
    <m/>
    <m/>
    <x v="0"/>
    <x v="0"/>
    <m/>
    <m/>
    <x v="0"/>
    <x v="0"/>
    <x v="11"/>
    <x v="1"/>
    <x v="1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2-01T00:00:00"/>
    <x v="4"/>
    <n v="7863595.2400000002"/>
    <m/>
    <m/>
    <x v="0"/>
    <x v="0"/>
    <m/>
    <m/>
    <x v="0"/>
    <x v="0"/>
    <x v="3"/>
    <x v="2"/>
    <x v="2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2-01T00:00:00"/>
    <x v="4"/>
    <n v="2074738.1"/>
    <m/>
    <m/>
    <x v="0"/>
    <x v="0"/>
    <m/>
    <m/>
    <x v="0"/>
    <x v="0"/>
    <x v="1"/>
    <x v="2"/>
    <x v="2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2-01T00:00:00"/>
    <x v="4"/>
    <n v="7142.86"/>
    <m/>
    <m/>
    <x v="0"/>
    <x v="0"/>
    <m/>
    <m/>
    <x v="0"/>
    <x v="0"/>
    <x v="11"/>
    <x v="2"/>
    <x v="2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02-01T00:00:00"/>
    <x v="4"/>
    <n v="7062357.1399999997"/>
    <m/>
    <m/>
    <x v="0"/>
    <x v="0"/>
    <m/>
    <m/>
    <x v="0"/>
    <x v="0"/>
    <x v="9"/>
    <x v="2"/>
    <x v="2"/>
    <x v="1"/>
    <n v="0"/>
    <x v="0"/>
    <x v="0"/>
    <n v="2020"/>
    <x v="2"/>
  </r>
  <r>
    <x v="8"/>
    <s v="13. Item 13"/>
    <x v="1"/>
    <x v="1"/>
    <x v="0"/>
    <x v="0"/>
    <x v="0"/>
    <x v="0"/>
    <m/>
    <m/>
    <x v="0"/>
    <x v="1"/>
    <d v="2020-02-01T00:00:00"/>
    <x v="4"/>
    <n v="484403.37"/>
    <m/>
    <m/>
    <x v="0"/>
    <x v="0"/>
    <m/>
    <m/>
    <x v="0"/>
    <x v="0"/>
    <x v="0"/>
    <x v="2"/>
    <x v="2"/>
    <x v="1"/>
    <n v="0"/>
    <x v="0"/>
    <x v="0"/>
    <n v="2020"/>
    <x v="2"/>
  </r>
  <r>
    <x v="9"/>
    <s v="12. Item 12"/>
    <x v="1"/>
    <x v="1"/>
    <x v="0"/>
    <x v="0"/>
    <x v="0"/>
    <x v="0"/>
    <m/>
    <m/>
    <x v="0"/>
    <x v="1"/>
    <d v="2020-02-01T00:00:00"/>
    <x v="4"/>
    <n v="1771428.57"/>
    <m/>
    <m/>
    <x v="0"/>
    <x v="0"/>
    <m/>
    <m/>
    <x v="0"/>
    <x v="0"/>
    <x v="5"/>
    <x v="2"/>
    <x v="2"/>
    <x v="1"/>
    <n v="0"/>
    <x v="0"/>
    <x v="0"/>
    <n v="2020"/>
    <x v="2"/>
  </r>
  <r>
    <x v="3"/>
    <s v="10. Item 10"/>
    <x v="1"/>
    <x v="1"/>
    <x v="0"/>
    <x v="0"/>
    <x v="0"/>
    <x v="0"/>
    <m/>
    <m/>
    <x v="0"/>
    <x v="1"/>
    <d v="2020-02-01T00:00:00"/>
    <x v="4"/>
    <n v="4761.8999999999996"/>
    <m/>
    <m/>
    <x v="0"/>
    <x v="0"/>
    <m/>
    <m/>
    <x v="0"/>
    <x v="0"/>
    <x v="15"/>
    <x v="2"/>
    <x v="2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2-01T00:00:00"/>
    <x v="4"/>
    <n v="2701190.48"/>
    <m/>
    <m/>
    <x v="0"/>
    <x v="0"/>
    <m/>
    <m/>
    <x v="0"/>
    <x v="0"/>
    <x v="6"/>
    <x v="2"/>
    <x v="2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2-01T00:00:00"/>
    <x v="4"/>
    <n v="517452.38"/>
    <m/>
    <m/>
    <x v="0"/>
    <x v="0"/>
    <m/>
    <m/>
    <x v="0"/>
    <x v="0"/>
    <x v="10"/>
    <x v="2"/>
    <x v="2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2-01T00:00:00"/>
    <x v="4"/>
    <n v="76500"/>
    <m/>
    <m/>
    <x v="0"/>
    <x v="0"/>
    <m/>
    <m/>
    <x v="0"/>
    <x v="0"/>
    <x v="10"/>
    <x v="2"/>
    <x v="2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2-01T00:00:00"/>
    <x v="4"/>
    <n v="32619.05"/>
    <m/>
    <m/>
    <x v="0"/>
    <x v="0"/>
    <m/>
    <m/>
    <x v="0"/>
    <x v="0"/>
    <x v="0"/>
    <x v="2"/>
    <x v="2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2-01T00:00:00"/>
    <x v="4"/>
    <n v="12857.14"/>
    <m/>
    <m/>
    <x v="0"/>
    <x v="0"/>
    <m/>
    <m/>
    <x v="0"/>
    <x v="0"/>
    <x v="0"/>
    <x v="2"/>
    <x v="2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02-01T00:00:00"/>
    <x v="4"/>
    <n v="508333.33"/>
    <m/>
    <m/>
    <x v="0"/>
    <x v="0"/>
    <m/>
    <m/>
    <x v="0"/>
    <x v="0"/>
    <x v="0"/>
    <x v="2"/>
    <x v="2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02-01T00:00:00"/>
    <x v="4"/>
    <n v="1202380.95"/>
    <m/>
    <m/>
    <x v="0"/>
    <x v="0"/>
    <m/>
    <m/>
    <x v="0"/>
    <x v="0"/>
    <x v="0"/>
    <x v="2"/>
    <x v="2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2-01T00:00:00"/>
    <x v="4"/>
    <n v="6907142.8600000003"/>
    <m/>
    <m/>
    <x v="0"/>
    <x v="0"/>
    <m/>
    <m/>
    <x v="0"/>
    <x v="0"/>
    <x v="0"/>
    <x v="2"/>
    <x v="2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2-01T00:00:00"/>
    <x v="4"/>
    <n v="62857.14"/>
    <m/>
    <m/>
    <x v="0"/>
    <x v="0"/>
    <m/>
    <m/>
    <x v="0"/>
    <x v="0"/>
    <x v="0"/>
    <x v="2"/>
    <x v="2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2-01T00:00:00"/>
    <x v="4"/>
    <n v="5761428.5700000003"/>
    <m/>
    <m/>
    <x v="0"/>
    <x v="0"/>
    <m/>
    <m/>
    <x v="0"/>
    <x v="0"/>
    <x v="1"/>
    <x v="2"/>
    <x v="2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2-01T00:00:00"/>
    <x v="4"/>
    <n v="7571428.5700000003"/>
    <m/>
    <m/>
    <x v="0"/>
    <x v="0"/>
    <m/>
    <m/>
    <x v="0"/>
    <x v="0"/>
    <x v="3"/>
    <x v="2"/>
    <x v="2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2-01T00:00:00"/>
    <x v="4"/>
    <n v="458928.57"/>
    <m/>
    <m/>
    <x v="0"/>
    <x v="0"/>
    <m/>
    <m/>
    <x v="0"/>
    <x v="0"/>
    <x v="16"/>
    <x v="2"/>
    <x v="2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2-01T00:00:00"/>
    <x v="4"/>
    <m/>
    <n v="3985523.81"/>
    <m/>
    <x v="0"/>
    <x v="0"/>
    <m/>
    <m/>
    <x v="0"/>
    <x v="0"/>
    <x v="2"/>
    <x v="2"/>
    <x v="2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2-01T00:00:00"/>
    <x v="4"/>
    <n v="1785714.29"/>
    <m/>
    <m/>
    <x v="0"/>
    <x v="0"/>
    <m/>
    <m/>
    <x v="0"/>
    <x v="0"/>
    <x v="1"/>
    <x v="2"/>
    <x v="2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2-01T00:00:00"/>
    <x v="4"/>
    <n v="3591261.9"/>
    <m/>
    <m/>
    <x v="0"/>
    <x v="0"/>
    <m/>
    <m/>
    <x v="0"/>
    <x v="0"/>
    <x v="7"/>
    <x v="2"/>
    <x v="2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2-01T00:00:00"/>
    <x v="4"/>
    <n v="5726309.5199999996"/>
    <m/>
    <m/>
    <x v="0"/>
    <x v="0"/>
    <m/>
    <m/>
    <x v="0"/>
    <x v="0"/>
    <x v="1"/>
    <x v="2"/>
    <x v="2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2-01T00:00:00"/>
    <x v="4"/>
    <m/>
    <n v="46119.05"/>
    <m/>
    <x v="0"/>
    <x v="0"/>
    <m/>
    <m/>
    <x v="0"/>
    <x v="0"/>
    <x v="4"/>
    <x v="2"/>
    <x v="2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02-01T00:00:00"/>
    <x v="4"/>
    <n v="62690.48"/>
    <m/>
    <m/>
    <x v="0"/>
    <x v="0"/>
    <m/>
    <m/>
    <x v="0"/>
    <x v="0"/>
    <x v="14"/>
    <x v="2"/>
    <x v="2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2-01T00:00:00"/>
    <x v="4"/>
    <m/>
    <n v="63476.19"/>
    <m/>
    <x v="0"/>
    <x v="0"/>
    <m/>
    <m/>
    <x v="0"/>
    <x v="0"/>
    <x v="3"/>
    <x v="2"/>
    <x v="2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2-01T00:00:00"/>
    <x v="4"/>
    <n v="2809.52"/>
    <m/>
    <m/>
    <x v="0"/>
    <x v="0"/>
    <m/>
    <m/>
    <x v="0"/>
    <x v="0"/>
    <x v="1"/>
    <x v="2"/>
    <x v="2"/>
    <x v="1"/>
    <n v="0"/>
    <x v="0"/>
    <x v="0"/>
    <n v="2020"/>
    <x v="2"/>
  </r>
  <r>
    <x v="2"/>
    <s v="12. Item 12"/>
    <x v="0"/>
    <x v="0"/>
    <x v="0"/>
    <x v="0"/>
    <x v="0"/>
    <x v="0"/>
    <m/>
    <m/>
    <x v="0"/>
    <x v="0"/>
    <d v="2020-02-01T00:00:00"/>
    <x v="4"/>
    <m/>
    <n v="372523.81"/>
    <m/>
    <x v="0"/>
    <x v="0"/>
    <m/>
    <m/>
    <x v="0"/>
    <x v="0"/>
    <x v="5"/>
    <x v="2"/>
    <x v="2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2-01T00:00:00"/>
    <x v="4"/>
    <m/>
    <n v="555214.29"/>
    <m/>
    <x v="0"/>
    <x v="0"/>
    <m/>
    <m/>
    <x v="0"/>
    <x v="0"/>
    <x v="1"/>
    <x v="2"/>
    <x v="2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2-01T00:00:00"/>
    <x v="4"/>
    <m/>
    <n v="299833.33"/>
    <m/>
    <x v="0"/>
    <x v="0"/>
    <m/>
    <m/>
    <x v="0"/>
    <x v="0"/>
    <x v="11"/>
    <x v="2"/>
    <x v="2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2-01T00:00:00"/>
    <x v="4"/>
    <m/>
    <n v="5223642.8600000003"/>
    <m/>
    <x v="0"/>
    <x v="0"/>
    <m/>
    <m/>
    <x v="0"/>
    <x v="0"/>
    <x v="10"/>
    <x v="2"/>
    <x v="2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2-01T00:00:00"/>
    <x v="4"/>
    <n v="3333333.33"/>
    <m/>
    <m/>
    <x v="0"/>
    <x v="0"/>
    <m/>
    <m/>
    <x v="0"/>
    <x v="0"/>
    <x v="1"/>
    <x v="2"/>
    <x v="2"/>
    <x v="1"/>
    <n v="0"/>
    <x v="0"/>
    <x v="0"/>
    <n v="2020"/>
    <x v="2"/>
  </r>
  <r>
    <x v="12"/>
    <s v="04. Item 04"/>
    <x v="0"/>
    <x v="0"/>
    <x v="0"/>
    <x v="0"/>
    <x v="0"/>
    <x v="0"/>
    <m/>
    <m/>
    <x v="0"/>
    <x v="0"/>
    <d v="2020-02-01T00:00:00"/>
    <x v="4"/>
    <m/>
    <n v="1428.57"/>
    <m/>
    <x v="0"/>
    <x v="0"/>
    <m/>
    <m/>
    <x v="0"/>
    <x v="0"/>
    <x v="9"/>
    <x v="2"/>
    <x v="2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2-01T00:00:00"/>
    <x v="4"/>
    <m/>
    <n v="2125214.29"/>
    <m/>
    <x v="0"/>
    <x v="0"/>
    <m/>
    <m/>
    <x v="0"/>
    <x v="0"/>
    <x v="7"/>
    <x v="2"/>
    <x v="2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2-01T00:00:00"/>
    <x v="4"/>
    <m/>
    <n v="7582071.4299999997"/>
    <m/>
    <x v="0"/>
    <x v="0"/>
    <m/>
    <m/>
    <x v="0"/>
    <x v="0"/>
    <x v="2"/>
    <x v="2"/>
    <x v="2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2-01T00:00:00"/>
    <x v="4"/>
    <m/>
    <n v="54023.81"/>
    <m/>
    <x v="0"/>
    <x v="0"/>
    <m/>
    <m/>
    <x v="0"/>
    <x v="0"/>
    <x v="12"/>
    <x v="2"/>
    <x v="2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2-01T00:00:00"/>
    <x v="4"/>
    <m/>
    <n v="6195452.3799999999"/>
    <m/>
    <x v="0"/>
    <x v="0"/>
    <m/>
    <m/>
    <x v="0"/>
    <x v="0"/>
    <x v="12"/>
    <x v="2"/>
    <x v="2"/>
    <x v="1"/>
    <n v="0"/>
    <x v="0"/>
    <x v="0"/>
    <n v="2020"/>
    <x v="2"/>
  </r>
  <r>
    <x v="16"/>
    <s v="12. Item 12"/>
    <x v="0"/>
    <x v="0"/>
    <x v="0"/>
    <x v="0"/>
    <x v="0"/>
    <x v="0"/>
    <m/>
    <m/>
    <x v="0"/>
    <x v="1"/>
    <d v="2020-02-01T00:00:00"/>
    <x v="4"/>
    <n v="435047.62"/>
    <m/>
    <m/>
    <x v="0"/>
    <x v="0"/>
    <m/>
    <m/>
    <x v="0"/>
    <x v="0"/>
    <x v="5"/>
    <x v="2"/>
    <x v="2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2-01T00:00:00"/>
    <x v="4"/>
    <n v="360834.73"/>
    <m/>
    <m/>
    <x v="0"/>
    <x v="0"/>
    <m/>
    <m/>
    <x v="0"/>
    <x v="0"/>
    <x v="10"/>
    <x v="2"/>
    <x v="2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2-01T00:00:00"/>
    <x v="4"/>
    <n v="196595.24"/>
    <m/>
    <m/>
    <x v="0"/>
    <x v="0"/>
    <m/>
    <m/>
    <x v="0"/>
    <x v="0"/>
    <x v="13"/>
    <x v="2"/>
    <x v="2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2-01T00:00:00"/>
    <x v="4"/>
    <m/>
    <n v="25190.48"/>
    <m/>
    <x v="0"/>
    <x v="0"/>
    <m/>
    <m/>
    <x v="0"/>
    <x v="0"/>
    <x v="10"/>
    <x v="2"/>
    <x v="2"/>
    <x v="1"/>
    <n v="0"/>
    <x v="0"/>
    <x v="0"/>
    <n v="2020"/>
    <x v="2"/>
  </r>
  <r>
    <x v="3"/>
    <m/>
    <x v="1"/>
    <x v="2"/>
    <x v="1"/>
    <x v="0"/>
    <x v="0"/>
    <x v="0"/>
    <m/>
    <m/>
    <x v="0"/>
    <x v="1"/>
    <d v="2020-02-29T00:00:00"/>
    <x v="5"/>
    <n v="45714.29"/>
    <m/>
    <m/>
    <x v="0"/>
    <x v="0"/>
    <m/>
    <m/>
    <x v="0"/>
    <x v="0"/>
    <x v="2"/>
    <x v="2"/>
    <x v="2"/>
    <x v="1"/>
    <n v="0"/>
    <x v="0"/>
    <x v="0"/>
    <n v="2020"/>
    <x v="2"/>
  </r>
  <r>
    <x v="9"/>
    <m/>
    <x v="1"/>
    <x v="2"/>
    <x v="1"/>
    <x v="0"/>
    <x v="0"/>
    <x v="0"/>
    <m/>
    <m/>
    <x v="0"/>
    <x v="1"/>
    <d v="2020-02-29T00:00:00"/>
    <x v="5"/>
    <n v="461904.76"/>
    <m/>
    <m/>
    <x v="0"/>
    <x v="0"/>
    <m/>
    <m/>
    <x v="0"/>
    <x v="0"/>
    <x v="7"/>
    <x v="2"/>
    <x v="2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3-01T00:00:00"/>
    <x v="6"/>
    <n v="1039341.76"/>
    <m/>
    <m/>
    <x v="0"/>
    <x v="0"/>
    <m/>
    <m/>
    <x v="0"/>
    <x v="0"/>
    <x v="10"/>
    <x v="3"/>
    <x v="3"/>
    <x v="1"/>
    <n v="0"/>
    <x v="0"/>
    <x v="0"/>
    <n v="2020"/>
    <x v="2"/>
  </r>
  <r>
    <x v="19"/>
    <s v="04. Item 04"/>
    <x v="0"/>
    <x v="0"/>
    <x v="0"/>
    <x v="0"/>
    <x v="0"/>
    <x v="0"/>
    <m/>
    <m/>
    <x v="0"/>
    <x v="1"/>
    <d v="2020-03-01T00:00:00"/>
    <x v="6"/>
    <n v="967333.33"/>
    <m/>
    <m/>
    <x v="0"/>
    <x v="0"/>
    <m/>
    <m/>
    <x v="0"/>
    <x v="0"/>
    <x v="9"/>
    <x v="3"/>
    <x v="3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3-01T00:00:00"/>
    <x v="6"/>
    <n v="1792238.1"/>
    <m/>
    <m/>
    <x v="0"/>
    <x v="0"/>
    <m/>
    <m/>
    <x v="0"/>
    <x v="0"/>
    <x v="13"/>
    <x v="3"/>
    <x v="3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3-01T00:00:00"/>
    <x v="6"/>
    <n v="76500"/>
    <m/>
    <m/>
    <x v="0"/>
    <x v="0"/>
    <m/>
    <m/>
    <x v="0"/>
    <x v="0"/>
    <x v="1"/>
    <x v="3"/>
    <x v="3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3-01T00:00:00"/>
    <x v="6"/>
    <n v="7672642.8600000003"/>
    <m/>
    <m/>
    <x v="0"/>
    <x v="0"/>
    <m/>
    <m/>
    <x v="0"/>
    <x v="0"/>
    <x v="1"/>
    <x v="3"/>
    <x v="3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03-01T00:00:00"/>
    <x v="6"/>
    <n v="625731.4"/>
    <m/>
    <m/>
    <x v="0"/>
    <x v="0"/>
    <m/>
    <m/>
    <x v="0"/>
    <x v="0"/>
    <x v="0"/>
    <x v="3"/>
    <x v="3"/>
    <x v="1"/>
    <n v="0"/>
    <x v="0"/>
    <x v="0"/>
    <n v="2020"/>
    <x v="2"/>
  </r>
  <r>
    <x v="11"/>
    <s v="12. Item 12"/>
    <x v="1"/>
    <x v="1"/>
    <x v="0"/>
    <x v="0"/>
    <x v="0"/>
    <x v="0"/>
    <m/>
    <m/>
    <x v="0"/>
    <x v="1"/>
    <d v="2020-03-01T00:00:00"/>
    <x v="6"/>
    <n v="500000"/>
    <m/>
    <m/>
    <x v="0"/>
    <x v="0"/>
    <m/>
    <m/>
    <x v="0"/>
    <x v="0"/>
    <x v="5"/>
    <x v="3"/>
    <x v="3"/>
    <x v="1"/>
    <n v="0"/>
    <x v="0"/>
    <x v="0"/>
    <n v="2020"/>
    <x v="2"/>
  </r>
  <r>
    <x v="9"/>
    <s v="10. Item 10"/>
    <x v="1"/>
    <x v="1"/>
    <x v="0"/>
    <x v="0"/>
    <x v="0"/>
    <x v="0"/>
    <m/>
    <m/>
    <x v="0"/>
    <x v="1"/>
    <d v="2020-03-01T00:00:00"/>
    <x v="6"/>
    <n v="35952.379999999997"/>
    <m/>
    <m/>
    <x v="0"/>
    <x v="0"/>
    <m/>
    <m/>
    <x v="0"/>
    <x v="0"/>
    <x v="15"/>
    <x v="3"/>
    <x v="3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3-01T00:00:00"/>
    <x v="6"/>
    <n v="6790476.1900000004"/>
    <m/>
    <m/>
    <x v="0"/>
    <x v="0"/>
    <m/>
    <m/>
    <x v="0"/>
    <x v="0"/>
    <x v="1"/>
    <x v="3"/>
    <x v="3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3-01T00:00:00"/>
    <x v="6"/>
    <n v="3183095.24"/>
    <m/>
    <m/>
    <x v="0"/>
    <x v="0"/>
    <m/>
    <m/>
    <x v="0"/>
    <x v="0"/>
    <x v="6"/>
    <x v="3"/>
    <x v="3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3-01T00:00:00"/>
    <x v="6"/>
    <n v="5726309.5199999996"/>
    <m/>
    <m/>
    <x v="0"/>
    <x v="0"/>
    <m/>
    <m/>
    <x v="0"/>
    <x v="0"/>
    <x v="13"/>
    <x v="3"/>
    <x v="3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3-01T00:00:00"/>
    <x v="6"/>
    <n v="39523.81"/>
    <m/>
    <m/>
    <x v="0"/>
    <x v="0"/>
    <m/>
    <m/>
    <x v="0"/>
    <x v="0"/>
    <x v="11"/>
    <x v="3"/>
    <x v="3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3-01T00:00:00"/>
    <x v="6"/>
    <n v="59523.81"/>
    <m/>
    <m/>
    <x v="0"/>
    <x v="0"/>
    <m/>
    <m/>
    <x v="0"/>
    <x v="0"/>
    <x v="12"/>
    <x v="3"/>
    <x v="3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3-01T00:00:00"/>
    <x v="6"/>
    <n v="166666.67000000001"/>
    <m/>
    <m/>
    <x v="0"/>
    <x v="0"/>
    <m/>
    <m/>
    <x v="0"/>
    <x v="0"/>
    <x v="0"/>
    <x v="3"/>
    <x v="3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03-01T00:00:00"/>
    <x v="6"/>
    <n v="5023809.5199999996"/>
    <m/>
    <m/>
    <x v="0"/>
    <x v="0"/>
    <m/>
    <m/>
    <x v="0"/>
    <x v="0"/>
    <x v="0"/>
    <x v="3"/>
    <x v="3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03-01T00:00:00"/>
    <x v="6"/>
    <n v="104761.9"/>
    <m/>
    <m/>
    <x v="0"/>
    <x v="0"/>
    <m/>
    <m/>
    <x v="0"/>
    <x v="0"/>
    <x v="0"/>
    <x v="3"/>
    <x v="3"/>
    <x v="1"/>
    <n v="0"/>
    <x v="0"/>
    <x v="0"/>
    <n v="2020"/>
    <x v="2"/>
  </r>
  <r>
    <x v="0"/>
    <m/>
    <x v="1"/>
    <x v="2"/>
    <x v="0"/>
    <x v="0"/>
    <x v="0"/>
    <x v="0"/>
    <m/>
    <m/>
    <x v="0"/>
    <x v="1"/>
    <d v="2020-03-01T00:00:00"/>
    <x v="6"/>
    <n v="504047.62"/>
    <m/>
    <m/>
    <x v="0"/>
    <x v="0"/>
    <m/>
    <m/>
    <x v="0"/>
    <x v="0"/>
    <x v="0"/>
    <x v="3"/>
    <x v="3"/>
    <x v="1"/>
    <n v="0"/>
    <x v="0"/>
    <x v="0"/>
    <n v="2020"/>
    <x v="2"/>
  </r>
  <r>
    <x v="3"/>
    <s v="04. Item 04"/>
    <x v="1"/>
    <x v="1"/>
    <x v="0"/>
    <x v="0"/>
    <x v="0"/>
    <x v="0"/>
    <m/>
    <m/>
    <x v="0"/>
    <x v="1"/>
    <d v="2020-03-01T00:00:00"/>
    <x v="6"/>
    <n v="1198095.24"/>
    <m/>
    <m/>
    <x v="0"/>
    <x v="0"/>
    <m/>
    <m/>
    <x v="0"/>
    <x v="0"/>
    <x v="9"/>
    <x v="3"/>
    <x v="3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3-01T00:00:00"/>
    <x v="6"/>
    <n v="42285.71"/>
    <m/>
    <m/>
    <x v="0"/>
    <x v="0"/>
    <m/>
    <m/>
    <x v="0"/>
    <x v="0"/>
    <x v="3"/>
    <x v="3"/>
    <x v="3"/>
    <x v="1"/>
    <n v="0"/>
    <x v="0"/>
    <x v="0"/>
    <n v="2020"/>
    <x v="2"/>
  </r>
  <r>
    <x v="8"/>
    <s v="12. Item 12"/>
    <x v="0"/>
    <x v="0"/>
    <x v="0"/>
    <x v="0"/>
    <x v="0"/>
    <x v="0"/>
    <m/>
    <m/>
    <x v="0"/>
    <x v="0"/>
    <d v="2020-03-01T00:00:00"/>
    <x v="6"/>
    <m/>
    <n v="362761.9"/>
    <m/>
    <x v="0"/>
    <x v="0"/>
    <m/>
    <m/>
    <x v="0"/>
    <x v="0"/>
    <x v="5"/>
    <x v="3"/>
    <x v="3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3-01T00:00:00"/>
    <x v="6"/>
    <m/>
    <n v="284595.24"/>
    <m/>
    <x v="0"/>
    <x v="0"/>
    <m/>
    <m/>
    <x v="0"/>
    <x v="0"/>
    <x v="10"/>
    <x v="3"/>
    <x v="3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3-01T00:00:00"/>
    <x v="6"/>
    <m/>
    <n v="329119.05"/>
    <m/>
    <x v="0"/>
    <x v="0"/>
    <m/>
    <m/>
    <x v="0"/>
    <x v="0"/>
    <x v="11"/>
    <x v="3"/>
    <x v="3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3-01T00:00:00"/>
    <x v="6"/>
    <m/>
    <n v="32095.24"/>
    <m/>
    <x v="0"/>
    <x v="0"/>
    <m/>
    <m/>
    <x v="0"/>
    <x v="0"/>
    <x v="12"/>
    <x v="3"/>
    <x v="3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3-01T00:00:00"/>
    <x v="6"/>
    <n v="3591261.9"/>
    <m/>
    <m/>
    <x v="0"/>
    <x v="0"/>
    <m/>
    <m/>
    <x v="0"/>
    <x v="0"/>
    <x v="10"/>
    <x v="3"/>
    <x v="3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0"/>
    <d v="2020-03-01T00:00:00"/>
    <x v="6"/>
    <m/>
    <n v="627666.67000000004"/>
    <m/>
    <x v="0"/>
    <x v="0"/>
    <m/>
    <m/>
    <x v="0"/>
    <x v="0"/>
    <x v="9"/>
    <x v="3"/>
    <x v="3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3-01T00:00:00"/>
    <x v="6"/>
    <n v="40023.81"/>
    <m/>
    <m/>
    <x v="0"/>
    <x v="0"/>
    <m/>
    <m/>
    <x v="0"/>
    <x v="0"/>
    <x v="2"/>
    <x v="3"/>
    <x v="3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3-01T00:00:00"/>
    <x v="6"/>
    <m/>
    <n v="68333.33"/>
    <m/>
    <x v="0"/>
    <x v="0"/>
    <m/>
    <m/>
    <x v="0"/>
    <x v="0"/>
    <x v="14"/>
    <x v="3"/>
    <x v="3"/>
    <x v="1"/>
    <n v="0"/>
    <x v="0"/>
    <x v="0"/>
    <n v="2020"/>
    <x v="2"/>
  </r>
  <r>
    <x v="20"/>
    <m/>
    <x v="1"/>
    <x v="1"/>
    <x v="0"/>
    <x v="0"/>
    <x v="0"/>
    <x v="0"/>
    <m/>
    <m/>
    <x v="0"/>
    <x v="1"/>
    <d v="2020-03-01T00:00:00"/>
    <x v="6"/>
    <n v="5220.9799999999996"/>
    <m/>
    <m/>
    <x v="0"/>
    <x v="0"/>
    <m/>
    <m/>
    <x v="0"/>
    <x v="0"/>
    <x v="17"/>
    <x v="3"/>
    <x v="3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3-01T00:00:00"/>
    <x v="6"/>
    <m/>
    <n v="53428.57"/>
    <m/>
    <x v="0"/>
    <x v="0"/>
    <m/>
    <m/>
    <x v="0"/>
    <x v="0"/>
    <x v="1"/>
    <x v="3"/>
    <x v="3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3-01T00:00:00"/>
    <x v="6"/>
    <n v="68119.05"/>
    <m/>
    <m/>
    <x v="0"/>
    <x v="0"/>
    <m/>
    <m/>
    <x v="0"/>
    <x v="0"/>
    <x v="1"/>
    <x v="3"/>
    <x v="3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3-01T00:00:00"/>
    <x v="6"/>
    <m/>
    <n v="428904.76"/>
    <m/>
    <x v="0"/>
    <x v="0"/>
    <m/>
    <m/>
    <x v="0"/>
    <x v="0"/>
    <x v="1"/>
    <x v="3"/>
    <x v="3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3-01T00:00:00"/>
    <x v="6"/>
    <n v="5000"/>
    <m/>
    <m/>
    <x v="0"/>
    <x v="0"/>
    <m/>
    <m/>
    <x v="0"/>
    <x v="0"/>
    <x v="0"/>
    <x v="3"/>
    <x v="3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03-01T00:00:00"/>
    <x v="6"/>
    <n v="486166.67"/>
    <m/>
    <m/>
    <x v="0"/>
    <x v="0"/>
    <m/>
    <m/>
    <x v="0"/>
    <x v="0"/>
    <x v="12"/>
    <x v="3"/>
    <x v="3"/>
    <x v="1"/>
    <n v="0"/>
    <x v="0"/>
    <x v="0"/>
    <n v="2020"/>
    <x v="2"/>
  </r>
  <r>
    <x v="13"/>
    <s v="12. Item 12"/>
    <x v="0"/>
    <x v="0"/>
    <x v="0"/>
    <x v="0"/>
    <x v="0"/>
    <x v="0"/>
    <m/>
    <m/>
    <x v="0"/>
    <x v="1"/>
    <d v="2020-03-01T00:00:00"/>
    <x v="6"/>
    <n v="435047.62"/>
    <m/>
    <m/>
    <x v="0"/>
    <x v="0"/>
    <m/>
    <m/>
    <x v="0"/>
    <x v="0"/>
    <x v="5"/>
    <x v="3"/>
    <x v="3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3-01T00:00:00"/>
    <x v="6"/>
    <n v="458928.57"/>
    <m/>
    <m/>
    <x v="0"/>
    <x v="0"/>
    <m/>
    <m/>
    <x v="0"/>
    <x v="0"/>
    <x v="10"/>
    <x v="3"/>
    <x v="3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3-01T00:00:00"/>
    <x v="6"/>
    <n v="196595.24"/>
    <m/>
    <m/>
    <x v="0"/>
    <x v="0"/>
    <m/>
    <m/>
    <x v="0"/>
    <x v="0"/>
    <x v="7"/>
    <x v="3"/>
    <x v="3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3-01T00:00:00"/>
    <x v="6"/>
    <m/>
    <n v="5527261.9000000004"/>
    <m/>
    <x v="0"/>
    <x v="0"/>
    <m/>
    <m/>
    <x v="0"/>
    <x v="0"/>
    <x v="4"/>
    <x v="3"/>
    <x v="3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03-31T00:00:00"/>
    <x v="7"/>
    <n v="42142.86"/>
    <m/>
    <m/>
    <x v="0"/>
    <x v="0"/>
    <m/>
    <m/>
    <x v="0"/>
    <x v="0"/>
    <x v="10"/>
    <x v="3"/>
    <x v="3"/>
    <x v="1"/>
    <n v="0"/>
    <x v="0"/>
    <x v="0"/>
    <n v="2020"/>
    <x v="2"/>
  </r>
  <r>
    <x v="2"/>
    <m/>
    <x v="1"/>
    <x v="1"/>
    <x v="1"/>
    <x v="0"/>
    <x v="0"/>
    <x v="0"/>
    <m/>
    <m/>
    <x v="0"/>
    <x v="1"/>
    <d v="2020-03-31T00:00:00"/>
    <x v="7"/>
    <n v="32994761.899999999"/>
    <m/>
    <m/>
    <x v="0"/>
    <x v="0"/>
    <m/>
    <m/>
    <x v="0"/>
    <x v="0"/>
    <x v="1"/>
    <x v="3"/>
    <x v="3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03-31T00:00:00"/>
    <x v="7"/>
    <n v="461904.76"/>
    <m/>
    <m/>
    <x v="0"/>
    <x v="0"/>
    <m/>
    <m/>
    <x v="0"/>
    <x v="0"/>
    <x v="3"/>
    <x v="3"/>
    <x v="3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04-01T00:00:00"/>
    <x v="8"/>
    <n v="69285.710000000006"/>
    <m/>
    <m/>
    <x v="0"/>
    <x v="0"/>
    <m/>
    <m/>
    <x v="0"/>
    <x v="0"/>
    <x v="9"/>
    <x v="4"/>
    <x v="4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4-01T00:00:00"/>
    <x v="8"/>
    <n v="3845238.1"/>
    <m/>
    <m/>
    <x v="0"/>
    <x v="0"/>
    <m/>
    <m/>
    <x v="0"/>
    <x v="0"/>
    <x v="10"/>
    <x v="4"/>
    <x v="4"/>
    <x v="1"/>
    <n v="0"/>
    <x v="0"/>
    <x v="0"/>
    <n v="2020"/>
    <x v="2"/>
  </r>
  <r>
    <x v="19"/>
    <m/>
    <x v="1"/>
    <x v="2"/>
    <x v="0"/>
    <x v="0"/>
    <x v="0"/>
    <x v="0"/>
    <m/>
    <m/>
    <x v="0"/>
    <x v="1"/>
    <d v="2020-04-01T00:00:00"/>
    <x v="8"/>
    <n v="544047.62"/>
    <m/>
    <m/>
    <x v="0"/>
    <x v="0"/>
    <m/>
    <m/>
    <x v="0"/>
    <x v="0"/>
    <x v="16"/>
    <x v="4"/>
    <x v="4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4-01T00:00:00"/>
    <x v="8"/>
    <n v="73809.52"/>
    <m/>
    <m/>
    <x v="0"/>
    <x v="0"/>
    <m/>
    <m/>
    <x v="0"/>
    <x v="0"/>
    <x v="13"/>
    <x v="4"/>
    <x v="4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4-01T00:00:00"/>
    <x v="8"/>
    <n v="1857142.86"/>
    <m/>
    <m/>
    <x v="0"/>
    <x v="0"/>
    <m/>
    <m/>
    <x v="0"/>
    <x v="0"/>
    <x v="13"/>
    <x v="4"/>
    <x v="4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4-01T00:00:00"/>
    <x v="8"/>
    <n v="6440952.3799999999"/>
    <m/>
    <m/>
    <x v="0"/>
    <x v="0"/>
    <m/>
    <m/>
    <x v="0"/>
    <x v="0"/>
    <x v="1"/>
    <x v="4"/>
    <x v="4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03-01T00:00:00"/>
    <x v="8"/>
    <n v="5770238.0999999996"/>
    <m/>
    <m/>
    <x v="0"/>
    <x v="0"/>
    <m/>
    <m/>
    <x v="0"/>
    <x v="0"/>
    <x v="0"/>
    <x v="3"/>
    <x v="4"/>
    <x v="1"/>
    <n v="0"/>
    <x v="0"/>
    <x v="0"/>
    <n v="2020"/>
    <x v="2"/>
  </r>
  <r>
    <x v="2"/>
    <s v="13. Item 13"/>
    <x v="1"/>
    <x v="1"/>
    <x v="0"/>
    <x v="0"/>
    <x v="0"/>
    <x v="0"/>
    <m/>
    <m/>
    <x v="0"/>
    <x v="1"/>
    <d v="2020-04-01T00:00:00"/>
    <x v="8"/>
    <n v="1190476.19"/>
    <m/>
    <m/>
    <x v="0"/>
    <x v="0"/>
    <m/>
    <m/>
    <x v="0"/>
    <x v="0"/>
    <x v="0"/>
    <x v="4"/>
    <x v="4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03-01T00:00:00"/>
    <x v="8"/>
    <n v="7509056.8200000003"/>
    <m/>
    <m/>
    <x v="0"/>
    <x v="0"/>
    <m/>
    <m/>
    <x v="0"/>
    <x v="0"/>
    <x v="0"/>
    <x v="3"/>
    <x v="4"/>
    <x v="1"/>
    <n v="0"/>
    <x v="0"/>
    <x v="0"/>
    <n v="2020"/>
    <x v="2"/>
  </r>
  <r>
    <x v="12"/>
    <s v="10. Item 10"/>
    <x v="1"/>
    <x v="1"/>
    <x v="0"/>
    <x v="0"/>
    <x v="0"/>
    <x v="0"/>
    <m/>
    <m/>
    <x v="0"/>
    <x v="1"/>
    <d v="2020-04-01T00:00:00"/>
    <x v="8"/>
    <n v="45000"/>
    <m/>
    <m/>
    <x v="0"/>
    <x v="0"/>
    <m/>
    <m/>
    <x v="0"/>
    <x v="0"/>
    <x v="15"/>
    <x v="4"/>
    <x v="4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04-01T00:00:00"/>
    <x v="8"/>
    <n v="66666.67"/>
    <m/>
    <m/>
    <x v="0"/>
    <x v="0"/>
    <m/>
    <m/>
    <x v="0"/>
    <x v="0"/>
    <x v="7"/>
    <x v="4"/>
    <x v="4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4-01T00:00:00"/>
    <x v="8"/>
    <n v="9523.81"/>
    <m/>
    <m/>
    <x v="0"/>
    <x v="0"/>
    <m/>
    <m/>
    <x v="0"/>
    <x v="0"/>
    <x v="2"/>
    <x v="4"/>
    <x v="4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4-01T00:00:00"/>
    <x v="8"/>
    <n v="69047.62"/>
    <m/>
    <m/>
    <x v="0"/>
    <x v="0"/>
    <m/>
    <m/>
    <x v="0"/>
    <x v="0"/>
    <x v="10"/>
    <x v="4"/>
    <x v="4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4-01T00:00:00"/>
    <x v="8"/>
    <n v="5724523.8099999996"/>
    <m/>
    <m/>
    <x v="0"/>
    <x v="0"/>
    <m/>
    <m/>
    <x v="0"/>
    <x v="0"/>
    <x v="12"/>
    <x v="4"/>
    <x v="4"/>
    <x v="1"/>
    <n v="0"/>
    <x v="0"/>
    <x v="0"/>
    <n v="2020"/>
    <x v="2"/>
  </r>
  <r>
    <x v="14"/>
    <s v="04. Item 04"/>
    <x v="1"/>
    <x v="1"/>
    <x v="0"/>
    <x v="0"/>
    <x v="0"/>
    <x v="0"/>
    <m/>
    <m/>
    <x v="0"/>
    <x v="1"/>
    <d v="2020-04-01T00:00:00"/>
    <x v="8"/>
    <n v="5161904.76"/>
    <m/>
    <m/>
    <x v="0"/>
    <x v="0"/>
    <m/>
    <m/>
    <x v="0"/>
    <x v="0"/>
    <x v="9"/>
    <x v="4"/>
    <x v="4"/>
    <x v="1"/>
    <n v="0"/>
    <x v="0"/>
    <x v="0"/>
    <n v="2020"/>
    <x v="2"/>
  </r>
  <r>
    <x v="5"/>
    <s v="03. Item 03"/>
    <x v="1"/>
    <x v="1"/>
    <x v="0"/>
    <x v="0"/>
    <x v="0"/>
    <x v="0"/>
    <m/>
    <m/>
    <x v="0"/>
    <x v="1"/>
    <d v="2020-04-01T00:00:00"/>
    <x v="8"/>
    <n v="4185250.73"/>
    <m/>
    <m/>
    <x v="0"/>
    <x v="0"/>
    <m/>
    <m/>
    <x v="0"/>
    <x v="0"/>
    <x v="6"/>
    <x v="4"/>
    <x v="4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4-01T00:00:00"/>
    <x v="8"/>
    <m/>
    <n v="2794428.57"/>
    <m/>
    <x v="0"/>
    <x v="0"/>
    <m/>
    <m/>
    <x v="0"/>
    <x v="0"/>
    <x v="7"/>
    <x v="4"/>
    <x v="4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4-01T00:00:00"/>
    <x v="8"/>
    <n v="1804285.71"/>
    <m/>
    <m/>
    <x v="0"/>
    <x v="0"/>
    <m/>
    <m/>
    <x v="0"/>
    <x v="0"/>
    <x v="10"/>
    <x v="4"/>
    <x v="4"/>
    <x v="1"/>
    <n v="0"/>
    <x v="0"/>
    <x v="0"/>
    <n v="2020"/>
    <x v="2"/>
  </r>
  <r>
    <x v="4"/>
    <s v="12. Item 12"/>
    <x v="1"/>
    <x v="1"/>
    <x v="0"/>
    <x v="0"/>
    <x v="0"/>
    <x v="0"/>
    <m/>
    <m/>
    <x v="0"/>
    <x v="1"/>
    <d v="2020-04-01T00:00:00"/>
    <x v="8"/>
    <n v="378095.24"/>
    <m/>
    <m/>
    <x v="0"/>
    <x v="0"/>
    <m/>
    <m/>
    <x v="0"/>
    <x v="0"/>
    <x v="5"/>
    <x v="4"/>
    <x v="4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4-01T00:00:00"/>
    <x v="8"/>
    <m/>
    <n v="1776761.9"/>
    <m/>
    <x v="0"/>
    <x v="0"/>
    <m/>
    <m/>
    <x v="0"/>
    <x v="0"/>
    <x v="12"/>
    <x v="4"/>
    <x v="4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4-01T00:00:00"/>
    <x v="8"/>
    <n v="1666666.67"/>
    <m/>
    <m/>
    <x v="0"/>
    <x v="0"/>
    <m/>
    <m/>
    <x v="0"/>
    <x v="0"/>
    <x v="1"/>
    <x v="4"/>
    <x v="4"/>
    <x v="1"/>
    <n v="0"/>
    <x v="0"/>
    <x v="0"/>
    <n v="2020"/>
    <x v="2"/>
  </r>
  <r>
    <x v="11"/>
    <s v="12. Item 12"/>
    <x v="0"/>
    <x v="0"/>
    <x v="0"/>
    <x v="0"/>
    <x v="0"/>
    <x v="0"/>
    <m/>
    <m/>
    <x v="0"/>
    <x v="0"/>
    <d v="2020-04-01T00:00:00"/>
    <x v="8"/>
    <m/>
    <n v="447214.29"/>
    <m/>
    <x v="0"/>
    <x v="0"/>
    <m/>
    <m/>
    <x v="0"/>
    <x v="0"/>
    <x v="5"/>
    <x v="4"/>
    <x v="4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4-01T00:00:00"/>
    <x v="8"/>
    <m/>
    <n v="-93809.52"/>
    <m/>
    <x v="0"/>
    <x v="0"/>
    <m/>
    <m/>
    <x v="0"/>
    <x v="0"/>
    <x v="7"/>
    <x v="4"/>
    <x v="4"/>
    <x v="1"/>
    <n v="0"/>
    <x v="0"/>
    <x v="0"/>
    <n v="2020"/>
    <x v="2"/>
  </r>
  <r>
    <x v="7"/>
    <m/>
    <x v="0"/>
    <x v="0"/>
    <x v="0"/>
    <x v="0"/>
    <x v="0"/>
    <x v="0"/>
    <m/>
    <m/>
    <x v="0"/>
    <x v="0"/>
    <d v="2020-04-01T00:00:00"/>
    <x v="8"/>
    <m/>
    <n v="428.57"/>
    <m/>
    <x v="0"/>
    <x v="0"/>
    <m/>
    <m/>
    <x v="0"/>
    <x v="0"/>
    <x v="4"/>
    <x v="4"/>
    <x v="4"/>
    <x v="1"/>
    <n v="0"/>
    <x v="0"/>
    <x v="0"/>
    <n v="2020"/>
    <x v="2"/>
  </r>
  <r>
    <x v="13"/>
    <s v="04. Item 04"/>
    <x v="0"/>
    <x v="0"/>
    <x v="0"/>
    <x v="0"/>
    <x v="0"/>
    <x v="0"/>
    <m/>
    <m/>
    <x v="0"/>
    <x v="0"/>
    <d v="2020-04-01T00:00:00"/>
    <x v="8"/>
    <m/>
    <n v="3739023.81"/>
    <m/>
    <x v="0"/>
    <x v="0"/>
    <m/>
    <m/>
    <x v="0"/>
    <x v="0"/>
    <x v="9"/>
    <x v="4"/>
    <x v="4"/>
    <x v="1"/>
    <n v="0"/>
    <x v="0"/>
    <x v="0"/>
    <n v="2020"/>
    <x v="2"/>
  </r>
  <r>
    <x v="13"/>
    <s v="04. Item 04"/>
    <x v="0"/>
    <x v="0"/>
    <x v="0"/>
    <x v="0"/>
    <x v="0"/>
    <x v="0"/>
    <m/>
    <m/>
    <x v="0"/>
    <x v="1"/>
    <d v="2020-04-01T00:00:00"/>
    <x v="8"/>
    <n v="4891452.38"/>
    <m/>
    <m/>
    <x v="0"/>
    <x v="0"/>
    <m/>
    <m/>
    <x v="0"/>
    <x v="0"/>
    <x v="9"/>
    <x v="4"/>
    <x v="4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4-01T00:00:00"/>
    <x v="8"/>
    <m/>
    <n v="7062571.4299999997"/>
    <m/>
    <x v="0"/>
    <x v="0"/>
    <m/>
    <m/>
    <x v="0"/>
    <x v="0"/>
    <x v="11"/>
    <x v="4"/>
    <x v="4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4-01T00:00:00"/>
    <x v="8"/>
    <m/>
    <n v="39119.050000000003"/>
    <m/>
    <x v="0"/>
    <x v="0"/>
    <m/>
    <m/>
    <x v="0"/>
    <x v="0"/>
    <x v="12"/>
    <x v="4"/>
    <x v="4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4-01T00:00:00"/>
    <x v="8"/>
    <n v="40023.81"/>
    <m/>
    <m/>
    <x v="0"/>
    <x v="0"/>
    <m/>
    <m/>
    <x v="0"/>
    <x v="0"/>
    <x v="1"/>
    <x v="4"/>
    <x v="4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4-01T00:00:00"/>
    <x v="8"/>
    <m/>
    <n v="33000"/>
    <m/>
    <x v="0"/>
    <x v="0"/>
    <m/>
    <m/>
    <x v="0"/>
    <x v="0"/>
    <x v="2"/>
    <x v="4"/>
    <x v="4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4-01T00:00:00"/>
    <x v="8"/>
    <n v="4803119.05"/>
    <m/>
    <m/>
    <x v="0"/>
    <x v="0"/>
    <m/>
    <m/>
    <x v="0"/>
    <x v="0"/>
    <x v="11"/>
    <x v="4"/>
    <x v="4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4-01T00:00:00"/>
    <x v="8"/>
    <m/>
    <n v="4353357.1399999997"/>
    <m/>
    <x v="0"/>
    <x v="0"/>
    <m/>
    <m/>
    <x v="0"/>
    <x v="0"/>
    <x v="14"/>
    <x v="4"/>
    <x v="4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04-01T00:00:00"/>
    <x v="8"/>
    <n v="461809.52"/>
    <m/>
    <m/>
    <x v="0"/>
    <x v="0"/>
    <m/>
    <m/>
    <x v="0"/>
    <x v="0"/>
    <x v="1"/>
    <x v="4"/>
    <x v="4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4-01T00:00:00"/>
    <x v="8"/>
    <n v="863190.48"/>
    <m/>
    <m/>
    <x v="0"/>
    <x v="0"/>
    <m/>
    <m/>
    <x v="0"/>
    <x v="0"/>
    <x v="1"/>
    <x v="4"/>
    <x v="4"/>
    <x v="1"/>
    <n v="0"/>
    <x v="0"/>
    <x v="0"/>
    <n v="2020"/>
    <x v="2"/>
  </r>
  <r>
    <x v="4"/>
    <s v="12. Item 12"/>
    <x v="0"/>
    <x v="0"/>
    <x v="0"/>
    <x v="0"/>
    <x v="0"/>
    <x v="0"/>
    <m/>
    <m/>
    <x v="0"/>
    <x v="1"/>
    <d v="2020-04-01T00:00:00"/>
    <x v="8"/>
    <n v="449357.14"/>
    <m/>
    <m/>
    <x v="0"/>
    <x v="0"/>
    <m/>
    <m/>
    <x v="0"/>
    <x v="0"/>
    <x v="5"/>
    <x v="4"/>
    <x v="4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4-01T00:00:00"/>
    <x v="8"/>
    <n v="1020952.38"/>
    <m/>
    <m/>
    <x v="0"/>
    <x v="0"/>
    <m/>
    <m/>
    <x v="0"/>
    <x v="0"/>
    <x v="2"/>
    <x v="4"/>
    <x v="4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4-01T00:00:00"/>
    <x v="8"/>
    <m/>
    <n v="491523.81"/>
    <m/>
    <x v="0"/>
    <x v="0"/>
    <m/>
    <m/>
    <x v="0"/>
    <x v="0"/>
    <x v="7"/>
    <x v="4"/>
    <x v="4"/>
    <x v="1"/>
    <n v="0"/>
    <x v="0"/>
    <x v="0"/>
    <n v="2020"/>
    <x v="2"/>
  </r>
  <r>
    <x v="0"/>
    <m/>
    <x v="1"/>
    <x v="2"/>
    <x v="1"/>
    <x v="0"/>
    <x v="0"/>
    <x v="0"/>
    <m/>
    <m/>
    <x v="0"/>
    <x v="1"/>
    <d v="2020-04-30T00:00:00"/>
    <x v="9"/>
    <n v="498809.52"/>
    <m/>
    <m/>
    <x v="0"/>
    <x v="0"/>
    <m/>
    <m/>
    <x v="0"/>
    <x v="0"/>
    <x v="0"/>
    <x v="4"/>
    <x v="4"/>
    <x v="1"/>
    <n v="0"/>
    <x v="0"/>
    <x v="0"/>
    <n v="2020"/>
    <x v="2"/>
  </r>
  <r>
    <x v="0"/>
    <m/>
    <x v="1"/>
    <x v="2"/>
    <x v="1"/>
    <x v="0"/>
    <x v="0"/>
    <x v="0"/>
    <m/>
    <m/>
    <x v="0"/>
    <x v="1"/>
    <d v="2020-04-30T00:00:00"/>
    <x v="9"/>
    <n v="45238.1"/>
    <m/>
    <m/>
    <x v="0"/>
    <x v="0"/>
    <m/>
    <m/>
    <x v="0"/>
    <x v="0"/>
    <x v="0"/>
    <x v="4"/>
    <x v="4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5-01T00:00:00"/>
    <x v="10"/>
    <n v="71428.570000000007"/>
    <m/>
    <m/>
    <x v="0"/>
    <x v="0"/>
    <m/>
    <m/>
    <x v="0"/>
    <x v="0"/>
    <x v="12"/>
    <x v="5"/>
    <x v="5"/>
    <x v="1"/>
    <n v="0"/>
    <x v="0"/>
    <x v="0"/>
    <n v="2020"/>
    <x v="2"/>
  </r>
  <r>
    <x v="6"/>
    <m/>
    <x v="0"/>
    <x v="0"/>
    <x v="0"/>
    <x v="0"/>
    <x v="0"/>
    <x v="0"/>
    <m/>
    <m/>
    <x v="0"/>
    <x v="0"/>
    <d v="2020-05-01T00:00:00"/>
    <x v="10"/>
    <m/>
    <n v="2931857.14"/>
    <m/>
    <x v="0"/>
    <x v="0"/>
    <m/>
    <m/>
    <x v="0"/>
    <x v="0"/>
    <x v="0"/>
    <x v="5"/>
    <x v="5"/>
    <x v="1"/>
    <n v="0"/>
    <x v="0"/>
    <x v="0"/>
    <n v="2020"/>
    <x v="2"/>
  </r>
  <r>
    <x v="1"/>
    <s v="12. Item 12"/>
    <x v="0"/>
    <x v="0"/>
    <x v="0"/>
    <x v="0"/>
    <x v="0"/>
    <x v="0"/>
    <m/>
    <m/>
    <x v="0"/>
    <x v="0"/>
    <d v="2020-05-01T00:00:00"/>
    <x v="10"/>
    <m/>
    <n v="374404.76"/>
    <m/>
    <x v="0"/>
    <x v="0"/>
    <m/>
    <m/>
    <x v="0"/>
    <x v="0"/>
    <x v="5"/>
    <x v="5"/>
    <x v="5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5-01T00:00:00"/>
    <x v="10"/>
    <m/>
    <n v="1649000"/>
    <m/>
    <x v="0"/>
    <x v="0"/>
    <m/>
    <m/>
    <x v="0"/>
    <x v="0"/>
    <x v="1"/>
    <x v="5"/>
    <x v="5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5-01T00:00:00"/>
    <x v="10"/>
    <m/>
    <n v="235738.1"/>
    <m/>
    <x v="0"/>
    <x v="0"/>
    <m/>
    <m/>
    <x v="0"/>
    <x v="0"/>
    <x v="3"/>
    <x v="5"/>
    <x v="5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5-01T00:00:00"/>
    <x v="10"/>
    <m/>
    <n v="25333.33"/>
    <m/>
    <x v="0"/>
    <x v="0"/>
    <m/>
    <m/>
    <x v="0"/>
    <x v="0"/>
    <x v="10"/>
    <x v="5"/>
    <x v="5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05-01T00:00:00"/>
    <x v="10"/>
    <n v="11666.67"/>
    <m/>
    <m/>
    <x v="0"/>
    <x v="0"/>
    <m/>
    <m/>
    <x v="0"/>
    <x v="0"/>
    <x v="0"/>
    <x v="5"/>
    <x v="5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5-01T00:00:00"/>
    <x v="10"/>
    <n v="6964047.6200000001"/>
    <m/>
    <m/>
    <x v="0"/>
    <x v="0"/>
    <m/>
    <m/>
    <x v="0"/>
    <x v="0"/>
    <x v="10"/>
    <x v="5"/>
    <x v="5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5-01T00:00:00"/>
    <x v="10"/>
    <n v="75380.95"/>
    <m/>
    <m/>
    <x v="0"/>
    <x v="0"/>
    <m/>
    <m/>
    <x v="0"/>
    <x v="0"/>
    <x v="10"/>
    <x v="5"/>
    <x v="5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05-01T00:00:00"/>
    <x v="10"/>
    <n v="1785714.29"/>
    <m/>
    <m/>
    <x v="0"/>
    <x v="0"/>
    <m/>
    <m/>
    <x v="0"/>
    <x v="0"/>
    <x v="16"/>
    <x v="5"/>
    <x v="5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5-01T00:00:00"/>
    <x v="10"/>
    <n v="12023809.52"/>
    <m/>
    <m/>
    <x v="0"/>
    <x v="0"/>
    <m/>
    <m/>
    <x v="0"/>
    <x v="0"/>
    <x v="13"/>
    <x v="5"/>
    <x v="5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5-01T00:00:00"/>
    <x v="10"/>
    <n v="1998355.31"/>
    <m/>
    <m/>
    <x v="0"/>
    <x v="0"/>
    <m/>
    <m/>
    <x v="0"/>
    <x v="0"/>
    <x v="13"/>
    <x v="5"/>
    <x v="5"/>
    <x v="1"/>
    <n v="0"/>
    <x v="0"/>
    <x v="0"/>
    <n v="2020"/>
    <x v="2"/>
  </r>
  <r>
    <x v="5"/>
    <s v="13. Item 13"/>
    <x v="1"/>
    <x v="1"/>
    <x v="0"/>
    <x v="0"/>
    <x v="0"/>
    <x v="0"/>
    <m/>
    <m/>
    <x v="0"/>
    <x v="1"/>
    <d v="2020-05-01T00:00:00"/>
    <x v="10"/>
    <n v="452380.95"/>
    <m/>
    <m/>
    <x v="0"/>
    <x v="0"/>
    <m/>
    <m/>
    <x v="0"/>
    <x v="0"/>
    <x v="0"/>
    <x v="5"/>
    <x v="5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5-01T00:00:00"/>
    <x v="10"/>
    <n v="13418976.189999999"/>
    <m/>
    <m/>
    <x v="0"/>
    <x v="0"/>
    <m/>
    <m/>
    <x v="0"/>
    <x v="0"/>
    <x v="11"/>
    <x v="5"/>
    <x v="5"/>
    <x v="1"/>
    <n v="0"/>
    <x v="0"/>
    <x v="0"/>
    <n v="2020"/>
    <x v="2"/>
  </r>
  <r>
    <x v="5"/>
    <s v="12. Item 12"/>
    <x v="1"/>
    <x v="1"/>
    <x v="0"/>
    <x v="0"/>
    <x v="0"/>
    <x v="0"/>
    <m/>
    <m/>
    <x v="0"/>
    <x v="1"/>
    <d v="2020-05-01T00:00:00"/>
    <x v="10"/>
    <n v="442857.14"/>
    <m/>
    <m/>
    <x v="0"/>
    <x v="0"/>
    <m/>
    <m/>
    <x v="0"/>
    <x v="0"/>
    <x v="5"/>
    <x v="5"/>
    <x v="5"/>
    <x v="1"/>
    <n v="0"/>
    <x v="0"/>
    <x v="0"/>
    <n v="2020"/>
    <x v="2"/>
  </r>
  <r>
    <x v="6"/>
    <s v="10. Item 10"/>
    <x v="1"/>
    <x v="1"/>
    <x v="0"/>
    <x v="0"/>
    <x v="0"/>
    <x v="0"/>
    <m/>
    <m/>
    <x v="0"/>
    <x v="1"/>
    <d v="2020-05-01T00:00:00"/>
    <x v="10"/>
    <n v="158333.32999999999"/>
    <m/>
    <m/>
    <x v="0"/>
    <x v="0"/>
    <m/>
    <m/>
    <x v="0"/>
    <x v="0"/>
    <x v="15"/>
    <x v="5"/>
    <x v="5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5-01T00:00:00"/>
    <x v="10"/>
    <n v="9523.81"/>
    <m/>
    <m/>
    <x v="0"/>
    <x v="0"/>
    <m/>
    <m/>
    <x v="0"/>
    <x v="0"/>
    <x v="1"/>
    <x v="5"/>
    <x v="5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5-01T00:00:00"/>
    <x v="10"/>
    <n v="5173809.5199999996"/>
    <m/>
    <m/>
    <x v="0"/>
    <x v="0"/>
    <m/>
    <m/>
    <x v="0"/>
    <x v="0"/>
    <x v="3"/>
    <x v="5"/>
    <x v="5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05-01T00:00:00"/>
    <x v="10"/>
    <n v="57142.86"/>
    <m/>
    <m/>
    <x v="0"/>
    <x v="0"/>
    <m/>
    <m/>
    <x v="0"/>
    <x v="0"/>
    <x v="8"/>
    <x v="5"/>
    <x v="5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5-01T00:00:00"/>
    <x v="10"/>
    <n v="5686666.6699999999"/>
    <m/>
    <m/>
    <x v="0"/>
    <x v="0"/>
    <m/>
    <m/>
    <x v="0"/>
    <x v="0"/>
    <x v="10"/>
    <x v="5"/>
    <x v="5"/>
    <x v="1"/>
    <n v="0"/>
    <x v="0"/>
    <x v="0"/>
    <n v="2020"/>
    <x v="2"/>
  </r>
  <r>
    <x v="11"/>
    <s v="04. Item 04"/>
    <x v="1"/>
    <x v="1"/>
    <x v="0"/>
    <x v="0"/>
    <x v="0"/>
    <x v="0"/>
    <m/>
    <m/>
    <x v="0"/>
    <x v="1"/>
    <d v="2020-05-01T00:00:00"/>
    <x v="10"/>
    <n v="4259761.9000000004"/>
    <m/>
    <m/>
    <x v="0"/>
    <x v="0"/>
    <m/>
    <m/>
    <x v="0"/>
    <x v="0"/>
    <x v="9"/>
    <x v="5"/>
    <x v="5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5-01T00:00:00"/>
    <x v="10"/>
    <n v="3607142.86"/>
    <m/>
    <m/>
    <x v="0"/>
    <x v="0"/>
    <m/>
    <m/>
    <x v="0"/>
    <x v="0"/>
    <x v="6"/>
    <x v="5"/>
    <x v="5"/>
    <x v="1"/>
    <n v="0"/>
    <x v="0"/>
    <x v="0"/>
    <n v="2020"/>
    <x v="2"/>
  </r>
  <r>
    <x v="11"/>
    <m/>
    <x v="0"/>
    <x v="0"/>
    <x v="0"/>
    <x v="0"/>
    <x v="0"/>
    <x v="0"/>
    <m/>
    <m/>
    <x v="0"/>
    <x v="0"/>
    <d v="2020-05-01T00:00:00"/>
    <x v="10"/>
    <m/>
    <n v="5223642.8600000003"/>
    <m/>
    <x v="0"/>
    <x v="0"/>
    <m/>
    <m/>
    <x v="0"/>
    <x v="0"/>
    <x v="9"/>
    <x v="5"/>
    <x v="5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5-01T00:00:00"/>
    <x v="10"/>
    <m/>
    <n v="7857.14"/>
    <m/>
    <x v="0"/>
    <x v="0"/>
    <m/>
    <m/>
    <x v="0"/>
    <x v="0"/>
    <x v="14"/>
    <x v="5"/>
    <x v="5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5-01T00:00:00"/>
    <x v="10"/>
    <m/>
    <n v="3696523.81"/>
    <m/>
    <x v="0"/>
    <x v="0"/>
    <m/>
    <m/>
    <x v="0"/>
    <x v="0"/>
    <x v="7"/>
    <x v="5"/>
    <x v="5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5-01T00:00:00"/>
    <x v="10"/>
    <m/>
    <n v="12623690.48"/>
    <m/>
    <x v="0"/>
    <x v="0"/>
    <m/>
    <m/>
    <x v="0"/>
    <x v="0"/>
    <x v="2"/>
    <x v="5"/>
    <x v="5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5-01T00:00:00"/>
    <x v="10"/>
    <n v="3720547.62"/>
    <m/>
    <m/>
    <x v="0"/>
    <x v="0"/>
    <m/>
    <m/>
    <x v="0"/>
    <x v="0"/>
    <x v="10"/>
    <x v="5"/>
    <x v="5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5-01T00:00:00"/>
    <x v="10"/>
    <m/>
    <n v="4838023.8099999996"/>
    <m/>
    <x v="0"/>
    <x v="0"/>
    <m/>
    <m/>
    <x v="0"/>
    <x v="0"/>
    <x v="11"/>
    <x v="5"/>
    <x v="5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5-01T00:00:00"/>
    <x v="10"/>
    <m/>
    <n v="1924690.48"/>
    <m/>
    <x v="0"/>
    <x v="0"/>
    <m/>
    <m/>
    <x v="0"/>
    <x v="0"/>
    <x v="12"/>
    <x v="5"/>
    <x v="5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5-01T00:00:00"/>
    <x v="10"/>
    <n v="3634809.52"/>
    <m/>
    <m/>
    <x v="0"/>
    <x v="0"/>
    <m/>
    <m/>
    <x v="0"/>
    <x v="0"/>
    <x v="1"/>
    <x v="5"/>
    <x v="5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5-01T00:00:00"/>
    <x v="10"/>
    <n v="1020952.38"/>
    <m/>
    <m/>
    <x v="0"/>
    <x v="0"/>
    <m/>
    <m/>
    <x v="0"/>
    <x v="0"/>
    <x v="10"/>
    <x v="5"/>
    <x v="5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0"/>
    <d v="2020-05-01T00:00:00"/>
    <x v="10"/>
    <m/>
    <n v="1832666.67"/>
    <m/>
    <x v="0"/>
    <x v="0"/>
    <m/>
    <m/>
    <x v="0"/>
    <x v="0"/>
    <x v="9"/>
    <x v="5"/>
    <x v="5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5-01T00:00:00"/>
    <x v="10"/>
    <n v="344285.71"/>
    <m/>
    <m/>
    <x v="0"/>
    <x v="0"/>
    <m/>
    <m/>
    <x v="0"/>
    <x v="0"/>
    <x v="1"/>
    <x v="5"/>
    <x v="5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5-01T00:00:00"/>
    <x v="10"/>
    <n v="95619.05"/>
    <m/>
    <m/>
    <x v="0"/>
    <x v="0"/>
    <m/>
    <m/>
    <x v="0"/>
    <x v="0"/>
    <x v="7"/>
    <x v="5"/>
    <x v="5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5-01T00:00:00"/>
    <x v="10"/>
    <m/>
    <n v="153738.1"/>
    <m/>
    <x v="0"/>
    <x v="0"/>
    <m/>
    <m/>
    <x v="0"/>
    <x v="0"/>
    <x v="2"/>
    <x v="5"/>
    <x v="5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5-01T00:00:00"/>
    <x v="10"/>
    <n v="398000"/>
    <m/>
    <m/>
    <x v="0"/>
    <x v="0"/>
    <m/>
    <m/>
    <x v="0"/>
    <x v="0"/>
    <x v="4"/>
    <x v="5"/>
    <x v="5"/>
    <x v="1"/>
    <n v="0"/>
    <x v="0"/>
    <x v="0"/>
    <n v="2020"/>
    <x v="2"/>
  </r>
  <r>
    <x v="8"/>
    <s v="12. Item 12"/>
    <x v="0"/>
    <x v="0"/>
    <x v="0"/>
    <x v="0"/>
    <x v="0"/>
    <x v="0"/>
    <m/>
    <m/>
    <x v="0"/>
    <x v="1"/>
    <d v="2020-05-01T00:00:00"/>
    <x v="10"/>
    <n v="449357.14"/>
    <m/>
    <m/>
    <x v="0"/>
    <x v="0"/>
    <m/>
    <m/>
    <x v="0"/>
    <x v="0"/>
    <x v="5"/>
    <x v="5"/>
    <x v="5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5-01T00:00:00"/>
    <x v="10"/>
    <n v="40023.81"/>
    <m/>
    <m/>
    <x v="0"/>
    <x v="0"/>
    <m/>
    <m/>
    <x v="0"/>
    <x v="0"/>
    <x v="3"/>
    <x v="5"/>
    <x v="5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5-01T00:00:00"/>
    <x v="10"/>
    <n v="4803119.05"/>
    <m/>
    <m/>
    <x v="0"/>
    <x v="0"/>
    <m/>
    <m/>
    <x v="0"/>
    <x v="0"/>
    <x v="1"/>
    <x v="5"/>
    <x v="5"/>
    <x v="1"/>
    <n v="0"/>
    <x v="0"/>
    <x v="0"/>
    <n v="2020"/>
    <x v="2"/>
  </r>
  <r>
    <x v="2"/>
    <s v="04. Item 04"/>
    <x v="0"/>
    <x v="0"/>
    <x v="0"/>
    <x v="0"/>
    <x v="0"/>
    <x v="0"/>
    <m/>
    <m/>
    <x v="0"/>
    <x v="1"/>
    <d v="2020-05-01T00:00:00"/>
    <x v="10"/>
    <n v="1863547.62"/>
    <m/>
    <m/>
    <x v="0"/>
    <x v="0"/>
    <m/>
    <m/>
    <x v="0"/>
    <x v="0"/>
    <x v="9"/>
    <x v="5"/>
    <x v="5"/>
    <x v="1"/>
    <n v="0"/>
    <x v="0"/>
    <x v="0"/>
    <n v="2020"/>
    <x v="2"/>
  </r>
  <r>
    <x v="3"/>
    <m/>
    <x v="1"/>
    <x v="2"/>
    <x v="1"/>
    <x v="0"/>
    <x v="0"/>
    <x v="0"/>
    <m/>
    <m/>
    <x v="0"/>
    <x v="1"/>
    <d v="2020-05-31T00:00:00"/>
    <x v="11"/>
    <n v="540238.1"/>
    <m/>
    <m/>
    <x v="0"/>
    <x v="0"/>
    <m/>
    <m/>
    <x v="0"/>
    <x v="0"/>
    <x v="2"/>
    <x v="5"/>
    <x v="5"/>
    <x v="1"/>
    <n v="0"/>
    <x v="0"/>
    <x v="0"/>
    <n v="2020"/>
    <x v="2"/>
  </r>
  <r>
    <x v="13"/>
    <m/>
    <x v="1"/>
    <x v="1"/>
    <x v="1"/>
    <x v="0"/>
    <x v="0"/>
    <x v="0"/>
    <m/>
    <m/>
    <x v="0"/>
    <x v="1"/>
    <d v="2020-05-31T00:00:00"/>
    <x v="11"/>
    <n v="49908571.43"/>
    <m/>
    <m/>
    <x v="0"/>
    <x v="0"/>
    <m/>
    <m/>
    <x v="0"/>
    <x v="0"/>
    <x v="10"/>
    <x v="5"/>
    <x v="5"/>
    <x v="1"/>
    <n v="0"/>
    <x v="0"/>
    <x v="0"/>
    <n v="2020"/>
    <x v="2"/>
  </r>
  <r>
    <x v="16"/>
    <s v="10. Item 10"/>
    <x v="1"/>
    <x v="1"/>
    <x v="0"/>
    <x v="0"/>
    <x v="0"/>
    <x v="0"/>
    <m/>
    <m/>
    <x v="0"/>
    <x v="1"/>
    <d v="2020-06-01T00:00:00"/>
    <x v="12"/>
    <n v="171428.57"/>
    <m/>
    <m/>
    <x v="0"/>
    <x v="0"/>
    <m/>
    <m/>
    <x v="0"/>
    <x v="0"/>
    <x v="15"/>
    <x v="6"/>
    <x v="6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6-01T00:00:00"/>
    <x v="12"/>
    <n v="461809.52"/>
    <m/>
    <m/>
    <x v="0"/>
    <x v="0"/>
    <m/>
    <m/>
    <x v="0"/>
    <x v="0"/>
    <x v="7"/>
    <x v="6"/>
    <x v="6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6-01T00:00:00"/>
    <x v="12"/>
    <n v="40023.81"/>
    <m/>
    <m/>
    <x v="0"/>
    <x v="0"/>
    <m/>
    <m/>
    <x v="0"/>
    <x v="0"/>
    <x v="2"/>
    <x v="6"/>
    <x v="6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6-01T00:00:00"/>
    <x v="12"/>
    <n v="987595.24"/>
    <m/>
    <m/>
    <x v="0"/>
    <x v="0"/>
    <m/>
    <m/>
    <x v="0"/>
    <x v="0"/>
    <x v="4"/>
    <x v="6"/>
    <x v="6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1"/>
    <d v="2020-06-01T00:00:00"/>
    <x v="12"/>
    <n v="3530023.81"/>
    <m/>
    <m/>
    <x v="0"/>
    <x v="0"/>
    <m/>
    <m/>
    <x v="0"/>
    <x v="0"/>
    <x v="9"/>
    <x v="6"/>
    <x v="6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6-01T00:00:00"/>
    <x v="12"/>
    <n v="7804571.4299999997"/>
    <m/>
    <m/>
    <x v="0"/>
    <x v="0"/>
    <m/>
    <m/>
    <x v="0"/>
    <x v="0"/>
    <x v="3"/>
    <x v="6"/>
    <x v="6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6-01T00:00:00"/>
    <x v="12"/>
    <n v="75380.95"/>
    <m/>
    <m/>
    <x v="0"/>
    <x v="0"/>
    <m/>
    <m/>
    <x v="0"/>
    <x v="0"/>
    <x v="1"/>
    <x v="6"/>
    <x v="6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6-01T00:00:00"/>
    <x v="12"/>
    <n v="6964047.6200000001"/>
    <m/>
    <m/>
    <x v="0"/>
    <x v="0"/>
    <m/>
    <m/>
    <x v="0"/>
    <x v="0"/>
    <x v="1"/>
    <x v="6"/>
    <x v="6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6-01T00:00:00"/>
    <x v="12"/>
    <n v="619047.62"/>
    <m/>
    <m/>
    <x v="0"/>
    <x v="0"/>
    <m/>
    <m/>
    <x v="0"/>
    <x v="0"/>
    <x v="10"/>
    <x v="6"/>
    <x v="6"/>
    <x v="1"/>
    <n v="0"/>
    <x v="0"/>
    <x v="0"/>
    <n v="2020"/>
    <x v="2"/>
  </r>
  <r>
    <x v="12"/>
    <s v="04. Item 04"/>
    <x v="1"/>
    <x v="1"/>
    <x v="0"/>
    <x v="0"/>
    <x v="0"/>
    <x v="0"/>
    <m/>
    <m/>
    <x v="0"/>
    <x v="1"/>
    <d v="2020-06-01T00:00:00"/>
    <x v="12"/>
    <n v="5000000"/>
    <m/>
    <m/>
    <x v="0"/>
    <x v="0"/>
    <m/>
    <m/>
    <x v="0"/>
    <x v="0"/>
    <x v="9"/>
    <x v="6"/>
    <x v="6"/>
    <x v="1"/>
    <n v="0"/>
    <x v="0"/>
    <x v="0"/>
    <n v="2020"/>
    <x v="2"/>
  </r>
  <r>
    <x v="16"/>
    <s v="12. Item 12"/>
    <x v="1"/>
    <x v="1"/>
    <x v="0"/>
    <x v="0"/>
    <x v="0"/>
    <x v="0"/>
    <m/>
    <m/>
    <x v="0"/>
    <x v="1"/>
    <d v="2020-06-01T00:00:00"/>
    <x v="12"/>
    <n v="373904.76"/>
    <m/>
    <m/>
    <x v="0"/>
    <x v="0"/>
    <m/>
    <m/>
    <x v="0"/>
    <x v="0"/>
    <x v="5"/>
    <x v="6"/>
    <x v="6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06-01T00:00:00"/>
    <x v="12"/>
    <n v="1353595.24"/>
    <m/>
    <m/>
    <x v="0"/>
    <x v="0"/>
    <m/>
    <m/>
    <x v="0"/>
    <x v="0"/>
    <x v="14"/>
    <x v="6"/>
    <x v="6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6-01T00:00:00"/>
    <x v="12"/>
    <n v="31904.76"/>
    <m/>
    <m/>
    <x v="0"/>
    <x v="0"/>
    <m/>
    <m/>
    <x v="0"/>
    <x v="0"/>
    <x v="12"/>
    <x v="6"/>
    <x v="6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6-01T00:00:00"/>
    <x v="12"/>
    <n v="5952380.9500000002"/>
    <m/>
    <m/>
    <x v="0"/>
    <x v="0"/>
    <m/>
    <m/>
    <x v="0"/>
    <x v="0"/>
    <x v="12"/>
    <x v="6"/>
    <x v="6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6-01T00:00:00"/>
    <x v="12"/>
    <n v="9523.81"/>
    <m/>
    <m/>
    <x v="0"/>
    <x v="0"/>
    <m/>
    <m/>
    <x v="0"/>
    <x v="0"/>
    <x v="1"/>
    <x v="6"/>
    <x v="6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6-01T00:00:00"/>
    <x v="12"/>
    <n v="6107619.0499999998"/>
    <m/>
    <m/>
    <x v="0"/>
    <x v="0"/>
    <m/>
    <m/>
    <x v="0"/>
    <x v="0"/>
    <x v="1"/>
    <x v="6"/>
    <x v="6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6-01T00:00:00"/>
    <x v="12"/>
    <n v="83333.33"/>
    <m/>
    <m/>
    <x v="0"/>
    <x v="0"/>
    <m/>
    <m/>
    <x v="0"/>
    <x v="0"/>
    <x v="3"/>
    <x v="6"/>
    <x v="6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06-01T00:00:00"/>
    <x v="12"/>
    <n v="5689523.8099999996"/>
    <m/>
    <m/>
    <x v="0"/>
    <x v="0"/>
    <m/>
    <m/>
    <x v="0"/>
    <x v="0"/>
    <x v="8"/>
    <x v="6"/>
    <x v="6"/>
    <x v="1"/>
    <n v="0"/>
    <x v="0"/>
    <x v="0"/>
    <n v="2020"/>
    <x v="2"/>
  </r>
  <r>
    <x v="11"/>
    <s v="03. Item 03"/>
    <x v="1"/>
    <x v="1"/>
    <x v="0"/>
    <x v="0"/>
    <x v="0"/>
    <x v="0"/>
    <m/>
    <m/>
    <x v="0"/>
    <x v="1"/>
    <d v="2020-06-01T00:00:00"/>
    <x v="12"/>
    <n v="3607154.04"/>
    <m/>
    <m/>
    <x v="0"/>
    <x v="0"/>
    <m/>
    <m/>
    <x v="0"/>
    <x v="0"/>
    <x v="6"/>
    <x v="6"/>
    <x v="6"/>
    <x v="1"/>
    <n v="0"/>
    <x v="0"/>
    <x v="0"/>
    <n v="2020"/>
    <x v="2"/>
  </r>
  <r>
    <x v="14"/>
    <m/>
    <x v="1"/>
    <x v="2"/>
    <x v="0"/>
    <x v="0"/>
    <x v="0"/>
    <x v="0"/>
    <m/>
    <m/>
    <x v="0"/>
    <x v="1"/>
    <d v="2020-06-01T00:00:00"/>
    <x v="12"/>
    <n v="579761.9"/>
    <m/>
    <m/>
    <x v="0"/>
    <x v="0"/>
    <m/>
    <m/>
    <x v="0"/>
    <x v="0"/>
    <x v="11"/>
    <x v="6"/>
    <x v="6"/>
    <x v="1"/>
    <n v="0"/>
    <x v="0"/>
    <x v="0"/>
    <n v="2020"/>
    <x v="2"/>
  </r>
  <r>
    <x v="19"/>
    <s v="13. Item 13"/>
    <x v="1"/>
    <x v="1"/>
    <x v="0"/>
    <x v="0"/>
    <x v="0"/>
    <x v="0"/>
    <m/>
    <m/>
    <x v="0"/>
    <x v="1"/>
    <d v="2020-06-01T00:00:00"/>
    <x v="12"/>
    <n v="2642857.14"/>
    <m/>
    <m/>
    <x v="0"/>
    <x v="0"/>
    <m/>
    <m/>
    <x v="0"/>
    <x v="0"/>
    <x v="0"/>
    <x v="6"/>
    <x v="6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6-01T00:00:00"/>
    <x v="12"/>
    <m/>
    <n v="2102904.7599999998"/>
    <m/>
    <x v="0"/>
    <x v="0"/>
    <m/>
    <m/>
    <x v="0"/>
    <x v="0"/>
    <x v="10"/>
    <x v="6"/>
    <x v="6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6-01T00:00:00"/>
    <x v="12"/>
    <n v="3690476.19"/>
    <m/>
    <m/>
    <x v="0"/>
    <x v="0"/>
    <m/>
    <m/>
    <x v="0"/>
    <x v="0"/>
    <x v="10"/>
    <x v="6"/>
    <x v="6"/>
    <x v="1"/>
    <n v="0"/>
    <x v="0"/>
    <x v="0"/>
    <n v="2020"/>
    <x v="2"/>
  </r>
  <r>
    <x v="12"/>
    <s v="12. Item 12"/>
    <x v="0"/>
    <x v="0"/>
    <x v="0"/>
    <x v="0"/>
    <x v="0"/>
    <x v="0"/>
    <m/>
    <m/>
    <x v="0"/>
    <x v="1"/>
    <d v="2020-06-01T00:00:00"/>
    <x v="12"/>
    <n v="449357.14"/>
    <m/>
    <m/>
    <x v="0"/>
    <x v="0"/>
    <m/>
    <m/>
    <x v="0"/>
    <x v="0"/>
    <x v="5"/>
    <x v="6"/>
    <x v="6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6-01T00:00:00"/>
    <x v="12"/>
    <n v="4346428.57"/>
    <m/>
    <m/>
    <x v="0"/>
    <x v="0"/>
    <m/>
    <m/>
    <x v="0"/>
    <x v="0"/>
    <x v="12"/>
    <x v="6"/>
    <x v="6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6-01T00:00:00"/>
    <x v="12"/>
    <n v="3720547.62"/>
    <m/>
    <m/>
    <x v="0"/>
    <x v="0"/>
    <m/>
    <m/>
    <x v="0"/>
    <x v="0"/>
    <x v="11"/>
    <x v="6"/>
    <x v="6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6-01T00:00:00"/>
    <x v="12"/>
    <m/>
    <n v="1150619.05"/>
    <m/>
    <x v="0"/>
    <x v="0"/>
    <m/>
    <m/>
    <x v="0"/>
    <x v="0"/>
    <x v="12"/>
    <x v="6"/>
    <x v="6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6-01T00:00:00"/>
    <x v="12"/>
    <n v="1020952.38"/>
    <m/>
    <m/>
    <x v="0"/>
    <x v="0"/>
    <m/>
    <m/>
    <x v="0"/>
    <x v="0"/>
    <x v="11"/>
    <x v="6"/>
    <x v="6"/>
    <x v="1"/>
    <n v="0"/>
    <x v="0"/>
    <x v="0"/>
    <n v="2020"/>
    <x v="2"/>
  </r>
  <r>
    <x v="0"/>
    <m/>
    <x v="0"/>
    <x v="0"/>
    <x v="0"/>
    <x v="0"/>
    <x v="0"/>
    <x v="0"/>
    <m/>
    <m/>
    <x v="0"/>
    <x v="0"/>
    <d v="2020-06-01T00:00:00"/>
    <x v="12"/>
    <m/>
    <n v="18857.14"/>
    <m/>
    <x v="0"/>
    <x v="0"/>
    <m/>
    <m/>
    <x v="0"/>
    <x v="0"/>
    <x v="0"/>
    <x v="6"/>
    <x v="6"/>
    <x v="1"/>
    <n v="0"/>
    <x v="0"/>
    <x v="0"/>
    <n v="2020"/>
    <x v="2"/>
  </r>
  <r>
    <x v="0"/>
    <m/>
    <x v="0"/>
    <x v="0"/>
    <x v="0"/>
    <x v="0"/>
    <x v="0"/>
    <x v="0"/>
    <m/>
    <m/>
    <x v="0"/>
    <x v="1"/>
    <d v="2020-06-01T00:00:00"/>
    <x v="12"/>
    <n v="95619.05"/>
    <m/>
    <m/>
    <x v="0"/>
    <x v="0"/>
    <m/>
    <m/>
    <x v="0"/>
    <x v="0"/>
    <x v="0"/>
    <x v="6"/>
    <x v="6"/>
    <x v="1"/>
    <n v="0"/>
    <x v="0"/>
    <x v="0"/>
    <n v="2020"/>
    <x v="2"/>
  </r>
  <r>
    <x v="8"/>
    <s v="12. Item 12"/>
    <x v="0"/>
    <x v="0"/>
    <x v="0"/>
    <x v="0"/>
    <x v="0"/>
    <x v="0"/>
    <m/>
    <m/>
    <x v="0"/>
    <x v="0"/>
    <d v="2020-06-01T00:00:00"/>
    <x v="12"/>
    <m/>
    <n v="354023.81"/>
    <m/>
    <x v="0"/>
    <x v="0"/>
    <m/>
    <m/>
    <x v="0"/>
    <x v="0"/>
    <x v="5"/>
    <x v="6"/>
    <x v="6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6-01T00:00:00"/>
    <x v="12"/>
    <m/>
    <n v="3795833.33"/>
    <m/>
    <x v="0"/>
    <x v="0"/>
    <m/>
    <m/>
    <x v="0"/>
    <x v="0"/>
    <x v="1"/>
    <x v="6"/>
    <x v="6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6-01T00:00:00"/>
    <x v="12"/>
    <m/>
    <n v="383166.67"/>
    <m/>
    <x v="0"/>
    <x v="0"/>
    <m/>
    <m/>
    <x v="0"/>
    <x v="0"/>
    <x v="1"/>
    <x v="6"/>
    <x v="6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6-01T00:00:00"/>
    <x v="12"/>
    <m/>
    <n v="26380.95"/>
    <m/>
    <x v="0"/>
    <x v="0"/>
    <m/>
    <m/>
    <x v="0"/>
    <x v="0"/>
    <x v="3"/>
    <x v="6"/>
    <x v="6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6-01T00:00:00"/>
    <x v="12"/>
    <n v="1560547.62"/>
    <m/>
    <m/>
    <x v="0"/>
    <x v="0"/>
    <m/>
    <m/>
    <x v="0"/>
    <x v="0"/>
    <x v="11"/>
    <x v="6"/>
    <x v="6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6-01T00:00:00"/>
    <x v="12"/>
    <m/>
    <n v="5826261.9000000004"/>
    <m/>
    <x v="0"/>
    <x v="0"/>
    <m/>
    <m/>
    <x v="0"/>
    <x v="0"/>
    <x v="10"/>
    <x v="6"/>
    <x v="6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6-01T00:00:00"/>
    <x v="12"/>
    <m/>
    <n v="5421952.3799999999"/>
    <m/>
    <x v="0"/>
    <x v="0"/>
    <m/>
    <m/>
    <x v="0"/>
    <x v="0"/>
    <x v="10"/>
    <x v="6"/>
    <x v="6"/>
    <x v="1"/>
    <n v="0"/>
    <x v="0"/>
    <x v="0"/>
    <n v="2020"/>
    <x v="2"/>
  </r>
  <r>
    <x v="11"/>
    <s v="04. Item 04"/>
    <x v="0"/>
    <x v="0"/>
    <x v="0"/>
    <x v="0"/>
    <x v="0"/>
    <x v="0"/>
    <m/>
    <m/>
    <x v="0"/>
    <x v="0"/>
    <d v="2020-06-01T00:00:00"/>
    <x v="12"/>
    <m/>
    <n v="3404976.19"/>
    <m/>
    <x v="0"/>
    <x v="0"/>
    <m/>
    <m/>
    <x v="0"/>
    <x v="0"/>
    <x v="9"/>
    <x v="6"/>
    <x v="6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6-01T00:00:00"/>
    <x v="12"/>
    <m/>
    <n v="97500"/>
    <m/>
    <x v="0"/>
    <x v="0"/>
    <m/>
    <m/>
    <x v="0"/>
    <x v="0"/>
    <x v="8"/>
    <x v="6"/>
    <x v="6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6-01T00:00:00"/>
    <x v="12"/>
    <m/>
    <n v="8141428.5700000003"/>
    <m/>
    <x v="0"/>
    <x v="0"/>
    <m/>
    <m/>
    <x v="0"/>
    <x v="0"/>
    <x v="7"/>
    <x v="6"/>
    <x v="6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6-01T00:00:00"/>
    <x v="12"/>
    <m/>
    <n v="64476.19"/>
    <m/>
    <x v="0"/>
    <x v="0"/>
    <m/>
    <m/>
    <x v="0"/>
    <x v="0"/>
    <x v="2"/>
    <x v="6"/>
    <x v="6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6-01T00:00:00"/>
    <x v="12"/>
    <m/>
    <n v="1132690.48"/>
    <m/>
    <x v="0"/>
    <x v="0"/>
    <m/>
    <m/>
    <x v="0"/>
    <x v="0"/>
    <x v="12"/>
    <x v="6"/>
    <x v="6"/>
    <x v="1"/>
    <n v="0"/>
    <x v="0"/>
    <x v="0"/>
    <n v="2020"/>
    <x v="2"/>
  </r>
  <r>
    <x v="9"/>
    <m/>
    <x v="1"/>
    <x v="2"/>
    <x v="1"/>
    <x v="0"/>
    <x v="0"/>
    <x v="0"/>
    <m/>
    <m/>
    <x v="0"/>
    <x v="1"/>
    <d v="2020-06-30T00:00:00"/>
    <x v="13"/>
    <n v="40238.1"/>
    <m/>
    <m/>
    <x v="0"/>
    <x v="0"/>
    <m/>
    <m/>
    <x v="0"/>
    <x v="0"/>
    <x v="7"/>
    <x v="6"/>
    <x v="6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06-30T00:00:00"/>
    <x v="13"/>
    <n v="40383333.329999998"/>
    <m/>
    <m/>
    <x v="0"/>
    <x v="0"/>
    <m/>
    <m/>
    <x v="0"/>
    <x v="0"/>
    <x v="2"/>
    <x v="6"/>
    <x v="6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7-01T00:00:00"/>
    <x v="14"/>
    <m/>
    <n v="33261.9"/>
    <m/>
    <x v="0"/>
    <x v="0"/>
    <m/>
    <m/>
    <x v="0"/>
    <x v="0"/>
    <x v="1"/>
    <x v="7"/>
    <x v="7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7-01T00:00:00"/>
    <x v="14"/>
    <n v="4714.29"/>
    <m/>
    <m/>
    <x v="0"/>
    <x v="0"/>
    <m/>
    <m/>
    <x v="0"/>
    <x v="0"/>
    <x v="1"/>
    <x v="7"/>
    <x v="7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07-01T00:00:00"/>
    <x v="14"/>
    <n v="5872380.9500000002"/>
    <m/>
    <m/>
    <x v="0"/>
    <x v="0"/>
    <m/>
    <m/>
    <x v="0"/>
    <x v="0"/>
    <x v="9"/>
    <x v="7"/>
    <x v="7"/>
    <x v="1"/>
    <n v="0"/>
    <x v="0"/>
    <x v="0"/>
    <n v="2020"/>
    <x v="2"/>
  </r>
  <r>
    <x v="4"/>
    <s v="12. Item 12"/>
    <x v="0"/>
    <x v="0"/>
    <x v="0"/>
    <x v="0"/>
    <x v="0"/>
    <x v="0"/>
    <m/>
    <m/>
    <x v="0"/>
    <x v="0"/>
    <d v="2020-07-01T00:00:00"/>
    <x v="14"/>
    <m/>
    <n v="647904.76"/>
    <m/>
    <x v="0"/>
    <x v="0"/>
    <m/>
    <m/>
    <x v="0"/>
    <x v="0"/>
    <x v="5"/>
    <x v="7"/>
    <x v="7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7-01T00:00:00"/>
    <x v="14"/>
    <m/>
    <n v="193785.71"/>
    <m/>
    <x v="0"/>
    <x v="0"/>
    <m/>
    <m/>
    <x v="0"/>
    <x v="0"/>
    <x v="3"/>
    <x v="7"/>
    <x v="7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7-01T00:00:00"/>
    <x v="14"/>
    <n v="60476.19"/>
    <m/>
    <m/>
    <x v="0"/>
    <x v="0"/>
    <m/>
    <m/>
    <x v="0"/>
    <x v="0"/>
    <x v="10"/>
    <x v="7"/>
    <x v="7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7-01T00:00:00"/>
    <x v="14"/>
    <m/>
    <n v="31357.14"/>
    <m/>
    <x v="0"/>
    <x v="0"/>
    <m/>
    <m/>
    <x v="0"/>
    <x v="0"/>
    <x v="1"/>
    <x v="7"/>
    <x v="7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7-01T00:00:00"/>
    <x v="14"/>
    <n v="7214285.71"/>
    <m/>
    <m/>
    <x v="0"/>
    <x v="0"/>
    <m/>
    <m/>
    <x v="0"/>
    <x v="0"/>
    <x v="3"/>
    <x v="7"/>
    <x v="7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7-01T00:00:00"/>
    <x v="14"/>
    <n v="343333.33"/>
    <m/>
    <m/>
    <x v="0"/>
    <x v="0"/>
    <m/>
    <m/>
    <x v="0"/>
    <x v="0"/>
    <x v="1"/>
    <x v="7"/>
    <x v="7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07-01T00:00:00"/>
    <x v="14"/>
    <n v="2406755.5499999998"/>
    <m/>
    <m/>
    <x v="0"/>
    <x v="0"/>
    <m/>
    <m/>
    <x v="0"/>
    <x v="0"/>
    <x v="6"/>
    <x v="7"/>
    <x v="7"/>
    <x v="1"/>
    <n v="0"/>
    <x v="0"/>
    <x v="0"/>
    <n v="2020"/>
    <x v="2"/>
  </r>
  <r>
    <x v="18"/>
    <m/>
    <x v="0"/>
    <x v="0"/>
    <x v="0"/>
    <x v="0"/>
    <x v="0"/>
    <x v="0"/>
    <m/>
    <m/>
    <x v="0"/>
    <x v="0"/>
    <d v="2020-07-01T00:00:00"/>
    <x v="14"/>
    <m/>
    <n v="3341500"/>
    <m/>
    <x v="0"/>
    <x v="0"/>
    <m/>
    <m/>
    <x v="0"/>
    <x v="0"/>
    <x v="1"/>
    <x v="7"/>
    <x v="7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7-01T00:00:00"/>
    <x v="14"/>
    <m/>
    <n v="282309.52"/>
    <m/>
    <x v="0"/>
    <x v="0"/>
    <m/>
    <m/>
    <x v="0"/>
    <x v="0"/>
    <x v="1"/>
    <x v="7"/>
    <x v="7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7-01T00:00:00"/>
    <x v="14"/>
    <m/>
    <n v="20380.95"/>
    <m/>
    <x v="0"/>
    <x v="0"/>
    <m/>
    <m/>
    <x v="0"/>
    <x v="0"/>
    <x v="1"/>
    <x v="7"/>
    <x v="7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07-01T00:00:00"/>
    <x v="14"/>
    <m/>
    <n v="5256714.29"/>
    <m/>
    <x v="0"/>
    <x v="0"/>
    <m/>
    <m/>
    <x v="0"/>
    <x v="0"/>
    <x v="1"/>
    <x v="7"/>
    <x v="7"/>
    <x v="1"/>
    <n v="0"/>
    <x v="0"/>
    <x v="0"/>
    <n v="2020"/>
    <x v="2"/>
  </r>
  <r>
    <x v="1"/>
    <s v="04. Item 04"/>
    <x v="0"/>
    <x v="0"/>
    <x v="0"/>
    <x v="0"/>
    <x v="0"/>
    <x v="0"/>
    <m/>
    <m/>
    <x v="0"/>
    <x v="0"/>
    <d v="2020-07-01T00:00:00"/>
    <x v="14"/>
    <m/>
    <n v="2474404.7599999998"/>
    <m/>
    <x v="0"/>
    <x v="0"/>
    <m/>
    <m/>
    <x v="0"/>
    <x v="0"/>
    <x v="9"/>
    <x v="7"/>
    <x v="7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7-01T00:00:00"/>
    <x v="14"/>
    <n v="4714285.71"/>
    <m/>
    <m/>
    <x v="0"/>
    <x v="0"/>
    <m/>
    <m/>
    <x v="0"/>
    <x v="0"/>
    <x v="1"/>
    <x v="7"/>
    <x v="7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7-01T00:00:00"/>
    <x v="14"/>
    <m/>
    <n v="6484761.9000000004"/>
    <m/>
    <x v="0"/>
    <x v="0"/>
    <m/>
    <m/>
    <x v="0"/>
    <x v="0"/>
    <x v="8"/>
    <x v="7"/>
    <x v="7"/>
    <x v="1"/>
    <n v="0"/>
    <x v="0"/>
    <x v="0"/>
    <n v="2020"/>
    <x v="2"/>
  </r>
  <r>
    <x v="1"/>
    <m/>
    <x v="1"/>
    <x v="2"/>
    <x v="1"/>
    <x v="0"/>
    <x v="0"/>
    <x v="0"/>
    <m/>
    <m/>
    <x v="0"/>
    <x v="1"/>
    <d v="2020-07-01T00:00:00"/>
    <x v="14"/>
    <n v="40714.29"/>
    <m/>
    <m/>
    <x v="0"/>
    <x v="0"/>
    <m/>
    <m/>
    <x v="0"/>
    <x v="0"/>
    <x v="1"/>
    <x v="7"/>
    <x v="7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7-01T00:00:00"/>
    <x v="14"/>
    <m/>
    <n v="58095.24"/>
    <m/>
    <x v="0"/>
    <x v="0"/>
    <m/>
    <m/>
    <x v="0"/>
    <x v="0"/>
    <x v="8"/>
    <x v="7"/>
    <x v="7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7-01T00:00:00"/>
    <x v="14"/>
    <m/>
    <n v="8846833.3300000001"/>
    <m/>
    <x v="0"/>
    <x v="0"/>
    <m/>
    <m/>
    <x v="0"/>
    <x v="0"/>
    <x v="8"/>
    <x v="7"/>
    <x v="7"/>
    <x v="1"/>
    <n v="0"/>
    <x v="0"/>
    <x v="0"/>
    <n v="2020"/>
    <x v="2"/>
  </r>
  <r>
    <x v="21"/>
    <m/>
    <x v="0"/>
    <x v="0"/>
    <x v="0"/>
    <x v="0"/>
    <x v="0"/>
    <x v="0"/>
    <m/>
    <m/>
    <x v="0"/>
    <x v="0"/>
    <d v="2020-07-01T00:00:00"/>
    <x v="14"/>
    <m/>
    <n v="2192619.0499999998"/>
    <m/>
    <x v="0"/>
    <x v="0"/>
    <m/>
    <m/>
    <x v="0"/>
    <x v="0"/>
    <x v="1"/>
    <x v="7"/>
    <x v="7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07-01T00:00:00"/>
    <x v="14"/>
    <m/>
    <n v="736452.38"/>
    <m/>
    <x v="0"/>
    <x v="0"/>
    <m/>
    <m/>
    <x v="0"/>
    <x v="0"/>
    <x v="1"/>
    <x v="7"/>
    <x v="7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07-01T00:00:00"/>
    <x v="14"/>
    <n v="633095.24"/>
    <m/>
    <m/>
    <x v="0"/>
    <x v="0"/>
    <m/>
    <m/>
    <x v="0"/>
    <x v="0"/>
    <x v="3"/>
    <x v="7"/>
    <x v="7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07-01T00:00:00"/>
    <x v="14"/>
    <n v="2380952.38"/>
    <m/>
    <m/>
    <x v="0"/>
    <x v="0"/>
    <m/>
    <m/>
    <x v="0"/>
    <x v="0"/>
    <x v="0"/>
    <x v="7"/>
    <x v="7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7-01T00:00:00"/>
    <x v="14"/>
    <n v="2231976.19"/>
    <m/>
    <m/>
    <x v="0"/>
    <x v="0"/>
    <m/>
    <m/>
    <x v="0"/>
    <x v="0"/>
    <x v="3"/>
    <x v="7"/>
    <x v="7"/>
    <x v="1"/>
    <n v="0"/>
    <x v="0"/>
    <x v="0"/>
    <n v="2020"/>
    <x v="2"/>
  </r>
  <r>
    <x v="17"/>
    <s v="04. Item 04"/>
    <x v="0"/>
    <x v="0"/>
    <x v="0"/>
    <x v="0"/>
    <x v="0"/>
    <x v="0"/>
    <m/>
    <m/>
    <x v="0"/>
    <x v="1"/>
    <d v="2020-07-01T00:00:00"/>
    <x v="14"/>
    <n v="5612904.7599999998"/>
    <m/>
    <m/>
    <x v="0"/>
    <x v="0"/>
    <m/>
    <m/>
    <x v="0"/>
    <x v="0"/>
    <x v="9"/>
    <x v="7"/>
    <x v="7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7-01T00:00:00"/>
    <x v="14"/>
    <n v="6467551.1900000004"/>
    <m/>
    <m/>
    <x v="0"/>
    <x v="0"/>
    <m/>
    <m/>
    <x v="0"/>
    <x v="0"/>
    <x v="3"/>
    <x v="7"/>
    <x v="7"/>
    <x v="1"/>
    <n v="0"/>
    <x v="0"/>
    <x v="0"/>
    <n v="2020"/>
    <x v="2"/>
  </r>
  <r>
    <x v="15"/>
    <s v="12. Item 12"/>
    <x v="0"/>
    <x v="0"/>
    <x v="0"/>
    <x v="0"/>
    <x v="0"/>
    <x v="0"/>
    <m/>
    <m/>
    <x v="0"/>
    <x v="1"/>
    <d v="2020-07-01T00:00:00"/>
    <x v="14"/>
    <n v="484261.9"/>
    <m/>
    <m/>
    <x v="0"/>
    <x v="0"/>
    <m/>
    <m/>
    <x v="0"/>
    <x v="0"/>
    <x v="5"/>
    <x v="7"/>
    <x v="7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7-01T00:00:00"/>
    <x v="14"/>
    <n v="954547.62"/>
    <m/>
    <m/>
    <x v="0"/>
    <x v="0"/>
    <m/>
    <m/>
    <x v="0"/>
    <x v="0"/>
    <x v="11"/>
    <x v="7"/>
    <x v="7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7-01T00:00:00"/>
    <x v="14"/>
    <n v="118928.57"/>
    <m/>
    <m/>
    <x v="0"/>
    <x v="0"/>
    <m/>
    <m/>
    <x v="0"/>
    <x v="0"/>
    <x v="16"/>
    <x v="7"/>
    <x v="7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7-01T00:00:00"/>
    <x v="14"/>
    <n v="40023.81"/>
    <m/>
    <m/>
    <x v="0"/>
    <x v="0"/>
    <m/>
    <m/>
    <x v="0"/>
    <x v="0"/>
    <x v="13"/>
    <x v="7"/>
    <x v="7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7-01T00:00:00"/>
    <x v="14"/>
    <n v="21476.19"/>
    <m/>
    <m/>
    <x v="0"/>
    <x v="0"/>
    <m/>
    <m/>
    <x v="0"/>
    <x v="0"/>
    <x v="10"/>
    <x v="7"/>
    <x v="7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7-01T00:00:00"/>
    <x v="14"/>
    <n v="5652904.7599999998"/>
    <m/>
    <m/>
    <x v="0"/>
    <x v="0"/>
    <m/>
    <m/>
    <x v="0"/>
    <x v="0"/>
    <x v="8"/>
    <x v="7"/>
    <x v="7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7-01T00:00:00"/>
    <x v="14"/>
    <n v="116904.76"/>
    <m/>
    <m/>
    <x v="0"/>
    <x v="0"/>
    <m/>
    <m/>
    <x v="0"/>
    <x v="0"/>
    <x v="11"/>
    <x v="7"/>
    <x v="7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7-01T00:00:00"/>
    <x v="14"/>
    <n v="8805690.4800000004"/>
    <m/>
    <m/>
    <x v="0"/>
    <x v="0"/>
    <m/>
    <m/>
    <x v="0"/>
    <x v="0"/>
    <x v="2"/>
    <x v="7"/>
    <x v="7"/>
    <x v="1"/>
    <n v="0"/>
    <x v="0"/>
    <x v="0"/>
    <n v="2020"/>
    <x v="2"/>
  </r>
  <r>
    <x v="21"/>
    <s v="10. Item 10"/>
    <x v="1"/>
    <x v="1"/>
    <x v="0"/>
    <x v="0"/>
    <x v="0"/>
    <x v="0"/>
    <m/>
    <m/>
    <x v="0"/>
    <x v="1"/>
    <d v="2020-07-01T00:00:00"/>
    <x v="14"/>
    <n v="211904.76"/>
    <m/>
    <m/>
    <x v="0"/>
    <x v="0"/>
    <m/>
    <m/>
    <x v="0"/>
    <x v="0"/>
    <x v="15"/>
    <x v="7"/>
    <x v="7"/>
    <x v="1"/>
    <n v="0"/>
    <x v="0"/>
    <x v="0"/>
    <n v="2020"/>
    <x v="2"/>
  </r>
  <r>
    <x v="15"/>
    <s v="12. Item 12"/>
    <x v="1"/>
    <x v="1"/>
    <x v="0"/>
    <x v="0"/>
    <x v="0"/>
    <x v="0"/>
    <m/>
    <m/>
    <x v="0"/>
    <x v="1"/>
    <d v="2020-07-01T00:00:00"/>
    <x v="14"/>
    <n v="285714.28999999998"/>
    <m/>
    <m/>
    <x v="0"/>
    <x v="0"/>
    <m/>
    <m/>
    <x v="0"/>
    <x v="0"/>
    <x v="5"/>
    <x v="7"/>
    <x v="7"/>
    <x v="1"/>
    <n v="0"/>
    <x v="0"/>
    <x v="0"/>
    <n v="2020"/>
    <x v="2"/>
  </r>
  <r>
    <x v="16"/>
    <s v="13. Item 13"/>
    <x v="1"/>
    <x v="1"/>
    <x v="0"/>
    <x v="0"/>
    <x v="0"/>
    <x v="0"/>
    <m/>
    <m/>
    <x v="0"/>
    <x v="1"/>
    <d v="2020-07-01T00:00:00"/>
    <x v="14"/>
    <n v="2392857.14"/>
    <m/>
    <m/>
    <x v="0"/>
    <x v="0"/>
    <m/>
    <m/>
    <x v="0"/>
    <x v="0"/>
    <x v="0"/>
    <x v="7"/>
    <x v="7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07-01T00:00:00"/>
    <x v="14"/>
    <n v="2261904.7599999998"/>
    <m/>
    <m/>
    <x v="0"/>
    <x v="0"/>
    <m/>
    <m/>
    <x v="0"/>
    <x v="0"/>
    <x v="10"/>
    <x v="7"/>
    <x v="7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7-01T00:00:00"/>
    <x v="14"/>
    <n v="300000"/>
    <m/>
    <m/>
    <x v="0"/>
    <x v="0"/>
    <m/>
    <m/>
    <x v="0"/>
    <x v="0"/>
    <x v="10"/>
    <x v="7"/>
    <x v="7"/>
    <x v="1"/>
    <n v="0"/>
    <x v="0"/>
    <x v="0"/>
    <n v="2020"/>
    <x v="2"/>
  </r>
  <r>
    <x v="2"/>
    <m/>
    <x v="1"/>
    <x v="2"/>
    <x v="0"/>
    <x v="0"/>
    <x v="0"/>
    <x v="0"/>
    <m/>
    <m/>
    <x v="0"/>
    <x v="1"/>
    <d v="2020-07-01T00:00:00"/>
    <x v="14"/>
    <n v="673809.52"/>
    <m/>
    <m/>
    <x v="0"/>
    <x v="0"/>
    <m/>
    <m/>
    <x v="0"/>
    <x v="0"/>
    <x v="1"/>
    <x v="7"/>
    <x v="7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7-01T00:00:00"/>
    <x v="14"/>
    <n v="2171428.5699999998"/>
    <m/>
    <m/>
    <x v="0"/>
    <x v="0"/>
    <m/>
    <m/>
    <x v="0"/>
    <x v="0"/>
    <x v="7"/>
    <x v="7"/>
    <x v="7"/>
    <x v="1"/>
    <n v="0"/>
    <x v="0"/>
    <x v="0"/>
    <n v="2020"/>
    <x v="2"/>
  </r>
  <r>
    <x v="9"/>
    <m/>
    <x v="1"/>
    <x v="1"/>
    <x v="1"/>
    <x v="0"/>
    <x v="0"/>
    <x v="0"/>
    <m/>
    <m/>
    <x v="0"/>
    <x v="1"/>
    <d v="2020-07-30T00:00:00"/>
    <x v="15"/>
    <n v="38109761.899999999"/>
    <m/>
    <m/>
    <x v="0"/>
    <x v="0"/>
    <m/>
    <m/>
    <x v="0"/>
    <x v="0"/>
    <x v="7"/>
    <x v="7"/>
    <x v="7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8-01T00:00:00"/>
    <x v="16"/>
    <n v="1902828.63"/>
    <m/>
    <m/>
    <x v="0"/>
    <x v="0"/>
    <m/>
    <m/>
    <x v="0"/>
    <x v="0"/>
    <x v="14"/>
    <x v="8"/>
    <x v="8"/>
    <x v="1"/>
    <n v="0"/>
    <x v="0"/>
    <x v="0"/>
    <n v="2020"/>
    <x v="2"/>
  </r>
  <r>
    <x v="21"/>
    <m/>
    <x v="0"/>
    <x v="0"/>
    <x v="0"/>
    <x v="0"/>
    <x v="0"/>
    <x v="0"/>
    <m/>
    <m/>
    <x v="0"/>
    <x v="0"/>
    <d v="2020-08-01T00:00:00"/>
    <x v="16"/>
    <m/>
    <n v="34761.9"/>
    <m/>
    <x v="0"/>
    <x v="0"/>
    <m/>
    <m/>
    <x v="0"/>
    <x v="0"/>
    <x v="1"/>
    <x v="8"/>
    <x v="8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8-01T00:00:00"/>
    <x v="16"/>
    <m/>
    <n v="7004071.4299999997"/>
    <m/>
    <x v="0"/>
    <x v="0"/>
    <m/>
    <m/>
    <x v="0"/>
    <x v="0"/>
    <x v="3"/>
    <x v="8"/>
    <x v="8"/>
    <x v="1"/>
    <n v="0"/>
    <x v="0"/>
    <x v="0"/>
    <n v="2020"/>
    <x v="2"/>
  </r>
  <r>
    <x v="22"/>
    <m/>
    <x v="0"/>
    <x v="0"/>
    <x v="0"/>
    <x v="0"/>
    <x v="0"/>
    <x v="0"/>
    <m/>
    <m/>
    <x v="0"/>
    <x v="1"/>
    <d v="2020-08-01T00:00:00"/>
    <x v="16"/>
    <n v="4714.29"/>
    <m/>
    <m/>
    <x v="0"/>
    <x v="0"/>
    <m/>
    <m/>
    <x v="0"/>
    <x v="0"/>
    <x v="18"/>
    <x v="8"/>
    <x v="8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8-01T00:00:00"/>
    <x v="16"/>
    <m/>
    <n v="2617738.1"/>
    <m/>
    <x v="0"/>
    <x v="0"/>
    <m/>
    <m/>
    <x v="0"/>
    <x v="0"/>
    <x v="14"/>
    <x v="8"/>
    <x v="8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8-01T00:00:00"/>
    <x v="16"/>
    <m/>
    <n v="707095.24"/>
    <m/>
    <x v="0"/>
    <x v="0"/>
    <m/>
    <m/>
    <x v="0"/>
    <x v="0"/>
    <x v="7"/>
    <x v="8"/>
    <x v="8"/>
    <x v="1"/>
    <n v="0"/>
    <x v="0"/>
    <x v="0"/>
    <n v="2020"/>
    <x v="2"/>
  </r>
  <r>
    <x v="21"/>
    <m/>
    <x v="0"/>
    <x v="0"/>
    <x v="0"/>
    <x v="0"/>
    <x v="0"/>
    <x v="0"/>
    <m/>
    <m/>
    <x v="0"/>
    <x v="1"/>
    <d v="2020-08-01T00:00:00"/>
    <x v="16"/>
    <n v="160500"/>
    <m/>
    <m/>
    <x v="0"/>
    <x v="0"/>
    <m/>
    <m/>
    <x v="0"/>
    <x v="0"/>
    <x v="1"/>
    <x v="8"/>
    <x v="8"/>
    <x v="1"/>
    <n v="0"/>
    <x v="0"/>
    <x v="0"/>
    <n v="2020"/>
    <x v="2"/>
  </r>
  <r>
    <x v="17"/>
    <s v="12. Item 12"/>
    <x v="0"/>
    <x v="0"/>
    <x v="0"/>
    <x v="0"/>
    <x v="0"/>
    <x v="0"/>
    <m/>
    <m/>
    <x v="0"/>
    <x v="0"/>
    <d v="2020-08-01T00:00:00"/>
    <x v="16"/>
    <m/>
    <n v="363452.38"/>
    <m/>
    <x v="0"/>
    <x v="0"/>
    <m/>
    <m/>
    <x v="0"/>
    <x v="0"/>
    <x v="5"/>
    <x v="8"/>
    <x v="8"/>
    <x v="1"/>
    <n v="0"/>
    <x v="0"/>
    <x v="0"/>
    <n v="2020"/>
    <x v="2"/>
  </r>
  <r>
    <x v="17"/>
    <m/>
    <x v="0"/>
    <x v="0"/>
    <x v="0"/>
    <x v="0"/>
    <x v="0"/>
    <x v="0"/>
    <m/>
    <m/>
    <x v="0"/>
    <x v="0"/>
    <d v="2020-08-01T00:00:00"/>
    <x v="16"/>
    <m/>
    <n v="4368452.38"/>
    <m/>
    <x v="0"/>
    <x v="0"/>
    <m/>
    <m/>
    <x v="0"/>
    <x v="0"/>
    <x v="14"/>
    <x v="8"/>
    <x v="8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0"/>
    <d v="2020-08-01T00:00:00"/>
    <x v="16"/>
    <m/>
    <n v="2836404.76"/>
    <m/>
    <x v="0"/>
    <x v="0"/>
    <m/>
    <m/>
    <x v="0"/>
    <x v="0"/>
    <x v="9"/>
    <x v="8"/>
    <x v="8"/>
    <x v="1"/>
    <n v="0"/>
    <x v="0"/>
    <x v="0"/>
    <n v="2020"/>
    <x v="2"/>
  </r>
  <r>
    <x v="7"/>
    <m/>
    <x v="0"/>
    <x v="0"/>
    <x v="0"/>
    <x v="0"/>
    <x v="0"/>
    <x v="0"/>
    <m/>
    <m/>
    <x v="0"/>
    <x v="1"/>
    <d v="2020-08-01T00:00:00"/>
    <x v="16"/>
    <n v="1049071.43"/>
    <m/>
    <m/>
    <x v="0"/>
    <x v="0"/>
    <m/>
    <m/>
    <x v="0"/>
    <x v="0"/>
    <x v="4"/>
    <x v="8"/>
    <x v="8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08-01T00:00:00"/>
    <x v="16"/>
    <n v="5652904.7599999998"/>
    <m/>
    <m/>
    <x v="0"/>
    <x v="0"/>
    <m/>
    <m/>
    <x v="0"/>
    <x v="0"/>
    <x v="13"/>
    <x v="8"/>
    <x v="8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08-01T00:00:00"/>
    <x v="16"/>
    <n v="2380952.38"/>
    <m/>
    <m/>
    <x v="0"/>
    <x v="0"/>
    <m/>
    <m/>
    <x v="0"/>
    <x v="0"/>
    <x v="9"/>
    <x v="8"/>
    <x v="8"/>
    <x v="1"/>
    <n v="0"/>
    <x v="0"/>
    <x v="0"/>
    <n v="2020"/>
    <x v="2"/>
  </r>
  <r>
    <x v="13"/>
    <s v="12. Item 12"/>
    <x v="0"/>
    <x v="0"/>
    <x v="0"/>
    <x v="0"/>
    <x v="0"/>
    <x v="0"/>
    <m/>
    <m/>
    <x v="0"/>
    <x v="1"/>
    <d v="2020-08-01T00:00:00"/>
    <x v="16"/>
    <n v="484261.9"/>
    <m/>
    <m/>
    <x v="0"/>
    <x v="0"/>
    <m/>
    <m/>
    <x v="0"/>
    <x v="0"/>
    <x v="5"/>
    <x v="8"/>
    <x v="8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08-01T00:00:00"/>
    <x v="16"/>
    <n v="5544380.9500000002"/>
    <m/>
    <m/>
    <x v="0"/>
    <x v="0"/>
    <m/>
    <m/>
    <x v="0"/>
    <x v="0"/>
    <x v="12"/>
    <x v="8"/>
    <x v="8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8-01T00:00:00"/>
    <x v="16"/>
    <n v="2231976.19"/>
    <m/>
    <m/>
    <x v="0"/>
    <x v="0"/>
    <m/>
    <m/>
    <x v="0"/>
    <x v="0"/>
    <x v="10"/>
    <x v="8"/>
    <x v="8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8-01T00:00:00"/>
    <x v="16"/>
    <n v="40023.81"/>
    <m/>
    <m/>
    <x v="0"/>
    <x v="0"/>
    <m/>
    <m/>
    <x v="0"/>
    <x v="0"/>
    <x v="16"/>
    <x v="8"/>
    <x v="8"/>
    <x v="1"/>
    <n v="0"/>
    <x v="0"/>
    <x v="0"/>
    <n v="2020"/>
    <x v="2"/>
  </r>
  <r>
    <x v="12"/>
    <s v="04. Item 04"/>
    <x v="0"/>
    <x v="0"/>
    <x v="0"/>
    <x v="0"/>
    <x v="0"/>
    <x v="0"/>
    <m/>
    <m/>
    <x v="0"/>
    <x v="1"/>
    <d v="2020-08-01T00:00:00"/>
    <x v="16"/>
    <n v="4457214.29"/>
    <m/>
    <m/>
    <x v="0"/>
    <x v="0"/>
    <m/>
    <m/>
    <x v="0"/>
    <x v="0"/>
    <x v="9"/>
    <x v="8"/>
    <x v="8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8-01T00:00:00"/>
    <x v="16"/>
    <n v="3104523.81"/>
    <m/>
    <m/>
    <x v="0"/>
    <x v="0"/>
    <m/>
    <m/>
    <x v="0"/>
    <x v="0"/>
    <x v="1"/>
    <x v="8"/>
    <x v="8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08-01T00:00:00"/>
    <x v="16"/>
    <n v="11230809.52"/>
    <m/>
    <m/>
    <x v="0"/>
    <x v="0"/>
    <m/>
    <m/>
    <x v="0"/>
    <x v="0"/>
    <x v="8"/>
    <x v="8"/>
    <x v="8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08-01T00:00:00"/>
    <x v="16"/>
    <n v="48238.1"/>
    <m/>
    <m/>
    <x v="0"/>
    <x v="0"/>
    <m/>
    <m/>
    <x v="0"/>
    <x v="0"/>
    <x v="14"/>
    <x v="8"/>
    <x v="8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08-01T00:00:00"/>
    <x v="16"/>
    <n v="6820000"/>
    <m/>
    <m/>
    <x v="0"/>
    <x v="0"/>
    <m/>
    <m/>
    <x v="0"/>
    <x v="0"/>
    <x v="2"/>
    <x v="8"/>
    <x v="8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8-01T00:00:00"/>
    <x v="16"/>
    <n v="3095.24"/>
    <m/>
    <m/>
    <x v="0"/>
    <x v="0"/>
    <m/>
    <m/>
    <x v="0"/>
    <x v="0"/>
    <x v="3"/>
    <x v="8"/>
    <x v="8"/>
    <x v="1"/>
    <n v="0"/>
    <x v="0"/>
    <x v="0"/>
    <n v="2020"/>
    <x v="2"/>
  </r>
  <r>
    <x v="1"/>
    <m/>
    <x v="1"/>
    <x v="1"/>
    <x v="0"/>
    <x v="0"/>
    <x v="0"/>
    <x v="0"/>
    <m/>
    <m/>
    <x v="0"/>
    <x v="1"/>
    <d v="2020-08-01T00:00:00"/>
    <x v="16"/>
    <n v="25952.38"/>
    <m/>
    <m/>
    <x v="0"/>
    <x v="0"/>
    <m/>
    <m/>
    <x v="0"/>
    <x v="0"/>
    <x v="1"/>
    <x v="8"/>
    <x v="8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8-01T00:00:00"/>
    <x v="16"/>
    <n v="64285.71"/>
    <m/>
    <m/>
    <x v="0"/>
    <x v="0"/>
    <m/>
    <m/>
    <x v="0"/>
    <x v="0"/>
    <x v="1"/>
    <x v="8"/>
    <x v="8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8-01T00:00:00"/>
    <x v="16"/>
    <n v="118928.57"/>
    <m/>
    <m/>
    <x v="0"/>
    <x v="0"/>
    <m/>
    <m/>
    <x v="0"/>
    <x v="0"/>
    <x v="11"/>
    <x v="8"/>
    <x v="8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8-01T00:00:00"/>
    <x v="16"/>
    <n v="171428.57"/>
    <m/>
    <m/>
    <x v="0"/>
    <x v="0"/>
    <m/>
    <m/>
    <x v="0"/>
    <x v="0"/>
    <x v="1"/>
    <x v="8"/>
    <x v="8"/>
    <x v="1"/>
    <n v="0"/>
    <x v="0"/>
    <x v="0"/>
    <n v="2020"/>
    <x v="2"/>
  </r>
  <r>
    <x v="4"/>
    <s v="03. Item 03"/>
    <x v="1"/>
    <x v="1"/>
    <x v="0"/>
    <x v="0"/>
    <x v="0"/>
    <x v="0"/>
    <m/>
    <m/>
    <x v="0"/>
    <x v="1"/>
    <d v="2020-08-01T00:00:00"/>
    <x v="16"/>
    <n v="1809523.81"/>
    <m/>
    <m/>
    <x v="0"/>
    <x v="0"/>
    <m/>
    <m/>
    <x v="0"/>
    <x v="0"/>
    <x v="6"/>
    <x v="8"/>
    <x v="8"/>
    <x v="1"/>
    <n v="0"/>
    <x v="0"/>
    <x v="0"/>
    <n v="2020"/>
    <x v="2"/>
  </r>
  <r>
    <x v="17"/>
    <m/>
    <x v="1"/>
    <x v="1"/>
    <x v="0"/>
    <x v="0"/>
    <x v="0"/>
    <x v="0"/>
    <m/>
    <m/>
    <x v="0"/>
    <x v="1"/>
    <d v="2020-08-01T00:00:00"/>
    <x v="16"/>
    <n v="130952.38"/>
    <m/>
    <m/>
    <x v="0"/>
    <x v="0"/>
    <m/>
    <m/>
    <x v="0"/>
    <x v="0"/>
    <x v="14"/>
    <x v="8"/>
    <x v="8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8-01T00:00:00"/>
    <x v="16"/>
    <n v="2135952.38"/>
    <m/>
    <m/>
    <x v="0"/>
    <x v="0"/>
    <m/>
    <m/>
    <x v="0"/>
    <x v="0"/>
    <x v="11"/>
    <x v="8"/>
    <x v="8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08-01T00:00:00"/>
    <x v="16"/>
    <n v="11190476.189999999"/>
    <m/>
    <m/>
    <x v="0"/>
    <x v="0"/>
    <m/>
    <m/>
    <x v="0"/>
    <x v="0"/>
    <x v="12"/>
    <x v="8"/>
    <x v="8"/>
    <x v="1"/>
    <n v="0"/>
    <x v="0"/>
    <x v="0"/>
    <n v="2020"/>
    <x v="2"/>
  </r>
  <r>
    <x v="13"/>
    <s v="10. Item 10"/>
    <x v="1"/>
    <x v="1"/>
    <x v="0"/>
    <x v="0"/>
    <x v="0"/>
    <x v="0"/>
    <m/>
    <m/>
    <x v="0"/>
    <x v="1"/>
    <d v="2020-08-01T00:00:00"/>
    <x v="16"/>
    <n v="88095.24"/>
    <m/>
    <m/>
    <x v="0"/>
    <x v="0"/>
    <m/>
    <m/>
    <x v="0"/>
    <x v="0"/>
    <x v="15"/>
    <x v="8"/>
    <x v="8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08-01T00:00:00"/>
    <x v="16"/>
    <n v="2190476.19"/>
    <m/>
    <m/>
    <x v="0"/>
    <x v="0"/>
    <m/>
    <m/>
    <x v="0"/>
    <x v="0"/>
    <x v="11"/>
    <x v="8"/>
    <x v="8"/>
    <x v="1"/>
    <n v="0"/>
    <x v="0"/>
    <x v="0"/>
    <n v="2020"/>
    <x v="2"/>
  </r>
  <r>
    <x v="8"/>
    <s v="12. Item 12"/>
    <x v="1"/>
    <x v="1"/>
    <x v="0"/>
    <x v="0"/>
    <x v="0"/>
    <x v="0"/>
    <m/>
    <m/>
    <x v="0"/>
    <x v="1"/>
    <d v="2020-08-01T00:00:00"/>
    <x v="16"/>
    <n v="569285.71"/>
    <m/>
    <m/>
    <x v="0"/>
    <x v="0"/>
    <m/>
    <m/>
    <x v="0"/>
    <x v="0"/>
    <x v="5"/>
    <x v="8"/>
    <x v="8"/>
    <x v="1"/>
    <n v="0"/>
    <x v="0"/>
    <x v="0"/>
    <n v="2020"/>
    <x v="2"/>
  </r>
  <r>
    <x v="13"/>
    <s v="13. Item 13"/>
    <x v="1"/>
    <x v="1"/>
    <x v="0"/>
    <x v="0"/>
    <x v="0"/>
    <x v="0"/>
    <m/>
    <m/>
    <x v="0"/>
    <x v="1"/>
    <d v="2020-08-01T00:00:00"/>
    <x v="16"/>
    <n v="1166666.67"/>
    <m/>
    <m/>
    <x v="0"/>
    <x v="0"/>
    <m/>
    <m/>
    <x v="0"/>
    <x v="0"/>
    <x v="0"/>
    <x v="8"/>
    <x v="8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08-01T00:00:00"/>
    <x v="16"/>
    <n v="29523.81"/>
    <m/>
    <m/>
    <x v="0"/>
    <x v="0"/>
    <m/>
    <m/>
    <x v="0"/>
    <x v="0"/>
    <x v="13"/>
    <x v="8"/>
    <x v="8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8-14T00:00:00"/>
    <x v="17"/>
    <m/>
    <n v="70190.48"/>
    <m/>
    <x v="0"/>
    <x v="0"/>
    <m/>
    <m/>
    <x v="0"/>
    <x v="0"/>
    <x v="10"/>
    <x v="8"/>
    <x v="8"/>
    <x v="1"/>
    <n v="0"/>
    <x v="0"/>
    <x v="0"/>
    <n v="2020"/>
    <x v="2"/>
  </r>
  <r>
    <x v="11"/>
    <m/>
    <x v="1"/>
    <x v="1"/>
    <x v="1"/>
    <x v="0"/>
    <x v="0"/>
    <x v="0"/>
    <m/>
    <m/>
    <x v="0"/>
    <x v="1"/>
    <d v="2020-08-31T00:00:00"/>
    <x v="18"/>
    <n v="48345952.380000003"/>
    <m/>
    <m/>
    <x v="0"/>
    <x v="0"/>
    <m/>
    <m/>
    <x v="0"/>
    <x v="0"/>
    <x v="9"/>
    <x v="8"/>
    <x v="8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09-01T00:00:00"/>
    <x v="19"/>
    <m/>
    <n v="32142.86"/>
    <m/>
    <x v="0"/>
    <x v="0"/>
    <m/>
    <m/>
    <x v="0"/>
    <x v="0"/>
    <x v="12"/>
    <x v="9"/>
    <x v="9"/>
    <x v="1"/>
    <n v="0"/>
    <x v="0"/>
    <x v="0"/>
    <n v="2020"/>
    <x v="2"/>
  </r>
  <r>
    <x v="9"/>
    <m/>
    <x v="0"/>
    <x v="0"/>
    <x v="0"/>
    <x v="0"/>
    <x v="0"/>
    <x v="0"/>
    <m/>
    <m/>
    <x v="0"/>
    <x v="0"/>
    <d v="2020-09-01T00:00:00"/>
    <x v="19"/>
    <m/>
    <n v="10541904.76"/>
    <m/>
    <x v="0"/>
    <x v="0"/>
    <m/>
    <m/>
    <x v="0"/>
    <x v="0"/>
    <x v="7"/>
    <x v="9"/>
    <x v="9"/>
    <x v="1"/>
    <n v="0"/>
    <x v="0"/>
    <x v="0"/>
    <n v="2020"/>
    <x v="2"/>
  </r>
  <r>
    <x v="0"/>
    <m/>
    <x v="0"/>
    <x v="0"/>
    <x v="0"/>
    <x v="0"/>
    <x v="0"/>
    <x v="0"/>
    <m/>
    <m/>
    <x v="0"/>
    <x v="1"/>
    <d v="2020-09-01T00:00:00"/>
    <x v="19"/>
    <n v="1443500"/>
    <m/>
    <m/>
    <x v="0"/>
    <x v="0"/>
    <m/>
    <m/>
    <x v="0"/>
    <x v="0"/>
    <x v="0"/>
    <x v="9"/>
    <x v="9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09-01T00:00:00"/>
    <x v="19"/>
    <m/>
    <n v="1458642.86"/>
    <m/>
    <x v="0"/>
    <x v="0"/>
    <m/>
    <m/>
    <x v="0"/>
    <x v="0"/>
    <x v="0"/>
    <x v="9"/>
    <x v="9"/>
    <x v="1"/>
    <n v="0"/>
    <x v="0"/>
    <x v="0"/>
    <n v="2020"/>
    <x v="2"/>
  </r>
  <r>
    <x v="5"/>
    <m/>
    <x v="0"/>
    <x v="0"/>
    <x v="0"/>
    <x v="0"/>
    <x v="0"/>
    <x v="0"/>
    <m/>
    <m/>
    <x v="0"/>
    <x v="1"/>
    <d v="2020-09-01T00:00:00"/>
    <x v="19"/>
    <n v="2009714.29"/>
    <m/>
    <m/>
    <x v="0"/>
    <x v="0"/>
    <m/>
    <m/>
    <x v="0"/>
    <x v="0"/>
    <x v="0"/>
    <x v="9"/>
    <x v="9"/>
    <x v="1"/>
    <n v="0"/>
    <x v="0"/>
    <x v="0"/>
    <n v="2020"/>
    <x v="2"/>
  </r>
  <r>
    <x v="6"/>
    <m/>
    <x v="0"/>
    <x v="0"/>
    <x v="0"/>
    <x v="0"/>
    <x v="0"/>
    <x v="0"/>
    <m/>
    <m/>
    <x v="0"/>
    <x v="0"/>
    <d v="2020-09-01T00:00:00"/>
    <x v="19"/>
    <m/>
    <n v="1429666.67"/>
    <m/>
    <x v="0"/>
    <x v="0"/>
    <m/>
    <m/>
    <x v="0"/>
    <x v="0"/>
    <x v="0"/>
    <x v="9"/>
    <x v="9"/>
    <x v="1"/>
    <n v="0"/>
    <x v="0"/>
    <x v="0"/>
    <n v="2020"/>
    <x v="2"/>
  </r>
  <r>
    <x v="6"/>
    <m/>
    <x v="0"/>
    <x v="0"/>
    <x v="0"/>
    <x v="0"/>
    <x v="0"/>
    <x v="0"/>
    <m/>
    <m/>
    <x v="0"/>
    <x v="1"/>
    <d v="2020-09-01T00:00:00"/>
    <x v="19"/>
    <n v="1049071.43"/>
    <m/>
    <m/>
    <x v="0"/>
    <x v="0"/>
    <m/>
    <m/>
    <x v="0"/>
    <x v="0"/>
    <x v="0"/>
    <x v="9"/>
    <x v="9"/>
    <x v="1"/>
    <n v="0"/>
    <x v="0"/>
    <x v="0"/>
    <n v="2020"/>
    <x v="2"/>
  </r>
  <r>
    <x v="0"/>
    <m/>
    <x v="0"/>
    <x v="0"/>
    <x v="0"/>
    <x v="0"/>
    <x v="0"/>
    <x v="0"/>
    <m/>
    <m/>
    <x v="0"/>
    <x v="0"/>
    <d v="2020-09-01T00:00:00"/>
    <x v="19"/>
    <m/>
    <n v="3300142.86"/>
    <m/>
    <x v="0"/>
    <x v="0"/>
    <m/>
    <m/>
    <x v="0"/>
    <x v="0"/>
    <x v="0"/>
    <x v="9"/>
    <x v="9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09-01T00:00:00"/>
    <x v="19"/>
    <n v="4714.29"/>
    <m/>
    <m/>
    <x v="0"/>
    <x v="0"/>
    <m/>
    <m/>
    <x v="0"/>
    <x v="0"/>
    <x v="1"/>
    <x v="9"/>
    <x v="9"/>
    <x v="1"/>
    <n v="0"/>
    <x v="0"/>
    <x v="0"/>
    <n v="2020"/>
    <x v="2"/>
  </r>
  <r>
    <x v="2"/>
    <s v="12. Item 12"/>
    <x v="0"/>
    <x v="0"/>
    <x v="0"/>
    <x v="0"/>
    <x v="0"/>
    <x v="0"/>
    <m/>
    <m/>
    <x v="0"/>
    <x v="0"/>
    <d v="2020-09-01T00:00:00"/>
    <x v="19"/>
    <m/>
    <n v="358571.43"/>
    <m/>
    <x v="0"/>
    <x v="0"/>
    <m/>
    <m/>
    <x v="0"/>
    <x v="0"/>
    <x v="5"/>
    <x v="9"/>
    <x v="9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09-01T00:00:00"/>
    <x v="19"/>
    <m/>
    <n v="99928.57"/>
    <m/>
    <x v="0"/>
    <x v="0"/>
    <m/>
    <m/>
    <x v="0"/>
    <x v="0"/>
    <x v="3"/>
    <x v="9"/>
    <x v="9"/>
    <x v="1"/>
    <n v="0"/>
    <x v="0"/>
    <x v="0"/>
    <n v="2020"/>
    <x v="2"/>
  </r>
  <r>
    <x v="10"/>
    <m/>
    <x v="0"/>
    <x v="0"/>
    <x v="0"/>
    <x v="0"/>
    <x v="0"/>
    <x v="0"/>
    <m/>
    <m/>
    <x v="0"/>
    <x v="0"/>
    <d v="2020-09-01T00:00:00"/>
    <x v="19"/>
    <m/>
    <n v="1497428.57"/>
    <m/>
    <x v="0"/>
    <x v="0"/>
    <m/>
    <m/>
    <x v="0"/>
    <x v="0"/>
    <x v="8"/>
    <x v="9"/>
    <x v="9"/>
    <x v="1"/>
    <n v="0"/>
    <x v="0"/>
    <x v="0"/>
    <n v="2020"/>
    <x v="2"/>
  </r>
  <r>
    <x v="11"/>
    <s v="04. Item 04"/>
    <x v="0"/>
    <x v="0"/>
    <x v="0"/>
    <x v="0"/>
    <x v="0"/>
    <x v="0"/>
    <m/>
    <m/>
    <x v="0"/>
    <x v="0"/>
    <d v="2020-09-01T00:00:00"/>
    <x v="19"/>
    <m/>
    <n v="6588166.6699999999"/>
    <m/>
    <x v="0"/>
    <x v="0"/>
    <m/>
    <m/>
    <x v="0"/>
    <x v="0"/>
    <x v="9"/>
    <x v="9"/>
    <x v="9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09-01T00:00:00"/>
    <x v="19"/>
    <m/>
    <n v="65666.67"/>
    <m/>
    <x v="0"/>
    <x v="0"/>
    <m/>
    <m/>
    <x v="0"/>
    <x v="0"/>
    <x v="2"/>
    <x v="9"/>
    <x v="9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09-01T00:00:00"/>
    <x v="19"/>
    <m/>
    <n v="250214.29"/>
    <m/>
    <x v="0"/>
    <x v="0"/>
    <m/>
    <m/>
    <x v="0"/>
    <x v="0"/>
    <x v="11"/>
    <x v="9"/>
    <x v="9"/>
    <x v="1"/>
    <n v="0"/>
    <x v="0"/>
    <x v="0"/>
    <n v="2020"/>
    <x v="2"/>
  </r>
  <r>
    <x v="7"/>
    <m/>
    <x v="1"/>
    <x v="1"/>
    <x v="0"/>
    <x v="0"/>
    <x v="0"/>
    <x v="0"/>
    <m/>
    <m/>
    <x v="0"/>
    <x v="1"/>
    <d v="2020-09-01T00:00:00"/>
    <x v="19"/>
    <n v="604905.71"/>
    <m/>
    <m/>
    <x v="0"/>
    <x v="0"/>
    <m/>
    <m/>
    <x v="0"/>
    <x v="0"/>
    <x v="4"/>
    <x v="9"/>
    <x v="9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09-01T00:00:00"/>
    <x v="19"/>
    <m/>
    <n v="8964666.6699999999"/>
    <m/>
    <x v="0"/>
    <x v="0"/>
    <m/>
    <m/>
    <x v="0"/>
    <x v="0"/>
    <x v="10"/>
    <x v="9"/>
    <x v="9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09-01T00:00:00"/>
    <x v="19"/>
    <n v="42380.95"/>
    <m/>
    <m/>
    <x v="0"/>
    <x v="0"/>
    <m/>
    <m/>
    <x v="0"/>
    <x v="0"/>
    <x v="10"/>
    <x v="9"/>
    <x v="9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9-01T00:00:00"/>
    <x v="19"/>
    <n v="105000"/>
    <m/>
    <m/>
    <x v="0"/>
    <x v="0"/>
    <m/>
    <m/>
    <x v="0"/>
    <x v="0"/>
    <x v="1"/>
    <x v="9"/>
    <x v="9"/>
    <x v="1"/>
    <n v="0"/>
    <x v="0"/>
    <x v="0"/>
    <n v="2020"/>
    <x v="2"/>
  </r>
  <r>
    <x v="1"/>
    <s v="10. Item 10"/>
    <x v="1"/>
    <x v="1"/>
    <x v="0"/>
    <x v="0"/>
    <x v="0"/>
    <x v="0"/>
    <m/>
    <m/>
    <x v="0"/>
    <x v="1"/>
    <d v="2020-09-01T00:00:00"/>
    <x v="19"/>
    <n v="55714.29"/>
    <m/>
    <m/>
    <x v="0"/>
    <x v="0"/>
    <m/>
    <m/>
    <x v="0"/>
    <x v="0"/>
    <x v="15"/>
    <x v="9"/>
    <x v="9"/>
    <x v="1"/>
    <n v="0"/>
    <x v="0"/>
    <x v="0"/>
    <n v="2020"/>
    <x v="2"/>
  </r>
  <r>
    <x v="8"/>
    <s v="12. Item 12"/>
    <x v="1"/>
    <x v="1"/>
    <x v="0"/>
    <x v="0"/>
    <x v="0"/>
    <x v="0"/>
    <m/>
    <m/>
    <x v="0"/>
    <x v="1"/>
    <d v="2020-09-01T00:00:00"/>
    <x v="19"/>
    <n v="303571.43"/>
    <m/>
    <m/>
    <x v="0"/>
    <x v="0"/>
    <m/>
    <m/>
    <x v="0"/>
    <x v="0"/>
    <x v="5"/>
    <x v="9"/>
    <x v="9"/>
    <x v="1"/>
    <n v="0"/>
    <x v="0"/>
    <x v="0"/>
    <n v="2020"/>
    <x v="2"/>
  </r>
  <r>
    <x v="16"/>
    <s v="13. Item 13"/>
    <x v="1"/>
    <x v="1"/>
    <x v="0"/>
    <x v="0"/>
    <x v="0"/>
    <x v="0"/>
    <m/>
    <m/>
    <x v="0"/>
    <x v="1"/>
    <d v="2020-09-01T00:00:00"/>
    <x v="19"/>
    <n v="1119047.6200000001"/>
    <m/>
    <m/>
    <x v="0"/>
    <x v="0"/>
    <m/>
    <m/>
    <x v="0"/>
    <x v="0"/>
    <x v="0"/>
    <x v="9"/>
    <x v="9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09-01T00:00:00"/>
    <x v="19"/>
    <n v="6783809.5199999996"/>
    <m/>
    <m/>
    <x v="0"/>
    <x v="0"/>
    <m/>
    <m/>
    <x v="0"/>
    <x v="0"/>
    <x v="1"/>
    <x v="9"/>
    <x v="9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9-01T00:00:00"/>
    <x v="19"/>
    <n v="1008095.24"/>
    <m/>
    <m/>
    <x v="0"/>
    <x v="0"/>
    <m/>
    <m/>
    <x v="0"/>
    <x v="0"/>
    <x v="3"/>
    <x v="9"/>
    <x v="9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09-01T00:00:00"/>
    <x v="19"/>
    <n v="5670714.29"/>
    <m/>
    <m/>
    <x v="0"/>
    <x v="0"/>
    <m/>
    <m/>
    <x v="0"/>
    <x v="0"/>
    <x v="3"/>
    <x v="9"/>
    <x v="9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09-01T00:00:00"/>
    <x v="19"/>
    <n v="1666666.67"/>
    <m/>
    <m/>
    <x v="0"/>
    <x v="0"/>
    <m/>
    <m/>
    <x v="0"/>
    <x v="0"/>
    <x v="2"/>
    <x v="9"/>
    <x v="9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09-01T00:00:00"/>
    <x v="19"/>
    <n v="7354285.71"/>
    <m/>
    <m/>
    <x v="0"/>
    <x v="0"/>
    <m/>
    <m/>
    <x v="0"/>
    <x v="0"/>
    <x v="7"/>
    <x v="9"/>
    <x v="9"/>
    <x v="1"/>
    <n v="0"/>
    <x v="0"/>
    <x v="0"/>
    <n v="2020"/>
    <x v="2"/>
  </r>
  <r>
    <x v="18"/>
    <m/>
    <x v="0"/>
    <x v="0"/>
    <x v="0"/>
    <x v="0"/>
    <x v="0"/>
    <x v="0"/>
    <m/>
    <m/>
    <x v="0"/>
    <x v="1"/>
    <d v="2020-09-01T00:00:00"/>
    <x v="19"/>
    <n v="48238.1"/>
    <m/>
    <m/>
    <x v="0"/>
    <x v="0"/>
    <m/>
    <m/>
    <x v="0"/>
    <x v="0"/>
    <x v="1"/>
    <x v="9"/>
    <x v="9"/>
    <x v="1"/>
    <n v="0"/>
    <x v="0"/>
    <x v="0"/>
    <n v="2020"/>
    <x v="2"/>
  </r>
  <r>
    <x v="23"/>
    <m/>
    <x v="0"/>
    <x v="0"/>
    <x v="0"/>
    <x v="0"/>
    <x v="0"/>
    <x v="0"/>
    <m/>
    <m/>
    <x v="0"/>
    <x v="1"/>
    <d v="2020-09-01T00:00:00"/>
    <x v="19"/>
    <n v="6622523.8099999996"/>
    <m/>
    <m/>
    <x v="0"/>
    <x v="0"/>
    <m/>
    <m/>
    <x v="0"/>
    <x v="0"/>
    <x v="19"/>
    <x v="9"/>
    <x v="9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09-01T00:00:00"/>
    <x v="19"/>
    <n v="1655238.1"/>
    <m/>
    <m/>
    <x v="0"/>
    <x v="0"/>
    <m/>
    <m/>
    <x v="0"/>
    <x v="0"/>
    <x v="10"/>
    <x v="9"/>
    <x v="9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09-01T00:00:00"/>
    <x v="19"/>
    <n v="2231976.19"/>
    <m/>
    <m/>
    <x v="0"/>
    <x v="0"/>
    <m/>
    <m/>
    <x v="0"/>
    <x v="0"/>
    <x v="3"/>
    <x v="9"/>
    <x v="9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09-01T00:00:00"/>
    <x v="19"/>
    <m/>
    <n v="5256714.29"/>
    <m/>
    <x v="0"/>
    <x v="0"/>
    <m/>
    <m/>
    <x v="0"/>
    <x v="0"/>
    <x v="10"/>
    <x v="9"/>
    <x v="9"/>
    <x v="1"/>
    <n v="0"/>
    <x v="0"/>
    <x v="0"/>
    <n v="2020"/>
    <x v="2"/>
  </r>
  <r>
    <x v="1"/>
    <s v="03. Item 03"/>
    <x v="1"/>
    <x v="1"/>
    <x v="0"/>
    <x v="0"/>
    <x v="0"/>
    <x v="0"/>
    <m/>
    <m/>
    <x v="0"/>
    <x v="1"/>
    <d v="2020-09-01T00:00:00"/>
    <x v="19"/>
    <n v="1810714.29"/>
    <m/>
    <m/>
    <x v="0"/>
    <x v="0"/>
    <m/>
    <m/>
    <x v="0"/>
    <x v="0"/>
    <x v="6"/>
    <x v="9"/>
    <x v="9"/>
    <x v="1"/>
    <n v="0"/>
    <x v="0"/>
    <x v="0"/>
    <n v="2020"/>
    <x v="2"/>
  </r>
  <r>
    <x v="19"/>
    <m/>
    <x v="0"/>
    <x v="0"/>
    <x v="0"/>
    <x v="0"/>
    <x v="0"/>
    <x v="0"/>
    <m/>
    <m/>
    <x v="0"/>
    <x v="1"/>
    <d v="2020-09-01T00:00:00"/>
    <x v="19"/>
    <n v="5652904.7599999998"/>
    <m/>
    <m/>
    <x v="0"/>
    <x v="0"/>
    <m/>
    <m/>
    <x v="0"/>
    <x v="0"/>
    <x v="16"/>
    <x v="9"/>
    <x v="9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09-01T00:00:00"/>
    <x v="19"/>
    <n v="3273333.33"/>
    <m/>
    <m/>
    <x v="0"/>
    <x v="0"/>
    <m/>
    <m/>
    <x v="0"/>
    <x v="0"/>
    <x v="10"/>
    <x v="9"/>
    <x v="9"/>
    <x v="1"/>
    <n v="0"/>
    <x v="0"/>
    <x v="0"/>
    <n v="2020"/>
    <x v="2"/>
  </r>
  <r>
    <x v="13"/>
    <m/>
    <x v="1"/>
    <x v="2"/>
    <x v="1"/>
    <x v="0"/>
    <x v="0"/>
    <x v="0"/>
    <m/>
    <m/>
    <x v="0"/>
    <x v="1"/>
    <d v="2020-09-01T00:00:00"/>
    <x v="19"/>
    <n v="360000"/>
    <m/>
    <m/>
    <x v="0"/>
    <x v="0"/>
    <m/>
    <m/>
    <x v="0"/>
    <x v="0"/>
    <x v="10"/>
    <x v="9"/>
    <x v="9"/>
    <x v="1"/>
    <n v="0"/>
    <x v="0"/>
    <x v="0"/>
    <n v="2020"/>
    <x v="2"/>
  </r>
  <r>
    <x v="10"/>
    <m/>
    <x v="1"/>
    <x v="1"/>
    <x v="0"/>
    <x v="0"/>
    <x v="0"/>
    <x v="0"/>
    <m/>
    <m/>
    <x v="0"/>
    <x v="1"/>
    <d v="2020-09-01T00:00:00"/>
    <x v="19"/>
    <n v="330476.19"/>
    <m/>
    <m/>
    <x v="0"/>
    <x v="0"/>
    <m/>
    <m/>
    <x v="0"/>
    <x v="0"/>
    <x v="8"/>
    <x v="9"/>
    <x v="9"/>
    <x v="1"/>
    <n v="0"/>
    <x v="0"/>
    <x v="0"/>
    <n v="2020"/>
    <x v="2"/>
  </r>
  <r>
    <x v="3"/>
    <s v="12. Item 12"/>
    <x v="0"/>
    <x v="0"/>
    <x v="0"/>
    <x v="0"/>
    <x v="0"/>
    <x v="0"/>
    <m/>
    <m/>
    <x v="0"/>
    <x v="1"/>
    <d v="2020-09-01T00:00:00"/>
    <x v="19"/>
    <n v="484261.9"/>
    <m/>
    <m/>
    <x v="0"/>
    <x v="0"/>
    <m/>
    <m/>
    <x v="0"/>
    <x v="0"/>
    <x v="5"/>
    <x v="9"/>
    <x v="9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09-01T00:00:00"/>
    <x v="19"/>
    <n v="118928.57"/>
    <m/>
    <m/>
    <x v="0"/>
    <x v="0"/>
    <m/>
    <m/>
    <x v="0"/>
    <x v="0"/>
    <x v="10"/>
    <x v="9"/>
    <x v="9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09-01T00:00:00"/>
    <x v="19"/>
    <n v="40023.81"/>
    <m/>
    <m/>
    <x v="0"/>
    <x v="0"/>
    <m/>
    <m/>
    <x v="0"/>
    <x v="0"/>
    <x v="11"/>
    <x v="9"/>
    <x v="9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09-01T00:00:00"/>
    <x v="19"/>
    <n v="456190.48"/>
    <m/>
    <m/>
    <x v="0"/>
    <x v="0"/>
    <m/>
    <m/>
    <x v="0"/>
    <x v="0"/>
    <x v="7"/>
    <x v="9"/>
    <x v="9"/>
    <x v="1"/>
    <n v="0"/>
    <x v="0"/>
    <x v="0"/>
    <n v="2020"/>
    <x v="2"/>
  </r>
  <r>
    <x v="16"/>
    <s v="04. Item 04"/>
    <x v="0"/>
    <x v="0"/>
    <x v="0"/>
    <x v="0"/>
    <x v="0"/>
    <x v="0"/>
    <m/>
    <m/>
    <x v="0"/>
    <x v="1"/>
    <d v="2020-09-01T00:00:00"/>
    <x v="19"/>
    <n v="9599880.9499999993"/>
    <m/>
    <m/>
    <x v="0"/>
    <x v="0"/>
    <m/>
    <m/>
    <x v="0"/>
    <x v="0"/>
    <x v="9"/>
    <x v="9"/>
    <x v="9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09-30T00:00:00"/>
    <x v="20"/>
    <n v="48895000"/>
    <m/>
    <m/>
    <x v="0"/>
    <x v="0"/>
    <m/>
    <m/>
    <x v="0"/>
    <x v="0"/>
    <x v="10"/>
    <x v="9"/>
    <x v="9"/>
    <x v="1"/>
    <n v="0"/>
    <x v="0"/>
    <x v="0"/>
    <n v="2020"/>
    <x v="2"/>
  </r>
  <r>
    <x v="24"/>
    <m/>
    <x v="0"/>
    <x v="0"/>
    <x v="0"/>
    <x v="0"/>
    <x v="0"/>
    <x v="0"/>
    <m/>
    <m/>
    <x v="0"/>
    <x v="0"/>
    <d v="2020-10-01T00:00:00"/>
    <x v="21"/>
    <m/>
    <n v="1575476.19"/>
    <m/>
    <x v="0"/>
    <x v="0"/>
    <m/>
    <m/>
    <x v="0"/>
    <x v="0"/>
    <x v="9"/>
    <x v="10"/>
    <x v="10"/>
    <x v="1"/>
    <n v="0"/>
    <x v="0"/>
    <x v="0"/>
    <n v="2020"/>
    <x v="2"/>
  </r>
  <r>
    <x v="25"/>
    <s v="04. Item 04"/>
    <x v="0"/>
    <x v="0"/>
    <x v="0"/>
    <x v="0"/>
    <x v="0"/>
    <x v="0"/>
    <m/>
    <m/>
    <x v="0"/>
    <x v="0"/>
    <d v="2020-10-01T00:00:00"/>
    <x v="21"/>
    <m/>
    <n v="3072023.81"/>
    <m/>
    <x v="0"/>
    <x v="0"/>
    <m/>
    <m/>
    <x v="0"/>
    <x v="0"/>
    <x v="9"/>
    <x v="10"/>
    <x v="10"/>
    <x v="1"/>
    <n v="0"/>
    <x v="0"/>
    <x v="0"/>
    <n v="2020"/>
    <x v="2"/>
  </r>
  <r>
    <x v="24"/>
    <s v="10. Item 10"/>
    <x v="1"/>
    <x v="1"/>
    <x v="0"/>
    <x v="0"/>
    <x v="0"/>
    <x v="0"/>
    <m/>
    <m/>
    <x v="0"/>
    <x v="1"/>
    <d v="2020-10-01T00:00:00"/>
    <x v="21"/>
    <n v="50000"/>
    <m/>
    <m/>
    <x v="0"/>
    <x v="0"/>
    <m/>
    <m/>
    <x v="0"/>
    <x v="0"/>
    <x v="15"/>
    <x v="10"/>
    <x v="10"/>
    <x v="1"/>
    <n v="0"/>
    <x v="0"/>
    <x v="0"/>
    <n v="2020"/>
    <x v="2"/>
  </r>
  <r>
    <x v="24"/>
    <m/>
    <x v="0"/>
    <x v="0"/>
    <x v="0"/>
    <x v="0"/>
    <x v="0"/>
    <x v="0"/>
    <m/>
    <m/>
    <x v="0"/>
    <x v="0"/>
    <d v="2020-10-01T00:00:00"/>
    <x v="21"/>
    <m/>
    <n v="7159690.4800000004"/>
    <m/>
    <x v="0"/>
    <x v="0"/>
    <m/>
    <m/>
    <x v="0"/>
    <x v="0"/>
    <x v="9"/>
    <x v="10"/>
    <x v="10"/>
    <x v="1"/>
    <n v="0"/>
    <x v="0"/>
    <x v="0"/>
    <n v="2020"/>
    <x v="2"/>
  </r>
  <r>
    <x v="0"/>
    <m/>
    <x v="0"/>
    <x v="0"/>
    <x v="0"/>
    <x v="0"/>
    <x v="0"/>
    <x v="0"/>
    <m/>
    <m/>
    <x v="0"/>
    <x v="0"/>
    <d v="2020-10-01T00:00:00"/>
    <x v="21"/>
    <m/>
    <n v="3561000"/>
    <m/>
    <x v="0"/>
    <x v="0"/>
    <m/>
    <m/>
    <x v="0"/>
    <x v="0"/>
    <x v="0"/>
    <x v="10"/>
    <x v="10"/>
    <x v="1"/>
    <n v="0"/>
    <x v="0"/>
    <x v="0"/>
    <n v="2020"/>
    <x v="2"/>
  </r>
  <r>
    <x v="0"/>
    <m/>
    <x v="0"/>
    <x v="0"/>
    <x v="0"/>
    <x v="0"/>
    <x v="0"/>
    <x v="0"/>
    <m/>
    <m/>
    <x v="0"/>
    <x v="0"/>
    <d v="2020-10-01T00:00:00"/>
    <x v="21"/>
    <m/>
    <n v="237547.62"/>
    <m/>
    <x v="0"/>
    <x v="0"/>
    <m/>
    <m/>
    <x v="0"/>
    <x v="0"/>
    <x v="0"/>
    <x v="10"/>
    <x v="10"/>
    <x v="1"/>
    <n v="0"/>
    <x v="0"/>
    <x v="0"/>
    <n v="2020"/>
    <x v="2"/>
  </r>
  <r>
    <x v="24"/>
    <m/>
    <x v="0"/>
    <x v="0"/>
    <x v="0"/>
    <x v="0"/>
    <x v="0"/>
    <x v="0"/>
    <m/>
    <m/>
    <x v="0"/>
    <x v="0"/>
    <d v="2020-10-01T00:00:00"/>
    <x v="21"/>
    <m/>
    <n v="7196404.7599999998"/>
    <m/>
    <x v="0"/>
    <x v="0"/>
    <m/>
    <m/>
    <x v="0"/>
    <x v="0"/>
    <x v="9"/>
    <x v="10"/>
    <x v="10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10-01T00:00:00"/>
    <x v="21"/>
    <n v="333333.33"/>
    <m/>
    <m/>
    <x v="0"/>
    <x v="0"/>
    <m/>
    <m/>
    <x v="0"/>
    <x v="0"/>
    <x v="7"/>
    <x v="10"/>
    <x v="10"/>
    <x v="1"/>
    <n v="0"/>
    <x v="0"/>
    <x v="0"/>
    <n v="2020"/>
    <x v="2"/>
  </r>
  <r>
    <x v="24"/>
    <m/>
    <x v="0"/>
    <x v="0"/>
    <x v="0"/>
    <x v="0"/>
    <x v="0"/>
    <x v="0"/>
    <m/>
    <m/>
    <x v="0"/>
    <x v="0"/>
    <d v="2020-10-01T00:00:00"/>
    <x v="21"/>
    <m/>
    <n v="57690.48"/>
    <m/>
    <x v="0"/>
    <x v="0"/>
    <m/>
    <m/>
    <x v="0"/>
    <x v="0"/>
    <x v="9"/>
    <x v="10"/>
    <x v="10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10-01T00:00:00"/>
    <x v="21"/>
    <m/>
    <n v="35642.86"/>
    <m/>
    <x v="0"/>
    <x v="0"/>
    <m/>
    <m/>
    <x v="0"/>
    <x v="0"/>
    <x v="1"/>
    <x v="10"/>
    <x v="10"/>
    <x v="1"/>
    <n v="0"/>
    <x v="0"/>
    <x v="0"/>
    <n v="2020"/>
    <x v="2"/>
  </r>
  <r>
    <x v="12"/>
    <s v="12. Item 12"/>
    <x v="1"/>
    <x v="1"/>
    <x v="0"/>
    <x v="0"/>
    <x v="0"/>
    <x v="0"/>
    <m/>
    <m/>
    <x v="0"/>
    <x v="1"/>
    <d v="2020-10-01T00:00:00"/>
    <x v="21"/>
    <n v="259523.81"/>
    <m/>
    <m/>
    <x v="0"/>
    <x v="0"/>
    <m/>
    <m/>
    <x v="0"/>
    <x v="0"/>
    <x v="5"/>
    <x v="10"/>
    <x v="10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10-01T00:00:00"/>
    <x v="21"/>
    <n v="53571.43"/>
    <m/>
    <m/>
    <x v="0"/>
    <x v="0"/>
    <m/>
    <m/>
    <x v="0"/>
    <x v="0"/>
    <x v="9"/>
    <x v="10"/>
    <x v="10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10-01T00:00:00"/>
    <x v="21"/>
    <m/>
    <n v="1858571.43"/>
    <m/>
    <x v="0"/>
    <x v="0"/>
    <m/>
    <m/>
    <x v="0"/>
    <x v="0"/>
    <x v="10"/>
    <x v="10"/>
    <x v="10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10-01T00:00:00"/>
    <x v="21"/>
    <n v="3380952.38"/>
    <m/>
    <m/>
    <x v="0"/>
    <x v="0"/>
    <m/>
    <m/>
    <x v="0"/>
    <x v="0"/>
    <x v="0"/>
    <x v="10"/>
    <x v="10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0-01T00:00:00"/>
    <x v="21"/>
    <n v="1426428.57"/>
    <m/>
    <m/>
    <x v="0"/>
    <x v="0"/>
    <m/>
    <m/>
    <x v="0"/>
    <x v="0"/>
    <x v="10"/>
    <x v="10"/>
    <x v="10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10-01T00:00:00"/>
    <x v="21"/>
    <n v="8512619.0500000007"/>
    <m/>
    <m/>
    <x v="0"/>
    <x v="0"/>
    <m/>
    <m/>
    <x v="0"/>
    <x v="0"/>
    <x v="3"/>
    <x v="10"/>
    <x v="10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10-01T00:00:00"/>
    <x v="21"/>
    <n v="67214.289999999994"/>
    <m/>
    <m/>
    <x v="0"/>
    <x v="0"/>
    <m/>
    <m/>
    <x v="0"/>
    <x v="0"/>
    <x v="1"/>
    <x v="10"/>
    <x v="10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10-01T00:00:00"/>
    <x v="21"/>
    <n v="1400476.19"/>
    <m/>
    <m/>
    <x v="0"/>
    <x v="0"/>
    <m/>
    <m/>
    <x v="0"/>
    <x v="0"/>
    <x v="16"/>
    <x v="10"/>
    <x v="1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0-01T00:00:00"/>
    <x v="21"/>
    <n v="2073857.14"/>
    <m/>
    <m/>
    <x v="0"/>
    <x v="0"/>
    <m/>
    <m/>
    <x v="0"/>
    <x v="0"/>
    <x v="11"/>
    <x v="10"/>
    <x v="10"/>
    <x v="1"/>
    <n v="0"/>
    <x v="0"/>
    <x v="0"/>
    <n v="2020"/>
    <x v="2"/>
  </r>
  <r>
    <x v="15"/>
    <s v="03. Item 03"/>
    <x v="0"/>
    <x v="0"/>
    <x v="0"/>
    <x v="0"/>
    <x v="0"/>
    <x v="0"/>
    <m/>
    <m/>
    <x v="0"/>
    <x v="1"/>
    <d v="2020-10-01T00:00:00"/>
    <x v="21"/>
    <n v="200952.38"/>
    <m/>
    <m/>
    <x v="0"/>
    <x v="0"/>
    <m/>
    <m/>
    <x v="0"/>
    <x v="0"/>
    <x v="6"/>
    <x v="10"/>
    <x v="10"/>
    <x v="1"/>
    <n v="0"/>
    <x v="0"/>
    <x v="0"/>
    <n v="2020"/>
    <x v="2"/>
  </r>
  <r>
    <x v="13"/>
    <s v="04. Item 04"/>
    <x v="0"/>
    <x v="0"/>
    <x v="0"/>
    <x v="0"/>
    <x v="0"/>
    <x v="0"/>
    <m/>
    <m/>
    <x v="0"/>
    <x v="1"/>
    <d v="2020-10-01T00:00:00"/>
    <x v="21"/>
    <n v="3072023.81"/>
    <m/>
    <m/>
    <x v="0"/>
    <x v="0"/>
    <m/>
    <m/>
    <x v="0"/>
    <x v="0"/>
    <x v="9"/>
    <x v="10"/>
    <x v="10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10-01T00:00:00"/>
    <x v="21"/>
    <n v="237523.81"/>
    <m/>
    <m/>
    <x v="0"/>
    <x v="0"/>
    <m/>
    <m/>
    <x v="0"/>
    <x v="0"/>
    <x v="2"/>
    <x v="10"/>
    <x v="10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0-01T00:00:00"/>
    <x v="21"/>
    <n v="40023.81"/>
    <m/>
    <m/>
    <x v="0"/>
    <x v="0"/>
    <m/>
    <m/>
    <x v="0"/>
    <x v="0"/>
    <x v="7"/>
    <x v="10"/>
    <x v="10"/>
    <x v="1"/>
    <n v="0"/>
    <x v="0"/>
    <x v="0"/>
    <n v="2020"/>
    <x v="2"/>
  </r>
  <r>
    <x v="11"/>
    <s v="12. Item 12"/>
    <x v="0"/>
    <x v="0"/>
    <x v="0"/>
    <x v="0"/>
    <x v="0"/>
    <x v="0"/>
    <m/>
    <m/>
    <x v="0"/>
    <x v="1"/>
    <d v="2020-10-01T00:00:00"/>
    <x v="21"/>
    <n v="325595.24"/>
    <m/>
    <m/>
    <x v="0"/>
    <x v="0"/>
    <m/>
    <m/>
    <x v="0"/>
    <x v="0"/>
    <x v="5"/>
    <x v="10"/>
    <x v="10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10-01T00:00:00"/>
    <x v="21"/>
    <m/>
    <n v="266214.28999999998"/>
    <m/>
    <x v="0"/>
    <x v="0"/>
    <m/>
    <m/>
    <x v="0"/>
    <x v="0"/>
    <x v="11"/>
    <x v="10"/>
    <x v="10"/>
    <x v="1"/>
    <n v="0"/>
    <x v="0"/>
    <x v="0"/>
    <n v="2020"/>
    <x v="2"/>
  </r>
  <r>
    <x v="9"/>
    <m/>
    <x v="1"/>
    <x v="2"/>
    <x v="1"/>
    <x v="0"/>
    <x v="0"/>
    <x v="0"/>
    <m/>
    <m/>
    <x v="0"/>
    <x v="1"/>
    <d v="2020-10-01T00:00:00"/>
    <x v="21"/>
    <n v="30952.38"/>
    <m/>
    <m/>
    <x v="0"/>
    <x v="0"/>
    <m/>
    <m/>
    <x v="0"/>
    <x v="0"/>
    <x v="7"/>
    <x v="10"/>
    <x v="10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10-01T00:00:00"/>
    <x v="21"/>
    <n v="6071452.3799999999"/>
    <m/>
    <m/>
    <x v="0"/>
    <x v="0"/>
    <m/>
    <m/>
    <x v="0"/>
    <x v="0"/>
    <x v="0"/>
    <x v="10"/>
    <x v="10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10-01T00:00:00"/>
    <x v="21"/>
    <n v="475928.57"/>
    <m/>
    <m/>
    <x v="0"/>
    <x v="0"/>
    <m/>
    <m/>
    <x v="0"/>
    <x v="0"/>
    <x v="0"/>
    <x v="10"/>
    <x v="10"/>
    <x v="1"/>
    <n v="0"/>
    <x v="0"/>
    <x v="0"/>
    <n v="2020"/>
    <x v="2"/>
  </r>
  <r>
    <x v="2"/>
    <s v="03. Item 03"/>
    <x v="1"/>
    <x v="1"/>
    <x v="0"/>
    <x v="0"/>
    <x v="0"/>
    <x v="0"/>
    <m/>
    <m/>
    <x v="0"/>
    <x v="1"/>
    <d v="2020-10-01T00:00:00"/>
    <x v="21"/>
    <n v="3903181.74"/>
    <m/>
    <m/>
    <x v="0"/>
    <x v="0"/>
    <m/>
    <m/>
    <x v="0"/>
    <x v="0"/>
    <x v="6"/>
    <x v="10"/>
    <x v="10"/>
    <x v="1"/>
    <n v="0"/>
    <x v="0"/>
    <x v="0"/>
    <n v="2020"/>
    <x v="2"/>
  </r>
  <r>
    <x v="1"/>
    <s v="12. Item 12"/>
    <x v="0"/>
    <x v="0"/>
    <x v="0"/>
    <x v="0"/>
    <x v="0"/>
    <x v="0"/>
    <m/>
    <m/>
    <x v="0"/>
    <x v="0"/>
    <d v="2020-10-01T00:00:00"/>
    <x v="21"/>
    <m/>
    <n v="851880.95"/>
    <m/>
    <x v="0"/>
    <x v="0"/>
    <m/>
    <m/>
    <x v="0"/>
    <x v="0"/>
    <x v="5"/>
    <x v="10"/>
    <x v="10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10-01T00:00:00"/>
    <x v="21"/>
    <n v="1792904.76"/>
    <m/>
    <m/>
    <x v="0"/>
    <x v="0"/>
    <m/>
    <m/>
    <x v="0"/>
    <x v="0"/>
    <x v="2"/>
    <x v="10"/>
    <x v="10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0-01T00:00:00"/>
    <x v="21"/>
    <n v="7048428.5700000003"/>
    <m/>
    <m/>
    <x v="0"/>
    <x v="0"/>
    <m/>
    <m/>
    <x v="0"/>
    <x v="0"/>
    <x v="10"/>
    <x v="10"/>
    <x v="10"/>
    <x v="1"/>
    <n v="0"/>
    <x v="0"/>
    <x v="0"/>
    <n v="2020"/>
    <x v="2"/>
  </r>
  <r>
    <x v="11"/>
    <m/>
    <x v="1"/>
    <x v="2"/>
    <x v="0"/>
    <x v="0"/>
    <x v="0"/>
    <x v="0"/>
    <m/>
    <m/>
    <x v="0"/>
    <x v="1"/>
    <d v="2020-10-01T00:00:00"/>
    <x v="21"/>
    <n v="635238.1"/>
    <m/>
    <m/>
    <x v="0"/>
    <x v="0"/>
    <m/>
    <m/>
    <x v="0"/>
    <x v="0"/>
    <x v="9"/>
    <x v="10"/>
    <x v="10"/>
    <x v="1"/>
    <n v="0"/>
    <x v="0"/>
    <x v="0"/>
    <n v="2020"/>
    <x v="2"/>
  </r>
  <r>
    <x v="24"/>
    <m/>
    <x v="1"/>
    <x v="1"/>
    <x v="0"/>
    <x v="0"/>
    <x v="0"/>
    <x v="0"/>
    <m/>
    <m/>
    <x v="0"/>
    <x v="1"/>
    <d v="2020-10-01T00:00:00"/>
    <x v="21"/>
    <n v="5672857.1399999997"/>
    <m/>
    <m/>
    <x v="0"/>
    <x v="0"/>
    <m/>
    <m/>
    <x v="0"/>
    <x v="0"/>
    <x v="9"/>
    <x v="10"/>
    <x v="10"/>
    <x v="1"/>
    <n v="0"/>
    <x v="0"/>
    <x v="0"/>
    <n v="2020"/>
    <x v="2"/>
  </r>
  <r>
    <x v="3"/>
    <m/>
    <x v="1"/>
    <x v="1"/>
    <x v="1"/>
    <x v="0"/>
    <x v="0"/>
    <x v="0"/>
    <m/>
    <m/>
    <x v="0"/>
    <x v="1"/>
    <d v="2020-10-01T00:00:00"/>
    <x v="21"/>
    <n v="47275476.189999998"/>
    <m/>
    <m/>
    <x v="0"/>
    <x v="0"/>
    <m/>
    <m/>
    <x v="0"/>
    <x v="0"/>
    <x v="2"/>
    <x v="10"/>
    <x v="10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10-01T00:00:00"/>
    <x v="21"/>
    <n v="54761.9"/>
    <m/>
    <m/>
    <x v="0"/>
    <x v="0"/>
    <m/>
    <m/>
    <x v="0"/>
    <x v="0"/>
    <x v="9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0-01T00:00:00"/>
    <x v="21"/>
    <m/>
    <n v="3494452.38"/>
    <m/>
    <x v="0"/>
    <x v="0"/>
    <m/>
    <m/>
    <x v="0"/>
    <x v="0"/>
    <x v="1"/>
    <x v="10"/>
    <x v="1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0-01T00:00:00"/>
    <x v="21"/>
    <n v="1866261.9"/>
    <m/>
    <m/>
    <x v="0"/>
    <x v="0"/>
    <m/>
    <m/>
    <x v="0"/>
    <x v="0"/>
    <x v="11"/>
    <x v="10"/>
    <x v="10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0-01T00:00:00"/>
    <x v="21"/>
    <n v="4047619.05"/>
    <m/>
    <m/>
    <x v="0"/>
    <x v="0"/>
    <m/>
    <m/>
    <x v="0"/>
    <x v="0"/>
    <x v="12"/>
    <x v="10"/>
    <x v="10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10-01T00:00:00"/>
    <x v="21"/>
    <n v="-22142.86"/>
    <m/>
    <m/>
    <x v="0"/>
    <x v="0"/>
    <m/>
    <m/>
    <x v="0"/>
    <x v="0"/>
    <x v="13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1"/>
    <d v="2020-10-01T00:00:00"/>
    <x v="21"/>
    <n v="283047.62"/>
    <m/>
    <m/>
    <x v="0"/>
    <x v="0"/>
    <m/>
    <m/>
    <x v="0"/>
    <x v="0"/>
    <x v="1"/>
    <x v="10"/>
    <x v="10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10-01T00:00:00"/>
    <x v="21"/>
    <n v="8814285.7100000009"/>
    <m/>
    <m/>
    <x v="0"/>
    <x v="0"/>
    <m/>
    <m/>
    <x v="0"/>
    <x v="0"/>
    <x v="16"/>
    <x v="10"/>
    <x v="10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10-01T00:00:00"/>
    <x v="21"/>
    <m/>
    <n v="30261.9"/>
    <m/>
    <x v="0"/>
    <x v="0"/>
    <m/>
    <m/>
    <x v="0"/>
    <x v="0"/>
    <x v="1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0-01T00:00:00"/>
    <x v="21"/>
    <m/>
    <n v="658952.38"/>
    <m/>
    <x v="0"/>
    <x v="0"/>
    <m/>
    <m/>
    <x v="0"/>
    <x v="0"/>
    <x v="1"/>
    <x v="10"/>
    <x v="10"/>
    <x v="1"/>
    <n v="0"/>
    <x v="0"/>
    <x v="0"/>
    <n v="2020"/>
    <x v="2"/>
  </r>
  <r>
    <x v="19"/>
    <m/>
    <x v="1"/>
    <x v="1"/>
    <x v="0"/>
    <x v="0"/>
    <x v="0"/>
    <x v="0"/>
    <m/>
    <m/>
    <x v="0"/>
    <x v="1"/>
    <d v="2020-10-01T00:00:00"/>
    <x v="21"/>
    <n v="1882547.62"/>
    <m/>
    <m/>
    <x v="0"/>
    <x v="0"/>
    <m/>
    <m/>
    <x v="0"/>
    <x v="0"/>
    <x v="16"/>
    <x v="10"/>
    <x v="1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0-01T00:00:00"/>
    <x v="21"/>
    <m/>
    <n v="283023.81"/>
    <m/>
    <x v="0"/>
    <x v="0"/>
    <m/>
    <m/>
    <x v="0"/>
    <x v="0"/>
    <x v="1"/>
    <x v="10"/>
    <x v="10"/>
    <x v="1"/>
    <n v="0"/>
    <x v="0"/>
    <x v="0"/>
    <n v="2020"/>
    <x v="2"/>
  </r>
  <r>
    <x v="16"/>
    <m/>
    <x v="0"/>
    <x v="0"/>
    <x v="0"/>
    <x v="0"/>
    <x v="0"/>
    <x v="0"/>
    <m/>
    <m/>
    <x v="0"/>
    <x v="1"/>
    <d v="2020-10-01T00:00:00"/>
    <x v="21"/>
    <n v="758904.76"/>
    <m/>
    <m/>
    <x v="0"/>
    <x v="0"/>
    <m/>
    <m/>
    <x v="0"/>
    <x v="0"/>
    <x v="13"/>
    <x v="10"/>
    <x v="10"/>
    <x v="1"/>
    <n v="0"/>
    <x v="0"/>
    <x v="0"/>
    <n v="2020"/>
    <x v="2"/>
  </r>
  <r>
    <x v="16"/>
    <m/>
    <x v="2"/>
    <x v="1"/>
    <x v="1"/>
    <x v="0"/>
    <x v="0"/>
    <x v="0"/>
    <m/>
    <m/>
    <x v="0"/>
    <x v="0"/>
    <d v="2020-10-31T00:00:00"/>
    <x v="22"/>
    <m/>
    <n v="7249315.71"/>
    <m/>
    <x v="0"/>
    <x v="0"/>
    <m/>
    <m/>
    <x v="0"/>
    <x v="0"/>
    <x v="13"/>
    <x v="10"/>
    <x v="10"/>
    <x v="1"/>
    <n v="0"/>
    <x v="0"/>
    <x v="0"/>
    <n v="2020"/>
    <x v="2"/>
  </r>
  <r>
    <x v="5"/>
    <m/>
    <x v="0"/>
    <x v="0"/>
    <x v="0"/>
    <x v="0"/>
    <x v="0"/>
    <x v="0"/>
    <m/>
    <m/>
    <x v="0"/>
    <x v="1"/>
    <d v="2020-11-01T00:00:00"/>
    <x v="23"/>
    <n v="-22142.86"/>
    <m/>
    <m/>
    <x v="0"/>
    <x v="0"/>
    <m/>
    <m/>
    <x v="0"/>
    <x v="0"/>
    <x v="0"/>
    <x v="11"/>
    <x v="11"/>
    <x v="1"/>
    <n v="0"/>
    <x v="0"/>
    <x v="0"/>
    <n v="2020"/>
    <x v="2"/>
  </r>
  <r>
    <x v="0"/>
    <m/>
    <x v="0"/>
    <x v="0"/>
    <x v="0"/>
    <x v="0"/>
    <x v="0"/>
    <x v="0"/>
    <m/>
    <m/>
    <x v="0"/>
    <x v="0"/>
    <d v="2020-11-01T00:00:00"/>
    <x v="23"/>
    <m/>
    <n v="593857.14"/>
    <m/>
    <x v="0"/>
    <x v="0"/>
    <m/>
    <m/>
    <x v="0"/>
    <x v="0"/>
    <x v="0"/>
    <x v="11"/>
    <x v="11"/>
    <x v="1"/>
    <n v="0"/>
    <x v="0"/>
    <x v="0"/>
    <n v="2020"/>
    <x v="2"/>
  </r>
  <r>
    <x v="26"/>
    <m/>
    <x v="0"/>
    <x v="0"/>
    <x v="0"/>
    <x v="0"/>
    <x v="0"/>
    <x v="0"/>
    <m/>
    <m/>
    <x v="0"/>
    <x v="0"/>
    <d v="2020-11-01T00:00:00"/>
    <x v="23"/>
    <m/>
    <n v="32309.52"/>
    <m/>
    <x v="0"/>
    <x v="0"/>
    <m/>
    <m/>
    <x v="0"/>
    <x v="0"/>
    <x v="5"/>
    <x v="11"/>
    <x v="11"/>
    <x v="1"/>
    <n v="0"/>
    <x v="0"/>
    <x v="0"/>
    <n v="2020"/>
    <x v="2"/>
  </r>
  <r>
    <x v="27"/>
    <m/>
    <x v="0"/>
    <x v="0"/>
    <x v="0"/>
    <x v="0"/>
    <x v="0"/>
    <x v="0"/>
    <m/>
    <m/>
    <x v="0"/>
    <x v="0"/>
    <d v="2020-11-01T00:00:00"/>
    <x v="23"/>
    <m/>
    <n v="2307190.48"/>
    <m/>
    <x v="0"/>
    <x v="0"/>
    <m/>
    <m/>
    <x v="0"/>
    <x v="0"/>
    <x v="0"/>
    <x v="11"/>
    <x v="11"/>
    <x v="1"/>
    <n v="0"/>
    <x v="0"/>
    <x v="0"/>
    <n v="2020"/>
    <x v="2"/>
  </r>
  <r>
    <x v="4"/>
    <s v="12. Item 12"/>
    <x v="0"/>
    <x v="0"/>
    <x v="0"/>
    <x v="0"/>
    <x v="0"/>
    <x v="0"/>
    <m/>
    <m/>
    <x v="0"/>
    <x v="0"/>
    <d v="2020-11-01T00:00:00"/>
    <x v="23"/>
    <m/>
    <n v="518857.14"/>
    <m/>
    <x v="0"/>
    <x v="0"/>
    <m/>
    <m/>
    <x v="0"/>
    <x v="0"/>
    <x v="5"/>
    <x v="11"/>
    <x v="11"/>
    <x v="1"/>
    <n v="0"/>
    <x v="0"/>
    <x v="0"/>
    <n v="2020"/>
    <x v="2"/>
  </r>
  <r>
    <x v="28"/>
    <m/>
    <x v="0"/>
    <x v="0"/>
    <x v="0"/>
    <x v="0"/>
    <x v="0"/>
    <x v="0"/>
    <m/>
    <m/>
    <x v="0"/>
    <x v="0"/>
    <d v="2020-11-01T00:00:00"/>
    <x v="23"/>
    <m/>
    <n v="23523.81"/>
    <m/>
    <x v="0"/>
    <x v="0"/>
    <m/>
    <m/>
    <x v="0"/>
    <x v="0"/>
    <x v="15"/>
    <x v="11"/>
    <x v="11"/>
    <x v="1"/>
    <n v="0"/>
    <x v="0"/>
    <x v="0"/>
    <n v="2020"/>
    <x v="2"/>
  </r>
  <r>
    <x v="29"/>
    <m/>
    <x v="0"/>
    <x v="0"/>
    <x v="0"/>
    <x v="0"/>
    <x v="0"/>
    <x v="0"/>
    <m/>
    <m/>
    <x v="0"/>
    <x v="1"/>
    <d v="2020-11-01T00:00:00"/>
    <x v="23"/>
    <n v="259928.57"/>
    <m/>
    <m/>
    <x v="0"/>
    <x v="0"/>
    <m/>
    <m/>
    <x v="0"/>
    <x v="0"/>
    <x v="0"/>
    <x v="11"/>
    <x v="11"/>
    <x v="1"/>
    <n v="0"/>
    <x v="0"/>
    <x v="0"/>
    <n v="2020"/>
    <x v="2"/>
  </r>
  <r>
    <x v="1"/>
    <m/>
    <x v="0"/>
    <x v="0"/>
    <x v="0"/>
    <x v="0"/>
    <x v="0"/>
    <x v="0"/>
    <m/>
    <m/>
    <x v="0"/>
    <x v="0"/>
    <d v="2020-11-01T00:00:00"/>
    <x v="23"/>
    <m/>
    <n v="239023.81"/>
    <m/>
    <x v="0"/>
    <x v="0"/>
    <m/>
    <m/>
    <x v="0"/>
    <x v="0"/>
    <x v="1"/>
    <x v="11"/>
    <x v="11"/>
    <x v="1"/>
    <n v="0"/>
    <x v="0"/>
    <x v="0"/>
    <n v="2020"/>
    <x v="2"/>
  </r>
  <r>
    <x v="17"/>
    <m/>
    <x v="0"/>
    <x v="0"/>
    <x v="0"/>
    <x v="0"/>
    <x v="0"/>
    <x v="0"/>
    <m/>
    <m/>
    <x v="0"/>
    <x v="1"/>
    <d v="2020-11-01T00:00:00"/>
    <x v="23"/>
    <n v="758904.76"/>
    <m/>
    <m/>
    <x v="0"/>
    <x v="0"/>
    <m/>
    <m/>
    <x v="0"/>
    <x v="0"/>
    <x v="14"/>
    <x v="11"/>
    <x v="11"/>
    <x v="1"/>
    <n v="0"/>
    <x v="0"/>
    <x v="0"/>
    <n v="2020"/>
    <x v="2"/>
  </r>
  <r>
    <x v="25"/>
    <m/>
    <x v="0"/>
    <x v="0"/>
    <x v="0"/>
    <x v="0"/>
    <x v="0"/>
    <x v="0"/>
    <m/>
    <m/>
    <x v="0"/>
    <x v="0"/>
    <d v="2020-11-01T00:00:00"/>
    <x v="23"/>
    <m/>
    <n v="762428.57"/>
    <m/>
    <x v="0"/>
    <x v="0"/>
    <m/>
    <m/>
    <x v="0"/>
    <x v="0"/>
    <x v="0"/>
    <x v="11"/>
    <x v="11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1-01T00:00:00"/>
    <x v="23"/>
    <n v="4844428.57"/>
    <m/>
    <m/>
    <x v="0"/>
    <x v="0"/>
    <m/>
    <m/>
    <x v="0"/>
    <x v="0"/>
    <x v="7"/>
    <x v="11"/>
    <x v="11"/>
    <x v="1"/>
    <n v="0"/>
    <x v="0"/>
    <x v="0"/>
    <n v="2020"/>
    <x v="2"/>
  </r>
  <r>
    <x v="15"/>
    <m/>
    <x v="0"/>
    <x v="0"/>
    <x v="0"/>
    <x v="0"/>
    <x v="0"/>
    <x v="0"/>
    <m/>
    <m/>
    <x v="0"/>
    <x v="1"/>
    <d v="2020-11-01T00:00:00"/>
    <x v="23"/>
    <n v="6711285.71"/>
    <m/>
    <m/>
    <x v="0"/>
    <x v="0"/>
    <m/>
    <m/>
    <x v="0"/>
    <x v="0"/>
    <x v="12"/>
    <x v="11"/>
    <x v="11"/>
    <x v="1"/>
    <n v="0"/>
    <x v="0"/>
    <x v="0"/>
    <n v="2020"/>
    <x v="2"/>
  </r>
  <r>
    <x v="11"/>
    <m/>
    <x v="0"/>
    <x v="0"/>
    <x v="0"/>
    <x v="0"/>
    <x v="0"/>
    <x v="0"/>
    <m/>
    <m/>
    <x v="0"/>
    <x v="0"/>
    <d v="2020-11-01T00:00:00"/>
    <x v="23"/>
    <m/>
    <n v="342190.48"/>
    <m/>
    <x v="0"/>
    <x v="0"/>
    <m/>
    <m/>
    <x v="0"/>
    <x v="0"/>
    <x v="9"/>
    <x v="11"/>
    <x v="11"/>
    <x v="1"/>
    <n v="0"/>
    <x v="0"/>
    <x v="0"/>
    <n v="2020"/>
    <x v="2"/>
  </r>
  <r>
    <x v="24"/>
    <m/>
    <x v="0"/>
    <x v="0"/>
    <x v="0"/>
    <x v="0"/>
    <x v="0"/>
    <x v="0"/>
    <m/>
    <m/>
    <x v="0"/>
    <x v="0"/>
    <d v="2020-11-01T00:00:00"/>
    <x v="23"/>
    <m/>
    <n v="2343642.86"/>
    <m/>
    <x v="0"/>
    <x v="0"/>
    <m/>
    <m/>
    <x v="0"/>
    <x v="0"/>
    <x v="9"/>
    <x v="11"/>
    <x v="11"/>
    <x v="1"/>
    <n v="0"/>
    <x v="0"/>
    <x v="0"/>
    <n v="2020"/>
    <x v="2"/>
  </r>
  <r>
    <x v="12"/>
    <m/>
    <x v="0"/>
    <x v="0"/>
    <x v="0"/>
    <x v="0"/>
    <x v="0"/>
    <x v="0"/>
    <m/>
    <m/>
    <x v="0"/>
    <x v="0"/>
    <d v="2020-11-01T00:00:00"/>
    <x v="23"/>
    <m/>
    <n v="8035571.4299999997"/>
    <m/>
    <x v="0"/>
    <x v="0"/>
    <m/>
    <m/>
    <x v="0"/>
    <x v="0"/>
    <x v="10"/>
    <x v="11"/>
    <x v="11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1-01T00:00:00"/>
    <x v="23"/>
    <n v="67214.289999999994"/>
    <m/>
    <m/>
    <x v="0"/>
    <x v="0"/>
    <m/>
    <m/>
    <x v="0"/>
    <x v="0"/>
    <x v="11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1-01T00:00:00"/>
    <x v="23"/>
    <n v="1811428.57"/>
    <m/>
    <m/>
    <x v="0"/>
    <x v="0"/>
    <m/>
    <m/>
    <x v="0"/>
    <x v="0"/>
    <x v="10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11-01T00:00:00"/>
    <x v="23"/>
    <m/>
    <n v="69095.240000000005"/>
    <m/>
    <x v="0"/>
    <x v="0"/>
    <m/>
    <m/>
    <x v="0"/>
    <x v="0"/>
    <x v="10"/>
    <x v="11"/>
    <x v="11"/>
    <x v="1"/>
    <n v="0"/>
    <x v="0"/>
    <x v="0"/>
    <n v="2020"/>
    <x v="2"/>
  </r>
  <r>
    <x v="3"/>
    <s v="04. Item 04"/>
    <x v="0"/>
    <x v="0"/>
    <x v="0"/>
    <x v="0"/>
    <x v="0"/>
    <x v="0"/>
    <m/>
    <m/>
    <x v="0"/>
    <x v="1"/>
    <d v="2020-11-01T00:00:00"/>
    <x v="23"/>
    <n v="2543142.86"/>
    <m/>
    <m/>
    <x v="0"/>
    <x v="0"/>
    <m/>
    <m/>
    <x v="0"/>
    <x v="0"/>
    <x v="9"/>
    <x v="11"/>
    <x v="11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1-01T00:00:00"/>
    <x v="23"/>
    <m/>
    <n v="6952404.7599999998"/>
    <m/>
    <x v="0"/>
    <x v="0"/>
    <m/>
    <m/>
    <x v="0"/>
    <x v="0"/>
    <x v="1"/>
    <x v="11"/>
    <x v="11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11-01T00:00:00"/>
    <x v="23"/>
    <n v="322809.52"/>
    <m/>
    <m/>
    <x v="0"/>
    <x v="0"/>
    <m/>
    <m/>
    <x v="0"/>
    <x v="0"/>
    <x v="9"/>
    <x v="11"/>
    <x v="11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11-01T00:00:00"/>
    <x v="23"/>
    <n v="2091619.05"/>
    <m/>
    <m/>
    <x v="0"/>
    <x v="0"/>
    <m/>
    <m/>
    <x v="0"/>
    <x v="0"/>
    <x v="10"/>
    <x v="11"/>
    <x v="11"/>
    <x v="1"/>
    <n v="0"/>
    <x v="0"/>
    <x v="0"/>
    <n v="2020"/>
    <x v="2"/>
  </r>
  <r>
    <x v="10"/>
    <s v="12. Item 12"/>
    <x v="0"/>
    <x v="0"/>
    <x v="0"/>
    <x v="0"/>
    <x v="0"/>
    <x v="0"/>
    <m/>
    <m/>
    <x v="0"/>
    <x v="1"/>
    <d v="2020-11-01T00:00:00"/>
    <x v="23"/>
    <n v="325595.24"/>
    <m/>
    <m/>
    <x v="0"/>
    <x v="0"/>
    <m/>
    <m/>
    <x v="0"/>
    <x v="0"/>
    <x v="5"/>
    <x v="11"/>
    <x v="11"/>
    <x v="1"/>
    <n v="0"/>
    <x v="0"/>
    <x v="0"/>
    <n v="2020"/>
    <x v="2"/>
  </r>
  <r>
    <x v="15"/>
    <m/>
    <x v="0"/>
    <x v="0"/>
    <x v="0"/>
    <x v="0"/>
    <x v="0"/>
    <x v="0"/>
    <m/>
    <m/>
    <x v="0"/>
    <x v="0"/>
    <d v="2020-11-01T00:00:00"/>
    <x v="23"/>
    <m/>
    <n v="5879214.29"/>
    <m/>
    <x v="0"/>
    <x v="0"/>
    <m/>
    <m/>
    <x v="0"/>
    <x v="0"/>
    <x v="12"/>
    <x v="11"/>
    <x v="11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11-01T00:00:00"/>
    <x v="23"/>
    <m/>
    <n v="1543357.14"/>
    <m/>
    <x v="0"/>
    <x v="0"/>
    <m/>
    <m/>
    <x v="0"/>
    <x v="0"/>
    <x v="11"/>
    <x v="11"/>
    <x v="11"/>
    <x v="1"/>
    <n v="0"/>
    <x v="0"/>
    <x v="0"/>
    <n v="2020"/>
    <x v="2"/>
  </r>
  <r>
    <x v="21"/>
    <s v="04. Item 04"/>
    <x v="0"/>
    <x v="0"/>
    <x v="0"/>
    <x v="0"/>
    <x v="0"/>
    <x v="0"/>
    <m/>
    <m/>
    <x v="0"/>
    <x v="0"/>
    <d v="2020-11-01T00:00:00"/>
    <x v="23"/>
    <m/>
    <n v="4002904.76"/>
    <m/>
    <x v="0"/>
    <x v="0"/>
    <m/>
    <m/>
    <x v="0"/>
    <x v="0"/>
    <x v="9"/>
    <x v="11"/>
    <x v="11"/>
    <x v="1"/>
    <n v="0"/>
    <x v="0"/>
    <x v="0"/>
    <n v="2020"/>
    <x v="2"/>
  </r>
  <r>
    <x v="8"/>
    <s v="03. Item 03"/>
    <x v="0"/>
    <x v="0"/>
    <x v="0"/>
    <x v="0"/>
    <x v="0"/>
    <x v="0"/>
    <m/>
    <m/>
    <x v="0"/>
    <x v="1"/>
    <d v="2020-11-01T00:00:00"/>
    <x v="23"/>
    <n v="200952.38"/>
    <m/>
    <m/>
    <x v="0"/>
    <x v="0"/>
    <m/>
    <m/>
    <x v="0"/>
    <x v="0"/>
    <x v="6"/>
    <x v="11"/>
    <x v="11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11-01T00:00:00"/>
    <x v="23"/>
    <n v="64761.9"/>
    <m/>
    <m/>
    <x v="0"/>
    <x v="0"/>
    <m/>
    <m/>
    <x v="0"/>
    <x v="0"/>
    <x v="0"/>
    <x v="11"/>
    <x v="11"/>
    <x v="1"/>
    <n v="0"/>
    <x v="0"/>
    <x v="0"/>
    <n v="2020"/>
    <x v="2"/>
  </r>
  <r>
    <x v="24"/>
    <m/>
    <x v="1"/>
    <x v="1"/>
    <x v="0"/>
    <x v="0"/>
    <x v="0"/>
    <x v="0"/>
    <m/>
    <m/>
    <x v="0"/>
    <x v="1"/>
    <d v="2020-11-01T00:00:00"/>
    <x v="23"/>
    <n v="28571.43"/>
    <m/>
    <m/>
    <x v="0"/>
    <x v="0"/>
    <m/>
    <m/>
    <x v="0"/>
    <x v="0"/>
    <x v="9"/>
    <x v="11"/>
    <x v="11"/>
    <x v="1"/>
    <n v="0"/>
    <x v="0"/>
    <x v="0"/>
    <n v="2020"/>
    <x v="2"/>
  </r>
  <r>
    <x v="11"/>
    <s v="10. Item 10"/>
    <x v="1"/>
    <x v="1"/>
    <x v="0"/>
    <x v="0"/>
    <x v="0"/>
    <x v="0"/>
    <m/>
    <m/>
    <x v="0"/>
    <x v="1"/>
    <d v="2020-11-01T00:00:00"/>
    <x v="23"/>
    <n v="128571.43"/>
    <m/>
    <m/>
    <x v="0"/>
    <x v="0"/>
    <m/>
    <m/>
    <x v="0"/>
    <x v="0"/>
    <x v="15"/>
    <x v="11"/>
    <x v="11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11-01T00:00:00"/>
    <x v="23"/>
    <n v="365000"/>
    <m/>
    <m/>
    <x v="0"/>
    <x v="0"/>
    <m/>
    <m/>
    <x v="0"/>
    <x v="0"/>
    <x v="7"/>
    <x v="11"/>
    <x v="11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11-01T00:00:00"/>
    <x v="23"/>
    <n v="420952.38"/>
    <m/>
    <m/>
    <x v="0"/>
    <x v="0"/>
    <m/>
    <m/>
    <x v="0"/>
    <x v="0"/>
    <x v="2"/>
    <x v="11"/>
    <x v="11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11-01T00:00:00"/>
    <x v="23"/>
    <n v="278261.90000000002"/>
    <m/>
    <m/>
    <x v="0"/>
    <x v="0"/>
    <m/>
    <m/>
    <x v="0"/>
    <x v="0"/>
    <x v="13"/>
    <x v="11"/>
    <x v="11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11-01T00:00:00"/>
    <x v="23"/>
    <n v="8785714.2899999991"/>
    <m/>
    <m/>
    <x v="0"/>
    <x v="0"/>
    <m/>
    <m/>
    <x v="0"/>
    <x v="0"/>
    <x v="13"/>
    <x v="11"/>
    <x v="11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11-01T00:00:00"/>
    <x v="23"/>
    <n v="3571428.57"/>
    <m/>
    <m/>
    <x v="0"/>
    <x v="0"/>
    <m/>
    <m/>
    <x v="0"/>
    <x v="0"/>
    <x v="13"/>
    <x v="11"/>
    <x v="1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1-01T00:00:00"/>
    <x v="23"/>
    <n v="57142.86"/>
    <m/>
    <m/>
    <x v="0"/>
    <x v="0"/>
    <m/>
    <m/>
    <x v="0"/>
    <x v="0"/>
    <x v="12"/>
    <x v="11"/>
    <x v="11"/>
    <x v="1"/>
    <n v="0"/>
    <x v="0"/>
    <x v="0"/>
    <n v="2020"/>
    <x v="2"/>
  </r>
  <r>
    <x v="12"/>
    <s v="12. Item 12"/>
    <x v="1"/>
    <x v="1"/>
    <x v="0"/>
    <x v="0"/>
    <x v="0"/>
    <x v="0"/>
    <m/>
    <m/>
    <x v="0"/>
    <x v="1"/>
    <d v="2020-11-01T00:00:00"/>
    <x v="23"/>
    <n v="956190.48"/>
    <m/>
    <m/>
    <x v="0"/>
    <x v="0"/>
    <m/>
    <m/>
    <x v="0"/>
    <x v="0"/>
    <x v="5"/>
    <x v="11"/>
    <x v="11"/>
    <x v="1"/>
    <n v="0"/>
    <x v="0"/>
    <x v="0"/>
    <n v="2020"/>
    <x v="2"/>
  </r>
  <r>
    <x v="1"/>
    <m/>
    <x v="0"/>
    <x v="0"/>
    <x v="0"/>
    <x v="0"/>
    <x v="0"/>
    <x v="0"/>
    <m/>
    <m/>
    <x v="0"/>
    <x v="1"/>
    <d v="2020-11-01T00:00:00"/>
    <x v="23"/>
    <n v="7899047.6200000001"/>
    <m/>
    <m/>
    <x v="0"/>
    <x v="0"/>
    <m/>
    <m/>
    <x v="0"/>
    <x v="0"/>
    <x v="1"/>
    <x v="11"/>
    <x v="11"/>
    <x v="1"/>
    <n v="0"/>
    <x v="0"/>
    <x v="0"/>
    <n v="2020"/>
    <x v="2"/>
  </r>
  <r>
    <x v="11"/>
    <m/>
    <x v="1"/>
    <x v="2"/>
    <x v="0"/>
    <x v="0"/>
    <x v="0"/>
    <x v="0"/>
    <m/>
    <m/>
    <x v="0"/>
    <x v="1"/>
    <d v="2020-11-01T00:00:00"/>
    <x v="23"/>
    <n v="638095.24"/>
    <m/>
    <m/>
    <x v="0"/>
    <x v="0"/>
    <m/>
    <m/>
    <x v="0"/>
    <x v="0"/>
    <x v="9"/>
    <x v="11"/>
    <x v="11"/>
    <x v="1"/>
    <n v="0"/>
    <x v="0"/>
    <x v="0"/>
    <n v="2020"/>
    <x v="2"/>
  </r>
  <r>
    <x v="6"/>
    <m/>
    <x v="1"/>
    <x v="1"/>
    <x v="0"/>
    <x v="0"/>
    <x v="0"/>
    <x v="0"/>
    <m/>
    <m/>
    <x v="0"/>
    <x v="1"/>
    <d v="2020-11-01T00:00:00"/>
    <x v="23"/>
    <n v="2445000"/>
    <m/>
    <m/>
    <x v="0"/>
    <x v="0"/>
    <m/>
    <m/>
    <x v="0"/>
    <x v="0"/>
    <x v="0"/>
    <x v="11"/>
    <x v="11"/>
    <x v="1"/>
    <n v="0"/>
    <x v="0"/>
    <x v="0"/>
    <n v="2020"/>
    <x v="2"/>
  </r>
  <r>
    <x v="1"/>
    <s v="03. Item 03"/>
    <x v="1"/>
    <x v="1"/>
    <x v="0"/>
    <x v="0"/>
    <x v="0"/>
    <x v="0"/>
    <m/>
    <m/>
    <x v="0"/>
    <x v="1"/>
    <d v="2020-11-01T00:00:00"/>
    <x v="23"/>
    <n v="3314285.71"/>
    <m/>
    <m/>
    <x v="0"/>
    <x v="0"/>
    <m/>
    <m/>
    <x v="0"/>
    <x v="0"/>
    <x v="6"/>
    <x v="11"/>
    <x v="11"/>
    <x v="1"/>
    <n v="0"/>
    <x v="0"/>
    <x v="0"/>
    <n v="2020"/>
    <x v="2"/>
  </r>
  <r>
    <x v="12"/>
    <m/>
    <x v="1"/>
    <x v="1"/>
    <x v="0"/>
    <x v="0"/>
    <x v="0"/>
    <x v="0"/>
    <m/>
    <m/>
    <x v="0"/>
    <x v="1"/>
    <d v="2020-11-01T00:00:00"/>
    <x v="23"/>
    <n v="1595238.1"/>
    <m/>
    <m/>
    <x v="0"/>
    <x v="0"/>
    <m/>
    <m/>
    <x v="0"/>
    <x v="0"/>
    <x v="10"/>
    <x v="11"/>
    <x v="11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11-01T00:00:00"/>
    <x v="23"/>
    <n v="5833333.3300000001"/>
    <m/>
    <m/>
    <x v="0"/>
    <x v="0"/>
    <m/>
    <m/>
    <x v="0"/>
    <x v="0"/>
    <x v="2"/>
    <x v="11"/>
    <x v="11"/>
    <x v="1"/>
    <n v="0"/>
    <x v="0"/>
    <x v="0"/>
    <n v="2020"/>
    <x v="2"/>
  </r>
  <r>
    <x v="2"/>
    <m/>
    <x v="1"/>
    <x v="2"/>
    <x v="1"/>
    <x v="0"/>
    <x v="0"/>
    <x v="0"/>
    <m/>
    <m/>
    <x v="0"/>
    <x v="1"/>
    <d v="2020-11-01T00:00:00"/>
    <x v="23"/>
    <n v="130952.38"/>
    <m/>
    <m/>
    <x v="0"/>
    <x v="0"/>
    <m/>
    <m/>
    <x v="0"/>
    <x v="0"/>
    <x v="1"/>
    <x v="11"/>
    <x v="11"/>
    <x v="1"/>
    <n v="0"/>
    <x v="0"/>
    <x v="0"/>
    <n v="2020"/>
    <x v="2"/>
  </r>
  <r>
    <x v="4"/>
    <m/>
    <x v="1"/>
    <x v="2"/>
    <x v="1"/>
    <x v="0"/>
    <x v="0"/>
    <x v="0"/>
    <m/>
    <m/>
    <x v="0"/>
    <x v="1"/>
    <d v="2020-11-01T00:00:00"/>
    <x v="23"/>
    <n v="30952.38"/>
    <m/>
    <m/>
    <x v="0"/>
    <x v="0"/>
    <m/>
    <m/>
    <x v="0"/>
    <x v="0"/>
    <x v="3"/>
    <x v="11"/>
    <x v="11"/>
    <x v="1"/>
    <n v="0"/>
    <x v="0"/>
    <x v="0"/>
    <n v="2020"/>
    <x v="2"/>
  </r>
  <r>
    <x v="12"/>
    <m/>
    <x v="1"/>
    <x v="1"/>
    <x v="1"/>
    <x v="0"/>
    <x v="0"/>
    <x v="0"/>
    <m/>
    <m/>
    <x v="0"/>
    <x v="1"/>
    <d v="2020-11-01T00:00:00"/>
    <x v="23"/>
    <n v="38209047.619999997"/>
    <m/>
    <m/>
    <x v="0"/>
    <x v="0"/>
    <m/>
    <m/>
    <x v="0"/>
    <x v="0"/>
    <x v="10"/>
    <x v="11"/>
    <x v="11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1-01T00:00:00"/>
    <x v="23"/>
    <n v="1866261.9"/>
    <m/>
    <m/>
    <x v="0"/>
    <x v="0"/>
    <m/>
    <m/>
    <x v="0"/>
    <x v="0"/>
    <x v="10"/>
    <x v="11"/>
    <x v="11"/>
    <x v="1"/>
    <n v="0"/>
    <x v="0"/>
    <x v="0"/>
    <n v="2020"/>
    <x v="2"/>
  </r>
  <r>
    <x v="24"/>
    <m/>
    <x v="1"/>
    <x v="1"/>
    <x v="0"/>
    <x v="0"/>
    <x v="0"/>
    <x v="0"/>
    <m/>
    <m/>
    <x v="0"/>
    <x v="1"/>
    <d v="2020-11-01T00:00:00"/>
    <x v="23"/>
    <n v="3635238.1"/>
    <m/>
    <m/>
    <x v="0"/>
    <x v="0"/>
    <m/>
    <m/>
    <x v="0"/>
    <x v="0"/>
    <x v="9"/>
    <x v="11"/>
    <x v="1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1-01T00:00:00"/>
    <x v="23"/>
    <n v="14285.71"/>
    <m/>
    <m/>
    <x v="0"/>
    <x v="0"/>
    <m/>
    <m/>
    <x v="0"/>
    <x v="0"/>
    <x v="12"/>
    <x v="11"/>
    <x v="11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1-01T00:00:00"/>
    <x v="23"/>
    <n v="23.81"/>
    <m/>
    <m/>
    <x v="0"/>
    <x v="0"/>
    <m/>
    <m/>
    <x v="0"/>
    <x v="0"/>
    <x v="12"/>
    <x v="11"/>
    <x v="11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11-01T00:00:00"/>
    <x v="23"/>
    <n v="1309523.81"/>
    <m/>
    <m/>
    <x v="0"/>
    <x v="0"/>
    <m/>
    <m/>
    <x v="0"/>
    <x v="0"/>
    <x v="0"/>
    <x v="11"/>
    <x v="11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1-01T00:00:00"/>
    <x v="23"/>
    <n v="581428.56999999995"/>
    <m/>
    <m/>
    <x v="0"/>
    <x v="0"/>
    <m/>
    <m/>
    <x v="0"/>
    <x v="0"/>
    <x v="10"/>
    <x v="11"/>
    <x v="11"/>
    <x v="1"/>
    <n v="0"/>
    <x v="0"/>
    <x v="0"/>
    <n v="2020"/>
    <x v="2"/>
  </r>
  <r>
    <x v="16"/>
    <m/>
    <x v="2"/>
    <x v="1"/>
    <x v="1"/>
    <x v="0"/>
    <x v="0"/>
    <x v="0"/>
    <m/>
    <m/>
    <x v="0"/>
    <x v="0"/>
    <d v="2020-11-30T00:00:00"/>
    <x v="24"/>
    <m/>
    <n v="34960355.75"/>
    <m/>
    <x v="0"/>
    <x v="0"/>
    <m/>
    <m/>
    <x v="0"/>
    <x v="0"/>
    <x v="13"/>
    <x v="11"/>
    <x v="11"/>
    <x v="1"/>
    <n v="0"/>
    <x v="0"/>
    <x v="0"/>
    <n v="2020"/>
    <x v="2"/>
  </r>
  <r>
    <x v="15"/>
    <m/>
    <x v="1"/>
    <x v="1"/>
    <x v="0"/>
    <x v="0"/>
    <x v="0"/>
    <x v="1"/>
    <m/>
    <m/>
    <x v="0"/>
    <x v="1"/>
    <d v="2020-12-01T00:00:00"/>
    <x v="25"/>
    <n v="-330552.99"/>
    <m/>
    <m/>
    <x v="0"/>
    <x v="0"/>
    <m/>
    <m/>
    <x v="0"/>
    <x v="0"/>
    <x v="12"/>
    <x v="0"/>
    <x v="0"/>
    <x v="1"/>
    <n v="0"/>
    <x v="0"/>
    <x v="0"/>
    <n v="2020"/>
    <x v="2"/>
  </r>
  <r>
    <x v="14"/>
    <m/>
    <x v="1"/>
    <x v="2"/>
    <x v="0"/>
    <x v="0"/>
    <x v="0"/>
    <x v="0"/>
    <m/>
    <m/>
    <x v="0"/>
    <x v="1"/>
    <d v="2020-12-01T00:00:00"/>
    <x v="25"/>
    <n v="83571.429999999993"/>
    <m/>
    <m/>
    <x v="0"/>
    <x v="0"/>
    <m/>
    <m/>
    <x v="0"/>
    <x v="0"/>
    <x v="11"/>
    <x v="0"/>
    <x v="0"/>
    <x v="1"/>
    <n v="0"/>
    <x v="0"/>
    <x v="0"/>
    <n v="2020"/>
    <x v="2"/>
  </r>
  <r>
    <x v="12"/>
    <s v="12. Item 12"/>
    <x v="1"/>
    <x v="1"/>
    <x v="0"/>
    <x v="0"/>
    <x v="0"/>
    <x v="0"/>
    <m/>
    <m/>
    <x v="0"/>
    <x v="1"/>
    <d v="2020-12-01T00:00:00"/>
    <x v="25"/>
    <n v="548086.52"/>
    <m/>
    <m/>
    <x v="0"/>
    <x v="0"/>
    <m/>
    <m/>
    <x v="0"/>
    <x v="0"/>
    <x v="5"/>
    <x v="0"/>
    <x v="0"/>
    <x v="1"/>
    <n v="0"/>
    <x v="0"/>
    <x v="0"/>
    <n v="2020"/>
    <x v="2"/>
  </r>
  <r>
    <x v="14"/>
    <m/>
    <x v="0"/>
    <x v="0"/>
    <x v="0"/>
    <x v="0"/>
    <x v="0"/>
    <x v="0"/>
    <m/>
    <m/>
    <x v="0"/>
    <x v="1"/>
    <d v="2020-12-01T00:00:00"/>
    <x v="25"/>
    <n v="7385714.29"/>
    <m/>
    <m/>
    <x v="0"/>
    <x v="0"/>
    <m/>
    <m/>
    <x v="0"/>
    <x v="0"/>
    <x v="11"/>
    <x v="0"/>
    <x v="0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12-01T00:00:00"/>
    <x v="25"/>
    <n v="6719285.71"/>
    <m/>
    <m/>
    <x v="0"/>
    <x v="0"/>
    <m/>
    <m/>
    <x v="0"/>
    <x v="0"/>
    <x v="7"/>
    <x v="0"/>
    <x v="0"/>
    <x v="1"/>
    <n v="0"/>
    <x v="0"/>
    <x v="0"/>
    <n v="2020"/>
    <x v="2"/>
  </r>
  <r>
    <x v="14"/>
    <m/>
    <x v="1"/>
    <x v="2"/>
    <x v="1"/>
    <x v="0"/>
    <x v="0"/>
    <x v="0"/>
    <m/>
    <m/>
    <x v="0"/>
    <x v="1"/>
    <d v="2020-12-01T00:00:00"/>
    <x v="25"/>
    <n v="606666.67000000004"/>
    <m/>
    <m/>
    <x v="0"/>
    <x v="0"/>
    <m/>
    <m/>
    <x v="0"/>
    <x v="0"/>
    <x v="11"/>
    <x v="0"/>
    <x v="0"/>
    <x v="1"/>
    <n v="0"/>
    <x v="0"/>
    <x v="0"/>
    <n v="2020"/>
    <x v="2"/>
  </r>
  <r>
    <x v="24"/>
    <s v="10. Item 10"/>
    <x v="1"/>
    <x v="1"/>
    <x v="0"/>
    <x v="0"/>
    <x v="0"/>
    <x v="0"/>
    <m/>
    <m/>
    <x v="0"/>
    <x v="1"/>
    <d v="2020-12-01T00:00:00"/>
    <x v="25"/>
    <n v="70815.42"/>
    <m/>
    <m/>
    <x v="0"/>
    <x v="0"/>
    <m/>
    <m/>
    <x v="0"/>
    <x v="0"/>
    <x v="15"/>
    <x v="0"/>
    <x v="0"/>
    <x v="1"/>
    <n v="0"/>
    <x v="0"/>
    <x v="0"/>
    <n v="2020"/>
    <x v="2"/>
  </r>
  <r>
    <x v="12"/>
    <s v="13. Item 13"/>
    <x v="1"/>
    <x v="1"/>
    <x v="0"/>
    <x v="0"/>
    <x v="0"/>
    <x v="0"/>
    <m/>
    <m/>
    <x v="0"/>
    <x v="1"/>
    <d v="2020-12-01T00:00:00"/>
    <x v="25"/>
    <n v="3377990.81"/>
    <m/>
    <m/>
    <x v="0"/>
    <x v="0"/>
    <m/>
    <m/>
    <x v="0"/>
    <x v="0"/>
    <x v="0"/>
    <x v="0"/>
    <x v="0"/>
    <x v="1"/>
    <n v="0"/>
    <x v="0"/>
    <x v="0"/>
    <n v="2020"/>
    <x v="2"/>
  </r>
  <r>
    <x v="4"/>
    <m/>
    <x v="1"/>
    <x v="1"/>
    <x v="0"/>
    <x v="0"/>
    <x v="0"/>
    <x v="0"/>
    <m/>
    <m/>
    <x v="0"/>
    <x v="1"/>
    <d v="2020-12-01T00:00:00"/>
    <x v="25"/>
    <n v="1464047.62"/>
    <m/>
    <m/>
    <x v="0"/>
    <x v="0"/>
    <m/>
    <m/>
    <x v="0"/>
    <x v="0"/>
    <x v="3"/>
    <x v="0"/>
    <x v="0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12-01T00:00:00"/>
    <x v="25"/>
    <m/>
    <n v="6508571.4299999997"/>
    <m/>
    <x v="0"/>
    <x v="0"/>
    <m/>
    <m/>
    <x v="0"/>
    <x v="0"/>
    <x v="3"/>
    <x v="0"/>
    <x v="0"/>
    <x v="1"/>
    <n v="0"/>
    <x v="0"/>
    <x v="0"/>
    <n v="2020"/>
    <x v="2"/>
  </r>
  <r>
    <x v="14"/>
    <m/>
    <x v="1"/>
    <x v="1"/>
    <x v="0"/>
    <x v="0"/>
    <x v="0"/>
    <x v="1"/>
    <m/>
    <m/>
    <x v="0"/>
    <x v="1"/>
    <d v="2020-12-01T00:00:00"/>
    <x v="25"/>
    <n v="-1159801.75"/>
    <m/>
    <m/>
    <x v="0"/>
    <x v="0"/>
    <m/>
    <m/>
    <x v="0"/>
    <x v="0"/>
    <x v="11"/>
    <x v="0"/>
    <x v="0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2-01T00:00:00"/>
    <x v="25"/>
    <n v="18571.43"/>
    <m/>
    <m/>
    <x v="0"/>
    <x v="0"/>
    <m/>
    <m/>
    <x v="0"/>
    <x v="0"/>
    <x v="12"/>
    <x v="0"/>
    <x v="0"/>
    <x v="1"/>
    <n v="0"/>
    <x v="0"/>
    <x v="0"/>
    <n v="2020"/>
    <x v="2"/>
  </r>
  <r>
    <x v="8"/>
    <s v="03. Item 03"/>
    <x v="1"/>
    <x v="1"/>
    <x v="0"/>
    <x v="0"/>
    <x v="0"/>
    <x v="0"/>
    <m/>
    <m/>
    <x v="0"/>
    <x v="1"/>
    <d v="2020-12-01T00:00:00"/>
    <x v="25"/>
    <n v="3314285.71"/>
    <m/>
    <m/>
    <x v="0"/>
    <x v="0"/>
    <m/>
    <m/>
    <x v="0"/>
    <x v="0"/>
    <x v="6"/>
    <x v="0"/>
    <x v="0"/>
    <x v="1"/>
    <n v="0"/>
    <x v="0"/>
    <x v="0"/>
    <n v="2020"/>
    <x v="2"/>
  </r>
  <r>
    <x v="13"/>
    <m/>
    <x v="1"/>
    <x v="1"/>
    <x v="0"/>
    <x v="0"/>
    <x v="0"/>
    <x v="0"/>
    <m/>
    <m/>
    <x v="0"/>
    <x v="1"/>
    <d v="2020-12-01T00:00:00"/>
    <x v="25"/>
    <n v="308827.19"/>
    <m/>
    <m/>
    <x v="0"/>
    <x v="0"/>
    <m/>
    <m/>
    <x v="0"/>
    <x v="0"/>
    <x v="10"/>
    <x v="0"/>
    <x v="0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12-01T00:00:00"/>
    <x v="25"/>
    <n v="23.81"/>
    <m/>
    <m/>
    <x v="0"/>
    <x v="0"/>
    <m/>
    <m/>
    <x v="0"/>
    <x v="0"/>
    <x v="11"/>
    <x v="0"/>
    <x v="0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12-01T00:00:00"/>
    <x v="25"/>
    <n v="5438787.6900000004"/>
    <m/>
    <m/>
    <x v="0"/>
    <x v="0"/>
    <m/>
    <m/>
    <x v="0"/>
    <x v="0"/>
    <x v="0"/>
    <x v="0"/>
    <x v="0"/>
    <x v="1"/>
    <n v="0"/>
    <x v="0"/>
    <x v="0"/>
    <n v="2020"/>
    <x v="2"/>
  </r>
  <r>
    <x v="11"/>
    <m/>
    <x v="1"/>
    <x v="1"/>
    <x v="0"/>
    <x v="0"/>
    <x v="0"/>
    <x v="0"/>
    <m/>
    <m/>
    <x v="0"/>
    <x v="1"/>
    <d v="2020-12-01T00:00:00"/>
    <x v="25"/>
    <n v="97844.55"/>
    <m/>
    <m/>
    <x v="0"/>
    <x v="0"/>
    <m/>
    <m/>
    <x v="0"/>
    <x v="0"/>
    <x v="9"/>
    <x v="0"/>
    <x v="0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12-01T00:00:00"/>
    <x v="25"/>
    <m/>
    <n v="1127357.1399999999"/>
    <m/>
    <x v="0"/>
    <x v="0"/>
    <m/>
    <m/>
    <x v="0"/>
    <x v="0"/>
    <x v="0"/>
    <x v="0"/>
    <x v="0"/>
    <x v="1"/>
    <n v="0"/>
    <x v="0"/>
    <x v="0"/>
    <n v="2020"/>
    <x v="2"/>
  </r>
  <r>
    <x v="13"/>
    <m/>
    <x v="0"/>
    <x v="0"/>
    <x v="0"/>
    <x v="0"/>
    <x v="0"/>
    <x v="0"/>
    <m/>
    <m/>
    <x v="0"/>
    <x v="1"/>
    <d v="2020-12-01T00:00:00"/>
    <x v="25"/>
    <n v="67214.289999999994"/>
    <m/>
    <m/>
    <x v="0"/>
    <x v="0"/>
    <m/>
    <m/>
    <x v="0"/>
    <x v="0"/>
    <x v="10"/>
    <x v="0"/>
    <x v="0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12-01T00:00:00"/>
    <x v="25"/>
    <n v="788619.05"/>
    <m/>
    <m/>
    <x v="0"/>
    <x v="0"/>
    <m/>
    <m/>
    <x v="0"/>
    <x v="0"/>
    <x v="9"/>
    <x v="0"/>
    <x v="0"/>
    <x v="1"/>
    <n v="0"/>
    <x v="0"/>
    <x v="0"/>
    <n v="2020"/>
    <x v="2"/>
  </r>
  <r>
    <x v="9"/>
    <m/>
    <x v="0"/>
    <x v="0"/>
    <x v="0"/>
    <x v="0"/>
    <x v="0"/>
    <x v="0"/>
    <m/>
    <m/>
    <x v="0"/>
    <x v="1"/>
    <d v="2020-12-01T00:00:00"/>
    <x v="25"/>
    <n v="927738.1"/>
    <m/>
    <m/>
    <x v="0"/>
    <x v="0"/>
    <m/>
    <m/>
    <x v="0"/>
    <x v="0"/>
    <x v="7"/>
    <x v="0"/>
    <x v="0"/>
    <x v="1"/>
    <n v="0"/>
    <x v="0"/>
    <x v="0"/>
    <n v="2020"/>
    <x v="2"/>
  </r>
  <r>
    <x v="3"/>
    <m/>
    <x v="0"/>
    <x v="0"/>
    <x v="0"/>
    <x v="0"/>
    <x v="0"/>
    <x v="0"/>
    <m/>
    <m/>
    <x v="0"/>
    <x v="0"/>
    <d v="2020-12-01T00:00:00"/>
    <x v="25"/>
    <m/>
    <n v="2069761.9"/>
    <m/>
    <x v="0"/>
    <x v="0"/>
    <m/>
    <m/>
    <x v="0"/>
    <x v="0"/>
    <x v="2"/>
    <x v="0"/>
    <x v="0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12-01T00:00:00"/>
    <x v="25"/>
    <m/>
    <n v="2121285.71"/>
    <m/>
    <x v="0"/>
    <x v="0"/>
    <m/>
    <m/>
    <x v="0"/>
    <x v="0"/>
    <x v="10"/>
    <x v="0"/>
    <x v="0"/>
    <x v="1"/>
    <n v="0"/>
    <x v="0"/>
    <x v="0"/>
    <n v="2020"/>
    <x v="2"/>
  </r>
  <r>
    <x v="14"/>
    <m/>
    <x v="0"/>
    <x v="0"/>
    <x v="0"/>
    <x v="0"/>
    <x v="0"/>
    <x v="0"/>
    <m/>
    <m/>
    <x v="0"/>
    <x v="0"/>
    <d v="2020-12-01T00:00:00"/>
    <x v="25"/>
    <m/>
    <n v="22452.38"/>
    <m/>
    <x v="0"/>
    <x v="0"/>
    <m/>
    <m/>
    <x v="0"/>
    <x v="0"/>
    <x v="11"/>
    <x v="0"/>
    <x v="0"/>
    <x v="1"/>
    <n v="0"/>
    <x v="0"/>
    <x v="0"/>
    <n v="2020"/>
    <x v="2"/>
  </r>
  <r>
    <x v="14"/>
    <m/>
    <x v="1"/>
    <x v="1"/>
    <x v="0"/>
    <x v="0"/>
    <x v="0"/>
    <x v="0"/>
    <m/>
    <m/>
    <x v="0"/>
    <x v="1"/>
    <d v="2020-12-01T00:00:00"/>
    <x v="25"/>
    <n v="7142.86"/>
    <m/>
    <m/>
    <x v="0"/>
    <x v="0"/>
    <m/>
    <m/>
    <x v="0"/>
    <x v="0"/>
    <x v="11"/>
    <x v="0"/>
    <x v="0"/>
    <x v="1"/>
    <n v="0"/>
    <x v="0"/>
    <x v="0"/>
    <n v="2020"/>
    <x v="2"/>
  </r>
  <r>
    <x v="2"/>
    <m/>
    <x v="0"/>
    <x v="0"/>
    <x v="0"/>
    <x v="0"/>
    <x v="0"/>
    <x v="0"/>
    <m/>
    <m/>
    <x v="0"/>
    <x v="0"/>
    <d v="2020-12-01T00:00:00"/>
    <x v="25"/>
    <m/>
    <n v="74761.899999999994"/>
    <m/>
    <x v="0"/>
    <x v="0"/>
    <m/>
    <m/>
    <x v="0"/>
    <x v="0"/>
    <x v="1"/>
    <x v="0"/>
    <x v="0"/>
    <x v="1"/>
    <n v="0"/>
    <x v="0"/>
    <x v="0"/>
    <n v="2020"/>
    <x v="2"/>
  </r>
  <r>
    <x v="20"/>
    <m/>
    <x v="0"/>
    <x v="0"/>
    <x v="0"/>
    <x v="0"/>
    <x v="0"/>
    <x v="0"/>
    <m/>
    <m/>
    <x v="0"/>
    <x v="0"/>
    <d v="2020-12-01T00:00:00"/>
    <x v="25"/>
    <m/>
    <n v="319642.86"/>
    <m/>
    <x v="0"/>
    <x v="0"/>
    <m/>
    <m/>
    <x v="0"/>
    <x v="0"/>
    <x v="17"/>
    <x v="0"/>
    <x v="0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12-01T00:00:00"/>
    <x v="25"/>
    <m/>
    <n v="5571190.4800000004"/>
    <m/>
    <x v="0"/>
    <x v="0"/>
    <m/>
    <m/>
    <x v="0"/>
    <x v="0"/>
    <x v="0"/>
    <x v="0"/>
    <x v="0"/>
    <x v="1"/>
    <n v="0"/>
    <x v="0"/>
    <x v="0"/>
    <n v="2020"/>
    <x v="2"/>
  </r>
  <r>
    <x v="5"/>
    <s v="04. Item 04"/>
    <x v="0"/>
    <x v="0"/>
    <x v="0"/>
    <x v="0"/>
    <x v="0"/>
    <x v="0"/>
    <m/>
    <m/>
    <x v="0"/>
    <x v="0"/>
    <d v="2020-12-01T00:00:00"/>
    <x v="25"/>
    <m/>
    <n v="8742642.8599999994"/>
    <m/>
    <x v="0"/>
    <x v="0"/>
    <m/>
    <m/>
    <x v="0"/>
    <x v="0"/>
    <x v="9"/>
    <x v="0"/>
    <x v="0"/>
    <x v="1"/>
    <n v="0"/>
    <x v="0"/>
    <x v="0"/>
    <n v="2020"/>
    <x v="2"/>
  </r>
  <r>
    <x v="5"/>
    <m/>
    <x v="0"/>
    <x v="0"/>
    <x v="0"/>
    <x v="0"/>
    <x v="0"/>
    <x v="0"/>
    <m/>
    <m/>
    <x v="0"/>
    <x v="0"/>
    <d v="2020-12-01T00:00:00"/>
    <x v="25"/>
    <m/>
    <n v="1890666.67"/>
    <m/>
    <x v="0"/>
    <x v="0"/>
    <m/>
    <m/>
    <x v="0"/>
    <x v="0"/>
    <x v="0"/>
    <x v="0"/>
    <x v="0"/>
    <x v="1"/>
    <n v="0"/>
    <x v="0"/>
    <x v="0"/>
    <n v="2020"/>
    <x v="2"/>
  </r>
  <r>
    <x v="29"/>
    <m/>
    <x v="0"/>
    <x v="0"/>
    <x v="0"/>
    <x v="0"/>
    <x v="0"/>
    <x v="0"/>
    <m/>
    <m/>
    <x v="0"/>
    <x v="0"/>
    <d v="2020-12-01T00:00:00"/>
    <x v="25"/>
    <m/>
    <n v="8251357.1399999997"/>
    <m/>
    <x v="0"/>
    <x v="0"/>
    <m/>
    <m/>
    <x v="0"/>
    <x v="0"/>
    <x v="0"/>
    <x v="0"/>
    <x v="0"/>
    <x v="1"/>
    <n v="0"/>
    <x v="0"/>
    <x v="0"/>
    <n v="2020"/>
    <x v="2"/>
  </r>
  <r>
    <x v="13"/>
    <m/>
    <x v="0"/>
    <x v="0"/>
    <x v="0"/>
    <x v="0"/>
    <x v="0"/>
    <x v="0"/>
    <m/>
    <m/>
    <x v="0"/>
    <x v="0"/>
    <d v="2020-12-01T00:00:00"/>
    <x v="25"/>
    <m/>
    <n v="66285.710000000006"/>
    <m/>
    <x v="0"/>
    <x v="0"/>
    <m/>
    <m/>
    <x v="0"/>
    <x v="0"/>
    <x v="10"/>
    <x v="0"/>
    <x v="0"/>
    <x v="1"/>
    <n v="0"/>
    <x v="0"/>
    <x v="0"/>
    <n v="2020"/>
    <x v="2"/>
  </r>
  <r>
    <x v="4"/>
    <m/>
    <x v="0"/>
    <x v="0"/>
    <x v="0"/>
    <x v="0"/>
    <x v="0"/>
    <x v="0"/>
    <m/>
    <m/>
    <x v="0"/>
    <x v="0"/>
    <d v="2020-12-01T00:00:00"/>
    <x v="25"/>
    <m/>
    <n v="8870690.4800000004"/>
    <m/>
    <x v="0"/>
    <x v="0"/>
    <m/>
    <m/>
    <x v="0"/>
    <x v="0"/>
    <x v="3"/>
    <x v="0"/>
    <x v="0"/>
    <x v="1"/>
    <n v="0"/>
    <x v="0"/>
    <x v="0"/>
    <n v="2020"/>
    <x v="2"/>
  </r>
  <r>
    <x v="5"/>
    <m/>
    <x v="1"/>
    <x v="1"/>
    <x v="0"/>
    <x v="0"/>
    <x v="0"/>
    <x v="0"/>
    <m/>
    <m/>
    <x v="0"/>
    <x v="1"/>
    <d v="2020-12-01T00:00:00"/>
    <x v="25"/>
    <n v="299589.68"/>
    <m/>
    <m/>
    <x v="0"/>
    <x v="0"/>
    <m/>
    <m/>
    <x v="0"/>
    <x v="0"/>
    <x v="0"/>
    <x v="0"/>
    <x v="0"/>
    <x v="1"/>
    <n v="0"/>
    <x v="0"/>
    <x v="0"/>
    <n v="2020"/>
    <x v="2"/>
  </r>
  <r>
    <x v="1"/>
    <s v="12. Item 12"/>
    <x v="0"/>
    <x v="0"/>
    <x v="0"/>
    <x v="0"/>
    <x v="0"/>
    <x v="0"/>
    <m/>
    <m/>
    <x v="0"/>
    <x v="0"/>
    <d v="2020-12-01T00:00:00"/>
    <x v="25"/>
    <m/>
    <n v="449071.43"/>
    <m/>
    <x v="0"/>
    <x v="0"/>
    <m/>
    <m/>
    <x v="0"/>
    <x v="0"/>
    <x v="5"/>
    <x v="0"/>
    <x v="0"/>
    <x v="1"/>
    <n v="0"/>
    <x v="0"/>
    <x v="0"/>
    <n v="2020"/>
    <x v="2"/>
  </r>
  <r>
    <x v="3"/>
    <m/>
    <x v="1"/>
    <x v="1"/>
    <x v="0"/>
    <x v="0"/>
    <x v="0"/>
    <x v="0"/>
    <m/>
    <m/>
    <x v="0"/>
    <x v="1"/>
    <d v="2020-12-01T00:00:00"/>
    <x v="25"/>
    <n v="736042.04"/>
    <m/>
    <m/>
    <x v="0"/>
    <x v="0"/>
    <m/>
    <m/>
    <x v="0"/>
    <x v="0"/>
    <x v="2"/>
    <x v="0"/>
    <x v="0"/>
    <x v="1"/>
    <n v="0"/>
    <x v="0"/>
    <x v="0"/>
    <n v="2020"/>
    <x v="2"/>
  </r>
  <r>
    <x v="2"/>
    <m/>
    <x v="1"/>
    <x v="1"/>
    <x v="0"/>
    <x v="0"/>
    <x v="0"/>
    <x v="0"/>
    <m/>
    <m/>
    <x v="0"/>
    <x v="1"/>
    <d v="2020-12-01T00:00:00"/>
    <x v="25"/>
    <n v="-26732.74"/>
    <m/>
    <m/>
    <x v="0"/>
    <x v="0"/>
    <m/>
    <m/>
    <x v="0"/>
    <x v="0"/>
    <x v="1"/>
    <x v="0"/>
    <x v="0"/>
    <x v="1"/>
    <n v="0"/>
    <x v="0"/>
    <x v="0"/>
    <n v="2020"/>
    <x v="2"/>
  </r>
  <r>
    <x v="25"/>
    <s v="13. Item 13"/>
    <x v="1"/>
    <x v="1"/>
    <x v="0"/>
    <x v="0"/>
    <x v="0"/>
    <x v="0"/>
    <m/>
    <m/>
    <x v="0"/>
    <x v="1"/>
    <d v="2020-12-01T00:00:00"/>
    <x v="25"/>
    <n v="-1334903.44"/>
    <m/>
    <m/>
    <x v="0"/>
    <x v="0"/>
    <m/>
    <m/>
    <x v="0"/>
    <x v="0"/>
    <x v="0"/>
    <x v="0"/>
    <x v="0"/>
    <x v="1"/>
    <n v="0"/>
    <x v="0"/>
    <x v="0"/>
    <n v="2020"/>
    <x v="2"/>
  </r>
  <r>
    <x v="25"/>
    <s v="12. Item 12"/>
    <x v="1"/>
    <x v="1"/>
    <x v="0"/>
    <x v="0"/>
    <x v="0"/>
    <x v="0"/>
    <m/>
    <m/>
    <x v="0"/>
    <x v="1"/>
    <d v="2020-12-01T00:00:00"/>
    <x v="25"/>
    <n v="-5086.5200000000004"/>
    <m/>
    <m/>
    <x v="0"/>
    <x v="0"/>
    <m/>
    <m/>
    <x v="0"/>
    <x v="0"/>
    <x v="5"/>
    <x v="0"/>
    <x v="0"/>
    <x v="1"/>
    <n v="0"/>
    <x v="0"/>
    <x v="0"/>
    <n v="2020"/>
    <x v="2"/>
  </r>
  <r>
    <x v="0"/>
    <m/>
    <x v="1"/>
    <x v="1"/>
    <x v="0"/>
    <x v="0"/>
    <x v="0"/>
    <x v="0"/>
    <m/>
    <m/>
    <x v="0"/>
    <x v="1"/>
    <d v="2020-12-01T00:00:00"/>
    <x v="25"/>
    <n v="-32106.45"/>
    <m/>
    <m/>
    <x v="0"/>
    <x v="0"/>
    <m/>
    <m/>
    <x v="0"/>
    <x v="0"/>
    <x v="0"/>
    <x v="0"/>
    <x v="0"/>
    <x v="1"/>
    <n v="0"/>
    <x v="0"/>
    <x v="0"/>
    <n v="2020"/>
    <x v="2"/>
  </r>
  <r>
    <x v="24"/>
    <s v="10. Item 10"/>
    <x v="1"/>
    <x v="1"/>
    <x v="0"/>
    <x v="0"/>
    <x v="0"/>
    <x v="0"/>
    <m/>
    <m/>
    <x v="0"/>
    <x v="1"/>
    <d v="2020-12-01T00:00:00"/>
    <x v="25"/>
    <n v="-1839.99"/>
    <m/>
    <m/>
    <x v="0"/>
    <x v="0"/>
    <m/>
    <m/>
    <x v="0"/>
    <x v="0"/>
    <x v="15"/>
    <x v="0"/>
    <x v="0"/>
    <x v="1"/>
    <n v="0"/>
    <x v="0"/>
    <x v="0"/>
    <n v="2020"/>
    <x v="2"/>
  </r>
  <r>
    <x v="11"/>
    <s v="04. Item 04"/>
    <x v="1"/>
    <x v="1"/>
    <x v="0"/>
    <x v="0"/>
    <x v="0"/>
    <x v="0"/>
    <m/>
    <m/>
    <x v="0"/>
    <x v="1"/>
    <d v="2020-12-01T00:00:00"/>
    <x v="25"/>
    <n v="-7327283.2300000004"/>
    <m/>
    <m/>
    <x v="0"/>
    <x v="0"/>
    <m/>
    <m/>
    <x v="0"/>
    <x v="0"/>
    <x v="9"/>
    <x v="0"/>
    <x v="0"/>
    <x v="1"/>
    <n v="0"/>
    <x v="0"/>
    <x v="0"/>
    <n v="2020"/>
    <x v="2"/>
  </r>
  <r>
    <x v="1"/>
    <m/>
    <x v="1"/>
    <x v="1"/>
    <x v="1"/>
    <x v="0"/>
    <x v="0"/>
    <x v="0"/>
    <m/>
    <m/>
    <x v="0"/>
    <x v="1"/>
    <d v="2020-12-01T00:00:00"/>
    <x v="25"/>
    <n v="37420238.100000001"/>
    <m/>
    <m/>
    <x v="0"/>
    <x v="0"/>
    <m/>
    <m/>
    <x v="0"/>
    <x v="0"/>
    <x v="1"/>
    <x v="0"/>
    <x v="0"/>
    <x v="1"/>
    <n v="0"/>
    <x v="0"/>
    <x v="0"/>
    <n v="2020"/>
    <x v="2"/>
  </r>
  <r>
    <x v="30"/>
    <m/>
    <x v="1"/>
    <x v="1"/>
    <x v="0"/>
    <x v="0"/>
    <x v="0"/>
    <x v="1"/>
    <m/>
    <m/>
    <x v="0"/>
    <x v="1"/>
    <d v="2020-12-01T00:00:00"/>
    <x v="25"/>
    <n v="-1318.37"/>
    <m/>
    <m/>
    <x v="0"/>
    <x v="0"/>
    <m/>
    <m/>
    <x v="0"/>
    <x v="0"/>
    <x v="6"/>
    <x v="0"/>
    <x v="0"/>
    <x v="1"/>
    <n v="0"/>
    <x v="0"/>
    <x v="0"/>
    <n v="2020"/>
    <x v="2"/>
  </r>
  <r>
    <x v="3"/>
    <m/>
    <x v="0"/>
    <x v="0"/>
    <x v="0"/>
    <x v="0"/>
    <x v="0"/>
    <x v="0"/>
    <m/>
    <m/>
    <x v="0"/>
    <x v="1"/>
    <d v="2020-12-01T00:00:00"/>
    <x v="25"/>
    <n v="1819928.57"/>
    <m/>
    <m/>
    <x v="0"/>
    <x v="0"/>
    <m/>
    <m/>
    <x v="0"/>
    <x v="0"/>
    <x v="2"/>
    <x v="0"/>
    <x v="0"/>
    <x v="1"/>
    <n v="0"/>
    <x v="0"/>
    <x v="0"/>
    <n v="2020"/>
    <x v="2"/>
  </r>
  <r>
    <x v="9"/>
    <s v="03. Item 03"/>
    <x v="0"/>
    <x v="0"/>
    <x v="0"/>
    <x v="0"/>
    <x v="0"/>
    <x v="0"/>
    <m/>
    <m/>
    <x v="0"/>
    <x v="1"/>
    <d v="2020-12-01T00:00:00"/>
    <x v="25"/>
    <n v="200952.38"/>
    <m/>
    <m/>
    <x v="0"/>
    <x v="0"/>
    <m/>
    <m/>
    <x v="0"/>
    <x v="0"/>
    <x v="6"/>
    <x v="0"/>
    <x v="0"/>
    <x v="1"/>
    <n v="0"/>
    <x v="0"/>
    <x v="0"/>
    <n v="2020"/>
    <x v="2"/>
  </r>
  <r>
    <x v="24"/>
    <m/>
    <x v="1"/>
    <x v="2"/>
    <x v="0"/>
    <x v="0"/>
    <x v="0"/>
    <x v="0"/>
    <m/>
    <m/>
    <x v="0"/>
    <x v="1"/>
    <d v="2020-12-01T00:00:00"/>
    <x v="25"/>
    <n v="71904.759999999995"/>
    <m/>
    <m/>
    <x v="0"/>
    <x v="0"/>
    <m/>
    <m/>
    <x v="0"/>
    <x v="0"/>
    <x v="9"/>
    <x v="0"/>
    <x v="0"/>
    <x v="1"/>
    <n v="0"/>
    <x v="0"/>
    <x v="0"/>
    <n v="2020"/>
    <x v="2"/>
  </r>
  <r>
    <x v="12"/>
    <m/>
    <x v="1"/>
    <x v="2"/>
    <x v="1"/>
    <x v="0"/>
    <x v="0"/>
    <x v="0"/>
    <m/>
    <m/>
    <x v="0"/>
    <x v="1"/>
    <d v="2020-12-01T00:00:00"/>
    <x v="25"/>
    <n v="71904.759999999995"/>
    <m/>
    <m/>
    <x v="0"/>
    <x v="0"/>
    <m/>
    <m/>
    <x v="0"/>
    <x v="0"/>
    <x v="10"/>
    <x v="0"/>
    <x v="0"/>
    <x v="1"/>
    <n v="0"/>
    <x v="0"/>
    <x v="0"/>
    <n v="2020"/>
    <x v="2"/>
  </r>
  <r>
    <x v="14"/>
    <s v="13. Item 13"/>
    <x v="1"/>
    <x v="2"/>
    <x v="0"/>
    <x v="0"/>
    <x v="0"/>
    <x v="0"/>
    <m/>
    <m/>
    <x v="0"/>
    <x v="1"/>
    <d v="2020-12-01T00:00:00"/>
    <x v="25"/>
    <n v="30238.1"/>
    <m/>
    <m/>
    <x v="0"/>
    <x v="0"/>
    <m/>
    <m/>
    <x v="0"/>
    <x v="0"/>
    <x v="0"/>
    <x v="0"/>
    <x v="0"/>
    <x v="1"/>
    <n v="0"/>
    <x v="0"/>
    <x v="0"/>
    <n v="2020"/>
    <x v="2"/>
  </r>
  <r>
    <x v="16"/>
    <m/>
    <x v="1"/>
    <x v="1"/>
    <x v="0"/>
    <x v="0"/>
    <x v="0"/>
    <x v="1"/>
    <m/>
    <m/>
    <x v="0"/>
    <x v="1"/>
    <d v="2020-12-01T00:00:00"/>
    <x v="25"/>
    <n v="-552256.52"/>
    <m/>
    <m/>
    <x v="0"/>
    <x v="0"/>
    <m/>
    <m/>
    <x v="0"/>
    <x v="0"/>
    <x v="13"/>
    <x v="0"/>
    <x v="0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12-01T00:00:00"/>
    <x v="25"/>
    <n v="2670952.38"/>
    <m/>
    <m/>
    <x v="0"/>
    <x v="0"/>
    <m/>
    <m/>
    <x v="0"/>
    <x v="0"/>
    <x v="13"/>
    <x v="0"/>
    <x v="0"/>
    <x v="1"/>
    <n v="0"/>
    <x v="0"/>
    <x v="0"/>
    <n v="2020"/>
    <x v="2"/>
  </r>
  <r>
    <x v="8"/>
    <s v="04. Item 04"/>
    <x v="0"/>
    <x v="0"/>
    <x v="0"/>
    <x v="0"/>
    <x v="0"/>
    <x v="0"/>
    <m/>
    <m/>
    <x v="0"/>
    <x v="1"/>
    <d v="2020-12-01T00:00:00"/>
    <x v="25"/>
    <n v="1098690.48"/>
    <m/>
    <m/>
    <x v="0"/>
    <x v="0"/>
    <m/>
    <m/>
    <x v="0"/>
    <x v="0"/>
    <x v="9"/>
    <x v="0"/>
    <x v="0"/>
    <x v="1"/>
    <n v="0"/>
    <x v="0"/>
    <x v="0"/>
    <n v="2020"/>
    <x v="2"/>
  </r>
  <r>
    <x v="21"/>
    <m/>
    <x v="1"/>
    <x v="1"/>
    <x v="0"/>
    <x v="0"/>
    <x v="0"/>
    <x v="0"/>
    <m/>
    <m/>
    <x v="0"/>
    <x v="1"/>
    <d v="2020-12-01T00:00:00"/>
    <x v="25"/>
    <n v="7385788.1200000001"/>
    <m/>
    <m/>
    <x v="0"/>
    <x v="0"/>
    <m/>
    <m/>
    <x v="0"/>
    <x v="0"/>
    <x v="1"/>
    <x v="0"/>
    <x v="0"/>
    <x v="1"/>
    <n v="0"/>
    <x v="0"/>
    <x v="0"/>
    <n v="2020"/>
    <x v="2"/>
  </r>
  <r>
    <x v="24"/>
    <m/>
    <x v="1"/>
    <x v="2"/>
    <x v="0"/>
    <x v="0"/>
    <x v="0"/>
    <x v="0"/>
    <m/>
    <m/>
    <x v="0"/>
    <x v="1"/>
    <d v="2020-12-01T00:00:00"/>
    <x v="25"/>
    <n v="957349.45"/>
    <m/>
    <m/>
    <x v="0"/>
    <x v="0"/>
    <m/>
    <m/>
    <x v="0"/>
    <x v="0"/>
    <x v="9"/>
    <x v="0"/>
    <x v="0"/>
    <x v="1"/>
    <n v="0"/>
    <x v="0"/>
    <x v="0"/>
    <n v="2020"/>
    <x v="2"/>
  </r>
  <r>
    <x v="9"/>
    <m/>
    <x v="1"/>
    <x v="1"/>
    <x v="0"/>
    <x v="0"/>
    <x v="0"/>
    <x v="0"/>
    <m/>
    <m/>
    <x v="0"/>
    <x v="1"/>
    <d v="2020-12-01T00:00:00"/>
    <x v="25"/>
    <n v="363543.35"/>
    <m/>
    <m/>
    <x v="0"/>
    <x v="0"/>
    <m/>
    <m/>
    <x v="0"/>
    <x v="0"/>
    <x v="7"/>
    <x v="0"/>
    <x v="0"/>
    <x v="1"/>
    <n v="0"/>
    <x v="0"/>
    <x v="0"/>
    <n v="2020"/>
    <x v="2"/>
  </r>
  <r>
    <x v="11"/>
    <m/>
    <x v="0"/>
    <x v="0"/>
    <x v="0"/>
    <x v="0"/>
    <x v="0"/>
    <x v="0"/>
    <m/>
    <m/>
    <x v="0"/>
    <x v="1"/>
    <d v="2020-12-01T00:00:00"/>
    <x v="25"/>
    <n v="279595.24"/>
    <m/>
    <m/>
    <x v="0"/>
    <x v="0"/>
    <m/>
    <m/>
    <x v="0"/>
    <x v="0"/>
    <x v="9"/>
    <x v="0"/>
    <x v="0"/>
    <x v="1"/>
    <n v="0"/>
    <x v="0"/>
    <x v="0"/>
    <n v="2020"/>
    <x v="2"/>
  </r>
  <r>
    <x v="2"/>
    <s v="12. Item 12"/>
    <x v="0"/>
    <x v="0"/>
    <x v="0"/>
    <x v="0"/>
    <x v="0"/>
    <x v="0"/>
    <m/>
    <m/>
    <x v="0"/>
    <x v="1"/>
    <d v="2020-12-01T00:00:00"/>
    <x v="25"/>
    <n v="325595.24"/>
    <m/>
    <m/>
    <x v="0"/>
    <x v="0"/>
    <m/>
    <m/>
    <x v="0"/>
    <x v="0"/>
    <x v="5"/>
    <x v="0"/>
    <x v="0"/>
    <x v="1"/>
    <n v="0"/>
    <x v="0"/>
    <x v="0"/>
    <n v="2020"/>
    <x v="2"/>
  </r>
  <r>
    <x v="4"/>
    <m/>
    <x v="0"/>
    <x v="0"/>
    <x v="0"/>
    <x v="0"/>
    <x v="0"/>
    <x v="0"/>
    <m/>
    <m/>
    <x v="0"/>
    <x v="1"/>
    <d v="2020-12-01T00:00:00"/>
    <x v="25"/>
    <n v="4316523.8099999996"/>
    <m/>
    <m/>
    <x v="0"/>
    <x v="0"/>
    <m/>
    <m/>
    <x v="0"/>
    <x v="0"/>
    <x v="3"/>
    <x v="0"/>
    <x v="0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12-01T00:00:00"/>
    <x v="25"/>
    <n v="9597814.9100000001"/>
    <m/>
    <m/>
    <x v="0"/>
    <x v="0"/>
    <m/>
    <m/>
    <x v="0"/>
    <x v="0"/>
    <x v="13"/>
    <x v="0"/>
    <x v="0"/>
    <x v="1"/>
    <n v="0"/>
    <x v="0"/>
    <x v="0"/>
    <n v="2020"/>
    <x v="2"/>
  </r>
  <r>
    <x v="10"/>
    <m/>
    <x v="0"/>
    <x v="0"/>
    <x v="0"/>
    <x v="0"/>
    <x v="0"/>
    <x v="0"/>
    <m/>
    <m/>
    <x v="0"/>
    <x v="1"/>
    <d v="2020-12-01T00:00:00"/>
    <x v="25"/>
    <n v="322809.52"/>
    <m/>
    <m/>
    <x v="0"/>
    <x v="0"/>
    <m/>
    <m/>
    <x v="0"/>
    <x v="0"/>
    <x v="8"/>
    <x v="0"/>
    <x v="0"/>
    <x v="1"/>
    <n v="0"/>
    <x v="0"/>
    <x v="0"/>
    <n v="2020"/>
    <x v="2"/>
  </r>
  <r>
    <x v="17"/>
    <m/>
    <x v="1"/>
    <x v="1"/>
    <x v="0"/>
    <x v="0"/>
    <x v="0"/>
    <x v="1"/>
    <m/>
    <m/>
    <x v="0"/>
    <x v="1"/>
    <d v="2020-12-01T00:00:00"/>
    <x v="25"/>
    <n v="-289.52999999999997"/>
    <m/>
    <m/>
    <x v="0"/>
    <x v="0"/>
    <m/>
    <m/>
    <x v="0"/>
    <x v="0"/>
    <x v="14"/>
    <x v="0"/>
    <x v="0"/>
    <x v="1"/>
    <n v="0"/>
    <x v="0"/>
    <x v="0"/>
    <n v="2020"/>
    <x v="2"/>
  </r>
  <r>
    <x v="16"/>
    <m/>
    <x v="1"/>
    <x v="1"/>
    <x v="0"/>
    <x v="0"/>
    <x v="0"/>
    <x v="0"/>
    <m/>
    <m/>
    <x v="0"/>
    <x v="1"/>
    <d v="2020-12-01T00:00:00"/>
    <x v="25"/>
    <n v="1365420.79"/>
    <m/>
    <m/>
    <x v="0"/>
    <x v="0"/>
    <m/>
    <m/>
    <x v="0"/>
    <x v="0"/>
    <x v="13"/>
    <x v="0"/>
    <x v="0"/>
    <x v="1"/>
    <n v="0"/>
    <x v="0"/>
    <x v="0"/>
    <n v="2020"/>
    <x v="2"/>
  </r>
  <r>
    <x v="12"/>
    <m/>
    <x v="0"/>
    <x v="0"/>
    <x v="0"/>
    <x v="0"/>
    <x v="0"/>
    <x v="0"/>
    <m/>
    <m/>
    <x v="0"/>
    <x v="1"/>
    <d v="2020-12-01T00:00:00"/>
    <x v="25"/>
    <n v="40023.81"/>
    <m/>
    <m/>
    <x v="0"/>
    <x v="0"/>
    <m/>
    <m/>
    <x v="0"/>
    <x v="0"/>
    <x v="10"/>
    <x v="0"/>
    <x v="0"/>
    <x v="1"/>
    <n v="0"/>
    <x v="0"/>
    <x v="0"/>
    <n v="2020"/>
    <x v="2"/>
  </r>
  <r>
    <x v="15"/>
    <m/>
    <x v="1"/>
    <x v="1"/>
    <x v="0"/>
    <x v="0"/>
    <x v="0"/>
    <x v="0"/>
    <m/>
    <m/>
    <x v="0"/>
    <x v="1"/>
    <d v="2020-12-01T00:00:00"/>
    <x v="25"/>
    <n v="187742.87"/>
    <m/>
    <m/>
    <x v="0"/>
    <x v="0"/>
    <m/>
    <m/>
    <x v="0"/>
    <x v="0"/>
    <x v="12"/>
    <x v="0"/>
    <x v="0"/>
    <x v="1"/>
    <n v="0"/>
    <x v="0"/>
    <x v="0"/>
    <n v="2020"/>
    <x v="2"/>
  </r>
  <r>
    <x v="21"/>
    <m/>
    <x v="1"/>
    <x v="1"/>
    <x v="0"/>
    <x v="0"/>
    <x v="0"/>
    <x v="1"/>
    <m/>
    <m/>
    <x v="0"/>
    <x v="1"/>
    <d v="2020-12-31T00:00:00"/>
    <x v="26"/>
    <n v="-9161.3700000000008"/>
    <m/>
    <m/>
    <x v="0"/>
    <x v="0"/>
    <m/>
    <m/>
    <x v="0"/>
    <x v="0"/>
    <x v="1"/>
    <x v="0"/>
    <x v="0"/>
    <x v="1"/>
    <n v="0"/>
    <x v="0"/>
    <x v="0"/>
    <n v="2020"/>
    <x v="2"/>
  </r>
  <r>
    <x v="1"/>
    <m/>
    <x v="1"/>
    <x v="1"/>
    <x v="0"/>
    <x v="0"/>
    <x v="0"/>
    <x v="1"/>
    <m/>
    <m/>
    <x v="0"/>
    <x v="1"/>
    <d v="2020-12-31T00:00:00"/>
    <x v="26"/>
    <n v="-17481.77"/>
    <m/>
    <m/>
    <x v="0"/>
    <x v="0"/>
    <m/>
    <m/>
    <x v="0"/>
    <x v="0"/>
    <x v="1"/>
    <x v="0"/>
    <x v="0"/>
    <x v="1"/>
    <n v="0"/>
    <x v="0"/>
    <x v="0"/>
    <n v="2020"/>
    <x v="2"/>
  </r>
  <r>
    <x v="14"/>
    <s v="03. Item 03"/>
    <x v="1"/>
    <x v="1"/>
    <x v="0"/>
    <x v="0"/>
    <x v="0"/>
    <x v="1"/>
    <m/>
    <m/>
    <x v="0"/>
    <x v="1"/>
    <d v="2020-12-31T00:00:00"/>
    <x v="26"/>
    <n v="-738804.47"/>
    <m/>
    <m/>
    <x v="0"/>
    <x v="0"/>
    <m/>
    <m/>
    <x v="0"/>
    <x v="0"/>
    <x v="6"/>
    <x v="0"/>
    <x v="0"/>
    <x v="1"/>
    <n v="0"/>
    <x v="0"/>
    <x v="0"/>
    <n v="2020"/>
    <x v="2"/>
  </r>
  <r>
    <x v="16"/>
    <m/>
    <x v="2"/>
    <x v="1"/>
    <x v="1"/>
    <x v="0"/>
    <x v="0"/>
    <x v="0"/>
    <m/>
    <m/>
    <x v="0"/>
    <x v="0"/>
    <d v="2020-12-31T00:00:00"/>
    <x v="26"/>
    <m/>
    <n v="41088752.299999997"/>
    <m/>
    <x v="0"/>
    <x v="0"/>
    <m/>
    <m/>
    <x v="0"/>
    <x v="0"/>
    <x v="13"/>
    <x v="0"/>
    <x v="0"/>
    <x v="1"/>
    <n v="0"/>
    <x v="0"/>
    <x v="0"/>
    <n v="2020"/>
    <x v="2"/>
  </r>
  <r>
    <x v="21"/>
    <m/>
    <x v="1"/>
    <x v="1"/>
    <x v="0"/>
    <x v="0"/>
    <x v="0"/>
    <x v="1"/>
    <m/>
    <m/>
    <x v="0"/>
    <x v="1"/>
    <d v="2020-12-31T00:00:00"/>
    <x v="26"/>
    <n v="-14885.73"/>
    <m/>
    <m/>
    <x v="0"/>
    <x v="0"/>
    <m/>
    <m/>
    <x v="0"/>
    <x v="0"/>
    <x v="1"/>
    <x v="0"/>
    <x v="0"/>
    <x v="1"/>
    <n v="0"/>
    <x v="0"/>
    <x v="0"/>
    <n v="2020"/>
    <x v="2"/>
  </r>
  <r>
    <x v="7"/>
    <m/>
    <x v="1"/>
    <x v="1"/>
    <x v="0"/>
    <x v="0"/>
    <x v="0"/>
    <x v="1"/>
    <m/>
    <m/>
    <x v="0"/>
    <x v="1"/>
    <d v="2020-12-31T00:00:00"/>
    <x v="26"/>
    <n v="-2638.59"/>
    <m/>
    <m/>
    <x v="0"/>
    <x v="0"/>
    <m/>
    <m/>
    <x v="0"/>
    <x v="0"/>
    <x v="4"/>
    <x v="0"/>
    <x v="0"/>
    <x v="1"/>
    <n v="0"/>
    <x v="0"/>
    <x v="0"/>
    <n v="2020"/>
    <x v="2"/>
  </r>
  <r>
    <x v="8"/>
    <s v="10. Item 10"/>
    <x v="0"/>
    <x v="1"/>
    <x v="0"/>
    <x v="0"/>
    <x v="0"/>
    <x v="0"/>
    <m/>
    <m/>
    <x v="0"/>
    <x v="1"/>
    <d v="2021-01-01T00:00:00"/>
    <x v="27"/>
    <n v="1946104.28"/>
    <m/>
    <m/>
    <x v="0"/>
    <x v="0"/>
    <m/>
    <m/>
    <x v="0"/>
    <x v="0"/>
    <x v="15"/>
    <x v="1"/>
    <x v="1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4"/>
    <x v="1"/>
    <x v="1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7"/>
    <x v="1"/>
    <x v="1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4"/>
    <x v="1"/>
    <x v="1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1-01T00:00:00"/>
    <x v="27"/>
    <n v="1920000"/>
    <m/>
    <m/>
    <x v="0"/>
    <x v="0"/>
    <m/>
    <m/>
    <x v="0"/>
    <x v="0"/>
    <x v="0"/>
    <x v="1"/>
    <x v="1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5"/>
    <x v="1"/>
    <x v="1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1-01T00:00:00"/>
    <x v="27"/>
    <n v="7800"/>
    <m/>
    <m/>
    <x v="0"/>
    <x v="0"/>
    <m/>
    <m/>
    <x v="0"/>
    <x v="0"/>
    <x v="3"/>
    <x v="1"/>
    <x v="1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1-01T00:00:00"/>
    <x v="27"/>
    <n v="389714.29"/>
    <m/>
    <m/>
    <x v="0"/>
    <x v="0"/>
    <m/>
    <m/>
    <x v="0"/>
    <x v="0"/>
    <x v="1"/>
    <x v="1"/>
    <x v="1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8"/>
    <x v="1"/>
    <x v="1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1"/>
    <x v="1"/>
    <x v="1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2"/>
    <x v="1"/>
    <x v="1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1-01T00:00:00"/>
    <x v="27"/>
    <n v="36622875.380000003"/>
    <m/>
    <m/>
    <x v="0"/>
    <x v="0"/>
    <m/>
    <m/>
    <x v="0"/>
    <x v="0"/>
    <x v="13"/>
    <x v="1"/>
    <x v="1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1-01T00:00:00"/>
    <x v="27"/>
    <n v="555641.99"/>
    <m/>
    <m/>
    <x v="0"/>
    <x v="0"/>
    <m/>
    <m/>
    <x v="0"/>
    <x v="0"/>
    <x v="20"/>
    <x v="1"/>
    <x v="1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1-01T00:00:00"/>
    <x v="27"/>
    <n v="7393686.5099999998"/>
    <m/>
    <m/>
    <x v="0"/>
    <x v="0"/>
    <m/>
    <m/>
    <x v="0"/>
    <x v="0"/>
    <x v="13"/>
    <x v="1"/>
    <x v="1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1-01T00:00:00"/>
    <x v="27"/>
    <n v="0"/>
    <m/>
    <m/>
    <x v="0"/>
    <x v="0"/>
    <m/>
    <m/>
    <x v="0"/>
    <x v="0"/>
    <x v="10"/>
    <x v="1"/>
    <x v="1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1-01T00:00:00"/>
    <x v="27"/>
    <n v="370000"/>
    <m/>
    <m/>
    <x v="0"/>
    <x v="0"/>
    <m/>
    <m/>
    <x v="0"/>
    <x v="0"/>
    <x v="16"/>
    <x v="1"/>
    <x v="1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1-01T00:00:00"/>
    <x v="27"/>
    <n v="107289.42"/>
    <m/>
    <m/>
    <x v="0"/>
    <x v="0"/>
    <m/>
    <m/>
    <x v="0"/>
    <x v="0"/>
    <x v="21"/>
    <x v="1"/>
    <x v="1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1-01T00:00:00"/>
    <x v="27"/>
    <n v="56575.4"/>
    <m/>
    <m/>
    <x v="0"/>
    <x v="0"/>
    <m/>
    <m/>
    <x v="0"/>
    <x v="0"/>
    <x v="2"/>
    <x v="1"/>
    <x v="1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1-01T00:00:00"/>
    <x v="27"/>
    <n v="5717129.7599999998"/>
    <m/>
    <m/>
    <x v="0"/>
    <x v="0"/>
    <m/>
    <m/>
    <x v="0"/>
    <x v="0"/>
    <x v="7"/>
    <x v="1"/>
    <x v="1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1-01T00:00:00"/>
    <x v="27"/>
    <n v="3393.39"/>
    <m/>
    <m/>
    <x v="0"/>
    <x v="0"/>
    <m/>
    <m/>
    <x v="0"/>
    <x v="0"/>
    <x v="6"/>
    <x v="1"/>
    <x v="1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1-01T00:00:00"/>
    <x v="27"/>
    <n v="5299904.76"/>
    <m/>
    <m/>
    <x v="0"/>
    <x v="0"/>
    <m/>
    <m/>
    <x v="0"/>
    <x v="0"/>
    <x v="9"/>
    <x v="1"/>
    <x v="1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1-01T00:00:00"/>
    <x v="27"/>
    <n v="2423138.3599999994"/>
    <m/>
    <m/>
    <x v="0"/>
    <x v="0"/>
    <m/>
    <m/>
    <x v="0"/>
    <x v="0"/>
    <x v="10"/>
    <x v="1"/>
    <x v="1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1-01T00:00:00"/>
    <x v="27"/>
    <n v="7870975.9299999997"/>
    <m/>
    <m/>
    <x v="0"/>
    <x v="0"/>
    <m/>
    <m/>
    <x v="0"/>
    <x v="0"/>
    <x v="10"/>
    <x v="1"/>
    <x v="1"/>
    <x v="2"/>
    <n v="0"/>
    <x v="0"/>
    <x v="0"/>
    <n v="2021"/>
    <x v="3"/>
  </r>
  <r>
    <x v="8"/>
    <s v="13. Item 13"/>
    <x v="1"/>
    <x v="1"/>
    <x v="0"/>
    <x v="0"/>
    <x v="0"/>
    <x v="1"/>
    <m/>
    <m/>
    <x v="0"/>
    <x v="1"/>
    <d v="2021-01-01T00:00:00"/>
    <x v="27"/>
    <n v="-2315.0300000000002"/>
    <m/>
    <m/>
    <x v="0"/>
    <x v="0"/>
    <m/>
    <m/>
    <x v="0"/>
    <x v="0"/>
    <x v="0"/>
    <x v="1"/>
    <x v="1"/>
    <x v="2"/>
    <n v="0"/>
    <x v="0"/>
    <x v="0"/>
    <n v="2021"/>
    <x v="3"/>
  </r>
  <r>
    <x v="4"/>
    <m/>
    <x v="1"/>
    <x v="1"/>
    <x v="0"/>
    <x v="0"/>
    <x v="0"/>
    <x v="1"/>
    <m/>
    <m/>
    <x v="0"/>
    <x v="1"/>
    <d v="2021-01-01T00:00:00"/>
    <x v="27"/>
    <n v="-173.29"/>
    <m/>
    <m/>
    <x v="0"/>
    <x v="0"/>
    <m/>
    <m/>
    <x v="0"/>
    <x v="0"/>
    <x v="3"/>
    <x v="1"/>
    <x v="1"/>
    <x v="2"/>
    <n v="0"/>
    <x v="0"/>
    <x v="0"/>
    <n v="2021"/>
    <x v="3"/>
  </r>
  <r>
    <x v="6"/>
    <m/>
    <x v="1"/>
    <x v="1"/>
    <x v="0"/>
    <x v="0"/>
    <x v="0"/>
    <x v="1"/>
    <m/>
    <m/>
    <x v="0"/>
    <x v="1"/>
    <d v="2021-01-01T00:00:00"/>
    <x v="27"/>
    <n v="-8.0299999999999994"/>
    <m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1-01T00:00:00"/>
    <x v="27"/>
    <n v="-27791.15"/>
    <m/>
    <m/>
    <x v="0"/>
    <x v="0"/>
    <m/>
    <m/>
    <x v="0"/>
    <x v="0"/>
    <x v="0"/>
    <x v="1"/>
    <x v="1"/>
    <x v="2"/>
    <n v="0"/>
    <x v="0"/>
    <x v="0"/>
    <n v="2021"/>
    <x v="3"/>
  </r>
  <r>
    <x v="6"/>
    <m/>
    <x v="1"/>
    <x v="1"/>
    <x v="0"/>
    <x v="1"/>
    <x v="0"/>
    <x v="0"/>
    <m/>
    <m/>
    <x v="0"/>
    <x v="1"/>
    <d v="2021-01-01T00:00:00"/>
    <x v="27"/>
    <n v="-48.6"/>
    <m/>
    <m/>
    <x v="0"/>
    <x v="0"/>
    <m/>
    <m/>
    <x v="0"/>
    <x v="0"/>
    <x v="0"/>
    <x v="1"/>
    <x v="1"/>
    <x v="2"/>
    <n v="0"/>
    <x v="0"/>
    <x v="0"/>
    <n v="2021"/>
    <x v="2"/>
  </r>
  <r>
    <x v="5"/>
    <m/>
    <x v="1"/>
    <x v="1"/>
    <x v="0"/>
    <x v="0"/>
    <x v="0"/>
    <x v="0"/>
    <m/>
    <m/>
    <x v="0"/>
    <x v="1"/>
    <d v="2021-01-01T00:00:00"/>
    <x v="27"/>
    <n v="-2976.19"/>
    <m/>
    <m/>
    <x v="0"/>
    <x v="0"/>
    <m/>
    <m/>
    <x v="0"/>
    <x v="0"/>
    <x v="0"/>
    <x v="1"/>
    <x v="1"/>
    <x v="2"/>
    <n v="0"/>
    <x v="0"/>
    <x v="0"/>
    <n v="2021"/>
    <x v="3"/>
  </r>
  <r>
    <x v="4"/>
    <s v="13. Item 13"/>
    <x v="1"/>
    <x v="1"/>
    <x v="0"/>
    <x v="1"/>
    <x v="0"/>
    <x v="1"/>
    <m/>
    <m/>
    <x v="0"/>
    <x v="1"/>
    <d v="2021-01-01T00:00:00"/>
    <x v="27"/>
    <n v="-3525.5"/>
    <m/>
    <m/>
    <x v="0"/>
    <x v="0"/>
    <m/>
    <m/>
    <x v="0"/>
    <x v="0"/>
    <x v="0"/>
    <x v="1"/>
    <x v="1"/>
    <x v="2"/>
    <n v="0"/>
    <x v="0"/>
    <x v="0"/>
    <n v="2021"/>
    <x v="2"/>
  </r>
  <r>
    <x v="8"/>
    <s v="12. Item 12"/>
    <x v="1"/>
    <x v="1"/>
    <x v="0"/>
    <x v="0"/>
    <x v="0"/>
    <x v="1"/>
    <m/>
    <m/>
    <x v="0"/>
    <x v="1"/>
    <d v="2021-01-01T00:00:00"/>
    <x v="27"/>
    <n v="-15.43"/>
    <m/>
    <m/>
    <x v="0"/>
    <x v="0"/>
    <m/>
    <m/>
    <x v="0"/>
    <x v="0"/>
    <x v="5"/>
    <x v="1"/>
    <x v="1"/>
    <x v="2"/>
    <n v="0"/>
    <x v="0"/>
    <x v="0"/>
    <n v="2021"/>
    <x v="3"/>
  </r>
  <r>
    <x v="6"/>
    <m/>
    <x v="1"/>
    <x v="1"/>
    <x v="0"/>
    <x v="1"/>
    <x v="0"/>
    <x v="1"/>
    <m/>
    <m/>
    <x v="0"/>
    <x v="1"/>
    <d v="2021-01-01T00:00:00"/>
    <x v="27"/>
    <n v="-222201.99"/>
    <m/>
    <m/>
    <x v="0"/>
    <x v="0"/>
    <m/>
    <m/>
    <x v="0"/>
    <x v="0"/>
    <x v="0"/>
    <x v="1"/>
    <x v="1"/>
    <x v="2"/>
    <n v="0"/>
    <x v="0"/>
    <x v="0"/>
    <n v="2021"/>
    <x v="2"/>
  </r>
  <r>
    <x v="5"/>
    <m/>
    <x v="1"/>
    <x v="1"/>
    <x v="0"/>
    <x v="0"/>
    <x v="0"/>
    <x v="1"/>
    <m/>
    <m/>
    <x v="0"/>
    <x v="1"/>
    <d v="2021-01-01T00:00:00"/>
    <x v="27"/>
    <n v="-816607.03"/>
    <m/>
    <m/>
    <x v="0"/>
    <x v="0"/>
    <m/>
    <m/>
    <x v="0"/>
    <x v="0"/>
    <x v="0"/>
    <x v="1"/>
    <x v="1"/>
    <x v="2"/>
    <n v="0"/>
    <x v="0"/>
    <x v="0"/>
    <n v="2021"/>
    <x v="3"/>
  </r>
  <r>
    <x v="15"/>
    <m/>
    <x v="1"/>
    <x v="2"/>
    <x v="0"/>
    <x v="0"/>
    <x v="0"/>
    <x v="0"/>
    <m/>
    <m/>
    <x v="0"/>
    <x v="1"/>
    <d v="2021-01-01T00:00:00"/>
    <x v="27"/>
    <n v="212922.91"/>
    <m/>
    <m/>
    <x v="0"/>
    <x v="0"/>
    <m/>
    <m/>
    <x v="0"/>
    <x v="0"/>
    <x v="12"/>
    <x v="1"/>
    <x v="1"/>
    <x v="2"/>
    <n v="0"/>
    <x v="0"/>
    <x v="0"/>
    <n v="2021"/>
    <x v="3"/>
  </r>
  <r>
    <x v="16"/>
    <m/>
    <x v="1"/>
    <x v="1"/>
    <x v="0"/>
    <x v="1"/>
    <x v="0"/>
    <x v="0"/>
    <m/>
    <m/>
    <x v="0"/>
    <x v="1"/>
    <d v="2021-01-01T00:00:00"/>
    <x v="27"/>
    <n v="-75146.7"/>
    <m/>
    <m/>
    <x v="0"/>
    <x v="0"/>
    <m/>
    <m/>
    <x v="0"/>
    <x v="0"/>
    <x v="13"/>
    <x v="1"/>
    <x v="1"/>
    <x v="2"/>
    <n v="0"/>
    <x v="0"/>
    <x v="0"/>
    <n v="2021"/>
    <x v="2"/>
  </r>
  <r>
    <x v="10"/>
    <m/>
    <x v="1"/>
    <x v="1"/>
    <x v="0"/>
    <x v="0"/>
    <x v="0"/>
    <x v="0"/>
    <m/>
    <m/>
    <x v="0"/>
    <x v="1"/>
    <d v="2021-01-01T00:00:00"/>
    <x v="27"/>
    <n v="237185.84"/>
    <m/>
    <m/>
    <x v="0"/>
    <x v="0"/>
    <m/>
    <m/>
    <x v="0"/>
    <x v="0"/>
    <x v="8"/>
    <x v="1"/>
    <x v="1"/>
    <x v="2"/>
    <n v="0"/>
    <x v="0"/>
    <x v="0"/>
    <n v="2021"/>
    <x v="3"/>
  </r>
  <r>
    <x v="10"/>
    <m/>
    <x v="1"/>
    <x v="1"/>
    <x v="0"/>
    <x v="0"/>
    <x v="0"/>
    <x v="1"/>
    <m/>
    <m/>
    <x v="0"/>
    <x v="1"/>
    <d v="2021-01-01T00:00:00"/>
    <x v="27"/>
    <n v="-5054.05"/>
    <m/>
    <m/>
    <x v="0"/>
    <x v="0"/>
    <m/>
    <m/>
    <x v="0"/>
    <x v="0"/>
    <x v="8"/>
    <x v="1"/>
    <x v="1"/>
    <x v="2"/>
    <n v="0"/>
    <x v="0"/>
    <x v="0"/>
    <n v="2021"/>
    <x v="3"/>
  </r>
  <r>
    <x v="11"/>
    <m/>
    <x v="1"/>
    <x v="1"/>
    <x v="0"/>
    <x v="0"/>
    <x v="0"/>
    <x v="1"/>
    <m/>
    <m/>
    <x v="0"/>
    <x v="1"/>
    <d v="2021-01-01T00:00:00"/>
    <x v="27"/>
    <n v="-17.11"/>
    <m/>
    <m/>
    <x v="0"/>
    <x v="0"/>
    <m/>
    <m/>
    <x v="0"/>
    <x v="0"/>
    <x v="9"/>
    <x v="1"/>
    <x v="1"/>
    <x v="2"/>
    <n v="0"/>
    <x v="0"/>
    <x v="0"/>
    <n v="2021"/>
    <x v="3"/>
  </r>
  <r>
    <x v="9"/>
    <s v="10. Item 10"/>
    <x v="1"/>
    <x v="1"/>
    <x v="0"/>
    <x v="0"/>
    <x v="0"/>
    <x v="1"/>
    <m/>
    <m/>
    <x v="0"/>
    <x v="1"/>
    <d v="2021-01-01T00:00:00"/>
    <x v="27"/>
    <n v="-175"/>
    <m/>
    <m/>
    <x v="0"/>
    <x v="0"/>
    <m/>
    <m/>
    <x v="0"/>
    <x v="0"/>
    <x v="15"/>
    <x v="1"/>
    <x v="1"/>
    <x v="2"/>
    <n v="0"/>
    <x v="0"/>
    <x v="0"/>
    <n v="2021"/>
    <x v="3"/>
  </r>
  <r>
    <x v="3"/>
    <m/>
    <x v="1"/>
    <x v="1"/>
    <x v="0"/>
    <x v="0"/>
    <x v="0"/>
    <x v="1"/>
    <m/>
    <m/>
    <x v="0"/>
    <x v="1"/>
    <d v="2021-01-01T00:00:00"/>
    <x v="27"/>
    <n v="-0.54"/>
    <m/>
    <m/>
    <x v="0"/>
    <x v="0"/>
    <m/>
    <m/>
    <x v="0"/>
    <x v="0"/>
    <x v="2"/>
    <x v="1"/>
    <x v="1"/>
    <x v="2"/>
    <n v="0"/>
    <x v="0"/>
    <x v="0"/>
    <n v="2021"/>
    <x v="3"/>
  </r>
  <r>
    <x v="13"/>
    <m/>
    <x v="1"/>
    <x v="1"/>
    <x v="0"/>
    <x v="0"/>
    <x v="0"/>
    <x v="1"/>
    <m/>
    <m/>
    <x v="0"/>
    <x v="1"/>
    <d v="2021-01-01T00:00:00"/>
    <x v="27"/>
    <n v="-203.89"/>
    <m/>
    <m/>
    <x v="0"/>
    <x v="0"/>
    <m/>
    <m/>
    <x v="0"/>
    <x v="0"/>
    <x v="10"/>
    <x v="1"/>
    <x v="1"/>
    <x v="2"/>
    <n v="0"/>
    <x v="0"/>
    <x v="0"/>
    <n v="2021"/>
    <x v="3"/>
  </r>
  <r>
    <x v="14"/>
    <m/>
    <x v="1"/>
    <x v="1"/>
    <x v="0"/>
    <x v="0"/>
    <x v="0"/>
    <x v="1"/>
    <m/>
    <m/>
    <x v="0"/>
    <x v="1"/>
    <d v="2021-01-01T00:00:00"/>
    <x v="27"/>
    <n v="-9344.1"/>
    <m/>
    <m/>
    <x v="0"/>
    <x v="0"/>
    <m/>
    <m/>
    <x v="0"/>
    <x v="0"/>
    <x v="11"/>
    <x v="1"/>
    <x v="1"/>
    <x v="2"/>
    <n v="0"/>
    <x v="0"/>
    <x v="0"/>
    <n v="2021"/>
    <x v="3"/>
  </r>
  <r>
    <x v="1"/>
    <m/>
    <x v="1"/>
    <x v="1"/>
    <x v="0"/>
    <x v="1"/>
    <x v="0"/>
    <x v="0"/>
    <m/>
    <m/>
    <x v="0"/>
    <x v="1"/>
    <d v="2021-01-01T00:00:00"/>
    <x v="27"/>
    <n v="3632710.5"/>
    <m/>
    <m/>
    <x v="0"/>
    <x v="0"/>
    <m/>
    <m/>
    <x v="0"/>
    <x v="0"/>
    <x v="1"/>
    <x v="1"/>
    <x v="1"/>
    <x v="2"/>
    <n v="0"/>
    <x v="0"/>
    <x v="0"/>
    <n v="2021"/>
    <x v="2"/>
  </r>
  <r>
    <x v="2"/>
    <m/>
    <x v="1"/>
    <x v="1"/>
    <x v="0"/>
    <x v="0"/>
    <x v="0"/>
    <x v="0"/>
    <m/>
    <m/>
    <x v="0"/>
    <x v="1"/>
    <d v="2021-01-01T00:00:00"/>
    <x v="27"/>
    <n v="2448436.98"/>
    <m/>
    <m/>
    <x v="0"/>
    <x v="0"/>
    <m/>
    <m/>
    <x v="0"/>
    <x v="0"/>
    <x v="1"/>
    <x v="1"/>
    <x v="1"/>
    <x v="2"/>
    <n v="0"/>
    <x v="0"/>
    <x v="0"/>
    <n v="2021"/>
    <x v="3"/>
  </r>
  <r>
    <x v="5"/>
    <s v="03. Item 03"/>
    <x v="1"/>
    <x v="1"/>
    <x v="0"/>
    <x v="0"/>
    <x v="0"/>
    <x v="1"/>
    <m/>
    <m/>
    <x v="0"/>
    <x v="1"/>
    <d v="2021-01-01T00:00:00"/>
    <x v="27"/>
    <n v="-6559.02"/>
    <m/>
    <m/>
    <x v="0"/>
    <x v="0"/>
    <m/>
    <m/>
    <x v="0"/>
    <x v="0"/>
    <x v="6"/>
    <x v="1"/>
    <x v="1"/>
    <x v="2"/>
    <n v="0"/>
    <x v="0"/>
    <x v="0"/>
    <n v="2021"/>
    <x v="3"/>
  </r>
  <r>
    <x v="6"/>
    <m/>
    <x v="1"/>
    <x v="1"/>
    <x v="0"/>
    <x v="0"/>
    <x v="0"/>
    <x v="1"/>
    <m/>
    <m/>
    <x v="0"/>
    <x v="1"/>
    <d v="2021-01-01T00:00:00"/>
    <x v="27"/>
    <n v="-1.19"/>
    <m/>
    <m/>
    <x v="0"/>
    <x v="0"/>
    <m/>
    <m/>
    <x v="0"/>
    <x v="0"/>
    <x v="0"/>
    <x v="1"/>
    <x v="1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1-01T00:00:00"/>
    <x v="27"/>
    <m/>
    <n v="1352834.33"/>
    <m/>
    <x v="0"/>
    <x v="0"/>
    <m/>
    <m/>
    <x v="0"/>
    <x v="0"/>
    <x v="14"/>
    <x v="1"/>
    <x v="1"/>
    <x v="2"/>
    <n v="0"/>
    <x v="0"/>
    <x v="0"/>
    <n v="2021"/>
    <x v="3"/>
  </r>
  <r>
    <x v="16"/>
    <m/>
    <x v="1"/>
    <x v="2"/>
    <x v="1"/>
    <x v="0"/>
    <x v="0"/>
    <x v="0"/>
    <m/>
    <m/>
    <x v="0"/>
    <x v="1"/>
    <d v="2021-01-01T00:00:00"/>
    <x v="27"/>
    <n v="46904.76"/>
    <m/>
    <m/>
    <x v="0"/>
    <x v="0"/>
    <m/>
    <m/>
    <x v="0"/>
    <x v="0"/>
    <x v="13"/>
    <x v="1"/>
    <x v="1"/>
    <x v="2"/>
    <n v="0"/>
    <x v="0"/>
    <x v="0"/>
    <n v="2021"/>
    <x v="3"/>
  </r>
  <r>
    <x v="24"/>
    <m/>
    <x v="1"/>
    <x v="2"/>
    <x v="0"/>
    <x v="0"/>
    <x v="0"/>
    <x v="0"/>
    <m/>
    <m/>
    <x v="0"/>
    <x v="1"/>
    <d v="2021-01-01T00:00:00"/>
    <x v="27"/>
    <n v="11904.76"/>
    <m/>
    <m/>
    <x v="0"/>
    <x v="0"/>
    <m/>
    <m/>
    <x v="0"/>
    <x v="0"/>
    <x v="9"/>
    <x v="1"/>
    <x v="1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1-01T00:00:00"/>
    <x v="27"/>
    <n v="-212922.91"/>
    <m/>
    <m/>
    <x v="0"/>
    <x v="0"/>
    <m/>
    <m/>
    <x v="0"/>
    <x v="0"/>
    <x v="10"/>
    <x v="1"/>
    <x v="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1-01T00:00:00"/>
    <x v="27"/>
    <m/>
    <n v="636296.01"/>
    <m/>
    <x v="0"/>
    <x v="0"/>
    <m/>
    <m/>
    <x v="0"/>
    <x v="0"/>
    <x v="1"/>
    <x v="1"/>
    <x v="1"/>
    <x v="2"/>
    <n v="0"/>
    <x v="0"/>
    <x v="0"/>
    <n v="2021"/>
    <x v="3"/>
  </r>
  <r>
    <x v="0"/>
    <m/>
    <x v="3"/>
    <x v="1"/>
    <x v="0"/>
    <x v="0"/>
    <x v="0"/>
    <x v="0"/>
    <m/>
    <m/>
    <x v="0"/>
    <x v="0"/>
    <d v="2021-01-01T00:00:00"/>
    <x v="27"/>
    <m/>
    <n v="9060.7999999999993"/>
    <m/>
    <x v="0"/>
    <x v="0"/>
    <m/>
    <m/>
    <x v="0"/>
    <x v="0"/>
    <x v="0"/>
    <x v="1"/>
    <x v="1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1-01T00:00:00"/>
    <x v="27"/>
    <n v="9060.7999999999993"/>
    <m/>
    <m/>
    <x v="0"/>
    <x v="0"/>
    <m/>
    <m/>
    <x v="0"/>
    <x v="0"/>
    <x v="9"/>
    <x v="1"/>
    <x v="1"/>
    <x v="2"/>
    <n v="0"/>
    <x v="0"/>
    <x v="0"/>
    <n v="2021"/>
    <x v="3"/>
  </r>
  <r>
    <x v="32"/>
    <m/>
    <x v="1"/>
    <x v="1"/>
    <x v="1"/>
    <x v="0"/>
    <x v="0"/>
    <x v="0"/>
    <m/>
    <m/>
    <x v="0"/>
    <x v="1"/>
    <d v="2021-01-01T00:00:00"/>
    <x v="27"/>
    <n v="39085714.289999999"/>
    <m/>
    <m/>
    <x v="0"/>
    <x v="0"/>
    <m/>
    <m/>
    <x v="0"/>
    <x v="0"/>
    <x v="6"/>
    <x v="1"/>
    <x v="1"/>
    <x v="2"/>
    <n v="0"/>
    <x v="0"/>
    <x v="0"/>
    <n v="2021"/>
    <x v="3"/>
  </r>
  <r>
    <x v="32"/>
    <m/>
    <x v="1"/>
    <x v="2"/>
    <x v="1"/>
    <x v="0"/>
    <x v="0"/>
    <x v="0"/>
    <m/>
    <m/>
    <x v="0"/>
    <x v="1"/>
    <d v="2021-01-01T00:00:00"/>
    <x v="27"/>
    <n v="83095.240000000005"/>
    <m/>
    <m/>
    <x v="0"/>
    <x v="0"/>
    <m/>
    <m/>
    <x v="0"/>
    <x v="0"/>
    <x v="6"/>
    <x v="1"/>
    <x v="1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1-01T00:00:00"/>
    <x v="27"/>
    <m/>
    <n v="7710324.4199999999"/>
    <m/>
    <x v="0"/>
    <x v="0"/>
    <m/>
    <m/>
    <x v="0"/>
    <x v="0"/>
    <x v="3"/>
    <x v="1"/>
    <x v="1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1-01T00:00:00"/>
    <x v="27"/>
    <m/>
    <n v="6685422.1399999997"/>
    <m/>
    <x v="0"/>
    <x v="0"/>
    <m/>
    <m/>
    <x v="0"/>
    <x v="0"/>
    <x v="18"/>
    <x v="1"/>
    <x v="1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1-01T00:00:00"/>
    <x v="27"/>
    <m/>
    <n v="1870637.85"/>
    <m/>
    <x v="0"/>
    <x v="0"/>
    <m/>
    <m/>
    <x v="0"/>
    <x v="0"/>
    <x v="14"/>
    <x v="1"/>
    <x v="1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01-01T00:00:00"/>
    <x v="27"/>
    <m/>
    <n v="1048906.43"/>
    <m/>
    <x v="0"/>
    <x v="0"/>
    <m/>
    <m/>
    <x v="0"/>
    <x v="0"/>
    <x v="4"/>
    <x v="1"/>
    <x v="1"/>
    <x v="2"/>
    <n v="0"/>
    <x v="0"/>
    <x v="0"/>
    <n v="2021"/>
    <x v="3"/>
  </r>
  <r>
    <x v="3"/>
    <m/>
    <x v="1"/>
    <x v="1"/>
    <x v="0"/>
    <x v="1"/>
    <x v="0"/>
    <x v="0"/>
    <m/>
    <m/>
    <x v="0"/>
    <x v="1"/>
    <d v="2021-01-01T00:00:00"/>
    <x v="27"/>
    <n v="552751.56999999995"/>
    <m/>
    <m/>
    <x v="0"/>
    <x v="0"/>
    <m/>
    <m/>
    <x v="0"/>
    <x v="0"/>
    <x v="2"/>
    <x v="1"/>
    <x v="1"/>
    <x v="2"/>
    <n v="0"/>
    <x v="0"/>
    <x v="0"/>
    <n v="2021"/>
    <x v="2"/>
  </r>
  <r>
    <x v="14"/>
    <m/>
    <x v="3"/>
    <x v="1"/>
    <x v="0"/>
    <x v="0"/>
    <x v="0"/>
    <x v="0"/>
    <m/>
    <m/>
    <x v="0"/>
    <x v="0"/>
    <d v="2021-01-01T00:00:00"/>
    <x v="27"/>
    <m/>
    <n v="60159.16"/>
    <m/>
    <x v="0"/>
    <x v="0"/>
    <m/>
    <m/>
    <x v="0"/>
    <x v="0"/>
    <x v="11"/>
    <x v="1"/>
    <x v="1"/>
    <x v="2"/>
    <n v="0"/>
    <x v="0"/>
    <x v="0"/>
    <n v="2021"/>
    <x v="3"/>
  </r>
  <r>
    <x v="8"/>
    <s v="13. Item 13"/>
    <x v="1"/>
    <x v="1"/>
    <x v="0"/>
    <x v="0"/>
    <x v="0"/>
    <x v="0"/>
    <m/>
    <m/>
    <x v="0"/>
    <x v="1"/>
    <d v="2021-01-01T00:00:00"/>
    <x v="27"/>
    <n v="1448523.81"/>
    <m/>
    <m/>
    <x v="0"/>
    <x v="0"/>
    <m/>
    <m/>
    <x v="0"/>
    <x v="0"/>
    <x v="0"/>
    <x v="1"/>
    <x v="1"/>
    <x v="2"/>
    <n v="0"/>
    <x v="0"/>
    <x v="0"/>
    <n v="2021"/>
    <x v="3"/>
  </r>
  <r>
    <x v="33"/>
    <m/>
    <x v="3"/>
    <x v="1"/>
    <x v="0"/>
    <x v="0"/>
    <x v="0"/>
    <x v="0"/>
    <m/>
    <m/>
    <x v="0"/>
    <x v="0"/>
    <d v="2021-01-01T00:00:00"/>
    <x v="27"/>
    <m/>
    <n v="133604.17000000001"/>
    <m/>
    <x v="0"/>
    <x v="0"/>
    <m/>
    <m/>
    <x v="0"/>
    <x v="0"/>
    <x v="6"/>
    <x v="1"/>
    <x v="1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1-01T00:00:00"/>
    <x v="27"/>
    <m/>
    <n v="441560.19"/>
    <m/>
    <x v="0"/>
    <x v="0"/>
    <m/>
    <m/>
    <x v="0"/>
    <x v="0"/>
    <x v="1"/>
    <x v="1"/>
    <x v="1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1-01T00:00:00"/>
    <x v="27"/>
    <m/>
    <n v="143.57"/>
    <m/>
    <x v="0"/>
    <x v="0"/>
    <m/>
    <m/>
    <x v="0"/>
    <x v="0"/>
    <x v="1"/>
    <x v="1"/>
    <x v="1"/>
    <x v="2"/>
    <n v="0"/>
    <x v="0"/>
    <x v="0"/>
    <n v="2021"/>
    <x v="3"/>
  </r>
  <r>
    <x v="18"/>
    <m/>
    <x v="3"/>
    <x v="1"/>
    <x v="0"/>
    <x v="0"/>
    <x v="0"/>
    <x v="0"/>
    <m/>
    <m/>
    <x v="0"/>
    <x v="0"/>
    <d v="2021-01-01T00:00:00"/>
    <x v="27"/>
    <m/>
    <n v="187442.86"/>
    <m/>
    <x v="0"/>
    <x v="0"/>
    <m/>
    <m/>
    <x v="0"/>
    <x v="0"/>
    <x v="1"/>
    <x v="1"/>
    <x v="1"/>
    <x v="2"/>
    <n v="0"/>
    <x v="0"/>
    <x v="0"/>
    <n v="2021"/>
    <x v="3"/>
  </r>
  <r>
    <x v="34"/>
    <m/>
    <x v="3"/>
    <x v="1"/>
    <x v="0"/>
    <x v="0"/>
    <x v="0"/>
    <x v="0"/>
    <m/>
    <m/>
    <x v="0"/>
    <x v="0"/>
    <d v="2021-01-01T00:00:00"/>
    <x v="27"/>
    <m/>
    <n v="1165610.1200000001"/>
    <m/>
    <x v="0"/>
    <x v="0"/>
    <m/>
    <m/>
    <x v="0"/>
    <x v="0"/>
    <x v="22"/>
    <x v="1"/>
    <x v="1"/>
    <x v="2"/>
    <n v="0"/>
    <x v="0"/>
    <x v="0"/>
    <n v="2021"/>
    <x v="3"/>
  </r>
  <r>
    <x v="34"/>
    <m/>
    <x v="3"/>
    <x v="1"/>
    <x v="0"/>
    <x v="0"/>
    <x v="0"/>
    <x v="0"/>
    <m/>
    <m/>
    <x v="0"/>
    <x v="0"/>
    <d v="2021-01-01T00:00:00"/>
    <x v="27"/>
    <m/>
    <n v="2687085.43"/>
    <m/>
    <x v="0"/>
    <x v="0"/>
    <m/>
    <m/>
    <x v="0"/>
    <x v="0"/>
    <x v="22"/>
    <x v="1"/>
    <x v="1"/>
    <x v="2"/>
    <n v="0"/>
    <x v="0"/>
    <x v="0"/>
    <n v="2021"/>
    <x v="3"/>
  </r>
  <r>
    <x v="34"/>
    <m/>
    <x v="3"/>
    <x v="1"/>
    <x v="0"/>
    <x v="0"/>
    <x v="0"/>
    <x v="0"/>
    <m/>
    <m/>
    <x v="0"/>
    <x v="0"/>
    <d v="2021-01-01T00:00:00"/>
    <x v="27"/>
    <m/>
    <n v="3367728.23"/>
    <m/>
    <x v="0"/>
    <x v="0"/>
    <m/>
    <m/>
    <x v="0"/>
    <x v="0"/>
    <x v="22"/>
    <x v="1"/>
    <x v="1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1-01T00:00:00"/>
    <x v="27"/>
    <m/>
    <n v="98248.08"/>
    <m/>
    <x v="0"/>
    <x v="0"/>
    <m/>
    <m/>
    <x v="0"/>
    <x v="0"/>
    <x v="14"/>
    <x v="1"/>
    <x v="1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01-01T00:00:00"/>
    <x v="27"/>
    <m/>
    <n v="13475.36"/>
    <m/>
    <x v="0"/>
    <x v="0"/>
    <m/>
    <m/>
    <x v="0"/>
    <x v="0"/>
    <x v="10"/>
    <x v="1"/>
    <x v="1"/>
    <x v="2"/>
    <n v="0"/>
    <x v="0"/>
    <x v="0"/>
    <n v="2021"/>
    <x v="3"/>
  </r>
  <r>
    <x v="6"/>
    <m/>
    <x v="1"/>
    <x v="1"/>
    <x v="0"/>
    <x v="1"/>
    <x v="0"/>
    <x v="0"/>
    <m/>
    <m/>
    <x v="0"/>
    <x v="1"/>
    <d v="2021-01-01T00:00:00"/>
    <x v="27"/>
    <n v="137568.88"/>
    <m/>
    <m/>
    <x v="0"/>
    <x v="0"/>
    <m/>
    <m/>
    <x v="0"/>
    <x v="0"/>
    <x v="0"/>
    <x v="1"/>
    <x v="1"/>
    <x v="2"/>
    <n v="0"/>
    <x v="0"/>
    <x v="0"/>
    <n v="2021"/>
    <x v="2"/>
  </r>
  <r>
    <x v="3"/>
    <m/>
    <x v="1"/>
    <x v="2"/>
    <x v="0"/>
    <x v="0"/>
    <x v="0"/>
    <x v="0"/>
    <m/>
    <m/>
    <x v="0"/>
    <x v="1"/>
    <d v="2021-01-01T00:00:00"/>
    <x v="27"/>
    <n v="33052.39"/>
    <m/>
    <m/>
    <x v="0"/>
    <x v="0"/>
    <m/>
    <m/>
    <x v="0"/>
    <x v="0"/>
    <x v="2"/>
    <x v="1"/>
    <x v="1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1-01T00:00:00"/>
    <x v="27"/>
    <n v="1785714.29"/>
    <m/>
    <m/>
    <x v="0"/>
    <x v="0"/>
    <m/>
    <m/>
    <x v="0"/>
    <x v="0"/>
    <x v="7"/>
    <x v="1"/>
    <x v="1"/>
    <x v="2"/>
    <n v="0"/>
    <x v="0"/>
    <x v="0"/>
    <n v="2021"/>
    <x v="3"/>
  </r>
  <r>
    <x v="8"/>
    <s v="03. Item 03"/>
    <x v="1"/>
    <x v="1"/>
    <x v="0"/>
    <x v="0"/>
    <x v="0"/>
    <x v="0"/>
    <m/>
    <m/>
    <x v="0"/>
    <x v="1"/>
    <d v="2021-01-01T00:00:00"/>
    <x v="27"/>
    <n v="1408474.79"/>
    <m/>
    <m/>
    <x v="0"/>
    <x v="0"/>
    <m/>
    <m/>
    <x v="0"/>
    <x v="0"/>
    <x v="6"/>
    <x v="1"/>
    <x v="1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1-01T00:00:00"/>
    <x v="27"/>
    <n v="5498290.4900000002"/>
    <m/>
    <m/>
    <x v="0"/>
    <x v="0"/>
    <m/>
    <m/>
    <x v="0"/>
    <x v="0"/>
    <x v="9"/>
    <x v="1"/>
    <x v="1"/>
    <x v="2"/>
    <n v="0"/>
    <x v="0"/>
    <x v="0"/>
    <n v="2021"/>
    <x v="3"/>
  </r>
  <r>
    <x v="12"/>
    <m/>
    <x v="1"/>
    <x v="2"/>
    <x v="0"/>
    <x v="0"/>
    <x v="0"/>
    <x v="0"/>
    <m/>
    <m/>
    <x v="0"/>
    <x v="1"/>
    <d v="2021-01-01T00:00:00"/>
    <x v="27"/>
    <n v="1192185.7"/>
    <m/>
    <m/>
    <x v="0"/>
    <x v="0"/>
    <m/>
    <m/>
    <x v="0"/>
    <x v="0"/>
    <x v="10"/>
    <x v="1"/>
    <x v="1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1-01T00:00:00"/>
    <x v="27"/>
    <n v="29047.62"/>
    <m/>
    <m/>
    <x v="0"/>
    <x v="0"/>
    <m/>
    <m/>
    <x v="0"/>
    <x v="0"/>
    <x v="3"/>
    <x v="1"/>
    <x v="1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1-01T00:00:00"/>
    <x v="27"/>
    <n v="3571428.57"/>
    <m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1-01T00:00:00"/>
    <x v="27"/>
    <n v="8862857.1400000006"/>
    <m/>
    <m/>
    <x v="0"/>
    <x v="0"/>
    <m/>
    <m/>
    <x v="0"/>
    <x v="0"/>
    <x v="1"/>
    <x v="1"/>
    <x v="1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1-01T00:00:00"/>
    <x v="27"/>
    <n v="2954761.9"/>
    <m/>
    <m/>
    <x v="0"/>
    <x v="0"/>
    <m/>
    <m/>
    <x v="0"/>
    <x v="0"/>
    <x v="7"/>
    <x v="1"/>
    <x v="1"/>
    <x v="2"/>
    <n v="0"/>
    <x v="0"/>
    <x v="0"/>
    <n v="2021"/>
    <x v="3"/>
  </r>
  <r>
    <x v="6"/>
    <m/>
    <x v="1"/>
    <x v="1"/>
    <x v="0"/>
    <x v="0"/>
    <x v="0"/>
    <x v="0"/>
    <m/>
    <m/>
    <x v="0"/>
    <x v="1"/>
    <d v="2021-01-01T00:00:00"/>
    <x v="27"/>
    <n v="1983809.52"/>
    <m/>
    <m/>
    <x v="0"/>
    <x v="0"/>
    <m/>
    <m/>
    <x v="0"/>
    <x v="0"/>
    <x v="0"/>
    <x v="1"/>
    <x v="1"/>
    <x v="2"/>
    <n v="0"/>
    <x v="0"/>
    <x v="0"/>
    <n v="2021"/>
    <x v="3"/>
  </r>
  <r>
    <x v="35"/>
    <m/>
    <x v="3"/>
    <x v="1"/>
    <x v="0"/>
    <x v="0"/>
    <x v="0"/>
    <x v="0"/>
    <m/>
    <m/>
    <x v="0"/>
    <x v="0"/>
    <d v="2021-01-01T00:00:00"/>
    <x v="27"/>
    <m/>
    <n v="1778529.94"/>
    <m/>
    <x v="0"/>
    <x v="0"/>
    <m/>
    <m/>
    <x v="0"/>
    <x v="0"/>
    <x v="6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1-01T00:00:00"/>
    <x v="27"/>
    <n v="488502.54"/>
    <m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1-01T00:00:00"/>
    <x v="27"/>
    <n v="1113521.26"/>
    <m/>
    <m/>
    <x v="0"/>
    <x v="0"/>
    <m/>
    <m/>
    <x v="0"/>
    <x v="0"/>
    <x v="0"/>
    <x v="1"/>
    <x v="1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01-01T00:00:00"/>
    <x v="27"/>
    <n v="8333.33"/>
    <m/>
    <m/>
    <x v="0"/>
    <x v="0"/>
    <m/>
    <m/>
    <x v="0"/>
    <x v="0"/>
    <x v="0"/>
    <x v="1"/>
    <x v="1"/>
    <x v="2"/>
    <n v="0"/>
    <x v="0"/>
    <x v="0"/>
    <n v="2021"/>
    <x v="3"/>
  </r>
  <r>
    <x v="0"/>
    <s v="10. Item 10"/>
    <x v="1"/>
    <x v="1"/>
    <x v="0"/>
    <x v="0"/>
    <x v="0"/>
    <x v="0"/>
    <m/>
    <m/>
    <x v="0"/>
    <x v="1"/>
    <d v="2021-01-01T00:00:00"/>
    <x v="27"/>
    <n v="73809.52"/>
    <m/>
    <m/>
    <x v="0"/>
    <x v="0"/>
    <m/>
    <m/>
    <x v="0"/>
    <x v="0"/>
    <x v="15"/>
    <x v="1"/>
    <x v="1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1-01T00:00:00"/>
    <x v="27"/>
    <n v="40238.1"/>
    <m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1-01T00:00:00"/>
    <x v="27"/>
    <n v="76190.48"/>
    <m/>
    <m/>
    <x v="0"/>
    <x v="0"/>
    <m/>
    <m/>
    <x v="0"/>
    <x v="0"/>
    <x v="1"/>
    <x v="1"/>
    <x v="1"/>
    <x v="2"/>
    <n v="0"/>
    <x v="0"/>
    <x v="0"/>
    <n v="2021"/>
    <x v="3"/>
  </r>
  <r>
    <x v="14"/>
    <s v="12. Item 12"/>
    <x v="1"/>
    <x v="1"/>
    <x v="0"/>
    <x v="0"/>
    <x v="0"/>
    <x v="0"/>
    <m/>
    <m/>
    <x v="0"/>
    <x v="1"/>
    <d v="2021-01-01T00:00:00"/>
    <x v="27"/>
    <n v="29285.71"/>
    <m/>
    <m/>
    <x v="0"/>
    <x v="0"/>
    <m/>
    <m/>
    <x v="0"/>
    <x v="0"/>
    <x v="5"/>
    <x v="1"/>
    <x v="1"/>
    <x v="2"/>
    <n v="0"/>
    <x v="0"/>
    <x v="0"/>
    <n v="2021"/>
    <x v="3"/>
  </r>
  <r>
    <x v="13"/>
    <s v="13. Item 13"/>
    <x v="1"/>
    <x v="1"/>
    <x v="0"/>
    <x v="1"/>
    <x v="0"/>
    <x v="0"/>
    <m/>
    <m/>
    <x v="0"/>
    <x v="1"/>
    <d v="2021-01-01T00:00:00"/>
    <x v="27"/>
    <n v="1292252.3700000001"/>
    <m/>
    <m/>
    <x v="0"/>
    <x v="0"/>
    <m/>
    <m/>
    <x v="0"/>
    <x v="0"/>
    <x v="0"/>
    <x v="1"/>
    <x v="1"/>
    <x v="2"/>
    <n v="0"/>
    <x v="0"/>
    <x v="0"/>
    <n v="2021"/>
    <x v="2"/>
  </r>
  <r>
    <x v="15"/>
    <m/>
    <x v="1"/>
    <x v="1"/>
    <x v="0"/>
    <x v="0"/>
    <x v="0"/>
    <x v="0"/>
    <m/>
    <m/>
    <x v="0"/>
    <x v="1"/>
    <d v="2021-01-01T00:00:00"/>
    <x v="27"/>
    <n v="280714.28999999998"/>
    <m/>
    <m/>
    <x v="0"/>
    <x v="0"/>
    <m/>
    <m/>
    <x v="0"/>
    <x v="0"/>
    <x v="12"/>
    <x v="1"/>
    <x v="1"/>
    <x v="2"/>
    <n v="0"/>
    <x v="0"/>
    <x v="0"/>
    <n v="2021"/>
    <x v="3"/>
  </r>
  <r>
    <x v="14"/>
    <m/>
    <x v="3"/>
    <x v="1"/>
    <x v="0"/>
    <x v="0"/>
    <x v="0"/>
    <x v="0"/>
    <m/>
    <m/>
    <x v="0"/>
    <x v="0"/>
    <d v="2021-01-01T00:00:00"/>
    <x v="27"/>
    <m/>
    <n v="33889.230000000003"/>
    <m/>
    <x v="0"/>
    <x v="0"/>
    <m/>
    <m/>
    <x v="0"/>
    <x v="0"/>
    <x v="11"/>
    <x v="1"/>
    <x v="1"/>
    <x v="2"/>
    <n v="0"/>
    <x v="0"/>
    <x v="0"/>
    <n v="2021"/>
    <x v="3"/>
  </r>
  <r>
    <x v="16"/>
    <m/>
    <x v="1"/>
    <x v="2"/>
    <x v="1"/>
    <x v="0"/>
    <x v="0"/>
    <x v="0"/>
    <m/>
    <m/>
    <x v="0"/>
    <x v="1"/>
    <d v="2021-01-01T00:00:00"/>
    <x v="27"/>
    <n v="479047.62"/>
    <m/>
    <m/>
    <x v="0"/>
    <x v="0"/>
    <m/>
    <m/>
    <x v="0"/>
    <x v="0"/>
    <x v="13"/>
    <x v="1"/>
    <x v="1"/>
    <x v="2"/>
    <n v="0"/>
    <x v="0"/>
    <x v="0"/>
    <n v="2021"/>
    <x v="3"/>
  </r>
  <r>
    <x v="6"/>
    <m/>
    <x v="4"/>
    <x v="1"/>
    <x v="0"/>
    <x v="0"/>
    <x v="1"/>
    <x v="0"/>
    <m/>
    <m/>
    <x v="1"/>
    <x v="0"/>
    <d v="2021-01-11T00:00:00"/>
    <x v="28"/>
    <n v="0"/>
    <n v="24547.41"/>
    <m/>
    <x v="1"/>
    <x v="1"/>
    <m/>
    <m/>
    <x v="1"/>
    <x v="1"/>
    <x v="0"/>
    <x v="1"/>
    <x v="1"/>
    <x v="2"/>
    <n v="-24547.41"/>
    <x v="1"/>
    <x v="1"/>
    <n v="2021"/>
    <x v="3"/>
  </r>
  <r>
    <x v="10"/>
    <m/>
    <x v="4"/>
    <x v="1"/>
    <x v="0"/>
    <x v="0"/>
    <x v="1"/>
    <x v="0"/>
    <m/>
    <m/>
    <x v="1"/>
    <x v="0"/>
    <d v="2021-01-11T00:00:00"/>
    <x v="28"/>
    <n v="0"/>
    <n v="1072142.8600000001"/>
    <m/>
    <x v="2"/>
    <x v="1"/>
    <m/>
    <m/>
    <x v="2"/>
    <x v="1"/>
    <x v="8"/>
    <x v="1"/>
    <x v="1"/>
    <x v="2"/>
    <n v="-1072142.8600000001"/>
    <x v="1"/>
    <x v="1"/>
    <n v="2021"/>
    <x v="3"/>
  </r>
  <r>
    <x v="4"/>
    <m/>
    <x v="4"/>
    <x v="1"/>
    <x v="0"/>
    <x v="0"/>
    <x v="1"/>
    <x v="0"/>
    <m/>
    <m/>
    <x v="1"/>
    <x v="0"/>
    <d v="2021-01-11T00:00:00"/>
    <x v="28"/>
    <n v="0"/>
    <n v="20697.62"/>
    <m/>
    <x v="3"/>
    <x v="1"/>
    <m/>
    <m/>
    <x v="3"/>
    <x v="1"/>
    <x v="3"/>
    <x v="1"/>
    <x v="1"/>
    <x v="2"/>
    <n v="-20697.62"/>
    <x v="1"/>
    <x v="1"/>
    <n v="2021"/>
    <x v="3"/>
  </r>
  <r>
    <x v="13"/>
    <m/>
    <x v="4"/>
    <x v="1"/>
    <x v="0"/>
    <x v="0"/>
    <x v="1"/>
    <x v="0"/>
    <m/>
    <m/>
    <x v="1"/>
    <x v="0"/>
    <d v="2021-01-11T00:00:00"/>
    <x v="28"/>
    <n v="0"/>
    <n v="60476.19"/>
    <m/>
    <x v="4"/>
    <x v="1"/>
    <m/>
    <m/>
    <x v="4"/>
    <x v="1"/>
    <x v="10"/>
    <x v="1"/>
    <x v="1"/>
    <x v="2"/>
    <n v="-60476.19"/>
    <x v="1"/>
    <x v="1"/>
    <n v="2021"/>
    <x v="3"/>
  </r>
  <r>
    <x v="5"/>
    <m/>
    <x v="4"/>
    <x v="1"/>
    <x v="0"/>
    <x v="0"/>
    <x v="1"/>
    <x v="0"/>
    <m/>
    <m/>
    <x v="1"/>
    <x v="0"/>
    <d v="2021-01-11T00:00:00"/>
    <x v="28"/>
    <n v="0"/>
    <n v="41598.400000000001"/>
    <m/>
    <x v="5"/>
    <x v="1"/>
    <m/>
    <m/>
    <x v="5"/>
    <x v="1"/>
    <x v="0"/>
    <x v="1"/>
    <x v="1"/>
    <x v="2"/>
    <n v="-41598.400000000001"/>
    <x v="1"/>
    <x v="1"/>
    <n v="2021"/>
    <x v="3"/>
  </r>
  <r>
    <x v="1"/>
    <m/>
    <x v="4"/>
    <x v="1"/>
    <x v="0"/>
    <x v="0"/>
    <x v="1"/>
    <x v="0"/>
    <m/>
    <m/>
    <x v="1"/>
    <x v="0"/>
    <d v="2021-01-11T00:00:00"/>
    <x v="28"/>
    <n v="0"/>
    <n v="131788.67000000001"/>
    <m/>
    <x v="6"/>
    <x v="1"/>
    <m/>
    <m/>
    <x v="6"/>
    <x v="1"/>
    <x v="1"/>
    <x v="1"/>
    <x v="1"/>
    <x v="2"/>
    <n v="-131788.67000000001"/>
    <x v="1"/>
    <x v="1"/>
    <n v="2021"/>
    <x v="3"/>
  </r>
  <r>
    <x v="11"/>
    <m/>
    <x v="4"/>
    <x v="1"/>
    <x v="0"/>
    <x v="0"/>
    <x v="1"/>
    <x v="0"/>
    <m/>
    <m/>
    <x v="1"/>
    <x v="0"/>
    <d v="2021-01-11T00:00:00"/>
    <x v="28"/>
    <n v="0"/>
    <n v="464.51"/>
    <m/>
    <x v="7"/>
    <x v="1"/>
    <m/>
    <m/>
    <x v="7"/>
    <x v="1"/>
    <x v="9"/>
    <x v="1"/>
    <x v="1"/>
    <x v="2"/>
    <n v="-464.51"/>
    <x v="1"/>
    <x v="1"/>
    <n v="2021"/>
    <x v="3"/>
  </r>
  <r>
    <x v="36"/>
    <m/>
    <x v="1"/>
    <x v="2"/>
    <x v="1"/>
    <x v="0"/>
    <x v="1"/>
    <x v="1"/>
    <m/>
    <m/>
    <x v="1"/>
    <x v="0"/>
    <d v="2021-01-11T00:00:00"/>
    <x v="28"/>
    <n v="0"/>
    <n v="33052.39"/>
    <m/>
    <x v="8"/>
    <x v="1"/>
    <m/>
    <m/>
    <x v="8"/>
    <x v="1"/>
    <x v="23"/>
    <x v="1"/>
    <x v="1"/>
    <x v="2"/>
    <n v="33052.39"/>
    <x v="1"/>
    <x v="1"/>
    <n v="2021"/>
    <x v="3"/>
  </r>
  <r>
    <x v="29"/>
    <m/>
    <x v="4"/>
    <x v="1"/>
    <x v="0"/>
    <x v="0"/>
    <x v="1"/>
    <x v="0"/>
    <m/>
    <m/>
    <x v="1"/>
    <x v="0"/>
    <d v="2021-01-11T00:00:00"/>
    <x v="28"/>
    <n v="0"/>
    <n v="58513.19"/>
    <m/>
    <x v="9"/>
    <x v="1"/>
    <m/>
    <m/>
    <x v="9"/>
    <x v="1"/>
    <x v="0"/>
    <x v="1"/>
    <x v="1"/>
    <x v="2"/>
    <n v="-58513.19"/>
    <x v="1"/>
    <x v="1"/>
    <n v="2021"/>
    <x v="3"/>
  </r>
  <r>
    <x v="24"/>
    <m/>
    <x v="4"/>
    <x v="1"/>
    <x v="0"/>
    <x v="0"/>
    <x v="1"/>
    <x v="0"/>
    <m/>
    <m/>
    <x v="1"/>
    <x v="0"/>
    <d v="2021-01-11T00:00:00"/>
    <x v="28"/>
    <n v="0"/>
    <n v="1752520.27"/>
    <m/>
    <x v="10"/>
    <x v="1"/>
    <m/>
    <m/>
    <x v="10"/>
    <x v="1"/>
    <x v="9"/>
    <x v="1"/>
    <x v="1"/>
    <x v="2"/>
    <n v="-1752520.27"/>
    <x v="1"/>
    <x v="1"/>
    <n v="2021"/>
    <x v="3"/>
  </r>
  <r>
    <x v="1"/>
    <m/>
    <x v="4"/>
    <x v="1"/>
    <x v="0"/>
    <x v="0"/>
    <x v="1"/>
    <x v="0"/>
    <m/>
    <m/>
    <x v="1"/>
    <x v="0"/>
    <d v="2021-01-11T00:00:00"/>
    <x v="28"/>
    <n v="0"/>
    <n v="1891.12"/>
    <m/>
    <x v="6"/>
    <x v="1"/>
    <m/>
    <m/>
    <x v="6"/>
    <x v="1"/>
    <x v="1"/>
    <x v="1"/>
    <x v="1"/>
    <x v="2"/>
    <n v="-1891.12"/>
    <x v="1"/>
    <x v="1"/>
    <n v="2021"/>
    <x v="3"/>
  </r>
  <r>
    <x v="37"/>
    <m/>
    <x v="4"/>
    <x v="1"/>
    <x v="0"/>
    <x v="0"/>
    <x v="1"/>
    <x v="0"/>
    <m/>
    <m/>
    <x v="1"/>
    <x v="0"/>
    <d v="2021-01-11T00:00:00"/>
    <x v="28"/>
    <n v="0"/>
    <n v="454.85"/>
    <m/>
    <x v="11"/>
    <x v="1"/>
    <m/>
    <m/>
    <x v="11"/>
    <x v="1"/>
    <x v="6"/>
    <x v="1"/>
    <x v="1"/>
    <x v="2"/>
    <n v="-454.85"/>
    <x v="1"/>
    <x v="1"/>
    <n v="2021"/>
    <x v="3"/>
  </r>
  <r>
    <x v="38"/>
    <m/>
    <x v="4"/>
    <x v="1"/>
    <x v="0"/>
    <x v="0"/>
    <x v="1"/>
    <x v="0"/>
    <m/>
    <m/>
    <x v="1"/>
    <x v="0"/>
    <d v="2021-01-11T00:00:00"/>
    <x v="28"/>
    <n v="0"/>
    <n v="108.66"/>
    <m/>
    <x v="12"/>
    <x v="1"/>
    <m/>
    <m/>
    <x v="12"/>
    <x v="1"/>
    <x v="5"/>
    <x v="1"/>
    <x v="1"/>
    <x v="2"/>
    <n v="-108.66"/>
    <x v="1"/>
    <x v="1"/>
    <n v="2021"/>
    <x v="3"/>
  </r>
  <r>
    <x v="36"/>
    <m/>
    <x v="4"/>
    <x v="2"/>
    <x v="1"/>
    <x v="0"/>
    <x v="1"/>
    <x v="2"/>
    <m/>
    <m/>
    <x v="1"/>
    <x v="0"/>
    <d v="2021-01-11T00:00:00"/>
    <x v="28"/>
    <n v="0"/>
    <n v="67673.09"/>
    <m/>
    <x v="8"/>
    <x v="1"/>
    <m/>
    <m/>
    <x v="8"/>
    <x v="1"/>
    <x v="23"/>
    <x v="1"/>
    <x v="1"/>
    <x v="2"/>
    <n v="67673.09"/>
    <x v="1"/>
    <x v="1"/>
    <n v="2021"/>
    <x v="3"/>
  </r>
  <r>
    <x v="36"/>
    <m/>
    <x v="4"/>
    <x v="2"/>
    <x v="1"/>
    <x v="0"/>
    <x v="1"/>
    <x v="0"/>
    <m/>
    <m/>
    <x v="1"/>
    <x v="0"/>
    <d v="2021-01-11T00:00:00"/>
    <x v="28"/>
    <n v="0"/>
    <n v="2954450.94"/>
    <m/>
    <x v="8"/>
    <x v="1"/>
    <m/>
    <m/>
    <x v="8"/>
    <x v="1"/>
    <x v="23"/>
    <x v="1"/>
    <x v="1"/>
    <x v="2"/>
    <n v="2954450.94"/>
    <x v="1"/>
    <x v="1"/>
    <n v="2021"/>
    <x v="3"/>
  </r>
  <r>
    <x v="0"/>
    <m/>
    <x v="4"/>
    <x v="1"/>
    <x v="0"/>
    <x v="0"/>
    <x v="1"/>
    <x v="0"/>
    <m/>
    <m/>
    <x v="1"/>
    <x v="0"/>
    <d v="2021-01-11T00:00:00"/>
    <x v="28"/>
    <n v="0"/>
    <n v="1198449.77"/>
    <m/>
    <x v="13"/>
    <x v="1"/>
    <m/>
    <m/>
    <x v="13"/>
    <x v="1"/>
    <x v="0"/>
    <x v="1"/>
    <x v="1"/>
    <x v="2"/>
    <n v="-1198449.77"/>
    <x v="1"/>
    <x v="1"/>
    <n v="2021"/>
    <x v="3"/>
  </r>
  <r>
    <x v="27"/>
    <m/>
    <x v="4"/>
    <x v="1"/>
    <x v="0"/>
    <x v="0"/>
    <x v="1"/>
    <x v="0"/>
    <m/>
    <m/>
    <x v="1"/>
    <x v="0"/>
    <d v="2021-01-11T00:00:00"/>
    <x v="28"/>
    <n v="0"/>
    <n v="1370.28"/>
    <m/>
    <x v="14"/>
    <x v="1"/>
    <m/>
    <m/>
    <x v="14"/>
    <x v="1"/>
    <x v="0"/>
    <x v="1"/>
    <x v="1"/>
    <x v="2"/>
    <n v="-1370.28"/>
    <x v="1"/>
    <x v="1"/>
    <n v="2021"/>
    <x v="3"/>
  </r>
  <r>
    <x v="5"/>
    <m/>
    <x v="4"/>
    <x v="1"/>
    <x v="0"/>
    <x v="0"/>
    <x v="1"/>
    <x v="0"/>
    <m/>
    <m/>
    <x v="1"/>
    <x v="0"/>
    <d v="2021-01-11T00:00:00"/>
    <x v="28"/>
    <n v="0"/>
    <n v="47818.78"/>
    <m/>
    <x v="5"/>
    <x v="1"/>
    <m/>
    <m/>
    <x v="5"/>
    <x v="1"/>
    <x v="0"/>
    <x v="1"/>
    <x v="1"/>
    <x v="2"/>
    <n v="-47818.78"/>
    <x v="1"/>
    <x v="1"/>
    <n v="2021"/>
    <x v="3"/>
  </r>
  <r>
    <x v="3"/>
    <m/>
    <x v="4"/>
    <x v="1"/>
    <x v="0"/>
    <x v="0"/>
    <x v="1"/>
    <x v="1"/>
    <m/>
    <m/>
    <x v="1"/>
    <x v="0"/>
    <d v="2021-01-11T00:00:00"/>
    <x v="28"/>
    <n v="0"/>
    <n v="-33052.39"/>
    <m/>
    <x v="15"/>
    <x v="1"/>
    <m/>
    <m/>
    <x v="15"/>
    <x v="1"/>
    <x v="2"/>
    <x v="1"/>
    <x v="1"/>
    <x v="2"/>
    <n v="33052.39"/>
    <x v="1"/>
    <x v="1"/>
    <n v="2021"/>
    <x v="3"/>
  </r>
  <r>
    <x v="3"/>
    <m/>
    <x v="4"/>
    <x v="1"/>
    <x v="0"/>
    <x v="0"/>
    <x v="1"/>
    <x v="0"/>
    <m/>
    <m/>
    <x v="1"/>
    <x v="0"/>
    <d v="2021-01-11T00:00:00"/>
    <x v="28"/>
    <n v="0"/>
    <n v="33052.39"/>
    <m/>
    <x v="15"/>
    <x v="1"/>
    <m/>
    <m/>
    <x v="15"/>
    <x v="1"/>
    <x v="2"/>
    <x v="1"/>
    <x v="1"/>
    <x v="2"/>
    <n v="-33052.3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61.9"/>
    <m/>
    <x v="16"/>
    <x v="2"/>
    <m/>
    <m/>
    <x v="16"/>
    <x v="2"/>
    <x v="16"/>
    <x v="1"/>
    <x v="1"/>
    <x v="2"/>
    <n v="61.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522.15"/>
    <m/>
    <x v="17"/>
    <x v="3"/>
    <m/>
    <m/>
    <x v="17"/>
    <x v="3"/>
    <x v="16"/>
    <x v="1"/>
    <x v="1"/>
    <x v="2"/>
    <n v="522.15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1T00:00:00"/>
    <x v="28"/>
    <n v="0"/>
    <n v="72.64"/>
    <m/>
    <x v="17"/>
    <x v="4"/>
    <m/>
    <m/>
    <x v="17"/>
    <x v="4"/>
    <x v="16"/>
    <x v="1"/>
    <x v="1"/>
    <x v="2"/>
    <n v="72.6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2934.62"/>
    <m/>
    <x v="17"/>
    <x v="5"/>
    <m/>
    <m/>
    <x v="17"/>
    <x v="5"/>
    <x v="16"/>
    <x v="1"/>
    <x v="1"/>
    <x v="2"/>
    <n v="2934.62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1T00:00:00"/>
    <x v="28"/>
    <n v="0"/>
    <n v="296.81"/>
    <m/>
    <x v="17"/>
    <x v="2"/>
    <m/>
    <m/>
    <x v="17"/>
    <x v="2"/>
    <x v="16"/>
    <x v="1"/>
    <x v="1"/>
    <x v="2"/>
    <n v="296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45.24"/>
    <m/>
    <x v="16"/>
    <x v="2"/>
    <m/>
    <m/>
    <x v="16"/>
    <x v="2"/>
    <x v="16"/>
    <x v="1"/>
    <x v="1"/>
    <x v="2"/>
    <n v="45.24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1T00:00:00"/>
    <x v="28"/>
    <n v="0"/>
    <n v="11.9"/>
    <m/>
    <x v="8"/>
    <x v="6"/>
    <m/>
    <m/>
    <x v="8"/>
    <x v="6"/>
    <x v="23"/>
    <x v="1"/>
    <x v="1"/>
    <x v="2"/>
    <n v="11.9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1T00:00:00"/>
    <x v="28"/>
    <n v="0"/>
    <n v="47.62"/>
    <m/>
    <x v="8"/>
    <x v="6"/>
    <m/>
    <m/>
    <x v="8"/>
    <x v="6"/>
    <x v="23"/>
    <x v="1"/>
    <x v="1"/>
    <x v="2"/>
    <n v="47.62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1T00:00:00"/>
    <x v="28"/>
    <n v="0"/>
    <n v="155.16999999999999"/>
    <m/>
    <x v="8"/>
    <x v="6"/>
    <m/>
    <m/>
    <x v="8"/>
    <x v="6"/>
    <x v="23"/>
    <x v="1"/>
    <x v="1"/>
    <x v="2"/>
    <n v="155.16999999999999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1T00:00:00"/>
    <x v="28"/>
    <n v="0"/>
    <n v="78.83"/>
    <m/>
    <x v="17"/>
    <x v="7"/>
    <m/>
    <m/>
    <x v="17"/>
    <x v="7"/>
    <x v="16"/>
    <x v="1"/>
    <x v="1"/>
    <x v="2"/>
    <n v="78.83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1T00:00:00"/>
    <x v="28"/>
    <n v="0"/>
    <n v="52.59"/>
    <m/>
    <x v="17"/>
    <x v="8"/>
    <m/>
    <m/>
    <x v="17"/>
    <x v="8"/>
    <x v="16"/>
    <x v="1"/>
    <x v="1"/>
    <x v="2"/>
    <n v="52.5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1T00:00:00"/>
    <x v="28"/>
    <n v="0"/>
    <n v="1444.06"/>
    <m/>
    <x v="17"/>
    <x v="5"/>
    <m/>
    <m/>
    <x v="17"/>
    <x v="5"/>
    <x v="16"/>
    <x v="1"/>
    <x v="1"/>
    <x v="2"/>
    <n v="1444.0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1T00:00:00"/>
    <x v="28"/>
    <n v="0"/>
    <n v="23.81"/>
    <m/>
    <x v="16"/>
    <x v="8"/>
    <m/>
    <m/>
    <x v="16"/>
    <x v="8"/>
    <x v="16"/>
    <x v="1"/>
    <x v="1"/>
    <x v="2"/>
    <n v="23.81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2T00:00:00"/>
    <x v="29"/>
    <n v="0"/>
    <n v="49.26"/>
    <m/>
    <x v="17"/>
    <x v="7"/>
    <m/>
    <m/>
    <x v="17"/>
    <x v="7"/>
    <x v="16"/>
    <x v="1"/>
    <x v="1"/>
    <x v="2"/>
    <n v="49.2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71.430000000000007"/>
    <m/>
    <x v="16"/>
    <x v="8"/>
    <m/>
    <m/>
    <x v="16"/>
    <x v="8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79.760000000000005"/>
    <m/>
    <x v="16"/>
    <x v="2"/>
    <m/>
    <m/>
    <x v="16"/>
    <x v="2"/>
    <x v="16"/>
    <x v="1"/>
    <x v="1"/>
    <x v="2"/>
    <n v="79.76000000000000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161.9"/>
    <m/>
    <x v="16"/>
    <x v="9"/>
    <m/>
    <m/>
    <x v="16"/>
    <x v="9"/>
    <x v="16"/>
    <x v="1"/>
    <x v="1"/>
    <x v="2"/>
    <n v="161.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238.1"/>
    <m/>
    <x v="16"/>
    <x v="8"/>
    <m/>
    <m/>
    <x v="16"/>
    <x v="8"/>
    <x v="16"/>
    <x v="1"/>
    <x v="1"/>
    <x v="2"/>
    <n v="238.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476.19"/>
    <m/>
    <x v="16"/>
    <x v="2"/>
    <m/>
    <m/>
    <x v="16"/>
    <x v="2"/>
    <x v="16"/>
    <x v="1"/>
    <x v="1"/>
    <x v="2"/>
    <n v="476.1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567.66999999999996"/>
    <m/>
    <x v="16"/>
    <x v="2"/>
    <m/>
    <m/>
    <x v="16"/>
    <x v="2"/>
    <x v="16"/>
    <x v="1"/>
    <x v="1"/>
    <x v="2"/>
    <n v="567.66999999999996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12T00:00:00"/>
    <x v="29"/>
    <n v="0"/>
    <n v="1190.48"/>
    <m/>
    <x v="17"/>
    <x v="5"/>
    <m/>
    <m/>
    <x v="17"/>
    <x v="5"/>
    <x v="16"/>
    <x v="1"/>
    <x v="1"/>
    <x v="2"/>
    <n v="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2T00:00:00"/>
    <x v="29"/>
    <n v="0"/>
    <n v="2023.81"/>
    <m/>
    <x v="16"/>
    <x v="2"/>
    <m/>
    <m/>
    <x v="16"/>
    <x v="2"/>
    <x v="16"/>
    <x v="1"/>
    <x v="1"/>
    <x v="2"/>
    <n v="2023.8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30.74"/>
    <m/>
    <x v="17"/>
    <x v="3"/>
    <m/>
    <m/>
    <x v="17"/>
    <x v="3"/>
    <x v="16"/>
    <x v="1"/>
    <x v="1"/>
    <x v="2"/>
    <n v="30.7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172.58"/>
    <m/>
    <x v="17"/>
    <x v="5"/>
    <m/>
    <m/>
    <x v="17"/>
    <x v="5"/>
    <x v="16"/>
    <x v="1"/>
    <x v="1"/>
    <x v="2"/>
    <n v="172.5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2T00:00:00"/>
    <x v="29"/>
    <n v="0"/>
    <n v="737.4"/>
    <m/>
    <x v="17"/>
    <x v="5"/>
    <m/>
    <m/>
    <x v="17"/>
    <x v="5"/>
    <x v="16"/>
    <x v="1"/>
    <x v="1"/>
    <x v="2"/>
    <n v="737.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2T00:00:00"/>
    <x v="29"/>
    <n v="0"/>
    <n v="65770.25"/>
    <m/>
    <x v="17"/>
    <x v="10"/>
    <m/>
    <m/>
    <x v="17"/>
    <x v="10"/>
    <x v="16"/>
    <x v="1"/>
    <x v="1"/>
    <x v="2"/>
    <n v="65770.25"/>
    <x v="1"/>
    <x v="1"/>
    <n v="2021"/>
    <x v="3"/>
  </r>
  <r>
    <x v="16"/>
    <m/>
    <x v="1"/>
    <x v="1"/>
    <x v="1"/>
    <x v="0"/>
    <x v="0"/>
    <x v="0"/>
    <m/>
    <m/>
    <x v="1"/>
    <x v="0"/>
    <d v="2021-01-13T00:00:00"/>
    <x v="30"/>
    <n v="0"/>
    <n v="6903033.1600000001"/>
    <m/>
    <x v="18"/>
    <x v="11"/>
    <m/>
    <m/>
    <x v="18"/>
    <x v="11"/>
    <x v="13"/>
    <x v="1"/>
    <x v="1"/>
    <x v="2"/>
    <n v="6903033.1600000001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3T00:00:00"/>
    <x v="30"/>
    <n v="0"/>
    <n v="4.79"/>
    <m/>
    <x v="8"/>
    <x v="6"/>
    <m/>
    <m/>
    <x v="8"/>
    <x v="6"/>
    <x v="23"/>
    <x v="1"/>
    <x v="1"/>
    <x v="2"/>
    <n v="4.7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71.430000000000007"/>
    <m/>
    <x v="16"/>
    <x v="12"/>
    <m/>
    <m/>
    <x v="16"/>
    <x v="12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190.48"/>
    <m/>
    <x v="16"/>
    <x v="8"/>
    <m/>
    <m/>
    <x v="16"/>
    <x v="8"/>
    <x v="16"/>
    <x v="1"/>
    <x v="1"/>
    <x v="2"/>
    <n v="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78.569999999999993"/>
    <m/>
    <x v="16"/>
    <x v="2"/>
    <m/>
    <m/>
    <x v="16"/>
    <x v="2"/>
    <x v="16"/>
    <x v="1"/>
    <x v="1"/>
    <x v="2"/>
    <n v="78.569999999999993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3T00:00:00"/>
    <x v="30"/>
    <n v="0"/>
    <n v="13.97"/>
    <m/>
    <x v="17"/>
    <x v="13"/>
    <m/>
    <m/>
    <x v="17"/>
    <x v="13"/>
    <x v="16"/>
    <x v="1"/>
    <x v="1"/>
    <x v="2"/>
    <n v="13.97"/>
    <x v="1"/>
    <x v="1"/>
    <n v="2021"/>
    <x v="3"/>
  </r>
  <r>
    <x v="38"/>
    <m/>
    <x v="1"/>
    <x v="1"/>
    <x v="0"/>
    <x v="0"/>
    <x v="1"/>
    <x v="0"/>
    <m/>
    <s v="1"/>
    <x v="1"/>
    <x v="0"/>
    <d v="2021-01-13T00:00:00"/>
    <x v="30"/>
    <n v="0"/>
    <n v="11904.76"/>
    <m/>
    <x v="12"/>
    <x v="11"/>
    <m/>
    <m/>
    <x v="12"/>
    <x v="11"/>
    <x v="5"/>
    <x v="1"/>
    <x v="1"/>
    <x v="2"/>
    <n v="-11904.76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3T00:00:00"/>
    <x v="30"/>
    <n v="0"/>
    <n v="257.14"/>
    <m/>
    <x v="16"/>
    <x v="9"/>
    <m/>
    <m/>
    <x v="16"/>
    <x v="9"/>
    <x v="16"/>
    <x v="1"/>
    <x v="1"/>
    <x v="2"/>
    <n v="257.14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3T00:00:00"/>
    <x v="30"/>
    <n v="0"/>
    <n v="83.78"/>
    <m/>
    <x v="17"/>
    <x v="5"/>
    <m/>
    <m/>
    <x v="17"/>
    <x v="5"/>
    <x v="16"/>
    <x v="1"/>
    <x v="1"/>
    <x v="2"/>
    <n v="83.78"/>
    <x v="1"/>
    <x v="1"/>
    <n v="2021"/>
    <x v="3"/>
  </r>
  <r>
    <x v="3"/>
    <m/>
    <x v="1"/>
    <x v="1"/>
    <x v="0"/>
    <x v="0"/>
    <x v="1"/>
    <x v="0"/>
    <m/>
    <s v="1"/>
    <x v="1"/>
    <x v="0"/>
    <d v="2021-01-13T00:00:00"/>
    <x v="30"/>
    <n v="0"/>
    <n v="4833333.33"/>
    <m/>
    <x v="15"/>
    <x v="11"/>
    <m/>
    <m/>
    <x v="15"/>
    <x v="11"/>
    <x v="2"/>
    <x v="1"/>
    <x v="1"/>
    <x v="2"/>
    <n v="-4833333.33"/>
    <x v="1"/>
    <x v="1"/>
    <n v="2021"/>
    <x v="3"/>
  </r>
  <r>
    <x v="9"/>
    <m/>
    <x v="1"/>
    <x v="1"/>
    <x v="0"/>
    <x v="0"/>
    <x v="1"/>
    <x v="0"/>
    <m/>
    <s v="1"/>
    <x v="1"/>
    <x v="0"/>
    <d v="2021-01-13T00:00:00"/>
    <x v="30"/>
    <n v="0"/>
    <n v="1785714.29"/>
    <m/>
    <x v="19"/>
    <x v="11"/>
    <m/>
    <m/>
    <x v="19"/>
    <x v="11"/>
    <x v="7"/>
    <x v="1"/>
    <x v="1"/>
    <x v="2"/>
    <n v="-1785714.2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3T00:00:00"/>
    <x v="30"/>
    <n v="0"/>
    <n v="99.34"/>
    <m/>
    <x v="17"/>
    <x v="3"/>
    <m/>
    <m/>
    <x v="17"/>
    <x v="3"/>
    <x v="16"/>
    <x v="1"/>
    <x v="1"/>
    <x v="2"/>
    <n v="99.3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3T00:00:00"/>
    <x v="30"/>
    <n v="0"/>
    <n v="121.07"/>
    <m/>
    <x v="17"/>
    <x v="4"/>
    <m/>
    <m/>
    <x v="17"/>
    <x v="4"/>
    <x v="16"/>
    <x v="1"/>
    <x v="1"/>
    <x v="2"/>
    <n v="121.07"/>
    <x v="1"/>
    <x v="1"/>
    <n v="2021"/>
    <x v="3"/>
  </r>
  <r>
    <x v="40"/>
    <m/>
    <x v="1"/>
    <x v="1"/>
    <x v="0"/>
    <x v="0"/>
    <x v="1"/>
    <x v="0"/>
    <m/>
    <s v="1"/>
    <x v="1"/>
    <x v="0"/>
    <d v="2021-01-13T00:00:00"/>
    <x v="30"/>
    <n v="0"/>
    <n v="300000"/>
    <m/>
    <x v="20"/>
    <x v="11"/>
    <m/>
    <m/>
    <x v="20"/>
    <x v="11"/>
    <x v="2"/>
    <x v="1"/>
    <x v="1"/>
    <x v="2"/>
    <n v="-300000"/>
    <x v="1"/>
    <x v="1"/>
    <n v="2021"/>
    <x v="3"/>
  </r>
  <r>
    <x v="40"/>
    <m/>
    <x v="1"/>
    <x v="1"/>
    <x v="0"/>
    <x v="0"/>
    <x v="1"/>
    <x v="0"/>
    <m/>
    <s v="1"/>
    <x v="1"/>
    <x v="0"/>
    <d v="2021-01-13T00:00:00"/>
    <x v="30"/>
    <n v="0"/>
    <n v="5000"/>
    <m/>
    <x v="21"/>
    <x v="11"/>
    <m/>
    <m/>
    <x v="20"/>
    <x v="11"/>
    <x v="2"/>
    <x v="1"/>
    <x v="1"/>
    <x v="2"/>
    <n v="-5000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4T00:00:00"/>
    <x v="31"/>
    <n v="0"/>
    <n v="113.58"/>
    <m/>
    <x v="17"/>
    <x v="3"/>
    <m/>
    <m/>
    <x v="17"/>
    <x v="3"/>
    <x v="16"/>
    <x v="1"/>
    <x v="1"/>
    <x v="2"/>
    <n v="113.58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14T00:00:00"/>
    <x v="31"/>
    <n v="0"/>
    <n v="-4218536.1399999997"/>
    <m/>
    <x v="15"/>
    <x v="6"/>
    <m/>
    <m/>
    <x v="15"/>
    <x v="6"/>
    <x v="2"/>
    <x v="1"/>
    <x v="1"/>
    <x v="2"/>
    <n v="4218536.1399999997"/>
    <x v="1"/>
    <x v="2"/>
    <n v="2021"/>
    <x v="3"/>
  </r>
  <r>
    <x v="3"/>
    <s v="2.01.02.00.00.00"/>
    <x v="1"/>
    <x v="1"/>
    <x v="0"/>
    <x v="0"/>
    <x v="1"/>
    <x v="3"/>
    <m/>
    <m/>
    <x v="1"/>
    <x v="0"/>
    <d v="2021-01-14T00:00:00"/>
    <x v="31"/>
    <n v="0"/>
    <n v="-21398.07"/>
    <m/>
    <x v="22"/>
    <x v="6"/>
    <m/>
    <m/>
    <x v="15"/>
    <x v="6"/>
    <x v="2"/>
    <x v="1"/>
    <x v="1"/>
    <x v="2"/>
    <n v="21398.07"/>
    <x v="1"/>
    <x v="2"/>
    <n v="2021"/>
    <x v="3"/>
  </r>
  <r>
    <x v="3"/>
    <s v="2.01.04.00.00.00"/>
    <x v="1"/>
    <x v="1"/>
    <x v="0"/>
    <x v="0"/>
    <x v="1"/>
    <x v="3"/>
    <m/>
    <m/>
    <x v="1"/>
    <x v="0"/>
    <d v="2021-01-14T00:00:00"/>
    <x v="31"/>
    <n v="0"/>
    <n v="-61022.96"/>
    <m/>
    <x v="23"/>
    <x v="6"/>
    <m/>
    <m/>
    <x v="15"/>
    <x v="6"/>
    <x v="2"/>
    <x v="1"/>
    <x v="1"/>
    <x v="2"/>
    <n v="61022.96"/>
    <x v="1"/>
    <x v="2"/>
    <n v="2021"/>
    <x v="3"/>
  </r>
  <r>
    <x v="9"/>
    <s v="2.02.00.00.00.00"/>
    <x v="1"/>
    <x v="1"/>
    <x v="0"/>
    <x v="0"/>
    <x v="1"/>
    <x v="3"/>
    <m/>
    <m/>
    <x v="1"/>
    <x v="0"/>
    <d v="2021-01-14T00:00:00"/>
    <x v="31"/>
    <n v="0"/>
    <n v="-1785714.29"/>
    <m/>
    <x v="19"/>
    <x v="6"/>
    <m/>
    <m/>
    <x v="19"/>
    <x v="6"/>
    <x v="7"/>
    <x v="1"/>
    <x v="1"/>
    <x v="2"/>
    <n v="1785714.29"/>
    <x v="1"/>
    <x v="3"/>
    <n v="2021"/>
    <x v="3"/>
  </r>
  <r>
    <x v="38"/>
    <s v="2.03.01.02.00.00"/>
    <x v="1"/>
    <x v="1"/>
    <x v="0"/>
    <x v="0"/>
    <x v="1"/>
    <x v="3"/>
    <m/>
    <m/>
    <x v="1"/>
    <x v="0"/>
    <d v="2021-01-14T00:00:00"/>
    <x v="31"/>
    <n v="0"/>
    <n v="-11904.76"/>
    <m/>
    <x v="12"/>
    <x v="6"/>
    <m/>
    <m/>
    <x v="12"/>
    <x v="6"/>
    <x v="5"/>
    <x v="1"/>
    <x v="1"/>
    <x v="2"/>
    <n v="11904.76"/>
    <x v="1"/>
    <x v="3"/>
    <n v="2021"/>
    <x v="3"/>
  </r>
  <r>
    <x v="19"/>
    <s v="1.02.01.00.00.00"/>
    <x v="1"/>
    <x v="2"/>
    <x v="1"/>
    <x v="0"/>
    <x v="1"/>
    <x v="0"/>
    <m/>
    <m/>
    <x v="1"/>
    <x v="0"/>
    <d v="2021-01-14T00:00:00"/>
    <x v="31"/>
    <n v="0"/>
    <n v="1190.48"/>
    <m/>
    <x v="17"/>
    <x v="5"/>
    <m/>
    <m/>
    <x v="17"/>
    <x v="5"/>
    <x v="16"/>
    <x v="1"/>
    <x v="1"/>
    <x v="2"/>
    <n v="1190.48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4T00:00:00"/>
    <x v="31"/>
    <n v="0"/>
    <n v="792.65"/>
    <m/>
    <x v="17"/>
    <x v="10"/>
    <m/>
    <m/>
    <x v="17"/>
    <x v="10"/>
    <x v="16"/>
    <x v="1"/>
    <x v="1"/>
    <x v="2"/>
    <n v="792.6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4T00:00:00"/>
    <x v="31"/>
    <n v="0"/>
    <n v="119.05"/>
    <m/>
    <x v="16"/>
    <x v="4"/>
    <m/>
    <m/>
    <x v="16"/>
    <x v="4"/>
    <x v="16"/>
    <x v="1"/>
    <x v="1"/>
    <x v="2"/>
    <n v="119.0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4T00:00:00"/>
    <x v="31"/>
    <n v="0"/>
    <n v="215.33"/>
    <m/>
    <x v="17"/>
    <x v="5"/>
    <m/>
    <m/>
    <x v="17"/>
    <x v="5"/>
    <x v="16"/>
    <x v="1"/>
    <x v="1"/>
    <x v="2"/>
    <n v="215.33"/>
    <x v="1"/>
    <x v="1"/>
    <n v="2021"/>
    <x v="3"/>
  </r>
  <r>
    <x v="4"/>
    <m/>
    <x v="1"/>
    <x v="1"/>
    <x v="1"/>
    <x v="0"/>
    <x v="0"/>
    <x v="0"/>
    <m/>
    <m/>
    <x v="1"/>
    <x v="0"/>
    <d v="2021-01-15T00:00:00"/>
    <x v="32"/>
    <m/>
    <n v="15205.06"/>
    <m/>
    <x v="0"/>
    <x v="0"/>
    <m/>
    <m/>
    <x v="0"/>
    <x v="0"/>
    <x v="3"/>
    <x v="1"/>
    <x v="1"/>
    <x v="2"/>
    <n v="0"/>
    <x v="0"/>
    <x v="0"/>
    <n v="2021"/>
    <x v="3"/>
  </r>
  <r>
    <x v="41"/>
    <m/>
    <x v="1"/>
    <x v="2"/>
    <x v="0"/>
    <x v="0"/>
    <x v="0"/>
    <x v="0"/>
    <m/>
    <s v="4"/>
    <x v="1"/>
    <x v="0"/>
    <d v="2021-01-15T00:00:00"/>
    <x v="32"/>
    <m/>
    <n v="15205.06"/>
    <m/>
    <x v="0"/>
    <x v="0"/>
    <m/>
    <m/>
    <x v="0"/>
    <x v="0"/>
    <x v="15"/>
    <x v="1"/>
    <x v="1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113.33"/>
    <m/>
    <x v="17"/>
    <x v="5"/>
    <m/>
    <m/>
    <x v="17"/>
    <x v="5"/>
    <x v="16"/>
    <x v="1"/>
    <x v="1"/>
    <x v="2"/>
    <n v="113.33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7"/>
    <x v="14"/>
    <m/>
    <m/>
    <x v="17"/>
    <x v="14"/>
    <x v="16"/>
    <x v="1"/>
    <x v="1"/>
    <x v="2"/>
    <n v="27.38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5T00:00:00"/>
    <x v="32"/>
    <n v="0"/>
    <n v="232.88"/>
    <m/>
    <x v="8"/>
    <x v="6"/>
    <m/>
    <m/>
    <x v="8"/>
    <x v="6"/>
    <x v="23"/>
    <x v="1"/>
    <x v="1"/>
    <x v="2"/>
    <n v="232.88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5T00:00:00"/>
    <x v="32"/>
    <n v="0"/>
    <n v="3874.83"/>
    <m/>
    <x v="17"/>
    <x v="2"/>
    <m/>
    <m/>
    <x v="17"/>
    <x v="2"/>
    <x v="16"/>
    <x v="1"/>
    <x v="1"/>
    <x v="2"/>
    <n v="3874.83"/>
    <x v="1"/>
    <x v="1"/>
    <n v="2021"/>
    <x v="3"/>
  </r>
  <r>
    <x v="6"/>
    <s v="2.15.03.00.00.00"/>
    <x v="1"/>
    <x v="1"/>
    <x v="0"/>
    <x v="0"/>
    <x v="1"/>
    <x v="3"/>
    <m/>
    <m/>
    <x v="1"/>
    <x v="0"/>
    <d v="2021-01-15T00:00:00"/>
    <x v="32"/>
    <n v="0"/>
    <n v="-1628.57"/>
    <m/>
    <x v="1"/>
    <x v="6"/>
    <m/>
    <m/>
    <x v="1"/>
    <x v="6"/>
    <x v="0"/>
    <x v="1"/>
    <x v="1"/>
    <x v="2"/>
    <n v="1628.57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133.44999999999999"/>
    <m/>
    <x v="17"/>
    <x v="3"/>
    <m/>
    <m/>
    <x v="17"/>
    <x v="3"/>
    <x v="16"/>
    <x v="1"/>
    <x v="1"/>
    <x v="2"/>
    <n v="133.44999999999999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7"/>
    <x v="14"/>
    <m/>
    <m/>
    <x v="17"/>
    <x v="14"/>
    <x v="16"/>
    <x v="1"/>
    <x v="1"/>
    <x v="2"/>
    <n v="27.3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23.81"/>
    <m/>
    <x v="16"/>
    <x v="15"/>
    <m/>
    <m/>
    <x v="16"/>
    <x v="15"/>
    <x v="16"/>
    <x v="1"/>
    <x v="1"/>
    <x v="2"/>
    <n v="23.8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15T00:00:00"/>
    <x v="32"/>
    <n v="0"/>
    <n v="37.14"/>
    <m/>
    <x v="17"/>
    <x v="12"/>
    <m/>
    <m/>
    <x v="17"/>
    <x v="12"/>
    <x v="16"/>
    <x v="1"/>
    <x v="1"/>
    <x v="2"/>
    <n v="37.14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5T00:00:00"/>
    <x v="32"/>
    <n v="0"/>
    <n v="27.38"/>
    <m/>
    <x v="17"/>
    <x v="14"/>
    <m/>
    <m/>
    <x v="17"/>
    <x v="14"/>
    <x v="16"/>
    <x v="1"/>
    <x v="1"/>
    <x v="2"/>
    <n v="27.3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95.24"/>
    <m/>
    <x v="16"/>
    <x v="7"/>
    <m/>
    <m/>
    <x v="16"/>
    <x v="7"/>
    <x v="16"/>
    <x v="1"/>
    <x v="1"/>
    <x v="2"/>
    <n v="95.2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95.24"/>
    <m/>
    <x v="16"/>
    <x v="7"/>
    <m/>
    <m/>
    <x v="16"/>
    <x v="7"/>
    <x v="16"/>
    <x v="1"/>
    <x v="1"/>
    <x v="2"/>
    <n v="95.2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83.33"/>
    <m/>
    <x v="16"/>
    <x v="15"/>
    <m/>
    <m/>
    <x v="16"/>
    <x v="15"/>
    <x v="16"/>
    <x v="1"/>
    <x v="1"/>
    <x v="2"/>
    <n v="183.33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5T00:00:00"/>
    <x v="32"/>
    <n v="0"/>
    <n v="884.83"/>
    <m/>
    <x v="17"/>
    <x v="5"/>
    <m/>
    <m/>
    <x v="17"/>
    <x v="5"/>
    <x v="16"/>
    <x v="1"/>
    <x v="1"/>
    <x v="2"/>
    <n v="884.8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66.67"/>
    <m/>
    <x v="16"/>
    <x v="8"/>
    <m/>
    <m/>
    <x v="16"/>
    <x v="8"/>
    <x v="16"/>
    <x v="1"/>
    <x v="1"/>
    <x v="2"/>
    <n v="166.6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119.05"/>
    <m/>
    <x v="16"/>
    <x v="16"/>
    <m/>
    <m/>
    <x v="16"/>
    <x v="16"/>
    <x v="16"/>
    <x v="1"/>
    <x v="1"/>
    <x v="2"/>
    <n v="119.0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5T00:00:00"/>
    <x v="32"/>
    <n v="0"/>
    <n v="28.21"/>
    <m/>
    <x v="16"/>
    <x v="2"/>
    <m/>
    <m/>
    <x v="16"/>
    <x v="2"/>
    <x v="16"/>
    <x v="1"/>
    <x v="1"/>
    <x v="2"/>
    <n v="28.21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18T00:00:00"/>
    <x v="33"/>
    <n v="0"/>
    <n v="-3569.31"/>
    <m/>
    <x v="15"/>
    <x v="6"/>
    <m/>
    <m/>
    <x v="15"/>
    <x v="6"/>
    <x v="2"/>
    <x v="1"/>
    <x v="1"/>
    <x v="2"/>
    <n v="3569.31"/>
    <x v="1"/>
    <x v="2"/>
    <n v="2021"/>
    <x v="3"/>
  </r>
  <r>
    <x v="3"/>
    <s v="2.01.02.00.00.00"/>
    <x v="1"/>
    <x v="1"/>
    <x v="0"/>
    <x v="0"/>
    <x v="1"/>
    <x v="3"/>
    <m/>
    <m/>
    <x v="1"/>
    <x v="0"/>
    <d v="2021-01-18T00:00:00"/>
    <x v="33"/>
    <n v="0"/>
    <n v="-14726.19"/>
    <m/>
    <x v="22"/>
    <x v="6"/>
    <m/>
    <m/>
    <x v="15"/>
    <x v="6"/>
    <x v="2"/>
    <x v="1"/>
    <x v="1"/>
    <x v="2"/>
    <n v="14726.19"/>
    <x v="1"/>
    <x v="2"/>
    <n v="2021"/>
    <x v="3"/>
  </r>
  <r>
    <x v="5"/>
    <s v="2.15.01.12.00.00"/>
    <x v="1"/>
    <x v="1"/>
    <x v="0"/>
    <x v="0"/>
    <x v="1"/>
    <x v="3"/>
    <m/>
    <m/>
    <x v="1"/>
    <x v="0"/>
    <d v="2021-01-18T00:00:00"/>
    <x v="33"/>
    <n v="0"/>
    <n v="-95.24"/>
    <m/>
    <x v="24"/>
    <x v="13"/>
    <m/>
    <m/>
    <x v="5"/>
    <x v="13"/>
    <x v="0"/>
    <x v="1"/>
    <x v="1"/>
    <x v="2"/>
    <n v="95.24"/>
    <x v="1"/>
    <x v="3"/>
    <n v="2021"/>
    <x v="3"/>
  </r>
  <r>
    <x v="5"/>
    <s v="2.15.01.05.02.00"/>
    <x v="1"/>
    <x v="1"/>
    <x v="0"/>
    <x v="0"/>
    <x v="1"/>
    <x v="3"/>
    <m/>
    <m/>
    <x v="1"/>
    <x v="0"/>
    <d v="2021-01-18T00:00:00"/>
    <x v="33"/>
    <n v="0"/>
    <n v="-100.74"/>
    <m/>
    <x v="25"/>
    <x v="13"/>
    <m/>
    <m/>
    <x v="5"/>
    <x v="13"/>
    <x v="0"/>
    <x v="1"/>
    <x v="1"/>
    <x v="2"/>
    <n v="100.74"/>
    <x v="1"/>
    <x v="3"/>
    <n v="2021"/>
    <x v="3"/>
  </r>
  <r>
    <x v="1"/>
    <s v="2.09.02.04.00.00"/>
    <x v="1"/>
    <x v="1"/>
    <x v="0"/>
    <x v="0"/>
    <x v="1"/>
    <x v="3"/>
    <m/>
    <m/>
    <x v="1"/>
    <x v="0"/>
    <d v="2021-01-18T00:00:00"/>
    <x v="33"/>
    <n v="0"/>
    <n v="-8594.25"/>
    <m/>
    <x v="6"/>
    <x v="17"/>
    <m/>
    <m/>
    <x v="6"/>
    <x v="17"/>
    <x v="1"/>
    <x v="1"/>
    <x v="1"/>
    <x v="2"/>
    <n v="8594.25"/>
    <x v="1"/>
    <x v="3"/>
    <n v="2021"/>
    <x v="3"/>
  </r>
  <r>
    <x v="19"/>
    <s v="1.02.01.00.00.00"/>
    <x v="1"/>
    <x v="2"/>
    <x v="1"/>
    <x v="0"/>
    <x v="1"/>
    <x v="0"/>
    <m/>
    <m/>
    <x v="1"/>
    <x v="0"/>
    <d v="2021-01-18T00:00:00"/>
    <x v="33"/>
    <n v="0"/>
    <n v="10895.88"/>
    <m/>
    <x v="17"/>
    <x v="10"/>
    <m/>
    <m/>
    <x v="17"/>
    <x v="10"/>
    <x v="16"/>
    <x v="1"/>
    <x v="1"/>
    <x v="2"/>
    <n v="10895.8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235.08"/>
    <m/>
    <x v="17"/>
    <x v="3"/>
    <m/>
    <m/>
    <x v="17"/>
    <x v="3"/>
    <x v="16"/>
    <x v="1"/>
    <x v="1"/>
    <x v="2"/>
    <n v="235.08"/>
    <x v="1"/>
    <x v="1"/>
    <n v="2021"/>
    <x v="3"/>
  </r>
  <r>
    <x v="16"/>
    <m/>
    <x v="1"/>
    <x v="1"/>
    <x v="1"/>
    <x v="0"/>
    <x v="0"/>
    <x v="0"/>
    <m/>
    <m/>
    <x v="1"/>
    <x v="0"/>
    <d v="2021-01-18T00:00:00"/>
    <x v="33"/>
    <n v="0"/>
    <n v="1190.48"/>
    <m/>
    <x v="18"/>
    <x v="11"/>
    <m/>
    <m/>
    <x v="18"/>
    <x v="11"/>
    <x v="13"/>
    <x v="1"/>
    <x v="1"/>
    <x v="2"/>
    <n v="1190.48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538.44000000000005"/>
    <m/>
    <x v="17"/>
    <x v="5"/>
    <m/>
    <m/>
    <x v="17"/>
    <x v="5"/>
    <x v="16"/>
    <x v="1"/>
    <x v="1"/>
    <x v="2"/>
    <n v="538.4400000000000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59.52"/>
    <m/>
    <x v="16"/>
    <x v="2"/>
    <m/>
    <m/>
    <x v="16"/>
    <x v="2"/>
    <x v="16"/>
    <x v="1"/>
    <x v="1"/>
    <x v="2"/>
    <n v="59.52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8T00:00:00"/>
    <x v="33"/>
    <n v="0"/>
    <n v="27.38"/>
    <m/>
    <x v="17"/>
    <x v="14"/>
    <m/>
    <m/>
    <x v="17"/>
    <x v="14"/>
    <x v="16"/>
    <x v="1"/>
    <x v="1"/>
    <x v="2"/>
    <n v="27.38"/>
    <x v="1"/>
    <x v="1"/>
    <n v="2021"/>
    <x v="3"/>
  </r>
  <r>
    <x v="37"/>
    <m/>
    <x v="1"/>
    <x v="1"/>
    <x v="0"/>
    <x v="0"/>
    <x v="1"/>
    <x v="0"/>
    <m/>
    <s v="1"/>
    <x v="1"/>
    <x v="0"/>
    <d v="2021-01-18T00:00:00"/>
    <x v="33"/>
    <n v="0"/>
    <n v="1190.48"/>
    <m/>
    <x v="11"/>
    <x v="11"/>
    <m/>
    <m/>
    <x v="11"/>
    <x v="11"/>
    <x v="6"/>
    <x v="1"/>
    <x v="1"/>
    <x v="2"/>
    <n v="-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155.94999999999999"/>
    <m/>
    <x v="16"/>
    <x v="15"/>
    <m/>
    <m/>
    <x v="16"/>
    <x v="15"/>
    <x v="16"/>
    <x v="1"/>
    <x v="1"/>
    <x v="2"/>
    <n v="155.9499999999999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71.430000000000007"/>
    <m/>
    <x v="16"/>
    <x v="2"/>
    <m/>
    <m/>
    <x v="16"/>
    <x v="2"/>
    <x v="16"/>
    <x v="1"/>
    <x v="1"/>
    <x v="2"/>
    <n v="71.43000000000000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595.24"/>
    <m/>
    <x v="16"/>
    <x v="2"/>
    <m/>
    <m/>
    <x v="16"/>
    <x v="2"/>
    <x v="16"/>
    <x v="1"/>
    <x v="1"/>
    <x v="2"/>
    <n v="595.24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8T00:00:00"/>
    <x v="33"/>
    <n v="0"/>
    <n v="0.7"/>
    <m/>
    <x v="8"/>
    <x v="6"/>
    <m/>
    <m/>
    <x v="8"/>
    <x v="6"/>
    <x v="23"/>
    <x v="1"/>
    <x v="1"/>
    <x v="2"/>
    <n v="0.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71.430000000000007"/>
    <m/>
    <x v="16"/>
    <x v="18"/>
    <m/>
    <m/>
    <x v="16"/>
    <x v="18"/>
    <x v="16"/>
    <x v="1"/>
    <x v="1"/>
    <x v="2"/>
    <n v="71.430000000000007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8T00:00:00"/>
    <x v="33"/>
    <n v="0"/>
    <n v="878.31"/>
    <m/>
    <x v="17"/>
    <x v="3"/>
    <m/>
    <m/>
    <x v="17"/>
    <x v="3"/>
    <x v="16"/>
    <x v="1"/>
    <x v="1"/>
    <x v="2"/>
    <n v="878.31"/>
    <x v="1"/>
    <x v="1"/>
    <n v="2021"/>
    <x v="3"/>
  </r>
  <r>
    <x v="5"/>
    <s v="2.15.01.18.00.00"/>
    <x v="1"/>
    <x v="1"/>
    <x v="0"/>
    <x v="0"/>
    <x v="1"/>
    <x v="3"/>
    <m/>
    <m/>
    <x v="1"/>
    <x v="0"/>
    <d v="2021-01-18T00:00:00"/>
    <x v="33"/>
    <n v="0"/>
    <n v="-33.78"/>
    <m/>
    <x v="26"/>
    <x v="19"/>
    <m/>
    <m/>
    <x v="5"/>
    <x v="19"/>
    <x v="0"/>
    <x v="1"/>
    <x v="1"/>
    <x v="2"/>
    <n v="33.78"/>
    <x v="1"/>
    <x v="3"/>
    <n v="2021"/>
    <x v="3"/>
  </r>
  <r>
    <x v="19"/>
    <s v="1.02.03.00.00.00"/>
    <x v="1"/>
    <x v="2"/>
    <x v="1"/>
    <x v="0"/>
    <x v="1"/>
    <x v="0"/>
    <m/>
    <m/>
    <x v="1"/>
    <x v="0"/>
    <d v="2021-01-18T00:00:00"/>
    <x v="33"/>
    <n v="0"/>
    <n v="79.67"/>
    <m/>
    <x v="17"/>
    <x v="15"/>
    <m/>
    <m/>
    <x v="17"/>
    <x v="15"/>
    <x v="16"/>
    <x v="1"/>
    <x v="1"/>
    <x v="2"/>
    <n v="79.67"/>
    <x v="1"/>
    <x v="1"/>
    <n v="2021"/>
    <x v="3"/>
  </r>
  <r>
    <x v="27"/>
    <s v="2.15.08.01.00.00"/>
    <x v="1"/>
    <x v="1"/>
    <x v="0"/>
    <x v="0"/>
    <x v="1"/>
    <x v="3"/>
    <m/>
    <m/>
    <x v="1"/>
    <x v="0"/>
    <d v="2021-01-18T00:00:00"/>
    <x v="33"/>
    <n v="0"/>
    <n v="-143.57"/>
    <m/>
    <x v="14"/>
    <x v="5"/>
    <m/>
    <m/>
    <x v="14"/>
    <x v="5"/>
    <x v="0"/>
    <x v="1"/>
    <x v="1"/>
    <x v="2"/>
    <n v="143.57"/>
    <x v="1"/>
    <x v="3"/>
    <n v="2021"/>
    <x v="3"/>
  </r>
  <r>
    <x v="19"/>
    <s v="1.02.09.00.00.00"/>
    <x v="1"/>
    <x v="2"/>
    <x v="1"/>
    <x v="0"/>
    <x v="1"/>
    <x v="0"/>
    <m/>
    <m/>
    <x v="1"/>
    <x v="0"/>
    <d v="2021-01-18T00:00:00"/>
    <x v="33"/>
    <n v="0"/>
    <n v="2060.4699999999998"/>
    <m/>
    <x v="17"/>
    <x v="3"/>
    <m/>
    <m/>
    <x v="17"/>
    <x v="3"/>
    <x v="16"/>
    <x v="1"/>
    <x v="1"/>
    <x v="2"/>
    <n v="2060.469999999999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8T00:00:00"/>
    <x v="33"/>
    <n v="0"/>
    <n v="28.57"/>
    <m/>
    <x v="16"/>
    <x v="5"/>
    <m/>
    <m/>
    <x v="16"/>
    <x v="5"/>
    <x v="16"/>
    <x v="1"/>
    <x v="1"/>
    <x v="2"/>
    <n v="28.57"/>
    <x v="1"/>
    <x v="1"/>
    <n v="2021"/>
    <x v="3"/>
  </r>
  <r>
    <x v="3"/>
    <s v="2.01.02.00.00.00"/>
    <x v="1"/>
    <x v="1"/>
    <x v="0"/>
    <x v="0"/>
    <x v="1"/>
    <x v="3"/>
    <m/>
    <m/>
    <x v="1"/>
    <x v="0"/>
    <d v="2021-01-19T00:00:00"/>
    <x v="34"/>
    <n v="0"/>
    <n v="-2527.09"/>
    <m/>
    <x v="22"/>
    <x v="6"/>
    <m/>
    <m/>
    <x v="15"/>
    <x v="6"/>
    <x v="2"/>
    <x v="1"/>
    <x v="1"/>
    <x v="2"/>
    <n v="2527.09"/>
    <x v="1"/>
    <x v="2"/>
    <n v="2021"/>
    <x v="3"/>
  </r>
  <r>
    <x v="19"/>
    <s v="1.02.01.00.00.00"/>
    <x v="1"/>
    <x v="2"/>
    <x v="1"/>
    <x v="0"/>
    <x v="1"/>
    <x v="0"/>
    <m/>
    <m/>
    <x v="1"/>
    <x v="0"/>
    <d v="2021-01-19T00:00:00"/>
    <x v="34"/>
    <n v="0"/>
    <n v="1190.48"/>
    <m/>
    <x v="17"/>
    <x v="5"/>
    <m/>
    <m/>
    <x v="17"/>
    <x v="5"/>
    <x v="16"/>
    <x v="1"/>
    <x v="1"/>
    <x v="2"/>
    <n v="1190.4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6"/>
    <x v="7"/>
    <m/>
    <m/>
    <x v="16"/>
    <x v="7"/>
    <x v="16"/>
    <x v="1"/>
    <x v="1"/>
    <x v="2"/>
    <n v="23.8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6"/>
    <x v="2"/>
    <m/>
    <m/>
    <x v="16"/>
    <x v="2"/>
    <x v="16"/>
    <x v="1"/>
    <x v="1"/>
    <x v="2"/>
    <n v="23.81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9T00:00:00"/>
    <x v="34"/>
    <n v="0"/>
    <n v="1.1299999999999999"/>
    <m/>
    <x v="8"/>
    <x v="6"/>
    <m/>
    <m/>
    <x v="8"/>
    <x v="6"/>
    <x v="23"/>
    <x v="1"/>
    <x v="1"/>
    <x v="2"/>
    <n v="1.129999999999999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246.61"/>
    <m/>
    <x v="17"/>
    <x v="5"/>
    <m/>
    <m/>
    <x v="17"/>
    <x v="5"/>
    <x v="16"/>
    <x v="1"/>
    <x v="1"/>
    <x v="2"/>
    <n v="246.6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3.81"/>
    <m/>
    <x v="16"/>
    <x v="2"/>
    <m/>
    <m/>
    <x v="16"/>
    <x v="2"/>
    <x v="16"/>
    <x v="1"/>
    <x v="1"/>
    <x v="2"/>
    <n v="23.8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1039.98"/>
    <m/>
    <x v="17"/>
    <x v="5"/>
    <m/>
    <m/>
    <x v="17"/>
    <x v="5"/>
    <x v="16"/>
    <x v="1"/>
    <x v="1"/>
    <x v="2"/>
    <n v="1039.9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19T00:00:00"/>
    <x v="34"/>
    <n v="0"/>
    <n v="72.38"/>
    <m/>
    <x v="17"/>
    <x v="14"/>
    <m/>
    <m/>
    <x v="17"/>
    <x v="14"/>
    <x v="16"/>
    <x v="1"/>
    <x v="1"/>
    <x v="2"/>
    <n v="72.38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19T00:00:00"/>
    <x v="34"/>
    <n v="0"/>
    <n v="-363.38"/>
    <m/>
    <x v="15"/>
    <x v="6"/>
    <m/>
    <m/>
    <x v="15"/>
    <x v="6"/>
    <x v="2"/>
    <x v="1"/>
    <x v="1"/>
    <x v="2"/>
    <n v="363.38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20.83"/>
    <m/>
    <x v="16"/>
    <x v="9"/>
    <m/>
    <m/>
    <x v="16"/>
    <x v="9"/>
    <x v="16"/>
    <x v="1"/>
    <x v="1"/>
    <x v="2"/>
    <n v="20.83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3282.43"/>
    <m/>
    <x v="17"/>
    <x v="10"/>
    <m/>
    <m/>
    <x v="17"/>
    <x v="10"/>
    <x v="16"/>
    <x v="1"/>
    <x v="1"/>
    <x v="2"/>
    <n v="3282.43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19T00:00:00"/>
    <x v="34"/>
    <n v="0"/>
    <n v="-32.19"/>
    <m/>
    <x v="24"/>
    <x v="20"/>
    <m/>
    <m/>
    <x v="5"/>
    <x v="20"/>
    <x v="0"/>
    <x v="1"/>
    <x v="1"/>
    <x v="2"/>
    <n v="32.19"/>
    <x v="1"/>
    <x v="3"/>
    <n v="2021"/>
    <x v="3"/>
  </r>
  <r>
    <x v="39"/>
    <s v="1.02.10.00.00.00"/>
    <x v="1"/>
    <x v="2"/>
    <x v="1"/>
    <x v="0"/>
    <x v="1"/>
    <x v="0"/>
    <m/>
    <m/>
    <x v="1"/>
    <x v="0"/>
    <d v="2021-01-19T00:00:00"/>
    <x v="34"/>
    <n v="0"/>
    <n v="166.67"/>
    <m/>
    <x v="16"/>
    <x v="15"/>
    <m/>
    <m/>
    <x v="16"/>
    <x v="15"/>
    <x v="16"/>
    <x v="1"/>
    <x v="1"/>
    <x v="2"/>
    <n v="166.67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9T00:00:00"/>
    <x v="34"/>
    <n v="0"/>
    <n v="238.1"/>
    <m/>
    <x v="8"/>
    <x v="8"/>
    <m/>
    <m/>
    <x v="8"/>
    <x v="8"/>
    <x v="23"/>
    <x v="1"/>
    <x v="1"/>
    <x v="2"/>
    <n v="238.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553.22"/>
    <m/>
    <x v="17"/>
    <x v="19"/>
    <m/>
    <m/>
    <x v="17"/>
    <x v="19"/>
    <x v="16"/>
    <x v="1"/>
    <x v="1"/>
    <x v="2"/>
    <n v="553.2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19T00:00:00"/>
    <x v="34"/>
    <n v="0"/>
    <n v="90.36"/>
    <m/>
    <x v="17"/>
    <x v="3"/>
    <m/>
    <m/>
    <x v="17"/>
    <x v="3"/>
    <x v="16"/>
    <x v="1"/>
    <x v="1"/>
    <x v="2"/>
    <n v="90.36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19T00:00:00"/>
    <x v="34"/>
    <n v="0"/>
    <n v="14.53"/>
    <m/>
    <x v="17"/>
    <x v="4"/>
    <m/>
    <m/>
    <x v="17"/>
    <x v="4"/>
    <x v="16"/>
    <x v="1"/>
    <x v="1"/>
    <x v="2"/>
    <n v="14.53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19T00:00:00"/>
    <x v="34"/>
    <n v="0"/>
    <n v="403.45"/>
    <m/>
    <x v="8"/>
    <x v="12"/>
    <m/>
    <m/>
    <x v="8"/>
    <x v="12"/>
    <x v="23"/>
    <x v="1"/>
    <x v="1"/>
    <x v="2"/>
    <n v="403.45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19T00:00:00"/>
    <x v="34"/>
    <n v="0"/>
    <n v="-1925.63"/>
    <m/>
    <x v="6"/>
    <x v="17"/>
    <m/>
    <m/>
    <x v="6"/>
    <x v="17"/>
    <x v="1"/>
    <x v="1"/>
    <x v="1"/>
    <x v="2"/>
    <n v="1925.63"/>
    <x v="1"/>
    <x v="3"/>
    <n v="2021"/>
    <x v="3"/>
  </r>
  <r>
    <x v="9"/>
    <m/>
    <x v="1"/>
    <x v="1"/>
    <x v="1"/>
    <x v="0"/>
    <x v="0"/>
    <x v="0"/>
    <m/>
    <m/>
    <x v="1"/>
    <x v="0"/>
    <d v="2021-01-20T00:00:00"/>
    <x v="35"/>
    <m/>
    <n v="192.83"/>
    <m/>
    <x v="0"/>
    <x v="0"/>
    <m/>
    <m/>
    <x v="0"/>
    <x v="0"/>
    <x v="7"/>
    <x v="1"/>
    <x v="1"/>
    <x v="2"/>
    <n v="0"/>
    <x v="0"/>
    <x v="0"/>
    <n v="2021"/>
    <x v="3"/>
  </r>
  <r>
    <x v="36"/>
    <s v="1.03.05.00.00.00"/>
    <x v="1"/>
    <x v="2"/>
    <x v="1"/>
    <x v="0"/>
    <x v="1"/>
    <x v="0"/>
    <m/>
    <m/>
    <x v="1"/>
    <x v="0"/>
    <d v="2021-01-20T00:00:00"/>
    <x v="35"/>
    <n v="0"/>
    <n v="40.58"/>
    <m/>
    <x v="8"/>
    <x v="13"/>
    <m/>
    <m/>
    <x v="8"/>
    <x v="13"/>
    <x v="23"/>
    <x v="1"/>
    <x v="1"/>
    <x v="2"/>
    <n v="40.58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20T00:00:00"/>
    <x v="35"/>
    <n v="0"/>
    <n v="-65030.26"/>
    <m/>
    <x v="15"/>
    <x v="6"/>
    <m/>
    <m/>
    <x v="15"/>
    <x v="6"/>
    <x v="2"/>
    <x v="1"/>
    <x v="1"/>
    <x v="2"/>
    <n v="65030.26"/>
    <x v="1"/>
    <x v="2"/>
    <n v="2021"/>
    <x v="3"/>
  </r>
  <r>
    <x v="39"/>
    <s v="1.02.10.00.00.00"/>
    <x v="1"/>
    <x v="2"/>
    <x v="1"/>
    <x v="0"/>
    <x v="1"/>
    <x v="0"/>
    <m/>
    <m/>
    <x v="1"/>
    <x v="0"/>
    <d v="2021-01-20T00:00:00"/>
    <x v="35"/>
    <n v="0"/>
    <n v="71.430000000000007"/>
    <m/>
    <x v="16"/>
    <x v="2"/>
    <m/>
    <m/>
    <x v="16"/>
    <x v="2"/>
    <x v="16"/>
    <x v="1"/>
    <x v="1"/>
    <x v="2"/>
    <n v="71.430000000000007"/>
    <x v="1"/>
    <x v="1"/>
    <n v="2021"/>
    <x v="3"/>
  </r>
  <r>
    <x v="6"/>
    <s v="2.15.03.00.00.00"/>
    <x v="1"/>
    <x v="1"/>
    <x v="0"/>
    <x v="0"/>
    <x v="1"/>
    <x v="3"/>
    <m/>
    <m/>
    <x v="1"/>
    <x v="0"/>
    <d v="2021-01-20T00:00:00"/>
    <x v="35"/>
    <n v="0"/>
    <n v="-6584.88"/>
    <m/>
    <x v="1"/>
    <x v="6"/>
    <m/>
    <m/>
    <x v="1"/>
    <x v="6"/>
    <x v="0"/>
    <x v="1"/>
    <x v="1"/>
    <x v="2"/>
    <n v="6584.88"/>
    <x v="1"/>
    <x v="3"/>
    <n v="2021"/>
    <x v="3"/>
  </r>
  <r>
    <x v="39"/>
    <s v="1.02.10.00.00.00"/>
    <x v="1"/>
    <x v="2"/>
    <x v="1"/>
    <x v="0"/>
    <x v="1"/>
    <x v="0"/>
    <m/>
    <m/>
    <x v="1"/>
    <x v="0"/>
    <d v="2021-01-20T00:00:00"/>
    <x v="35"/>
    <n v="0"/>
    <n v="97.62"/>
    <m/>
    <x v="16"/>
    <x v="7"/>
    <m/>
    <m/>
    <x v="16"/>
    <x v="7"/>
    <x v="16"/>
    <x v="1"/>
    <x v="1"/>
    <x v="2"/>
    <n v="97.62"/>
    <x v="1"/>
    <x v="1"/>
    <n v="2021"/>
    <x v="3"/>
  </r>
  <r>
    <x v="29"/>
    <s v="2.15.01.07.00.00"/>
    <x v="1"/>
    <x v="1"/>
    <x v="0"/>
    <x v="0"/>
    <x v="1"/>
    <x v="3"/>
    <m/>
    <m/>
    <x v="1"/>
    <x v="0"/>
    <d v="2021-01-20T00:00:00"/>
    <x v="35"/>
    <n v="0"/>
    <n v="-615.71"/>
    <m/>
    <x v="9"/>
    <x v="21"/>
    <m/>
    <m/>
    <x v="9"/>
    <x v="21"/>
    <x v="0"/>
    <x v="1"/>
    <x v="1"/>
    <x v="2"/>
    <n v="615.71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20T00:00:00"/>
    <x v="35"/>
    <n v="0"/>
    <n v="156.83000000000001"/>
    <m/>
    <x v="17"/>
    <x v="5"/>
    <m/>
    <m/>
    <x v="17"/>
    <x v="5"/>
    <x v="16"/>
    <x v="1"/>
    <x v="1"/>
    <x v="2"/>
    <n v="156.8300000000000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0T00:00:00"/>
    <x v="35"/>
    <n v="0"/>
    <n v="8900.9500000000007"/>
    <m/>
    <x v="17"/>
    <x v="2"/>
    <m/>
    <m/>
    <x v="17"/>
    <x v="2"/>
    <x v="16"/>
    <x v="1"/>
    <x v="1"/>
    <x v="2"/>
    <n v="8900.9500000000007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0T00:00:00"/>
    <x v="35"/>
    <n v="0"/>
    <n v="23.62"/>
    <m/>
    <x v="17"/>
    <x v="3"/>
    <m/>
    <m/>
    <x v="17"/>
    <x v="3"/>
    <x v="16"/>
    <x v="1"/>
    <x v="1"/>
    <x v="2"/>
    <n v="23.62"/>
    <x v="1"/>
    <x v="1"/>
    <n v="2021"/>
    <x v="3"/>
  </r>
  <r>
    <x v="0"/>
    <m/>
    <x v="1"/>
    <x v="1"/>
    <x v="0"/>
    <x v="0"/>
    <x v="0"/>
    <x v="0"/>
    <m/>
    <s v="4"/>
    <x v="1"/>
    <x v="0"/>
    <d v="2021-01-21T00:00:00"/>
    <x v="36"/>
    <m/>
    <n v="3054400.15"/>
    <m/>
    <x v="0"/>
    <x v="0"/>
    <m/>
    <m/>
    <x v="0"/>
    <x v="0"/>
    <x v="0"/>
    <x v="1"/>
    <x v="1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01-21T00:00:00"/>
    <x v="36"/>
    <m/>
    <n v="36021.94"/>
    <m/>
    <x v="0"/>
    <x v="0"/>
    <m/>
    <m/>
    <x v="0"/>
    <x v="0"/>
    <x v="12"/>
    <x v="1"/>
    <x v="1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1-21T00:00:00"/>
    <x v="36"/>
    <m/>
    <n v="3090422.09"/>
    <m/>
    <x v="0"/>
    <x v="0"/>
    <m/>
    <m/>
    <x v="0"/>
    <x v="0"/>
    <x v="5"/>
    <x v="1"/>
    <x v="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792.65"/>
    <m/>
    <x v="17"/>
    <x v="10"/>
    <m/>
    <m/>
    <x v="17"/>
    <x v="10"/>
    <x v="16"/>
    <x v="1"/>
    <x v="1"/>
    <x v="2"/>
    <n v="792.65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21T00:00:00"/>
    <x v="36"/>
    <n v="0"/>
    <n v="205.33"/>
    <m/>
    <x v="8"/>
    <x v="17"/>
    <m/>
    <m/>
    <x v="8"/>
    <x v="17"/>
    <x v="23"/>
    <x v="1"/>
    <x v="1"/>
    <x v="2"/>
    <n v="205.3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1T00:00:00"/>
    <x v="36"/>
    <n v="0"/>
    <n v="161.9"/>
    <m/>
    <x v="16"/>
    <x v="2"/>
    <m/>
    <m/>
    <x v="16"/>
    <x v="2"/>
    <x v="16"/>
    <x v="1"/>
    <x v="1"/>
    <x v="2"/>
    <n v="161.9"/>
    <x v="1"/>
    <x v="1"/>
    <n v="2021"/>
    <x v="3"/>
  </r>
  <r>
    <x v="19"/>
    <s v="1.03.04.00.00.00"/>
    <x v="1"/>
    <x v="2"/>
    <x v="1"/>
    <x v="0"/>
    <x v="1"/>
    <x v="0"/>
    <m/>
    <m/>
    <x v="1"/>
    <x v="0"/>
    <d v="2021-01-21T00:00:00"/>
    <x v="36"/>
    <n v="0"/>
    <n v="7143.64"/>
    <m/>
    <x v="27"/>
    <x v="22"/>
    <m/>
    <m/>
    <x v="17"/>
    <x v="22"/>
    <x v="16"/>
    <x v="1"/>
    <x v="1"/>
    <x v="2"/>
    <n v="7143.64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1T00:00:00"/>
    <x v="36"/>
    <n v="0"/>
    <n v="399.52"/>
    <m/>
    <x v="17"/>
    <x v="2"/>
    <m/>
    <m/>
    <x v="17"/>
    <x v="2"/>
    <x v="16"/>
    <x v="1"/>
    <x v="1"/>
    <x v="2"/>
    <n v="399.52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144759.12"/>
    <m/>
    <x v="17"/>
    <x v="1"/>
    <m/>
    <m/>
    <x v="17"/>
    <x v="1"/>
    <x v="16"/>
    <x v="1"/>
    <x v="1"/>
    <x v="2"/>
    <n v="144759.12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21T00:00:00"/>
    <x v="36"/>
    <n v="0"/>
    <n v="-27559.919999999998"/>
    <m/>
    <x v="6"/>
    <x v="17"/>
    <m/>
    <m/>
    <x v="6"/>
    <x v="17"/>
    <x v="1"/>
    <x v="1"/>
    <x v="1"/>
    <x v="2"/>
    <n v="27559.919999999998"/>
    <x v="1"/>
    <x v="3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3959.95"/>
    <m/>
    <x v="24"/>
    <x v="23"/>
    <m/>
    <m/>
    <x v="5"/>
    <x v="23"/>
    <x v="0"/>
    <x v="1"/>
    <x v="1"/>
    <x v="2"/>
    <n v="3959.95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21T00:00:00"/>
    <x v="36"/>
    <n v="0"/>
    <n v="81.73"/>
    <m/>
    <x v="17"/>
    <x v="3"/>
    <m/>
    <m/>
    <x v="17"/>
    <x v="3"/>
    <x v="16"/>
    <x v="1"/>
    <x v="1"/>
    <x v="2"/>
    <n v="81.73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1T00:00:00"/>
    <x v="36"/>
    <n v="0"/>
    <n v="505.39"/>
    <m/>
    <x v="17"/>
    <x v="9"/>
    <m/>
    <m/>
    <x v="17"/>
    <x v="9"/>
    <x v="16"/>
    <x v="1"/>
    <x v="1"/>
    <x v="2"/>
    <n v="505.3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1T00:00:00"/>
    <x v="36"/>
    <n v="0"/>
    <n v="160.81"/>
    <m/>
    <x v="17"/>
    <x v="5"/>
    <m/>
    <m/>
    <x v="17"/>
    <x v="5"/>
    <x v="16"/>
    <x v="1"/>
    <x v="1"/>
    <x v="2"/>
    <n v="160.81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1T00:00:00"/>
    <x v="36"/>
    <n v="0"/>
    <n v="453.98"/>
    <m/>
    <x v="17"/>
    <x v="15"/>
    <m/>
    <m/>
    <x v="17"/>
    <x v="15"/>
    <x v="16"/>
    <x v="1"/>
    <x v="1"/>
    <x v="2"/>
    <n v="453.98"/>
    <x v="1"/>
    <x v="1"/>
    <n v="2021"/>
    <x v="3"/>
  </r>
  <r>
    <x v="27"/>
    <s v="2.15.08.01.00.00"/>
    <x v="1"/>
    <x v="1"/>
    <x v="0"/>
    <x v="0"/>
    <x v="1"/>
    <x v="3"/>
    <m/>
    <m/>
    <x v="1"/>
    <x v="0"/>
    <d v="2021-01-21T00:00:00"/>
    <x v="36"/>
    <n v="0"/>
    <n v="-2.86"/>
    <m/>
    <x v="14"/>
    <x v="11"/>
    <m/>
    <m/>
    <x v="14"/>
    <x v="11"/>
    <x v="0"/>
    <x v="1"/>
    <x v="1"/>
    <x v="2"/>
    <n v="2.86"/>
    <x v="1"/>
    <x v="3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32.32"/>
    <m/>
    <x v="24"/>
    <x v="13"/>
    <m/>
    <m/>
    <x v="5"/>
    <x v="13"/>
    <x v="0"/>
    <x v="1"/>
    <x v="1"/>
    <x v="2"/>
    <n v="32.32"/>
    <x v="1"/>
    <x v="3"/>
    <n v="2021"/>
    <x v="3"/>
  </r>
  <r>
    <x v="5"/>
    <s v="2.15.01.12.00.00"/>
    <x v="1"/>
    <x v="1"/>
    <x v="0"/>
    <x v="0"/>
    <x v="1"/>
    <x v="3"/>
    <m/>
    <m/>
    <x v="1"/>
    <x v="0"/>
    <d v="2021-01-21T00:00:00"/>
    <x v="36"/>
    <n v="0"/>
    <n v="-4.7300000000000004"/>
    <m/>
    <x v="24"/>
    <x v="13"/>
    <m/>
    <m/>
    <x v="5"/>
    <x v="13"/>
    <x v="0"/>
    <x v="1"/>
    <x v="1"/>
    <x v="2"/>
    <n v="4.7300000000000004"/>
    <x v="1"/>
    <x v="3"/>
    <n v="2021"/>
    <x v="3"/>
  </r>
  <r>
    <x v="19"/>
    <s v="1.02.11.00.00.00"/>
    <x v="1"/>
    <x v="2"/>
    <x v="1"/>
    <x v="0"/>
    <x v="1"/>
    <x v="0"/>
    <m/>
    <m/>
    <x v="1"/>
    <x v="0"/>
    <d v="2021-01-21T00:00:00"/>
    <x v="36"/>
    <n v="0"/>
    <n v="1708.1"/>
    <m/>
    <x v="17"/>
    <x v="13"/>
    <m/>
    <m/>
    <x v="17"/>
    <x v="13"/>
    <x v="16"/>
    <x v="1"/>
    <x v="1"/>
    <x v="2"/>
    <n v="1708.1"/>
    <x v="1"/>
    <x v="1"/>
    <n v="2021"/>
    <x v="3"/>
  </r>
  <r>
    <x v="0"/>
    <m/>
    <x v="1"/>
    <x v="1"/>
    <x v="0"/>
    <x v="0"/>
    <x v="0"/>
    <x v="0"/>
    <m/>
    <s v="4"/>
    <x v="1"/>
    <x v="0"/>
    <d v="2021-01-22T00:00:00"/>
    <x v="37"/>
    <m/>
    <n v="75517.59"/>
    <m/>
    <x v="0"/>
    <x v="0"/>
    <m/>
    <m/>
    <x v="0"/>
    <x v="0"/>
    <x v="0"/>
    <x v="1"/>
    <x v="1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01-22T00:00:00"/>
    <x v="37"/>
    <m/>
    <n v="75517.59"/>
    <m/>
    <x v="0"/>
    <x v="0"/>
    <m/>
    <m/>
    <x v="0"/>
    <x v="0"/>
    <x v="0"/>
    <x v="1"/>
    <x v="1"/>
    <x v="2"/>
    <n v="0"/>
    <x v="0"/>
    <x v="0"/>
    <n v="2021"/>
    <x v="3"/>
  </r>
  <r>
    <x v="5"/>
    <s v="2.15.08.14.00.00"/>
    <x v="1"/>
    <x v="1"/>
    <x v="0"/>
    <x v="0"/>
    <x v="1"/>
    <x v="3"/>
    <m/>
    <m/>
    <x v="1"/>
    <x v="0"/>
    <d v="2021-01-22T00:00:00"/>
    <x v="37"/>
    <n v="0"/>
    <n v="-4280"/>
    <m/>
    <x v="5"/>
    <x v="20"/>
    <m/>
    <m/>
    <x v="5"/>
    <x v="20"/>
    <x v="0"/>
    <x v="1"/>
    <x v="1"/>
    <x v="2"/>
    <n v="4280"/>
    <x v="1"/>
    <x v="3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49.92"/>
    <m/>
    <x v="17"/>
    <x v="8"/>
    <m/>
    <m/>
    <x v="17"/>
    <x v="8"/>
    <x v="16"/>
    <x v="1"/>
    <x v="1"/>
    <x v="2"/>
    <n v="49.92"/>
    <x v="1"/>
    <x v="1"/>
    <n v="2021"/>
    <x v="3"/>
  </r>
  <r>
    <x v="42"/>
    <s v="1.06.02.00.00.00"/>
    <x v="1"/>
    <x v="2"/>
    <x v="1"/>
    <x v="0"/>
    <x v="1"/>
    <x v="4"/>
    <m/>
    <m/>
    <x v="1"/>
    <x v="0"/>
    <d v="2021-01-22T00:00:00"/>
    <x v="37"/>
    <n v="0"/>
    <n v="277306.15000000002"/>
    <m/>
    <x v="28"/>
    <x v="24"/>
    <m/>
    <m/>
    <x v="21"/>
    <x v="24"/>
    <x v="24"/>
    <x v="1"/>
    <x v="1"/>
    <x v="2"/>
    <n v="277306.1500000000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74.62"/>
    <m/>
    <x v="17"/>
    <x v="3"/>
    <m/>
    <m/>
    <x v="17"/>
    <x v="3"/>
    <x v="16"/>
    <x v="1"/>
    <x v="1"/>
    <x v="2"/>
    <n v="74.62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2T00:00:00"/>
    <x v="37"/>
    <n v="0"/>
    <n v="285.70999999999998"/>
    <m/>
    <x v="16"/>
    <x v="9"/>
    <m/>
    <m/>
    <x v="16"/>
    <x v="9"/>
    <x v="16"/>
    <x v="1"/>
    <x v="1"/>
    <x v="2"/>
    <n v="285.70999999999998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22T00:00:00"/>
    <x v="37"/>
    <n v="0"/>
    <n v="3.1"/>
    <m/>
    <x v="8"/>
    <x v="6"/>
    <m/>
    <m/>
    <x v="8"/>
    <x v="6"/>
    <x v="23"/>
    <x v="1"/>
    <x v="1"/>
    <x v="2"/>
    <n v="3.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920.25"/>
    <m/>
    <x v="17"/>
    <x v="4"/>
    <m/>
    <m/>
    <x v="17"/>
    <x v="4"/>
    <x v="16"/>
    <x v="1"/>
    <x v="1"/>
    <x v="2"/>
    <n v="920.25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22.78"/>
    <m/>
    <x v="17"/>
    <x v="7"/>
    <m/>
    <m/>
    <x v="17"/>
    <x v="7"/>
    <x v="16"/>
    <x v="1"/>
    <x v="1"/>
    <x v="2"/>
    <n v="22.78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963.28"/>
    <m/>
    <x v="17"/>
    <x v="4"/>
    <m/>
    <m/>
    <x v="17"/>
    <x v="4"/>
    <x v="16"/>
    <x v="1"/>
    <x v="1"/>
    <x v="2"/>
    <n v="963.2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2T00:00:00"/>
    <x v="37"/>
    <n v="0"/>
    <n v="37.22"/>
    <m/>
    <x v="17"/>
    <x v="7"/>
    <m/>
    <m/>
    <x v="17"/>
    <x v="7"/>
    <x v="16"/>
    <x v="1"/>
    <x v="1"/>
    <x v="2"/>
    <n v="37.2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43.06"/>
    <m/>
    <x v="17"/>
    <x v="5"/>
    <m/>
    <m/>
    <x v="17"/>
    <x v="5"/>
    <x v="16"/>
    <x v="1"/>
    <x v="1"/>
    <x v="2"/>
    <n v="43.06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22T00:00:00"/>
    <x v="37"/>
    <n v="0"/>
    <n v="964.69"/>
    <m/>
    <x v="8"/>
    <x v="6"/>
    <m/>
    <m/>
    <x v="8"/>
    <x v="6"/>
    <x v="23"/>
    <x v="1"/>
    <x v="1"/>
    <x v="2"/>
    <n v="964.6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713.6"/>
    <m/>
    <x v="17"/>
    <x v="5"/>
    <m/>
    <m/>
    <x v="17"/>
    <x v="5"/>
    <x v="16"/>
    <x v="1"/>
    <x v="1"/>
    <x v="2"/>
    <n v="713.6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2T00:00:00"/>
    <x v="37"/>
    <n v="0"/>
    <n v="553.51"/>
    <m/>
    <x v="17"/>
    <x v="15"/>
    <m/>
    <m/>
    <x v="17"/>
    <x v="15"/>
    <x v="16"/>
    <x v="1"/>
    <x v="1"/>
    <x v="2"/>
    <n v="553.5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2T00:00:00"/>
    <x v="37"/>
    <n v="0"/>
    <n v="182.76"/>
    <m/>
    <x v="17"/>
    <x v="5"/>
    <m/>
    <m/>
    <x v="17"/>
    <x v="5"/>
    <x v="16"/>
    <x v="1"/>
    <x v="1"/>
    <x v="2"/>
    <n v="182.76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2T00:00:00"/>
    <x v="37"/>
    <n v="0"/>
    <n v="118.43"/>
    <m/>
    <x v="17"/>
    <x v="20"/>
    <m/>
    <m/>
    <x v="17"/>
    <x v="20"/>
    <x v="16"/>
    <x v="1"/>
    <x v="1"/>
    <x v="2"/>
    <n v="118.43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2T00:00:00"/>
    <x v="37"/>
    <n v="0"/>
    <n v="3809.06"/>
    <m/>
    <x v="16"/>
    <x v="17"/>
    <m/>
    <m/>
    <x v="16"/>
    <x v="17"/>
    <x v="16"/>
    <x v="1"/>
    <x v="1"/>
    <x v="2"/>
    <n v="3809.06"/>
    <x v="1"/>
    <x v="1"/>
    <n v="2021"/>
    <x v="3"/>
  </r>
  <r>
    <x v="6"/>
    <m/>
    <x v="1"/>
    <x v="1"/>
    <x v="0"/>
    <x v="0"/>
    <x v="0"/>
    <x v="0"/>
    <m/>
    <s v="3"/>
    <x v="1"/>
    <x v="0"/>
    <d v="2021-01-25T00:00:00"/>
    <x v="38"/>
    <m/>
    <n v="1380952.38"/>
    <m/>
    <x v="0"/>
    <x v="0"/>
    <m/>
    <m/>
    <x v="0"/>
    <x v="0"/>
    <x v="0"/>
    <x v="1"/>
    <x v="1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1-25T00:00:00"/>
    <x v="38"/>
    <m/>
    <n v="1380952.38"/>
    <m/>
    <x v="0"/>
    <x v="0"/>
    <m/>
    <m/>
    <x v="0"/>
    <x v="0"/>
    <x v="15"/>
    <x v="1"/>
    <x v="1"/>
    <x v="2"/>
    <n v="0"/>
    <x v="0"/>
    <x v="0"/>
    <n v="2021"/>
    <x v="3"/>
  </r>
  <r>
    <x v="19"/>
    <s v="1.02.03.00.00.00"/>
    <x v="1"/>
    <x v="2"/>
    <x v="1"/>
    <x v="0"/>
    <x v="1"/>
    <x v="0"/>
    <m/>
    <m/>
    <x v="1"/>
    <x v="0"/>
    <d v="2021-01-25T00:00:00"/>
    <x v="38"/>
    <n v="0"/>
    <n v="1660.54"/>
    <m/>
    <x v="17"/>
    <x v="15"/>
    <m/>
    <m/>
    <x v="17"/>
    <x v="15"/>
    <x v="16"/>
    <x v="1"/>
    <x v="1"/>
    <x v="2"/>
    <n v="1660.5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5T00:00:00"/>
    <x v="38"/>
    <n v="0"/>
    <n v="132356.15"/>
    <m/>
    <x v="17"/>
    <x v="12"/>
    <m/>
    <m/>
    <x v="17"/>
    <x v="12"/>
    <x v="16"/>
    <x v="1"/>
    <x v="1"/>
    <x v="2"/>
    <n v="132356.15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5T00:00:00"/>
    <x v="38"/>
    <n v="0"/>
    <n v="2907.1"/>
    <m/>
    <x v="17"/>
    <x v="15"/>
    <m/>
    <m/>
    <x v="17"/>
    <x v="15"/>
    <x v="16"/>
    <x v="1"/>
    <x v="1"/>
    <x v="2"/>
    <n v="2907.1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5T00:00:00"/>
    <x v="38"/>
    <n v="0"/>
    <n v="36.32"/>
    <m/>
    <x v="17"/>
    <x v="4"/>
    <m/>
    <m/>
    <x v="17"/>
    <x v="4"/>
    <x v="16"/>
    <x v="1"/>
    <x v="1"/>
    <x v="2"/>
    <n v="36.32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5T00:00:00"/>
    <x v="38"/>
    <n v="0"/>
    <n v="-14597.77"/>
    <m/>
    <x v="5"/>
    <x v="25"/>
    <m/>
    <m/>
    <x v="5"/>
    <x v="25"/>
    <x v="0"/>
    <x v="1"/>
    <x v="1"/>
    <x v="2"/>
    <n v="14597.77"/>
    <x v="1"/>
    <x v="3"/>
    <n v="2021"/>
    <x v="3"/>
  </r>
  <r>
    <x v="19"/>
    <s v="1.02.05.00.00.00"/>
    <x v="1"/>
    <x v="2"/>
    <x v="1"/>
    <x v="0"/>
    <x v="1"/>
    <x v="0"/>
    <m/>
    <m/>
    <x v="1"/>
    <x v="0"/>
    <d v="2021-01-25T00:00:00"/>
    <x v="38"/>
    <n v="0"/>
    <n v="330.69"/>
    <m/>
    <x v="17"/>
    <x v="3"/>
    <m/>
    <m/>
    <x v="17"/>
    <x v="3"/>
    <x v="16"/>
    <x v="1"/>
    <x v="1"/>
    <x v="2"/>
    <n v="330.69"/>
    <x v="1"/>
    <x v="1"/>
    <n v="2021"/>
    <x v="3"/>
  </r>
  <r>
    <x v="12"/>
    <s v="2.05.01.00.00.00"/>
    <x v="1"/>
    <x v="2"/>
    <x v="0"/>
    <x v="0"/>
    <x v="1"/>
    <x v="0"/>
    <m/>
    <m/>
    <x v="1"/>
    <x v="0"/>
    <d v="2021-01-25T00:00:00"/>
    <x v="38"/>
    <n v="0"/>
    <n v="1190476.19"/>
    <m/>
    <x v="29"/>
    <x v="2"/>
    <m/>
    <m/>
    <x v="22"/>
    <x v="2"/>
    <x v="10"/>
    <x v="1"/>
    <x v="1"/>
    <x v="2"/>
    <n v="1190476.19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357.14"/>
    <m/>
    <x v="16"/>
    <x v="2"/>
    <m/>
    <m/>
    <x v="16"/>
    <x v="2"/>
    <x v="16"/>
    <x v="1"/>
    <x v="1"/>
    <x v="2"/>
    <n v="357.14"/>
    <x v="1"/>
    <x v="1"/>
    <n v="2021"/>
    <x v="3"/>
  </r>
  <r>
    <x v="16"/>
    <m/>
    <x v="1"/>
    <x v="1"/>
    <x v="1"/>
    <x v="0"/>
    <x v="0"/>
    <x v="0"/>
    <m/>
    <m/>
    <x v="1"/>
    <x v="0"/>
    <d v="2021-01-25T00:00:00"/>
    <x v="38"/>
    <n v="0"/>
    <n v="111904.76"/>
    <m/>
    <x v="18"/>
    <x v="11"/>
    <m/>
    <m/>
    <x v="18"/>
    <x v="11"/>
    <x v="13"/>
    <x v="1"/>
    <x v="1"/>
    <x v="2"/>
    <n v="111904.76"/>
    <x v="1"/>
    <x v="1"/>
    <n v="2021"/>
    <x v="3"/>
  </r>
  <r>
    <x v="36"/>
    <s v="1.03.05.00.00.00"/>
    <x v="1"/>
    <x v="2"/>
    <x v="1"/>
    <x v="0"/>
    <x v="1"/>
    <x v="0"/>
    <m/>
    <m/>
    <x v="1"/>
    <x v="0"/>
    <d v="2021-01-25T00:00:00"/>
    <x v="38"/>
    <n v="0"/>
    <n v="263.81"/>
    <m/>
    <x v="8"/>
    <x v="6"/>
    <m/>
    <m/>
    <x v="8"/>
    <x v="6"/>
    <x v="23"/>
    <x v="1"/>
    <x v="1"/>
    <x v="2"/>
    <n v="263.8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5T00:00:00"/>
    <x v="38"/>
    <n v="0"/>
    <n v="520.35"/>
    <m/>
    <x v="17"/>
    <x v="5"/>
    <m/>
    <m/>
    <x v="17"/>
    <x v="5"/>
    <x v="16"/>
    <x v="1"/>
    <x v="1"/>
    <x v="2"/>
    <n v="520.35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5T00:00:00"/>
    <x v="38"/>
    <n v="0"/>
    <n v="399.52"/>
    <m/>
    <x v="17"/>
    <x v="2"/>
    <m/>
    <m/>
    <x v="17"/>
    <x v="2"/>
    <x v="16"/>
    <x v="1"/>
    <x v="1"/>
    <x v="2"/>
    <n v="399.52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61.9"/>
    <m/>
    <x v="16"/>
    <x v="8"/>
    <m/>
    <m/>
    <x v="16"/>
    <x v="8"/>
    <x v="16"/>
    <x v="1"/>
    <x v="1"/>
    <x v="2"/>
    <n v="61.9"/>
    <x v="1"/>
    <x v="1"/>
    <n v="2021"/>
    <x v="3"/>
  </r>
  <r>
    <x v="6"/>
    <m/>
    <x v="1"/>
    <x v="1"/>
    <x v="0"/>
    <x v="0"/>
    <x v="1"/>
    <x v="0"/>
    <m/>
    <s v="3"/>
    <x v="1"/>
    <x v="0"/>
    <d v="2021-01-25T00:00:00"/>
    <x v="38"/>
    <n v="0"/>
    <n v="95238.1"/>
    <m/>
    <x v="1"/>
    <x v="11"/>
    <m/>
    <m/>
    <x v="1"/>
    <x v="11"/>
    <x v="0"/>
    <x v="1"/>
    <x v="1"/>
    <x v="2"/>
    <n v="-95238.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5T00:00:00"/>
    <x v="38"/>
    <n v="0"/>
    <n v="42.86"/>
    <m/>
    <x v="16"/>
    <x v="2"/>
    <m/>
    <m/>
    <x v="16"/>
    <x v="2"/>
    <x v="16"/>
    <x v="1"/>
    <x v="1"/>
    <x v="2"/>
    <n v="42.86"/>
    <x v="1"/>
    <x v="1"/>
    <n v="2021"/>
    <x v="3"/>
  </r>
  <r>
    <x v="29"/>
    <m/>
    <x v="1"/>
    <x v="1"/>
    <x v="0"/>
    <x v="0"/>
    <x v="1"/>
    <x v="0"/>
    <m/>
    <s v="3"/>
    <x v="1"/>
    <x v="0"/>
    <d v="2021-01-25T00:00:00"/>
    <x v="38"/>
    <n v="0"/>
    <n v="11904.76"/>
    <m/>
    <x v="9"/>
    <x v="11"/>
    <m/>
    <m/>
    <x v="9"/>
    <x v="11"/>
    <x v="0"/>
    <x v="1"/>
    <x v="1"/>
    <x v="2"/>
    <n v="-11904.76"/>
    <x v="1"/>
    <x v="1"/>
    <n v="2021"/>
    <x v="3"/>
  </r>
  <r>
    <x v="27"/>
    <m/>
    <x v="1"/>
    <x v="1"/>
    <x v="0"/>
    <x v="0"/>
    <x v="1"/>
    <x v="0"/>
    <m/>
    <s v="3"/>
    <x v="1"/>
    <x v="0"/>
    <d v="2021-01-25T00:00:00"/>
    <x v="38"/>
    <n v="0"/>
    <n v="4761.8999999999996"/>
    <m/>
    <x v="14"/>
    <x v="11"/>
    <m/>
    <m/>
    <x v="14"/>
    <x v="11"/>
    <x v="0"/>
    <x v="1"/>
    <x v="1"/>
    <x v="2"/>
    <n v="-4761.8999999999996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5T00:00:00"/>
    <x v="38"/>
    <n v="0"/>
    <n v="20870.02"/>
    <m/>
    <x v="17"/>
    <x v="2"/>
    <m/>
    <m/>
    <x v="17"/>
    <x v="2"/>
    <x v="16"/>
    <x v="1"/>
    <x v="1"/>
    <x v="2"/>
    <n v="20870.02"/>
    <x v="1"/>
    <x v="1"/>
    <n v="2021"/>
    <x v="3"/>
  </r>
  <r>
    <x v="5"/>
    <m/>
    <x v="1"/>
    <x v="1"/>
    <x v="0"/>
    <x v="0"/>
    <x v="0"/>
    <x v="0"/>
    <s v="X"/>
    <s v="3"/>
    <x v="1"/>
    <x v="0"/>
    <d v="2021-01-15T00:00:00"/>
    <x v="39"/>
    <m/>
    <n v="8160.05"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0"/>
    <x v="1"/>
    <x v="0"/>
    <x v="0"/>
    <m/>
    <s v="3"/>
    <x v="1"/>
    <x v="0"/>
    <d v="2021-01-15T00:00:00"/>
    <x v="39"/>
    <m/>
    <n v="73360.89"/>
    <m/>
    <x v="0"/>
    <x v="0"/>
    <m/>
    <m/>
    <x v="0"/>
    <x v="0"/>
    <x v="0"/>
    <x v="1"/>
    <x v="1"/>
    <x v="2"/>
    <n v="0"/>
    <x v="0"/>
    <x v="0"/>
    <n v="2021"/>
    <x v="2"/>
  </r>
  <r>
    <x v="6"/>
    <m/>
    <x v="1"/>
    <x v="1"/>
    <x v="0"/>
    <x v="0"/>
    <x v="0"/>
    <x v="0"/>
    <m/>
    <s v="3"/>
    <x v="1"/>
    <x v="0"/>
    <d v="2021-01-15T00:00:00"/>
    <x v="39"/>
    <m/>
    <n v="129422.93"/>
    <m/>
    <x v="0"/>
    <x v="0"/>
    <m/>
    <m/>
    <x v="0"/>
    <x v="0"/>
    <x v="0"/>
    <x v="1"/>
    <x v="1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1-15T00:00:00"/>
    <x v="39"/>
    <m/>
    <n v="2571.4299999999998"/>
    <m/>
    <x v="0"/>
    <x v="0"/>
    <m/>
    <m/>
    <x v="0"/>
    <x v="0"/>
    <x v="13"/>
    <x v="1"/>
    <x v="1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01-15T00:00:00"/>
    <x v="39"/>
    <m/>
    <n v="17365.52"/>
    <m/>
    <x v="0"/>
    <x v="0"/>
    <m/>
    <m/>
    <x v="0"/>
    <x v="0"/>
    <x v="1"/>
    <x v="1"/>
    <x v="1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1-15T00:00:00"/>
    <x v="39"/>
    <m/>
    <n v="37710.54"/>
    <m/>
    <x v="0"/>
    <x v="0"/>
    <m/>
    <m/>
    <x v="0"/>
    <x v="0"/>
    <x v="1"/>
    <x v="1"/>
    <x v="1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01-26T00:00:00"/>
    <x v="39"/>
    <m/>
    <n v="461964.4"/>
    <m/>
    <x v="0"/>
    <x v="0"/>
    <m/>
    <m/>
    <x v="0"/>
    <x v="0"/>
    <x v="0"/>
    <x v="1"/>
    <x v="1"/>
    <x v="2"/>
    <n v="0"/>
    <x v="0"/>
    <x v="0"/>
    <n v="2021"/>
    <x v="3"/>
  </r>
  <r>
    <x v="2"/>
    <m/>
    <x v="1"/>
    <x v="1"/>
    <x v="0"/>
    <x v="0"/>
    <x v="0"/>
    <x v="0"/>
    <s v="X"/>
    <s v="1"/>
    <x v="1"/>
    <x v="0"/>
    <d v="2021-01-15T00:00:00"/>
    <x v="39"/>
    <m/>
    <n v="115.48"/>
    <m/>
    <x v="0"/>
    <x v="0"/>
    <m/>
    <m/>
    <x v="0"/>
    <x v="0"/>
    <x v="1"/>
    <x v="1"/>
    <x v="1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01-26T00:00:00"/>
    <x v="39"/>
    <m/>
    <n v="4748552.6100000003"/>
    <m/>
    <x v="0"/>
    <x v="0"/>
    <m/>
    <m/>
    <x v="0"/>
    <x v="0"/>
    <x v="0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1728.6"/>
    <m/>
    <x v="0"/>
    <x v="0"/>
    <m/>
    <m/>
    <x v="0"/>
    <x v="0"/>
    <x v="1"/>
    <x v="1"/>
    <x v="1"/>
    <x v="2"/>
    <n v="0"/>
    <x v="0"/>
    <x v="0"/>
    <n v="2021"/>
    <x v="3"/>
  </r>
  <r>
    <x v="2"/>
    <m/>
    <x v="1"/>
    <x v="1"/>
    <x v="0"/>
    <x v="0"/>
    <x v="0"/>
    <x v="0"/>
    <m/>
    <s v="1"/>
    <x v="1"/>
    <x v="0"/>
    <d v="2021-01-15T00:00:00"/>
    <x v="39"/>
    <m/>
    <n v="23685.75"/>
    <m/>
    <x v="0"/>
    <x v="0"/>
    <m/>
    <m/>
    <x v="0"/>
    <x v="0"/>
    <x v="1"/>
    <x v="1"/>
    <x v="1"/>
    <x v="2"/>
    <n v="0"/>
    <x v="0"/>
    <x v="0"/>
    <n v="2021"/>
    <x v="3"/>
  </r>
  <r>
    <x v="0"/>
    <m/>
    <x v="1"/>
    <x v="1"/>
    <x v="0"/>
    <x v="0"/>
    <x v="0"/>
    <x v="0"/>
    <s v="X"/>
    <s v="1"/>
    <x v="1"/>
    <x v="0"/>
    <d v="2021-01-15T00:00:00"/>
    <x v="39"/>
    <m/>
    <n v="3492857.14"/>
    <m/>
    <x v="0"/>
    <x v="0"/>
    <m/>
    <m/>
    <x v="0"/>
    <x v="0"/>
    <x v="0"/>
    <x v="1"/>
    <x v="1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01-15T00:00:00"/>
    <x v="39"/>
    <m/>
    <n v="4577.1400000000003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16677.400000000001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01-15T00:00:00"/>
    <x v="39"/>
    <m/>
    <n v="23560.16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75986.59"/>
    <m/>
    <x v="0"/>
    <x v="0"/>
    <m/>
    <m/>
    <x v="0"/>
    <x v="0"/>
    <x v="1"/>
    <x v="1"/>
    <x v="1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1-15T00:00:00"/>
    <x v="39"/>
    <m/>
    <n v="27486.63"/>
    <m/>
    <x v="0"/>
    <x v="0"/>
    <m/>
    <m/>
    <x v="0"/>
    <x v="0"/>
    <x v="1"/>
    <x v="1"/>
    <x v="1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01-26T00:00:00"/>
    <x v="39"/>
    <n v="0"/>
    <n v="11933.68"/>
    <m/>
    <x v="30"/>
    <x v="26"/>
    <m/>
    <m/>
    <x v="18"/>
    <x v="26"/>
    <x v="13"/>
    <x v="1"/>
    <x v="1"/>
    <x v="2"/>
    <n v="11933.6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6T00:00:00"/>
    <x v="39"/>
    <n v="0"/>
    <n v="85.39"/>
    <m/>
    <x v="17"/>
    <x v="7"/>
    <m/>
    <m/>
    <x v="17"/>
    <x v="7"/>
    <x v="16"/>
    <x v="1"/>
    <x v="1"/>
    <x v="2"/>
    <n v="85.39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6T00:00:00"/>
    <x v="39"/>
    <n v="0"/>
    <n v="31.97"/>
    <m/>
    <x v="17"/>
    <x v="7"/>
    <m/>
    <m/>
    <x v="17"/>
    <x v="7"/>
    <x v="16"/>
    <x v="1"/>
    <x v="1"/>
    <x v="2"/>
    <n v="31.97"/>
    <x v="1"/>
    <x v="1"/>
    <n v="2021"/>
    <x v="3"/>
  </r>
  <r>
    <x v="3"/>
    <m/>
    <x v="1"/>
    <x v="1"/>
    <x v="0"/>
    <x v="0"/>
    <x v="1"/>
    <x v="0"/>
    <m/>
    <s v="3"/>
    <x v="1"/>
    <x v="0"/>
    <d v="2021-01-26T00:00:00"/>
    <x v="39"/>
    <n v="0"/>
    <n v="2071428.57"/>
    <m/>
    <x v="15"/>
    <x v="11"/>
    <m/>
    <m/>
    <x v="15"/>
    <x v="11"/>
    <x v="2"/>
    <x v="1"/>
    <x v="1"/>
    <x v="2"/>
    <n v="-2071428.57"/>
    <x v="1"/>
    <x v="1"/>
    <n v="2021"/>
    <x v="3"/>
  </r>
  <r>
    <x v="15"/>
    <s v="2.06.02.00.00.00"/>
    <x v="1"/>
    <x v="1"/>
    <x v="0"/>
    <x v="0"/>
    <x v="1"/>
    <x v="3"/>
    <m/>
    <m/>
    <x v="1"/>
    <x v="0"/>
    <d v="2021-01-26T00:00:00"/>
    <x v="39"/>
    <n v="0"/>
    <n v="-27519.46"/>
    <m/>
    <x v="31"/>
    <x v="19"/>
    <m/>
    <m/>
    <x v="23"/>
    <x v="19"/>
    <x v="12"/>
    <x v="1"/>
    <x v="1"/>
    <x v="2"/>
    <n v="27519.46"/>
    <x v="1"/>
    <x v="3"/>
    <n v="2021"/>
    <x v="3"/>
  </r>
  <r>
    <x v="15"/>
    <s v="2.06.01.00.00.00"/>
    <x v="1"/>
    <x v="1"/>
    <x v="0"/>
    <x v="0"/>
    <x v="1"/>
    <x v="3"/>
    <m/>
    <m/>
    <x v="1"/>
    <x v="0"/>
    <d v="2021-01-26T00:00:00"/>
    <x v="39"/>
    <n v="0"/>
    <n v="-36766.26"/>
    <m/>
    <x v="32"/>
    <x v="19"/>
    <m/>
    <m/>
    <x v="23"/>
    <x v="19"/>
    <x v="12"/>
    <x v="1"/>
    <x v="1"/>
    <x v="2"/>
    <n v="36766.26"/>
    <x v="1"/>
    <x v="3"/>
    <n v="2021"/>
    <x v="3"/>
  </r>
  <r>
    <x v="5"/>
    <s v="2.15.08.14.00.00"/>
    <x v="1"/>
    <x v="1"/>
    <x v="0"/>
    <x v="0"/>
    <x v="1"/>
    <x v="3"/>
    <m/>
    <m/>
    <x v="1"/>
    <x v="0"/>
    <d v="2021-01-26T00:00:00"/>
    <x v="39"/>
    <n v="0"/>
    <n v="-10445.58"/>
    <m/>
    <x v="5"/>
    <x v="25"/>
    <m/>
    <m/>
    <x v="5"/>
    <x v="25"/>
    <x v="0"/>
    <x v="1"/>
    <x v="1"/>
    <x v="2"/>
    <n v="10445.58"/>
    <x v="1"/>
    <x v="3"/>
    <n v="2021"/>
    <x v="3"/>
  </r>
  <r>
    <x v="19"/>
    <s v="1.02.11.00.00.00"/>
    <x v="1"/>
    <x v="2"/>
    <x v="1"/>
    <x v="0"/>
    <x v="1"/>
    <x v="0"/>
    <m/>
    <m/>
    <x v="1"/>
    <x v="0"/>
    <d v="2021-01-26T00:00:00"/>
    <x v="39"/>
    <n v="0"/>
    <n v="6096.99"/>
    <m/>
    <x v="17"/>
    <x v="17"/>
    <m/>
    <m/>
    <x v="17"/>
    <x v="17"/>
    <x v="16"/>
    <x v="1"/>
    <x v="1"/>
    <x v="2"/>
    <n v="6096.99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6T00:00:00"/>
    <x v="39"/>
    <n v="0"/>
    <n v="205.87"/>
    <m/>
    <x v="17"/>
    <x v="7"/>
    <m/>
    <m/>
    <x v="17"/>
    <x v="7"/>
    <x v="16"/>
    <x v="1"/>
    <x v="1"/>
    <x v="2"/>
    <n v="205.87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976.43"/>
    <m/>
    <x v="17"/>
    <x v="5"/>
    <m/>
    <m/>
    <x v="17"/>
    <x v="5"/>
    <x v="16"/>
    <x v="1"/>
    <x v="1"/>
    <x v="2"/>
    <n v="976.43"/>
    <x v="1"/>
    <x v="1"/>
    <n v="2021"/>
    <x v="3"/>
  </r>
  <r>
    <x v="16"/>
    <m/>
    <x v="1"/>
    <x v="1"/>
    <x v="1"/>
    <x v="0"/>
    <x v="0"/>
    <x v="0"/>
    <m/>
    <m/>
    <x v="1"/>
    <x v="0"/>
    <d v="2021-01-26T00:00:00"/>
    <x v="39"/>
    <n v="0"/>
    <n v="190476.19"/>
    <m/>
    <x v="18"/>
    <x v="11"/>
    <m/>
    <m/>
    <x v="18"/>
    <x v="11"/>
    <x v="13"/>
    <x v="1"/>
    <x v="1"/>
    <x v="2"/>
    <n v="190476.19"/>
    <x v="1"/>
    <x v="1"/>
    <n v="2021"/>
    <x v="3"/>
  </r>
  <r>
    <x v="4"/>
    <s v="2.12.00.00.00.00"/>
    <x v="1"/>
    <x v="1"/>
    <x v="0"/>
    <x v="0"/>
    <x v="1"/>
    <x v="3"/>
    <m/>
    <m/>
    <x v="1"/>
    <x v="0"/>
    <d v="2021-01-26T00:00:00"/>
    <x v="39"/>
    <n v="0"/>
    <n v="-18998.240000000002"/>
    <m/>
    <x v="3"/>
    <x v="4"/>
    <m/>
    <m/>
    <x v="3"/>
    <x v="4"/>
    <x v="3"/>
    <x v="1"/>
    <x v="1"/>
    <x v="2"/>
    <n v="18998.240000000002"/>
    <x v="1"/>
    <x v="3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8439.4"/>
    <m/>
    <x v="16"/>
    <x v="17"/>
    <m/>
    <m/>
    <x v="16"/>
    <x v="17"/>
    <x v="16"/>
    <x v="1"/>
    <x v="1"/>
    <x v="2"/>
    <n v="8439.4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371.43"/>
    <m/>
    <x v="16"/>
    <x v="15"/>
    <m/>
    <m/>
    <x v="16"/>
    <x v="15"/>
    <x v="16"/>
    <x v="1"/>
    <x v="1"/>
    <x v="2"/>
    <n v="371.43"/>
    <x v="1"/>
    <x v="1"/>
    <n v="2021"/>
    <x v="3"/>
  </r>
  <r>
    <x v="15"/>
    <m/>
    <x v="1"/>
    <x v="1"/>
    <x v="0"/>
    <x v="0"/>
    <x v="1"/>
    <x v="0"/>
    <m/>
    <s v="2"/>
    <x v="1"/>
    <x v="0"/>
    <d v="2021-01-26T00:00:00"/>
    <x v="39"/>
    <n v="0"/>
    <n v="78571.429999999993"/>
    <m/>
    <x v="32"/>
    <x v="11"/>
    <m/>
    <m/>
    <x v="23"/>
    <x v="11"/>
    <x v="12"/>
    <x v="1"/>
    <x v="1"/>
    <x v="2"/>
    <n v="-78571.429999999993"/>
    <x v="1"/>
    <x v="1"/>
    <n v="2021"/>
    <x v="3"/>
  </r>
  <r>
    <x v="5"/>
    <m/>
    <x v="1"/>
    <x v="1"/>
    <x v="0"/>
    <x v="0"/>
    <x v="1"/>
    <x v="0"/>
    <m/>
    <s v="3"/>
    <x v="1"/>
    <x v="0"/>
    <d v="2021-01-26T00:00:00"/>
    <x v="39"/>
    <n v="0"/>
    <n v="190476.19"/>
    <m/>
    <x v="5"/>
    <x v="11"/>
    <m/>
    <m/>
    <x v="5"/>
    <x v="11"/>
    <x v="0"/>
    <x v="1"/>
    <x v="1"/>
    <x v="2"/>
    <n v="-190476.1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34.11"/>
    <m/>
    <x v="17"/>
    <x v="3"/>
    <m/>
    <m/>
    <x v="17"/>
    <x v="3"/>
    <x v="16"/>
    <x v="1"/>
    <x v="1"/>
    <x v="2"/>
    <n v="34.1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6T00:00:00"/>
    <x v="39"/>
    <n v="0"/>
    <n v="9881.36"/>
    <m/>
    <x v="17"/>
    <x v="2"/>
    <m/>
    <m/>
    <x v="17"/>
    <x v="2"/>
    <x v="16"/>
    <x v="1"/>
    <x v="1"/>
    <x v="2"/>
    <n v="9881.36"/>
    <x v="1"/>
    <x v="1"/>
    <n v="2021"/>
    <x v="3"/>
  </r>
  <r>
    <x v="16"/>
    <m/>
    <x v="1"/>
    <x v="1"/>
    <x v="1"/>
    <x v="0"/>
    <x v="0"/>
    <x v="0"/>
    <m/>
    <m/>
    <x v="1"/>
    <x v="0"/>
    <d v="2021-01-26T00:00:00"/>
    <x v="39"/>
    <n v="0"/>
    <n v="2150000"/>
    <m/>
    <x v="18"/>
    <x v="11"/>
    <m/>
    <m/>
    <x v="18"/>
    <x v="11"/>
    <x v="13"/>
    <x v="1"/>
    <x v="1"/>
    <x v="2"/>
    <n v="2150000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35.71"/>
    <m/>
    <x v="16"/>
    <x v="16"/>
    <m/>
    <m/>
    <x v="16"/>
    <x v="16"/>
    <x v="16"/>
    <x v="1"/>
    <x v="1"/>
    <x v="2"/>
    <n v="35.71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6T00:00:00"/>
    <x v="39"/>
    <n v="0"/>
    <n v="119.05"/>
    <m/>
    <x v="16"/>
    <x v="8"/>
    <m/>
    <m/>
    <x v="16"/>
    <x v="8"/>
    <x v="16"/>
    <x v="1"/>
    <x v="1"/>
    <x v="2"/>
    <n v="119.0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6T00:00:00"/>
    <x v="39"/>
    <n v="0"/>
    <n v="170.86"/>
    <m/>
    <x v="17"/>
    <x v="5"/>
    <m/>
    <m/>
    <x v="17"/>
    <x v="5"/>
    <x v="16"/>
    <x v="1"/>
    <x v="1"/>
    <x v="2"/>
    <n v="170.86"/>
    <x v="1"/>
    <x v="1"/>
    <n v="2021"/>
    <x v="3"/>
  </r>
  <r>
    <x v="12"/>
    <m/>
    <x v="1"/>
    <x v="1"/>
    <x v="0"/>
    <x v="0"/>
    <x v="0"/>
    <x v="0"/>
    <m/>
    <s v="3"/>
    <x v="1"/>
    <x v="0"/>
    <d v="2021-01-15T00:00:00"/>
    <x v="40"/>
    <m/>
    <n v="83279.91"/>
    <m/>
    <x v="0"/>
    <x v="0"/>
    <m/>
    <m/>
    <x v="0"/>
    <x v="0"/>
    <x v="10"/>
    <x v="1"/>
    <x v="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1-15T00:00:00"/>
    <x v="40"/>
    <m/>
    <n v="714.29"/>
    <m/>
    <x v="0"/>
    <x v="0"/>
    <m/>
    <m/>
    <x v="0"/>
    <x v="0"/>
    <x v="0"/>
    <x v="1"/>
    <x v="1"/>
    <x v="2"/>
    <n v="0"/>
    <x v="0"/>
    <x v="0"/>
    <n v="2021"/>
    <x v="3"/>
  </r>
  <r>
    <x v="12"/>
    <m/>
    <x v="1"/>
    <x v="1"/>
    <x v="0"/>
    <x v="1"/>
    <x v="0"/>
    <x v="0"/>
    <m/>
    <s v="3"/>
    <x v="1"/>
    <x v="0"/>
    <d v="2021-01-15T00:00:00"/>
    <x v="40"/>
    <m/>
    <n v="64207.99"/>
    <m/>
    <x v="0"/>
    <x v="0"/>
    <m/>
    <m/>
    <x v="0"/>
    <x v="0"/>
    <x v="10"/>
    <x v="1"/>
    <x v="1"/>
    <x v="2"/>
    <n v="0"/>
    <x v="0"/>
    <x v="0"/>
    <n v="2021"/>
    <x v="2"/>
  </r>
  <r>
    <x v="27"/>
    <m/>
    <x v="1"/>
    <x v="1"/>
    <x v="1"/>
    <x v="0"/>
    <x v="0"/>
    <x v="0"/>
    <m/>
    <m/>
    <x v="1"/>
    <x v="0"/>
    <d v="2021-01-27T00:00:00"/>
    <x v="40"/>
    <m/>
    <n v="1766603.8"/>
    <m/>
    <x v="0"/>
    <x v="0"/>
    <m/>
    <m/>
    <x v="0"/>
    <x v="0"/>
    <x v="0"/>
    <x v="1"/>
    <x v="1"/>
    <x v="2"/>
    <n v="0"/>
    <x v="0"/>
    <x v="0"/>
    <n v="2021"/>
    <x v="3"/>
  </r>
  <r>
    <x v="22"/>
    <m/>
    <x v="1"/>
    <x v="1"/>
    <x v="0"/>
    <x v="0"/>
    <x v="0"/>
    <x v="0"/>
    <m/>
    <s v="1"/>
    <x v="1"/>
    <x v="0"/>
    <d v="2021-01-15T00:00:00"/>
    <x v="40"/>
    <m/>
    <n v="15446.74"/>
    <m/>
    <x v="0"/>
    <x v="0"/>
    <m/>
    <m/>
    <x v="0"/>
    <x v="0"/>
    <x v="18"/>
    <x v="1"/>
    <x v="1"/>
    <x v="2"/>
    <n v="0"/>
    <x v="0"/>
    <x v="0"/>
    <n v="2021"/>
    <x v="3"/>
  </r>
  <r>
    <x v="7"/>
    <m/>
    <x v="1"/>
    <x v="1"/>
    <x v="0"/>
    <x v="0"/>
    <x v="0"/>
    <x v="0"/>
    <m/>
    <s v="1"/>
    <x v="1"/>
    <x v="0"/>
    <d v="2021-01-15T00:00:00"/>
    <x v="40"/>
    <m/>
    <n v="8898.2099999999991"/>
    <m/>
    <x v="0"/>
    <x v="0"/>
    <m/>
    <m/>
    <x v="0"/>
    <x v="0"/>
    <x v="4"/>
    <x v="1"/>
    <x v="1"/>
    <x v="2"/>
    <n v="0"/>
    <x v="0"/>
    <x v="0"/>
    <n v="2021"/>
    <x v="3"/>
  </r>
  <r>
    <x v="43"/>
    <m/>
    <x v="1"/>
    <x v="1"/>
    <x v="0"/>
    <x v="0"/>
    <x v="0"/>
    <x v="0"/>
    <m/>
    <s v="1"/>
    <x v="1"/>
    <x v="0"/>
    <d v="2021-01-15T00:00:00"/>
    <x v="40"/>
    <m/>
    <n v="89847.62"/>
    <m/>
    <x v="0"/>
    <x v="0"/>
    <m/>
    <m/>
    <x v="0"/>
    <x v="0"/>
    <x v="6"/>
    <x v="1"/>
    <x v="1"/>
    <x v="2"/>
    <n v="0"/>
    <x v="0"/>
    <x v="0"/>
    <n v="2021"/>
    <x v="3"/>
  </r>
  <r>
    <x v="0"/>
    <m/>
    <x v="1"/>
    <x v="1"/>
    <x v="0"/>
    <x v="0"/>
    <x v="0"/>
    <x v="0"/>
    <m/>
    <s v="1"/>
    <x v="1"/>
    <x v="0"/>
    <d v="2021-01-15T00:00:00"/>
    <x v="40"/>
    <m/>
    <n v="25439.77"/>
    <m/>
    <x v="0"/>
    <x v="0"/>
    <m/>
    <m/>
    <x v="0"/>
    <x v="0"/>
    <x v="0"/>
    <x v="1"/>
    <x v="1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1-15T00:00:00"/>
    <x v="40"/>
    <m/>
    <n v="857.14"/>
    <m/>
    <x v="0"/>
    <x v="0"/>
    <m/>
    <m/>
    <x v="0"/>
    <x v="0"/>
    <x v="0"/>
    <x v="1"/>
    <x v="1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01-15T00:00:00"/>
    <x v="40"/>
    <m/>
    <n v="73364.87"/>
    <m/>
    <x v="0"/>
    <x v="0"/>
    <m/>
    <m/>
    <x v="0"/>
    <x v="0"/>
    <x v="9"/>
    <x v="1"/>
    <x v="1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1-15T00:00:00"/>
    <x v="40"/>
    <m/>
    <n v="362284.51"/>
    <m/>
    <x v="0"/>
    <x v="0"/>
    <m/>
    <m/>
    <x v="0"/>
    <x v="0"/>
    <x v="9"/>
    <x v="1"/>
    <x v="1"/>
    <x v="2"/>
    <n v="0"/>
    <x v="0"/>
    <x v="0"/>
    <n v="2021"/>
    <x v="3"/>
  </r>
  <r>
    <x v="44"/>
    <m/>
    <x v="1"/>
    <x v="1"/>
    <x v="0"/>
    <x v="0"/>
    <x v="0"/>
    <x v="0"/>
    <m/>
    <s v="1"/>
    <x v="1"/>
    <x v="0"/>
    <d v="2021-01-15T00:00:00"/>
    <x v="40"/>
    <m/>
    <n v="36712.78"/>
    <m/>
    <x v="0"/>
    <x v="0"/>
    <m/>
    <m/>
    <x v="0"/>
    <x v="0"/>
    <x v="6"/>
    <x v="1"/>
    <x v="1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1-15T00:00:00"/>
    <x v="40"/>
    <m/>
    <n v="19981.5"/>
    <m/>
    <x v="0"/>
    <x v="0"/>
    <m/>
    <m/>
    <x v="0"/>
    <x v="0"/>
    <x v="9"/>
    <x v="1"/>
    <x v="1"/>
    <x v="2"/>
    <n v="0"/>
    <x v="0"/>
    <x v="0"/>
    <n v="2021"/>
    <x v="3"/>
  </r>
  <r>
    <x v="2"/>
    <m/>
    <x v="1"/>
    <x v="1"/>
    <x v="0"/>
    <x v="0"/>
    <x v="0"/>
    <x v="0"/>
    <m/>
    <s v="1"/>
    <x v="1"/>
    <x v="0"/>
    <d v="2021-01-15T00:00:00"/>
    <x v="40"/>
    <m/>
    <n v="28916.77"/>
    <m/>
    <x v="0"/>
    <x v="0"/>
    <m/>
    <m/>
    <x v="0"/>
    <x v="0"/>
    <x v="1"/>
    <x v="1"/>
    <x v="1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1-15T00:00:00"/>
    <x v="40"/>
    <m/>
    <n v="8681.16"/>
    <m/>
    <x v="0"/>
    <x v="0"/>
    <m/>
    <m/>
    <x v="0"/>
    <x v="0"/>
    <x v="9"/>
    <x v="1"/>
    <x v="1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1-15T00:00:00"/>
    <x v="40"/>
    <m/>
    <n v="114859.46"/>
    <m/>
    <x v="0"/>
    <x v="0"/>
    <m/>
    <m/>
    <x v="0"/>
    <x v="0"/>
    <x v="9"/>
    <x v="1"/>
    <x v="1"/>
    <x v="2"/>
    <n v="0"/>
    <x v="0"/>
    <x v="0"/>
    <n v="2021"/>
    <x v="3"/>
  </r>
  <r>
    <x v="12"/>
    <m/>
    <x v="1"/>
    <x v="1"/>
    <x v="0"/>
    <x v="0"/>
    <x v="0"/>
    <x v="0"/>
    <m/>
    <s v="1"/>
    <x v="1"/>
    <x v="0"/>
    <d v="2021-01-15T00:00:00"/>
    <x v="40"/>
    <m/>
    <n v="2383.3200000000002"/>
    <m/>
    <x v="0"/>
    <x v="0"/>
    <m/>
    <m/>
    <x v="0"/>
    <x v="0"/>
    <x v="10"/>
    <x v="1"/>
    <x v="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84.09"/>
    <m/>
    <x v="17"/>
    <x v="14"/>
    <m/>
    <m/>
    <x v="17"/>
    <x v="14"/>
    <x v="16"/>
    <x v="1"/>
    <x v="1"/>
    <x v="2"/>
    <n v="84.0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1137.1099999999999"/>
    <m/>
    <x v="17"/>
    <x v="27"/>
    <m/>
    <m/>
    <x v="17"/>
    <x v="27"/>
    <x v="16"/>
    <x v="1"/>
    <x v="1"/>
    <x v="2"/>
    <n v="1137.1099999999999"/>
    <x v="1"/>
    <x v="1"/>
    <n v="2021"/>
    <x v="3"/>
  </r>
  <r>
    <x v="29"/>
    <s v="2.15.01.07.00.00"/>
    <x v="1"/>
    <x v="1"/>
    <x v="0"/>
    <x v="0"/>
    <x v="1"/>
    <x v="3"/>
    <m/>
    <m/>
    <x v="1"/>
    <x v="0"/>
    <d v="2021-01-27T00:00:00"/>
    <x v="40"/>
    <n v="0"/>
    <n v="-1764.29"/>
    <m/>
    <x v="9"/>
    <x v="21"/>
    <m/>
    <m/>
    <x v="9"/>
    <x v="21"/>
    <x v="0"/>
    <x v="1"/>
    <x v="1"/>
    <x v="2"/>
    <n v="1764.29"/>
    <x v="1"/>
    <x v="4"/>
    <n v="2021"/>
    <x v="3"/>
  </r>
  <r>
    <x v="36"/>
    <s v="1.03.05.00.00.00"/>
    <x v="1"/>
    <x v="2"/>
    <x v="1"/>
    <x v="0"/>
    <x v="1"/>
    <x v="0"/>
    <m/>
    <m/>
    <x v="1"/>
    <x v="0"/>
    <d v="2021-01-27T00:00:00"/>
    <x v="40"/>
    <n v="0"/>
    <n v="16.670000000000002"/>
    <m/>
    <x v="8"/>
    <x v="6"/>
    <m/>
    <m/>
    <x v="8"/>
    <x v="6"/>
    <x v="23"/>
    <x v="1"/>
    <x v="1"/>
    <x v="2"/>
    <n v="16.670000000000002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95.44"/>
    <m/>
    <x v="17"/>
    <x v="14"/>
    <m/>
    <m/>
    <x v="17"/>
    <x v="14"/>
    <x v="16"/>
    <x v="1"/>
    <x v="1"/>
    <x v="2"/>
    <n v="95.44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27T00:00:00"/>
    <x v="40"/>
    <n v="0"/>
    <n v="1190.48"/>
    <m/>
    <x v="17"/>
    <x v="5"/>
    <m/>
    <m/>
    <x v="17"/>
    <x v="5"/>
    <x v="16"/>
    <x v="1"/>
    <x v="1"/>
    <x v="2"/>
    <n v="1190.4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36.19"/>
    <m/>
    <x v="17"/>
    <x v="14"/>
    <m/>
    <m/>
    <x v="17"/>
    <x v="14"/>
    <x v="16"/>
    <x v="1"/>
    <x v="1"/>
    <x v="2"/>
    <n v="36.19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7T00:00:00"/>
    <x v="40"/>
    <n v="0"/>
    <n v="73.709999999999994"/>
    <m/>
    <x v="17"/>
    <x v="15"/>
    <m/>
    <m/>
    <x v="17"/>
    <x v="15"/>
    <x v="16"/>
    <x v="1"/>
    <x v="1"/>
    <x v="2"/>
    <n v="73.70999999999999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24763.47"/>
    <m/>
    <x v="17"/>
    <x v="28"/>
    <m/>
    <m/>
    <x v="17"/>
    <x v="28"/>
    <x v="16"/>
    <x v="1"/>
    <x v="1"/>
    <x v="2"/>
    <n v="24763.47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210.94"/>
    <m/>
    <x v="24"/>
    <x v="1"/>
    <m/>
    <m/>
    <x v="5"/>
    <x v="1"/>
    <x v="0"/>
    <x v="1"/>
    <x v="1"/>
    <x v="2"/>
    <n v="210.94"/>
    <x v="1"/>
    <x v="4"/>
    <n v="2021"/>
    <x v="3"/>
  </r>
  <r>
    <x v="5"/>
    <s v="2.15.01.15.00.00"/>
    <x v="1"/>
    <x v="1"/>
    <x v="0"/>
    <x v="0"/>
    <x v="1"/>
    <x v="3"/>
    <m/>
    <m/>
    <x v="1"/>
    <x v="0"/>
    <d v="2021-01-27T00:00:00"/>
    <x v="40"/>
    <n v="0"/>
    <n v="-2142.86"/>
    <m/>
    <x v="33"/>
    <x v="29"/>
    <m/>
    <m/>
    <x v="5"/>
    <x v="29"/>
    <x v="0"/>
    <x v="1"/>
    <x v="1"/>
    <x v="2"/>
    <n v="2142.86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7T00:00:00"/>
    <x v="40"/>
    <n v="0"/>
    <n v="792.65"/>
    <m/>
    <x v="17"/>
    <x v="10"/>
    <m/>
    <m/>
    <x v="17"/>
    <x v="10"/>
    <x v="16"/>
    <x v="1"/>
    <x v="1"/>
    <x v="2"/>
    <n v="792.65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52.28"/>
    <m/>
    <x v="17"/>
    <x v="14"/>
    <m/>
    <m/>
    <x v="17"/>
    <x v="14"/>
    <x v="16"/>
    <x v="1"/>
    <x v="1"/>
    <x v="2"/>
    <n v="52.2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72.739999999999995"/>
    <m/>
    <x v="17"/>
    <x v="14"/>
    <m/>
    <m/>
    <x v="17"/>
    <x v="14"/>
    <x v="16"/>
    <x v="1"/>
    <x v="1"/>
    <x v="2"/>
    <n v="72.739999999999995"/>
    <x v="1"/>
    <x v="1"/>
    <n v="2021"/>
    <x v="3"/>
  </r>
  <r>
    <x v="3"/>
    <s v="2.01.01.01.00.00"/>
    <x v="1"/>
    <x v="1"/>
    <x v="0"/>
    <x v="0"/>
    <x v="1"/>
    <x v="3"/>
    <m/>
    <m/>
    <x v="1"/>
    <x v="0"/>
    <d v="2021-01-27T00:00:00"/>
    <x v="40"/>
    <n v="0"/>
    <n v="-235711.41"/>
    <m/>
    <x v="15"/>
    <x v="6"/>
    <m/>
    <m/>
    <x v="15"/>
    <x v="6"/>
    <x v="2"/>
    <x v="1"/>
    <x v="1"/>
    <x v="2"/>
    <n v="235711.41"/>
    <x v="1"/>
    <x v="5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185.24"/>
    <m/>
    <x v="17"/>
    <x v="14"/>
    <m/>
    <m/>
    <x v="17"/>
    <x v="14"/>
    <x v="16"/>
    <x v="1"/>
    <x v="1"/>
    <x v="2"/>
    <n v="185.24"/>
    <x v="1"/>
    <x v="1"/>
    <n v="2021"/>
    <x v="3"/>
  </r>
  <r>
    <x v="6"/>
    <s v="2.15.03.00.00.00"/>
    <x v="1"/>
    <x v="1"/>
    <x v="0"/>
    <x v="0"/>
    <x v="1"/>
    <x v="3"/>
    <m/>
    <m/>
    <x v="1"/>
    <x v="0"/>
    <d v="2021-01-27T00:00:00"/>
    <x v="40"/>
    <n v="0"/>
    <n v="-3230.95"/>
    <m/>
    <x v="1"/>
    <x v="6"/>
    <m/>
    <m/>
    <x v="1"/>
    <x v="6"/>
    <x v="0"/>
    <x v="1"/>
    <x v="1"/>
    <x v="2"/>
    <n v="3230.95"/>
    <x v="1"/>
    <x v="4"/>
    <n v="2021"/>
    <x v="3"/>
  </r>
  <r>
    <x v="5"/>
    <s v="2.15.08.14.00.00"/>
    <x v="1"/>
    <x v="1"/>
    <x v="0"/>
    <x v="0"/>
    <x v="1"/>
    <x v="3"/>
    <m/>
    <m/>
    <x v="1"/>
    <x v="0"/>
    <d v="2021-01-27T00:00:00"/>
    <x v="40"/>
    <n v="0"/>
    <n v="-571.42999999999995"/>
    <m/>
    <x v="5"/>
    <x v="6"/>
    <m/>
    <m/>
    <x v="5"/>
    <x v="6"/>
    <x v="0"/>
    <x v="1"/>
    <x v="1"/>
    <x v="2"/>
    <n v="571.42999999999995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1298.33"/>
    <m/>
    <x v="24"/>
    <x v="6"/>
    <m/>
    <m/>
    <x v="5"/>
    <x v="6"/>
    <x v="0"/>
    <x v="1"/>
    <x v="1"/>
    <x v="2"/>
    <n v="1298.33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7T00:00:00"/>
    <x v="40"/>
    <n v="0"/>
    <n v="87.02"/>
    <m/>
    <x v="17"/>
    <x v="5"/>
    <m/>
    <m/>
    <x v="17"/>
    <x v="5"/>
    <x v="16"/>
    <x v="1"/>
    <x v="1"/>
    <x v="2"/>
    <n v="87.02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7T00:00:00"/>
    <x v="40"/>
    <n v="0"/>
    <n v="935.11"/>
    <m/>
    <x v="17"/>
    <x v="2"/>
    <m/>
    <m/>
    <x v="17"/>
    <x v="2"/>
    <x v="16"/>
    <x v="1"/>
    <x v="1"/>
    <x v="2"/>
    <n v="935.1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7T00:00:00"/>
    <x v="40"/>
    <n v="0"/>
    <n v="636.07000000000005"/>
    <m/>
    <x v="17"/>
    <x v="2"/>
    <m/>
    <m/>
    <x v="17"/>
    <x v="2"/>
    <x v="16"/>
    <x v="1"/>
    <x v="1"/>
    <x v="2"/>
    <n v="636.07000000000005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7T00:00:00"/>
    <x v="40"/>
    <n v="0"/>
    <n v="83.22"/>
    <m/>
    <x v="17"/>
    <x v="3"/>
    <m/>
    <m/>
    <x v="17"/>
    <x v="3"/>
    <x v="16"/>
    <x v="1"/>
    <x v="1"/>
    <x v="2"/>
    <n v="83.22"/>
    <x v="1"/>
    <x v="1"/>
    <n v="2021"/>
    <x v="3"/>
  </r>
  <r>
    <x v="5"/>
    <s v="2.15.01.12.00.00"/>
    <x v="1"/>
    <x v="1"/>
    <x v="0"/>
    <x v="0"/>
    <x v="1"/>
    <x v="3"/>
    <m/>
    <m/>
    <x v="1"/>
    <x v="0"/>
    <d v="2021-01-27T00:00:00"/>
    <x v="40"/>
    <n v="0"/>
    <n v="-476.19"/>
    <m/>
    <x v="24"/>
    <x v="12"/>
    <m/>
    <m/>
    <x v="5"/>
    <x v="12"/>
    <x v="0"/>
    <x v="1"/>
    <x v="1"/>
    <x v="2"/>
    <n v="476.19"/>
    <x v="1"/>
    <x v="4"/>
    <n v="2021"/>
    <x v="3"/>
  </r>
  <r>
    <x v="36"/>
    <s v="1.03.05.00.00.00"/>
    <x v="1"/>
    <x v="2"/>
    <x v="1"/>
    <x v="0"/>
    <x v="1"/>
    <x v="0"/>
    <m/>
    <m/>
    <x v="1"/>
    <x v="0"/>
    <d v="2021-01-27T00:00:00"/>
    <x v="40"/>
    <n v="0"/>
    <n v="19.88"/>
    <m/>
    <x v="8"/>
    <x v="6"/>
    <m/>
    <m/>
    <x v="8"/>
    <x v="6"/>
    <x v="23"/>
    <x v="1"/>
    <x v="1"/>
    <x v="2"/>
    <n v="19.88"/>
    <x v="1"/>
    <x v="1"/>
    <n v="2021"/>
    <x v="3"/>
  </r>
  <r>
    <x v="19"/>
    <s v="1.02.09.00.00.00"/>
    <x v="1"/>
    <x v="2"/>
    <x v="1"/>
    <x v="0"/>
    <x v="1"/>
    <x v="0"/>
    <m/>
    <m/>
    <x v="1"/>
    <x v="0"/>
    <d v="2021-01-27T00:00:00"/>
    <x v="40"/>
    <n v="0"/>
    <n v="36.19"/>
    <m/>
    <x v="17"/>
    <x v="14"/>
    <m/>
    <m/>
    <x v="17"/>
    <x v="14"/>
    <x v="16"/>
    <x v="1"/>
    <x v="1"/>
    <x v="2"/>
    <n v="36.19"/>
    <x v="1"/>
    <x v="1"/>
    <n v="2021"/>
    <x v="3"/>
  </r>
  <r>
    <x v="21"/>
    <m/>
    <x v="1"/>
    <x v="1"/>
    <x v="0"/>
    <x v="1"/>
    <x v="0"/>
    <x v="0"/>
    <m/>
    <s v="1"/>
    <x v="1"/>
    <x v="0"/>
    <d v="2021-01-15T00:00:00"/>
    <x v="41"/>
    <m/>
    <n v="338053.39"/>
    <m/>
    <x v="0"/>
    <x v="0"/>
    <m/>
    <m/>
    <x v="0"/>
    <x v="0"/>
    <x v="1"/>
    <x v="1"/>
    <x v="1"/>
    <x v="2"/>
    <n v="0"/>
    <x v="0"/>
    <x v="0"/>
    <n v="2021"/>
    <x v="2"/>
  </r>
  <r>
    <x v="15"/>
    <m/>
    <x v="1"/>
    <x v="1"/>
    <x v="0"/>
    <x v="0"/>
    <x v="0"/>
    <x v="0"/>
    <s v="X"/>
    <s v="1"/>
    <x v="1"/>
    <x v="0"/>
    <d v="2021-01-15T00:00:00"/>
    <x v="41"/>
    <m/>
    <n v="15980.81"/>
    <m/>
    <x v="0"/>
    <x v="0"/>
    <m/>
    <m/>
    <x v="0"/>
    <x v="0"/>
    <x v="12"/>
    <x v="1"/>
    <x v="1"/>
    <x v="2"/>
    <n v="0"/>
    <x v="0"/>
    <x v="0"/>
    <n v="2021"/>
    <x v="3"/>
  </r>
  <r>
    <x v="10"/>
    <m/>
    <x v="1"/>
    <x v="1"/>
    <x v="0"/>
    <x v="1"/>
    <x v="0"/>
    <x v="0"/>
    <m/>
    <s v="1"/>
    <x v="1"/>
    <x v="0"/>
    <d v="2021-01-15T00:00:00"/>
    <x v="41"/>
    <m/>
    <n v="97595.24"/>
    <m/>
    <x v="0"/>
    <x v="0"/>
    <m/>
    <m/>
    <x v="0"/>
    <x v="0"/>
    <x v="8"/>
    <x v="1"/>
    <x v="1"/>
    <x v="2"/>
    <n v="0"/>
    <x v="0"/>
    <x v="0"/>
    <n v="2021"/>
    <x v="2"/>
  </r>
  <r>
    <x v="2"/>
    <m/>
    <x v="1"/>
    <x v="1"/>
    <x v="0"/>
    <x v="1"/>
    <x v="0"/>
    <x v="0"/>
    <m/>
    <s v="1"/>
    <x v="1"/>
    <x v="0"/>
    <d v="2021-01-15T00:00:00"/>
    <x v="41"/>
    <m/>
    <n v="131394.10999999999"/>
    <m/>
    <x v="0"/>
    <x v="0"/>
    <m/>
    <m/>
    <x v="0"/>
    <x v="0"/>
    <x v="1"/>
    <x v="1"/>
    <x v="1"/>
    <x v="2"/>
    <n v="0"/>
    <x v="0"/>
    <x v="0"/>
    <n v="2021"/>
    <x v="2"/>
  </r>
  <r>
    <x v="13"/>
    <m/>
    <x v="1"/>
    <x v="1"/>
    <x v="0"/>
    <x v="0"/>
    <x v="0"/>
    <x v="0"/>
    <m/>
    <s v="1"/>
    <x v="1"/>
    <x v="0"/>
    <d v="2021-01-15T00:00:00"/>
    <x v="41"/>
    <m/>
    <n v="237185.84"/>
    <m/>
    <x v="0"/>
    <x v="0"/>
    <m/>
    <m/>
    <x v="0"/>
    <x v="0"/>
    <x v="10"/>
    <x v="1"/>
    <x v="1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1-15T00:00:00"/>
    <x v="41"/>
    <m/>
    <n v="13049.7"/>
    <m/>
    <x v="0"/>
    <x v="0"/>
    <m/>
    <m/>
    <x v="0"/>
    <x v="0"/>
    <x v="11"/>
    <x v="1"/>
    <x v="1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1-15T00:00:00"/>
    <x v="41"/>
    <m/>
    <n v="861816.49"/>
    <m/>
    <x v="0"/>
    <x v="0"/>
    <m/>
    <m/>
    <x v="0"/>
    <x v="0"/>
    <x v="2"/>
    <x v="1"/>
    <x v="1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1-15T00:00:00"/>
    <x v="41"/>
    <m/>
    <n v="278767.86"/>
    <m/>
    <x v="0"/>
    <x v="0"/>
    <m/>
    <m/>
    <x v="0"/>
    <x v="0"/>
    <x v="12"/>
    <x v="1"/>
    <x v="1"/>
    <x v="2"/>
    <n v="0"/>
    <x v="0"/>
    <x v="0"/>
    <n v="2021"/>
    <x v="3"/>
  </r>
  <r>
    <x v="14"/>
    <m/>
    <x v="1"/>
    <x v="1"/>
    <x v="0"/>
    <x v="0"/>
    <x v="0"/>
    <x v="0"/>
    <m/>
    <s v="4"/>
    <x v="1"/>
    <x v="0"/>
    <d v="2021-01-20T00:00:00"/>
    <x v="41"/>
    <m/>
    <n v="9060.7999999999993"/>
    <m/>
    <x v="0"/>
    <x v="0"/>
    <m/>
    <m/>
    <x v="0"/>
    <x v="0"/>
    <x v="11"/>
    <x v="1"/>
    <x v="1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1-28T00:00:00"/>
    <x v="41"/>
    <m/>
    <n v="2119421.69"/>
    <m/>
    <x v="0"/>
    <x v="0"/>
    <m/>
    <m/>
    <x v="0"/>
    <x v="0"/>
    <x v="0"/>
    <x v="1"/>
    <x v="1"/>
    <x v="2"/>
    <n v="0"/>
    <x v="0"/>
    <x v="0"/>
    <n v="2021"/>
    <x v="3"/>
  </r>
  <r>
    <x v="36"/>
    <s v="1.03.05.00.00.00"/>
    <x v="1"/>
    <x v="2"/>
    <x v="1"/>
    <x v="0"/>
    <x v="1"/>
    <x v="0"/>
    <m/>
    <m/>
    <x v="1"/>
    <x v="0"/>
    <d v="2021-01-28T00:00:00"/>
    <x v="41"/>
    <n v="0"/>
    <n v="4.5999999999999996"/>
    <m/>
    <x v="8"/>
    <x v="6"/>
    <m/>
    <m/>
    <x v="8"/>
    <x v="6"/>
    <x v="23"/>
    <x v="1"/>
    <x v="1"/>
    <x v="2"/>
    <n v="4.5999999999999996"/>
    <x v="1"/>
    <x v="1"/>
    <n v="2021"/>
    <x v="3"/>
  </r>
  <r>
    <x v="27"/>
    <s v="2.15.08.01.00.00"/>
    <x v="1"/>
    <x v="1"/>
    <x v="0"/>
    <x v="0"/>
    <x v="1"/>
    <x v="3"/>
    <m/>
    <m/>
    <x v="1"/>
    <x v="0"/>
    <d v="2021-01-28T00:00:00"/>
    <x v="41"/>
    <n v="0"/>
    <n v="-5.95"/>
    <m/>
    <x v="14"/>
    <x v="11"/>
    <m/>
    <m/>
    <x v="14"/>
    <x v="11"/>
    <x v="0"/>
    <x v="1"/>
    <x v="1"/>
    <x v="2"/>
    <n v="5.95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8T00:00:00"/>
    <x v="41"/>
    <n v="0"/>
    <n v="-3005.68"/>
    <m/>
    <x v="24"/>
    <x v="6"/>
    <m/>
    <m/>
    <x v="5"/>
    <x v="6"/>
    <x v="0"/>
    <x v="1"/>
    <x v="1"/>
    <x v="2"/>
    <n v="3005.68"/>
    <x v="1"/>
    <x v="4"/>
    <n v="2021"/>
    <x v="3"/>
  </r>
  <r>
    <x v="15"/>
    <s v="2.06.01.00.00.00"/>
    <x v="1"/>
    <x v="1"/>
    <x v="0"/>
    <x v="0"/>
    <x v="1"/>
    <x v="3"/>
    <m/>
    <m/>
    <x v="1"/>
    <x v="0"/>
    <d v="2021-01-28T00:00:00"/>
    <x v="41"/>
    <n v="0"/>
    <n v="-9589.56"/>
    <m/>
    <x v="32"/>
    <x v="19"/>
    <m/>
    <m/>
    <x v="23"/>
    <x v="19"/>
    <x v="12"/>
    <x v="1"/>
    <x v="1"/>
    <x v="2"/>
    <n v="9589.56"/>
    <x v="1"/>
    <x v="4"/>
    <n v="2021"/>
    <x v="3"/>
  </r>
  <r>
    <x v="36"/>
    <s v="1.03.05.00.00.00"/>
    <x v="1"/>
    <x v="2"/>
    <x v="1"/>
    <x v="0"/>
    <x v="1"/>
    <x v="0"/>
    <m/>
    <m/>
    <x v="1"/>
    <x v="0"/>
    <d v="2021-01-28T00:00:00"/>
    <x v="41"/>
    <n v="0"/>
    <n v="652.78"/>
    <m/>
    <x v="8"/>
    <x v="8"/>
    <m/>
    <m/>
    <x v="8"/>
    <x v="8"/>
    <x v="23"/>
    <x v="1"/>
    <x v="1"/>
    <x v="2"/>
    <n v="652.78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8T00:00:00"/>
    <x v="41"/>
    <n v="0"/>
    <n v="-6476.19"/>
    <m/>
    <x v="5"/>
    <x v="12"/>
    <m/>
    <m/>
    <x v="5"/>
    <x v="12"/>
    <x v="0"/>
    <x v="1"/>
    <x v="1"/>
    <x v="2"/>
    <n v="6476.19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629.54"/>
    <m/>
    <x v="17"/>
    <x v="4"/>
    <m/>
    <m/>
    <x v="17"/>
    <x v="4"/>
    <x v="16"/>
    <x v="1"/>
    <x v="1"/>
    <x v="2"/>
    <n v="629.54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8T00:00:00"/>
    <x v="41"/>
    <n v="0"/>
    <n v="294.99"/>
    <m/>
    <x v="17"/>
    <x v="15"/>
    <m/>
    <m/>
    <x v="17"/>
    <x v="15"/>
    <x v="16"/>
    <x v="1"/>
    <x v="1"/>
    <x v="2"/>
    <n v="294.99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1073.93"/>
    <m/>
    <x v="17"/>
    <x v="13"/>
    <m/>
    <m/>
    <x v="17"/>
    <x v="13"/>
    <x v="16"/>
    <x v="1"/>
    <x v="1"/>
    <x v="2"/>
    <n v="1073.93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478.63"/>
    <m/>
    <x v="17"/>
    <x v="13"/>
    <m/>
    <m/>
    <x v="17"/>
    <x v="13"/>
    <x v="16"/>
    <x v="1"/>
    <x v="1"/>
    <x v="2"/>
    <n v="478.63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8T00:00:00"/>
    <x v="41"/>
    <n v="0"/>
    <n v="117.17"/>
    <m/>
    <x v="17"/>
    <x v="5"/>
    <m/>
    <m/>
    <x v="17"/>
    <x v="5"/>
    <x v="16"/>
    <x v="1"/>
    <x v="1"/>
    <x v="2"/>
    <n v="117.17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8T00:00:00"/>
    <x v="41"/>
    <n v="0"/>
    <n v="3146.88"/>
    <m/>
    <x v="17"/>
    <x v="10"/>
    <m/>
    <m/>
    <x v="17"/>
    <x v="10"/>
    <x v="16"/>
    <x v="1"/>
    <x v="1"/>
    <x v="2"/>
    <n v="3146.88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409.16"/>
    <m/>
    <x v="17"/>
    <x v="2"/>
    <m/>
    <m/>
    <x v="17"/>
    <x v="2"/>
    <x v="16"/>
    <x v="1"/>
    <x v="1"/>
    <x v="2"/>
    <n v="409.16"/>
    <x v="1"/>
    <x v="1"/>
    <n v="2021"/>
    <x v="3"/>
  </r>
  <r>
    <x v="5"/>
    <s v="2.15.01.18.00.00"/>
    <x v="1"/>
    <x v="1"/>
    <x v="0"/>
    <x v="0"/>
    <x v="1"/>
    <x v="3"/>
    <m/>
    <m/>
    <x v="1"/>
    <x v="0"/>
    <d v="2021-01-28T00:00:00"/>
    <x v="41"/>
    <n v="0"/>
    <n v="-19"/>
    <m/>
    <x v="26"/>
    <x v="19"/>
    <m/>
    <m/>
    <x v="5"/>
    <x v="19"/>
    <x v="0"/>
    <x v="1"/>
    <x v="1"/>
    <x v="2"/>
    <n v="19"/>
    <x v="1"/>
    <x v="4"/>
    <n v="2021"/>
    <x v="3"/>
  </r>
  <r>
    <x v="36"/>
    <s v="1.03.05.00.00.00"/>
    <x v="1"/>
    <x v="2"/>
    <x v="1"/>
    <x v="0"/>
    <x v="1"/>
    <x v="0"/>
    <m/>
    <m/>
    <x v="1"/>
    <x v="0"/>
    <d v="2021-01-28T00:00:00"/>
    <x v="41"/>
    <n v="0"/>
    <n v="13.46"/>
    <m/>
    <x v="8"/>
    <x v="6"/>
    <m/>
    <m/>
    <x v="8"/>
    <x v="6"/>
    <x v="23"/>
    <x v="1"/>
    <x v="1"/>
    <x v="2"/>
    <n v="13.46"/>
    <x v="1"/>
    <x v="1"/>
    <n v="2021"/>
    <x v="3"/>
  </r>
  <r>
    <x v="19"/>
    <s v="1.02.01.00.00.00"/>
    <x v="1"/>
    <x v="2"/>
    <x v="1"/>
    <x v="0"/>
    <x v="1"/>
    <x v="0"/>
    <m/>
    <m/>
    <x v="1"/>
    <x v="0"/>
    <d v="2021-01-28T00:00:00"/>
    <x v="41"/>
    <n v="0"/>
    <n v="1190.48"/>
    <m/>
    <x v="17"/>
    <x v="5"/>
    <m/>
    <m/>
    <x v="17"/>
    <x v="5"/>
    <x v="16"/>
    <x v="1"/>
    <x v="1"/>
    <x v="2"/>
    <n v="1190.48"/>
    <x v="1"/>
    <x v="1"/>
    <n v="2021"/>
    <x v="3"/>
  </r>
  <r>
    <x v="19"/>
    <s v="1.02.03.00.00.00"/>
    <x v="1"/>
    <x v="2"/>
    <x v="1"/>
    <x v="0"/>
    <x v="1"/>
    <x v="0"/>
    <m/>
    <m/>
    <x v="1"/>
    <x v="0"/>
    <d v="2021-01-28T00:00:00"/>
    <x v="41"/>
    <n v="0"/>
    <n v="52.12"/>
    <m/>
    <x v="17"/>
    <x v="15"/>
    <m/>
    <m/>
    <x v="17"/>
    <x v="15"/>
    <x v="16"/>
    <x v="1"/>
    <x v="1"/>
    <x v="2"/>
    <n v="52.12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8T00:00:00"/>
    <x v="41"/>
    <n v="0"/>
    <n v="74.599999999999994"/>
    <m/>
    <x v="17"/>
    <x v="3"/>
    <m/>
    <m/>
    <x v="17"/>
    <x v="3"/>
    <x v="16"/>
    <x v="1"/>
    <x v="1"/>
    <x v="2"/>
    <n v="74.599999999999994"/>
    <x v="1"/>
    <x v="1"/>
    <n v="2021"/>
    <x v="3"/>
  </r>
  <r>
    <x v="3"/>
    <s v="2.01.02.00.00.00"/>
    <x v="1"/>
    <x v="1"/>
    <x v="0"/>
    <x v="0"/>
    <x v="1"/>
    <x v="3"/>
    <m/>
    <m/>
    <x v="1"/>
    <x v="0"/>
    <d v="2021-01-28T00:00:00"/>
    <x v="41"/>
    <n v="0"/>
    <n v="-282681.3"/>
    <m/>
    <x v="22"/>
    <x v="6"/>
    <m/>
    <m/>
    <x v="15"/>
    <x v="6"/>
    <x v="2"/>
    <x v="1"/>
    <x v="1"/>
    <x v="2"/>
    <n v="282681.3"/>
    <x v="1"/>
    <x v="5"/>
    <n v="2021"/>
    <x v="3"/>
  </r>
  <r>
    <x v="3"/>
    <s v="2.01.01.01.00.00"/>
    <x v="1"/>
    <x v="1"/>
    <x v="0"/>
    <x v="0"/>
    <x v="1"/>
    <x v="3"/>
    <m/>
    <m/>
    <x v="1"/>
    <x v="0"/>
    <d v="2021-01-28T00:00:00"/>
    <x v="41"/>
    <n v="0"/>
    <n v="-1576220.48"/>
    <m/>
    <x v="15"/>
    <x v="6"/>
    <m/>
    <m/>
    <x v="15"/>
    <x v="6"/>
    <x v="2"/>
    <x v="1"/>
    <x v="1"/>
    <x v="2"/>
    <n v="1576220.48"/>
    <x v="1"/>
    <x v="5"/>
    <n v="2021"/>
    <x v="3"/>
  </r>
  <r>
    <x v="3"/>
    <s v="2.01.01.01.00.00"/>
    <x v="1"/>
    <x v="2"/>
    <x v="0"/>
    <x v="0"/>
    <x v="1"/>
    <x v="0"/>
    <m/>
    <m/>
    <x v="1"/>
    <x v="0"/>
    <d v="2021-01-28T00:00:00"/>
    <x v="41"/>
    <n v="0"/>
    <n v="33051.71"/>
    <m/>
    <x v="15"/>
    <x v="6"/>
    <m/>
    <m/>
    <x v="15"/>
    <x v="6"/>
    <x v="2"/>
    <x v="1"/>
    <x v="1"/>
    <x v="2"/>
    <n v="33051.71"/>
    <x v="1"/>
    <x v="1"/>
    <n v="2021"/>
    <x v="3"/>
  </r>
  <r>
    <x v="15"/>
    <s v="2.06.02.00.00.00"/>
    <x v="1"/>
    <x v="1"/>
    <x v="0"/>
    <x v="0"/>
    <x v="1"/>
    <x v="3"/>
    <m/>
    <m/>
    <x v="1"/>
    <x v="0"/>
    <d v="2021-01-28T00:00:00"/>
    <x v="41"/>
    <n v="0"/>
    <n v="-4696.16"/>
    <m/>
    <x v="31"/>
    <x v="19"/>
    <m/>
    <m/>
    <x v="23"/>
    <x v="19"/>
    <x v="12"/>
    <x v="1"/>
    <x v="1"/>
    <x v="2"/>
    <n v="4696.16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8T00:00:00"/>
    <x v="41"/>
    <n v="0"/>
    <n v="8283.6"/>
    <m/>
    <x v="17"/>
    <x v="2"/>
    <m/>
    <m/>
    <x v="17"/>
    <x v="2"/>
    <x v="16"/>
    <x v="1"/>
    <x v="1"/>
    <x v="2"/>
    <n v="8283.6"/>
    <x v="1"/>
    <x v="1"/>
    <n v="2021"/>
    <x v="3"/>
  </r>
  <r>
    <x v="4"/>
    <m/>
    <x v="1"/>
    <x v="1"/>
    <x v="0"/>
    <x v="1"/>
    <x v="0"/>
    <x v="0"/>
    <m/>
    <s v="3"/>
    <x v="1"/>
    <x v="0"/>
    <d v="2021-01-15T00:00:00"/>
    <x v="42"/>
    <m/>
    <n v="1781996.15"/>
    <m/>
    <x v="0"/>
    <x v="0"/>
    <m/>
    <m/>
    <x v="0"/>
    <x v="0"/>
    <x v="3"/>
    <x v="1"/>
    <x v="1"/>
    <x v="2"/>
    <n v="0"/>
    <x v="0"/>
    <x v="0"/>
    <n v="2021"/>
    <x v="2"/>
  </r>
  <r>
    <x v="5"/>
    <m/>
    <x v="1"/>
    <x v="1"/>
    <x v="1"/>
    <x v="0"/>
    <x v="0"/>
    <x v="0"/>
    <m/>
    <m/>
    <x v="1"/>
    <x v="0"/>
    <d v="2021-01-29T00:00:00"/>
    <x v="42"/>
    <m/>
    <n v="246222.92"/>
    <m/>
    <x v="0"/>
    <x v="0"/>
    <m/>
    <m/>
    <x v="0"/>
    <x v="0"/>
    <x v="0"/>
    <x v="1"/>
    <x v="1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1-29T00:00:00"/>
    <x v="42"/>
    <m/>
    <n v="21771720.989999998"/>
    <m/>
    <x v="0"/>
    <x v="0"/>
    <m/>
    <m/>
    <x v="0"/>
    <x v="0"/>
    <x v="0"/>
    <x v="1"/>
    <x v="1"/>
    <x v="2"/>
    <n v="0"/>
    <x v="0"/>
    <x v="0"/>
    <n v="2021"/>
    <x v="3"/>
  </r>
  <r>
    <x v="0"/>
    <m/>
    <x v="1"/>
    <x v="2"/>
    <x v="0"/>
    <x v="0"/>
    <x v="0"/>
    <x v="0"/>
    <m/>
    <s v="4"/>
    <x v="1"/>
    <x v="0"/>
    <d v="2021-01-15T00:00:00"/>
    <x v="42"/>
    <m/>
    <n v="214632.42"/>
    <m/>
    <x v="0"/>
    <x v="0"/>
    <m/>
    <m/>
    <x v="0"/>
    <x v="0"/>
    <x v="0"/>
    <x v="1"/>
    <x v="1"/>
    <x v="2"/>
    <n v="0"/>
    <x v="0"/>
    <x v="0"/>
    <n v="2021"/>
    <x v="3"/>
  </r>
  <r>
    <x v="7"/>
    <m/>
    <x v="1"/>
    <x v="2"/>
    <x v="0"/>
    <x v="0"/>
    <x v="0"/>
    <x v="0"/>
    <m/>
    <s v="4"/>
    <x v="1"/>
    <x v="0"/>
    <d v="2021-01-15T00:00:00"/>
    <x v="42"/>
    <m/>
    <n v="31590.5"/>
    <m/>
    <x v="0"/>
    <x v="0"/>
    <m/>
    <m/>
    <x v="0"/>
    <x v="0"/>
    <x v="4"/>
    <x v="1"/>
    <x v="1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01-20T00:00:00"/>
    <x v="42"/>
    <m/>
    <n v="2994.05"/>
    <m/>
    <x v="0"/>
    <x v="0"/>
    <m/>
    <m/>
    <x v="0"/>
    <x v="0"/>
    <x v="11"/>
    <x v="1"/>
    <x v="1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1-15T00:00:00"/>
    <x v="42"/>
    <m/>
    <n v="280713.09999999998"/>
    <m/>
    <x v="0"/>
    <x v="0"/>
    <m/>
    <m/>
    <x v="0"/>
    <x v="0"/>
    <x v="17"/>
    <x v="1"/>
    <x v="1"/>
    <x v="2"/>
    <n v="0"/>
    <x v="0"/>
    <x v="0"/>
    <n v="2021"/>
    <x v="3"/>
  </r>
  <r>
    <x v="10"/>
    <m/>
    <x v="1"/>
    <x v="1"/>
    <x v="0"/>
    <x v="0"/>
    <x v="0"/>
    <x v="0"/>
    <m/>
    <s v="3"/>
    <x v="1"/>
    <x v="0"/>
    <d v="2021-01-15T00:00:00"/>
    <x v="42"/>
    <m/>
    <n v="8862857.1400000006"/>
    <m/>
    <x v="0"/>
    <x v="0"/>
    <m/>
    <m/>
    <x v="0"/>
    <x v="0"/>
    <x v="8"/>
    <x v="1"/>
    <x v="1"/>
    <x v="2"/>
    <n v="0"/>
    <x v="0"/>
    <x v="0"/>
    <n v="2021"/>
    <x v="3"/>
  </r>
  <r>
    <x v="1"/>
    <m/>
    <x v="1"/>
    <x v="1"/>
    <x v="0"/>
    <x v="1"/>
    <x v="0"/>
    <x v="0"/>
    <m/>
    <s v="3"/>
    <x v="1"/>
    <x v="0"/>
    <d v="2021-01-15T00:00:00"/>
    <x v="42"/>
    <m/>
    <n v="2580205.63"/>
    <m/>
    <x v="0"/>
    <x v="0"/>
    <m/>
    <m/>
    <x v="0"/>
    <x v="0"/>
    <x v="1"/>
    <x v="1"/>
    <x v="1"/>
    <x v="2"/>
    <n v="0"/>
    <x v="0"/>
    <x v="0"/>
    <n v="2021"/>
    <x v="2"/>
  </r>
  <r>
    <x v="2"/>
    <m/>
    <x v="1"/>
    <x v="1"/>
    <x v="0"/>
    <x v="0"/>
    <x v="0"/>
    <x v="0"/>
    <m/>
    <s v="3"/>
    <x v="1"/>
    <x v="0"/>
    <d v="2021-01-15T00:00:00"/>
    <x v="42"/>
    <m/>
    <n v="2316583.21"/>
    <m/>
    <x v="0"/>
    <x v="0"/>
    <m/>
    <m/>
    <x v="0"/>
    <x v="0"/>
    <x v="1"/>
    <x v="1"/>
    <x v="1"/>
    <x v="2"/>
    <n v="0"/>
    <x v="0"/>
    <x v="0"/>
    <n v="2021"/>
    <x v="3"/>
  </r>
  <r>
    <x v="2"/>
    <m/>
    <x v="1"/>
    <x v="1"/>
    <x v="0"/>
    <x v="1"/>
    <x v="0"/>
    <x v="0"/>
    <m/>
    <s v="3"/>
    <x v="1"/>
    <x v="0"/>
    <d v="2021-01-15T00:00:00"/>
    <x v="42"/>
    <m/>
    <n v="580080.17000000004"/>
    <m/>
    <x v="0"/>
    <x v="0"/>
    <m/>
    <m/>
    <x v="0"/>
    <x v="0"/>
    <x v="1"/>
    <x v="1"/>
    <x v="1"/>
    <x v="2"/>
    <n v="0"/>
    <x v="0"/>
    <x v="0"/>
    <n v="2021"/>
    <x v="2"/>
  </r>
  <r>
    <x v="21"/>
    <m/>
    <x v="1"/>
    <x v="1"/>
    <x v="0"/>
    <x v="1"/>
    <x v="0"/>
    <x v="0"/>
    <m/>
    <s v="3"/>
    <x v="1"/>
    <x v="0"/>
    <d v="2021-01-15T00:00:00"/>
    <x v="42"/>
    <m/>
    <n v="69391.97"/>
    <m/>
    <x v="0"/>
    <x v="0"/>
    <m/>
    <m/>
    <x v="0"/>
    <x v="0"/>
    <x v="1"/>
    <x v="1"/>
    <x v="1"/>
    <x v="2"/>
    <n v="0"/>
    <x v="0"/>
    <x v="0"/>
    <n v="2021"/>
    <x v="2"/>
  </r>
  <r>
    <x v="10"/>
    <m/>
    <x v="1"/>
    <x v="1"/>
    <x v="0"/>
    <x v="0"/>
    <x v="0"/>
    <x v="0"/>
    <m/>
    <s v="3"/>
    <x v="1"/>
    <x v="0"/>
    <d v="2021-01-20T00:00:00"/>
    <x v="42"/>
    <m/>
    <n v="16586.03"/>
    <m/>
    <x v="0"/>
    <x v="0"/>
    <m/>
    <m/>
    <x v="0"/>
    <x v="0"/>
    <x v="8"/>
    <x v="1"/>
    <x v="1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1-15T00:00:00"/>
    <x v="42"/>
    <m/>
    <n v="5280313.53"/>
    <m/>
    <x v="0"/>
    <x v="0"/>
    <m/>
    <m/>
    <x v="0"/>
    <x v="0"/>
    <x v="10"/>
    <x v="1"/>
    <x v="1"/>
    <x v="2"/>
    <n v="0"/>
    <x v="0"/>
    <x v="0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5.95"/>
    <m/>
    <x v="5"/>
    <x v="6"/>
    <m/>
    <m/>
    <x v="5"/>
    <x v="6"/>
    <x v="0"/>
    <x v="1"/>
    <x v="1"/>
    <x v="2"/>
    <n v="5.95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801.31"/>
    <m/>
    <x v="17"/>
    <x v="5"/>
    <m/>
    <m/>
    <x v="17"/>
    <x v="5"/>
    <x v="16"/>
    <x v="1"/>
    <x v="1"/>
    <x v="2"/>
    <n v="801.31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220.92"/>
    <m/>
    <x v="17"/>
    <x v="5"/>
    <m/>
    <m/>
    <x v="17"/>
    <x v="5"/>
    <x v="16"/>
    <x v="1"/>
    <x v="1"/>
    <x v="2"/>
    <n v="220.92"/>
    <x v="1"/>
    <x v="1"/>
    <n v="2021"/>
    <x v="3"/>
  </r>
  <r>
    <x v="40"/>
    <s v="2.01.05.02.00.00"/>
    <x v="1"/>
    <x v="1"/>
    <x v="0"/>
    <x v="0"/>
    <x v="1"/>
    <x v="3"/>
    <m/>
    <m/>
    <x v="1"/>
    <x v="0"/>
    <d v="2021-01-29T00:00:00"/>
    <x v="42"/>
    <n v="0"/>
    <n v="-4857.1400000000003"/>
    <m/>
    <x v="21"/>
    <x v="2"/>
    <m/>
    <m/>
    <x v="20"/>
    <x v="2"/>
    <x v="2"/>
    <x v="1"/>
    <x v="1"/>
    <x v="2"/>
    <n v="4857.1400000000003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9T00:00:00"/>
    <x v="42"/>
    <n v="0"/>
    <n v="-1416.69"/>
    <m/>
    <x v="24"/>
    <x v="13"/>
    <m/>
    <m/>
    <x v="5"/>
    <x v="13"/>
    <x v="0"/>
    <x v="1"/>
    <x v="1"/>
    <x v="2"/>
    <n v="1416.69"/>
    <x v="1"/>
    <x v="4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438.24"/>
    <m/>
    <x v="17"/>
    <x v="20"/>
    <m/>
    <m/>
    <x v="17"/>
    <x v="20"/>
    <x v="16"/>
    <x v="1"/>
    <x v="1"/>
    <x v="2"/>
    <n v="438.24"/>
    <x v="1"/>
    <x v="1"/>
    <n v="2021"/>
    <x v="3"/>
  </r>
  <r>
    <x v="19"/>
    <s v="1.02.11.00.00.00"/>
    <x v="1"/>
    <x v="2"/>
    <x v="1"/>
    <x v="0"/>
    <x v="1"/>
    <x v="0"/>
    <m/>
    <m/>
    <x v="1"/>
    <x v="0"/>
    <d v="2021-01-29T00:00:00"/>
    <x v="42"/>
    <n v="0"/>
    <n v="355.9"/>
    <m/>
    <x v="17"/>
    <x v="20"/>
    <m/>
    <m/>
    <x v="17"/>
    <x v="20"/>
    <x v="16"/>
    <x v="1"/>
    <x v="1"/>
    <x v="2"/>
    <n v="355.9"/>
    <x v="1"/>
    <x v="1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129.83000000000001"/>
    <m/>
    <x v="17"/>
    <x v="3"/>
    <m/>
    <m/>
    <x v="17"/>
    <x v="3"/>
    <x v="16"/>
    <x v="1"/>
    <x v="1"/>
    <x v="2"/>
    <n v="129.83000000000001"/>
    <x v="1"/>
    <x v="1"/>
    <n v="2021"/>
    <x v="3"/>
  </r>
  <r>
    <x v="16"/>
    <m/>
    <x v="1"/>
    <x v="2"/>
    <x v="1"/>
    <x v="0"/>
    <x v="1"/>
    <x v="0"/>
    <m/>
    <m/>
    <x v="1"/>
    <x v="0"/>
    <d v="2021-01-29T00:00:00"/>
    <x v="42"/>
    <n v="0"/>
    <n v="34074.51"/>
    <m/>
    <x v="30"/>
    <x v="26"/>
    <m/>
    <m/>
    <x v="18"/>
    <x v="26"/>
    <x v="13"/>
    <x v="1"/>
    <x v="1"/>
    <x v="2"/>
    <n v="34074.51"/>
    <x v="1"/>
    <x v="1"/>
    <n v="2021"/>
    <x v="3"/>
  </r>
  <r>
    <x v="27"/>
    <s v="2.15.08.01.00.00"/>
    <x v="1"/>
    <x v="1"/>
    <x v="0"/>
    <x v="0"/>
    <x v="1"/>
    <x v="3"/>
    <m/>
    <m/>
    <x v="1"/>
    <x v="0"/>
    <d v="2021-01-29T00:00:00"/>
    <x v="42"/>
    <n v="0"/>
    <n v="-574.76"/>
    <m/>
    <x v="14"/>
    <x v="11"/>
    <m/>
    <m/>
    <x v="14"/>
    <x v="11"/>
    <x v="0"/>
    <x v="1"/>
    <x v="1"/>
    <x v="2"/>
    <n v="574.76"/>
    <x v="1"/>
    <x v="4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142.86000000000001"/>
    <m/>
    <x v="16"/>
    <x v="12"/>
    <m/>
    <m/>
    <x v="16"/>
    <x v="12"/>
    <x v="16"/>
    <x v="1"/>
    <x v="1"/>
    <x v="2"/>
    <n v="142.86000000000001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5.18"/>
    <m/>
    <x v="17"/>
    <x v="20"/>
    <m/>
    <m/>
    <x v="17"/>
    <x v="20"/>
    <x v="16"/>
    <x v="1"/>
    <x v="1"/>
    <x v="2"/>
    <n v="5.18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119.05"/>
    <m/>
    <x v="16"/>
    <x v="8"/>
    <m/>
    <m/>
    <x v="16"/>
    <x v="8"/>
    <x v="16"/>
    <x v="1"/>
    <x v="1"/>
    <x v="2"/>
    <n v="119.05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95.24"/>
    <m/>
    <x v="16"/>
    <x v="7"/>
    <m/>
    <m/>
    <x v="16"/>
    <x v="7"/>
    <x v="16"/>
    <x v="1"/>
    <x v="1"/>
    <x v="2"/>
    <n v="95.24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4953.1499999999996"/>
    <m/>
    <x v="17"/>
    <x v="2"/>
    <m/>
    <m/>
    <x v="17"/>
    <x v="2"/>
    <x v="16"/>
    <x v="1"/>
    <x v="1"/>
    <x v="2"/>
    <n v="4953.1499999999996"/>
    <x v="1"/>
    <x v="1"/>
    <n v="2021"/>
    <x v="3"/>
  </r>
  <r>
    <x v="19"/>
    <s v="1.02.06.00.00.00"/>
    <x v="1"/>
    <x v="2"/>
    <x v="1"/>
    <x v="0"/>
    <x v="1"/>
    <x v="0"/>
    <m/>
    <m/>
    <x v="1"/>
    <x v="0"/>
    <d v="2021-01-29T00:00:00"/>
    <x v="42"/>
    <n v="0"/>
    <n v="18.91"/>
    <m/>
    <x v="17"/>
    <x v="2"/>
    <m/>
    <m/>
    <x v="17"/>
    <x v="2"/>
    <x v="16"/>
    <x v="1"/>
    <x v="1"/>
    <x v="2"/>
    <n v="18.91"/>
    <x v="1"/>
    <x v="1"/>
    <n v="2021"/>
    <x v="3"/>
  </r>
  <r>
    <x v="10"/>
    <s v="2.08.00.00.00.00"/>
    <x v="1"/>
    <x v="1"/>
    <x v="0"/>
    <x v="0"/>
    <x v="1"/>
    <x v="3"/>
    <m/>
    <m/>
    <x v="1"/>
    <x v="0"/>
    <d v="2021-01-29T00:00:00"/>
    <x v="42"/>
    <n v="0"/>
    <n v="-479465.32"/>
    <m/>
    <x v="2"/>
    <x v="1"/>
    <m/>
    <m/>
    <x v="2"/>
    <x v="1"/>
    <x v="8"/>
    <x v="1"/>
    <x v="1"/>
    <x v="2"/>
    <n v="479465.32"/>
    <x v="1"/>
    <x v="4"/>
    <n v="2021"/>
    <x v="3"/>
  </r>
  <r>
    <x v="27"/>
    <s v="2.15.08.01.00.00"/>
    <x v="1"/>
    <x v="1"/>
    <x v="0"/>
    <x v="0"/>
    <x v="1"/>
    <x v="3"/>
    <m/>
    <m/>
    <x v="1"/>
    <x v="0"/>
    <d v="2021-01-29T00:00:00"/>
    <x v="42"/>
    <n v="0"/>
    <n v="-102.62"/>
    <m/>
    <x v="14"/>
    <x v="11"/>
    <m/>
    <m/>
    <x v="14"/>
    <x v="11"/>
    <x v="0"/>
    <x v="1"/>
    <x v="1"/>
    <x v="2"/>
    <n v="102.62"/>
    <x v="1"/>
    <x v="4"/>
    <n v="2021"/>
    <x v="3"/>
  </r>
  <r>
    <x v="19"/>
    <s v="1.02.05.00.00.00"/>
    <x v="1"/>
    <x v="2"/>
    <x v="1"/>
    <x v="0"/>
    <x v="1"/>
    <x v="0"/>
    <m/>
    <m/>
    <x v="1"/>
    <x v="0"/>
    <d v="2021-01-29T00:00:00"/>
    <x v="42"/>
    <n v="0"/>
    <n v="102.62"/>
    <m/>
    <x v="17"/>
    <x v="1"/>
    <m/>
    <m/>
    <x v="17"/>
    <x v="1"/>
    <x v="16"/>
    <x v="1"/>
    <x v="1"/>
    <x v="2"/>
    <n v="102.62"/>
    <x v="1"/>
    <x v="1"/>
    <n v="2021"/>
    <x v="3"/>
  </r>
  <r>
    <x v="13"/>
    <s v="2.05.02.00.00.00"/>
    <x v="1"/>
    <x v="1"/>
    <x v="0"/>
    <x v="0"/>
    <x v="1"/>
    <x v="3"/>
    <m/>
    <m/>
    <x v="1"/>
    <x v="0"/>
    <d v="2021-01-29T00:00:00"/>
    <x v="42"/>
    <n v="0"/>
    <n v="-40850.61"/>
    <m/>
    <x v="4"/>
    <x v="1"/>
    <m/>
    <m/>
    <x v="4"/>
    <x v="1"/>
    <x v="10"/>
    <x v="1"/>
    <x v="1"/>
    <x v="2"/>
    <n v="40850.61"/>
    <x v="1"/>
    <x v="4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27.46"/>
    <m/>
    <x v="5"/>
    <x v="30"/>
    <m/>
    <m/>
    <x v="5"/>
    <x v="30"/>
    <x v="0"/>
    <x v="1"/>
    <x v="1"/>
    <x v="2"/>
    <n v="27.46"/>
    <x v="1"/>
    <x v="4"/>
    <n v="2021"/>
    <x v="3"/>
  </r>
  <r>
    <x v="19"/>
    <s v="1.02.11.00.00.00"/>
    <x v="1"/>
    <x v="2"/>
    <x v="1"/>
    <x v="0"/>
    <x v="1"/>
    <x v="0"/>
    <m/>
    <m/>
    <x v="1"/>
    <x v="0"/>
    <d v="2021-01-29T00:00:00"/>
    <x v="42"/>
    <n v="0"/>
    <n v="248.57"/>
    <m/>
    <x v="17"/>
    <x v="31"/>
    <m/>
    <m/>
    <x v="17"/>
    <x v="31"/>
    <x v="16"/>
    <x v="1"/>
    <x v="1"/>
    <x v="2"/>
    <n v="248.57"/>
    <x v="1"/>
    <x v="1"/>
    <n v="2021"/>
    <x v="3"/>
  </r>
  <r>
    <x v="39"/>
    <s v="1.02.10.00.00.00"/>
    <x v="1"/>
    <x v="2"/>
    <x v="1"/>
    <x v="0"/>
    <x v="1"/>
    <x v="0"/>
    <m/>
    <m/>
    <x v="1"/>
    <x v="0"/>
    <d v="2021-01-29T00:00:00"/>
    <x v="42"/>
    <n v="0"/>
    <n v="95.24"/>
    <m/>
    <x v="16"/>
    <x v="7"/>
    <m/>
    <m/>
    <x v="16"/>
    <x v="7"/>
    <x v="16"/>
    <x v="1"/>
    <x v="1"/>
    <x v="2"/>
    <n v="95.24"/>
    <x v="1"/>
    <x v="1"/>
    <n v="2021"/>
    <x v="3"/>
  </r>
  <r>
    <x v="5"/>
    <s v="2.15.08.14.00.00"/>
    <x v="1"/>
    <x v="1"/>
    <x v="0"/>
    <x v="0"/>
    <x v="1"/>
    <x v="3"/>
    <m/>
    <m/>
    <x v="1"/>
    <x v="0"/>
    <d v="2021-01-29T00:00:00"/>
    <x v="42"/>
    <n v="0"/>
    <n v="-15.16"/>
    <m/>
    <x v="5"/>
    <x v="13"/>
    <m/>
    <m/>
    <x v="5"/>
    <x v="13"/>
    <x v="0"/>
    <x v="1"/>
    <x v="1"/>
    <x v="2"/>
    <n v="15.16"/>
    <x v="1"/>
    <x v="4"/>
    <n v="2021"/>
    <x v="3"/>
  </r>
  <r>
    <x v="0"/>
    <s v="2.15.01.02.00.00"/>
    <x v="1"/>
    <x v="1"/>
    <x v="0"/>
    <x v="0"/>
    <x v="1"/>
    <x v="3"/>
    <m/>
    <m/>
    <x v="1"/>
    <x v="0"/>
    <d v="2021-01-29T00:00:00"/>
    <x v="42"/>
    <n v="0"/>
    <n v="-611486.11"/>
    <m/>
    <x v="13"/>
    <x v="1"/>
    <m/>
    <m/>
    <x v="13"/>
    <x v="1"/>
    <x v="0"/>
    <x v="1"/>
    <x v="1"/>
    <x v="2"/>
    <n v="611486.11"/>
    <x v="1"/>
    <x v="4"/>
    <n v="2021"/>
    <x v="3"/>
  </r>
  <r>
    <x v="11"/>
    <s v="2.04.02.00.00.00"/>
    <x v="1"/>
    <x v="1"/>
    <x v="0"/>
    <x v="0"/>
    <x v="1"/>
    <x v="3"/>
    <m/>
    <m/>
    <x v="1"/>
    <x v="0"/>
    <d v="2021-01-29T00:00:00"/>
    <x v="42"/>
    <n v="0"/>
    <n v="-464.51"/>
    <m/>
    <x v="7"/>
    <x v="1"/>
    <m/>
    <m/>
    <x v="7"/>
    <x v="1"/>
    <x v="9"/>
    <x v="1"/>
    <x v="1"/>
    <x v="2"/>
    <n v="464.51"/>
    <x v="1"/>
    <x v="4"/>
    <n v="2021"/>
    <x v="3"/>
  </r>
  <r>
    <x v="24"/>
    <s v="2.04.03.00.00.00"/>
    <x v="1"/>
    <x v="1"/>
    <x v="0"/>
    <x v="0"/>
    <x v="1"/>
    <x v="3"/>
    <m/>
    <m/>
    <x v="1"/>
    <x v="0"/>
    <d v="2021-01-29T00:00:00"/>
    <x v="42"/>
    <n v="0"/>
    <n v="-935724.81"/>
    <m/>
    <x v="10"/>
    <x v="1"/>
    <m/>
    <m/>
    <x v="10"/>
    <x v="1"/>
    <x v="9"/>
    <x v="1"/>
    <x v="1"/>
    <x v="2"/>
    <n v="935724.81"/>
    <x v="1"/>
    <x v="4"/>
    <n v="2021"/>
    <x v="3"/>
  </r>
  <r>
    <x v="16"/>
    <m/>
    <x v="1"/>
    <x v="1"/>
    <x v="1"/>
    <x v="0"/>
    <x v="0"/>
    <x v="0"/>
    <m/>
    <m/>
    <x v="1"/>
    <x v="0"/>
    <d v="2021-01-29T00:00:00"/>
    <x v="42"/>
    <n v="0"/>
    <n v="252380.95"/>
    <m/>
    <x v="18"/>
    <x v="11"/>
    <m/>
    <m/>
    <x v="18"/>
    <x v="11"/>
    <x v="13"/>
    <x v="1"/>
    <x v="1"/>
    <x v="2"/>
    <n v="252380.95"/>
    <x v="1"/>
    <x v="1"/>
    <n v="2021"/>
    <x v="3"/>
  </r>
  <r>
    <x v="1"/>
    <m/>
    <x v="1"/>
    <x v="1"/>
    <x v="0"/>
    <x v="0"/>
    <x v="1"/>
    <x v="0"/>
    <m/>
    <s v="3"/>
    <x v="1"/>
    <x v="0"/>
    <d v="2021-01-29T00:00:00"/>
    <x v="42"/>
    <n v="0"/>
    <n v="252380.95"/>
    <m/>
    <x v="6"/>
    <x v="11"/>
    <m/>
    <m/>
    <x v="6"/>
    <x v="11"/>
    <x v="1"/>
    <x v="1"/>
    <x v="1"/>
    <x v="2"/>
    <n v="-252380.95"/>
    <x v="1"/>
    <x v="1"/>
    <n v="2021"/>
    <x v="3"/>
  </r>
  <r>
    <x v="1"/>
    <s v="2.09.02.04.00.00"/>
    <x v="1"/>
    <x v="1"/>
    <x v="0"/>
    <x v="0"/>
    <x v="1"/>
    <x v="3"/>
    <m/>
    <m/>
    <x v="1"/>
    <x v="0"/>
    <d v="2021-01-29T00:00:00"/>
    <x v="42"/>
    <n v="0"/>
    <n v="-52398.99"/>
    <m/>
    <x v="6"/>
    <x v="17"/>
    <m/>
    <m/>
    <x v="6"/>
    <x v="17"/>
    <x v="1"/>
    <x v="1"/>
    <x v="1"/>
    <x v="2"/>
    <n v="52398.99"/>
    <x v="1"/>
    <x v="4"/>
    <n v="2021"/>
    <x v="3"/>
  </r>
  <r>
    <x v="5"/>
    <s v="2.15.01.12.00.00"/>
    <x v="1"/>
    <x v="1"/>
    <x v="0"/>
    <x v="0"/>
    <x v="1"/>
    <x v="3"/>
    <m/>
    <m/>
    <x v="1"/>
    <x v="0"/>
    <d v="2021-01-29T00:00:00"/>
    <x v="42"/>
    <n v="0"/>
    <n v="-3183.83"/>
    <m/>
    <x v="24"/>
    <x v="4"/>
    <m/>
    <m/>
    <x v="5"/>
    <x v="4"/>
    <x v="0"/>
    <x v="1"/>
    <x v="1"/>
    <x v="2"/>
    <n v="3183.83"/>
    <x v="1"/>
    <x v="4"/>
    <n v="2021"/>
    <x v="3"/>
  </r>
  <r>
    <x v="3"/>
    <s v="2.01.01.01.00.00"/>
    <x v="1"/>
    <x v="1"/>
    <x v="0"/>
    <x v="0"/>
    <x v="1"/>
    <x v="3"/>
    <m/>
    <m/>
    <x v="1"/>
    <x v="0"/>
    <d v="2021-01-29T00:00:00"/>
    <x v="42"/>
    <n v="0"/>
    <n v="-8897.69"/>
    <m/>
    <x v="15"/>
    <x v="6"/>
    <m/>
    <m/>
    <x v="15"/>
    <x v="6"/>
    <x v="2"/>
    <x v="1"/>
    <x v="1"/>
    <x v="2"/>
    <n v="8897.69"/>
    <x v="1"/>
    <x v="5"/>
    <n v="2021"/>
    <x v="3"/>
  </r>
  <r>
    <x v="36"/>
    <s v="1.03.05.00.00.00"/>
    <x v="1"/>
    <x v="2"/>
    <x v="1"/>
    <x v="0"/>
    <x v="1"/>
    <x v="0"/>
    <m/>
    <m/>
    <x v="1"/>
    <x v="0"/>
    <d v="2021-01-29T00:00:00"/>
    <x v="42"/>
    <n v="0"/>
    <n v="63.12"/>
    <m/>
    <x v="8"/>
    <x v="18"/>
    <m/>
    <m/>
    <x v="8"/>
    <x v="18"/>
    <x v="23"/>
    <x v="1"/>
    <x v="1"/>
    <x v="2"/>
    <n v="63.12"/>
    <x v="1"/>
    <x v="1"/>
    <n v="2021"/>
    <x v="3"/>
  </r>
  <r>
    <x v="26"/>
    <m/>
    <x v="3"/>
    <x v="1"/>
    <x v="1"/>
    <x v="0"/>
    <x v="0"/>
    <x v="0"/>
    <m/>
    <m/>
    <x v="0"/>
    <x v="0"/>
    <d v="2021-01-31T00:00:00"/>
    <x v="43"/>
    <m/>
    <n v="38341085.350000001"/>
    <m/>
    <x v="0"/>
    <x v="0"/>
    <m/>
    <m/>
    <x v="0"/>
    <x v="0"/>
    <x v="5"/>
    <x v="1"/>
    <x v="1"/>
    <x v="2"/>
    <n v="0"/>
    <x v="0"/>
    <x v="0"/>
    <n v="2021"/>
    <x v="3"/>
  </r>
  <r>
    <x v="6"/>
    <m/>
    <x v="4"/>
    <x v="1"/>
    <x v="0"/>
    <x v="0"/>
    <x v="1"/>
    <x v="1"/>
    <m/>
    <m/>
    <x v="1"/>
    <x v="0"/>
    <d v="2021-02-01T00:00:00"/>
    <x v="44"/>
    <n v="0"/>
    <n v="-13103.01"/>
    <m/>
    <x v="1"/>
    <x v="1"/>
    <m/>
    <m/>
    <x v="1"/>
    <x v="1"/>
    <x v="0"/>
    <x v="2"/>
    <x v="2"/>
    <x v="2"/>
    <n v="13103.01"/>
    <x v="2"/>
    <x v="1"/>
    <n v="2021"/>
    <x v="3"/>
  </r>
  <r>
    <x v="37"/>
    <m/>
    <x v="4"/>
    <x v="1"/>
    <x v="0"/>
    <x v="0"/>
    <x v="1"/>
    <x v="1"/>
    <m/>
    <m/>
    <x v="1"/>
    <x v="0"/>
    <d v="2021-02-01T00:00:00"/>
    <x v="44"/>
    <n v="0"/>
    <n v="-454.85"/>
    <m/>
    <x v="11"/>
    <x v="1"/>
    <m/>
    <m/>
    <x v="11"/>
    <x v="1"/>
    <x v="6"/>
    <x v="2"/>
    <x v="2"/>
    <x v="2"/>
    <n v="454.85"/>
    <x v="2"/>
    <x v="1"/>
    <n v="2021"/>
    <x v="3"/>
  </r>
  <r>
    <x v="10"/>
    <m/>
    <x v="4"/>
    <x v="1"/>
    <x v="0"/>
    <x v="0"/>
    <x v="1"/>
    <x v="1"/>
    <m/>
    <m/>
    <x v="1"/>
    <x v="0"/>
    <d v="2021-02-01T00:00:00"/>
    <x v="44"/>
    <n v="0"/>
    <n v="-21.63"/>
    <m/>
    <x v="2"/>
    <x v="1"/>
    <m/>
    <m/>
    <x v="2"/>
    <x v="1"/>
    <x v="8"/>
    <x v="2"/>
    <x v="2"/>
    <x v="2"/>
    <n v="21.63"/>
    <x v="2"/>
    <x v="1"/>
    <n v="2021"/>
    <x v="3"/>
  </r>
  <r>
    <x v="24"/>
    <m/>
    <x v="4"/>
    <x v="1"/>
    <x v="0"/>
    <x v="0"/>
    <x v="1"/>
    <x v="1"/>
    <m/>
    <m/>
    <x v="1"/>
    <x v="0"/>
    <d v="2021-02-01T00:00:00"/>
    <x v="44"/>
    <n v="0"/>
    <n v="-112743.89"/>
    <m/>
    <x v="10"/>
    <x v="1"/>
    <m/>
    <m/>
    <x v="10"/>
    <x v="1"/>
    <x v="9"/>
    <x v="2"/>
    <x v="2"/>
    <x v="2"/>
    <n v="112743.89"/>
    <x v="2"/>
    <x v="1"/>
    <n v="2021"/>
    <x v="3"/>
  </r>
  <r>
    <x v="5"/>
    <m/>
    <x v="4"/>
    <x v="1"/>
    <x v="0"/>
    <x v="0"/>
    <x v="1"/>
    <x v="1"/>
    <m/>
    <m/>
    <x v="1"/>
    <x v="0"/>
    <d v="2021-02-01T00:00:00"/>
    <x v="44"/>
    <n v="0"/>
    <n v="-32779.64"/>
    <m/>
    <x v="5"/>
    <x v="1"/>
    <m/>
    <m/>
    <x v="5"/>
    <x v="1"/>
    <x v="0"/>
    <x v="2"/>
    <x v="2"/>
    <x v="2"/>
    <n v="32779.64"/>
    <x v="2"/>
    <x v="1"/>
    <n v="2021"/>
    <x v="3"/>
  </r>
  <r>
    <x v="4"/>
    <m/>
    <x v="4"/>
    <x v="1"/>
    <x v="0"/>
    <x v="0"/>
    <x v="1"/>
    <x v="1"/>
    <m/>
    <m/>
    <x v="1"/>
    <x v="0"/>
    <d v="2021-02-01T00:00:00"/>
    <x v="44"/>
    <n v="0"/>
    <n v="-1699.38"/>
    <m/>
    <x v="3"/>
    <x v="1"/>
    <m/>
    <m/>
    <x v="3"/>
    <x v="1"/>
    <x v="3"/>
    <x v="2"/>
    <x v="2"/>
    <x v="2"/>
    <n v="1699.38"/>
    <x v="2"/>
    <x v="1"/>
    <n v="2021"/>
    <x v="3"/>
  </r>
  <r>
    <x v="13"/>
    <m/>
    <x v="4"/>
    <x v="1"/>
    <x v="0"/>
    <x v="0"/>
    <x v="1"/>
    <x v="1"/>
    <m/>
    <m/>
    <x v="1"/>
    <x v="0"/>
    <d v="2021-02-01T00:00:00"/>
    <x v="44"/>
    <n v="0"/>
    <n v="-19625.580000000002"/>
    <m/>
    <x v="4"/>
    <x v="1"/>
    <m/>
    <m/>
    <x v="4"/>
    <x v="1"/>
    <x v="10"/>
    <x v="2"/>
    <x v="2"/>
    <x v="2"/>
    <n v="19625.580000000002"/>
    <x v="2"/>
    <x v="1"/>
    <n v="2021"/>
    <x v="3"/>
  </r>
  <r>
    <x v="36"/>
    <m/>
    <x v="4"/>
    <x v="2"/>
    <x v="1"/>
    <x v="0"/>
    <x v="1"/>
    <x v="1"/>
    <m/>
    <m/>
    <x v="1"/>
    <x v="0"/>
    <d v="2021-02-01T00:00:00"/>
    <x v="44"/>
    <n v="0"/>
    <n v="284616.90000000002"/>
    <m/>
    <x v="8"/>
    <x v="1"/>
    <m/>
    <m/>
    <x v="8"/>
    <x v="1"/>
    <x v="23"/>
    <x v="2"/>
    <x v="2"/>
    <x v="2"/>
    <n v="284616.90000000002"/>
    <x v="2"/>
    <x v="1"/>
    <n v="2021"/>
    <x v="3"/>
  </r>
  <r>
    <x v="5"/>
    <m/>
    <x v="4"/>
    <x v="1"/>
    <x v="0"/>
    <x v="0"/>
    <x v="1"/>
    <x v="1"/>
    <m/>
    <m/>
    <x v="1"/>
    <x v="0"/>
    <d v="2021-02-01T00:00:00"/>
    <x v="44"/>
    <n v="0"/>
    <n v="-4205.54"/>
    <m/>
    <x v="5"/>
    <x v="1"/>
    <m/>
    <m/>
    <x v="5"/>
    <x v="1"/>
    <x v="0"/>
    <x v="2"/>
    <x v="2"/>
    <x v="2"/>
    <n v="4205.54"/>
    <x v="2"/>
    <x v="1"/>
    <n v="2021"/>
    <x v="3"/>
  </r>
  <r>
    <x v="27"/>
    <m/>
    <x v="4"/>
    <x v="1"/>
    <x v="0"/>
    <x v="0"/>
    <x v="1"/>
    <x v="1"/>
    <m/>
    <m/>
    <x v="1"/>
    <x v="0"/>
    <d v="2021-02-01T00:00:00"/>
    <x v="44"/>
    <n v="0"/>
    <n v="-540.52"/>
    <m/>
    <x v="14"/>
    <x v="1"/>
    <m/>
    <m/>
    <x v="14"/>
    <x v="1"/>
    <x v="0"/>
    <x v="2"/>
    <x v="2"/>
    <x v="2"/>
    <n v="540.52"/>
    <x v="2"/>
    <x v="1"/>
    <n v="2021"/>
    <x v="3"/>
  </r>
  <r>
    <x v="29"/>
    <m/>
    <x v="4"/>
    <x v="1"/>
    <x v="0"/>
    <x v="0"/>
    <x v="1"/>
    <x v="1"/>
    <m/>
    <m/>
    <x v="1"/>
    <x v="0"/>
    <d v="2021-02-01T00:00:00"/>
    <x v="44"/>
    <n v="0"/>
    <n v="-56133.19"/>
    <m/>
    <x v="9"/>
    <x v="1"/>
    <m/>
    <m/>
    <x v="9"/>
    <x v="1"/>
    <x v="0"/>
    <x v="2"/>
    <x v="2"/>
    <x v="2"/>
    <n v="56133.19"/>
    <x v="2"/>
    <x v="1"/>
    <n v="2021"/>
    <x v="3"/>
  </r>
  <r>
    <x v="1"/>
    <m/>
    <x v="4"/>
    <x v="1"/>
    <x v="0"/>
    <x v="0"/>
    <x v="1"/>
    <x v="1"/>
    <m/>
    <m/>
    <x v="1"/>
    <x v="0"/>
    <d v="2021-02-01T00:00:00"/>
    <x v="44"/>
    <n v="0"/>
    <n v="-41309.89"/>
    <m/>
    <x v="6"/>
    <x v="1"/>
    <m/>
    <m/>
    <x v="6"/>
    <x v="1"/>
    <x v="1"/>
    <x v="2"/>
    <x v="2"/>
    <x v="2"/>
    <n v="41309.89"/>
    <x v="2"/>
    <x v="1"/>
    <n v="2021"/>
    <x v="3"/>
  </r>
  <r>
    <x v="38"/>
    <m/>
    <x v="4"/>
    <x v="1"/>
    <x v="0"/>
    <x v="0"/>
    <x v="1"/>
    <x v="1"/>
    <m/>
    <m/>
    <x v="1"/>
    <x v="0"/>
    <d v="2021-02-01T00:00:00"/>
    <x v="44"/>
    <n v="0"/>
    <n v="-108.66"/>
    <m/>
    <x v="12"/>
    <x v="1"/>
    <m/>
    <m/>
    <x v="12"/>
    <x v="1"/>
    <x v="5"/>
    <x v="2"/>
    <x v="2"/>
    <x v="2"/>
    <n v="108.66"/>
    <x v="2"/>
    <x v="1"/>
    <n v="2021"/>
    <x v="3"/>
  </r>
  <r>
    <x v="1"/>
    <m/>
    <x v="4"/>
    <x v="1"/>
    <x v="0"/>
    <x v="0"/>
    <x v="1"/>
    <x v="1"/>
    <m/>
    <m/>
    <x v="1"/>
    <x v="0"/>
    <d v="2021-02-01T00:00:00"/>
    <x v="44"/>
    <n v="0"/>
    <n v="-1891.12"/>
    <m/>
    <x v="6"/>
    <x v="1"/>
    <m/>
    <m/>
    <x v="6"/>
    <x v="1"/>
    <x v="1"/>
    <x v="2"/>
    <x v="2"/>
    <x v="2"/>
    <n v="1891.12"/>
    <x v="2"/>
    <x v="1"/>
    <n v="2021"/>
    <x v="3"/>
  </r>
  <r>
    <x v="20"/>
    <m/>
    <x v="0"/>
    <x v="2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7"/>
    <x v="2"/>
    <x v="2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8"/>
    <x v="2"/>
    <x v="2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2-01T00:00:00"/>
    <x v="44"/>
    <n v="306744.28999999998"/>
    <m/>
    <m/>
    <x v="0"/>
    <x v="0"/>
    <m/>
    <m/>
    <x v="0"/>
    <x v="0"/>
    <x v="1"/>
    <x v="2"/>
    <x v="2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2-01T00:00:00"/>
    <x v="44"/>
    <n v="1117202.03"/>
    <m/>
    <m/>
    <x v="0"/>
    <x v="0"/>
    <m/>
    <m/>
    <x v="0"/>
    <x v="0"/>
    <x v="15"/>
    <x v="2"/>
    <x v="2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3"/>
    <x v="2"/>
    <x v="2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2-01T00:00:00"/>
    <x v="44"/>
    <n v="475118.58"/>
    <m/>
    <m/>
    <x v="0"/>
    <x v="0"/>
    <m/>
    <m/>
    <x v="0"/>
    <x v="0"/>
    <x v="20"/>
    <x v="2"/>
    <x v="2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5"/>
    <x v="2"/>
    <x v="2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4"/>
    <x v="2"/>
    <x v="2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4"/>
    <x v="2"/>
    <x v="2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1"/>
    <x v="2"/>
    <x v="2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2-01T00:00:00"/>
    <x v="44"/>
    <n v="54591.27"/>
    <m/>
    <m/>
    <x v="0"/>
    <x v="0"/>
    <m/>
    <m/>
    <x v="0"/>
    <x v="0"/>
    <x v="2"/>
    <x v="2"/>
    <x v="2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2-01T00:00:00"/>
    <x v="44"/>
    <n v="890000"/>
    <m/>
    <m/>
    <x v="0"/>
    <x v="0"/>
    <m/>
    <m/>
    <x v="0"/>
    <x v="0"/>
    <x v="0"/>
    <x v="2"/>
    <x v="2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2-01T00:00:00"/>
    <x v="44"/>
    <n v="30188472.690000001"/>
    <m/>
    <m/>
    <x v="0"/>
    <x v="0"/>
    <m/>
    <m/>
    <x v="0"/>
    <x v="0"/>
    <x v="13"/>
    <x v="2"/>
    <x v="2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2-01T00:00:00"/>
    <x v="44"/>
    <n v="49687.45"/>
    <m/>
    <m/>
    <x v="0"/>
    <x v="0"/>
    <m/>
    <m/>
    <x v="0"/>
    <x v="0"/>
    <x v="6"/>
    <x v="2"/>
    <x v="2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2-01T00:00:00"/>
    <x v="44"/>
    <n v="7815059.0300000003"/>
    <m/>
    <m/>
    <x v="0"/>
    <x v="0"/>
    <m/>
    <m/>
    <x v="0"/>
    <x v="0"/>
    <x v="13"/>
    <x v="2"/>
    <x v="2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2"/>
    <x v="2"/>
    <x v="2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2-01T00:00:00"/>
    <x v="44"/>
    <n v="340000"/>
    <m/>
    <m/>
    <x v="0"/>
    <x v="0"/>
    <m/>
    <m/>
    <x v="0"/>
    <x v="0"/>
    <x v="16"/>
    <x v="2"/>
    <x v="2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2-01T00:00:00"/>
    <x v="44"/>
    <n v="172390.51"/>
    <m/>
    <m/>
    <x v="0"/>
    <x v="0"/>
    <m/>
    <m/>
    <x v="0"/>
    <x v="0"/>
    <x v="21"/>
    <x v="2"/>
    <x v="2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2-01T00:00:00"/>
    <x v="44"/>
    <n v="3875238.1"/>
    <m/>
    <m/>
    <x v="0"/>
    <x v="0"/>
    <m/>
    <m/>
    <x v="0"/>
    <x v="0"/>
    <x v="9"/>
    <x v="2"/>
    <x v="2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2-01T00:00:00"/>
    <x v="44"/>
    <n v="24379.030000000261"/>
    <m/>
    <m/>
    <x v="0"/>
    <x v="0"/>
    <m/>
    <m/>
    <x v="0"/>
    <x v="0"/>
    <x v="10"/>
    <x v="2"/>
    <x v="2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2-01T00:00:00"/>
    <x v="44"/>
    <n v="8327449.54"/>
    <m/>
    <m/>
    <x v="0"/>
    <x v="0"/>
    <m/>
    <m/>
    <x v="0"/>
    <x v="0"/>
    <x v="10"/>
    <x v="2"/>
    <x v="2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2-01T00:00:00"/>
    <x v="44"/>
    <n v="0"/>
    <m/>
    <m/>
    <x v="0"/>
    <x v="0"/>
    <m/>
    <m/>
    <x v="0"/>
    <x v="0"/>
    <x v="10"/>
    <x v="2"/>
    <x v="2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2-01T00:00:00"/>
    <x v="44"/>
    <n v="5653560.3600000003"/>
    <m/>
    <m/>
    <x v="0"/>
    <x v="0"/>
    <m/>
    <m/>
    <x v="0"/>
    <x v="0"/>
    <x v="7"/>
    <x v="2"/>
    <x v="2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2-01T00:00:00"/>
    <x v="44"/>
    <n v="34240952.380000003"/>
    <m/>
    <m/>
    <x v="0"/>
    <x v="0"/>
    <m/>
    <m/>
    <x v="0"/>
    <x v="0"/>
    <x v="1"/>
    <x v="2"/>
    <x v="2"/>
    <x v="2"/>
    <n v="0"/>
    <x v="0"/>
    <x v="0"/>
    <n v="2021"/>
    <x v="3"/>
  </r>
  <r>
    <x v="10"/>
    <m/>
    <x v="1"/>
    <x v="1"/>
    <x v="0"/>
    <x v="1"/>
    <x v="0"/>
    <x v="1"/>
    <m/>
    <m/>
    <x v="0"/>
    <x v="1"/>
    <d v="2021-02-01T00:00:00"/>
    <x v="44"/>
    <n v="-0.01"/>
    <m/>
    <m/>
    <x v="0"/>
    <x v="0"/>
    <m/>
    <m/>
    <x v="0"/>
    <x v="0"/>
    <x v="8"/>
    <x v="2"/>
    <x v="2"/>
    <x v="2"/>
    <n v="0"/>
    <x v="0"/>
    <x v="0"/>
    <n v="2021"/>
    <x v="2"/>
  </r>
  <r>
    <x v="3"/>
    <m/>
    <x v="1"/>
    <x v="1"/>
    <x v="0"/>
    <x v="0"/>
    <x v="0"/>
    <x v="0"/>
    <m/>
    <m/>
    <x v="0"/>
    <x v="1"/>
    <d v="2021-02-01T00:00:00"/>
    <x v="44"/>
    <n v="-16.760000000000002"/>
    <m/>
    <m/>
    <x v="0"/>
    <x v="0"/>
    <m/>
    <m/>
    <x v="0"/>
    <x v="0"/>
    <x v="2"/>
    <x v="2"/>
    <x v="2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02-01T00:00:00"/>
    <x v="44"/>
    <n v="53635.81"/>
    <m/>
    <m/>
    <x v="0"/>
    <x v="0"/>
    <m/>
    <m/>
    <x v="0"/>
    <x v="0"/>
    <x v="10"/>
    <x v="2"/>
    <x v="2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2-01T00:00:00"/>
    <x v="44"/>
    <m/>
    <n v="468217.28"/>
    <m/>
    <x v="0"/>
    <x v="0"/>
    <m/>
    <m/>
    <x v="0"/>
    <x v="0"/>
    <x v="13"/>
    <x v="2"/>
    <x v="2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02-01T00:00:00"/>
    <x v="44"/>
    <n v="-108.93"/>
    <m/>
    <m/>
    <x v="0"/>
    <x v="0"/>
    <m/>
    <m/>
    <x v="0"/>
    <x v="0"/>
    <x v="0"/>
    <x v="2"/>
    <x v="2"/>
    <x v="2"/>
    <n v="0"/>
    <x v="0"/>
    <x v="0"/>
    <n v="2021"/>
    <x v="3"/>
  </r>
  <r>
    <x v="21"/>
    <m/>
    <x v="1"/>
    <x v="2"/>
    <x v="1"/>
    <x v="0"/>
    <x v="0"/>
    <x v="0"/>
    <m/>
    <m/>
    <x v="0"/>
    <x v="1"/>
    <d v="2021-02-01T00:00:00"/>
    <x v="44"/>
    <n v="55476.19"/>
    <m/>
    <m/>
    <x v="0"/>
    <x v="0"/>
    <m/>
    <m/>
    <x v="0"/>
    <x v="0"/>
    <x v="1"/>
    <x v="2"/>
    <x v="2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2-01T00:00:00"/>
    <x v="44"/>
    <n v="455238.1"/>
    <m/>
    <m/>
    <x v="0"/>
    <x v="0"/>
    <m/>
    <m/>
    <x v="0"/>
    <x v="0"/>
    <x v="1"/>
    <x v="2"/>
    <x v="2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2-01T00:00:00"/>
    <x v="44"/>
    <n v="3636.81"/>
    <m/>
    <m/>
    <x v="0"/>
    <x v="0"/>
    <m/>
    <m/>
    <x v="0"/>
    <x v="0"/>
    <x v="10"/>
    <x v="2"/>
    <x v="2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2-01T00:00:00"/>
    <x v="44"/>
    <m/>
    <n v="656404.68999999994"/>
    <m/>
    <x v="0"/>
    <x v="0"/>
    <m/>
    <m/>
    <x v="0"/>
    <x v="0"/>
    <x v="13"/>
    <x v="2"/>
    <x v="2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2-01T00:00:00"/>
    <x v="44"/>
    <m/>
    <n v="33471.75"/>
    <m/>
    <x v="0"/>
    <x v="0"/>
    <m/>
    <m/>
    <x v="0"/>
    <x v="0"/>
    <x v="3"/>
    <x v="2"/>
    <x v="2"/>
    <x v="2"/>
    <n v="0"/>
    <x v="0"/>
    <x v="0"/>
    <n v="2021"/>
    <x v="3"/>
  </r>
  <r>
    <x v="13"/>
    <s v="13. Item 13"/>
    <x v="1"/>
    <x v="1"/>
    <x v="0"/>
    <x v="0"/>
    <x v="0"/>
    <x v="0"/>
    <m/>
    <m/>
    <x v="0"/>
    <x v="1"/>
    <d v="2021-02-01T00:00:00"/>
    <x v="44"/>
    <n v="1119047.6200000001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1"/>
    <x v="0"/>
    <x v="0"/>
    <m/>
    <m/>
    <x v="0"/>
    <x v="1"/>
    <d v="2021-02-01T00:00:00"/>
    <x v="44"/>
    <n v="218571.43"/>
    <m/>
    <m/>
    <x v="0"/>
    <x v="0"/>
    <m/>
    <m/>
    <x v="0"/>
    <x v="0"/>
    <x v="0"/>
    <x v="2"/>
    <x v="2"/>
    <x v="2"/>
    <n v="0"/>
    <x v="0"/>
    <x v="0"/>
    <n v="2021"/>
    <x v="2"/>
  </r>
  <r>
    <x v="5"/>
    <m/>
    <x v="1"/>
    <x v="1"/>
    <x v="0"/>
    <x v="0"/>
    <x v="0"/>
    <x v="0"/>
    <m/>
    <m/>
    <x v="0"/>
    <x v="1"/>
    <d v="2021-02-01T00:00:00"/>
    <x v="44"/>
    <n v="1287.83"/>
    <m/>
    <m/>
    <x v="0"/>
    <x v="0"/>
    <m/>
    <m/>
    <x v="0"/>
    <x v="0"/>
    <x v="0"/>
    <x v="2"/>
    <x v="2"/>
    <x v="2"/>
    <n v="0"/>
    <x v="0"/>
    <x v="0"/>
    <n v="2021"/>
    <x v="3"/>
  </r>
  <r>
    <x v="20"/>
    <m/>
    <x v="1"/>
    <x v="2"/>
    <x v="0"/>
    <x v="0"/>
    <x v="0"/>
    <x v="0"/>
    <m/>
    <m/>
    <x v="0"/>
    <x v="1"/>
    <d v="2021-02-01T00:00:00"/>
    <x v="44"/>
    <n v="692757.43"/>
    <m/>
    <m/>
    <x v="0"/>
    <x v="0"/>
    <m/>
    <m/>
    <x v="0"/>
    <x v="0"/>
    <x v="17"/>
    <x v="2"/>
    <x v="2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2-01T00:00:00"/>
    <x v="44"/>
    <m/>
    <n v="66657.58"/>
    <m/>
    <x v="0"/>
    <x v="0"/>
    <m/>
    <m/>
    <x v="0"/>
    <x v="0"/>
    <x v="12"/>
    <x v="2"/>
    <x v="2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2-01T00:00:00"/>
    <x v="44"/>
    <m/>
    <n v="1722606.52"/>
    <m/>
    <x v="0"/>
    <x v="0"/>
    <m/>
    <m/>
    <x v="0"/>
    <x v="0"/>
    <x v="0"/>
    <x v="2"/>
    <x v="2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2-01T00:00:00"/>
    <x v="44"/>
    <m/>
    <n v="1890983.19"/>
    <m/>
    <x v="0"/>
    <x v="0"/>
    <m/>
    <m/>
    <x v="0"/>
    <x v="0"/>
    <x v="0"/>
    <x v="2"/>
    <x v="2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2-01T00:00:00"/>
    <x v="44"/>
    <m/>
    <n v="260947.67"/>
    <m/>
    <x v="0"/>
    <x v="0"/>
    <m/>
    <m/>
    <x v="0"/>
    <x v="0"/>
    <x v="3"/>
    <x v="2"/>
    <x v="2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02-01T00:00:00"/>
    <x v="44"/>
    <m/>
    <n v="904.76"/>
    <m/>
    <x v="0"/>
    <x v="0"/>
    <m/>
    <m/>
    <x v="0"/>
    <x v="0"/>
    <x v="10"/>
    <x v="2"/>
    <x v="2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2-01T00:00:00"/>
    <x v="44"/>
    <n v="63095.24"/>
    <m/>
    <m/>
    <x v="0"/>
    <x v="0"/>
    <m/>
    <m/>
    <x v="0"/>
    <x v="0"/>
    <x v="9"/>
    <x v="2"/>
    <x v="2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2-01T00:00:00"/>
    <x v="44"/>
    <m/>
    <n v="25905.5"/>
    <m/>
    <x v="0"/>
    <x v="0"/>
    <m/>
    <m/>
    <x v="0"/>
    <x v="0"/>
    <x v="21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44047.62"/>
    <m/>
    <m/>
    <x v="0"/>
    <x v="0"/>
    <m/>
    <m/>
    <x v="0"/>
    <x v="0"/>
    <x v="0"/>
    <x v="2"/>
    <x v="2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2-01T00:00:00"/>
    <x v="44"/>
    <m/>
    <n v="3257012.61"/>
    <m/>
    <x v="0"/>
    <x v="0"/>
    <m/>
    <m/>
    <x v="0"/>
    <x v="0"/>
    <x v="1"/>
    <x v="2"/>
    <x v="2"/>
    <x v="2"/>
    <n v="0"/>
    <x v="0"/>
    <x v="0"/>
    <n v="2021"/>
    <x v="3"/>
  </r>
  <r>
    <x v="0"/>
    <m/>
    <x v="3"/>
    <x v="1"/>
    <x v="0"/>
    <x v="0"/>
    <x v="0"/>
    <x v="0"/>
    <m/>
    <m/>
    <x v="0"/>
    <x v="0"/>
    <d v="2021-02-01T00:00:00"/>
    <x v="44"/>
    <m/>
    <n v="32290.09"/>
    <m/>
    <x v="0"/>
    <x v="0"/>
    <m/>
    <m/>
    <x v="0"/>
    <x v="0"/>
    <x v="0"/>
    <x v="2"/>
    <x v="2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2-01T00:00:00"/>
    <x v="44"/>
    <m/>
    <n v="1767.86"/>
    <m/>
    <x v="0"/>
    <x v="0"/>
    <m/>
    <m/>
    <x v="0"/>
    <x v="0"/>
    <x v="13"/>
    <x v="2"/>
    <x v="2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02-01T00:00:00"/>
    <x v="44"/>
    <m/>
    <n v="248662.59"/>
    <m/>
    <x v="0"/>
    <x v="0"/>
    <m/>
    <m/>
    <x v="0"/>
    <x v="0"/>
    <x v="4"/>
    <x v="2"/>
    <x v="2"/>
    <x v="2"/>
    <n v="0"/>
    <x v="0"/>
    <x v="0"/>
    <n v="2021"/>
    <x v="3"/>
  </r>
  <r>
    <x v="0"/>
    <m/>
    <x v="3"/>
    <x v="1"/>
    <x v="0"/>
    <x v="0"/>
    <x v="0"/>
    <x v="0"/>
    <m/>
    <m/>
    <x v="0"/>
    <x v="0"/>
    <d v="2021-02-01T00:00:00"/>
    <x v="44"/>
    <m/>
    <n v="31242.39"/>
    <m/>
    <x v="0"/>
    <x v="0"/>
    <m/>
    <m/>
    <x v="0"/>
    <x v="0"/>
    <x v="0"/>
    <x v="2"/>
    <x v="2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2-01T00:00:00"/>
    <x v="44"/>
    <m/>
    <n v="1050730.51"/>
    <m/>
    <x v="0"/>
    <x v="0"/>
    <m/>
    <m/>
    <x v="0"/>
    <x v="0"/>
    <x v="14"/>
    <x v="2"/>
    <x v="2"/>
    <x v="2"/>
    <n v="0"/>
    <x v="0"/>
    <x v="0"/>
    <n v="2021"/>
    <x v="3"/>
  </r>
  <r>
    <x v="24"/>
    <m/>
    <x v="1"/>
    <x v="1"/>
    <x v="0"/>
    <x v="1"/>
    <x v="0"/>
    <x v="0"/>
    <m/>
    <m/>
    <x v="0"/>
    <x v="1"/>
    <d v="2021-02-01T00:00:00"/>
    <x v="44"/>
    <n v="1051249.52"/>
    <m/>
    <m/>
    <x v="0"/>
    <x v="0"/>
    <m/>
    <m/>
    <x v="0"/>
    <x v="0"/>
    <x v="9"/>
    <x v="2"/>
    <x v="2"/>
    <x v="2"/>
    <n v="0"/>
    <x v="0"/>
    <x v="0"/>
    <n v="2021"/>
    <x v="2"/>
  </r>
  <r>
    <x v="22"/>
    <m/>
    <x v="3"/>
    <x v="1"/>
    <x v="0"/>
    <x v="0"/>
    <x v="0"/>
    <x v="0"/>
    <m/>
    <m/>
    <x v="0"/>
    <x v="0"/>
    <d v="2021-02-01T00:00:00"/>
    <x v="44"/>
    <m/>
    <n v="21221.72"/>
    <m/>
    <x v="0"/>
    <x v="0"/>
    <m/>
    <m/>
    <x v="0"/>
    <x v="0"/>
    <x v="18"/>
    <x v="2"/>
    <x v="2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2-01T00:00:00"/>
    <x v="44"/>
    <m/>
    <n v="3636.81"/>
    <m/>
    <x v="0"/>
    <x v="0"/>
    <m/>
    <m/>
    <x v="0"/>
    <x v="0"/>
    <x v="1"/>
    <x v="2"/>
    <x v="2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2-01T00:00:00"/>
    <x v="44"/>
    <m/>
    <n v="1877810.77"/>
    <m/>
    <x v="0"/>
    <x v="0"/>
    <m/>
    <m/>
    <x v="0"/>
    <x v="0"/>
    <x v="1"/>
    <x v="2"/>
    <x v="2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2-01T00:00:00"/>
    <x v="44"/>
    <m/>
    <n v="129.29"/>
    <m/>
    <x v="0"/>
    <x v="0"/>
    <m/>
    <m/>
    <x v="0"/>
    <x v="0"/>
    <x v="17"/>
    <x v="2"/>
    <x v="2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02-01T00:00:00"/>
    <x v="44"/>
    <n v="1833333.33"/>
    <m/>
    <m/>
    <x v="0"/>
    <x v="0"/>
    <m/>
    <m/>
    <x v="0"/>
    <x v="0"/>
    <x v="15"/>
    <x v="2"/>
    <x v="2"/>
    <x v="2"/>
    <n v="0"/>
    <x v="0"/>
    <x v="0"/>
    <n v="2021"/>
    <x v="3"/>
  </r>
  <r>
    <x v="13"/>
    <s v="12. Item 12"/>
    <x v="1"/>
    <x v="1"/>
    <x v="0"/>
    <x v="0"/>
    <x v="0"/>
    <x v="0"/>
    <m/>
    <m/>
    <x v="0"/>
    <x v="1"/>
    <d v="2021-02-01T00:00:00"/>
    <x v="44"/>
    <n v="871428.57"/>
    <m/>
    <m/>
    <x v="0"/>
    <x v="0"/>
    <m/>
    <m/>
    <x v="0"/>
    <x v="0"/>
    <x v="5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7904761.9000000004"/>
    <m/>
    <m/>
    <x v="0"/>
    <x v="0"/>
    <m/>
    <m/>
    <x v="0"/>
    <x v="0"/>
    <x v="0"/>
    <x v="2"/>
    <x v="2"/>
    <x v="2"/>
    <n v="0"/>
    <x v="0"/>
    <x v="0"/>
    <n v="2021"/>
    <x v="3"/>
  </r>
  <r>
    <x v="28"/>
    <s v="03. Item 03"/>
    <x v="1"/>
    <x v="1"/>
    <x v="0"/>
    <x v="0"/>
    <x v="0"/>
    <x v="0"/>
    <m/>
    <m/>
    <x v="0"/>
    <x v="1"/>
    <d v="2021-02-01T00:00:00"/>
    <x v="44"/>
    <n v="1306302.31"/>
    <m/>
    <m/>
    <x v="0"/>
    <x v="0"/>
    <m/>
    <m/>
    <x v="0"/>
    <x v="0"/>
    <x v="6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3647315.57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5297718.76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47619.05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8235714.29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1059032.1399999999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184459.43"/>
    <m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245238.1"/>
    <m/>
    <m/>
    <x v="0"/>
    <x v="0"/>
    <m/>
    <m/>
    <x v="0"/>
    <x v="0"/>
    <x v="0"/>
    <x v="2"/>
    <x v="2"/>
    <x v="2"/>
    <n v="0"/>
    <x v="0"/>
    <x v="0"/>
    <n v="2021"/>
    <x v="3"/>
  </r>
  <r>
    <x v="5"/>
    <s v="10. Item 10"/>
    <x v="1"/>
    <x v="1"/>
    <x v="0"/>
    <x v="0"/>
    <x v="0"/>
    <x v="0"/>
    <m/>
    <m/>
    <x v="0"/>
    <x v="1"/>
    <d v="2021-02-01T00:00:00"/>
    <x v="44"/>
    <n v="2380.9499999999998"/>
    <m/>
    <m/>
    <x v="0"/>
    <x v="0"/>
    <m/>
    <m/>
    <x v="0"/>
    <x v="0"/>
    <x v="15"/>
    <x v="2"/>
    <x v="2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2-01T00:00:00"/>
    <x v="44"/>
    <n v="2857142.86"/>
    <m/>
    <m/>
    <x v="0"/>
    <x v="0"/>
    <m/>
    <m/>
    <x v="0"/>
    <x v="0"/>
    <x v="0"/>
    <x v="2"/>
    <x v="2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238.1"/>
    <m/>
    <x v="16"/>
    <x v="4"/>
    <m/>
    <m/>
    <x v="16"/>
    <x v="4"/>
    <x v="16"/>
    <x v="2"/>
    <x v="2"/>
    <x v="2"/>
    <n v="238.1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01T00:00:00"/>
    <x v="44"/>
    <n v="0"/>
    <n v="13.12"/>
    <m/>
    <x v="8"/>
    <x v="6"/>
    <m/>
    <m/>
    <x v="8"/>
    <x v="6"/>
    <x v="23"/>
    <x v="2"/>
    <x v="2"/>
    <x v="2"/>
    <n v="13.12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01T00:00:00"/>
    <x v="44"/>
    <n v="0"/>
    <n v="-2931.48"/>
    <m/>
    <x v="15"/>
    <x v="6"/>
    <m/>
    <m/>
    <x v="15"/>
    <x v="6"/>
    <x v="2"/>
    <x v="2"/>
    <x v="2"/>
    <x v="2"/>
    <n v="2931.48"/>
    <x v="2"/>
    <x v="5"/>
    <n v="2021"/>
    <x v="3"/>
  </r>
  <r>
    <x v="19"/>
    <s v="1.02.05.00.00.00"/>
    <x v="1"/>
    <x v="2"/>
    <x v="1"/>
    <x v="0"/>
    <x v="1"/>
    <x v="0"/>
    <m/>
    <m/>
    <x v="1"/>
    <x v="0"/>
    <d v="2021-02-01T00:00:00"/>
    <x v="44"/>
    <n v="0"/>
    <n v="123.02"/>
    <m/>
    <x v="17"/>
    <x v="3"/>
    <m/>
    <m/>
    <x v="17"/>
    <x v="3"/>
    <x v="16"/>
    <x v="2"/>
    <x v="2"/>
    <x v="2"/>
    <n v="123.02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01T00:00:00"/>
    <x v="44"/>
    <n v="0"/>
    <n v="864.73"/>
    <m/>
    <x v="8"/>
    <x v="4"/>
    <m/>
    <m/>
    <x v="8"/>
    <x v="4"/>
    <x v="23"/>
    <x v="2"/>
    <x v="2"/>
    <x v="2"/>
    <n v="864.7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714.29"/>
    <m/>
    <x v="16"/>
    <x v="8"/>
    <m/>
    <m/>
    <x v="16"/>
    <x v="8"/>
    <x v="16"/>
    <x v="2"/>
    <x v="2"/>
    <x v="2"/>
    <n v="714.2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595.24"/>
    <m/>
    <x v="16"/>
    <x v="12"/>
    <m/>
    <m/>
    <x v="16"/>
    <x v="12"/>
    <x v="16"/>
    <x v="2"/>
    <x v="2"/>
    <x v="2"/>
    <n v="595.24"/>
    <x v="2"/>
    <x v="1"/>
    <n v="2021"/>
    <x v="3"/>
  </r>
  <r>
    <x v="3"/>
    <s v="2.01.02.00.00.00"/>
    <x v="1"/>
    <x v="1"/>
    <x v="0"/>
    <x v="0"/>
    <x v="1"/>
    <x v="3"/>
    <m/>
    <m/>
    <x v="1"/>
    <x v="0"/>
    <d v="2021-02-01T00:00:00"/>
    <x v="44"/>
    <n v="0"/>
    <n v="-17547.62"/>
    <m/>
    <x v="22"/>
    <x v="6"/>
    <m/>
    <m/>
    <x v="15"/>
    <x v="6"/>
    <x v="2"/>
    <x v="2"/>
    <x v="2"/>
    <x v="2"/>
    <n v="17547.62"/>
    <x v="2"/>
    <x v="5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428.57"/>
    <m/>
    <x v="16"/>
    <x v="16"/>
    <m/>
    <m/>
    <x v="16"/>
    <x v="16"/>
    <x v="16"/>
    <x v="2"/>
    <x v="2"/>
    <x v="2"/>
    <n v="42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29.76"/>
    <m/>
    <x v="16"/>
    <x v="7"/>
    <m/>
    <m/>
    <x v="16"/>
    <x v="7"/>
    <x v="16"/>
    <x v="2"/>
    <x v="2"/>
    <x v="2"/>
    <n v="29.76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1T00:00:00"/>
    <x v="44"/>
    <n v="0"/>
    <n v="389.16"/>
    <m/>
    <x v="17"/>
    <x v="5"/>
    <m/>
    <m/>
    <x v="17"/>
    <x v="5"/>
    <x v="16"/>
    <x v="2"/>
    <x v="2"/>
    <x v="2"/>
    <n v="389.16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01T00:00:00"/>
    <x v="44"/>
    <n v="0"/>
    <n v="71.430000000000007"/>
    <m/>
    <x v="8"/>
    <x v="6"/>
    <m/>
    <m/>
    <x v="8"/>
    <x v="6"/>
    <x v="23"/>
    <x v="2"/>
    <x v="2"/>
    <x v="2"/>
    <n v="71.43000000000000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1T00:00:00"/>
    <x v="44"/>
    <n v="0"/>
    <n v="714.29"/>
    <m/>
    <x v="16"/>
    <x v="4"/>
    <m/>
    <m/>
    <x v="16"/>
    <x v="4"/>
    <x v="16"/>
    <x v="2"/>
    <x v="2"/>
    <x v="2"/>
    <n v="714.29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1T00:00:00"/>
    <x v="44"/>
    <n v="0"/>
    <n v="-14278.57"/>
    <m/>
    <x v="6"/>
    <x v="17"/>
    <m/>
    <m/>
    <x v="6"/>
    <x v="17"/>
    <x v="1"/>
    <x v="2"/>
    <x v="2"/>
    <x v="2"/>
    <n v="14278.57"/>
    <x v="2"/>
    <x v="4"/>
    <n v="2021"/>
    <x v="3"/>
  </r>
  <r>
    <x v="26"/>
    <m/>
    <x v="1"/>
    <x v="1"/>
    <x v="1"/>
    <x v="0"/>
    <x v="0"/>
    <x v="0"/>
    <m/>
    <m/>
    <x v="1"/>
    <x v="0"/>
    <d v="2021-02-02T00:00:00"/>
    <x v="45"/>
    <m/>
    <n v="1094965.03"/>
    <m/>
    <x v="0"/>
    <x v="0"/>
    <m/>
    <m/>
    <x v="0"/>
    <x v="0"/>
    <x v="5"/>
    <x v="2"/>
    <x v="2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01-15T00:00:00"/>
    <x v="45"/>
    <m/>
    <n v="989011.8"/>
    <m/>
    <x v="0"/>
    <x v="0"/>
    <m/>
    <m/>
    <x v="0"/>
    <x v="0"/>
    <x v="4"/>
    <x v="1"/>
    <x v="2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1-15T00:00:00"/>
    <x v="45"/>
    <m/>
    <n v="53635.79"/>
    <m/>
    <x v="0"/>
    <x v="0"/>
    <m/>
    <m/>
    <x v="0"/>
    <x v="0"/>
    <x v="2"/>
    <x v="1"/>
    <x v="2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01-15T00:00:00"/>
    <x v="45"/>
    <m/>
    <n v="31242.39"/>
    <m/>
    <x v="0"/>
    <x v="0"/>
    <m/>
    <m/>
    <x v="0"/>
    <x v="0"/>
    <x v="1"/>
    <x v="1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898.5"/>
    <m/>
    <x v="17"/>
    <x v="5"/>
    <m/>
    <m/>
    <x v="17"/>
    <x v="5"/>
    <x v="16"/>
    <x v="2"/>
    <x v="2"/>
    <x v="2"/>
    <n v="898.5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02T00:00:00"/>
    <x v="45"/>
    <n v="0"/>
    <n v="265.49"/>
    <m/>
    <x v="8"/>
    <x v="12"/>
    <m/>
    <m/>
    <x v="8"/>
    <x v="12"/>
    <x v="23"/>
    <x v="2"/>
    <x v="2"/>
    <x v="2"/>
    <n v="265.4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123.81"/>
    <m/>
    <x v="16"/>
    <x v="18"/>
    <m/>
    <m/>
    <x v="16"/>
    <x v="18"/>
    <x v="16"/>
    <x v="2"/>
    <x v="2"/>
    <x v="2"/>
    <n v="123.81"/>
    <x v="2"/>
    <x v="1"/>
    <n v="2021"/>
    <x v="3"/>
  </r>
  <r>
    <x v="0"/>
    <s v="2.15.01.02.00.00"/>
    <x v="1"/>
    <x v="1"/>
    <x v="0"/>
    <x v="0"/>
    <x v="1"/>
    <x v="3"/>
    <m/>
    <m/>
    <x v="1"/>
    <x v="0"/>
    <d v="2021-02-02T00:00:00"/>
    <x v="45"/>
    <n v="0"/>
    <n v="-254089.69"/>
    <m/>
    <x v="13"/>
    <x v="1"/>
    <m/>
    <m/>
    <x v="13"/>
    <x v="1"/>
    <x v="0"/>
    <x v="2"/>
    <x v="2"/>
    <x v="2"/>
    <n v="254089.69"/>
    <x v="2"/>
    <x v="4"/>
    <n v="2021"/>
    <x v="3"/>
  </r>
  <r>
    <x v="1"/>
    <s v="2.09.02.04.00.00"/>
    <x v="1"/>
    <x v="1"/>
    <x v="0"/>
    <x v="0"/>
    <x v="1"/>
    <x v="3"/>
    <m/>
    <m/>
    <x v="1"/>
    <x v="0"/>
    <d v="2021-02-02T00:00:00"/>
    <x v="45"/>
    <n v="0"/>
    <n v="-10905.2"/>
    <m/>
    <x v="6"/>
    <x v="17"/>
    <m/>
    <m/>
    <x v="6"/>
    <x v="17"/>
    <x v="1"/>
    <x v="2"/>
    <x v="2"/>
    <x v="2"/>
    <n v="10905.2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02T00:00:00"/>
    <x v="45"/>
    <n v="0"/>
    <n v="-145.07"/>
    <m/>
    <x v="15"/>
    <x v="6"/>
    <m/>
    <m/>
    <x v="15"/>
    <x v="6"/>
    <x v="2"/>
    <x v="2"/>
    <x v="2"/>
    <x v="2"/>
    <n v="145.07"/>
    <x v="2"/>
    <x v="5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23.81"/>
    <m/>
    <x v="16"/>
    <x v="16"/>
    <m/>
    <m/>
    <x v="16"/>
    <x v="16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2T00:00:00"/>
    <x v="45"/>
    <n v="0"/>
    <n v="214.29"/>
    <m/>
    <x v="16"/>
    <x v="9"/>
    <m/>
    <m/>
    <x v="16"/>
    <x v="9"/>
    <x v="16"/>
    <x v="2"/>
    <x v="2"/>
    <x v="2"/>
    <n v="214.29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02T00:00:00"/>
    <x v="45"/>
    <n v="0"/>
    <n v="1190.48"/>
    <m/>
    <x v="17"/>
    <x v="5"/>
    <m/>
    <m/>
    <x v="17"/>
    <x v="5"/>
    <x v="16"/>
    <x v="2"/>
    <x v="2"/>
    <x v="2"/>
    <n v="1190.48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2T00:00:00"/>
    <x v="45"/>
    <n v="0"/>
    <n v="12515.17"/>
    <m/>
    <x v="17"/>
    <x v="2"/>
    <m/>
    <m/>
    <x v="17"/>
    <x v="2"/>
    <x v="16"/>
    <x v="2"/>
    <x v="2"/>
    <x v="2"/>
    <n v="12515.1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145.99"/>
    <m/>
    <x v="17"/>
    <x v="5"/>
    <m/>
    <m/>
    <x v="17"/>
    <x v="5"/>
    <x v="16"/>
    <x v="2"/>
    <x v="2"/>
    <x v="2"/>
    <n v="145.9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2T00:00:00"/>
    <x v="45"/>
    <n v="0"/>
    <n v="59.98"/>
    <m/>
    <x v="17"/>
    <x v="3"/>
    <m/>
    <m/>
    <x v="17"/>
    <x v="3"/>
    <x v="16"/>
    <x v="2"/>
    <x v="2"/>
    <x v="2"/>
    <n v="59.98"/>
    <x v="2"/>
    <x v="1"/>
    <n v="2021"/>
    <x v="3"/>
  </r>
  <r>
    <x v="36"/>
    <s v="1.03.05.00.00.00"/>
    <x v="1"/>
    <x v="2"/>
    <x v="1"/>
    <x v="0"/>
    <x v="1"/>
    <x v="4"/>
    <m/>
    <m/>
    <x v="1"/>
    <x v="0"/>
    <d v="2021-02-02T00:00:00"/>
    <x v="45"/>
    <n v="0"/>
    <n v="10095.14"/>
    <m/>
    <x v="8"/>
    <x v="17"/>
    <m/>
    <m/>
    <x v="8"/>
    <x v="17"/>
    <x v="23"/>
    <x v="2"/>
    <x v="2"/>
    <x v="2"/>
    <n v="10095.14"/>
    <x v="2"/>
    <x v="1"/>
    <n v="2021"/>
    <x v="3"/>
  </r>
  <r>
    <x v="5"/>
    <m/>
    <x v="1"/>
    <x v="1"/>
    <x v="1"/>
    <x v="0"/>
    <x v="0"/>
    <x v="0"/>
    <m/>
    <m/>
    <x v="1"/>
    <x v="0"/>
    <d v="2021-02-03T00:00:00"/>
    <x v="46"/>
    <m/>
    <n v="483.16"/>
    <m/>
    <x v="0"/>
    <x v="0"/>
    <m/>
    <m/>
    <x v="0"/>
    <x v="0"/>
    <x v="0"/>
    <x v="2"/>
    <x v="2"/>
    <x v="2"/>
    <n v="0"/>
    <x v="0"/>
    <x v="0"/>
    <n v="2021"/>
    <x v="3"/>
  </r>
  <r>
    <x v="4"/>
    <m/>
    <x v="1"/>
    <x v="1"/>
    <x v="0"/>
    <x v="0"/>
    <x v="0"/>
    <x v="0"/>
    <m/>
    <s v="4"/>
    <x v="1"/>
    <x v="0"/>
    <d v="2021-01-15T00:00:00"/>
    <x v="46"/>
    <m/>
    <n v="483.16"/>
    <m/>
    <x v="0"/>
    <x v="0"/>
    <m/>
    <m/>
    <x v="0"/>
    <x v="0"/>
    <x v="3"/>
    <x v="1"/>
    <x v="2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2-03T00:00:00"/>
    <x v="46"/>
    <m/>
    <n v="2475.56"/>
    <m/>
    <x v="0"/>
    <x v="0"/>
    <m/>
    <m/>
    <x v="0"/>
    <x v="0"/>
    <x v="0"/>
    <x v="2"/>
    <x v="2"/>
    <x v="2"/>
    <n v="0"/>
    <x v="0"/>
    <x v="0"/>
    <n v="2021"/>
    <x v="3"/>
  </r>
  <r>
    <x v="28"/>
    <m/>
    <x v="1"/>
    <x v="2"/>
    <x v="0"/>
    <x v="0"/>
    <x v="0"/>
    <x v="0"/>
    <m/>
    <s v="4"/>
    <x v="1"/>
    <x v="0"/>
    <d v="2021-01-15T00:00:00"/>
    <x v="46"/>
    <m/>
    <n v="2475.56"/>
    <m/>
    <x v="0"/>
    <x v="0"/>
    <m/>
    <m/>
    <x v="0"/>
    <x v="0"/>
    <x v="15"/>
    <x v="1"/>
    <x v="2"/>
    <x v="2"/>
    <n v="0"/>
    <x v="0"/>
    <x v="0"/>
    <n v="2021"/>
    <x v="3"/>
  </r>
  <r>
    <x v="0"/>
    <s v="2.15.01.02.00.00"/>
    <x v="1"/>
    <x v="1"/>
    <x v="0"/>
    <x v="0"/>
    <x v="1"/>
    <x v="3"/>
    <m/>
    <m/>
    <x v="1"/>
    <x v="0"/>
    <d v="2021-02-03T00:00:00"/>
    <x v="46"/>
    <n v="0"/>
    <n v="-37537.75"/>
    <m/>
    <x v="13"/>
    <x v="1"/>
    <m/>
    <m/>
    <x v="13"/>
    <x v="1"/>
    <x v="0"/>
    <x v="2"/>
    <x v="2"/>
    <x v="2"/>
    <n v="37537.75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3T00:00:00"/>
    <x v="46"/>
    <n v="0"/>
    <n v="10.15"/>
    <m/>
    <x v="17"/>
    <x v="3"/>
    <m/>
    <m/>
    <x v="17"/>
    <x v="3"/>
    <x v="16"/>
    <x v="2"/>
    <x v="2"/>
    <x v="2"/>
    <n v="10.1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3T00:00:00"/>
    <x v="46"/>
    <n v="0"/>
    <n v="254.12"/>
    <m/>
    <x v="17"/>
    <x v="5"/>
    <m/>
    <m/>
    <x v="17"/>
    <x v="5"/>
    <x v="16"/>
    <x v="2"/>
    <x v="2"/>
    <x v="2"/>
    <n v="254.12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3T00:00:00"/>
    <x v="46"/>
    <n v="0"/>
    <n v="-627.03"/>
    <m/>
    <x v="6"/>
    <x v="17"/>
    <m/>
    <m/>
    <x v="6"/>
    <x v="17"/>
    <x v="1"/>
    <x v="2"/>
    <x v="2"/>
    <x v="2"/>
    <n v="627.03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03T00:00:00"/>
    <x v="46"/>
    <n v="0"/>
    <n v="-24138.18"/>
    <m/>
    <x v="15"/>
    <x v="6"/>
    <m/>
    <m/>
    <x v="15"/>
    <x v="6"/>
    <x v="2"/>
    <x v="2"/>
    <x v="2"/>
    <x v="2"/>
    <n v="24138.18"/>
    <x v="2"/>
    <x v="5"/>
    <n v="2021"/>
    <x v="3"/>
  </r>
  <r>
    <x v="19"/>
    <s v="1.02.06.00.00.00"/>
    <x v="1"/>
    <x v="2"/>
    <x v="1"/>
    <x v="0"/>
    <x v="1"/>
    <x v="0"/>
    <m/>
    <m/>
    <x v="1"/>
    <x v="0"/>
    <d v="2021-02-03T00:00:00"/>
    <x v="46"/>
    <n v="0"/>
    <n v="5340.2"/>
    <m/>
    <x v="17"/>
    <x v="2"/>
    <m/>
    <m/>
    <x v="17"/>
    <x v="2"/>
    <x v="16"/>
    <x v="2"/>
    <x v="2"/>
    <x v="2"/>
    <n v="5340.2"/>
    <x v="2"/>
    <x v="1"/>
    <n v="2021"/>
    <x v="3"/>
  </r>
  <r>
    <x v="31"/>
    <m/>
    <x v="1"/>
    <x v="2"/>
    <x v="1"/>
    <x v="0"/>
    <x v="1"/>
    <x v="0"/>
    <m/>
    <m/>
    <x v="1"/>
    <x v="0"/>
    <d v="2021-02-03T00:00:00"/>
    <x v="46"/>
    <n v="0"/>
    <n v="0.38"/>
    <m/>
    <x v="34"/>
    <x v="2"/>
    <m/>
    <m/>
    <x v="24"/>
    <x v="2"/>
    <x v="21"/>
    <x v="2"/>
    <x v="2"/>
    <x v="2"/>
    <n v="0.38"/>
    <x v="2"/>
    <x v="1"/>
    <n v="2021"/>
    <x v="3"/>
  </r>
  <r>
    <x v="6"/>
    <s v="2.15.03.00.00.00"/>
    <x v="1"/>
    <x v="1"/>
    <x v="0"/>
    <x v="0"/>
    <x v="1"/>
    <x v="3"/>
    <m/>
    <m/>
    <x v="1"/>
    <x v="0"/>
    <d v="2021-02-03T00:00:00"/>
    <x v="46"/>
    <n v="0"/>
    <n v="-8431.2900000000009"/>
    <m/>
    <x v="1"/>
    <x v="6"/>
    <m/>
    <m/>
    <x v="1"/>
    <x v="6"/>
    <x v="0"/>
    <x v="2"/>
    <x v="2"/>
    <x v="2"/>
    <n v="8431.2900000000009"/>
    <x v="2"/>
    <x v="4"/>
    <n v="2021"/>
    <x v="3"/>
  </r>
  <r>
    <x v="13"/>
    <m/>
    <x v="1"/>
    <x v="1"/>
    <x v="0"/>
    <x v="0"/>
    <x v="0"/>
    <x v="0"/>
    <m/>
    <s v="3"/>
    <x v="1"/>
    <x v="0"/>
    <d v="2021-01-15T00:00:00"/>
    <x v="47"/>
    <m/>
    <n v="19326.41"/>
    <m/>
    <x v="0"/>
    <x v="0"/>
    <m/>
    <m/>
    <x v="0"/>
    <x v="0"/>
    <x v="10"/>
    <x v="1"/>
    <x v="2"/>
    <x v="2"/>
    <n v="0"/>
    <x v="0"/>
    <x v="0"/>
    <n v="2021"/>
    <x v="3"/>
  </r>
  <r>
    <x v="18"/>
    <m/>
    <x v="1"/>
    <x v="1"/>
    <x v="0"/>
    <x v="0"/>
    <x v="0"/>
    <x v="0"/>
    <m/>
    <s v="3"/>
    <x v="1"/>
    <x v="0"/>
    <d v="2021-01-15T00:00:00"/>
    <x v="47"/>
    <m/>
    <n v="86672.4"/>
    <m/>
    <x v="0"/>
    <x v="0"/>
    <m/>
    <m/>
    <x v="0"/>
    <x v="0"/>
    <x v="1"/>
    <x v="1"/>
    <x v="2"/>
    <x v="2"/>
    <n v="0"/>
    <x v="0"/>
    <x v="0"/>
    <n v="2021"/>
    <x v="3"/>
  </r>
  <r>
    <x v="4"/>
    <m/>
    <x v="1"/>
    <x v="1"/>
    <x v="0"/>
    <x v="1"/>
    <x v="0"/>
    <x v="0"/>
    <m/>
    <s v="3"/>
    <x v="1"/>
    <x v="0"/>
    <d v="2021-01-15T00:00:00"/>
    <x v="47"/>
    <m/>
    <n v="1051249.52"/>
    <m/>
    <x v="0"/>
    <x v="0"/>
    <m/>
    <m/>
    <x v="0"/>
    <x v="0"/>
    <x v="3"/>
    <x v="1"/>
    <x v="2"/>
    <x v="2"/>
    <n v="0"/>
    <x v="0"/>
    <x v="0"/>
    <n v="2021"/>
    <x v="2"/>
  </r>
  <r>
    <x v="5"/>
    <m/>
    <x v="1"/>
    <x v="1"/>
    <x v="1"/>
    <x v="0"/>
    <x v="0"/>
    <x v="0"/>
    <m/>
    <m/>
    <x v="1"/>
    <x v="0"/>
    <d v="2021-02-04T00:00:00"/>
    <x v="47"/>
    <m/>
    <n v="1157248.32"/>
    <m/>
    <x v="0"/>
    <x v="0"/>
    <m/>
    <m/>
    <x v="0"/>
    <x v="0"/>
    <x v="0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04T00:00:00"/>
    <x v="47"/>
    <n v="0"/>
    <n v="107.1"/>
    <m/>
    <x v="17"/>
    <x v="5"/>
    <m/>
    <m/>
    <x v="17"/>
    <x v="5"/>
    <x v="16"/>
    <x v="2"/>
    <x v="2"/>
    <x v="2"/>
    <n v="107.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4T00:00:00"/>
    <x v="47"/>
    <n v="0"/>
    <n v="65770.25"/>
    <m/>
    <x v="17"/>
    <x v="10"/>
    <m/>
    <m/>
    <x v="17"/>
    <x v="10"/>
    <x v="16"/>
    <x v="2"/>
    <x v="2"/>
    <x v="2"/>
    <n v="65770.2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4T00:00:00"/>
    <x v="47"/>
    <n v="0"/>
    <n v="21.37"/>
    <m/>
    <x v="17"/>
    <x v="3"/>
    <m/>
    <m/>
    <x v="17"/>
    <x v="3"/>
    <x v="16"/>
    <x v="2"/>
    <x v="2"/>
    <x v="2"/>
    <n v="21.37"/>
    <x v="2"/>
    <x v="1"/>
    <n v="2021"/>
    <x v="3"/>
  </r>
  <r>
    <x v="24"/>
    <s v="2.04.03.00.00.00"/>
    <x v="1"/>
    <x v="1"/>
    <x v="0"/>
    <x v="0"/>
    <x v="1"/>
    <x v="3"/>
    <m/>
    <m/>
    <x v="1"/>
    <x v="0"/>
    <d v="2021-02-04T00:00:00"/>
    <x v="47"/>
    <n v="0"/>
    <n v="-700744.02"/>
    <m/>
    <x v="10"/>
    <x v="1"/>
    <m/>
    <m/>
    <x v="10"/>
    <x v="1"/>
    <x v="9"/>
    <x v="2"/>
    <x v="2"/>
    <x v="2"/>
    <n v="700744.02"/>
    <x v="2"/>
    <x v="4"/>
    <n v="2021"/>
    <x v="3"/>
  </r>
  <r>
    <x v="10"/>
    <s v="2.08.00.00.00.00"/>
    <x v="1"/>
    <x v="1"/>
    <x v="0"/>
    <x v="0"/>
    <x v="1"/>
    <x v="3"/>
    <m/>
    <m/>
    <x v="1"/>
    <x v="0"/>
    <d v="2021-02-04T00:00:00"/>
    <x v="47"/>
    <n v="0"/>
    <n v="-324047.65999999997"/>
    <m/>
    <x v="2"/>
    <x v="1"/>
    <m/>
    <m/>
    <x v="2"/>
    <x v="1"/>
    <x v="8"/>
    <x v="2"/>
    <x v="2"/>
    <x v="2"/>
    <n v="324047.65999999997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04T00:00:00"/>
    <x v="47"/>
    <n v="0"/>
    <n v="-140"/>
    <m/>
    <x v="15"/>
    <x v="6"/>
    <m/>
    <m/>
    <x v="15"/>
    <x v="6"/>
    <x v="2"/>
    <x v="2"/>
    <x v="2"/>
    <x v="2"/>
    <n v="140"/>
    <x v="2"/>
    <x v="5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45.24"/>
    <m/>
    <x v="16"/>
    <x v="8"/>
    <m/>
    <m/>
    <x v="16"/>
    <x v="8"/>
    <x v="16"/>
    <x v="2"/>
    <x v="2"/>
    <x v="2"/>
    <n v="45.24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5T00:00:00"/>
    <x v="48"/>
    <n v="0"/>
    <n v="1357.38"/>
    <m/>
    <x v="17"/>
    <x v="6"/>
    <m/>
    <m/>
    <x v="17"/>
    <x v="6"/>
    <x v="16"/>
    <x v="2"/>
    <x v="2"/>
    <x v="2"/>
    <n v="1357.38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95.24"/>
    <m/>
    <x v="16"/>
    <x v="8"/>
    <m/>
    <m/>
    <x v="16"/>
    <x v="8"/>
    <x v="16"/>
    <x v="2"/>
    <x v="2"/>
    <x v="2"/>
    <n v="95.2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101.19"/>
    <m/>
    <x v="16"/>
    <x v="2"/>
    <m/>
    <m/>
    <x v="16"/>
    <x v="2"/>
    <x v="16"/>
    <x v="2"/>
    <x v="2"/>
    <x v="2"/>
    <n v="101.19"/>
    <x v="2"/>
    <x v="1"/>
    <n v="2021"/>
    <x v="3"/>
  </r>
  <r>
    <x v="27"/>
    <s v="2.15.08.01.00.00"/>
    <x v="1"/>
    <x v="1"/>
    <x v="0"/>
    <x v="0"/>
    <x v="1"/>
    <x v="3"/>
    <m/>
    <m/>
    <x v="1"/>
    <x v="0"/>
    <d v="2021-02-05T00:00:00"/>
    <x v="48"/>
    <n v="0"/>
    <n v="-5.95"/>
    <m/>
    <x v="14"/>
    <x v="11"/>
    <m/>
    <m/>
    <x v="14"/>
    <x v="11"/>
    <x v="0"/>
    <x v="2"/>
    <x v="2"/>
    <x v="2"/>
    <n v="5.95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05T00:00:00"/>
    <x v="48"/>
    <n v="0"/>
    <n v="119.05"/>
    <m/>
    <x v="16"/>
    <x v="15"/>
    <m/>
    <m/>
    <x v="16"/>
    <x v="15"/>
    <x v="16"/>
    <x v="2"/>
    <x v="2"/>
    <x v="2"/>
    <n v="119.0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145.65"/>
    <m/>
    <x v="17"/>
    <x v="5"/>
    <m/>
    <m/>
    <x v="17"/>
    <x v="5"/>
    <x v="16"/>
    <x v="2"/>
    <x v="2"/>
    <x v="2"/>
    <n v="145.65"/>
    <x v="2"/>
    <x v="1"/>
    <n v="2021"/>
    <x v="3"/>
  </r>
  <r>
    <x v="10"/>
    <s v="2.08.00.00.00.00"/>
    <x v="1"/>
    <x v="1"/>
    <x v="0"/>
    <x v="0"/>
    <x v="1"/>
    <x v="3"/>
    <m/>
    <m/>
    <x v="1"/>
    <x v="0"/>
    <d v="2021-02-05T00:00:00"/>
    <x v="48"/>
    <n v="0"/>
    <n v="-252261.67"/>
    <m/>
    <x v="2"/>
    <x v="1"/>
    <m/>
    <m/>
    <x v="2"/>
    <x v="1"/>
    <x v="8"/>
    <x v="2"/>
    <x v="2"/>
    <x v="2"/>
    <n v="252261.67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673.93"/>
    <m/>
    <x v="17"/>
    <x v="5"/>
    <m/>
    <m/>
    <x v="17"/>
    <x v="5"/>
    <x v="16"/>
    <x v="2"/>
    <x v="2"/>
    <x v="2"/>
    <n v="673.93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05T00:00:00"/>
    <x v="48"/>
    <n v="0"/>
    <n v="507.26"/>
    <m/>
    <x v="8"/>
    <x v="12"/>
    <m/>
    <m/>
    <x v="8"/>
    <x v="12"/>
    <x v="23"/>
    <x v="2"/>
    <x v="2"/>
    <x v="2"/>
    <n v="507.26"/>
    <x v="2"/>
    <x v="1"/>
    <n v="2021"/>
    <x v="3"/>
  </r>
  <r>
    <x v="24"/>
    <s v="2.04.03.00.00.00"/>
    <x v="1"/>
    <x v="1"/>
    <x v="0"/>
    <x v="0"/>
    <x v="1"/>
    <x v="3"/>
    <m/>
    <m/>
    <x v="1"/>
    <x v="0"/>
    <d v="2021-02-05T00:00:00"/>
    <x v="48"/>
    <n v="0"/>
    <n v="-3307.55"/>
    <m/>
    <x v="10"/>
    <x v="1"/>
    <m/>
    <m/>
    <x v="10"/>
    <x v="1"/>
    <x v="9"/>
    <x v="2"/>
    <x v="2"/>
    <x v="2"/>
    <n v="3307.55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5T00:00:00"/>
    <x v="48"/>
    <n v="0"/>
    <n v="16.12"/>
    <m/>
    <x v="17"/>
    <x v="3"/>
    <m/>
    <m/>
    <x v="17"/>
    <x v="3"/>
    <x v="16"/>
    <x v="2"/>
    <x v="2"/>
    <x v="2"/>
    <n v="16.12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5T00:00:00"/>
    <x v="48"/>
    <n v="0"/>
    <n v="130"/>
    <m/>
    <x v="17"/>
    <x v="20"/>
    <m/>
    <m/>
    <x v="17"/>
    <x v="20"/>
    <x v="16"/>
    <x v="2"/>
    <x v="2"/>
    <x v="2"/>
    <n v="130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08T00:00:00"/>
    <x v="49"/>
    <n v="0"/>
    <n v="1190.48"/>
    <m/>
    <x v="17"/>
    <x v="5"/>
    <m/>
    <m/>
    <x v="17"/>
    <x v="5"/>
    <x v="16"/>
    <x v="2"/>
    <x v="2"/>
    <x v="2"/>
    <n v="1190.4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08T00:00:00"/>
    <x v="49"/>
    <n v="0"/>
    <n v="792.65"/>
    <m/>
    <x v="17"/>
    <x v="10"/>
    <m/>
    <m/>
    <x v="17"/>
    <x v="10"/>
    <x v="16"/>
    <x v="2"/>
    <x v="2"/>
    <x v="2"/>
    <n v="792.6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23.81"/>
    <m/>
    <x v="16"/>
    <x v="8"/>
    <m/>
    <m/>
    <x v="16"/>
    <x v="8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161.9"/>
    <m/>
    <x v="16"/>
    <x v="9"/>
    <m/>
    <m/>
    <x v="16"/>
    <x v="9"/>
    <x v="16"/>
    <x v="2"/>
    <x v="2"/>
    <x v="2"/>
    <n v="1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8T00:00:00"/>
    <x v="49"/>
    <n v="0"/>
    <n v="107.14"/>
    <m/>
    <x v="16"/>
    <x v="16"/>
    <m/>
    <m/>
    <x v="16"/>
    <x v="16"/>
    <x v="16"/>
    <x v="2"/>
    <x v="2"/>
    <x v="2"/>
    <n v="107.14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08T00:00:00"/>
    <x v="49"/>
    <n v="0"/>
    <n v="60.36"/>
    <m/>
    <x v="8"/>
    <x v="6"/>
    <m/>
    <m/>
    <x v="8"/>
    <x v="6"/>
    <x v="23"/>
    <x v="2"/>
    <x v="2"/>
    <x v="2"/>
    <n v="60.36"/>
    <x v="2"/>
    <x v="1"/>
    <n v="2021"/>
    <x v="3"/>
  </r>
  <r>
    <x v="41"/>
    <m/>
    <x v="1"/>
    <x v="1"/>
    <x v="1"/>
    <x v="0"/>
    <x v="0"/>
    <x v="0"/>
    <m/>
    <m/>
    <x v="1"/>
    <x v="0"/>
    <d v="2021-02-08T00:00:00"/>
    <x v="49"/>
    <m/>
    <n v="35837.29"/>
    <m/>
    <x v="0"/>
    <x v="0"/>
    <m/>
    <m/>
    <x v="0"/>
    <x v="0"/>
    <x v="15"/>
    <x v="2"/>
    <x v="2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1-15T00:00:00"/>
    <x v="49"/>
    <m/>
    <n v="35837.29"/>
    <m/>
    <x v="0"/>
    <x v="0"/>
    <m/>
    <m/>
    <x v="0"/>
    <x v="0"/>
    <x v="3"/>
    <x v="1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57.75"/>
    <m/>
    <x v="17"/>
    <x v="3"/>
    <m/>
    <m/>
    <x v="17"/>
    <x v="3"/>
    <x v="16"/>
    <x v="2"/>
    <x v="2"/>
    <x v="2"/>
    <n v="57.7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456.62"/>
    <m/>
    <x v="17"/>
    <x v="5"/>
    <m/>
    <m/>
    <x v="17"/>
    <x v="5"/>
    <x v="16"/>
    <x v="2"/>
    <x v="2"/>
    <x v="2"/>
    <n v="456.62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08T00:00:00"/>
    <x v="49"/>
    <n v="0"/>
    <n v="-113.85"/>
    <m/>
    <x v="6"/>
    <x v="17"/>
    <m/>
    <m/>
    <x v="6"/>
    <x v="17"/>
    <x v="1"/>
    <x v="2"/>
    <x v="2"/>
    <x v="2"/>
    <n v="113.85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08T00:00:00"/>
    <x v="49"/>
    <n v="0"/>
    <n v="1190.48"/>
    <m/>
    <x v="17"/>
    <x v="4"/>
    <m/>
    <m/>
    <x v="17"/>
    <x v="4"/>
    <x v="16"/>
    <x v="2"/>
    <x v="2"/>
    <x v="2"/>
    <n v="1190.48"/>
    <x v="2"/>
    <x v="1"/>
    <n v="2021"/>
    <x v="3"/>
  </r>
  <r>
    <x v="34"/>
    <m/>
    <x v="1"/>
    <x v="2"/>
    <x v="0"/>
    <x v="0"/>
    <x v="1"/>
    <x v="4"/>
    <m/>
    <m/>
    <x v="1"/>
    <x v="0"/>
    <d v="2021-02-08T00:00:00"/>
    <x v="49"/>
    <n v="0"/>
    <n v="277306.15000000002"/>
    <m/>
    <x v="35"/>
    <x v="24"/>
    <m/>
    <m/>
    <x v="25"/>
    <x v="24"/>
    <x v="22"/>
    <x v="2"/>
    <x v="2"/>
    <x v="2"/>
    <n v="277306.1500000000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8T00:00:00"/>
    <x v="49"/>
    <n v="0"/>
    <n v="1941.78"/>
    <m/>
    <x v="17"/>
    <x v="3"/>
    <m/>
    <m/>
    <x v="17"/>
    <x v="3"/>
    <x v="16"/>
    <x v="2"/>
    <x v="2"/>
    <x v="2"/>
    <n v="1941.78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8T00:00:00"/>
    <x v="49"/>
    <n v="0"/>
    <n v="296.81"/>
    <m/>
    <x v="17"/>
    <x v="2"/>
    <m/>
    <m/>
    <x v="17"/>
    <x v="2"/>
    <x v="16"/>
    <x v="2"/>
    <x v="2"/>
    <x v="2"/>
    <n v="296.81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08T00:00:00"/>
    <x v="49"/>
    <n v="0"/>
    <n v="206.52"/>
    <m/>
    <x v="17"/>
    <x v="3"/>
    <m/>
    <m/>
    <x v="17"/>
    <x v="3"/>
    <x v="16"/>
    <x v="2"/>
    <x v="2"/>
    <x v="2"/>
    <n v="206.52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09T00:00:00"/>
    <x v="50"/>
    <n v="0"/>
    <n v="36.9"/>
    <m/>
    <x v="17"/>
    <x v="14"/>
    <m/>
    <m/>
    <x v="17"/>
    <x v="14"/>
    <x v="16"/>
    <x v="2"/>
    <x v="2"/>
    <x v="2"/>
    <n v="36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09T00:00:00"/>
    <x v="50"/>
    <n v="0"/>
    <n v="95.24"/>
    <m/>
    <x v="16"/>
    <x v="4"/>
    <m/>
    <m/>
    <x v="16"/>
    <x v="4"/>
    <x v="16"/>
    <x v="2"/>
    <x v="2"/>
    <x v="2"/>
    <n v="95.24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09T00:00:00"/>
    <x v="50"/>
    <n v="0"/>
    <n v="17774.54"/>
    <m/>
    <x v="17"/>
    <x v="2"/>
    <m/>
    <m/>
    <x v="17"/>
    <x v="2"/>
    <x v="16"/>
    <x v="2"/>
    <x v="2"/>
    <x v="2"/>
    <n v="17774.54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09T00:00:00"/>
    <x v="50"/>
    <n v="0"/>
    <n v="11.96"/>
    <m/>
    <x v="8"/>
    <x v="6"/>
    <m/>
    <m/>
    <x v="8"/>
    <x v="6"/>
    <x v="23"/>
    <x v="2"/>
    <x v="2"/>
    <x v="2"/>
    <n v="11.96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894.74"/>
    <m/>
    <x v="17"/>
    <x v="5"/>
    <m/>
    <m/>
    <x v="17"/>
    <x v="5"/>
    <x v="16"/>
    <x v="2"/>
    <x v="2"/>
    <x v="2"/>
    <n v="894.7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87.34"/>
    <m/>
    <x v="17"/>
    <x v="3"/>
    <m/>
    <m/>
    <x v="17"/>
    <x v="3"/>
    <x v="16"/>
    <x v="2"/>
    <x v="2"/>
    <x v="2"/>
    <n v="87.34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09T00:00:00"/>
    <x v="50"/>
    <n v="0"/>
    <n v="-4720"/>
    <m/>
    <x v="5"/>
    <x v="20"/>
    <m/>
    <m/>
    <x v="5"/>
    <x v="20"/>
    <x v="0"/>
    <x v="2"/>
    <x v="2"/>
    <x v="2"/>
    <n v="4720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09T00:00:00"/>
    <x v="50"/>
    <n v="0"/>
    <n v="118.38"/>
    <m/>
    <x v="17"/>
    <x v="5"/>
    <m/>
    <m/>
    <x v="17"/>
    <x v="5"/>
    <x v="16"/>
    <x v="2"/>
    <x v="2"/>
    <x v="2"/>
    <n v="118.38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119.05"/>
    <m/>
    <x v="16"/>
    <x v="4"/>
    <m/>
    <m/>
    <x v="16"/>
    <x v="4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61.9"/>
    <m/>
    <x v="16"/>
    <x v="8"/>
    <m/>
    <m/>
    <x v="16"/>
    <x v="8"/>
    <x v="16"/>
    <x v="2"/>
    <x v="2"/>
    <x v="2"/>
    <n v="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71.430000000000007"/>
    <m/>
    <x v="16"/>
    <x v="12"/>
    <m/>
    <m/>
    <x v="16"/>
    <x v="12"/>
    <x v="16"/>
    <x v="2"/>
    <x v="2"/>
    <x v="2"/>
    <n v="71.430000000000007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1554.47"/>
    <m/>
    <x v="17"/>
    <x v="2"/>
    <m/>
    <m/>
    <x v="17"/>
    <x v="2"/>
    <x v="16"/>
    <x v="2"/>
    <x v="2"/>
    <x v="2"/>
    <n v="1554.47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0T00:00:00"/>
    <x v="51"/>
    <n v="0"/>
    <n v="27.86"/>
    <m/>
    <x v="17"/>
    <x v="14"/>
    <m/>
    <m/>
    <x v="17"/>
    <x v="14"/>
    <x v="16"/>
    <x v="2"/>
    <x v="2"/>
    <x v="2"/>
    <n v="27.86"/>
    <x v="2"/>
    <x v="1"/>
    <n v="2021"/>
    <x v="3"/>
  </r>
  <r>
    <x v="1"/>
    <m/>
    <x v="1"/>
    <x v="2"/>
    <x v="0"/>
    <x v="0"/>
    <x v="1"/>
    <x v="4"/>
    <m/>
    <m/>
    <x v="1"/>
    <x v="0"/>
    <d v="2021-02-10T00:00:00"/>
    <x v="51"/>
    <n v="0"/>
    <n v="10095.14"/>
    <m/>
    <x v="36"/>
    <x v="17"/>
    <m/>
    <m/>
    <x v="6"/>
    <x v="17"/>
    <x v="1"/>
    <x v="2"/>
    <x v="2"/>
    <x v="2"/>
    <n v="10095.14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0T00:00:00"/>
    <x v="51"/>
    <n v="0"/>
    <n v="-7.52"/>
    <m/>
    <x v="24"/>
    <x v="13"/>
    <m/>
    <m/>
    <x v="5"/>
    <x v="13"/>
    <x v="0"/>
    <x v="2"/>
    <x v="2"/>
    <x v="2"/>
    <n v="7.52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4349.4799999999996"/>
    <m/>
    <x v="17"/>
    <x v="2"/>
    <m/>
    <m/>
    <x v="17"/>
    <x v="2"/>
    <x v="16"/>
    <x v="2"/>
    <x v="2"/>
    <x v="2"/>
    <n v="4349.4799999999996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0T00:00:00"/>
    <x v="51"/>
    <n v="0"/>
    <n v="3631.96"/>
    <m/>
    <x v="17"/>
    <x v="10"/>
    <m/>
    <m/>
    <x v="17"/>
    <x v="10"/>
    <x v="16"/>
    <x v="2"/>
    <x v="2"/>
    <x v="2"/>
    <n v="3631.96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0T00:00:00"/>
    <x v="51"/>
    <n v="0"/>
    <n v="333.33"/>
    <m/>
    <x v="16"/>
    <x v="7"/>
    <m/>
    <m/>
    <x v="16"/>
    <x v="7"/>
    <x v="16"/>
    <x v="2"/>
    <x v="2"/>
    <x v="2"/>
    <n v="333.33"/>
    <x v="2"/>
    <x v="1"/>
    <n v="2021"/>
    <x v="3"/>
  </r>
  <r>
    <x v="6"/>
    <s v="2.15.03.00.00.00"/>
    <x v="1"/>
    <x v="1"/>
    <x v="0"/>
    <x v="0"/>
    <x v="1"/>
    <x v="3"/>
    <m/>
    <m/>
    <x v="1"/>
    <x v="0"/>
    <d v="2021-02-10T00:00:00"/>
    <x v="51"/>
    <n v="0"/>
    <n v="-5635.81"/>
    <m/>
    <x v="1"/>
    <x v="6"/>
    <m/>
    <m/>
    <x v="1"/>
    <x v="6"/>
    <x v="0"/>
    <x v="2"/>
    <x v="2"/>
    <x v="2"/>
    <n v="5635.81"/>
    <x v="2"/>
    <x v="4"/>
    <n v="2021"/>
    <x v="3"/>
  </r>
  <r>
    <x v="29"/>
    <s v="2.15.01.07.00.00"/>
    <x v="1"/>
    <x v="1"/>
    <x v="0"/>
    <x v="0"/>
    <x v="1"/>
    <x v="3"/>
    <m/>
    <m/>
    <x v="1"/>
    <x v="0"/>
    <d v="2021-02-10T00:00:00"/>
    <x v="51"/>
    <n v="0"/>
    <n v="-4438.1000000000004"/>
    <m/>
    <x v="9"/>
    <x v="21"/>
    <m/>
    <m/>
    <x v="9"/>
    <x v="21"/>
    <x v="0"/>
    <x v="2"/>
    <x v="2"/>
    <x v="2"/>
    <n v="4438.1000000000004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7.64"/>
    <m/>
    <x v="17"/>
    <x v="20"/>
    <m/>
    <m/>
    <x v="17"/>
    <x v="20"/>
    <x v="16"/>
    <x v="2"/>
    <x v="2"/>
    <x v="2"/>
    <n v="7.64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193.7"/>
    <m/>
    <x v="17"/>
    <x v="4"/>
    <m/>
    <m/>
    <x v="17"/>
    <x v="4"/>
    <x v="16"/>
    <x v="2"/>
    <x v="2"/>
    <x v="2"/>
    <n v="193.7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0T00:00:00"/>
    <x v="51"/>
    <n v="0"/>
    <n v="-6452.63"/>
    <m/>
    <x v="24"/>
    <x v="6"/>
    <m/>
    <m/>
    <x v="5"/>
    <x v="6"/>
    <x v="0"/>
    <x v="2"/>
    <x v="2"/>
    <x v="2"/>
    <n v="6452.63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0T00:00:00"/>
    <x v="51"/>
    <n v="0"/>
    <n v="50.23"/>
    <m/>
    <x v="17"/>
    <x v="3"/>
    <m/>
    <m/>
    <x v="17"/>
    <x v="3"/>
    <x v="16"/>
    <x v="2"/>
    <x v="2"/>
    <x v="2"/>
    <n v="50.23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0T00:00:00"/>
    <x v="51"/>
    <n v="0"/>
    <n v="-47619.05"/>
    <m/>
    <x v="6"/>
    <x v="6"/>
    <m/>
    <m/>
    <x v="6"/>
    <x v="6"/>
    <x v="1"/>
    <x v="2"/>
    <x v="2"/>
    <x v="2"/>
    <n v="47619.05"/>
    <x v="2"/>
    <x v="4"/>
    <n v="2021"/>
    <x v="3"/>
  </r>
  <r>
    <x v="38"/>
    <m/>
    <x v="1"/>
    <x v="1"/>
    <x v="0"/>
    <x v="0"/>
    <x v="1"/>
    <x v="0"/>
    <m/>
    <s v="1"/>
    <x v="1"/>
    <x v="0"/>
    <d v="2021-02-10T00:00:00"/>
    <x v="51"/>
    <n v="0"/>
    <n v="8333.33"/>
    <m/>
    <x v="12"/>
    <x v="11"/>
    <m/>
    <m/>
    <x v="12"/>
    <x v="11"/>
    <x v="5"/>
    <x v="2"/>
    <x v="2"/>
    <x v="2"/>
    <n v="-8333.33"/>
    <x v="2"/>
    <x v="1"/>
    <n v="2021"/>
    <x v="3"/>
  </r>
  <r>
    <x v="9"/>
    <m/>
    <x v="1"/>
    <x v="1"/>
    <x v="0"/>
    <x v="0"/>
    <x v="1"/>
    <x v="0"/>
    <m/>
    <s v="1"/>
    <x v="1"/>
    <x v="0"/>
    <d v="2021-02-10T00:00:00"/>
    <x v="51"/>
    <n v="0"/>
    <n v="1833333.33"/>
    <m/>
    <x v="19"/>
    <x v="11"/>
    <m/>
    <m/>
    <x v="19"/>
    <x v="11"/>
    <x v="7"/>
    <x v="2"/>
    <x v="2"/>
    <x v="2"/>
    <n v="-1833333.33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0T00:00:00"/>
    <x v="51"/>
    <n v="0"/>
    <n v="-2707.38"/>
    <m/>
    <x v="5"/>
    <x v="6"/>
    <m/>
    <m/>
    <x v="5"/>
    <x v="6"/>
    <x v="0"/>
    <x v="2"/>
    <x v="2"/>
    <x v="2"/>
    <n v="2707.38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10T00:00:00"/>
    <x v="51"/>
    <n v="0"/>
    <n v="-108236.78"/>
    <m/>
    <x v="15"/>
    <x v="6"/>
    <m/>
    <m/>
    <x v="15"/>
    <x v="6"/>
    <x v="2"/>
    <x v="2"/>
    <x v="2"/>
    <x v="2"/>
    <n v="108236.78"/>
    <x v="2"/>
    <x v="5"/>
    <n v="2021"/>
    <x v="3"/>
  </r>
  <r>
    <x v="19"/>
    <s v="1.02.05.00.00.00"/>
    <x v="1"/>
    <x v="2"/>
    <x v="1"/>
    <x v="0"/>
    <x v="1"/>
    <x v="0"/>
    <m/>
    <m/>
    <x v="1"/>
    <x v="0"/>
    <d v="2021-02-10T00:00:00"/>
    <x v="51"/>
    <n v="0"/>
    <n v="134.56"/>
    <m/>
    <x v="17"/>
    <x v="5"/>
    <m/>
    <m/>
    <x v="17"/>
    <x v="5"/>
    <x v="16"/>
    <x v="2"/>
    <x v="2"/>
    <x v="2"/>
    <n v="134.56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0T00:00:00"/>
    <x v="51"/>
    <n v="0"/>
    <n v="5.18"/>
    <m/>
    <x v="17"/>
    <x v="20"/>
    <m/>
    <m/>
    <x v="17"/>
    <x v="20"/>
    <x v="16"/>
    <x v="2"/>
    <x v="2"/>
    <x v="2"/>
    <n v="5.1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0T00:00:00"/>
    <x v="51"/>
    <n v="0"/>
    <n v="102.41"/>
    <m/>
    <x v="17"/>
    <x v="20"/>
    <m/>
    <m/>
    <x v="17"/>
    <x v="20"/>
    <x v="16"/>
    <x v="2"/>
    <x v="2"/>
    <x v="2"/>
    <n v="102.41"/>
    <x v="2"/>
    <x v="1"/>
    <n v="2021"/>
    <x v="3"/>
  </r>
  <r>
    <x v="3"/>
    <m/>
    <x v="1"/>
    <x v="1"/>
    <x v="0"/>
    <x v="0"/>
    <x v="1"/>
    <x v="0"/>
    <m/>
    <s v="1"/>
    <x v="1"/>
    <x v="0"/>
    <d v="2021-02-10T00:00:00"/>
    <x v="51"/>
    <n v="0"/>
    <n v="5523809.5199999996"/>
    <m/>
    <x v="15"/>
    <x v="11"/>
    <m/>
    <m/>
    <x v="15"/>
    <x v="11"/>
    <x v="2"/>
    <x v="2"/>
    <x v="2"/>
    <x v="2"/>
    <n v="-5523809.5199999996"/>
    <x v="2"/>
    <x v="1"/>
    <n v="2021"/>
    <x v="3"/>
  </r>
  <r>
    <x v="16"/>
    <m/>
    <x v="1"/>
    <x v="1"/>
    <x v="1"/>
    <x v="0"/>
    <x v="0"/>
    <x v="0"/>
    <m/>
    <m/>
    <x v="1"/>
    <x v="0"/>
    <d v="2021-02-10T00:00:00"/>
    <x v="51"/>
    <n v="0"/>
    <n v="7365476.1900000004"/>
    <m/>
    <x v="18"/>
    <x v="11"/>
    <m/>
    <m/>
    <x v="18"/>
    <x v="11"/>
    <x v="13"/>
    <x v="2"/>
    <x v="2"/>
    <x v="2"/>
    <n v="7365476.1900000004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11T00:00:00"/>
    <x v="52"/>
    <n v="0"/>
    <n v="1428.57"/>
    <m/>
    <x v="8"/>
    <x v="6"/>
    <m/>
    <m/>
    <x v="8"/>
    <x v="6"/>
    <x v="23"/>
    <x v="2"/>
    <x v="2"/>
    <x v="2"/>
    <n v="1428.5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1T00:00:00"/>
    <x v="52"/>
    <n v="0"/>
    <n v="792.65"/>
    <m/>
    <x v="17"/>
    <x v="10"/>
    <m/>
    <m/>
    <x v="17"/>
    <x v="10"/>
    <x v="16"/>
    <x v="2"/>
    <x v="2"/>
    <x v="2"/>
    <n v="792.65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11T00:00:00"/>
    <x v="52"/>
    <n v="0"/>
    <n v="79.67"/>
    <m/>
    <x v="17"/>
    <x v="15"/>
    <m/>
    <m/>
    <x v="17"/>
    <x v="15"/>
    <x v="16"/>
    <x v="2"/>
    <x v="2"/>
    <x v="2"/>
    <n v="79.6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1T00:00:00"/>
    <x v="52"/>
    <n v="0"/>
    <n v="161.9"/>
    <m/>
    <x v="16"/>
    <x v="2"/>
    <m/>
    <m/>
    <x v="16"/>
    <x v="2"/>
    <x v="16"/>
    <x v="2"/>
    <x v="2"/>
    <x v="2"/>
    <n v="161.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1T00:00:00"/>
    <x v="52"/>
    <n v="0"/>
    <n v="476.19"/>
    <m/>
    <x v="16"/>
    <x v="2"/>
    <m/>
    <m/>
    <x v="16"/>
    <x v="2"/>
    <x v="16"/>
    <x v="2"/>
    <x v="2"/>
    <x v="2"/>
    <n v="476.19"/>
    <x v="2"/>
    <x v="1"/>
    <n v="2021"/>
    <x v="3"/>
  </r>
  <r>
    <x v="38"/>
    <s v="2.03.01.02.00.00"/>
    <x v="1"/>
    <x v="1"/>
    <x v="0"/>
    <x v="0"/>
    <x v="1"/>
    <x v="3"/>
    <m/>
    <m/>
    <x v="1"/>
    <x v="0"/>
    <d v="2021-02-11T00:00:00"/>
    <x v="52"/>
    <n v="0"/>
    <n v="-8333.33"/>
    <m/>
    <x v="12"/>
    <x v="6"/>
    <m/>
    <m/>
    <x v="12"/>
    <x v="6"/>
    <x v="5"/>
    <x v="2"/>
    <x v="2"/>
    <x v="2"/>
    <n v="8333.33"/>
    <x v="2"/>
    <x v="4"/>
    <n v="2021"/>
    <x v="3"/>
  </r>
  <r>
    <x v="19"/>
    <s v="1.02.09.00.00.00"/>
    <x v="1"/>
    <x v="2"/>
    <x v="1"/>
    <x v="0"/>
    <x v="1"/>
    <x v="0"/>
    <m/>
    <m/>
    <x v="1"/>
    <x v="0"/>
    <d v="2021-02-11T00:00:00"/>
    <x v="52"/>
    <n v="0"/>
    <n v="49.26"/>
    <m/>
    <x v="17"/>
    <x v="7"/>
    <m/>
    <m/>
    <x v="17"/>
    <x v="7"/>
    <x v="16"/>
    <x v="2"/>
    <x v="2"/>
    <x v="2"/>
    <n v="49.26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1T00:00:00"/>
    <x v="52"/>
    <n v="0"/>
    <n v="60.35"/>
    <m/>
    <x v="17"/>
    <x v="3"/>
    <m/>
    <m/>
    <x v="17"/>
    <x v="3"/>
    <x v="16"/>
    <x v="2"/>
    <x v="2"/>
    <x v="2"/>
    <n v="60.35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1T00:00:00"/>
    <x v="52"/>
    <n v="0"/>
    <n v="170.28"/>
    <m/>
    <x v="17"/>
    <x v="5"/>
    <m/>
    <m/>
    <x v="17"/>
    <x v="5"/>
    <x v="16"/>
    <x v="2"/>
    <x v="2"/>
    <x v="2"/>
    <n v="170.2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1T00:00:00"/>
    <x v="52"/>
    <n v="0"/>
    <n v="78.83"/>
    <m/>
    <x v="17"/>
    <x v="7"/>
    <m/>
    <m/>
    <x v="17"/>
    <x v="7"/>
    <x v="16"/>
    <x v="2"/>
    <x v="2"/>
    <x v="2"/>
    <n v="78.83"/>
    <x v="2"/>
    <x v="1"/>
    <n v="2021"/>
    <x v="3"/>
  </r>
  <r>
    <x v="9"/>
    <s v="2.02.00.00.00.00"/>
    <x v="1"/>
    <x v="1"/>
    <x v="0"/>
    <x v="0"/>
    <x v="1"/>
    <x v="3"/>
    <m/>
    <m/>
    <x v="1"/>
    <x v="0"/>
    <d v="2021-02-11T00:00:00"/>
    <x v="52"/>
    <n v="0"/>
    <n v="-1833333.33"/>
    <m/>
    <x v="19"/>
    <x v="6"/>
    <m/>
    <m/>
    <x v="19"/>
    <x v="6"/>
    <x v="7"/>
    <x v="2"/>
    <x v="2"/>
    <x v="2"/>
    <n v="1833333.33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119.05"/>
    <m/>
    <x v="16"/>
    <x v="18"/>
    <m/>
    <m/>
    <x v="16"/>
    <x v="18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238.1"/>
    <m/>
    <x v="16"/>
    <x v="8"/>
    <m/>
    <m/>
    <x v="16"/>
    <x v="8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28.21"/>
    <m/>
    <x v="16"/>
    <x v="2"/>
    <m/>
    <m/>
    <x v="16"/>
    <x v="2"/>
    <x v="16"/>
    <x v="2"/>
    <x v="2"/>
    <x v="2"/>
    <n v="28.21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12T00:00:00"/>
    <x v="53"/>
    <n v="0"/>
    <n v="2.39"/>
    <m/>
    <x v="8"/>
    <x v="6"/>
    <m/>
    <m/>
    <x v="8"/>
    <x v="6"/>
    <x v="23"/>
    <x v="2"/>
    <x v="2"/>
    <x v="2"/>
    <n v="2.39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2T00:00:00"/>
    <x v="53"/>
    <n v="0"/>
    <n v="1190.48"/>
    <m/>
    <x v="17"/>
    <x v="5"/>
    <m/>
    <m/>
    <x v="17"/>
    <x v="5"/>
    <x v="16"/>
    <x v="2"/>
    <x v="2"/>
    <x v="2"/>
    <n v="1190.48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12T00:00:00"/>
    <x v="53"/>
    <n v="0"/>
    <n v="242.64"/>
    <m/>
    <x v="8"/>
    <x v="12"/>
    <m/>
    <m/>
    <x v="8"/>
    <x v="12"/>
    <x v="23"/>
    <x v="2"/>
    <x v="2"/>
    <x v="2"/>
    <n v="242.64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2T00:00:00"/>
    <x v="53"/>
    <n v="0"/>
    <n v="-344.87"/>
    <m/>
    <x v="5"/>
    <x v="25"/>
    <m/>
    <m/>
    <x v="5"/>
    <x v="25"/>
    <x v="0"/>
    <x v="2"/>
    <x v="2"/>
    <x v="2"/>
    <n v="344.87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2T00:00:00"/>
    <x v="53"/>
    <n v="0"/>
    <n v="423.92"/>
    <m/>
    <x v="16"/>
    <x v="8"/>
    <m/>
    <m/>
    <x v="16"/>
    <x v="8"/>
    <x v="16"/>
    <x v="2"/>
    <x v="2"/>
    <x v="2"/>
    <n v="423.92"/>
    <x v="2"/>
    <x v="1"/>
    <n v="2021"/>
    <x v="3"/>
  </r>
  <r>
    <x v="17"/>
    <m/>
    <x v="1"/>
    <x v="1"/>
    <x v="0"/>
    <x v="0"/>
    <x v="0"/>
    <x v="0"/>
    <s v="X"/>
    <s v="1"/>
    <x v="1"/>
    <x v="0"/>
    <d v="2021-02-04T00:00:00"/>
    <x v="53"/>
    <m/>
    <n v="1380952.38"/>
    <m/>
    <x v="0"/>
    <x v="0"/>
    <m/>
    <m/>
    <x v="0"/>
    <x v="0"/>
    <x v="14"/>
    <x v="2"/>
    <x v="2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2-04T00:00:00"/>
    <x v="53"/>
    <m/>
    <n v="20385.349999999999"/>
    <m/>
    <x v="0"/>
    <x v="0"/>
    <m/>
    <m/>
    <x v="0"/>
    <x v="0"/>
    <x v="14"/>
    <x v="2"/>
    <x v="2"/>
    <x v="2"/>
    <n v="0"/>
    <x v="0"/>
    <x v="0"/>
    <n v="2021"/>
    <x v="3"/>
  </r>
  <r>
    <x v="17"/>
    <m/>
    <x v="1"/>
    <x v="1"/>
    <x v="0"/>
    <x v="0"/>
    <x v="0"/>
    <x v="0"/>
    <s v="X"/>
    <s v="1"/>
    <x v="1"/>
    <x v="0"/>
    <d v="2021-02-04T00:00:00"/>
    <x v="53"/>
    <m/>
    <n v="98919.13"/>
    <m/>
    <x v="0"/>
    <x v="0"/>
    <m/>
    <m/>
    <x v="0"/>
    <x v="0"/>
    <x v="14"/>
    <x v="2"/>
    <x v="2"/>
    <x v="2"/>
    <n v="0"/>
    <x v="0"/>
    <x v="0"/>
    <n v="2021"/>
    <x v="3"/>
  </r>
  <r>
    <x v="16"/>
    <m/>
    <x v="1"/>
    <x v="2"/>
    <x v="0"/>
    <x v="0"/>
    <x v="0"/>
    <x v="0"/>
    <m/>
    <s v="4"/>
    <x v="1"/>
    <x v="0"/>
    <d v="2021-02-12T00:00:00"/>
    <x v="53"/>
    <m/>
    <n v="1514.39"/>
    <m/>
    <x v="0"/>
    <x v="0"/>
    <m/>
    <m/>
    <x v="0"/>
    <x v="0"/>
    <x v="13"/>
    <x v="2"/>
    <x v="2"/>
    <x v="2"/>
    <n v="0"/>
    <x v="0"/>
    <x v="0"/>
    <n v="2021"/>
    <x v="3"/>
  </r>
  <r>
    <x v="42"/>
    <m/>
    <x v="1"/>
    <x v="1"/>
    <x v="1"/>
    <x v="0"/>
    <x v="0"/>
    <x v="0"/>
    <m/>
    <m/>
    <x v="1"/>
    <x v="0"/>
    <d v="2021-02-12T00:00:00"/>
    <x v="53"/>
    <m/>
    <n v="1514.39"/>
    <m/>
    <x v="0"/>
    <x v="0"/>
    <m/>
    <m/>
    <x v="0"/>
    <x v="0"/>
    <x v="24"/>
    <x v="2"/>
    <x v="2"/>
    <x v="2"/>
    <n v="0"/>
    <x v="0"/>
    <x v="0"/>
    <n v="2021"/>
    <x v="3"/>
  </r>
  <r>
    <x v="42"/>
    <m/>
    <x v="1"/>
    <x v="1"/>
    <x v="1"/>
    <x v="0"/>
    <x v="0"/>
    <x v="0"/>
    <m/>
    <m/>
    <x v="1"/>
    <x v="0"/>
    <d v="2021-02-12T00:00:00"/>
    <x v="53"/>
    <m/>
    <n v="1523151.18"/>
    <m/>
    <x v="0"/>
    <x v="0"/>
    <m/>
    <m/>
    <x v="0"/>
    <x v="0"/>
    <x v="24"/>
    <x v="2"/>
    <x v="2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2-04T00:00:00"/>
    <x v="53"/>
    <m/>
    <n v="22894.33"/>
    <m/>
    <x v="0"/>
    <x v="0"/>
    <m/>
    <m/>
    <x v="0"/>
    <x v="0"/>
    <x v="13"/>
    <x v="2"/>
    <x v="2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2-12T00:00:00"/>
    <x v="53"/>
    <n v="0"/>
    <n v="52.59"/>
    <m/>
    <x v="17"/>
    <x v="8"/>
    <m/>
    <m/>
    <x v="17"/>
    <x v="8"/>
    <x v="16"/>
    <x v="2"/>
    <x v="2"/>
    <x v="2"/>
    <n v="52.59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2T00:00:00"/>
    <x v="53"/>
    <n v="0"/>
    <n v="248.57"/>
    <m/>
    <x v="17"/>
    <x v="31"/>
    <m/>
    <m/>
    <x v="17"/>
    <x v="31"/>
    <x v="16"/>
    <x v="2"/>
    <x v="2"/>
    <x v="2"/>
    <n v="248.5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749.52"/>
    <m/>
    <x v="17"/>
    <x v="5"/>
    <m/>
    <m/>
    <x v="17"/>
    <x v="5"/>
    <x v="16"/>
    <x v="2"/>
    <x v="2"/>
    <x v="2"/>
    <n v="749.5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193.8"/>
    <m/>
    <x v="17"/>
    <x v="5"/>
    <m/>
    <m/>
    <x v="17"/>
    <x v="5"/>
    <x v="16"/>
    <x v="2"/>
    <x v="2"/>
    <x v="2"/>
    <n v="193.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2T00:00:00"/>
    <x v="53"/>
    <n v="0"/>
    <n v="838.39"/>
    <m/>
    <x v="17"/>
    <x v="19"/>
    <m/>
    <m/>
    <x v="17"/>
    <x v="19"/>
    <x v="16"/>
    <x v="2"/>
    <x v="2"/>
    <x v="2"/>
    <n v="838.3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2T00:00:00"/>
    <x v="53"/>
    <n v="0"/>
    <n v="157.81"/>
    <m/>
    <x v="17"/>
    <x v="3"/>
    <m/>
    <m/>
    <x v="17"/>
    <x v="3"/>
    <x v="16"/>
    <x v="2"/>
    <x v="2"/>
    <x v="2"/>
    <n v="157.81"/>
    <x v="2"/>
    <x v="1"/>
    <n v="2021"/>
    <x v="3"/>
  </r>
  <r>
    <x v="15"/>
    <m/>
    <x v="1"/>
    <x v="1"/>
    <x v="0"/>
    <x v="0"/>
    <x v="1"/>
    <x v="0"/>
    <m/>
    <s v="3"/>
    <x v="1"/>
    <x v="0"/>
    <d v="2021-02-12T00:00:00"/>
    <x v="53"/>
    <n v="0"/>
    <n v="85714.29"/>
    <m/>
    <x v="32"/>
    <x v="11"/>
    <m/>
    <m/>
    <x v="23"/>
    <x v="11"/>
    <x v="12"/>
    <x v="2"/>
    <x v="2"/>
    <x v="2"/>
    <n v="-85714.29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12T00:00:00"/>
    <x v="53"/>
    <n v="0"/>
    <n v="-4098021.89"/>
    <m/>
    <x v="15"/>
    <x v="6"/>
    <m/>
    <m/>
    <x v="15"/>
    <x v="6"/>
    <x v="2"/>
    <x v="2"/>
    <x v="2"/>
    <x v="2"/>
    <n v="4098021.89"/>
    <x v="2"/>
    <x v="6"/>
    <n v="2021"/>
    <x v="3"/>
  </r>
  <r>
    <x v="3"/>
    <s v="2.01.02.00.00.00"/>
    <x v="1"/>
    <x v="1"/>
    <x v="0"/>
    <x v="0"/>
    <x v="1"/>
    <x v="3"/>
    <m/>
    <m/>
    <x v="1"/>
    <x v="0"/>
    <d v="2021-02-12T00:00:00"/>
    <x v="53"/>
    <n v="0"/>
    <n v="-15900.15"/>
    <m/>
    <x v="22"/>
    <x v="6"/>
    <m/>
    <m/>
    <x v="15"/>
    <x v="6"/>
    <x v="2"/>
    <x v="2"/>
    <x v="2"/>
    <x v="2"/>
    <n v="15900.15"/>
    <x v="2"/>
    <x v="6"/>
    <n v="2021"/>
    <x v="3"/>
  </r>
  <r>
    <x v="16"/>
    <m/>
    <x v="1"/>
    <x v="1"/>
    <x v="1"/>
    <x v="0"/>
    <x v="0"/>
    <x v="0"/>
    <m/>
    <m/>
    <x v="1"/>
    <x v="0"/>
    <d v="2021-02-12T00:00:00"/>
    <x v="53"/>
    <n v="0"/>
    <n v="85714.29"/>
    <m/>
    <x v="18"/>
    <x v="11"/>
    <m/>
    <m/>
    <x v="18"/>
    <x v="11"/>
    <x v="13"/>
    <x v="2"/>
    <x v="2"/>
    <x v="2"/>
    <n v="85714.29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12T00:00:00"/>
    <x v="53"/>
    <n v="0"/>
    <n v="1817.09"/>
    <m/>
    <x v="17"/>
    <x v="15"/>
    <m/>
    <m/>
    <x v="17"/>
    <x v="15"/>
    <x v="16"/>
    <x v="2"/>
    <x v="2"/>
    <x v="2"/>
    <n v="1817.09"/>
    <x v="2"/>
    <x v="1"/>
    <n v="2021"/>
    <x v="3"/>
  </r>
  <r>
    <x v="5"/>
    <s v="2.15.01.18.00.00"/>
    <x v="1"/>
    <x v="1"/>
    <x v="0"/>
    <x v="0"/>
    <x v="1"/>
    <x v="3"/>
    <m/>
    <m/>
    <x v="1"/>
    <x v="0"/>
    <d v="2021-02-12T00:00:00"/>
    <x v="53"/>
    <n v="0"/>
    <n v="-21.63"/>
    <m/>
    <x v="26"/>
    <x v="19"/>
    <m/>
    <m/>
    <x v="5"/>
    <x v="19"/>
    <x v="0"/>
    <x v="2"/>
    <x v="2"/>
    <x v="2"/>
    <n v="21.63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476.19"/>
    <m/>
    <x v="16"/>
    <x v="16"/>
    <m/>
    <m/>
    <x v="16"/>
    <x v="16"/>
    <x v="16"/>
    <x v="2"/>
    <x v="2"/>
    <x v="2"/>
    <n v="476.19"/>
    <x v="2"/>
    <x v="1"/>
    <n v="2021"/>
    <x v="3"/>
  </r>
  <r>
    <x v="19"/>
    <s v="1.03.04.00.00.00"/>
    <x v="1"/>
    <x v="2"/>
    <x v="1"/>
    <x v="0"/>
    <x v="1"/>
    <x v="2"/>
    <m/>
    <m/>
    <x v="1"/>
    <x v="0"/>
    <d v="2021-02-15T00:00:00"/>
    <x v="54"/>
    <n v="0"/>
    <n v="16571.41"/>
    <m/>
    <x v="27"/>
    <x v="22"/>
    <m/>
    <m/>
    <x v="17"/>
    <x v="22"/>
    <x v="16"/>
    <x v="2"/>
    <x v="2"/>
    <x v="2"/>
    <n v="16571.4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4.29"/>
    <m/>
    <x v="16"/>
    <x v="2"/>
    <m/>
    <m/>
    <x v="16"/>
    <x v="2"/>
    <x v="16"/>
    <x v="2"/>
    <x v="2"/>
    <x v="2"/>
    <n v="714.29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238.1"/>
    <m/>
    <x v="16"/>
    <x v="2"/>
    <m/>
    <m/>
    <x v="16"/>
    <x v="2"/>
    <x v="16"/>
    <x v="2"/>
    <x v="2"/>
    <x v="2"/>
    <n v="238.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183.33"/>
    <m/>
    <x v="16"/>
    <x v="15"/>
    <m/>
    <m/>
    <x v="16"/>
    <x v="15"/>
    <x v="16"/>
    <x v="2"/>
    <x v="2"/>
    <x v="2"/>
    <n v="183.3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.430000000000007"/>
    <m/>
    <x v="16"/>
    <x v="8"/>
    <m/>
    <m/>
    <x v="16"/>
    <x v="8"/>
    <x v="16"/>
    <x v="2"/>
    <x v="2"/>
    <x v="2"/>
    <n v="71.43000000000000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5T00:00:00"/>
    <x v="54"/>
    <n v="0"/>
    <n v="71.430000000000007"/>
    <m/>
    <x v="16"/>
    <x v="15"/>
    <m/>
    <m/>
    <x v="16"/>
    <x v="15"/>
    <x v="16"/>
    <x v="2"/>
    <x v="2"/>
    <x v="2"/>
    <n v="71.43000000000000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5T00:00:00"/>
    <x v="54"/>
    <n v="0"/>
    <n v="3282.43"/>
    <m/>
    <x v="17"/>
    <x v="10"/>
    <m/>
    <m/>
    <x v="17"/>
    <x v="10"/>
    <x v="16"/>
    <x v="2"/>
    <x v="2"/>
    <x v="2"/>
    <n v="3282.43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15T00:00:00"/>
    <x v="54"/>
    <n v="0"/>
    <n v="2021.75"/>
    <m/>
    <x v="8"/>
    <x v="19"/>
    <m/>
    <m/>
    <x v="8"/>
    <x v="19"/>
    <x v="23"/>
    <x v="2"/>
    <x v="2"/>
    <x v="2"/>
    <n v="2021.75"/>
    <x v="2"/>
    <x v="1"/>
    <n v="2021"/>
    <x v="3"/>
  </r>
  <r>
    <x v="10"/>
    <m/>
    <x v="1"/>
    <x v="1"/>
    <x v="1"/>
    <x v="0"/>
    <x v="0"/>
    <x v="0"/>
    <m/>
    <m/>
    <x v="1"/>
    <x v="0"/>
    <d v="2021-02-15T00:00:00"/>
    <x v="54"/>
    <m/>
    <n v="77656.95"/>
    <m/>
    <x v="0"/>
    <x v="0"/>
    <m/>
    <m/>
    <x v="0"/>
    <x v="0"/>
    <x v="8"/>
    <x v="2"/>
    <x v="2"/>
    <x v="2"/>
    <n v="0"/>
    <x v="0"/>
    <x v="0"/>
    <n v="2021"/>
    <x v="3"/>
  </r>
  <r>
    <x v="31"/>
    <m/>
    <x v="1"/>
    <x v="1"/>
    <x v="0"/>
    <x v="0"/>
    <x v="0"/>
    <x v="0"/>
    <m/>
    <s v="3"/>
    <x v="1"/>
    <x v="0"/>
    <d v="2021-02-04T00:00:00"/>
    <x v="54"/>
    <m/>
    <n v="77656.95"/>
    <m/>
    <x v="0"/>
    <x v="0"/>
    <m/>
    <m/>
    <x v="0"/>
    <x v="0"/>
    <x v="21"/>
    <x v="2"/>
    <x v="2"/>
    <x v="2"/>
    <n v="0"/>
    <x v="0"/>
    <x v="0"/>
    <n v="2021"/>
    <x v="3"/>
  </r>
  <r>
    <x v="40"/>
    <s v="2.01.05.01.00.00"/>
    <x v="1"/>
    <x v="1"/>
    <x v="0"/>
    <x v="0"/>
    <x v="1"/>
    <x v="3"/>
    <m/>
    <m/>
    <x v="1"/>
    <x v="0"/>
    <d v="2021-02-15T00:00:00"/>
    <x v="54"/>
    <n v="0"/>
    <n v="-299948.79999999999"/>
    <m/>
    <x v="20"/>
    <x v="2"/>
    <m/>
    <m/>
    <x v="20"/>
    <x v="2"/>
    <x v="2"/>
    <x v="2"/>
    <x v="2"/>
    <x v="2"/>
    <n v="299948.79999999999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5T00:00:00"/>
    <x v="54"/>
    <n v="0"/>
    <n v="427.4"/>
    <m/>
    <x v="17"/>
    <x v="3"/>
    <m/>
    <m/>
    <x v="17"/>
    <x v="3"/>
    <x v="16"/>
    <x v="2"/>
    <x v="2"/>
    <x v="2"/>
    <n v="427.4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7.14"/>
    <m/>
    <x v="17"/>
    <x v="12"/>
    <m/>
    <m/>
    <x v="17"/>
    <x v="12"/>
    <x v="16"/>
    <x v="2"/>
    <x v="2"/>
    <x v="2"/>
    <n v="37.14"/>
    <x v="2"/>
    <x v="1"/>
    <n v="2021"/>
    <x v="3"/>
  </r>
  <r>
    <x v="6"/>
    <s v="2.15.03.00.00.00"/>
    <x v="1"/>
    <x v="1"/>
    <x v="0"/>
    <x v="0"/>
    <x v="1"/>
    <x v="3"/>
    <m/>
    <m/>
    <x v="1"/>
    <x v="0"/>
    <d v="2021-02-15T00:00:00"/>
    <x v="54"/>
    <n v="0"/>
    <n v="-7142.86"/>
    <m/>
    <x v="1"/>
    <x v="20"/>
    <m/>
    <m/>
    <x v="1"/>
    <x v="20"/>
    <x v="0"/>
    <x v="2"/>
    <x v="2"/>
    <x v="2"/>
    <n v="7142.86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839.03"/>
    <m/>
    <x v="17"/>
    <x v="2"/>
    <m/>
    <m/>
    <x v="17"/>
    <x v="2"/>
    <x v="16"/>
    <x v="2"/>
    <x v="2"/>
    <x v="2"/>
    <n v="3839.03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15T00:00:00"/>
    <x v="54"/>
    <n v="0"/>
    <n v="3545.52"/>
    <m/>
    <x v="17"/>
    <x v="2"/>
    <m/>
    <m/>
    <x v="17"/>
    <x v="2"/>
    <x v="16"/>
    <x v="2"/>
    <x v="2"/>
    <x v="2"/>
    <n v="3545.52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5T00:00:00"/>
    <x v="54"/>
    <n v="0"/>
    <n v="542.49"/>
    <m/>
    <x v="17"/>
    <x v="5"/>
    <m/>
    <m/>
    <x v="17"/>
    <x v="5"/>
    <x v="16"/>
    <x v="2"/>
    <x v="2"/>
    <x v="2"/>
    <n v="542.49"/>
    <x v="2"/>
    <x v="1"/>
    <n v="2021"/>
    <x v="3"/>
  </r>
  <r>
    <x v="27"/>
    <s v="2.15.08.01.00.00"/>
    <x v="1"/>
    <x v="1"/>
    <x v="0"/>
    <x v="0"/>
    <x v="1"/>
    <x v="3"/>
    <m/>
    <m/>
    <x v="1"/>
    <x v="0"/>
    <d v="2021-02-15T00:00:00"/>
    <x v="54"/>
    <n v="0"/>
    <n v="-129.29"/>
    <m/>
    <x v="14"/>
    <x v="5"/>
    <m/>
    <m/>
    <x v="14"/>
    <x v="5"/>
    <x v="0"/>
    <x v="2"/>
    <x v="2"/>
    <x v="2"/>
    <n v="129.29"/>
    <x v="2"/>
    <x v="4"/>
    <n v="2021"/>
    <x v="3"/>
  </r>
  <r>
    <x v="1"/>
    <s v="2.09.02.04.00.00"/>
    <x v="1"/>
    <x v="1"/>
    <x v="0"/>
    <x v="0"/>
    <x v="1"/>
    <x v="3"/>
    <m/>
    <m/>
    <x v="1"/>
    <x v="0"/>
    <d v="2021-02-16T00:00:00"/>
    <x v="55"/>
    <n v="0"/>
    <n v="-1009.86"/>
    <m/>
    <x v="6"/>
    <x v="17"/>
    <m/>
    <m/>
    <x v="6"/>
    <x v="17"/>
    <x v="1"/>
    <x v="2"/>
    <x v="2"/>
    <x v="2"/>
    <n v="1009.86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6T00:00:00"/>
    <x v="55"/>
    <n v="0"/>
    <n v="228.57"/>
    <m/>
    <x v="17"/>
    <x v="6"/>
    <m/>
    <m/>
    <x v="17"/>
    <x v="6"/>
    <x v="16"/>
    <x v="2"/>
    <x v="2"/>
    <x v="2"/>
    <n v="228.57"/>
    <x v="2"/>
    <x v="1"/>
    <n v="2021"/>
    <x v="3"/>
  </r>
  <r>
    <x v="27"/>
    <s v="2.15.08.01.00.00"/>
    <x v="1"/>
    <x v="1"/>
    <x v="0"/>
    <x v="0"/>
    <x v="1"/>
    <x v="3"/>
    <m/>
    <m/>
    <x v="1"/>
    <x v="0"/>
    <d v="2021-02-16T00:00:00"/>
    <x v="55"/>
    <n v="0"/>
    <n v="-5.95"/>
    <m/>
    <x v="14"/>
    <x v="11"/>
    <m/>
    <m/>
    <x v="14"/>
    <x v="11"/>
    <x v="0"/>
    <x v="2"/>
    <x v="2"/>
    <x v="2"/>
    <n v="5.95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6T00:00:00"/>
    <x v="55"/>
    <n v="0"/>
    <n v="792.65"/>
    <m/>
    <x v="17"/>
    <x v="10"/>
    <m/>
    <m/>
    <x v="17"/>
    <x v="10"/>
    <x v="16"/>
    <x v="2"/>
    <x v="2"/>
    <x v="2"/>
    <n v="792.65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16T00:00:00"/>
    <x v="55"/>
    <n v="0"/>
    <n v="1190.48"/>
    <m/>
    <x v="17"/>
    <x v="5"/>
    <m/>
    <m/>
    <x v="17"/>
    <x v="5"/>
    <x v="16"/>
    <x v="2"/>
    <x v="2"/>
    <x v="2"/>
    <n v="1190.48"/>
    <x v="2"/>
    <x v="1"/>
    <n v="2021"/>
    <x v="3"/>
  </r>
  <r>
    <x v="19"/>
    <s v="1.02.07.02.00.00"/>
    <x v="1"/>
    <x v="2"/>
    <x v="1"/>
    <x v="0"/>
    <x v="1"/>
    <x v="0"/>
    <m/>
    <m/>
    <x v="1"/>
    <x v="0"/>
    <d v="2021-02-16T00:00:00"/>
    <x v="55"/>
    <n v="0"/>
    <n v="320.92"/>
    <m/>
    <x v="17"/>
    <x v="13"/>
    <m/>
    <m/>
    <x v="17"/>
    <x v="13"/>
    <x v="16"/>
    <x v="2"/>
    <x v="2"/>
    <x v="2"/>
    <n v="320.9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42.86000000000001"/>
    <m/>
    <x v="16"/>
    <x v="8"/>
    <m/>
    <m/>
    <x v="16"/>
    <x v="8"/>
    <x v="16"/>
    <x v="2"/>
    <x v="2"/>
    <x v="2"/>
    <n v="142.8600000000000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19.05"/>
    <m/>
    <x v="16"/>
    <x v="16"/>
    <m/>
    <m/>
    <x v="16"/>
    <x v="16"/>
    <x v="16"/>
    <x v="2"/>
    <x v="2"/>
    <x v="2"/>
    <n v="119.05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63.43"/>
    <m/>
    <x v="16"/>
    <x v="7"/>
    <m/>
    <m/>
    <x v="16"/>
    <x v="7"/>
    <x v="16"/>
    <x v="2"/>
    <x v="2"/>
    <x v="2"/>
    <n v="63.4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28.57"/>
    <m/>
    <x v="16"/>
    <x v="5"/>
    <m/>
    <m/>
    <x v="16"/>
    <x v="5"/>
    <x v="16"/>
    <x v="2"/>
    <x v="2"/>
    <x v="2"/>
    <n v="2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190.48"/>
    <m/>
    <x v="16"/>
    <x v="8"/>
    <m/>
    <m/>
    <x v="16"/>
    <x v="8"/>
    <x v="16"/>
    <x v="2"/>
    <x v="2"/>
    <x v="2"/>
    <n v="190.48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0.91"/>
    <m/>
    <x v="16"/>
    <x v="12"/>
    <m/>
    <m/>
    <x v="16"/>
    <x v="12"/>
    <x v="16"/>
    <x v="2"/>
    <x v="2"/>
    <x v="2"/>
    <n v="0.9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6T00:00:00"/>
    <x v="55"/>
    <n v="0"/>
    <n v="23.81"/>
    <m/>
    <x v="16"/>
    <x v="7"/>
    <m/>
    <m/>
    <x v="16"/>
    <x v="7"/>
    <x v="16"/>
    <x v="2"/>
    <x v="2"/>
    <x v="2"/>
    <n v="23.81"/>
    <x v="2"/>
    <x v="1"/>
    <n v="2021"/>
    <x v="3"/>
  </r>
  <r>
    <x v="21"/>
    <m/>
    <x v="1"/>
    <x v="1"/>
    <x v="1"/>
    <x v="0"/>
    <x v="0"/>
    <x v="0"/>
    <m/>
    <m/>
    <x v="1"/>
    <x v="0"/>
    <d v="2021-02-16T00:00:00"/>
    <x v="55"/>
    <m/>
    <n v="10451.67"/>
    <m/>
    <x v="0"/>
    <x v="0"/>
    <m/>
    <m/>
    <x v="0"/>
    <x v="0"/>
    <x v="1"/>
    <x v="2"/>
    <x v="2"/>
    <x v="2"/>
    <n v="0"/>
    <x v="0"/>
    <x v="0"/>
    <n v="2021"/>
    <x v="3"/>
  </r>
  <r>
    <x v="16"/>
    <m/>
    <x v="1"/>
    <x v="1"/>
    <x v="0"/>
    <x v="0"/>
    <x v="0"/>
    <x v="0"/>
    <s v="X"/>
    <s v="1"/>
    <x v="1"/>
    <x v="0"/>
    <d v="2021-02-04T00:00:00"/>
    <x v="55"/>
    <m/>
    <n v="8582.16"/>
    <m/>
    <x v="0"/>
    <x v="0"/>
    <m/>
    <m/>
    <x v="0"/>
    <x v="0"/>
    <x v="13"/>
    <x v="2"/>
    <x v="2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2-04T00:00:00"/>
    <x v="55"/>
    <m/>
    <n v="1869.51"/>
    <m/>
    <x v="0"/>
    <x v="0"/>
    <m/>
    <m/>
    <x v="0"/>
    <x v="0"/>
    <x v="17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926.9"/>
    <m/>
    <x v="17"/>
    <x v="5"/>
    <m/>
    <m/>
    <x v="17"/>
    <x v="5"/>
    <x v="16"/>
    <x v="2"/>
    <x v="2"/>
    <x v="2"/>
    <n v="926.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161.9"/>
    <m/>
    <x v="17"/>
    <x v="5"/>
    <m/>
    <m/>
    <x v="17"/>
    <x v="5"/>
    <x v="16"/>
    <x v="2"/>
    <x v="2"/>
    <x v="2"/>
    <n v="161.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6T00:00:00"/>
    <x v="55"/>
    <n v="0"/>
    <n v="58.13"/>
    <m/>
    <x v="17"/>
    <x v="3"/>
    <m/>
    <m/>
    <x v="17"/>
    <x v="3"/>
    <x v="16"/>
    <x v="2"/>
    <x v="2"/>
    <x v="2"/>
    <n v="58.13"/>
    <x v="2"/>
    <x v="1"/>
    <n v="2021"/>
    <x v="3"/>
  </r>
  <r>
    <x v="5"/>
    <s v="2.15.01.08.00.00"/>
    <x v="1"/>
    <x v="1"/>
    <x v="0"/>
    <x v="0"/>
    <x v="1"/>
    <x v="3"/>
    <m/>
    <m/>
    <x v="1"/>
    <x v="0"/>
    <d v="2021-02-17T00:00:00"/>
    <x v="56"/>
    <n v="0"/>
    <n v="-2648.13"/>
    <m/>
    <x v="33"/>
    <x v="29"/>
    <m/>
    <m/>
    <x v="5"/>
    <x v="29"/>
    <x v="0"/>
    <x v="2"/>
    <x v="2"/>
    <x v="2"/>
    <n v="2648.13"/>
    <x v="2"/>
    <x v="4"/>
    <n v="2021"/>
    <x v="3"/>
  </r>
  <r>
    <x v="36"/>
    <s v="1.03.05.00.00.00"/>
    <x v="1"/>
    <x v="2"/>
    <x v="1"/>
    <x v="0"/>
    <x v="1"/>
    <x v="0"/>
    <m/>
    <m/>
    <x v="1"/>
    <x v="0"/>
    <d v="2021-02-17T00:00:00"/>
    <x v="56"/>
    <n v="0"/>
    <n v="145.83000000000001"/>
    <m/>
    <x v="8"/>
    <x v="6"/>
    <m/>
    <m/>
    <x v="8"/>
    <x v="6"/>
    <x v="23"/>
    <x v="2"/>
    <x v="2"/>
    <x v="2"/>
    <n v="145.8300000000000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23.81"/>
    <m/>
    <x v="16"/>
    <x v="8"/>
    <m/>
    <m/>
    <x v="16"/>
    <x v="8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23.81"/>
    <m/>
    <x v="16"/>
    <x v="8"/>
    <m/>
    <m/>
    <x v="16"/>
    <x v="8"/>
    <x v="16"/>
    <x v="2"/>
    <x v="2"/>
    <x v="2"/>
    <n v="2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178.57"/>
    <m/>
    <x v="16"/>
    <x v="8"/>
    <m/>
    <m/>
    <x v="16"/>
    <x v="8"/>
    <x v="16"/>
    <x v="2"/>
    <x v="2"/>
    <x v="2"/>
    <n v="178.5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7T00:00:00"/>
    <x v="56"/>
    <n v="0"/>
    <n v="592.07000000000005"/>
    <m/>
    <x v="16"/>
    <x v="16"/>
    <m/>
    <m/>
    <x v="16"/>
    <x v="16"/>
    <x v="16"/>
    <x v="2"/>
    <x v="2"/>
    <x v="2"/>
    <n v="592.07000000000005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17T00:00:00"/>
    <x v="56"/>
    <n v="0"/>
    <n v="-16139.77"/>
    <m/>
    <x v="6"/>
    <x v="17"/>
    <m/>
    <m/>
    <x v="6"/>
    <x v="17"/>
    <x v="1"/>
    <x v="2"/>
    <x v="2"/>
    <x v="2"/>
    <n v="16139.77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17T00:00:00"/>
    <x v="56"/>
    <n v="0"/>
    <n v="935.11"/>
    <m/>
    <x v="17"/>
    <x v="2"/>
    <m/>
    <m/>
    <x v="17"/>
    <x v="2"/>
    <x v="16"/>
    <x v="2"/>
    <x v="2"/>
    <x v="2"/>
    <n v="935.11"/>
    <x v="2"/>
    <x v="1"/>
    <n v="2021"/>
    <x v="3"/>
  </r>
  <r>
    <x v="16"/>
    <m/>
    <x v="1"/>
    <x v="1"/>
    <x v="0"/>
    <x v="0"/>
    <x v="0"/>
    <x v="0"/>
    <s v="X"/>
    <s v="1"/>
    <x v="1"/>
    <x v="0"/>
    <d v="2021-02-04T00:00:00"/>
    <x v="56"/>
    <m/>
    <n v="13374.26"/>
    <m/>
    <x v="0"/>
    <x v="0"/>
    <m/>
    <m/>
    <x v="0"/>
    <x v="0"/>
    <x v="13"/>
    <x v="2"/>
    <x v="2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2-17T00:00:00"/>
    <x v="56"/>
    <m/>
    <n v="13374.26"/>
    <m/>
    <x v="0"/>
    <x v="0"/>
    <m/>
    <m/>
    <x v="0"/>
    <x v="0"/>
    <x v="18"/>
    <x v="2"/>
    <x v="2"/>
    <x v="2"/>
    <n v="0"/>
    <x v="0"/>
    <x v="0"/>
    <n v="2021"/>
    <x v="3"/>
  </r>
  <r>
    <x v="3"/>
    <s v="2.01.01.01.00.00"/>
    <x v="1"/>
    <x v="1"/>
    <x v="0"/>
    <x v="0"/>
    <x v="1"/>
    <x v="3"/>
    <m/>
    <m/>
    <x v="1"/>
    <x v="0"/>
    <d v="2021-02-17T00:00:00"/>
    <x v="56"/>
    <n v="0"/>
    <n v="-104791.07"/>
    <m/>
    <x v="15"/>
    <x v="6"/>
    <m/>
    <m/>
    <x v="15"/>
    <x v="6"/>
    <x v="2"/>
    <x v="2"/>
    <x v="2"/>
    <x v="2"/>
    <n v="104791.07"/>
    <x v="2"/>
    <x v="6"/>
    <n v="2021"/>
    <x v="3"/>
  </r>
  <r>
    <x v="5"/>
    <s v="2.15.01.12.00.00"/>
    <x v="1"/>
    <x v="1"/>
    <x v="0"/>
    <x v="0"/>
    <x v="1"/>
    <x v="3"/>
    <m/>
    <m/>
    <x v="1"/>
    <x v="0"/>
    <d v="2021-02-17T00:00:00"/>
    <x v="56"/>
    <n v="0"/>
    <n v="-5848.84"/>
    <m/>
    <x v="24"/>
    <x v="20"/>
    <m/>
    <m/>
    <x v="5"/>
    <x v="20"/>
    <x v="0"/>
    <x v="2"/>
    <x v="2"/>
    <x v="2"/>
    <n v="5848.84"/>
    <x v="2"/>
    <x v="4"/>
    <n v="2021"/>
    <x v="3"/>
  </r>
  <r>
    <x v="5"/>
    <s v="2.15.08.14.00.00"/>
    <x v="1"/>
    <x v="1"/>
    <x v="0"/>
    <x v="0"/>
    <x v="1"/>
    <x v="3"/>
    <m/>
    <m/>
    <x v="1"/>
    <x v="0"/>
    <d v="2021-02-17T00:00:00"/>
    <x v="56"/>
    <n v="0"/>
    <n v="-196.06"/>
    <m/>
    <x v="5"/>
    <x v="20"/>
    <m/>
    <m/>
    <x v="5"/>
    <x v="20"/>
    <x v="0"/>
    <x v="2"/>
    <x v="2"/>
    <x v="2"/>
    <n v="196.06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1265.24"/>
    <m/>
    <x v="17"/>
    <x v="3"/>
    <m/>
    <m/>
    <x v="17"/>
    <x v="3"/>
    <x v="16"/>
    <x v="2"/>
    <x v="2"/>
    <x v="2"/>
    <n v="1265.24"/>
    <x v="2"/>
    <x v="1"/>
    <n v="2021"/>
    <x v="3"/>
  </r>
  <r>
    <x v="6"/>
    <s v="2.15.03.00.00.00"/>
    <x v="1"/>
    <x v="1"/>
    <x v="0"/>
    <x v="0"/>
    <x v="1"/>
    <x v="3"/>
    <m/>
    <m/>
    <x v="1"/>
    <x v="0"/>
    <d v="2021-02-17T00:00:00"/>
    <x v="56"/>
    <n v="0"/>
    <n v="-5997.62"/>
    <m/>
    <x v="1"/>
    <x v="6"/>
    <m/>
    <m/>
    <x v="1"/>
    <x v="6"/>
    <x v="0"/>
    <x v="2"/>
    <x v="2"/>
    <x v="2"/>
    <n v="5997.62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232.97"/>
    <m/>
    <x v="17"/>
    <x v="5"/>
    <m/>
    <m/>
    <x v="17"/>
    <x v="5"/>
    <x v="16"/>
    <x v="2"/>
    <x v="2"/>
    <x v="2"/>
    <n v="232.9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7T00:00:00"/>
    <x v="56"/>
    <n v="0"/>
    <n v="110.58"/>
    <m/>
    <x v="17"/>
    <x v="3"/>
    <m/>
    <m/>
    <x v="17"/>
    <x v="3"/>
    <x v="16"/>
    <x v="2"/>
    <x v="2"/>
    <x v="2"/>
    <n v="110.5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7T00:00:00"/>
    <x v="56"/>
    <n v="0"/>
    <n v="2163.73"/>
    <m/>
    <x v="17"/>
    <x v="3"/>
    <m/>
    <m/>
    <x v="17"/>
    <x v="3"/>
    <x v="16"/>
    <x v="2"/>
    <x v="2"/>
    <x v="2"/>
    <n v="2163.73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8T00:00:00"/>
    <x v="57"/>
    <n v="0"/>
    <n v="159.52000000000001"/>
    <m/>
    <x v="16"/>
    <x v="15"/>
    <m/>
    <m/>
    <x v="16"/>
    <x v="15"/>
    <x v="16"/>
    <x v="2"/>
    <x v="2"/>
    <x v="2"/>
    <n v="159.52000000000001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18T00:00:00"/>
    <x v="57"/>
    <n v="0"/>
    <n v="-1190.48"/>
    <m/>
    <x v="5"/>
    <x v="7"/>
    <m/>
    <m/>
    <x v="5"/>
    <x v="7"/>
    <x v="0"/>
    <x v="2"/>
    <x v="2"/>
    <x v="2"/>
    <n v="1190.48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18T00:00:00"/>
    <x v="57"/>
    <n v="0"/>
    <n v="23.81"/>
    <m/>
    <x v="16"/>
    <x v="15"/>
    <m/>
    <m/>
    <x v="16"/>
    <x v="15"/>
    <x v="16"/>
    <x v="2"/>
    <x v="2"/>
    <x v="2"/>
    <n v="23.81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8T00:00:00"/>
    <x v="57"/>
    <n v="0"/>
    <n v="-0.72"/>
    <m/>
    <x v="24"/>
    <x v="13"/>
    <m/>
    <m/>
    <x v="5"/>
    <x v="13"/>
    <x v="0"/>
    <x v="2"/>
    <x v="2"/>
    <x v="2"/>
    <n v="0.72"/>
    <x v="2"/>
    <x v="4"/>
    <n v="2021"/>
    <x v="3"/>
  </r>
  <r>
    <x v="19"/>
    <s v="1.02.11.00.00.00"/>
    <x v="1"/>
    <x v="2"/>
    <x v="1"/>
    <x v="0"/>
    <x v="1"/>
    <x v="0"/>
    <m/>
    <m/>
    <x v="1"/>
    <x v="0"/>
    <d v="2021-02-18T00:00:00"/>
    <x v="57"/>
    <n v="0"/>
    <n v="11898.86"/>
    <m/>
    <x v="17"/>
    <x v="24"/>
    <m/>
    <m/>
    <x v="17"/>
    <x v="24"/>
    <x v="16"/>
    <x v="2"/>
    <x v="2"/>
    <x v="2"/>
    <n v="11898.86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8T00:00:00"/>
    <x v="57"/>
    <n v="0"/>
    <n v="91.47"/>
    <m/>
    <x v="17"/>
    <x v="3"/>
    <m/>
    <m/>
    <x v="17"/>
    <x v="3"/>
    <x v="16"/>
    <x v="2"/>
    <x v="2"/>
    <x v="2"/>
    <n v="91.47"/>
    <x v="2"/>
    <x v="1"/>
    <n v="2021"/>
    <x v="3"/>
  </r>
  <r>
    <x v="5"/>
    <s v="2.15.01.05.02.00"/>
    <x v="1"/>
    <x v="1"/>
    <x v="0"/>
    <x v="0"/>
    <x v="1"/>
    <x v="3"/>
    <m/>
    <m/>
    <x v="1"/>
    <x v="0"/>
    <d v="2021-02-18T00:00:00"/>
    <x v="57"/>
    <n v="0"/>
    <n v="-100.74"/>
    <m/>
    <x v="25"/>
    <x v="13"/>
    <m/>
    <m/>
    <x v="5"/>
    <x v="13"/>
    <x v="0"/>
    <x v="2"/>
    <x v="2"/>
    <x v="2"/>
    <n v="100.74"/>
    <x v="2"/>
    <x v="4"/>
    <n v="2021"/>
    <x v="3"/>
  </r>
  <r>
    <x v="19"/>
    <s v="1.02.03.00.00.00"/>
    <x v="1"/>
    <x v="2"/>
    <x v="1"/>
    <x v="0"/>
    <x v="1"/>
    <x v="0"/>
    <m/>
    <m/>
    <x v="1"/>
    <x v="0"/>
    <d v="2021-02-18T00:00:00"/>
    <x v="57"/>
    <n v="0"/>
    <n v="757.61"/>
    <m/>
    <x v="17"/>
    <x v="15"/>
    <m/>
    <m/>
    <x v="17"/>
    <x v="15"/>
    <x v="16"/>
    <x v="2"/>
    <x v="2"/>
    <x v="2"/>
    <n v="757.61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8T00:00:00"/>
    <x v="57"/>
    <n v="0"/>
    <n v="171.98"/>
    <m/>
    <x v="17"/>
    <x v="5"/>
    <m/>
    <m/>
    <x v="17"/>
    <x v="5"/>
    <x v="16"/>
    <x v="2"/>
    <x v="2"/>
    <x v="2"/>
    <n v="171.98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8T00:00:00"/>
    <x v="57"/>
    <n v="0"/>
    <n v="-17.86"/>
    <m/>
    <x v="24"/>
    <x v="13"/>
    <m/>
    <m/>
    <x v="5"/>
    <x v="13"/>
    <x v="0"/>
    <x v="2"/>
    <x v="2"/>
    <x v="2"/>
    <n v="17.86"/>
    <x v="2"/>
    <x v="4"/>
    <n v="2021"/>
    <x v="3"/>
  </r>
  <r>
    <x v="16"/>
    <m/>
    <x v="1"/>
    <x v="2"/>
    <x v="1"/>
    <x v="0"/>
    <x v="1"/>
    <x v="0"/>
    <m/>
    <m/>
    <x v="1"/>
    <x v="0"/>
    <d v="2021-02-18T00:00:00"/>
    <x v="57"/>
    <n v="0"/>
    <n v="27503.27"/>
    <m/>
    <x v="30"/>
    <x v="26"/>
    <m/>
    <m/>
    <x v="18"/>
    <x v="26"/>
    <x v="13"/>
    <x v="2"/>
    <x v="2"/>
    <x v="2"/>
    <n v="27503.27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19T00:00:00"/>
    <x v="58"/>
    <n v="0"/>
    <n v="166.67"/>
    <m/>
    <x v="16"/>
    <x v="15"/>
    <m/>
    <m/>
    <x v="16"/>
    <x v="15"/>
    <x v="16"/>
    <x v="2"/>
    <x v="2"/>
    <x v="2"/>
    <n v="166.67"/>
    <x v="2"/>
    <x v="1"/>
    <n v="2021"/>
    <x v="3"/>
  </r>
  <r>
    <x v="10"/>
    <s v="2.08.00.00.00.00"/>
    <x v="1"/>
    <x v="1"/>
    <x v="0"/>
    <x v="0"/>
    <x v="1"/>
    <x v="3"/>
    <m/>
    <m/>
    <x v="1"/>
    <x v="0"/>
    <d v="2021-02-19T00:00:00"/>
    <x v="58"/>
    <n v="0"/>
    <n v="-16346.57"/>
    <m/>
    <x v="2"/>
    <x v="1"/>
    <m/>
    <m/>
    <x v="2"/>
    <x v="1"/>
    <x v="8"/>
    <x v="2"/>
    <x v="2"/>
    <x v="2"/>
    <n v="16346.57"/>
    <x v="2"/>
    <x v="4"/>
    <n v="2021"/>
    <x v="3"/>
  </r>
  <r>
    <x v="1"/>
    <s v="2.09.02.04.00.00"/>
    <x v="1"/>
    <x v="1"/>
    <x v="0"/>
    <x v="0"/>
    <x v="1"/>
    <x v="3"/>
    <m/>
    <m/>
    <x v="1"/>
    <x v="0"/>
    <d v="2021-02-19T00:00:00"/>
    <x v="58"/>
    <n v="0"/>
    <n v="-31536.06"/>
    <m/>
    <x v="6"/>
    <x v="17"/>
    <m/>
    <m/>
    <x v="6"/>
    <x v="17"/>
    <x v="1"/>
    <x v="2"/>
    <x v="2"/>
    <x v="2"/>
    <n v="31536.06"/>
    <x v="2"/>
    <x v="4"/>
    <n v="2021"/>
    <x v="3"/>
  </r>
  <r>
    <x v="3"/>
    <s v="2.01.01.01.00.00"/>
    <x v="1"/>
    <x v="1"/>
    <x v="0"/>
    <x v="0"/>
    <x v="1"/>
    <x v="3"/>
    <m/>
    <m/>
    <x v="1"/>
    <x v="0"/>
    <d v="2021-02-19T00:00:00"/>
    <x v="58"/>
    <n v="0"/>
    <n v="-1193.1400000000001"/>
    <m/>
    <x v="15"/>
    <x v="6"/>
    <m/>
    <m/>
    <x v="15"/>
    <x v="6"/>
    <x v="2"/>
    <x v="2"/>
    <x v="2"/>
    <x v="2"/>
    <n v="1193.1400000000001"/>
    <x v="2"/>
    <x v="6"/>
    <n v="2021"/>
    <x v="3"/>
  </r>
  <r>
    <x v="39"/>
    <s v="1.02.10.00.00.00"/>
    <x v="1"/>
    <x v="2"/>
    <x v="1"/>
    <x v="0"/>
    <x v="1"/>
    <x v="0"/>
    <m/>
    <m/>
    <x v="1"/>
    <x v="0"/>
    <d v="2021-02-19T00:00:00"/>
    <x v="58"/>
    <n v="0"/>
    <n v="104.76"/>
    <m/>
    <x v="16"/>
    <x v="8"/>
    <m/>
    <m/>
    <x v="16"/>
    <x v="8"/>
    <x v="16"/>
    <x v="2"/>
    <x v="2"/>
    <x v="2"/>
    <n v="104.76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9T00:00:00"/>
    <x v="58"/>
    <n v="0"/>
    <n v="214.22"/>
    <m/>
    <x v="17"/>
    <x v="17"/>
    <m/>
    <m/>
    <x v="17"/>
    <x v="17"/>
    <x v="16"/>
    <x v="2"/>
    <x v="2"/>
    <x v="2"/>
    <n v="214.22"/>
    <x v="2"/>
    <x v="1"/>
    <n v="2021"/>
    <x v="3"/>
  </r>
  <r>
    <x v="5"/>
    <s v="2.15.01.12.00.00"/>
    <x v="1"/>
    <x v="1"/>
    <x v="0"/>
    <x v="0"/>
    <x v="1"/>
    <x v="3"/>
    <m/>
    <m/>
    <x v="1"/>
    <x v="0"/>
    <d v="2021-02-19T00:00:00"/>
    <x v="58"/>
    <n v="0"/>
    <n v="-247.88"/>
    <m/>
    <x v="24"/>
    <x v="7"/>
    <m/>
    <m/>
    <x v="5"/>
    <x v="7"/>
    <x v="0"/>
    <x v="2"/>
    <x v="2"/>
    <x v="2"/>
    <n v="247.88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936.64"/>
    <m/>
    <x v="17"/>
    <x v="5"/>
    <m/>
    <m/>
    <x v="17"/>
    <x v="5"/>
    <x v="16"/>
    <x v="2"/>
    <x v="2"/>
    <x v="2"/>
    <n v="936.6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9T00:00:00"/>
    <x v="58"/>
    <n v="0"/>
    <n v="22.78"/>
    <m/>
    <x v="17"/>
    <x v="7"/>
    <m/>
    <m/>
    <x v="17"/>
    <x v="7"/>
    <x v="16"/>
    <x v="2"/>
    <x v="2"/>
    <x v="2"/>
    <n v="22.78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127.13"/>
    <m/>
    <x v="17"/>
    <x v="5"/>
    <m/>
    <m/>
    <x v="17"/>
    <x v="5"/>
    <x v="16"/>
    <x v="2"/>
    <x v="2"/>
    <x v="2"/>
    <n v="127.13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19T00:00:00"/>
    <x v="58"/>
    <n v="0"/>
    <n v="81.23"/>
    <m/>
    <x v="17"/>
    <x v="3"/>
    <m/>
    <m/>
    <x v="17"/>
    <x v="3"/>
    <x v="16"/>
    <x v="2"/>
    <x v="2"/>
    <x v="2"/>
    <n v="81.23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19T00:00:00"/>
    <x v="58"/>
    <n v="0"/>
    <n v="920.25"/>
    <m/>
    <x v="17"/>
    <x v="4"/>
    <m/>
    <m/>
    <x v="17"/>
    <x v="4"/>
    <x v="16"/>
    <x v="2"/>
    <x v="2"/>
    <x v="2"/>
    <n v="920.2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19T00:00:00"/>
    <x v="58"/>
    <n v="0"/>
    <n v="37.22"/>
    <m/>
    <x v="17"/>
    <x v="7"/>
    <m/>
    <m/>
    <x v="17"/>
    <x v="7"/>
    <x v="16"/>
    <x v="2"/>
    <x v="2"/>
    <x v="2"/>
    <n v="37.2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0T00:00:00"/>
    <x v="59"/>
    <n v="0"/>
    <n v="2.79"/>
    <m/>
    <x v="17"/>
    <x v="1"/>
    <m/>
    <m/>
    <x v="17"/>
    <x v="1"/>
    <x v="16"/>
    <x v="2"/>
    <x v="2"/>
    <x v="2"/>
    <n v="2.7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0T00:00:00"/>
    <x v="59"/>
    <n v="0"/>
    <n v="126.41"/>
    <m/>
    <x v="17"/>
    <x v="5"/>
    <m/>
    <m/>
    <x v="17"/>
    <x v="5"/>
    <x v="16"/>
    <x v="2"/>
    <x v="2"/>
    <x v="2"/>
    <n v="126.4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0T00:00:00"/>
    <x v="59"/>
    <n v="0"/>
    <n v="14.53"/>
    <m/>
    <x v="17"/>
    <x v="4"/>
    <m/>
    <m/>
    <x v="17"/>
    <x v="4"/>
    <x v="16"/>
    <x v="2"/>
    <x v="2"/>
    <x v="2"/>
    <n v="14.53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0T00:00:00"/>
    <x v="59"/>
    <n v="0"/>
    <n v="8900.9500000000007"/>
    <m/>
    <x v="17"/>
    <x v="2"/>
    <m/>
    <m/>
    <x v="17"/>
    <x v="2"/>
    <x v="16"/>
    <x v="2"/>
    <x v="2"/>
    <x v="2"/>
    <n v="8900.950000000000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0T00:00:00"/>
    <x v="59"/>
    <n v="0"/>
    <n v="22.49"/>
    <m/>
    <x v="17"/>
    <x v="3"/>
    <m/>
    <m/>
    <x v="17"/>
    <x v="3"/>
    <x v="16"/>
    <x v="2"/>
    <x v="2"/>
    <x v="2"/>
    <n v="22.49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24T00:00:00"/>
    <x v="60"/>
    <n v="0"/>
    <n v="0.55000000000000004"/>
    <m/>
    <x v="8"/>
    <x v="6"/>
    <m/>
    <m/>
    <x v="8"/>
    <x v="6"/>
    <x v="23"/>
    <x v="2"/>
    <x v="2"/>
    <x v="2"/>
    <n v="0.5500000000000000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4T00:00:00"/>
    <x v="60"/>
    <n v="0"/>
    <n v="97.62"/>
    <m/>
    <x v="16"/>
    <x v="7"/>
    <m/>
    <m/>
    <x v="16"/>
    <x v="7"/>
    <x v="16"/>
    <x v="2"/>
    <x v="2"/>
    <x v="2"/>
    <n v="97.62"/>
    <x v="2"/>
    <x v="1"/>
    <n v="2021"/>
    <x v="3"/>
  </r>
  <r>
    <x v="1"/>
    <s v="2.09.02.04.00.00"/>
    <x v="1"/>
    <x v="1"/>
    <x v="0"/>
    <x v="0"/>
    <x v="1"/>
    <x v="3"/>
    <m/>
    <m/>
    <x v="1"/>
    <x v="0"/>
    <d v="2021-02-24T00:00:00"/>
    <x v="60"/>
    <n v="0"/>
    <n v="-118892.45"/>
    <m/>
    <x v="6"/>
    <x v="17"/>
    <m/>
    <m/>
    <x v="6"/>
    <x v="17"/>
    <x v="1"/>
    <x v="2"/>
    <x v="2"/>
    <x v="2"/>
    <n v="118892.45"/>
    <x v="2"/>
    <x v="4"/>
    <n v="2021"/>
    <x v="3"/>
  </r>
  <r>
    <x v="39"/>
    <s v="1.02.10.00.00.00"/>
    <x v="1"/>
    <x v="2"/>
    <x v="1"/>
    <x v="0"/>
    <x v="1"/>
    <x v="0"/>
    <m/>
    <m/>
    <x v="1"/>
    <x v="0"/>
    <d v="2021-02-24T00:00:00"/>
    <x v="60"/>
    <n v="0"/>
    <n v="71.430000000000007"/>
    <m/>
    <x v="16"/>
    <x v="12"/>
    <m/>
    <m/>
    <x v="16"/>
    <x v="12"/>
    <x v="16"/>
    <x v="2"/>
    <x v="2"/>
    <x v="2"/>
    <n v="71.43000000000000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107729.66"/>
    <m/>
    <x v="17"/>
    <x v="17"/>
    <m/>
    <m/>
    <x v="17"/>
    <x v="17"/>
    <x v="16"/>
    <x v="2"/>
    <x v="2"/>
    <x v="2"/>
    <n v="107729.66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36.32"/>
    <m/>
    <x v="17"/>
    <x v="4"/>
    <m/>
    <m/>
    <x v="17"/>
    <x v="4"/>
    <x v="16"/>
    <x v="2"/>
    <x v="2"/>
    <x v="2"/>
    <n v="36.3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792.65"/>
    <m/>
    <x v="17"/>
    <x v="10"/>
    <m/>
    <m/>
    <x v="17"/>
    <x v="10"/>
    <x v="16"/>
    <x v="2"/>
    <x v="2"/>
    <x v="2"/>
    <n v="792.65"/>
    <x v="2"/>
    <x v="1"/>
    <n v="2021"/>
    <x v="3"/>
  </r>
  <r>
    <x v="21"/>
    <m/>
    <x v="1"/>
    <x v="1"/>
    <x v="0"/>
    <x v="0"/>
    <x v="0"/>
    <x v="0"/>
    <s v="X"/>
    <s v="2"/>
    <x v="1"/>
    <x v="0"/>
    <d v="2021-02-12T00:00:00"/>
    <x v="60"/>
    <m/>
    <n v="63040.37"/>
    <m/>
    <x v="0"/>
    <x v="0"/>
    <m/>
    <m/>
    <x v="0"/>
    <x v="0"/>
    <x v="1"/>
    <x v="2"/>
    <x v="2"/>
    <x v="2"/>
    <n v="0"/>
    <x v="0"/>
    <x v="0"/>
    <n v="2021"/>
    <x v="3"/>
  </r>
  <r>
    <x v="20"/>
    <m/>
    <x v="1"/>
    <x v="1"/>
    <x v="0"/>
    <x v="0"/>
    <x v="0"/>
    <x v="0"/>
    <m/>
    <s v="2"/>
    <x v="1"/>
    <x v="0"/>
    <d v="2021-02-12T00:00:00"/>
    <x v="60"/>
    <m/>
    <n v="849256.57"/>
    <m/>
    <x v="0"/>
    <x v="0"/>
    <m/>
    <m/>
    <x v="0"/>
    <x v="0"/>
    <x v="17"/>
    <x v="2"/>
    <x v="2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02-15T00:00:00"/>
    <x v="60"/>
    <m/>
    <n v="114452.38"/>
    <m/>
    <x v="0"/>
    <x v="0"/>
    <m/>
    <m/>
    <x v="0"/>
    <x v="0"/>
    <x v="15"/>
    <x v="2"/>
    <x v="2"/>
    <x v="2"/>
    <n v="0"/>
    <x v="0"/>
    <x v="0"/>
    <n v="2021"/>
    <x v="3"/>
  </r>
  <r>
    <x v="10"/>
    <m/>
    <x v="1"/>
    <x v="1"/>
    <x v="1"/>
    <x v="0"/>
    <x v="0"/>
    <x v="0"/>
    <m/>
    <m/>
    <x v="1"/>
    <x v="0"/>
    <d v="2021-02-24T00:00:00"/>
    <x v="60"/>
    <m/>
    <n v="1026749.32"/>
    <m/>
    <x v="0"/>
    <x v="0"/>
    <m/>
    <m/>
    <x v="0"/>
    <x v="0"/>
    <x v="8"/>
    <x v="2"/>
    <x v="2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2-24T00:00:00"/>
    <x v="60"/>
    <n v="0"/>
    <n v="1137.1099999999999"/>
    <m/>
    <x v="17"/>
    <x v="27"/>
    <m/>
    <m/>
    <x v="17"/>
    <x v="27"/>
    <x v="16"/>
    <x v="2"/>
    <x v="2"/>
    <x v="2"/>
    <n v="1137.109999999999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1164.6400000000001"/>
    <m/>
    <x v="17"/>
    <x v="5"/>
    <m/>
    <m/>
    <x v="17"/>
    <x v="5"/>
    <x v="16"/>
    <x v="2"/>
    <x v="2"/>
    <x v="2"/>
    <n v="1164.640000000000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4T00:00:00"/>
    <x v="60"/>
    <n v="0"/>
    <n v="636.07000000000005"/>
    <m/>
    <x v="17"/>
    <x v="2"/>
    <m/>
    <m/>
    <x v="17"/>
    <x v="2"/>
    <x v="16"/>
    <x v="2"/>
    <x v="2"/>
    <x v="2"/>
    <n v="636.0700000000000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95.44"/>
    <m/>
    <x v="17"/>
    <x v="14"/>
    <m/>
    <m/>
    <x v="17"/>
    <x v="14"/>
    <x v="16"/>
    <x v="2"/>
    <x v="2"/>
    <x v="2"/>
    <n v="95.4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84.09"/>
    <m/>
    <x v="17"/>
    <x v="14"/>
    <m/>
    <m/>
    <x v="17"/>
    <x v="14"/>
    <x v="16"/>
    <x v="2"/>
    <x v="2"/>
    <x v="2"/>
    <n v="84.09"/>
    <x v="2"/>
    <x v="1"/>
    <n v="2021"/>
    <x v="3"/>
  </r>
  <r>
    <x v="6"/>
    <m/>
    <x v="1"/>
    <x v="1"/>
    <x v="0"/>
    <x v="0"/>
    <x v="1"/>
    <x v="0"/>
    <m/>
    <s v="3"/>
    <x v="1"/>
    <x v="0"/>
    <d v="2021-02-24T00:00:00"/>
    <x v="60"/>
    <n v="0"/>
    <n v="23809.52"/>
    <m/>
    <x v="1"/>
    <x v="11"/>
    <m/>
    <m/>
    <x v="1"/>
    <x v="11"/>
    <x v="0"/>
    <x v="2"/>
    <x v="2"/>
    <x v="2"/>
    <n v="-23809.52"/>
    <x v="2"/>
    <x v="1"/>
    <n v="2021"/>
    <x v="3"/>
  </r>
  <r>
    <x v="16"/>
    <m/>
    <x v="1"/>
    <x v="1"/>
    <x v="1"/>
    <x v="0"/>
    <x v="0"/>
    <x v="0"/>
    <m/>
    <m/>
    <x v="1"/>
    <x v="0"/>
    <d v="2021-02-24T00:00:00"/>
    <x v="60"/>
    <n v="0"/>
    <n v="2404761.9"/>
    <m/>
    <x v="18"/>
    <x v="11"/>
    <m/>
    <m/>
    <x v="18"/>
    <x v="11"/>
    <x v="13"/>
    <x v="2"/>
    <x v="2"/>
    <x v="2"/>
    <n v="2404761.9"/>
    <x v="2"/>
    <x v="1"/>
    <n v="2021"/>
    <x v="3"/>
  </r>
  <r>
    <x v="3"/>
    <m/>
    <x v="1"/>
    <x v="1"/>
    <x v="0"/>
    <x v="0"/>
    <x v="1"/>
    <x v="0"/>
    <m/>
    <s v="3"/>
    <x v="1"/>
    <x v="0"/>
    <d v="2021-02-24T00:00:00"/>
    <x v="60"/>
    <n v="0"/>
    <n v="2380952.38"/>
    <m/>
    <x v="15"/>
    <x v="11"/>
    <m/>
    <m/>
    <x v="15"/>
    <x v="11"/>
    <x v="2"/>
    <x v="2"/>
    <x v="2"/>
    <x v="2"/>
    <n v="-2380952.38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72.739999999999995"/>
    <m/>
    <x v="17"/>
    <x v="14"/>
    <m/>
    <m/>
    <x v="17"/>
    <x v="14"/>
    <x v="16"/>
    <x v="2"/>
    <x v="2"/>
    <x v="2"/>
    <n v="72.73999999999999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4T00:00:00"/>
    <x v="60"/>
    <n v="0"/>
    <n v="52.28"/>
    <m/>
    <x v="17"/>
    <x v="14"/>
    <m/>
    <m/>
    <x v="17"/>
    <x v="14"/>
    <x v="16"/>
    <x v="2"/>
    <x v="2"/>
    <x v="2"/>
    <n v="52.28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24T00:00:00"/>
    <x v="60"/>
    <n v="0"/>
    <n v="-240616.94"/>
    <m/>
    <x v="15"/>
    <x v="6"/>
    <m/>
    <m/>
    <x v="15"/>
    <x v="6"/>
    <x v="2"/>
    <x v="2"/>
    <x v="2"/>
    <x v="2"/>
    <n v="240616.94"/>
    <x v="2"/>
    <x v="6"/>
    <n v="2021"/>
    <x v="3"/>
  </r>
  <r>
    <x v="3"/>
    <s v="2.01.02.00.00.00"/>
    <x v="1"/>
    <x v="1"/>
    <x v="0"/>
    <x v="0"/>
    <x v="1"/>
    <x v="3"/>
    <m/>
    <m/>
    <x v="1"/>
    <x v="0"/>
    <d v="2021-02-24T00:00:00"/>
    <x v="60"/>
    <n v="0"/>
    <n v="-23707.759999999998"/>
    <m/>
    <x v="22"/>
    <x v="6"/>
    <m/>
    <m/>
    <x v="15"/>
    <x v="6"/>
    <x v="2"/>
    <x v="2"/>
    <x v="2"/>
    <x v="2"/>
    <n v="23707.759999999998"/>
    <x v="2"/>
    <x v="6"/>
    <n v="2021"/>
    <x v="3"/>
  </r>
  <r>
    <x v="6"/>
    <s v="2.15.03.00.00.00"/>
    <x v="1"/>
    <x v="1"/>
    <x v="0"/>
    <x v="0"/>
    <x v="1"/>
    <x v="3"/>
    <m/>
    <m/>
    <x v="1"/>
    <x v="0"/>
    <d v="2021-02-24T00:00:00"/>
    <x v="60"/>
    <n v="0"/>
    <n v="-3059.52"/>
    <m/>
    <x v="1"/>
    <x v="6"/>
    <m/>
    <m/>
    <x v="1"/>
    <x v="6"/>
    <x v="0"/>
    <x v="2"/>
    <x v="2"/>
    <x v="2"/>
    <n v="3059.52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534.49"/>
    <m/>
    <x v="17"/>
    <x v="5"/>
    <m/>
    <m/>
    <x v="17"/>
    <x v="5"/>
    <x v="16"/>
    <x v="2"/>
    <x v="2"/>
    <x v="2"/>
    <n v="534.49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4T00:00:00"/>
    <x v="60"/>
    <n v="0"/>
    <n v="317.88"/>
    <m/>
    <x v="17"/>
    <x v="3"/>
    <m/>
    <m/>
    <x v="17"/>
    <x v="3"/>
    <x v="16"/>
    <x v="2"/>
    <x v="2"/>
    <x v="2"/>
    <n v="317.88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24T00:00:00"/>
    <x v="60"/>
    <n v="0"/>
    <n v="3977.84"/>
    <m/>
    <x v="17"/>
    <x v="15"/>
    <m/>
    <m/>
    <x v="17"/>
    <x v="15"/>
    <x v="16"/>
    <x v="2"/>
    <x v="2"/>
    <x v="2"/>
    <n v="3977.8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7"/>
    <x v="14"/>
    <m/>
    <m/>
    <x v="17"/>
    <x v="14"/>
    <x v="16"/>
    <x v="2"/>
    <x v="2"/>
    <x v="2"/>
    <n v="73.81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7"/>
    <x v="14"/>
    <m/>
    <m/>
    <x v="17"/>
    <x v="14"/>
    <x v="16"/>
    <x v="2"/>
    <x v="2"/>
    <x v="2"/>
    <n v="73.81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1357.14"/>
    <m/>
    <x v="16"/>
    <x v="15"/>
    <m/>
    <m/>
    <x v="16"/>
    <x v="15"/>
    <x v="16"/>
    <x v="2"/>
    <x v="2"/>
    <x v="2"/>
    <n v="1357.14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47.62"/>
    <m/>
    <x v="16"/>
    <x v="8"/>
    <m/>
    <m/>
    <x v="16"/>
    <x v="8"/>
    <x v="16"/>
    <x v="2"/>
    <x v="2"/>
    <x v="2"/>
    <n v="47.62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5T00:00:00"/>
    <x v="61"/>
    <n v="0"/>
    <n v="71.430000000000007"/>
    <m/>
    <x v="16"/>
    <x v="18"/>
    <m/>
    <m/>
    <x v="16"/>
    <x v="18"/>
    <x v="16"/>
    <x v="2"/>
    <x v="2"/>
    <x v="2"/>
    <n v="71.430000000000007"/>
    <x v="2"/>
    <x v="1"/>
    <n v="2021"/>
    <x v="3"/>
  </r>
  <r>
    <x v="19"/>
    <s v="1.02.01.00.00.00"/>
    <x v="1"/>
    <x v="2"/>
    <x v="1"/>
    <x v="0"/>
    <x v="1"/>
    <x v="0"/>
    <m/>
    <m/>
    <x v="1"/>
    <x v="0"/>
    <d v="2021-02-25T00:00:00"/>
    <x v="61"/>
    <n v="0"/>
    <n v="1190.48"/>
    <m/>
    <x v="17"/>
    <x v="5"/>
    <m/>
    <m/>
    <x v="17"/>
    <x v="5"/>
    <x v="16"/>
    <x v="2"/>
    <x v="2"/>
    <x v="2"/>
    <n v="1190.48"/>
    <x v="2"/>
    <x v="1"/>
    <n v="2021"/>
    <x v="3"/>
  </r>
  <r>
    <x v="27"/>
    <s v="2.15.08.01.00.00"/>
    <x v="1"/>
    <x v="1"/>
    <x v="0"/>
    <x v="0"/>
    <x v="1"/>
    <x v="3"/>
    <m/>
    <m/>
    <x v="1"/>
    <x v="0"/>
    <d v="2021-02-25T00:00:00"/>
    <x v="61"/>
    <n v="0"/>
    <n v="-5.95"/>
    <m/>
    <x v="14"/>
    <x v="11"/>
    <m/>
    <m/>
    <x v="14"/>
    <x v="11"/>
    <x v="0"/>
    <x v="2"/>
    <x v="2"/>
    <x v="2"/>
    <n v="5.95"/>
    <x v="2"/>
    <x v="4"/>
    <n v="2021"/>
    <x v="3"/>
  </r>
  <r>
    <x v="16"/>
    <m/>
    <x v="1"/>
    <x v="2"/>
    <x v="1"/>
    <x v="0"/>
    <x v="1"/>
    <x v="0"/>
    <m/>
    <m/>
    <x v="1"/>
    <x v="0"/>
    <d v="2021-02-25T00:00:00"/>
    <x v="61"/>
    <n v="0"/>
    <n v="7580.44"/>
    <m/>
    <x v="30"/>
    <x v="26"/>
    <m/>
    <m/>
    <x v="18"/>
    <x v="26"/>
    <x v="13"/>
    <x v="2"/>
    <x v="2"/>
    <x v="2"/>
    <n v="7580.44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73.81"/>
    <m/>
    <x v="17"/>
    <x v="14"/>
    <m/>
    <m/>
    <x v="17"/>
    <x v="14"/>
    <x v="16"/>
    <x v="2"/>
    <x v="2"/>
    <x v="2"/>
    <n v="73.81"/>
    <x v="2"/>
    <x v="1"/>
    <n v="2021"/>
    <x v="3"/>
  </r>
  <r>
    <x v="1"/>
    <m/>
    <x v="1"/>
    <x v="1"/>
    <x v="0"/>
    <x v="0"/>
    <x v="0"/>
    <x v="0"/>
    <m/>
    <s v="3"/>
    <x v="1"/>
    <x v="0"/>
    <d v="2021-02-15T00:00:00"/>
    <x v="61"/>
    <m/>
    <n v="1285714.29"/>
    <m/>
    <x v="0"/>
    <x v="0"/>
    <m/>
    <m/>
    <x v="0"/>
    <x v="0"/>
    <x v="1"/>
    <x v="2"/>
    <x v="2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2-15T00:00:00"/>
    <x v="61"/>
    <m/>
    <n v="32748.45"/>
    <m/>
    <x v="0"/>
    <x v="0"/>
    <m/>
    <m/>
    <x v="0"/>
    <x v="0"/>
    <x v="9"/>
    <x v="2"/>
    <x v="2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2-25T00:00:00"/>
    <x v="61"/>
    <m/>
    <n v="1458450.16"/>
    <m/>
    <x v="0"/>
    <x v="0"/>
    <m/>
    <m/>
    <x v="0"/>
    <x v="0"/>
    <x v="1"/>
    <x v="2"/>
    <x v="2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2-15T00:00:00"/>
    <x v="61"/>
    <m/>
    <n v="106802.48"/>
    <m/>
    <x v="0"/>
    <x v="0"/>
    <m/>
    <m/>
    <x v="0"/>
    <x v="0"/>
    <x v="9"/>
    <x v="2"/>
    <x v="2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2-15T00:00:00"/>
    <x v="61"/>
    <m/>
    <n v="894.86"/>
    <m/>
    <x v="0"/>
    <x v="0"/>
    <m/>
    <m/>
    <x v="0"/>
    <x v="0"/>
    <x v="12"/>
    <x v="2"/>
    <x v="2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2-15T00:00:00"/>
    <x v="61"/>
    <m/>
    <n v="32290.09"/>
    <m/>
    <x v="0"/>
    <x v="0"/>
    <m/>
    <m/>
    <x v="0"/>
    <x v="0"/>
    <x v="10"/>
    <x v="2"/>
    <x v="2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2-25T00:00:00"/>
    <x v="61"/>
    <n v="0"/>
    <n v="217.52"/>
    <m/>
    <x v="17"/>
    <x v="5"/>
    <m/>
    <m/>
    <x v="17"/>
    <x v="5"/>
    <x v="16"/>
    <x v="2"/>
    <x v="2"/>
    <x v="2"/>
    <n v="217.52"/>
    <x v="2"/>
    <x v="1"/>
    <n v="2021"/>
    <x v="3"/>
  </r>
  <r>
    <x v="16"/>
    <m/>
    <x v="1"/>
    <x v="1"/>
    <x v="1"/>
    <x v="0"/>
    <x v="0"/>
    <x v="0"/>
    <m/>
    <m/>
    <x v="1"/>
    <x v="0"/>
    <d v="2021-02-25T00:00:00"/>
    <x v="61"/>
    <n v="0"/>
    <n v="64285.71"/>
    <m/>
    <x v="18"/>
    <x v="11"/>
    <m/>
    <m/>
    <x v="18"/>
    <x v="11"/>
    <x v="13"/>
    <x v="2"/>
    <x v="2"/>
    <x v="2"/>
    <n v="64285.7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205.87"/>
    <m/>
    <x v="17"/>
    <x v="7"/>
    <m/>
    <m/>
    <x v="17"/>
    <x v="7"/>
    <x v="16"/>
    <x v="2"/>
    <x v="2"/>
    <x v="2"/>
    <n v="205.87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5T00:00:00"/>
    <x v="61"/>
    <n v="0"/>
    <n v="65.22"/>
    <m/>
    <x v="17"/>
    <x v="3"/>
    <m/>
    <m/>
    <x v="17"/>
    <x v="3"/>
    <x v="16"/>
    <x v="2"/>
    <x v="2"/>
    <x v="2"/>
    <n v="65.22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915.25"/>
    <m/>
    <x v="17"/>
    <x v="4"/>
    <m/>
    <m/>
    <x v="17"/>
    <x v="4"/>
    <x v="16"/>
    <x v="2"/>
    <x v="2"/>
    <x v="2"/>
    <n v="915.2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31.97"/>
    <m/>
    <x v="17"/>
    <x v="7"/>
    <m/>
    <m/>
    <x v="17"/>
    <x v="7"/>
    <x v="16"/>
    <x v="2"/>
    <x v="2"/>
    <x v="2"/>
    <n v="31.97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478.63"/>
    <m/>
    <x v="17"/>
    <x v="13"/>
    <m/>
    <m/>
    <x v="17"/>
    <x v="13"/>
    <x v="16"/>
    <x v="2"/>
    <x v="2"/>
    <x v="2"/>
    <n v="478.63"/>
    <x v="2"/>
    <x v="1"/>
    <n v="2021"/>
    <x v="3"/>
  </r>
  <r>
    <x v="3"/>
    <s v="2.01.02.00.00.00"/>
    <x v="1"/>
    <x v="1"/>
    <x v="0"/>
    <x v="0"/>
    <x v="1"/>
    <x v="3"/>
    <m/>
    <m/>
    <x v="1"/>
    <x v="0"/>
    <d v="2021-02-25T00:00:00"/>
    <x v="61"/>
    <n v="0"/>
    <n v="-358265.31"/>
    <m/>
    <x v="22"/>
    <x v="6"/>
    <m/>
    <m/>
    <x v="15"/>
    <x v="6"/>
    <x v="2"/>
    <x v="2"/>
    <x v="2"/>
    <x v="2"/>
    <n v="358265.31"/>
    <x v="2"/>
    <x v="6"/>
    <n v="2021"/>
    <x v="3"/>
  </r>
  <r>
    <x v="5"/>
    <s v="2.15.01.12.00.00"/>
    <x v="1"/>
    <x v="1"/>
    <x v="0"/>
    <x v="0"/>
    <x v="1"/>
    <x v="3"/>
    <m/>
    <m/>
    <x v="1"/>
    <x v="0"/>
    <d v="2021-02-25T00:00:00"/>
    <x v="61"/>
    <n v="0"/>
    <n v="-1313.96"/>
    <m/>
    <x v="24"/>
    <x v="6"/>
    <m/>
    <m/>
    <x v="5"/>
    <x v="6"/>
    <x v="0"/>
    <x v="2"/>
    <x v="2"/>
    <x v="2"/>
    <n v="1313.96"/>
    <x v="2"/>
    <x v="4"/>
    <n v="2021"/>
    <x v="3"/>
  </r>
  <r>
    <x v="5"/>
    <m/>
    <x v="1"/>
    <x v="1"/>
    <x v="0"/>
    <x v="0"/>
    <x v="1"/>
    <x v="0"/>
    <m/>
    <s v="3"/>
    <x v="1"/>
    <x v="0"/>
    <d v="2021-02-25T00:00:00"/>
    <x v="61"/>
    <n v="0"/>
    <n v="47619.05"/>
    <m/>
    <x v="5"/>
    <x v="11"/>
    <m/>
    <m/>
    <x v="5"/>
    <x v="11"/>
    <x v="0"/>
    <x v="2"/>
    <x v="2"/>
    <x v="2"/>
    <n v="-47619.05"/>
    <x v="2"/>
    <x v="1"/>
    <n v="2021"/>
    <x v="3"/>
  </r>
  <r>
    <x v="19"/>
    <s v="1.02.09.00.00.00"/>
    <x v="1"/>
    <x v="2"/>
    <x v="1"/>
    <x v="0"/>
    <x v="1"/>
    <x v="0"/>
    <m/>
    <m/>
    <x v="1"/>
    <x v="0"/>
    <d v="2021-02-25T00:00:00"/>
    <x v="61"/>
    <n v="0"/>
    <n v="85.39"/>
    <m/>
    <x v="17"/>
    <x v="7"/>
    <m/>
    <m/>
    <x v="17"/>
    <x v="7"/>
    <x v="16"/>
    <x v="2"/>
    <x v="2"/>
    <x v="2"/>
    <n v="85.39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815.15"/>
    <m/>
    <x v="17"/>
    <x v="9"/>
    <m/>
    <m/>
    <x v="17"/>
    <x v="9"/>
    <x v="16"/>
    <x v="2"/>
    <x v="2"/>
    <x v="2"/>
    <n v="815.15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24763.47"/>
    <m/>
    <x v="17"/>
    <x v="28"/>
    <m/>
    <m/>
    <x v="17"/>
    <x v="28"/>
    <x v="16"/>
    <x v="2"/>
    <x v="2"/>
    <x v="2"/>
    <n v="24763.4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5T00:00:00"/>
    <x v="61"/>
    <n v="0"/>
    <n v="1085.71"/>
    <m/>
    <x v="17"/>
    <x v="13"/>
    <m/>
    <m/>
    <x v="17"/>
    <x v="13"/>
    <x v="16"/>
    <x v="2"/>
    <x v="2"/>
    <x v="2"/>
    <n v="1085.71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25T00:00:00"/>
    <x v="61"/>
    <n v="0"/>
    <n v="652.78"/>
    <m/>
    <x v="8"/>
    <x v="8"/>
    <m/>
    <m/>
    <x v="8"/>
    <x v="8"/>
    <x v="23"/>
    <x v="2"/>
    <x v="2"/>
    <x v="2"/>
    <n v="652.78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25T00:00:00"/>
    <x v="61"/>
    <n v="0"/>
    <n v="-35714.29"/>
    <m/>
    <x v="5"/>
    <x v="12"/>
    <m/>
    <m/>
    <x v="5"/>
    <x v="12"/>
    <x v="0"/>
    <x v="2"/>
    <x v="2"/>
    <x v="2"/>
    <n v="35714.29"/>
    <x v="2"/>
    <x v="4"/>
    <n v="2021"/>
    <x v="3"/>
  </r>
  <r>
    <x v="19"/>
    <s v="1.02.03.00.00.00"/>
    <x v="1"/>
    <x v="2"/>
    <x v="1"/>
    <x v="0"/>
    <x v="1"/>
    <x v="0"/>
    <m/>
    <m/>
    <x v="1"/>
    <x v="0"/>
    <d v="2021-02-25T00:00:00"/>
    <x v="61"/>
    <n v="0"/>
    <n v="294.99"/>
    <m/>
    <x v="17"/>
    <x v="15"/>
    <m/>
    <m/>
    <x v="17"/>
    <x v="15"/>
    <x v="16"/>
    <x v="2"/>
    <x v="2"/>
    <x v="2"/>
    <n v="294.99"/>
    <x v="2"/>
    <x v="1"/>
    <n v="2021"/>
    <x v="3"/>
  </r>
  <r>
    <x v="29"/>
    <m/>
    <x v="1"/>
    <x v="1"/>
    <x v="0"/>
    <x v="0"/>
    <x v="1"/>
    <x v="0"/>
    <m/>
    <s v="3"/>
    <x v="1"/>
    <x v="0"/>
    <d v="2021-02-25T00:00:00"/>
    <x v="61"/>
    <n v="0"/>
    <n v="16666.669999999998"/>
    <m/>
    <x v="9"/>
    <x v="11"/>
    <m/>
    <m/>
    <x v="9"/>
    <x v="11"/>
    <x v="0"/>
    <x v="2"/>
    <x v="2"/>
    <x v="2"/>
    <n v="-16666.669999999998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25T00:00:00"/>
    <x v="61"/>
    <n v="0"/>
    <n v="-60686.12"/>
    <m/>
    <x v="15"/>
    <x v="6"/>
    <m/>
    <m/>
    <x v="15"/>
    <x v="6"/>
    <x v="2"/>
    <x v="2"/>
    <x v="2"/>
    <x v="2"/>
    <n v="60686.12"/>
    <x v="2"/>
    <x v="6"/>
    <n v="2021"/>
    <x v="3"/>
  </r>
  <r>
    <x v="15"/>
    <s v="2.06.01.00.00.00"/>
    <x v="1"/>
    <x v="1"/>
    <x v="0"/>
    <x v="0"/>
    <x v="1"/>
    <x v="3"/>
    <m/>
    <m/>
    <x v="1"/>
    <x v="0"/>
    <d v="2021-02-25T00:00:00"/>
    <x v="61"/>
    <n v="0"/>
    <n v="-43786.42"/>
    <m/>
    <x v="32"/>
    <x v="19"/>
    <m/>
    <m/>
    <x v="23"/>
    <x v="19"/>
    <x v="12"/>
    <x v="2"/>
    <x v="2"/>
    <x v="2"/>
    <n v="43786.42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25T00:00:00"/>
    <x v="61"/>
    <n v="0"/>
    <n v="7943.5"/>
    <m/>
    <x v="17"/>
    <x v="2"/>
    <m/>
    <m/>
    <x v="17"/>
    <x v="2"/>
    <x v="16"/>
    <x v="2"/>
    <x v="2"/>
    <x v="2"/>
    <n v="7943.5"/>
    <x v="2"/>
    <x v="1"/>
    <n v="2021"/>
    <x v="3"/>
  </r>
  <r>
    <x v="15"/>
    <s v="2.06.02.00.00.00"/>
    <x v="1"/>
    <x v="1"/>
    <x v="0"/>
    <x v="0"/>
    <x v="1"/>
    <x v="3"/>
    <m/>
    <m/>
    <x v="1"/>
    <x v="0"/>
    <d v="2021-02-25T00:00:00"/>
    <x v="61"/>
    <n v="0"/>
    <n v="-27642.15"/>
    <m/>
    <x v="31"/>
    <x v="19"/>
    <m/>
    <m/>
    <x v="23"/>
    <x v="19"/>
    <x v="12"/>
    <x v="2"/>
    <x v="2"/>
    <x v="2"/>
    <n v="27642.15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5340.2"/>
    <m/>
    <x v="17"/>
    <x v="2"/>
    <m/>
    <m/>
    <x v="17"/>
    <x v="2"/>
    <x v="16"/>
    <x v="2"/>
    <x v="2"/>
    <x v="2"/>
    <n v="5340.2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26T00:00:00"/>
    <x v="62"/>
    <n v="0"/>
    <n v="151.46"/>
    <m/>
    <x v="8"/>
    <x v="12"/>
    <m/>
    <m/>
    <x v="8"/>
    <x v="12"/>
    <x v="23"/>
    <x v="2"/>
    <x v="2"/>
    <x v="2"/>
    <n v="151.46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6T00:00:00"/>
    <x v="62"/>
    <n v="0"/>
    <n v="119.05"/>
    <m/>
    <x v="16"/>
    <x v="8"/>
    <m/>
    <m/>
    <x v="16"/>
    <x v="8"/>
    <x v="16"/>
    <x v="2"/>
    <x v="2"/>
    <x v="2"/>
    <n v="119.05"/>
    <x v="2"/>
    <x v="1"/>
    <n v="2021"/>
    <x v="3"/>
  </r>
  <r>
    <x v="27"/>
    <s v="2.15.08.01.00.00"/>
    <x v="1"/>
    <x v="1"/>
    <x v="0"/>
    <x v="0"/>
    <x v="1"/>
    <x v="3"/>
    <m/>
    <m/>
    <x v="1"/>
    <x v="0"/>
    <d v="2021-02-26T00:00:00"/>
    <x v="62"/>
    <n v="0"/>
    <n v="-255.52"/>
    <m/>
    <x v="14"/>
    <x v="11"/>
    <m/>
    <m/>
    <x v="14"/>
    <x v="11"/>
    <x v="0"/>
    <x v="2"/>
    <x v="2"/>
    <x v="2"/>
    <n v="255.52"/>
    <x v="2"/>
    <x v="4"/>
    <n v="2021"/>
    <x v="3"/>
  </r>
  <r>
    <x v="5"/>
    <s v="2.15.08.14.00.00"/>
    <x v="1"/>
    <x v="1"/>
    <x v="0"/>
    <x v="0"/>
    <x v="1"/>
    <x v="3"/>
    <m/>
    <m/>
    <x v="1"/>
    <x v="0"/>
    <d v="2021-02-26T00:00:00"/>
    <x v="62"/>
    <n v="0"/>
    <n v="-693.03"/>
    <m/>
    <x v="5"/>
    <x v="6"/>
    <m/>
    <m/>
    <x v="5"/>
    <x v="6"/>
    <x v="0"/>
    <x v="2"/>
    <x v="2"/>
    <x v="2"/>
    <n v="693.03"/>
    <x v="2"/>
    <x v="4"/>
    <n v="2021"/>
    <x v="3"/>
  </r>
  <r>
    <x v="36"/>
    <s v="1.03.05.00.00.00"/>
    <x v="1"/>
    <x v="2"/>
    <x v="1"/>
    <x v="0"/>
    <x v="1"/>
    <x v="0"/>
    <m/>
    <m/>
    <x v="1"/>
    <x v="0"/>
    <d v="2021-02-26T00:00:00"/>
    <x v="62"/>
    <n v="0"/>
    <n v="1578.35"/>
    <m/>
    <x v="8"/>
    <x v="6"/>
    <m/>
    <m/>
    <x v="8"/>
    <x v="6"/>
    <x v="23"/>
    <x v="2"/>
    <x v="2"/>
    <x v="2"/>
    <n v="1578.35"/>
    <x v="2"/>
    <x v="1"/>
    <n v="2021"/>
    <x v="3"/>
  </r>
  <r>
    <x v="27"/>
    <s v="2.15.08.01.00.00"/>
    <x v="1"/>
    <x v="1"/>
    <x v="0"/>
    <x v="0"/>
    <x v="1"/>
    <x v="3"/>
    <m/>
    <m/>
    <x v="1"/>
    <x v="0"/>
    <d v="2021-02-26T00:00:00"/>
    <x v="62"/>
    <n v="0"/>
    <n v="-102.46"/>
    <m/>
    <x v="14"/>
    <x v="11"/>
    <m/>
    <m/>
    <x v="14"/>
    <x v="11"/>
    <x v="0"/>
    <x v="2"/>
    <x v="2"/>
    <x v="2"/>
    <n v="102.46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102.46"/>
    <m/>
    <x v="17"/>
    <x v="1"/>
    <m/>
    <m/>
    <x v="17"/>
    <x v="1"/>
    <x v="16"/>
    <x v="2"/>
    <x v="2"/>
    <x v="2"/>
    <n v="102.46"/>
    <x v="2"/>
    <x v="1"/>
    <n v="2021"/>
    <x v="3"/>
  </r>
  <r>
    <x v="39"/>
    <s v="1.02.10.00.00.00"/>
    <x v="1"/>
    <x v="2"/>
    <x v="1"/>
    <x v="0"/>
    <x v="1"/>
    <x v="0"/>
    <m/>
    <m/>
    <x v="1"/>
    <x v="0"/>
    <d v="2021-02-26T00:00:00"/>
    <x v="62"/>
    <n v="0"/>
    <n v="238.1"/>
    <m/>
    <x v="16"/>
    <x v="12"/>
    <m/>
    <m/>
    <x v="16"/>
    <x v="12"/>
    <x v="16"/>
    <x v="2"/>
    <x v="2"/>
    <x v="2"/>
    <n v="238.1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6.47"/>
    <m/>
    <x v="17"/>
    <x v="20"/>
    <m/>
    <m/>
    <x v="17"/>
    <x v="20"/>
    <x v="16"/>
    <x v="2"/>
    <x v="2"/>
    <x v="2"/>
    <n v="6.4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14.11"/>
    <m/>
    <x v="17"/>
    <x v="20"/>
    <m/>
    <m/>
    <x v="17"/>
    <x v="20"/>
    <x v="16"/>
    <x v="2"/>
    <x v="2"/>
    <x v="2"/>
    <n v="14.11"/>
    <x v="2"/>
    <x v="1"/>
    <n v="2021"/>
    <x v="3"/>
  </r>
  <r>
    <x v="36"/>
    <s v="1.03.05.00.00.00"/>
    <x v="1"/>
    <x v="2"/>
    <x v="1"/>
    <x v="0"/>
    <x v="1"/>
    <x v="0"/>
    <m/>
    <m/>
    <x v="1"/>
    <x v="0"/>
    <d v="2021-02-26T00:00:00"/>
    <x v="62"/>
    <n v="0"/>
    <n v="461.82"/>
    <m/>
    <x v="8"/>
    <x v="6"/>
    <m/>
    <m/>
    <x v="8"/>
    <x v="6"/>
    <x v="23"/>
    <x v="2"/>
    <x v="2"/>
    <x v="2"/>
    <n v="461.82"/>
    <x v="2"/>
    <x v="1"/>
    <n v="2021"/>
    <x v="3"/>
  </r>
  <r>
    <x v="31"/>
    <m/>
    <x v="1"/>
    <x v="1"/>
    <x v="0"/>
    <x v="0"/>
    <x v="0"/>
    <x v="0"/>
    <m/>
    <s v="1"/>
    <x v="1"/>
    <x v="0"/>
    <d v="2021-02-05T00:00:00"/>
    <x v="62"/>
    <m/>
    <n v="11424.71"/>
    <m/>
    <x v="0"/>
    <x v="0"/>
    <m/>
    <m/>
    <x v="0"/>
    <x v="0"/>
    <x v="21"/>
    <x v="2"/>
    <x v="2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2-15T00:00:00"/>
    <x v="62"/>
    <m/>
    <n v="241420.32"/>
    <m/>
    <x v="0"/>
    <x v="0"/>
    <m/>
    <m/>
    <x v="0"/>
    <x v="0"/>
    <x v="2"/>
    <x v="2"/>
    <x v="2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2-26T00:00:00"/>
    <x v="62"/>
    <m/>
    <n v="15286599.539999999"/>
    <m/>
    <x v="0"/>
    <x v="0"/>
    <m/>
    <m/>
    <x v="0"/>
    <x v="0"/>
    <x v="1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2-15T00:00:00"/>
    <x v="62"/>
    <m/>
    <n v="904.76"/>
    <m/>
    <x v="0"/>
    <x v="0"/>
    <m/>
    <m/>
    <x v="0"/>
    <x v="0"/>
    <x v="10"/>
    <x v="2"/>
    <x v="2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2-15T00:00:00"/>
    <x v="62"/>
    <m/>
    <n v="101723.23"/>
    <m/>
    <x v="0"/>
    <x v="0"/>
    <m/>
    <m/>
    <x v="0"/>
    <x v="0"/>
    <x v="12"/>
    <x v="2"/>
    <x v="2"/>
    <x v="2"/>
    <n v="0"/>
    <x v="0"/>
    <x v="0"/>
    <n v="2021"/>
    <x v="3"/>
  </r>
  <r>
    <x v="12"/>
    <m/>
    <x v="1"/>
    <x v="1"/>
    <x v="0"/>
    <x v="0"/>
    <x v="0"/>
    <x v="0"/>
    <m/>
    <s v="4"/>
    <x v="1"/>
    <x v="0"/>
    <d v="2021-02-15T00:00:00"/>
    <x v="62"/>
    <m/>
    <n v="1287.83"/>
    <m/>
    <x v="0"/>
    <x v="0"/>
    <m/>
    <m/>
    <x v="0"/>
    <x v="0"/>
    <x v="10"/>
    <x v="2"/>
    <x v="2"/>
    <x v="2"/>
    <n v="0"/>
    <x v="0"/>
    <x v="0"/>
    <n v="2021"/>
    <x v="3"/>
  </r>
  <r>
    <x v="14"/>
    <m/>
    <x v="1"/>
    <x v="1"/>
    <x v="0"/>
    <x v="0"/>
    <x v="0"/>
    <x v="0"/>
    <s v="X"/>
    <s v="3"/>
    <x v="1"/>
    <x v="0"/>
    <d v="2021-02-15T00:00:00"/>
    <x v="62"/>
    <m/>
    <n v="1385.71"/>
    <m/>
    <x v="0"/>
    <x v="0"/>
    <m/>
    <m/>
    <x v="0"/>
    <x v="0"/>
    <x v="11"/>
    <x v="2"/>
    <x v="2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2-15T00:00:00"/>
    <x v="62"/>
    <m/>
    <n v="20588.02"/>
    <m/>
    <x v="0"/>
    <x v="0"/>
    <m/>
    <m/>
    <x v="0"/>
    <x v="0"/>
    <x v="10"/>
    <x v="2"/>
    <x v="2"/>
    <x v="2"/>
    <n v="0"/>
    <x v="0"/>
    <x v="0"/>
    <n v="2021"/>
    <x v="3"/>
  </r>
  <r>
    <x v="41"/>
    <m/>
    <x v="1"/>
    <x v="1"/>
    <x v="0"/>
    <x v="0"/>
    <x v="0"/>
    <x v="0"/>
    <s v="X"/>
    <s v="3"/>
    <x v="1"/>
    <x v="0"/>
    <d v="2021-02-18T00:00:00"/>
    <x v="62"/>
    <m/>
    <n v="1390476.19"/>
    <m/>
    <x v="0"/>
    <x v="0"/>
    <m/>
    <m/>
    <x v="0"/>
    <x v="0"/>
    <x v="15"/>
    <x v="2"/>
    <x v="2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2-15T00:00:00"/>
    <x v="62"/>
    <m/>
    <n v="8218840.9900000002"/>
    <m/>
    <x v="0"/>
    <x v="0"/>
    <m/>
    <m/>
    <x v="0"/>
    <x v="0"/>
    <x v="0"/>
    <x v="2"/>
    <x v="2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2-15T00:00:00"/>
    <x v="62"/>
    <m/>
    <n v="5297406.1100000003"/>
    <m/>
    <x v="0"/>
    <x v="0"/>
    <m/>
    <m/>
    <x v="0"/>
    <x v="0"/>
    <x v="0"/>
    <x v="2"/>
    <x v="2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2-15T00:00:00"/>
    <x v="62"/>
    <m/>
    <n v="1141.6500000000001"/>
    <m/>
    <x v="0"/>
    <x v="0"/>
    <m/>
    <m/>
    <x v="0"/>
    <x v="0"/>
    <x v="13"/>
    <x v="2"/>
    <x v="2"/>
    <x v="2"/>
    <n v="0"/>
    <x v="0"/>
    <x v="0"/>
    <n v="2021"/>
    <x v="3"/>
  </r>
  <r>
    <x v="3"/>
    <s v="2.01.02.00.00.00"/>
    <x v="1"/>
    <x v="1"/>
    <x v="0"/>
    <x v="0"/>
    <x v="1"/>
    <x v="3"/>
    <m/>
    <m/>
    <x v="1"/>
    <x v="0"/>
    <d v="2021-02-26T00:00:00"/>
    <x v="62"/>
    <n v="0"/>
    <n v="-16635.87"/>
    <m/>
    <x v="22"/>
    <x v="6"/>
    <m/>
    <m/>
    <x v="15"/>
    <x v="6"/>
    <x v="2"/>
    <x v="2"/>
    <x v="2"/>
    <x v="2"/>
    <n v="16635.87"/>
    <x v="2"/>
    <x v="7"/>
    <n v="2021"/>
    <x v="3"/>
  </r>
  <r>
    <x v="5"/>
    <s v="2.15.01.12.00.00"/>
    <x v="1"/>
    <x v="1"/>
    <x v="0"/>
    <x v="0"/>
    <x v="1"/>
    <x v="3"/>
    <m/>
    <m/>
    <x v="1"/>
    <x v="0"/>
    <d v="2021-02-26T00:00:00"/>
    <x v="62"/>
    <n v="0"/>
    <n v="-1123.81"/>
    <m/>
    <x v="24"/>
    <x v="12"/>
    <m/>
    <m/>
    <x v="5"/>
    <x v="12"/>
    <x v="0"/>
    <x v="2"/>
    <x v="2"/>
    <x v="2"/>
    <n v="1123.81"/>
    <x v="2"/>
    <x v="4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309.83999999999997"/>
    <m/>
    <x v="17"/>
    <x v="5"/>
    <m/>
    <m/>
    <x v="17"/>
    <x v="5"/>
    <x v="16"/>
    <x v="2"/>
    <x v="2"/>
    <x v="2"/>
    <n v="309.83999999999997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715.31"/>
    <m/>
    <x v="17"/>
    <x v="4"/>
    <m/>
    <m/>
    <x v="17"/>
    <x v="4"/>
    <x v="16"/>
    <x v="2"/>
    <x v="2"/>
    <x v="2"/>
    <n v="715.31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86.97"/>
    <m/>
    <x v="17"/>
    <x v="3"/>
    <m/>
    <m/>
    <x v="17"/>
    <x v="3"/>
    <x v="16"/>
    <x v="2"/>
    <x v="2"/>
    <x v="2"/>
    <n v="86.97"/>
    <x v="2"/>
    <x v="1"/>
    <n v="2021"/>
    <x v="3"/>
  </r>
  <r>
    <x v="3"/>
    <s v="2.01.01.01.00.00"/>
    <x v="1"/>
    <x v="1"/>
    <x v="0"/>
    <x v="0"/>
    <x v="1"/>
    <x v="3"/>
    <m/>
    <m/>
    <x v="1"/>
    <x v="0"/>
    <d v="2021-02-26T00:00:00"/>
    <x v="62"/>
    <n v="0"/>
    <n v="-2800876.7"/>
    <m/>
    <x v="15"/>
    <x v="6"/>
    <m/>
    <m/>
    <x v="15"/>
    <x v="6"/>
    <x v="2"/>
    <x v="2"/>
    <x v="2"/>
    <x v="2"/>
    <n v="2800876.7"/>
    <x v="2"/>
    <x v="7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20870.02"/>
    <m/>
    <x v="17"/>
    <x v="2"/>
    <m/>
    <m/>
    <x v="17"/>
    <x v="2"/>
    <x v="16"/>
    <x v="2"/>
    <x v="2"/>
    <x v="2"/>
    <n v="20870.02"/>
    <x v="2"/>
    <x v="1"/>
    <n v="2021"/>
    <x v="3"/>
  </r>
  <r>
    <x v="12"/>
    <s v="2.05.01.00.00.00"/>
    <x v="1"/>
    <x v="2"/>
    <x v="0"/>
    <x v="0"/>
    <x v="1"/>
    <x v="0"/>
    <m/>
    <m/>
    <x v="1"/>
    <x v="0"/>
    <d v="2021-02-26T00:00:00"/>
    <x v="62"/>
    <n v="0"/>
    <n v="692596.98"/>
    <m/>
    <x v="29"/>
    <x v="2"/>
    <m/>
    <m/>
    <x v="22"/>
    <x v="2"/>
    <x v="10"/>
    <x v="2"/>
    <x v="2"/>
    <x v="2"/>
    <n v="692596.98"/>
    <x v="2"/>
    <x v="1"/>
    <n v="2021"/>
    <x v="3"/>
  </r>
  <r>
    <x v="19"/>
    <s v="1.02.03.00.00.00"/>
    <x v="1"/>
    <x v="2"/>
    <x v="1"/>
    <x v="0"/>
    <x v="1"/>
    <x v="0"/>
    <m/>
    <m/>
    <x v="1"/>
    <x v="0"/>
    <d v="2021-02-26T00:00:00"/>
    <x v="62"/>
    <n v="0"/>
    <n v="73.709999999999994"/>
    <m/>
    <x v="17"/>
    <x v="15"/>
    <m/>
    <m/>
    <x v="17"/>
    <x v="15"/>
    <x v="16"/>
    <x v="2"/>
    <x v="2"/>
    <x v="2"/>
    <n v="73.709999999999994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2023.81"/>
    <m/>
    <x v="17"/>
    <x v="5"/>
    <m/>
    <m/>
    <x v="17"/>
    <x v="5"/>
    <x v="16"/>
    <x v="2"/>
    <x v="2"/>
    <x v="2"/>
    <n v="2023.81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553.51"/>
    <m/>
    <x v="17"/>
    <x v="15"/>
    <m/>
    <m/>
    <x v="17"/>
    <x v="15"/>
    <x v="16"/>
    <x v="2"/>
    <x v="2"/>
    <x v="2"/>
    <n v="553.51"/>
    <x v="2"/>
    <x v="1"/>
    <n v="2021"/>
    <x v="3"/>
  </r>
  <r>
    <x v="19"/>
    <s v="1.02.05.00.00.00"/>
    <x v="1"/>
    <x v="2"/>
    <x v="1"/>
    <x v="0"/>
    <x v="1"/>
    <x v="0"/>
    <m/>
    <m/>
    <x v="1"/>
    <x v="0"/>
    <d v="2021-02-26T00:00:00"/>
    <x v="62"/>
    <n v="0"/>
    <n v="750.64"/>
    <m/>
    <x v="17"/>
    <x v="5"/>
    <m/>
    <m/>
    <x v="17"/>
    <x v="5"/>
    <x v="16"/>
    <x v="2"/>
    <x v="2"/>
    <x v="2"/>
    <n v="750.64"/>
    <x v="2"/>
    <x v="1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4953.1499999999996"/>
    <m/>
    <x v="17"/>
    <x v="2"/>
    <m/>
    <m/>
    <x v="17"/>
    <x v="2"/>
    <x v="16"/>
    <x v="2"/>
    <x v="2"/>
    <x v="2"/>
    <n v="4953.1499999999996"/>
    <x v="2"/>
    <x v="1"/>
    <n v="2021"/>
    <x v="3"/>
  </r>
  <r>
    <x v="5"/>
    <s v="2.15.08.14.00.00"/>
    <x v="1"/>
    <x v="1"/>
    <x v="0"/>
    <x v="0"/>
    <x v="1"/>
    <x v="3"/>
    <m/>
    <m/>
    <x v="1"/>
    <x v="0"/>
    <d v="2021-02-26T00:00:00"/>
    <x v="62"/>
    <n v="0"/>
    <n v="-57.66"/>
    <m/>
    <x v="5"/>
    <x v="30"/>
    <m/>
    <m/>
    <x v="5"/>
    <x v="30"/>
    <x v="0"/>
    <x v="2"/>
    <x v="2"/>
    <x v="2"/>
    <n v="57.66"/>
    <x v="2"/>
    <x v="4"/>
    <n v="2021"/>
    <x v="3"/>
  </r>
  <r>
    <x v="19"/>
    <s v="1.02.06.00.00.00"/>
    <x v="1"/>
    <x v="2"/>
    <x v="1"/>
    <x v="0"/>
    <x v="1"/>
    <x v="0"/>
    <m/>
    <m/>
    <x v="1"/>
    <x v="0"/>
    <d v="2021-02-26T00:00:00"/>
    <x v="62"/>
    <n v="0"/>
    <n v="5.18"/>
    <m/>
    <x v="17"/>
    <x v="20"/>
    <m/>
    <m/>
    <x v="17"/>
    <x v="20"/>
    <x v="16"/>
    <x v="2"/>
    <x v="2"/>
    <x v="2"/>
    <n v="5.18"/>
    <x v="2"/>
    <x v="1"/>
    <n v="2021"/>
    <x v="3"/>
  </r>
  <r>
    <x v="19"/>
    <s v="1.02.11.00.00.00"/>
    <x v="1"/>
    <x v="2"/>
    <x v="1"/>
    <x v="0"/>
    <x v="1"/>
    <x v="0"/>
    <m/>
    <m/>
    <x v="1"/>
    <x v="0"/>
    <d v="2021-02-26T00:00:00"/>
    <x v="62"/>
    <n v="0"/>
    <n v="4169.08"/>
    <m/>
    <x v="17"/>
    <x v="28"/>
    <m/>
    <m/>
    <x v="17"/>
    <x v="28"/>
    <x v="16"/>
    <x v="2"/>
    <x v="2"/>
    <x v="2"/>
    <n v="4169.08"/>
    <x v="2"/>
    <x v="1"/>
    <n v="2021"/>
    <x v="3"/>
  </r>
  <r>
    <x v="15"/>
    <s v="2.06.01.00.00.00"/>
    <x v="1"/>
    <x v="1"/>
    <x v="0"/>
    <x v="0"/>
    <x v="1"/>
    <x v="3"/>
    <m/>
    <m/>
    <x v="1"/>
    <x v="0"/>
    <d v="2021-02-26T00:00:00"/>
    <x v="62"/>
    <n v="0"/>
    <n v="-14285.71"/>
    <m/>
    <x v="32"/>
    <x v="19"/>
    <m/>
    <m/>
    <x v="23"/>
    <x v="19"/>
    <x v="12"/>
    <x v="2"/>
    <x v="2"/>
    <x v="2"/>
    <n v="14285.71"/>
    <x v="2"/>
    <x v="4"/>
    <n v="2021"/>
    <x v="3"/>
  </r>
  <r>
    <x v="4"/>
    <m/>
    <x v="3"/>
    <x v="1"/>
    <x v="1"/>
    <x v="0"/>
    <x v="0"/>
    <x v="0"/>
    <m/>
    <m/>
    <x v="0"/>
    <x v="0"/>
    <d v="2021-02-28T00:00:00"/>
    <x v="63"/>
    <m/>
    <n v="34529634.93"/>
    <m/>
    <x v="0"/>
    <x v="0"/>
    <m/>
    <m/>
    <x v="0"/>
    <x v="0"/>
    <x v="3"/>
    <x v="2"/>
    <x v="2"/>
    <x v="2"/>
    <n v="0"/>
    <x v="0"/>
    <x v="0"/>
    <n v="2021"/>
    <x v="3"/>
  </r>
  <r>
    <x v="36"/>
    <s v="1.03.05.00.00.00"/>
    <x v="1"/>
    <x v="2"/>
    <x v="1"/>
    <x v="0"/>
    <x v="1"/>
    <x v="0"/>
    <m/>
    <m/>
    <x v="1"/>
    <x v="0"/>
    <d v="2021-03-01T00:00:00"/>
    <x v="64"/>
    <n v="0"/>
    <n v="39.78"/>
    <m/>
    <x v="8"/>
    <x v="6"/>
    <m/>
    <m/>
    <x v="8"/>
    <x v="6"/>
    <x v="23"/>
    <x v="3"/>
    <x v="3"/>
    <x v="2"/>
    <n v="39.7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1T00:00:00"/>
    <x v="64"/>
    <n v="0"/>
    <n v="169.95"/>
    <m/>
    <x v="17"/>
    <x v="3"/>
    <m/>
    <m/>
    <x v="17"/>
    <x v="3"/>
    <x v="16"/>
    <x v="3"/>
    <x v="3"/>
    <x v="2"/>
    <n v="169.9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119.05"/>
    <m/>
    <x v="16"/>
    <x v="8"/>
    <m/>
    <m/>
    <x v="16"/>
    <x v="8"/>
    <x v="16"/>
    <x v="3"/>
    <x v="3"/>
    <x v="2"/>
    <n v="119.0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01T00:00:00"/>
    <x v="64"/>
    <n v="0"/>
    <n v="49.92"/>
    <m/>
    <x v="17"/>
    <x v="8"/>
    <m/>
    <m/>
    <x v="17"/>
    <x v="8"/>
    <x v="16"/>
    <x v="3"/>
    <x v="3"/>
    <x v="2"/>
    <n v="49.9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142.86000000000001"/>
    <m/>
    <x v="16"/>
    <x v="9"/>
    <m/>
    <m/>
    <x v="16"/>
    <x v="9"/>
    <x v="16"/>
    <x v="3"/>
    <x v="3"/>
    <x v="2"/>
    <n v="142.860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1T00:00:00"/>
    <x v="64"/>
    <n v="0"/>
    <n v="291.89999999999998"/>
    <m/>
    <x v="17"/>
    <x v="5"/>
    <m/>
    <m/>
    <x v="17"/>
    <x v="5"/>
    <x v="16"/>
    <x v="3"/>
    <x v="3"/>
    <x v="2"/>
    <n v="291.899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35.71"/>
    <m/>
    <x v="16"/>
    <x v="4"/>
    <m/>
    <m/>
    <x v="16"/>
    <x v="4"/>
    <x v="16"/>
    <x v="3"/>
    <x v="3"/>
    <x v="2"/>
    <n v="35.71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01T00:00:00"/>
    <x v="64"/>
    <n v="0"/>
    <n v="52.12"/>
    <m/>
    <x v="17"/>
    <x v="15"/>
    <m/>
    <m/>
    <x v="17"/>
    <x v="15"/>
    <x v="16"/>
    <x v="3"/>
    <x v="3"/>
    <x v="2"/>
    <n v="52.1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1T00:00:00"/>
    <x v="64"/>
    <n v="0"/>
    <n v="59.52"/>
    <m/>
    <x v="16"/>
    <x v="16"/>
    <m/>
    <m/>
    <x v="16"/>
    <x v="16"/>
    <x v="16"/>
    <x v="3"/>
    <x v="3"/>
    <x v="2"/>
    <n v="59.52"/>
    <x v="3"/>
    <x v="1"/>
    <n v="2021"/>
    <x v="3"/>
  </r>
  <r>
    <x v="17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4"/>
    <x v="3"/>
    <x v="3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1"/>
    <x v="3"/>
    <x v="3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8"/>
    <x v="3"/>
    <x v="3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3-01T00:00:00"/>
    <x v="64"/>
    <n v="306744.28999999998"/>
    <m/>
    <m/>
    <x v="0"/>
    <x v="0"/>
    <m/>
    <m/>
    <x v="0"/>
    <x v="0"/>
    <x v="1"/>
    <x v="3"/>
    <x v="3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3-01T00:00:00"/>
    <x v="64"/>
    <n v="1117202.03"/>
    <m/>
    <m/>
    <x v="0"/>
    <x v="0"/>
    <m/>
    <m/>
    <x v="0"/>
    <x v="0"/>
    <x v="15"/>
    <x v="3"/>
    <x v="3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3"/>
    <x v="3"/>
    <x v="3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3-01T00:00:00"/>
    <x v="64"/>
    <n v="592739.43999999994"/>
    <m/>
    <m/>
    <x v="0"/>
    <x v="0"/>
    <m/>
    <m/>
    <x v="0"/>
    <x v="0"/>
    <x v="20"/>
    <x v="3"/>
    <x v="3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4"/>
    <x v="3"/>
    <x v="3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3-01T00:00:00"/>
    <x v="64"/>
    <n v="-4170000"/>
    <m/>
    <m/>
    <x v="0"/>
    <x v="0"/>
    <m/>
    <m/>
    <x v="0"/>
    <x v="0"/>
    <x v="0"/>
    <x v="3"/>
    <x v="3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2"/>
    <x v="3"/>
    <x v="3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7"/>
    <x v="3"/>
    <x v="3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5"/>
    <x v="3"/>
    <x v="3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3-01T00:00:00"/>
    <x v="64"/>
    <n v="7815059.0300000003"/>
    <m/>
    <m/>
    <x v="0"/>
    <x v="0"/>
    <m/>
    <m/>
    <x v="0"/>
    <x v="0"/>
    <x v="13"/>
    <x v="3"/>
    <x v="3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3-01T00:00:00"/>
    <x v="64"/>
    <n v="0"/>
    <m/>
    <m/>
    <x v="0"/>
    <x v="0"/>
    <m/>
    <m/>
    <x v="0"/>
    <x v="0"/>
    <x v="10"/>
    <x v="3"/>
    <x v="3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3-01T00:00:00"/>
    <x v="64"/>
    <n v="29786865.09"/>
    <m/>
    <m/>
    <x v="0"/>
    <x v="0"/>
    <m/>
    <m/>
    <x v="0"/>
    <x v="0"/>
    <x v="13"/>
    <x v="3"/>
    <x v="3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3-01T00:00:00"/>
    <x v="64"/>
    <n v="340000"/>
    <m/>
    <m/>
    <x v="0"/>
    <x v="0"/>
    <m/>
    <m/>
    <x v="0"/>
    <x v="0"/>
    <x v="16"/>
    <x v="3"/>
    <x v="3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3-01T00:00:00"/>
    <x v="64"/>
    <n v="172390.51"/>
    <m/>
    <m/>
    <x v="0"/>
    <x v="0"/>
    <m/>
    <m/>
    <x v="0"/>
    <x v="0"/>
    <x v="21"/>
    <x v="3"/>
    <x v="3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3-01T00:00:00"/>
    <x v="64"/>
    <n v="54591.27"/>
    <m/>
    <m/>
    <x v="0"/>
    <x v="0"/>
    <m/>
    <m/>
    <x v="0"/>
    <x v="0"/>
    <x v="2"/>
    <x v="3"/>
    <x v="3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3-01T00:00:00"/>
    <x v="64"/>
    <n v="49687.45"/>
    <m/>
    <m/>
    <x v="0"/>
    <x v="0"/>
    <m/>
    <m/>
    <x v="0"/>
    <x v="0"/>
    <x v="6"/>
    <x v="3"/>
    <x v="3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3-01T00:00:00"/>
    <x v="64"/>
    <n v="3875238.1"/>
    <m/>
    <m/>
    <x v="0"/>
    <x v="0"/>
    <m/>
    <m/>
    <x v="0"/>
    <x v="0"/>
    <x v="9"/>
    <x v="3"/>
    <x v="3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3-01T00:00:00"/>
    <x v="64"/>
    <n v="-377026.6799999997"/>
    <m/>
    <m/>
    <x v="0"/>
    <x v="0"/>
    <m/>
    <m/>
    <x v="0"/>
    <x v="0"/>
    <x v="10"/>
    <x v="3"/>
    <x v="3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3-01T00:00:00"/>
    <x v="64"/>
    <n v="8327449.54"/>
    <m/>
    <m/>
    <x v="0"/>
    <x v="0"/>
    <m/>
    <m/>
    <x v="0"/>
    <x v="0"/>
    <x v="10"/>
    <x v="3"/>
    <x v="3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3-01T00:00:00"/>
    <x v="64"/>
    <n v="5653560.3600000003"/>
    <m/>
    <m/>
    <x v="0"/>
    <x v="0"/>
    <m/>
    <m/>
    <x v="0"/>
    <x v="0"/>
    <x v="7"/>
    <x v="3"/>
    <x v="3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3-01T00:00:00"/>
    <x v="64"/>
    <m/>
    <n v="7649031.71"/>
    <m/>
    <x v="0"/>
    <x v="0"/>
    <m/>
    <m/>
    <x v="0"/>
    <x v="0"/>
    <x v="13"/>
    <x v="3"/>
    <x v="3"/>
    <x v="2"/>
    <n v="0"/>
    <x v="0"/>
    <x v="0"/>
    <n v="2021"/>
    <x v="3"/>
  </r>
  <r>
    <x v="14"/>
    <m/>
    <x v="1"/>
    <x v="1"/>
    <x v="0"/>
    <x v="0"/>
    <x v="0"/>
    <x v="0"/>
    <m/>
    <m/>
    <x v="0"/>
    <x v="1"/>
    <d v="2021-03-01T00:00:00"/>
    <x v="64"/>
    <n v="2261904.7599999998"/>
    <m/>
    <m/>
    <x v="0"/>
    <x v="0"/>
    <m/>
    <m/>
    <x v="0"/>
    <x v="0"/>
    <x v="11"/>
    <x v="3"/>
    <x v="3"/>
    <x v="2"/>
    <n v="0"/>
    <x v="0"/>
    <x v="0"/>
    <n v="2021"/>
    <x v="3"/>
  </r>
  <r>
    <x v="12"/>
    <s v="13. Item 13"/>
    <x v="1"/>
    <x v="1"/>
    <x v="0"/>
    <x v="0"/>
    <x v="0"/>
    <x v="0"/>
    <m/>
    <m/>
    <x v="0"/>
    <x v="1"/>
    <d v="2021-03-01T00:00:00"/>
    <x v="64"/>
    <n v="1258619.05"/>
    <m/>
    <m/>
    <x v="0"/>
    <x v="0"/>
    <m/>
    <m/>
    <x v="0"/>
    <x v="0"/>
    <x v="0"/>
    <x v="3"/>
    <x v="3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3-01T00:00:00"/>
    <x v="64"/>
    <n v="278095.24"/>
    <m/>
    <m/>
    <x v="0"/>
    <x v="0"/>
    <m/>
    <m/>
    <x v="0"/>
    <x v="0"/>
    <x v="3"/>
    <x v="3"/>
    <x v="3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3-01T00:00:00"/>
    <x v="64"/>
    <n v="9969.7900000000009"/>
    <m/>
    <m/>
    <x v="0"/>
    <x v="0"/>
    <m/>
    <m/>
    <x v="0"/>
    <x v="0"/>
    <x v="9"/>
    <x v="3"/>
    <x v="3"/>
    <x v="2"/>
    <n v="0"/>
    <x v="0"/>
    <x v="0"/>
    <n v="2021"/>
    <x v="3"/>
  </r>
  <r>
    <x v="13"/>
    <s v="12. Item 12"/>
    <x v="1"/>
    <x v="1"/>
    <x v="0"/>
    <x v="0"/>
    <x v="0"/>
    <x v="0"/>
    <m/>
    <m/>
    <x v="0"/>
    <x v="1"/>
    <d v="2021-03-01T00:00:00"/>
    <x v="64"/>
    <n v="621190.48"/>
    <m/>
    <m/>
    <x v="0"/>
    <x v="0"/>
    <m/>
    <m/>
    <x v="0"/>
    <x v="0"/>
    <x v="5"/>
    <x v="3"/>
    <x v="3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3-01T00:00:00"/>
    <x v="64"/>
    <n v="2380.9499999999998"/>
    <m/>
    <m/>
    <x v="0"/>
    <x v="0"/>
    <m/>
    <m/>
    <x v="0"/>
    <x v="0"/>
    <x v="1"/>
    <x v="3"/>
    <x v="3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3-01T00:00:00"/>
    <x v="64"/>
    <n v="23.81"/>
    <m/>
    <m/>
    <x v="0"/>
    <x v="0"/>
    <m/>
    <m/>
    <x v="0"/>
    <x v="0"/>
    <x v="1"/>
    <x v="3"/>
    <x v="3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3-01T00:00:00"/>
    <x v="64"/>
    <n v="3553455"/>
    <m/>
    <m/>
    <x v="0"/>
    <x v="0"/>
    <m/>
    <m/>
    <x v="0"/>
    <x v="0"/>
    <x v="13"/>
    <x v="3"/>
    <x v="3"/>
    <x v="2"/>
    <n v="0"/>
    <x v="0"/>
    <x v="0"/>
    <n v="2021"/>
    <x v="3"/>
  </r>
  <r>
    <x v="8"/>
    <s v="10. Item 10"/>
    <x v="1"/>
    <x v="1"/>
    <x v="0"/>
    <x v="0"/>
    <x v="0"/>
    <x v="0"/>
    <m/>
    <m/>
    <x v="0"/>
    <x v="1"/>
    <d v="2021-03-01T00:00:00"/>
    <x v="64"/>
    <n v="9523.81"/>
    <m/>
    <m/>
    <x v="0"/>
    <x v="0"/>
    <m/>
    <m/>
    <x v="0"/>
    <x v="0"/>
    <x v="15"/>
    <x v="3"/>
    <x v="3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3-01T00:00:00"/>
    <x v="64"/>
    <n v="5136666.67"/>
    <m/>
    <m/>
    <x v="0"/>
    <x v="0"/>
    <m/>
    <m/>
    <x v="0"/>
    <x v="0"/>
    <x v="2"/>
    <x v="3"/>
    <x v="3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3-01T00:00:00"/>
    <x v="64"/>
    <n v="88571.43"/>
    <m/>
    <m/>
    <x v="0"/>
    <x v="0"/>
    <m/>
    <m/>
    <x v="0"/>
    <x v="0"/>
    <x v="2"/>
    <x v="3"/>
    <x v="3"/>
    <x v="2"/>
    <n v="0"/>
    <x v="0"/>
    <x v="0"/>
    <n v="2021"/>
    <x v="3"/>
  </r>
  <r>
    <x v="20"/>
    <m/>
    <x v="1"/>
    <x v="2"/>
    <x v="0"/>
    <x v="0"/>
    <x v="0"/>
    <x v="0"/>
    <m/>
    <m/>
    <x v="0"/>
    <x v="1"/>
    <d v="2021-03-01T00:00:00"/>
    <x v="64"/>
    <n v="559571.43000000005"/>
    <m/>
    <m/>
    <x v="0"/>
    <x v="0"/>
    <m/>
    <m/>
    <x v="0"/>
    <x v="0"/>
    <x v="17"/>
    <x v="3"/>
    <x v="3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03-01T00:00:00"/>
    <x v="64"/>
    <n v="5699714.2800000003"/>
    <m/>
    <m/>
    <x v="0"/>
    <x v="0"/>
    <m/>
    <m/>
    <x v="0"/>
    <x v="0"/>
    <x v="21"/>
    <x v="3"/>
    <x v="3"/>
    <x v="2"/>
    <n v="0"/>
    <x v="0"/>
    <x v="0"/>
    <n v="2021"/>
    <x v="3"/>
  </r>
  <r>
    <x v="20"/>
    <m/>
    <x v="1"/>
    <x v="1"/>
    <x v="0"/>
    <x v="0"/>
    <x v="0"/>
    <x v="0"/>
    <m/>
    <m/>
    <x v="0"/>
    <x v="1"/>
    <d v="2021-03-01T00:00:00"/>
    <x v="64"/>
    <n v="7522619.0499999998"/>
    <m/>
    <m/>
    <x v="0"/>
    <x v="0"/>
    <m/>
    <m/>
    <x v="0"/>
    <x v="0"/>
    <x v="17"/>
    <x v="3"/>
    <x v="3"/>
    <x v="2"/>
    <n v="0"/>
    <x v="0"/>
    <x v="0"/>
    <n v="2021"/>
    <x v="3"/>
  </r>
  <r>
    <x v="16"/>
    <s v="03. Item 03"/>
    <x v="1"/>
    <x v="1"/>
    <x v="0"/>
    <x v="0"/>
    <x v="0"/>
    <x v="0"/>
    <m/>
    <m/>
    <x v="0"/>
    <x v="1"/>
    <d v="2021-03-01T00:00:00"/>
    <x v="64"/>
    <n v="1753469.98"/>
    <m/>
    <m/>
    <x v="0"/>
    <x v="0"/>
    <m/>
    <m/>
    <x v="0"/>
    <x v="0"/>
    <x v="6"/>
    <x v="3"/>
    <x v="3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3-01T00:00:00"/>
    <x v="64"/>
    <n v="63333.33"/>
    <m/>
    <m/>
    <x v="0"/>
    <x v="0"/>
    <m/>
    <m/>
    <x v="0"/>
    <x v="0"/>
    <x v="4"/>
    <x v="3"/>
    <x v="3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3-01T00:00:00"/>
    <x v="64"/>
    <m/>
    <n v="16652.38"/>
    <m/>
    <x v="0"/>
    <x v="0"/>
    <m/>
    <m/>
    <x v="0"/>
    <x v="0"/>
    <x v="9"/>
    <x v="3"/>
    <x v="3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3-01T00:00:00"/>
    <x v="64"/>
    <m/>
    <n v="71940"/>
    <m/>
    <x v="0"/>
    <x v="0"/>
    <m/>
    <m/>
    <x v="0"/>
    <x v="0"/>
    <x v="13"/>
    <x v="3"/>
    <x v="3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3-01T00:00:00"/>
    <x v="64"/>
    <m/>
    <n v="167473.21"/>
    <m/>
    <x v="0"/>
    <x v="0"/>
    <m/>
    <m/>
    <x v="0"/>
    <x v="0"/>
    <x v="21"/>
    <x v="3"/>
    <x v="3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3-01T00:00:00"/>
    <x v="64"/>
    <m/>
    <n v="573159.51"/>
    <m/>
    <x v="0"/>
    <x v="0"/>
    <m/>
    <m/>
    <x v="0"/>
    <x v="0"/>
    <x v="17"/>
    <x v="3"/>
    <x v="3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3-01T00:00:00"/>
    <x v="64"/>
    <m/>
    <n v="1307.95"/>
    <m/>
    <x v="0"/>
    <x v="0"/>
    <m/>
    <m/>
    <x v="0"/>
    <x v="0"/>
    <x v="1"/>
    <x v="3"/>
    <x v="3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3-01T00:00:00"/>
    <x v="64"/>
    <m/>
    <n v="32725.58"/>
    <m/>
    <x v="0"/>
    <x v="0"/>
    <m/>
    <m/>
    <x v="0"/>
    <x v="0"/>
    <x v="1"/>
    <x v="3"/>
    <x v="3"/>
    <x v="2"/>
    <n v="0"/>
    <x v="0"/>
    <x v="0"/>
    <n v="2021"/>
    <x v="3"/>
  </r>
  <r>
    <x v="0"/>
    <m/>
    <x v="3"/>
    <x v="1"/>
    <x v="0"/>
    <x v="0"/>
    <x v="0"/>
    <x v="0"/>
    <m/>
    <m/>
    <x v="0"/>
    <x v="0"/>
    <d v="2021-03-01T00:00:00"/>
    <x v="64"/>
    <m/>
    <n v="2763142.42"/>
    <m/>
    <x v="0"/>
    <x v="0"/>
    <m/>
    <m/>
    <x v="0"/>
    <x v="0"/>
    <x v="0"/>
    <x v="3"/>
    <x v="3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3-01T00:00:00"/>
    <x v="64"/>
    <m/>
    <n v="481343.53"/>
    <m/>
    <x v="0"/>
    <x v="0"/>
    <m/>
    <m/>
    <x v="0"/>
    <x v="0"/>
    <x v="14"/>
    <x v="3"/>
    <x v="3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3-01T00:00:00"/>
    <x v="64"/>
    <m/>
    <n v="127.62"/>
    <m/>
    <x v="0"/>
    <x v="0"/>
    <m/>
    <m/>
    <x v="0"/>
    <x v="0"/>
    <x v="9"/>
    <x v="3"/>
    <x v="3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03-01T00:00:00"/>
    <x v="64"/>
    <m/>
    <n v="928445"/>
    <m/>
    <x v="0"/>
    <x v="0"/>
    <m/>
    <m/>
    <x v="0"/>
    <x v="0"/>
    <x v="10"/>
    <x v="3"/>
    <x v="3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03-01T00:00:00"/>
    <x v="64"/>
    <m/>
    <n v="1890983.19"/>
    <m/>
    <x v="0"/>
    <x v="0"/>
    <m/>
    <m/>
    <x v="0"/>
    <x v="0"/>
    <x v="10"/>
    <x v="3"/>
    <x v="3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3-01T00:00:00"/>
    <x v="64"/>
    <m/>
    <n v="88743.23"/>
    <m/>
    <x v="0"/>
    <x v="0"/>
    <m/>
    <m/>
    <x v="0"/>
    <x v="0"/>
    <x v="0"/>
    <x v="3"/>
    <x v="3"/>
    <x v="2"/>
    <n v="0"/>
    <x v="0"/>
    <x v="0"/>
    <n v="2021"/>
    <x v="3"/>
  </r>
  <r>
    <x v="1"/>
    <m/>
    <x v="1"/>
    <x v="1"/>
    <x v="1"/>
    <x v="0"/>
    <x v="0"/>
    <x v="0"/>
    <m/>
    <m/>
    <x v="0"/>
    <x v="1"/>
    <d v="2021-03-01T00:00:00"/>
    <x v="64"/>
    <n v="33020476.190000001"/>
    <m/>
    <m/>
    <x v="0"/>
    <x v="0"/>
    <m/>
    <m/>
    <x v="0"/>
    <x v="0"/>
    <x v="1"/>
    <x v="3"/>
    <x v="3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3-01T00:00:00"/>
    <x v="64"/>
    <n v="455238.1"/>
    <m/>
    <m/>
    <x v="0"/>
    <x v="0"/>
    <m/>
    <m/>
    <x v="0"/>
    <x v="0"/>
    <x v="1"/>
    <x v="3"/>
    <x v="3"/>
    <x v="2"/>
    <n v="0"/>
    <x v="0"/>
    <x v="0"/>
    <n v="2021"/>
    <x v="3"/>
  </r>
  <r>
    <x v="1"/>
    <m/>
    <x v="1"/>
    <x v="2"/>
    <x v="1"/>
    <x v="0"/>
    <x v="0"/>
    <x v="0"/>
    <m/>
    <m/>
    <x v="0"/>
    <x v="1"/>
    <d v="2021-03-01T00:00:00"/>
    <x v="64"/>
    <n v="50714.29"/>
    <m/>
    <m/>
    <x v="0"/>
    <x v="0"/>
    <m/>
    <m/>
    <x v="0"/>
    <x v="0"/>
    <x v="1"/>
    <x v="3"/>
    <x v="3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3-01T00:00:00"/>
    <x v="64"/>
    <m/>
    <n v="43953.51"/>
    <m/>
    <x v="0"/>
    <x v="0"/>
    <m/>
    <m/>
    <x v="0"/>
    <x v="0"/>
    <x v="3"/>
    <x v="3"/>
    <x v="3"/>
    <x v="2"/>
    <n v="0"/>
    <x v="0"/>
    <x v="0"/>
    <n v="2021"/>
    <x v="3"/>
  </r>
  <r>
    <x v="34"/>
    <m/>
    <x v="1"/>
    <x v="1"/>
    <x v="0"/>
    <x v="0"/>
    <x v="0"/>
    <x v="0"/>
    <m/>
    <s v="4"/>
    <x v="1"/>
    <x v="0"/>
    <d v="2021-01-20T00:00:00"/>
    <x v="64"/>
    <m/>
    <n v="1676190.48"/>
    <m/>
    <x v="0"/>
    <x v="0"/>
    <m/>
    <m/>
    <x v="0"/>
    <x v="0"/>
    <x v="22"/>
    <x v="1"/>
    <x v="3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03-01T00:00:00"/>
    <x v="64"/>
    <m/>
    <n v="1729847.31"/>
    <m/>
    <x v="0"/>
    <x v="0"/>
    <m/>
    <m/>
    <x v="0"/>
    <x v="0"/>
    <x v="0"/>
    <x v="3"/>
    <x v="3"/>
    <x v="2"/>
    <n v="0"/>
    <x v="0"/>
    <x v="0"/>
    <n v="2021"/>
    <x v="3"/>
  </r>
  <r>
    <x v="10"/>
    <m/>
    <x v="1"/>
    <x v="1"/>
    <x v="0"/>
    <x v="1"/>
    <x v="0"/>
    <x v="0"/>
    <m/>
    <s v="4"/>
    <x v="1"/>
    <x v="0"/>
    <d v="2021-01-20T00:00:00"/>
    <x v="64"/>
    <m/>
    <n v="53656.83"/>
    <m/>
    <x v="0"/>
    <x v="0"/>
    <m/>
    <m/>
    <x v="0"/>
    <x v="0"/>
    <x v="8"/>
    <x v="1"/>
    <x v="3"/>
    <x v="2"/>
    <n v="0"/>
    <x v="0"/>
    <x v="0"/>
    <n v="2021"/>
    <x v="2"/>
  </r>
  <r>
    <x v="7"/>
    <m/>
    <x v="3"/>
    <x v="1"/>
    <x v="0"/>
    <x v="0"/>
    <x v="0"/>
    <x v="0"/>
    <m/>
    <m/>
    <x v="0"/>
    <x v="0"/>
    <d v="2021-03-01T00:00:00"/>
    <x v="64"/>
    <m/>
    <n v="38308.379999999997"/>
    <m/>
    <x v="0"/>
    <x v="0"/>
    <m/>
    <m/>
    <x v="0"/>
    <x v="0"/>
    <x v="4"/>
    <x v="3"/>
    <x v="3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3-01T00:00:00"/>
    <x v="64"/>
    <m/>
    <n v="6493.74"/>
    <m/>
    <x v="0"/>
    <x v="0"/>
    <m/>
    <m/>
    <x v="0"/>
    <x v="0"/>
    <x v="18"/>
    <x v="3"/>
    <x v="3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3-01T00:00:00"/>
    <x v="64"/>
    <m/>
    <n v="33447.75"/>
    <m/>
    <x v="0"/>
    <x v="0"/>
    <m/>
    <m/>
    <x v="0"/>
    <x v="0"/>
    <x v="14"/>
    <x v="3"/>
    <x v="3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3-02T00:00:00"/>
    <x v="65"/>
    <n v="0"/>
    <n v="73.81"/>
    <m/>
    <x v="17"/>
    <x v="14"/>
    <m/>
    <m/>
    <x v="17"/>
    <x v="14"/>
    <x v="16"/>
    <x v="3"/>
    <x v="3"/>
    <x v="2"/>
    <n v="73.81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02T00:00:00"/>
    <x v="65"/>
    <n v="0"/>
    <n v="73.81"/>
    <m/>
    <x v="17"/>
    <x v="14"/>
    <m/>
    <m/>
    <x v="17"/>
    <x v="14"/>
    <x v="16"/>
    <x v="3"/>
    <x v="3"/>
    <x v="2"/>
    <n v="7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16.940000000000001"/>
    <m/>
    <x v="17"/>
    <x v="3"/>
    <m/>
    <m/>
    <x v="17"/>
    <x v="3"/>
    <x v="16"/>
    <x v="3"/>
    <x v="3"/>
    <x v="2"/>
    <n v="16.9400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933.31"/>
    <m/>
    <x v="17"/>
    <x v="5"/>
    <m/>
    <m/>
    <x v="17"/>
    <x v="5"/>
    <x v="16"/>
    <x v="3"/>
    <x v="3"/>
    <x v="2"/>
    <n v="933.3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2T00:00:00"/>
    <x v="65"/>
    <n v="0"/>
    <n v="169.4"/>
    <m/>
    <x v="17"/>
    <x v="5"/>
    <m/>
    <m/>
    <x v="17"/>
    <x v="5"/>
    <x v="16"/>
    <x v="3"/>
    <x v="3"/>
    <x v="2"/>
    <n v="169.4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02T00:00:00"/>
    <x v="65"/>
    <n v="0"/>
    <n v="1190.48"/>
    <m/>
    <x v="17"/>
    <x v="5"/>
    <m/>
    <m/>
    <x v="17"/>
    <x v="5"/>
    <x v="16"/>
    <x v="3"/>
    <x v="3"/>
    <x v="2"/>
    <n v="1190.48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02T00:00:00"/>
    <x v="65"/>
    <n v="0"/>
    <n v="1025.03"/>
    <m/>
    <x v="8"/>
    <x v="4"/>
    <m/>
    <m/>
    <x v="8"/>
    <x v="4"/>
    <x v="23"/>
    <x v="3"/>
    <x v="3"/>
    <x v="2"/>
    <n v="1025.03"/>
    <x v="3"/>
    <x v="1"/>
    <n v="2021"/>
    <x v="3"/>
  </r>
  <r>
    <x v="29"/>
    <m/>
    <x v="1"/>
    <x v="1"/>
    <x v="1"/>
    <x v="0"/>
    <x v="0"/>
    <x v="0"/>
    <m/>
    <m/>
    <x v="1"/>
    <x v="0"/>
    <d v="2021-03-02T00:00:00"/>
    <x v="65"/>
    <m/>
    <n v="161135.89000000001"/>
    <m/>
    <x v="0"/>
    <x v="0"/>
    <m/>
    <m/>
    <x v="0"/>
    <x v="0"/>
    <x v="0"/>
    <x v="3"/>
    <x v="3"/>
    <x v="2"/>
    <n v="0"/>
    <x v="0"/>
    <x v="0"/>
    <n v="2021"/>
    <x v="3"/>
  </r>
  <r>
    <x v="17"/>
    <m/>
    <x v="1"/>
    <x v="1"/>
    <x v="0"/>
    <x v="1"/>
    <x v="0"/>
    <x v="0"/>
    <m/>
    <s v="4"/>
    <x v="1"/>
    <x v="0"/>
    <d v="2021-01-20T00:00:00"/>
    <x v="65"/>
    <m/>
    <n v="161135.89000000001"/>
    <m/>
    <x v="0"/>
    <x v="0"/>
    <m/>
    <m/>
    <x v="0"/>
    <x v="0"/>
    <x v="14"/>
    <x v="1"/>
    <x v="3"/>
    <x v="2"/>
    <n v="0"/>
    <x v="0"/>
    <x v="0"/>
    <n v="2021"/>
    <x v="2"/>
  </r>
  <r>
    <x v="19"/>
    <s v="1.02.06.00.00.00"/>
    <x v="1"/>
    <x v="2"/>
    <x v="1"/>
    <x v="0"/>
    <x v="1"/>
    <x v="0"/>
    <m/>
    <m/>
    <x v="1"/>
    <x v="0"/>
    <d v="2021-03-02T00:00:00"/>
    <x v="65"/>
    <n v="0"/>
    <n v="409.16"/>
    <m/>
    <x v="17"/>
    <x v="2"/>
    <m/>
    <m/>
    <x v="17"/>
    <x v="2"/>
    <x v="16"/>
    <x v="3"/>
    <x v="3"/>
    <x v="2"/>
    <n v="409.1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3T00:00:00"/>
    <x v="66"/>
    <n v="0"/>
    <n v="71.97"/>
    <m/>
    <x v="17"/>
    <x v="3"/>
    <m/>
    <m/>
    <x v="17"/>
    <x v="3"/>
    <x v="16"/>
    <x v="3"/>
    <x v="3"/>
    <x v="2"/>
    <n v="71.9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3T00:00:00"/>
    <x v="66"/>
    <n v="0"/>
    <n v="203.01"/>
    <m/>
    <x v="17"/>
    <x v="5"/>
    <m/>
    <m/>
    <x v="17"/>
    <x v="5"/>
    <x v="16"/>
    <x v="3"/>
    <x v="3"/>
    <x v="2"/>
    <n v="203.01"/>
    <x v="3"/>
    <x v="1"/>
    <n v="2021"/>
    <x v="3"/>
  </r>
  <r>
    <x v="5"/>
    <s v="2.15.08.03.00.00"/>
    <x v="1"/>
    <x v="1"/>
    <x v="0"/>
    <x v="0"/>
    <x v="1"/>
    <x v="3"/>
    <m/>
    <m/>
    <x v="1"/>
    <x v="0"/>
    <d v="2021-03-03T00:00:00"/>
    <x v="66"/>
    <n v="0"/>
    <n v="-10714.29"/>
    <m/>
    <x v="5"/>
    <x v="6"/>
    <m/>
    <m/>
    <x v="5"/>
    <x v="6"/>
    <x v="0"/>
    <x v="3"/>
    <x v="3"/>
    <x v="2"/>
    <n v="10714.29"/>
    <x v="3"/>
    <x v="8"/>
    <n v="2021"/>
    <x v="3"/>
  </r>
  <r>
    <x v="1"/>
    <s v="2.09.02.04.00.00"/>
    <x v="1"/>
    <x v="1"/>
    <x v="0"/>
    <x v="0"/>
    <x v="1"/>
    <x v="3"/>
    <m/>
    <m/>
    <x v="1"/>
    <x v="0"/>
    <d v="2021-03-03T00:00:00"/>
    <x v="66"/>
    <n v="0"/>
    <n v="-27.88"/>
    <m/>
    <x v="6"/>
    <x v="6"/>
    <m/>
    <m/>
    <x v="6"/>
    <x v="6"/>
    <x v="1"/>
    <x v="3"/>
    <x v="3"/>
    <x v="2"/>
    <n v="27.88"/>
    <x v="3"/>
    <x v="8"/>
    <n v="2021"/>
    <x v="3"/>
  </r>
  <r>
    <x v="0"/>
    <s v="2.15.01.02.00.00"/>
    <x v="1"/>
    <x v="1"/>
    <x v="0"/>
    <x v="0"/>
    <x v="1"/>
    <x v="3"/>
    <m/>
    <m/>
    <x v="1"/>
    <x v="0"/>
    <d v="2021-03-03T00:00:00"/>
    <x v="66"/>
    <n v="0"/>
    <n v="-295336.23"/>
    <m/>
    <x v="13"/>
    <x v="1"/>
    <m/>
    <m/>
    <x v="13"/>
    <x v="1"/>
    <x v="0"/>
    <x v="3"/>
    <x v="3"/>
    <x v="2"/>
    <n v="295336.23"/>
    <x v="3"/>
    <x v="8"/>
    <n v="2021"/>
    <x v="3"/>
  </r>
  <r>
    <x v="19"/>
    <s v="1.02.01.00.00.00"/>
    <x v="1"/>
    <x v="2"/>
    <x v="1"/>
    <x v="0"/>
    <x v="1"/>
    <x v="0"/>
    <m/>
    <m/>
    <x v="1"/>
    <x v="0"/>
    <d v="2021-03-03T00:00:00"/>
    <x v="66"/>
    <n v="0"/>
    <n v="1190.48"/>
    <m/>
    <x v="17"/>
    <x v="5"/>
    <m/>
    <m/>
    <x v="17"/>
    <x v="5"/>
    <x v="16"/>
    <x v="3"/>
    <x v="3"/>
    <x v="2"/>
    <n v="1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3T00:00:00"/>
    <x v="66"/>
    <n v="0"/>
    <n v="59.52"/>
    <m/>
    <x v="16"/>
    <x v="16"/>
    <m/>
    <m/>
    <x v="16"/>
    <x v="16"/>
    <x v="16"/>
    <x v="3"/>
    <x v="3"/>
    <x v="2"/>
    <n v="59.52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03T00:00:00"/>
    <x v="66"/>
    <n v="0"/>
    <n v="-24.67"/>
    <m/>
    <x v="5"/>
    <x v="25"/>
    <m/>
    <m/>
    <x v="5"/>
    <x v="25"/>
    <x v="0"/>
    <x v="3"/>
    <x v="3"/>
    <x v="2"/>
    <n v="24.67"/>
    <x v="3"/>
    <x v="8"/>
    <n v="2021"/>
    <x v="3"/>
  </r>
  <r>
    <x v="5"/>
    <m/>
    <x v="1"/>
    <x v="1"/>
    <x v="1"/>
    <x v="0"/>
    <x v="0"/>
    <x v="0"/>
    <m/>
    <m/>
    <x v="1"/>
    <x v="0"/>
    <d v="2021-03-03T00:00:00"/>
    <x v="66"/>
    <m/>
    <n v="99030.6"/>
    <m/>
    <x v="0"/>
    <x v="0"/>
    <m/>
    <m/>
    <x v="0"/>
    <x v="0"/>
    <x v="0"/>
    <x v="3"/>
    <x v="3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02-15T00:00:00"/>
    <x v="66"/>
    <m/>
    <n v="41014.29"/>
    <m/>
    <x v="0"/>
    <x v="0"/>
    <m/>
    <m/>
    <x v="0"/>
    <x v="0"/>
    <x v="7"/>
    <x v="2"/>
    <x v="3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2-05T00:00:00"/>
    <x v="66"/>
    <m/>
    <n v="58016.31"/>
    <m/>
    <x v="0"/>
    <x v="0"/>
    <m/>
    <m/>
    <x v="0"/>
    <x v="0"/>
    <x v="13"/>
    <x v="2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03T00:00:00"/>
    <x v="66"/>
    <n v="0"/>
    <n v="121.34"/>
    <m/>
    <x v="17"/>
    <x v="20"/>
    <m/>
    <m/>
    <x v="17"/>
    <x v="20"/>
    <x v="16"/>
    <x v="3"/>
    <x v="3"/>
    <x v="2"/>
    <n v="121.34"/>
    <x v="3"/>
    <x v="1"/>
    <n v="2021"/>
    <x v="3"/>
  </r>
  <r>
    <x v="6"/>
    <s v="2.15.03.00.00.00"/>
    <x v="1"/>
    <x v="1"/>
    <x v="0"/>
    <x v="0"/>
    <x v="1"/>
    <x v="3"/>
    <m/>
    <m/>
    <x v="1"/>
    <x v="0"/>
    <d v="2021-03-03T00:00:00"/>
    <x v="66"/>
    <n v="0"/>
    <n v="-8578.57"/>
    <m/>
    <x v="1"/>
    <x v="6"/>
    <m/>
    <m/>
    <x v="1"/>
    <x v="6"/>
    <x v="0"/>
    <x v="3"/>
    <x v="3"/>
    <x v="2"/>
    <n v="8578.57"/>
    <x v="3"/>
    <x v="8"/>
    <n v="2021"/>
    <x v="3"/>
  </r>
  <r>
    <x v="3"/>
    <s v="2.01.01.01.00.00"/>
    <x v="1"/>
    <x v="1"/>
    <x v="0"/>
    <x v="0"/>
    <x v="1"/>
    <x v="3"/>
    <m/>
    <m/>
    <x v="1"/>
    <x v="0"/>
    <d v="2021-03-03T00:00:00"/>
    <x v="66"/>
    <n v="0"/>
    <n v="-19241.47"/>
    <m/>
    <x v="15"/>
    <x v="6"/>
    <m/>
    <m/>
    <x v="15"/>
    <x v="6"/>
    <x v="2"/>
    <x v="3"/>
    <x v="3"/>
    <x v="2"/>
    <n v="19241.47"/>
    <x v="3"/>
    <x v="7"/>
    <n v="2021"/>
    <x v="3"/>
  </r>
  <r>
    <x v="19"/>
    <s v="1.02.11.00.00.00"/>
    <x v="1"/>
    <x v="2"/>
    <x v="1"/>
    <x v="0"/>
    <x v="1"/>
    <x v="0"/>
    <m/>
    <m/>
    <x v="1"/>
    <x v="0"/>
    <d v="2021-03-03T00:00:00"/>
    <x v="66"/>
    <n v="0"/>
    <n v="65770.25"/>
    <m/>
    <x v="17"/>
    <x v="10"/>
    <m/>
    <m/>
    <x v="17"/>
    <x v="10"/>
    <x v="16"/>
    <x v="3"/>
    <x v="3"/>
    <x v="2"/>
    <n v="65770.25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04T00:00:00"/>
    <x v="67"/>
    <n v="0"/>
    <n v="300"/>
    <m/>
    <x v="8"/>
    <x v="5"/>
    <m/>
    <m/>
    <x v="8"/>
    <x v="5"/>
    <x v="23"/>
    <x v="3"/>
    <x v="3"/>
    <x v="2"/>
    <n v="300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1256.93"/>
    <m/>
    <x v="17"/>
    <x v="3"/>
    <m/>
    <m/>
    <x v="17"/>
    <x v="3"/>
    <x v="16"/>
    <x v="3"/>
    <x v="3"/>
    <x v="2"/>
    <n v="1256.9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195.13"/>
    <m/>
    <x v="17"/>
    <x v="5"/>
    <m/>
    <m/>
    <x v="17"/>
    <x v="5"/>
    <x v="16"/>
    <x v="3"/>
    <x v="3"/>
    <x v="2"/>
    <n v="195.13"/>
    <x v="3"/>
    <x v="1"/>
    <n v="2021"/>
    <x v="3"/>
  </r>
  <r>
    <x v="16"/>
    <m/>
    <x v="1"/>
    <x v="1"/>
    <x v="1"/>
    <x v="0"/>
    <x v="0"/>
    <x v="0"/>
    <m/>
    <m/>
    <x v="1"/>
    <x v="0"/>
    <d v="2021-03-04T00:00:00"/>
    <x v="67"/>
    <n v="0"/>
    <n v="53619.05"/>
    <m/>
    <x v="18"/>
    <x v="11"/>
    <m/>
    <m/>
    <x v="18"/>
    <x v="11"/>
    <x v="13"/>
    <x v="3"/>
    <x v="3"/>
    <x v="2"/>
    <n v="53619.0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610.49"/>
    <m/>
    <x v="17"/>
    <x v="5"/>
    <m/>
    <m/>
    <x v="17"/>
    <x v="5"/>
    <x v="16"/>
    <x v="3"/>
    <x v="3"/>
    <x v="2"/>
    <n v="610.4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102.38"/>
    <m/>
    <x v="16"/>
    <x v="2"/>
    <m/>
    <m/>
    <x v="16"/>
    <x v="2"/>
    <x v="16"/>
    <x v="3"/>
    <x v="3"/>
    <x v="2"/>
    <n v="102.3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107.14"/>
    <m/>
    <x v="16"/>
    <x v="15"/>
    <m/>
    <m/>
    <x v="16"/>
    <x v="15"/>
    <x v="16"/>
    <x v="3"/>
    <x v="3"/>
    <x v="2"/>
    <n v="107.14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4T00:00:00"/>
    <x v="67"/>
    <n v="0"/>
    <n v="91.39"/>
    <m/>
    <x v="17"/>
    <x v="3"/>
    <m/>
    <m/>
    <x v="17"/>
    <x v="3"/>
    <x v="16"/>
    <x v="3"/>
    <x v="3"/>
    <x v="2"/>
    <n v="91.3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4T00:00:00"/>
    <x v="67"/>
    <n v="0"/>
    <n v="357.14"/>
    <m/>
    <x v="16"/>
    <x v="2"/>
    <m/>
    <m/>
    <x v="16"/>
    <x v="2"/>
    <x v="16"/>
    <x v="3"/>
    <x v="3"/>
    <x v="2"/>
    <n v="357.14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04T00:00:00"/>
    <x v="67"/>
    <n v="0"/>
    <n v="1708.1"/>
    <m/>
    <x v="17"/>
    <x v="13"/>
    <m/>
    <m/>
    <x v="17"/>
    <x v="13"/>
    <x v="16"/>
    <x v="3"/>
    <x v="3"/>
    <x v="2"/>
    <n v="1708.1"/>
    <x v="3"/>
    <x v="1"/>
    <n v="2021"/>
    <x v="3"/>
  </r>
  <r>
    <x v="31"/>
    <m/>
    <x v="1"/>
    <x v="2"/>
    <x v="1"/>
    <x v="0"/>
    <x v="1"/>
    <x v="0"/>
    <m/>
    <m/>
    <x v="1"/>
    <x v="0"/>
    <d v="2021-03-04T00:00:00"/>
    <x v="67"/>
    <n v="0"/>
    <n v="0.94"/>
    <m/>
    <x v="34"/>
    <x v="2"/>
    <m/>
    <m/>
    <x v="24"/>
    <x v="2"/>
    <x v="21"/>
    <x v="3"/>
    <x v="3"/>
    <x v="2"/>
    <n v="0.94"/>
    <x v="3"/>
    <x v="1"/>
    <n v="2021"/>
    <x v="3"/>
  </r>
  <r>
    <x v="1"/>
    <m/>
    <x v="1"/>
    <x v="1"/>
    <x v="0"/>
    <x v="0"/>
    <x v="1"/>
    <x v="0"/>
    <m/>
    <s v="3"/>
    <x v="1"/>
    <x v="0"/>
    <d v="2021-03-04T00:00:00"/>
    <x v="67"/>
    <n v="0"/>
    <n v="53619.05"/>
    <m/>
    <x v="6"/>
    <x v="11"/>
    <m/>
    <m/>
    <x v="6"/>
    <x v="11"/>
    <x v="1"/>
    <x v="3"/>
    <x v="3"/>
    <x v="2"/>
    <n v="-53619.05"/>
    <x v="3"/>
    <x v="1"/>
    <n v="2021"/>
    <x v="3"/>
  </r>
  <r>
    <x v="31"/>
    <m/>
    <x v="1"/>
    <x v="1"/>
    <x v="0"/>
    <x v="0"/>
    <x v="0"/>
    <x v="0"/>
    <m/>
    <s v="3"/>
    <x v="1"/>
    <x v="0"/>
    <d v="2021-02-15T00:00:00"/>
    <x v="67"/>
    <m/>
    <n v="3636.81"/>
    <m/>
    <x v="0"/>
    <x v="0"/>
    <m/>
    <m/>
    <x v="0"/>
    <x v="0"/>
    <x v="21"/>
    <x v="2"/>
    <x v="3"/>
    <x v="2"/>
    <n v="0"/>
    <x v="0"/>
    <x v="0"/>
    <n v="2021"/>
    <x v="3"/>
  </r>
  <r>
    <x v="18"/>
    <m/>
    <x v="1"/>
    <x v="1"/>
    <x v="1"/>
    <x v="0"/>
    <x v="0"/>
    <x v="0"/>
    <m/>
    <m/>
    <x v="1"/>
    <x v="0"/>
    <d v="2021-03-04T00:00:00"/>
    <x v="67"/>
    <m/>
    <n v="3636.81"/>
    <m/>
    <x v="0"/>
    <x v="0"/>
    <m/>
    <m/>
    <x v="0"/>
    <x v="0"/>
    <x v="1"/>
    <x v="3"/>
    <x v="3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1190.48"/>
    <m/>
    <x v="17"/>
    <x v="5"/>
    <m/>
    <m/>
    <x v="17"/>
    <x v="5"/>
    <x v="16"/>
    <x v="3"/>
    <x v="3"/>
    <x v="2"/>
    <n v="1190.4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767.88"/>
    <m/>
    <x v="17"/>
    <x v="5"/>
    <m/>
    <m/>
    <x v="17"/>
    <x v="5"/>
    <x v="16"/>
    <x v="3"/>
    <x v="3"/>
    <x v="2"/>
    <n v="767.8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91.26"/>
    <m/>
    <x v="17"/>
    <x v="5"/>
    <m/>
    <m/>
    <x v="17"/>
    <x v="5"/>
    <x v="16"/>
    <x v="3"/>
    <x v="3"/>
    <x v="2"/>
    <n v="91.2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95.24"/>
    <m/>
    <x v="16"/>
    <x v="7"/>
    <m/>
    <m/>
    <x v="16"/>
    <x v="7"/>
    <x v="16"/>
    <x v="3"/>
    <x v="3"/>
    <x v="2"/>
    <n v="95.24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05T00:00:00"/>
    <x v="68"/>
    <n v="0"/>
    <n v="-8058.66"/>
    <m/>
    <x v="5"/>
    <x v="12"/>
    <m/>
    <m/>
    <x v="5"/>
    <x v="12"/>
    <x v="0"/>
    <x v="3"/>
    <x v="3"/>
    <x v="2"/>
    <n v="8058.66"/>
    <x v="3"/>
    <x v="8"/>
    <n v="2021"/>
    <x v="3"/>
  </r>
  <r>
    <x v="3"/>
    <s v="2.01.01.01.00.00"/>
    <x v="1"/>
    <x v="1"/>
    <x v="0"/>
    <x v="0"/>
    <x v="1"/>
    <x v="3"/>
    <m/>
    <m/>
    <x v="1"/>
    <x v="0"/>
    <d v="2021-03-05T00:00:00"/>
    <x v="68"/>
    <n v="0"/>
    <n v="-2608.91"/>
    <m/>
    <x v="15"/>
    <x v="6"/>
    <m/>
    <m/>
    <x v="15"/>
    <x v="6"/>
    <x v="2"/>
    <x v="3"/>
    <x v="3"/>
    <x v="2"/>
    <n v="2608.91"/>
    <x v="3"/>
    <x v="7"/>
    <n v="2021"/>
    <x v="3"/>
  </r>
  <r>
    <x v="3"/>
    <s v="2.01.02.00.00.00"/>
    <x v="1"/>
    <x v="1"/>
    <x v="0"/>
    <x v="0"/>
    <x v="1"/>
    <x v="3"/>
    <m/>
    <m/>
    <x v="1"/>
    <x v="0"/>
    <d v="2021-03-05T00:00:00"/>
    <x v="68"/>
    <n v="0"/>
    <n v="-15084.71"/>
    <m/>
    <x v="22"/>
    <x v="6"/>
    <m/>
    <m/>
    <x v="15"/>
    <x v="6"/>
    <x v="2"/>
    <x v="3"/>
    <x v="3"/>
    <x v="2"/>
    <n v="15084.71"/>
    <x v="3"/>
    <x v="7"/>
    <n v="2021"/>
    <x v="3"/>
  </r>
  <r>
    <x v="19"/>
    <s v="1.03.04.00.00.00"/>
    <x v="1"/>
    <x v="2"/>
    <x v="1"/>
    <x v="0"/>
    <x v="1"/>
    <x v="4"/>
    <m/>
    <m/>
    <x v="1"/>
    <x v="0"/>
    <d v="2021-03-05T00:00:00"/>
    <x v="68"/>
    <n v="0"/>
    <n v="59495.23"/>
    <m/>
    <x v="27"/>
    <x v="22"/>
    <m/>
    <m/>
    <x v="17"/>
    <x v="22"/>
    <x v="16"/>
    <x v="3"/>
    <x v="3"/>
    <x v="2"/>
    <n v="59495.23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05T00:00:00"/>
    <x v="68"/>
    <n v="0"/>
    <n v="79.67"/>
    <m/>
    <x v="17"/>
    <x v="15"/>
    <m/>
    <m/>
    <x v="17"/>
    <x v="15"/>
    <x v="16"/>
    <x v="3"/>
    <x v="3"/>
    <x v="2"/>
    <n v="79.6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45.24"/>
    <m/>
    <x v="16"/>
    <x v="8"/>
    <m/>
    <m/>
    <x v="16"/>
    <x v="8"/>
    <x v="16"/>
    <x v="3"/>
    <x v="3"/>
    <x v="2"/>
    <n v="45.2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5T00:00:00"/>
    <x v="68"/>
    <n v="0"/>
    <n v="20.83"/>
    <m/>
    <x v="16"/>
    <x v="9"/>
    <m/>
    <m/>
    <x v="16"/>
    <x v="9"/>
    <x v="16"/>
    <x v="3"/>
    <x v="3"/>
    <x v="2"/>
    <n v="20.8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5T00:00:00"/>
    <x v="68"/>
    <n v="0"/>
    <n v="46.86"/>
    <m/>
    <x v="17"/>
    <x v="3"/>
    <m/>
    <m/>
    <x v="17"/>
    <x v="3"/>
    <x v="16"/>
    <x v="3"/>
    <x v="3"/>
    <x v="2"/>
    <n v="46.86"/>
    <x v="3"/>
    <x v="1"/>
    <n v="2021"/>
    <x v="3"/>
  </r>
  <r>
    <x v="25"/>
    <m/>
    <x v="1"/>
    <x v="2"/>
    <x v="0"/>
    <x v="0"/>
    <x v="0"/>
    <x v="0"/>
    <m/>
    <s v="4"/>
    <x v="1"/>
    <x v="0"/>
    <d v="2021-03-05T00:00:00"/>
    <x v="68"/>
    <m/>
    <n v="64182.02"/>
    <m/>
    <x v="0"/>
    <x v="0"/>
    <m/>
    <m/>
    <x v="0"/>
    <x v="0"/>
    <x v="0"/>
    <x v="3"/>
    <x v="3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03-05T00:00:00"/>
    <x v="68"/>
    <m/>
    <n v="64342.47"/>
    <m/>
    <x v="0"/>
    <x v="0"/>
    <m/>
    <m/>
    <x v="0"/>
    <x v="0"/>
    <x v="14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05T00:00:00"/>
    <x v="68"/>
    <m/>
    <n v="659414.06999999995"/>
    <m/>
    <x v="0"/>
    <x v="0"/>
    <m/>
    <m/>
    <x v="0"/>
    <x v="0"/>
    <x v="1"/>
    <x v="3"/>
    <x v="3"/>
    <x v="2"/>
    <n v="0"/>
    <x v="0"/>
    <x v="0"/>
    <n v="2021"/>
    <x v="3"/>
  </r>
  <r>
    <x v="0"/>
    <m/>
    <x v="1"/>
    <x v="2"/>
    <x v="0"/>
    <x v="0"/>
    <x v="0"/>
    <x v="0"/>
    <m/>
    <s v="4"/>
    <x v="1"/>
    <x v="0"/>
    <d v="2021-03-05T00:00:00"/>
    <x v="68"/>
    <m/>
    <n v="160.46"/>
    <m/>
    <x v="0"/>
    <x v="0"/>
    <m/>
    <m/>
    <x v="0"/>
    <x v="0"/>
    <x v="0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05T00:00:00"/>
    <x v="68"/>
    <n v="0"/>
    <n v="1190.48"/>
    <m/>
    <x v="17"/>
    <x v="4"/>
    <m/>
    <m/>
    <x v="17"/>
    <x v="4"/>
    <x v="16"/>
    <x v="3"/>
    <x v="3"/>
    <x v="2"/>
    <n v="1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61.9"/>
    <m/>
    <x v="16"/>
    <x v="2"/>
    <m/>
    <m/>
    <x v="16"/>
    <x v="2"/>
    <x v="16"/>
    <x v="3"/>
    <x v="3"/>
    <x v="2"/>
    <n v="161.9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09T00:00:00"/>
    <x v="69"/>
    <n v="0"/>
    <n v="-226.58"/>
    <m/>
    <x v="24"/>
    <x v="3"/>
    <m/>
    <m/>
    <x v="5"/>
    <x v="3"/>
    <x v="0"/>
    <x v="3"/>
    <x v="3"/>
    <x v="2"/>
    <n v="226.58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23.81"/>
    <m/>
    <x v="16"/>
    <x v="8"/>
    <m/>
    <m/>
    <x v="16"/>
    <x v="8"/>
    <x v="16"/>
    <x v="3"/>
    <x v="3"/>
    <x v="2"/>
    <n v="2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1109.1199999999999"/>
    <m/>
    <x v="17"/>
    <x v="5"/>
    <m/>
    <m/>
    <x v="17"/>
    <x v="5"/>
    <x v="16"/>
    <x v="3"/>
    <x v="3"/>
    <x v="2"/>
    <n v="1109.119999999999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71.430000000000007"/>
    <m/>
    <x v="16"/>
    <x v="12"/>
    <m/>
    <m/>
    <x v="16"/>
    <x v="12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61.9"/>
    <m/>
    <x v="16"/>
    <x v="9"/>
    <m/>
    <m/>
    <x v="16"/>
    <x v="9"/>
    <x v="16"/>
    <x v="3"/>
    <x v="3"/>
    <x v="2"/>
    <n v="161.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650.37"/>
    <m/>
    <x v="17"/>
    <x v="5"/>
    <m/>
    <m/>
    <x v="17"/>
    <x v="5"/>
    <x v="16"/>
    <x v="3"/>
    <x v="3"/>
    <x v="2"/>
    <n v="650.37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09T00:00:00"/>
    <x v="69"/>
    <n v="0"/>
    <n v="-1208.8399999999999"/>
    <m/>
    <x v="15"/>
    <x v="6"/>
    <m/>
    <m/>
    <x v="15"/>
    <x v="6"/>
    <x v="2"/>
    <x v="3"/>
    <x v="3"/>
    <x v="2"/>
    <n v="1208.8399999999999"/>
    <x v="3"/>
    <x v="7"/>
    <n v="2021"/>
    <x v="3"/>
  </r>
  <r>
    <x v="19"/>
    <s v="1.02.05.00.00.00"/>
    <x v="1"/>
    <x v="2"/>
    <x v="1"/>
    <x v="0"/>
    <x v="1"/>
    <x v="0"/>
    <m/>
    <m/>
    <x v="1"/>
    <x v="0"/>
    <d v="2021-03-09T00:00:00"/>
    <x v="69"/>
    <n v="0"/>
    <n v="307.14999999999998"/>
    <m/>
    <x v="17"/>
    <x v="3"/>
    <m/>
    <m/>
    <x v="17"/>
    <x v="3"/>
    <x v="16"/>
    <x v="3"/>
    <x v="3"/>
    <x v="2"/>
    <n v="307.1499999999999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09T00:00:00"/>
    <x v="69"/>
    <n v="0"/>
    <n v="119.05"/>
    <m/>
    <x v="16"/>
    <x v="4"/>
    <m/>
    <m/>
    <x v="16"/>
    <x v="4"/>
    <x v="16"/>
    <x v="3"/>
    <x v="3"/>
    <x v="2"/>
    <n v="119.0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09T00:00:00"/>
    <x v="69"/>
    <n v="0"/>
    <n v="296.81"/>
    <m/>
    <x v="17"/>
    <x v="2"/>
    <m/>
    <m/>
    <x v="17"/>
    <x v="2"/>
    <x v="16"/>
    <x v="3"/>
    <x v="3"/>
    <x v="2"/>
    <n v="296.81"/>
    <x v="3"/>
    <x v="1"/>
    <n v="2021"/>
    <x v="3"/>
  </r>
  <r>
    <x v="1"/>
    <s v="2.09.02.04.00.00"/>
    <x v="1"/>
    <x v="1"/>
    <x v="0"/>
    <x v="0"/>
    <x v="1"/>
    <x v="3"/>
    <m/>
    <m/>
    <x v="1"/>
    <x v="0"/>
    <d v="2021-03-10T00:00:00"/>
    <x v="70"/>
    <n v="0"/>
    <n v="-47619.05"/>
    <m/>
    <x v="6"/>
    <x v="6"/>
    <m/>
    <m/>
    <x v="6"/>
    <x v="6"/>
    <x v="1"/>
    <x v="3"/>
    <x v="3"/>
    <x v="2"/>
    <n v="47619.05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0T00:00:00"/>
    <x v="70"/>
    <n v="0"/>
    <n v="71.97"/>
    <m/>
    <x v="17"/>
    <x v="3"/>
    <m/>
    <m/>
    <x v="17"/>
    <x v="3"/>
    <x v="16"/>
    <x v="3"/>
    <x v="3"/>
    <x v="2"/>
    <n v="71.97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7.52"/>
    <m/>
    <x v="24"/>
    <x v="13"/>
    <m/>
    <m/>
    <x v="5"/>
    <x v="13"/>
    <x v="0"/>
    <x v="3"/>
    <x v="3"/>
    <x v="2"/>
    <n v="7.52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0T00:00:00"/>
    <x v="70"/>
    <n v="0"/>
    <n v="230.36"/>
    <m/>
    <x v="17"/>
    <x v="5"/>
    <m/>
    <m/>
    <x v="17"/>
    <x v="5"/>
    <x v="16"/>
    <x v="3"/>
    <x v="3"/>
    <x v="2"/>
    <n v="230.36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0T00:00:00"/>
    <x v="70"/>
    <n v="0"/>
    <n v="52.59"/>
    <m/>
    <x v="17"/>
    <x v="8"/>
    <m/>
    <m/>
    <x v="17"/>
    <x v="8"/>
    <x v="16"/>
    <x v="3"/>
    <x v="3"/>
    <x v="2"/>
    <n v="52.59"/>
    <x v="3"/>
    <x v="1"/>
    <n v="2021"/>
    <x v="3"/>
  </r>
  <r>
    <x v="29"/>
    <s v="2.15.01.07.00.00"/>
    <x v="1"/>
    <x v="1"/>
    <x v="0"/>
    <x v="0"/>
    <x v="1"/>
    <x v="3"/>
    <m/>
    <m/>
    <x v="1"/>
    <x v="0"/>
    <d v="2021-03-10T00:00:00"/>
    <x v="70"/>
    <n v="0"/>
    <n v="-3869.05"/>
    <m/>
    <x v="9"/>
    <x v="21"/>
    <m/>
    <m/>
    <x v="9"/>
    <x v="21"/>
    <x v="0"/>
    <x v="3"/>
    <x v="3"/>
    <x v="2"/>
    <n v="3869.05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0.56999999999999995"/>
    <m/>
    <x v="16"/>
    <x v="12"/>
    <m/>
    <m/>
    <x v="16"/>
    <x v="12"/>
    <x v="16"/>
    <x v="3"/>
    <x v="3"/>
    <x v="2"/>
    <n v="0.5699999999999999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190.48"/>
    <m/>
    <x v="16"/>
    <x v="8"/>
    <m/>
    <m/>
    <x v="16"/>
    <x v="8"/>
    <x v="16"/>
    <x v="3"/>
    <x v="3"/>
    <x v="2"/>
    <n v="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0T00:00:00"/>
    <x v="70"/>
    <n v="0"/>
    <n v="238.1"/>
    <m/>
    <x v="16"/>
    <x v="15"/>
    <m/>
    <m/>
    <x v="16"/>
    <x v="15"/>
    <x v="16"/>
    <x v="3"/>
    <x v="3"/>
    <x v="2"/>
    <n v="238.1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10T00:00:00"/>
    <x v="70"/>
    <n v="0"/>
    <n v="2380.9499999999998"/>
    <m/>
    <x v="17"/>
    <x v="5"/>
    <m/>
    <m/>
    <x v="17"/>
    <x v="5"/>
    <x v="16"/>
    <x v="3"/>
    <x v="3"/>
    <x v="2"/>
    <n v="2380.949999999999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0T00:00:00"/>
    <x v="70"/>
    <n v="0"/>
    <n v="36.9"/>
    <m/>
    <x v="17"/>
    <x v="14"/>
    <m/>
    <m/>
    <x v="17"/>
    <x v="14"/>
    <x v="16"/>
    <x v="3"/>
    <x v="3"/>
    <x v="2"/>
    <n v="36.9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71.430000000000007"/>
    <m/>
    <x v="24"/>
    <x v="12"/>
    <m/>
    <m/>
    <x v="5"/>
    <x v="12"/>
    <x v="0"/>
    <x v="3"/>
    <x v="3"/>
    <x v="2"/>
    <n v="71.430000000000007"/>
    <x v="3"/>
    <x v="8"/>
    <n v="2021"/>
    <x v="3"/>
  </r>
  <r>
    <x v="16"/>
    <m/>
    <x v="1"/>
    <x v="1"/>
    <x v="1"/>
    <x v="0"/>
    <x v="0"/>
    <x v="0"/>
    <m/>
    <m/>
    <x v="1"/>
    <x v="0"/>
    <d v="2021-03-10T00:00:00"/>
    <x v="70"/>
    <m/>
    <n v="4132.21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2"/>
    <x v="0"/>
    <x v="0"/>
    <x v="0"/>
    <x v="0"/>
    <m/>
    <s v="4"/>
    <x v="1"/>
    <x v="0"/>
    <d v="2021-03-10T00:00:00"/>
    <x v="70"/>
    <m/>
    <n v="4132.21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3-10T00:00:00"/>
    <x v="70"/>
    <n v="0"/>
    <n v="7508333.3300000001"/>
    <m/>
    <x v="18"/>
    <x v="11"/>
    <m/>
    <m/>
    <x v="18"/>
    <x v="11"/>
    <x v="13"/>
    <x v="3"/>
    <x v="3"/>
    <x v="2"/>
    <n v="7508333.3300000001"/>
    <x v="3"/>
    <x v="1"/>
    <n v="2021"/>
    <x v="3"/>
  </r>
  <r>
    <x v="6"/>
    <s v="2.15.03.00.00.00"/>
    <x v="1"/>
    <x v="1"/>
    <x v="0"/>
    <x v="0"/>
    <x v="1"/>
    <x v="3"/>
    <m/>
    <m/>
    <x v="1"/>
    <x v="0"/>
    <d v="2021-03-10T00:00:00"/>
    <x v="70"/>
    <n v="0"/>
    <n v="-2697.62"/>
    <m/>
    <x v="1"/>
    <x v="6"/>
    <m/>
    <m/>
    <x v="1"/>
    <x v="6"/>
    <x v="0"/>
    <x v="3"/>
    <x v="3"/>
    <x v="2"/>
    <n v="2697.62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0T00:00:00"/>
    <x v="70"/>
    <n v="0"/>
    <n v="-1028.83"/>
    <m/>
    <x v="24"/>
    <x v="6"/>
    <m/>
    <m/>
    <x v="5"/>
    <x v="6"/>
    <x v="0"/>
    <x v="3"/>
    <x v="3"/>
    <x v="2"/>
    <n v="1028.83"/>
    <x v="3"/>
    <x v="8"/>
    <n v="2021"/>
    <x v="3"/>
  </r>
  <r>
    <x v="5"/>
    <s v="2.15.08.14.00.00"/>
    <x v="1"/>
    <x v="1"/>
    <x v="0"/>
    <x v="0"/>
    <x v="1"/>
    <x v="3"/>
    <m/>
    <m/>
    <x v="1"/>
    <x v="0"/>
    <d v="2021-03-10T00:00:00"/>
    <x v="70"/>
    <n v="0"/>
    <n v="-2183.33"/>
    <m/>
    <x v="5"/>
    <x v="6"/>
    <m/>
    <m/>
    <x v="5"/>
    <x v="6"/>
    <x v="0"/>
    <x v="3"/>
    <x v="3"/>
    <x v="2"/>
    <n v="2183.33"/>
    <x v="3"/>
    <x v="8"/>
    <n v="2021"/>
    <x v="3"/>
  </r>
  <r>
    <x v="19"/>
    <s v="1.02.06.00.00.00"/>
    <x v="1"/>
    <x v="2"/>
    <x v="1"/>
    <x v="0"/>
    <x v="1"/>
    <x v="0"/>
    <m/>
    <m/>
    <x v="1"/>
    <x v="0"/>
    <d v="2021-03-10T00:00:00"/>
    <x v="70"/>
    <n v="0"/>
    <n v="935.11"/>
    <m/>
    <x v="17"/>
    <x v="2"/>
    <m/>
    <m/>
    <x v="17"/>
    <x v="2"/>
    <x v="16"/>
    <x v="3"/>
    <x v="3"/>
    <x v="2"/>
    <n v="935.11"/>
    <x v="3"/>
    <x v="1"/>
    <n v="2021"/>
    <x v="3"/>
  </r>
  <r>
    <x v="3"/>
    <m/>
    <x v="1"/>
    <x v="1"/>
    <x v="0"/>
    <x v="0"/>
    <x v="1"/>
    <x v="0"/>
    <m/>
    <s v="1"/>
    <x v="1"/>
    <x v="0"/>
    <d v="2021-03-10T00:00:00"/>
    <x v="70"/>
    <n v="0"/>
    <n v="5238095.24"/>
    <m/>
    <x v="15"/>
    <x v="11"/>
    <m/>
    <m/>
    <x v="15"/>
    <x v="11"/>
    <x v="2"/>
    <x v="3"/>
    <x v="3"/>
    <x v="2"/>
    <n v="-5238095.24"/>
    <x v="3"/>
    <x v="1"/>
    <n v="2021"/>
    <x v="3"/>
  </r>
  <r>
    <x v="9"/>
    <m/>
    <x v="1"/>
    <x v="1"/>
    <x v="0"/>
    <x v="0"/>
    <x v="1"/>
    <x v="0"/>
    <m/>
    <s v="1"/>
    <x v="1"/>
    <x v="0"/>
    <d v="2021-03-10T00:00:00"/>
    <x v="70"/>
    <n v="0"/>
    <n v="2261904.7599999998"/>
    <m/>
    <x v="19"/>
    <x v="11"/>
    <m/>
    <m/>
    <x v="19"/>
    <x v="11"/>
    <x v="7"/>
    <x v="3"/>
    <x v="3"/>
    <x v="2"/>
    <n v="-2261904.7599999998"/>
    <x v="3"/>
    <x v="1"/>
    <n v="2021"/>
    <x v="3"/>
  </r>
  <r>
    <x v="38"/>
    <m/>
    <x v="1"/>
    <x v="1"/>
    <x v="0"/>
    <x v="0"/>
    <x v="1"/>
    <x v="0"/>
    <m/>
    <s v="1"/>
    <x v="1"/>
    <x v="0"/>
    <d v="2021-03-10T00:00:00"/>
    <x v="70"/>
    <n v="0"/>
    <n v="8333.33"/>
    <m/>
    <x v="12"/>
    <x v="11"/>
    <m/>
    <m/>
    <x v="12"/>
    <x v="11"/>
    <x v="5"/>
    <x v="3"/>
    <x v="3"/>
    <x v="2"/>
    <n v="-8333.33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0T00:00:00"/>
    <x v="70"/>
    <n v="0"/>
    <n v="-167564.94"/>
    <m/>
    <x v="15"/>
    <x v="6"/>
    <m/>
    <m/>
    <x v="15"/>
    <x v="6"/>
    <x v="2"/>
    <x v="3"/>
    <x v="3"/>
    <x v="2"/>
    <n v="167564.94"/>
    <x v="3"/>
    <x v="7"/>
    <n v="2021"/>
    <x v="3"/>
  </r>
  <r>
    <x v="19"/>
    <s v="1.02.11.00.00.00"/>
    <x v="1"/>
    <x v="2"/>
    <x v="1"/>
    <x v="0"/>
    <x v="1"/>
    <x v="0"/>
    <m/>
    <m/>
    <x v="1"/>
    <x v="0"/>
    <d v="2021-03-10T00:00:00"/>
    <x v="70"/>
    <n v="0"/>
    <n v="193.7"/>
    <m/>
    <x v="17"/>
    <x v="4"/>
    <m/>
    <m/>
    <x v="17"/>
    <x v="4"/>
    <x v="16"/>
    <x v="3"/>
    <x v="3"/>
    <x v="2"/>
    <n v="193.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221.43"/>
    <m/>
    <x v="16"/>
    <x v="2"/>
    <m/>
    <m/>
    <x v="16"/>
    <x v="2"/>
    <x v="16"/>
    <x v="3"/>
    <x v="3"/>
    <x v="2"/>
    <n v="221.4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59.52"/>
    <m/>
    <x v="16"/>
    <x v="18"/>
    <m/>
    <m/>
    <x v="16"/>
    <x v="18"/>
    <x v="16"/>
    <x v="3"/>
    <x v="3"/>
    <x v="2"/>
    <n v="59.5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1T00:00:00"/>
    <x v="71"/>
    <n v="0"/>
    <n v="239.01"/>
    <m/>
    <x v="17"/>
    <x v="5"/>
    <m/>
    <m/>
    <x v="17"/>
    <x v="5"/>
    <x v="16"/>
    <x v="3"/>
    <x v="3"/>
    <x v="2"/>
    <n v="239.0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1T00:00:00"/>
    <x v="71"/>
    <n v="0"/>
    <n v="166.67"/>
    <m/>
    <x v="16"/>
    <x v="15"/>
    <m/>
    <m/>
    <x v="16"/>
    <x v="15"/>
    <x v="16"/>
    <x v="3"/>
    <x v="3"/>
    <x v="2"/>
    <n v="166.67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27.38"/>
    <m/>
    <x v="17"/>
    <x v="14"/>
    <m/>
    <m/>
    <x v="17"/>
    <x v="14"/>
    <x v="16"/>
    <x v="3"/>
    <x v="3"/>
    <x v="2"/>
    <n v="27.38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11T00:00:00"/>
    <x v="71"/>
    <n v="0"/>
    <n v="-17083.330000000002"/>
    <m/>
    <x v="22"/>
    <x v="6"/>
    <m/>
    <m/>
    <x v="15"/>
    <x v="6"/>
    <x v="2"/>
    <x v="3"/>
    <x v="3"/>
    <x v="2"/>
    <n v="17083.330000000002"/>
    <x v="3"/>
    <x v="7"/>
    <n v="2021"/>
    <x v="3"/>
  </r>
  <r>
    <x v="3"/>
    <s v="2.01.01.01.00.00"/>
    <x v="1"/>
    <x v="1"/>
    <x v="0"/>
    <x v="0"/>
    <x v="1"/>
    <x v="3"/>
    <m/>
    <m/>
    <x v="1"/>
    <x v="0"/>
    <d v="2021-03-11T00:00:00"/>
    <x v="71"/>
    <n v="0"/>
    <n v="-2511.9"/>
    <m/>
    <x v="15"/>
    <x v="6"/>
    <m/>
    <m/>
    <x v="15"/>
    <x v="6"/>
    <x v="2"/>
    <x v="3"/>
    <x v="3"/>
    <x v="2"/>
    <n v="2511.9"/>
    <x v="3"/>
    <x v="7"/>
    <n v="2021"/>
    <x v="3"/>
  </r>
  <r>
    <x v="19"/>
    <s v="1.02.06.00.00.00"/>
    <x v="1"/>
    <x v="2"/>
    <x v="1"/>
    <x v="0"/>
    <x v="1"/>
    <x v="0"/>
    <m/>
    <m/>
    <x v="1"/>
    <x v="0"/>
    <d v="2021-03-11T00:00:00"/>
    <x v="71"/>
    <n v="0"/>
    <n v="803.96"/>
    <m/>
    <x v="17"/>
    <x v="2"/>
    <m/>
    <m/>
    <x v="17"/>
    <x v="2"/>
    <x v="16"/>
    <x v="3"/>
    <x v="3"/>
    <x v="2"/>
    <n v="803.9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1T00:00:00"/>
    <x v="71"/>
    <n v="0"/>
    <n v="129.33000000000001"/>
    <m/>
    <x v="17"/>
    <x v="3"/>
    <m/>
    <m/>
    <x v="17"/>
    <x v="3"/>
    <x v="16"/>
    <x v="3"/>
    <x v="3"/>
    <x v="2"/>
    <n v="129.33000000000001"/>
    <x v="3"/>
    <x v="1"/>
    <n v="2021"/>
    <x v="3"/>
  </r>
  <r>
    <x v="21"/>
    <m/>
    <x v="1"/>
    <x v="1"/>
    <x v="0"/>
    <x v="0"/>
    <x v="0"/>
    <x v="0"/>
    <m/>
    <s v="1"/>
    <x v="1"/>
    <x v="0"/>
    <d v="2021-03-05T00:00:00"/>
    <x v="71"/>
    <m/>
    <n v="206783.84"/>
    <m/>
    <x v="0"/>
    <x v="0"/>
    <m/>
    <m/>
    <x v="0"/>
    <x v="0"/>
    <x v="1"/>
    <x v="3"/>
    <x v="3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3-11T00:00:00"/>
    <x v="71"/>
    <m/>
    <n v="8612992.8499999996"/>
    <m/>
    <x v="0"/>
    <x v="0"/>
    <m/>
    <m/>
    <x v="0"/>
    <x v="0"/>
    <x v="13"/>
    <x v="3"/>
    <x v="3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49.26"/>
    <m/>
    <x v="17"/>
    <x v="7"/>
    <m/>
    <m/>
    <x v="17"/>
    <x v="7"/>
    <x v="16"/>
    <x v="3"/>
    <x v="3"/>
    <x v="2"/>
    <n v="49.26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1T00:00:00"/>
    <x v="71"/>
    <n v="0"/>
    <n v="797.81"/>
    <m/>
    <x v="17"/>
    <x v="19"/>
    <m/>
    <m/>
    <x v="17"/>
    <x v="19"/>
    <x v="16"/>
    <x v="3"/>
    <x v="3"/>
    <x v="2"/>
    <n v="797.81"/>
    <x v="3"/>
    <x v="1"/>
    <n v="2021"/>
    <x v="3"/>
  </r>
  <r>
    <x v="38"/>
    <s v="2.03.01.02.00.00"/>
    <x v="1"/>
    <x v="1"/>
    <x v="0"/>
    <x v="0"/>
    <x v="1"/>
    <x v="3"/>
    <m/>
    <m/>
    <x v="1"/>
    <x v="0"/>
    <d v="2021-03-11T00:00:00"/>
    <x v="71"/>
    <n v="0"/>
    <n v="-8333.33"/>
    <m/>
    <x v="12"/>
    <x v="6"/>
    <m/>
    <m/>
    <x v="12"/>
    <x v="6"/>
    <x v="5"/>
    <x v="3"/>
    <x v="3"/>
    <x v="2"/>
    <n v="8333.33"/>
    <x v="3"/>
    <x v="8"/>
    <n v="2021"/>
    <x v="3"/>
  </r>
  <r>
    <x v="9"/>
    <s v="2.02.00.00.00.00"/>
    <x v="1"/>
    <x v="1"/>
    <x v="0"/>
    <x v="0"/>
    <x v="1"/>
    <x v="3"/>
    <m/>
    <m/>
    <x v="1"/>
    <x v="0"/>
    <d v="2021-03-11T00:00:00"/>
    <x v="71"/>
    <n v="0"/>
    <n v="-2261904.7599999998"/>
    <m/>
    <x v="19"/>
    <x v="6"/>
    <m/>
    <m/>
    <x v="19"/>
    <x v="6"/>
    <x v="7"/>
    <x v="3"/>
    <x v="3"/>
    <x v="2"/>
    <n v="2261904.7599999998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1T00:00:00"/>
    <x v="71"/>
    <n v="0"/>
    <n v="78.83"/>
    <m/>
    <x v="17"/>
    <x v="7"/>
    <m/>
    <m/>
    <x v="17"/>
    <x v="7"/>
    <x v="16"/>
    <x v="3"/>
    <x v="3"/>
    <x v="2"/>
    <n v="78.8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168.32"/>
    <m/>
    <x v="16"/>
    <x v="8"/>
    <m/>
    <m/>
    <x v="16"/>
    <x v="8"/>
    <x v="16"/>
    <x v="3"/>
    <x v="3"/>
    <x v="2"/>
    <n v="168.32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2T00:00:00"/>
    <x v="72"/>
    <n v="0"/>
    <n v="-123.81"/>
    <m/>
    <x v="24"/>
    <x v="12"/>
    <m/>
    <m/>
    <x v="5"/>
    <x v="12"/>
    <x v="0"/>
    <x v="3"/>
    <x v="3"/>
    <x v="2"/>
    <n v="123.81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28.21"/>
    <m/>
    <x v="16"/>
    <x v="2"/>
    <m/>
    <m/>
    <x v="16"/>
    <x v="2"/>
    <x v="16"/>
    <x v="3"/>
    <x v="3"/>
    <x v="2"/>
    <n v="28.2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2T00:00:00"/>
    <x v="72"/>
    <n v="0"/>
    <n v="476.19"/>
    <m/>
    <x v="16"/>
    <x v="2"/>
    <m/>
    <m/>
    <x v="16"/>
    <x v="2"/>
    <x v="16"/>
    <x v="3"/>
    <x v="3"/>
    <x v="2"/>
    <n v="476.19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2T00:00:00"/>
    <x v="72"/>
    <n v="0"/>
    <n v="0.48"/>
    <m/>
    <x v="17"/>
    <x v="14"/>
    <m/>
    <m/>
    <x v="17"/>
    <x v="14"/>
    <x v="16"/>
    <x v="3"/>
    <x v="3"/>
    <x v="2"/>
    <n v="0.4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138.31"/>
    <m/>
    <x v="17"/>
    <x v="5"/>
    <m/>
    <m/>
    <x v="17"/>
    <x v="5"/>
    <x v="16"/>
    <x v="3"/>
    <x v="3"/>
    <x v="2"/>
    <n v="138.31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12T00:00:00"/>
    <x v="72"/>
    <n v="0"/>
    <n v="-173.29"/>
    <m/>
    <x v="5"/>
    <x v="25"/>
    <m/>
    <m/>
    <x v="5"/>
    <x v="25"/>
    <x v="0"/>
    <x v="3"/>
    <x v="3"/>
    <x v="2"/>
    <n v="173.29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68.599999999999994"/>
    <m/>
    <x v="17"/>
    <x v="3"/>
    <m/>
    <m/>
    <x v="17"/>
    <x v="3"/>
    <x v="16"/>
    <x v="3"/>
    <x v="3"/>
    <x v="2"/>
    <n v="68.599999999999994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12T00:00:00"/>
    <x v="72"/>
    <n v="0"/>
    <n v="39.75"/>
    <m/>
    <x v="8"/>
    <x v="6"/>
    <m/>
    <m/>
    <x v="8"/>
    <x v="6"/>
    <x v="23"/>
    <x v="3"/>
    <x v="3"/>
    <x v="2"/>
    <n v="39.7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2T00:00:00"/>
    <x v="72"/>
    <n v="0"/>
    <n v="782.76"/>
    <m/>
    <x v="17"/>
    <x v="5"/>
    <m/>
    <m/>
    <x v="17"/>
    <x v="5"/>
    <x v="16"/>
    <x v="3"/>
    <x v="3"/>
    <x v="2"/>
    <n v="782.76"/>
    <x v="3"/>
    <x v="1"/>
    <n v="2021"/>
    <x v="3"/>
  </r>
  <r>
    <x v="5"/>
    <s v="2.15.01.18.00.00"/>
    <x v="1"/>
    <x v="1"/>
    <x v="0"/>
    <x v="0"/>
    <x v="1"/>
    <x v="3"/>
    <m/>
    <m/>
    <x v="1"/>
    <x v="0"/>
    <d v="2021-03-12T00:00:00"/>
    <x v="72"/>
    <n v="0"/>
    <n v="-20.27"/>
    <m/>
    <x v="26"/>
    <x v="19"/>
    <m/>
    <m/>
    <x v="5"/>
    <x v="19"/>
    <x v="0"/>
    <x v="3"/>
    <x v="3"/>
    <x v="2"/>
    <n v="20.27"/>
    <x v="3"/>
    <x v="8"/>
    <n v="2021"/>
    <x v="3"/>
  </r>
  <r>
    <x v="3"/>
    <s v="2.01.04.00.00.00"/>
    <x v="1"/>
    <x v="1"/>
    <x v="0"/>
    <x v="0"/>
    <x v="1"/>
    <x v="3"/>
    <m/>
    <m/>
    <x v="1"/>
    <x v="0"/>
    <d v="2021-03-12T00:00:00"/>
    <x v="72"/>
    <n v="0"/>
    <n v="-11225.22"/>
    <m/>
    <x v="23"/>
    <x v="6"/>
    <m/>
    <m/>
    <x v="15"/>
    <x v="6"/>
    <x v="2"/>
    <x v="3"/>
    <x v="3"/>
    <x v="2"/>
    <n v="11225.22"/>
    <x v="3"/>
    <x v="9"/>
    <n v="2021"/>
    <x v="3"/>
  </r>
  <r>
    <x v="3"/>
    <s v="2.01.02.00.00.00"/>
    <x v="1"/>
    <x v="1"/>
    <x v="0"/>
    <x v="0"/>
    <x v="1"/>
    <x v="3"/>
    <m/>
    <m/>
    <x v="1"/>
    <x v="0"/>
    <d v="2021-03-12T00:00:00"/>
    <x v="72"/>
    <n v="0"/>
    <n v="-27032.65"/>
    <m/>
    <x v="22"/>
    <x v="6"/>
    <m/>
    <m/>
    <x v="15"/>
    <x v="6"/>
    <x v="2"/>
    <x v="3"/>
    <x v="3"/>
    <x v="2"/>
    <n v="27032.65"/>
    <x v="3"/>
    <x v="9"/>
    <n v="2021"/>
    <x v="3"/>
  </r>
  <r>
    <x v="3"/>
    <s v="2.01.01.01.00.00"/>
    <x v="1"/>
    <x v="1"/>
    <x v="0"/>
    <x v="0"/>
    <x v="1"/>
    <x v="3"/>
    <m/>
    <m/>
    <x v="1"/>
    <x v="0"/>
    <d v="2021-03-12T00:00:00"/>
    <x v="72"/>
    <n v="0"/>
    <n v="-3890253.2"/>
    <m/>
    <x v="15"/>
    <x v="6"/>
    <m/>
    <m/>
    <x v="15"/>
    <x v="6"/>
    <x v="2"/>
    <x v="3"/>
    <x v="3"/>
    <x v="2"/>
    <n v="3890253.2"/>
    <x v="3"/>
    <x v="9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714.29"/>
    <m/>
    <x v="16"/>
    <x v="2"/>
    <m/>
    <m/>
    <x v="16"/>
    <x v="2"/>
    <x v="16"/>
    <x v="3"/>
    <x v="3"/>
    <x v="2"/>
    <n v="714.29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15T00:00:00"/>
    <x v="73"/>
    <n v="0"/>
    <n v="37.14"/>
    <m/>
    <x v="17"/>
    <x v="12"/>
    <m/>
    <m/>
    <x v="17"/>
    <x v="12"/>
    <x v="16"/>
    <x v="3"/>
    <x v="3"/>
    <x v="2"/>
    <n v="37.14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15T00:00:00"/>
    <x v="73"/>
    <n v="0"/>
    <n v="0.55000000000000004"/>
    <m/>
    <x v="8"/>
    <x v="6"/>
    <m/>
    <m/>
    <x v="8"/>
    <x v="6"/>
    <x v="23"/>
    <x v="3"/>
    <x v="3"/>
    <x v="2"/>
    <n v="0.5500000000000000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61.9"/>
    <m/>
    <x v="16"/>
    <x v="8"/>
    <m/>
    <m/>
    <x v="16"/>
    <x v="8"/>
    <x v="16"/>
    <x v="3"/>
    <x v="3"/>
    <x v="2"/>
    <n v="61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71.430000000000007"/>
    <m/>
    <x v="16"/>
    <x v="8"/>
    <m/>
    <m/>
    <x v="16"/>
    <x v="8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183.33"/>
    <m/>
    <x v="16"/>
    <x v="15"/>
    <m/>
    <m/>
    <x v="16"/>
    <x v="15"/>
    <x v="16"/>
    <x v="3"/>
    <x v="3"/>
    <x v="2"/>
    <n v="183.3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5T00:00:00"/>
    <x v="73"/>
    <n v="0"/>
    <n v="535.21"/>
    <m/>
    <x v="17"/>
    <x v="5"/>
    <m/>
    <m/>
    <x v="17"/>
    <x v="5"/>
    <x v="16"/>
    <x v="3"/>
    <x v="3"/>
    <x v="2"/>
    <n v="535.21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15T00:00:00"/>
    <x v="73"/>
    <n v="0"/>
    <n v="-22250"/>
    <m/>
    <x v="22"/>
    <x v="6"/>
    <m/>
    <m/>
    <x v="15"/>
    <x v="6"/>
    <x v="2"/>
    <x v="3"/>
    <x v="3"/>
    <x v="2"/>
    <n v="22250"/>
    <x v="3"/>
    <x v="9"/>
    <n v="2021"/>
    <x v="3"/>
  </r>
  <r>
    <x v="3"/>
    <s v="2.01.01.01.00.00"/>
    <x v="1"/>
    <x v="1"/>
    <x v="0"/>
    <x v="0"/>
    <x v="1"/>
    <x v="3"/>
    <m/>
    <m/>
    <x v="1"/>
    <x v="0"/>
    <d v="2021-03-15T00:00:00"/>
    <x v="73"/>
    <n v="0"/>
    <n v="-2738.1"/>
    <m/>
    <x v="15"/>
    <x v="6"/>
    <m/>
    <m/>
    <x v="15"/>
    <x v="6"/>
    <x v="2"/>
    <x v="3"/>
    <x v="3"/>
    <x v="2"/>
    <n v="2738.1"/>
    <x v="3"/>
    <x v="9"/>
    <n v="2021"/>
    <x v="3"/>
  </r>
  <r>
    <x v="16"/>
    <m/>
    <x v="1"/>
    <x v="1"/>
    <x v="1"/>
    <x v="0"/>
    <x v="0"/>
    <x v="0"/>
    <m/>
    <m/>
    <x v="1"/>
    <x v="0"/>
    <d v="2021-03-15T00:00:00"/>
    <x v="73"/>
    <n v="0"/>
    <n v="97619.05"/>
    <m/>
    <x v="18"/>
    <x v="11"/>
    <m/>
    <m/>
    <x v="18"/>
    <x v="11"/>
    <x v="13"/>
    <x v="3"/>
    <x v="3"/>
    <x v="2"/>
    <n v="97619.0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5T00:00:00"/>
    <x v="73"/>
    <n v="0"/>
    <n v="159.52000000000001"/>
    <m/>
    <x v="16"/>
    <x v="15"/>
    <m/>
    <m/>
    <x v="16"/>
    <x v="15"/>
    <x v="16"/>
    <x v="3"/>
    <x v="3"/>
    <x v="2"/>
    <n v="159.520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5T00:00:00"/>
    <x v="73"/>
    <n v="0"/>
    <n v="342.62"/>
    <m/>
    <x v="17"/>
    <x v="3"/>
    <m/>
    <m/>
    <x v="17"/>
    <x v="3"/>
    <x v="16"/>
    <x v="3"/>
    <x v="3"/>
    <x v="2"/>
    <n v="342.62"/>
    <x v="3"/>
    <x v="1"/>
    <n v="2021"/>
    <x v="3"/>
  </r>
  <r>
    <x v="5"/>
    <m/>
    <x v="1"/>
    <x v="1"/>
    <x v="0"/>
    <x v="0"/>
    <x v="0"/>
    <x v="0"/>
    <m/>
    <s v="1"/>
    <x v="1"/>
    <x v="0"/>
    <d v="2021-03-04T00:00:00"/>
    <x v="73"/>
    <m/>
    <n v="136200.01"/>
    <m/>
    <x v="0"/>
    <x v="0"/>
    <m/>
    <m/>
    <x v="0"/>
    <x v="0"/>
    <x v="0"/>
    <x v="3"/>
    <x v="3"/>
    <x v="2"/>
    <n v="0"/>
    <x v="0"/>
    <x v="0"/>
    <n v="2021"/>
    <x v="3"/>
  </r>
  <r>
    <x v="29"/>
    <m/>
    <x v="1"/>
    <x v="1"/>
    <x v="0"/>
    <x v="0"/>
    <x v="0"/>
    <x v="0"/>
    <m/>
    <s v="4"/>
    <x v="1"/>
    <x v="0"/>
    <d v="2021-02-20T00:00:00"/>
    <x v="73"/>
    <m/>
    <n v="107.14"/>
    <m/>
    <x v="0"/>
    <x v="0"/>
    <m/>
    <m/>
    <x v="0"/>
    <x v="0"/>
    <x v="0"/>
    <x v="2"/>
    <x v="3"/>
    <x v="2"/>
    <n v="0"/>
    <x v="0"/>
    <x v="0"/>
    <n v="2021"/>
    <x v="3"/>
  </r>
  <r>
    <x v="34"/>
    <m/>
    <x v="1"/>
    <x v="1"/>
    <x v="0"/>
    <x v="0"/>
    <x v="0"/>
    <x v="0"/>
    <s v="X"/>
    <s v="1"/>
    <x v="1"/>
    <x v="0"/>
    <d v="2021-03-04T00:00:00"/>
    <x v="73"/>
    <m/>
    <n v="2523809.52"/>
    <m/>
    <x v="0"/>
    <x v="0"/>
    <m/>
    <m/>
    <x v="0"/>
    <x v="0"/>
    <x v="22"/>
    <x v="3"/>
    <x v="3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03-05T00:00:00"/>
    <x v="73"/>
    <m/>
    <n v="21126.13"/>
    <m/>
    <x v="0"/>
    <x v="0"/>
    <m/>
    <m/>
    <x v="0"/>
    <x v="0"/>
    <x v="3"/>
    <x v="3"/>
    <x v="3"/>
    <x v="2"/>
    <n v="0"/>
    <x v="0"/>
    <x v="0"/>
    <n v="2021"/>
    <x v="3"/>
  </r>
  <r>
    <x v="35"/>
    <m/>
    <x v="1"/>
    <x v="1"/>
    <x v="0"/>
    <x v="0"/>
    <x v="0"/>
    <x v="0"/>
    <s v="X"/>
    <s v="1"/>
    <x v="1"/>
    <x v="0"/>
    <d v="2021-03-04T00:00:00"/>
    <x v="73"/>
    <m/>
    <n v="47969.94"/>
    <m/>
    <x v="0"/>
    <x v="0"/>
    <m/>
    <m/>
    <x v="0"/>
    <x v="0"/>
    <x v="6"/>
    <x v="3"/>
    <x v="3"/>
    <x v="2"/>
    <n v="0"/>
    <x v="0"/>
    <x v="0"/>
    <n v="2021"/>
    <x v="3"/>
  </r>
  <r>
    <x v="15"/>
    <m/>
    <x v="1"/>
    <x v="1"/>
    <x v="0"/>
    <x v="0"/>
    <x v="1"/>
    <x v="0"/>
    <m/>
    <s v="2"/>
    <x v="1"/>
    <x v="0"/>
    <d v="2021-03-15T00:00:00"/>
    <x v="73"/>
    <n v="0"/>
    <n v="97619.05"/>
    <m/>
    <x v="32"/>
    <x v="11"/>
    <m/>
    <m/>
    <x v="23"/>
    <x v="11"/>
    <x v="12"/>
    <x v="3"/>
    <x v="3"/>
    <x v="2"/>
    <n v="-9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5T00:00:00"/>
    <x v="73"/>
    <n v="0"/>
    <n v="131.83000000000001"/>
    <m/>
    <x v="17"/>
    <x v="20"/>
    <m/>
    <m/>
    <x v="17"/>
    <x v="20"/>
    <x v="16"/>
    <x v="3"/>
    <x v="3"/>
    <x v="2"/>
    <n v="131.83000000000001"/>
    <x v="3"/>
    <x v="1"/>
    <n v="2021"/>
    <x v="3"/>
  </r>
  <r>
    <x v="27"/>
    <s v="2.15.08.01.00.00"/>
    <x v="1"/>
    <x v="1"/>
    <x v="0"/>
    <x v="0"/>
    <x v="1"/>
    <x v="3"/>
    <m/>
    <m/>
    <x v="1"/>
    <x v="0"/>
    <d v="2021-03-15T00:00:00"/>
    <x v="73"/>
    <n v="0"/>
    <n v="-127.62"/>
    <m/>
    <x v="14"/>
    <x v="5"/>
    <m/>
    <m/>
    <x v="14"/>
    <x v="5"/>
    <x v="0"/>
    <x v="3"/>
    <x v="3"/>
    <x v="2"/>
    <n v="127.62"/>
    <x v="3"/>
    <x v="8"/>
    <n v="2021"/>
    <x v="3"/>
  </r>
  <r>
    <x v="6"/>
    <s v="2.15.03.00.00.00"/>
    <x v="1"/>
    <x v="1"/>
    <x v="0"/>
    <x v="0"/>
    <x v="1"/>
    <x v="3"/>
    <m/>
    <m/>
    <x v="1"/>
    <x v="0"/>
    <d v="2021-03-15T00:00:00"/>
    <x v="73"/>
    <n v="0"/>
    <n v="-7142.86"/>
    <m/>
    <x v="1"/>
    <x v="20"/>
    <m/>
    <m/>
    <x v="1"/>
    <x v="20"/>
    <x v="0"/>
    <x v="3"/>
    <x v="3"/>
    <x v="2"/>
    <n v="7142.86"/>
    <x v="3"/>
    <x v="8"/>
    <n v="2021"/>
    <x v="3"/>
  </r>
  <r>
    <x v="19"/>
    <s v="1.02.11.00.00.00"/>
    <x v="1"/>
    <x v="2"/>
    <x v="1"/>
    <x v="0"/>
    <x v="1"/>
    <x v="0"/>
    <m/>
    <m/>
    <x v="1"/>
    <x v="0"/>
    <d v="2021-03-15T00:00:00"/>
    <x v="73"/>
    <n v="0"/>
    <n v="932.8"/>
    <m/>
    <x v="17"/>
    <x v="9"/>
    <m/>
    <m/>
    <x v="17"/>
    <x v="9"/>
    <x v="16"/>
    <x v="3"/>
    <x v="3"/>
    <x v="2"/>
    <n v="932.8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15T00:00:00"/>
    <x v="73"/>
    <n v="0"/>
    <n v="3839.03"/>
    <m/>
    <x v="17"/>
    <x v="2"/>
    <m/>
    <m/>
    <x v="17"/>
    <x v="2"/>
    <x v="16"/>
    <x v="3"/>
    <x v="3"/>
    <x v="2"/>
    <n v="3839.0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1003.95"/>
    <m/>
    <x v="17"/>
    <x v="5"/>
    <m/>
    <m/>
    <x v="17"/>
    <x v="5"/>
    <x v="16"/>
    <x v="3"/>
    <x v="3"/>
    <x v="2"/>
    <n v="1003.9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111.71"/>
    <m/>
    <x v="17"/>
    <x v="3"/>
    <m/>
    <m/>
    <x v="17"/>
    <x v="3"/>
    <x v="16"/>
    <x v="3"/>
    <x v="3"/>
    <x v="2"/>
    <n v="111.7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8.57"/>
    <m/>
    <x v="16"/>
    <x v="5"/>
    <m/>
    <m/>
    <x v="16"/>
    <x v="5"/>
    <x v="16"/>
    <x v="3"/>
    <x v="3"/>
    <x v="2"/>
    <n v="28.5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71.430000000000007"/>
    <m/>
    <x v="16"/>
    <x v="15"/>
    <m/>
    <m/>
    <x v="16"/>
    <x v="15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6"/>
    <x v="7"/>
    <m/>
    <m/>
    <x v="16"/>
    <x v="7"/>
    <x v="16"/>
    <x v="3"/>
    <x v="3"/>
    <x v="2"/>
    <n v="23.8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6"/>
    <x v="8"/>
    <m/>
    <m/>
    <x v="16"/>
    <x v="8"/>
    <x v="16"/>
    <x v="3"/>
    <x v="3"/>
    <x v="2"/>
    <n v="23.8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6T00:00:00"/>
    <x v="74"/>
    <n v="0"/>
    <n v="95.22"/>
    <m/>
    <x v="17"/>
    <x v="5"/>
    <m/>
    <m/>
    <x v="17"/>
    <x v="5"/>
    <x v="16"/>
    <x v="3"/>
    <x v="3"/>
    <x v="2"/>
    <n v="95.2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14.29"/>
    <m/>
    <x v="16"/>
    <x v="9"/>
    <m/>
    <m/>
    <x v="16"/>
    <x v="9"/>
    <x v="16"/>
    <x v="3"/>
    <x v="3"/>
    <x v="2"/>
    <n v="214.2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6T00:00:00"/>
    <x v="74"/>
    <n v="0"/>
    <n v="23.81"/>
    <m/>
    <x v="16"/>
    <x v="8"/>
    <m/>
    <m/>
    <x v="16"/>
    <x v="8"/>
    <x v="16"/>
    <x v="3"/>
    <x v="3"/>
    <x v="2"/>
    <n v="23.8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6T00:00:00"/>
    <x v="74"/>
    <n v="0"/>
    <n v="792.65"/>
    <m/>
    <x v="17"/>
    <x v="10"/>
    <m/>
    <m/>
    <x v="17"/>
    <x v="10"/>
    <x v="16"/>
    <x v="3"/>
    <x v="3"/>
    <x v="2"/>
    <n v="792.65"/>
    <x v="3"/>
    <x v="1"/>
    <n v="2021"/>
    <x v="3"/>
  </r>
  <r>
    <x v="19"/>
    <s v="1.02.01.00.00.00"/>
    <x v="1"/>
    <x v="2"/>
    <x v="1"/>
    <x v="0"/>
    <x v="1"/>
    <x v="0"/>
    <m/>
    <m/>
    <x v="1"/>
    <x v="0"/>
    <d v="2021-03-16T00:00:00"/>
    <x v="74"/>
    <n v="0"/>
    <n v="2380.9499999999998"/>
    <m/>
    <x v="17"/>
    <x v="5"/>
    <m/>
    <m/>
    <x v="17"/>
    <x v="5"/>
    <x v="16"/>
    <x v="3"/>
    <x v="3"/>
    <x v="2"/>
    <n v="2380.949999999999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7"/>
    <x v="14"/>
    <m/>
    <m/>
    <x v="17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7"/>
    <x v="14"/>
    <m/>
    <m/>
    <x v="17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7"/>
    <x v="14"/>
    <m/>
    <m/>
    <x v="17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7"/>
    <x v="14"/>
    <m/>
    <m/>
    <x v="17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7"/>
    <x v="14"/>
    <m/>
    <m/>
    <x v="17"/>
    <x v="14"/>
    <x v="16"/>
    <x v="3"/>
    <x v="3"/>
    <x v="2"/>
    <n v="147.62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6T00:00:00"/>
    <x v="74"/>
    <n v="0"/>
    <n v="-581.03"/>
    <m/>
    <x v="15"/>
    <x v="6"/>
    <m/>
    <m/>
    <x v="15"/>
    <x v="6"/>
    <x v="2"/>
    <x v="3"/>
    <x v="3"/>
    <x v="2"/>
    <n v="581.03"/>
    <x v="3"/>
    <x v="9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7"/>
    <x v="14"/>
    <m/>
    <m/>
    <x v="17"/>
    <x v="14"/>
    <x v="16"/>
    <x v="3"/>
    <x v="3"/>
    <x v="2"/>
    <n v="147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16T00:00:00"/>
    <x v="74"/>
    <n v="0"/>
    <n v="147.62"/>
    <m/>
    <x v="17"/>
    <x v="14"/>
    <m/>
    <m/>
    <x v="17"/>
    <x v="14"/>
    <x v="16"/>
    <x v="3"/>
    <x v="3"/>
    <x v="2"/>
    <n v="147.62"/>
    <x v="3"/>
    <x v="1"/>
    <n v="2021"/>
    <x v="3"/>
  </r>
  <r>
    <x v="11"/>
    <m/>
    <x v="1"/>
    <x v="1"/>
    <x v="0"/>
    <x v="0"/>
    <x v="0"/>
    <x v="0"/>
    <s v="X"/>
    <s v="3"/>
    <x v="1"/>
    <x v="0"/>
    <d v="2021-03-01T00:00:00"/>
    <x v="74"/>
    <m/>
    <n v="357600"/>
    <m/>
    <x v="0"/>
    <x v="0"/>
    <m/>
    <m/>
    <x v="0"/>
    <x v="0"/>
    <x v="9"/>
    <x v="3"/>
    <x v="3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3-16T00:00:00"/>
    <x v="74"/>
    <m/>
    <n v="357600"/>
    <m/>
    <x v="0"/>
    <x v="0"/>
    <m/>
    <m/>
    <x v="0"/>
    <x v="0"/>
    <x v="12"/>
    <x v="3"/>
    <x v="3"/>
    <x v="2"/>
    <n v="0"/>
    <x v="0"/>
    <x v="0"/>
    <n v="2021"/>
    <x v="3"/>
  </r>
  <r>
    <x v="1"/>
    <m/>
    <x v="1"/>
    <x v="1"/>
    <x v="0"/>
    <x v="0"/>
    <x v="1"/>
    <x v="0"/>
    <m/>
    <s v="1"/>
    <x v="1"/>
    <x v="0"/>
    <d v="2021-03-16T00:00:00"/>
    <x v="74"/>
    <n v="0"/>
    <n v="47619.05"/>
    <m/>
    <x v="6"/>
    <x v="11"/>
    <m/>
    <m/>
    <x v="6"/>
    <x v="11"/>
    <x v="1"/>
    <x v="3"/>
    <x v="3"/>
    <x v="2"/>
    <n v="-47619.05"/>
    <x v="3"/>
    <x v="1"/>
    <n v="2021"/>
    <x v="3"/>
  </r>
  <r>
    <x v="16"/>
    <m/>
    <x v="1"/>
    <x v="1"/>
    <x v="1"/>
    <x v="0"/>
    <x v="0"/>
    <x v="0"/>
    <m/>
    <m/>
    <x v="1"/>
    <x v="0"/>
    <d v="2021-03-16T00:00:00"/>
    <x v="74"/>
    <n v="0"/>
    <n v="47619.05"/>
    <m/>
    <x v="18"/>
    <x v="11"/>
    <m/>
    <m/>
    <x v="18"/>
    <x v="11"/>
    <x v="13"/>
    <x v="3"/>
    <x v="3"/>
    <x v="2"/>
    <n v="4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6T00:00:00"/>
    <x v="74"/>
    <n v="0"/>
    <n v="20310.34"/>
    <m/>
    <x v="17"/>
    <x v="24"/>
    <m/>
    <m/>
    <x v="17"/>
    <x v="24"/>
    <x v="16"/>
    <x v="3"/>
    <x v="3"/>
    <x v="2"/>
    <n v="20310.34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7T00:00:00"/>
    <x v="75"/>
    <n v="0"/>
    <n v="-141.03"/>
    <m/>
    <x v="24"/>
    <x v="12"/>
    <m/>
    <m/>
    <x v="5"/>
    <x v="12"/>
    <x v="0"/>
    <x v="3"/>
    <x v="3"/>
    <x v="2"/>
    <n v="141.03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7T00:00:00"/>
    <x v="75"/>
    <n v="0"/>
    <n v="23.62"/>
    <m/>
    <x v="17"/>
    <x v="3"/>
    <m/>
    <m/>
    <x v="17"/>
    <x v="3"/>
    <x v="16"/>
    <x v="3"/>
    <x v="3"/>
    <x v="2"/>
    <n v="23.6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7T00:00:00"/>
    <x v="75"/>
    <n v="0"/>
    <n v="265.69"/>
    <m/>
    <x v="17"/>
    <x v="5"/>
    <m/>
    <m/>
    <x v="17"/>
    <x v="5"/>
    <x v="16"/>
    <x v="3"/>
    <x v="3"/>
    <x v="2"/>
    <n v="265.6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0.83"/>
    <m/>
    <x v="16"/>
    <x v="12"/>
    <m/>
    <m/>
    <x v="16"/>
    <x v="12"/>
    <x v="16"/>
    <x v="3"/>
    <x v="3"/>
    <x v="2"/>
    <n v="0.8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178.57"/>
    <m/>
    <x v="16"/>
    <x v="8"/>
    <m/>
    <m/>
    <x v="16"/>
    <x v="8"/>
    <x v="16"/>
    <x v="3"/>
    <x v="3"/>
    <x v="2"/>
    <n v="178.5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7T00:00:00"/>
    <x v="75"/>
    <n v="0"/>
    <n v="71.430000000000007"/>
    <m/>
    <x v="16"/>
    <x v="16"/>
    <m/>
    <m/>
    <x v="16"/>
    <x v="16"/>
    <x v="16"/>
    <x v="3"/>
    <x v="3"/>
    <x v="2"/>
    <n v="71.430000000000007"/>
    <x v="3"/>
    <x v="1"/>
    <n v="2021"/>
    <x v="3"/>
  </r>
  <r>
    <x v="17"/>
    <m/>
    <x v="1"/>
    <x v="1"/>
    <x v="0"/>
    <x v="0"/>
    <x v="0"/>
    <x v="0"/>
    <m/>
    <s v="1"/>
    <x v="1"/>
    <x v="0"/>
    <d v="2021-03-04T00:00:00"/>
    <x v="75"/>
    <m/>
    <n v="3075.8"/>
    <m/>
    <x v="0"/>
    <x v="0"/>
    <m/>
    <m/>
    <x v="0"/>
    <x v="0"/>
    <x v="14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3-05T00:00:00"/>
    <x v="75"/>
    <m/>
    <n v="64639.25"/>
    <m/>
    <x v="0"/>
    <x v="0"/>
    <m/>
    <m/>
    <x v="0"/>
    <x v="0"/>
    <x v="10"/>
    <x v="3"/>
    <x v="3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03-17T00:00:00"/>
    <x v="75"/>
    <m/>
    <n v="3827291.92"/>
    <m/>
    <x v="0"/>
    <x v="0"/>
    <m/>
    <m/>
    <x v="0"/>
    <x v="0"/>
    <x v="0"/>
    <x v="3"/>
    <x v="3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3-04T00:00:00"/>
    <x v="75"/>
    <m/>
    <n v="13701.21"/>
    <m/>
    <x v="0"/>
    <x v="0"/>
    <m/>
    <m/>
    <x v="0"/>
    <x v="0"/>
    <x v="0"/>
    <x v="3"/>
    <x v="3"/>
    <x v="2"/>
    <n v="0"/>
    <x v="0"/>
    <x v="0"/>
    <n v="2021"/>
    <x v="3"/>
  </r>
  <r>
    <x v="9"/>
    <m/>
    <x v="1"/>
    <x v="1"/>
    <x v="0"/>
    <x v="0"/>
    <x v="0"/>
    <x v="0"/>
    <s v="X"/>
    <s v="1"/>
    <x v="1"/>
    <x v="0"/>
    <d v="2021-03-01T00:00:00"/>
    <x v="75"/>
    <m/>
    <n v="491917.41"/>
    <m/>
    <x v="0"/>
    <x v="0"/>
    <m/>
    <m/>
    <x v="0"/>
    <x v="0"/>
    <x v="7"/>
    <x v="3"/>
    <x v="3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3-04T00:00:00"/>
    <x v="75"/>
    <m/>
    <n v="7112.95"/>
    <m/>
    <x v="0"/>
    <x v="0"/>
    <m/>
    <m/>
    <x v="0"/>
    <x v="0"/>
    <x v="0"/>
    <x v="3"/>
    <x v="3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3-04T00:00:00"/>
    <x v="75"/>
    <m/>
    <n v="2856.84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1"/>
    <x v="0"/>
    <x v="0"/>
    <x v="0"/>
    <x v="0"/>
    <s v="X"/>
    <s v="1"/>
    <x v="1"/>
    <x v="0"/>
    <d v="2021-03-04T00:00:00"/>
    <x v="75"/>
    <m/>
    <n v="55572.55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3-04T00:00:00"/>
    <x v="75"/>
    <m/>
    <n v="1216.95"/>
    <m/>
    <x v="0"/>
    <x v="0"/>
    <m/>
    <m/>
    <x v="0"/>
    <x v="0"/>
    <x v="13"/>
    <x v="3"/>
    <x v="3"/>
    <x v="2"/>
    <n v="0"/>
    <x v="0"/>
    <x v="0"/>
    <n v="2021"/>
    <x v="3"/>
  </r>
  <r>
    <x v="16"/>
    <m/>
    <x v="1"/>
    <x v="1"/>
    <x v="0"/>
    <x v="0"/>
    <x v="0"/>
    <x v="0"/>
    <s v="X"/>
    <s v="3"/>
    <x v="1"/>
    <x v="0"/>
    <d v="2021-03-01T00:00:00"/>
    <x v="75"/>
    <m/>
    <n v="873526.39"/>
    <m/>
    <x v="0"/>
    <x v="0"/>
    <m/>
    <m/>
    <x v="0"/>
    <x v="0"/>
    <x v="13"/>
    <x v="3"/>
    <x v="3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3-17T00:00:00"/>
    <x v="75"/>
    <n v="0"/>
    <n v="-3671.43"/>
    <m/>
    <x v="1"/>
    <x v="6"/>
    <m/>
    <m/>
    <x v="1"/>
    <x v="6"/>
    <x v="0"/>
    <x v="3"/>
    <x v="3"/>
    <x v="2"/>
    <n v="3671.43"/>
    <x v="3"/>
    <x v="8"/>
    <n v="2021"/>
    <x v="3"/>
  </r>
  <r>
    <x v="3"/>
    <s v="2.01.01.01.00.00"/>
    <x v="1"/>
    <x v="1"/>
    <x v="0"/>
    <x v="0"/>
    <x v="1"/>
    <x v="3"/>
    <m/>
    <m/>
    <x v="1"/>
    <x v="0"/>
    <d v="2021-03-17T00:00:00"/>
    <x v="75"/>
    <n v="0"/>
    <n v="-158433.71"/>
    <m/>
    <x v="15"/>
    <x v="6"/>
    <m/>
    <m/>
    <x v="15"/>
    <x v="6"/>
    <x v="2"/>
    <x v="3"/>
    <x v="3"/>
    <x v="2"/>
    <n v="158433.71"/>
    <x v="3"/>
    <x v="9"/>
    <n v="2021"/>
    <x v="3"/>
  </r>
  <r>
    <x v="5"/>
    <s v="2.15.01.05.02.00"/>
    <x v="1"/>
    <x v="1"/>
    <x v="0"/>
    <x v="0"/>
    <x v="1"/>
    <x v="3"/>
    <m/>
    <m/>
    <x v="1"/>
    <x v="0"/>
    <d v="2021-03-18T00:00:00"/>
    <x v="76"/>
    <n v="0"/>
    <n v="-100.74"/>
    <m/>
    <x v="25"/>
    <x v="13"/>
    <m/>
    <m/>
    <x v="5"/>
    <x v="13"/>
    <x v="0"/>
    <x v="3"/>
    <x v="3"/>
    <x v="2"/>
    <n v="100.74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1.1299999999999999"/>
    <m/>
    <x v="24"/>
    <x v="13"/>
    <m/>
    <m/>
    <x v="5"/>
    <x v="13"/>
    <x v="0"/>
    <x v="3"/>
    <x v="3"/>
    <x v="2"/>
    <n v="1.1299999999999999"/>
    <x v="3"/>
    <x v="8"/>
    <n v="2021"/>
    <x v="3"/>
  </r>
  <r>
    <x v="19"/>
    <s v="1.02.09.00.00.00"/>
    <x v="1"/>
    <x v="2"/>
    <x v="1"/>
    <x v="0"/>
    <x v="1"/>
    <x v="0"/>
    <m/>
    <m/>
    <x v="1"/>
    <x v="0"/>
    <d v="2021-03-18T00:00:00"/>
    <x v="76"/>
    <n v="0"/>
    <n v="2156.61"/>
    <m/>
    <x v="17"/>
    <x v="3"/>
    <m/>
    <m/>
    <x v="17"/>
    <x v="3"/>
    <x v="16"/>
    <x v="3"/>
    <x v="3"/>
    <x v="2"/>
    <n v="2156.6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1027.8599999999999"/>
    <m/>
    <x v="17"/>
    <x v="3"/>
    <m/>
    <m/>
    <x v="17"/>
    <x v="3"/>
    <x v="16"/>
    <x v="3"/>
    <x v="3"/>
    <x v="2"/>
    <n v="1027.8599999999999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68.959999999999994"/>
    <m/>
    <x v="24"/>
    <x v="7"/>
    <m/>
    <m/>
    <x v="5"/>
    <x v="7"/>
    <x v="0"/>
    <x v="3"/>
    <x v="3"/>
    <x v="2"/>
    <n v="68.959999999999994"/>
    <x v="3"/>
    <x v="8"/>
    <n v="2021"/>
    <x v="3"/>
  </r>
  <r>
    <x v="5"/>
    <s v="2.15.01.12.00.00"/>
    <x v="1"/>
    <x v="1"/>
    <x v="0"/>
    <x v="0"/>
    <x v="1"/>
    <x v="3"/>
    <m/>
    <m/>
    <x v="1"/>
    <x v="0"/>
    <d v="2021-03-18T00:00:00"/>
    <x v="76"/>
    <n v="0"/>
    <n v="-92.84"/>
    <m/>
    <x v="24"/>
    <x v="13"/>
    <m/>
    <m/>
    <x v="5"/>
    <x v="13"/>
    <x v="0"/>
    <x v="3"/>
    <x v="3"/>
    <x v="2"/>
    <n v="92.84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162.33000000000001"/>
    <m/>
    <x v="17"/>
    <x v="5"/>
    <m/>
    <m/>
    <x v="17"/>
    <x v="5"/>
    <x v="16"/>
    <x v="3"/>
    <x v="3"/>
    <x v="2"/>
    <n v="162.33000000000001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8T00:00:00"/>
    <x v="76"/>
    <n v="0"/>
    <n v="63.72"/>
    <m/>
    <x v="17"/>
    <x v="3"/>
    <m/>
    <m/>
    <x v="17"/>
    <x v="3"/>
    <x v="16"/>
    <x v="3"/>
    <x v="3"/>
    <x v="2"/>
    <n v="63.7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238.1"/>
    <m/>
    <x v="16"/>
    <x v="8"/>
    <m/>
    <m/>
    <x v="16"/>
    <x v="8"/>
    <x v="16"/>
    <x v="3"/>
    <x v="3"/>
    <x v="2"/>
    <n v="238.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119.05"/>
    <m/>
    <x v="16"/>
    <x v="16"/>
    <m/>
    <m/>
    <x v="16"/>
    <x v="16"/>
    <x v="16"/>
    <x v="3"/>
    <x v="3"/>
    <x v="2"/>
    <n v="119.0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8T00:00:00"/>
    <x v="76"/>
    <n v="0"/>
    <n v="95.24"/>
    <m/>
    <x v="16"/>
    <x v="8"/>
    <m/>
    <m/>
    <x v="16"/>
    <x v="8"/>
    <x v="16"/>
    <x v="3"/>
    <x v="3"/>
    <x v="2"/>
    <n v="95.24"/>
    <x v="3"/>
    <x v="1"/>
    <n v="2021"/>
    <x v="3"/>
  </r>
  <r>
    <x v="0"/>
    <m/>
    <x v="1"/>
    <x v="1"/>
    <x v="1"/>
    <x v="0"/>
    <x v="0"/>
    <x v="0"/>
    <m/>
    <m/>
    <x v="1"/>
    <x v="0"/>
    <d v="2021-03-18T00:00:00"/>
    <x v="76"/>
    <m/>
    <n v="61819.06"/>
    <m/>
    <x v="0"/>
    <x v="0"/>
    <m/>
    <m/>
    <x v="0"/>
    <x v="0"/>
    <x v="0"/>
    <x v="3"/>
    <x v="3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3-05T00:00:00"/>
    <x v="76"/>
    <m/>
    <n v="26104.78"/>
    <m/>
    <x v="0"/>
    <x v="0"/>
    <m/>
    <m/>
    <x v="0"/>
    <x v="0"/>
    <x v="1"/>
    <x v="3"/>
    <x v="3"/>
    <x v="2"/>
    <n v="0"/>
    <x v="0"/>
    <x v="0"/>
    <n v="2021"/>
    <x v="3"/>
  </r>
  <r>
    <x v="16"/>
    <m/>
    <x v="1"/>
    <x v="1"/>
    <x v="0"/>
    <x v="0"/>
    <x v="0"/>
    <x v="0"/>
    <s v="X"/>
    <s v="3"/>
    <x v="1"/>
    <x v="0"/>
    <d v="2021-03-05T00:00:00"/>
    <x v="76"/>
    <m/>
    <n v="35714.29"/>
    <m/>
    <x v="0"/>
    <x v="0"/>
    <m/>
    <m/>
    <x v="0"/>
    <x v="0"/>
    <x v="13"/>
    <x v="3"/>
    <x v="3"/>
    <x v="2"/>
    <n v="0"/>
    <x v="0"/>
    <x v="0"/>
    <n v="2021"/>
    <x v="3"/>
  </r>
  <r>
    <x v="12"/>
    <s v="2.05.01.00.00.00"/>
    <x v="1"/>
    <x v="2"/>
    <x v="0"/>
    <x v="0"/>
    <x v="1"/>
    <x v="0"/>
    <m/>
    <m/>
    <x v="1"/>
    <x v="0"/>
    <d v="2021-03-18T00:00:00"/>
    <x v="76"/>
    <n v="0"/>
    <n v="547619.05000000005"/>
    <m/>
    <x v="29"/>
    <x v="2"/>
    <m/>
    <m/>
    <x v="22"/>
    <x v="2"/>
    <x v="10"/>
    <x v="3"/>
    <x v="3"/>
    <x v="2"/>
    <n v="547619.05000000005"/>
    <x v="3"/>
    <x v="1"/>
    <n v="2021"/>
    <x v="3"/>
  </r>
  <r>
    <x v="16"/>
    <m/>
    <x v="1"/>
    <x v="2"/>
    <x v="1"/>
    <x v="0"/>
    <x v="1"/>
    <x v="0"/>
    <m/>
    <m/>
    <x v="1"/>
    <x v="0"/>
    <d v="2021-03-18T00:00:00"/>
    <x v="76"/>
    <n v="0"/>
    <n v="37162.43"/>
    <m/>
    <x v="30"/>
    <x v="26"/>
    <m/>
    <m/>
    <x v="18"/>
    <x v="26"/>
    <x v="13"/>
    <x v="3"/>
    <x v="3"/>
    <x v="2"/>
    <n v="37162.43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19T00:00:00"/>
    <x v="77"/>
    <n v="0"/>
    <n v="660.95"/>
    <m/>
    <x v="17"/>
    <x v="15"/>
    <m/>
    <m/>
    <x v="17"/>
    <x v="15"/>
    <x v="16"/>
    <x v="3"/>
    <x v="3"/>
    <x v="2"/>
    <n v="660.9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786.26"/>
    <m/>
    <x v="17"/>
    <x v="5"/>
    <m/>
    <m/>
    <x v="17"/>
    <x v="5"/>
    <x v="16"/>
    <x v="3"/>
    <x v="3"/>
    <x v="2"/>
    <n v="786.26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553.51"/>
    <m/>
    <x v="17"/>
    <x v="15"/>
    <m/>
    <m/>
    <x v="17"/>
    <x v="15"/>
    <x v="16"/>
    <x v="3"/>
    <x v="3"/>
    <x v="2"/>
    <n v="553.5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792.65"/>
    <m/>
    <x v="17"/>
    <x v="10"/>
    <m/>
    <m/>
    <x v="17"/>
    <x v="10"/>
    <x v="16"/>
    <x v="3"/>
    <x v="3"/>
    <x v="2"/>
    <n v="792.6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3282.43"/>
    <m/>
    <x v="17"/>
    <x v="10"/>
    <m/>
    <m/>
    <x v="17"/>
    <x v="10"/>
    <x v="16"/>
    <x v="3"/>
    <x v="3"/>
    <x v="2"/>
    <n v="3282.43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10707.57"/>
    <m/>
    <x v="16"/>
    <x v="4"/>
    <m/>
    <m/>
    <x v="16"/>
    <x v="4"/>
    <x v="16"/>
    <x v="3"/>
    <x v="3"/>
    <x v="2"/>
    <n v="10707.5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119.05"/>
    <m/>
    <x v="16"/>
    <x v="8"/>
    <m/>
    <m/>
    <x v="16"/>
    <x v="8"/>
    <x v="16"/>
    <x v="3"/>
    <x v="3"/>
    <x v="2"/>
    <n v="119.0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19T00:00:00"/>
    <x v="77"/>
    <n v="0"/>
    <n v="47.62"/>
    <m/>
    <x v="16"/>
    <x v="4"/>
    <m/>
    <m/>
    <x v="16"/>
    <x v="4"/>
    <x v="16"/>
    <x v="3"/>
    <x v="3"/>
    <x v="2"/>
    <n v="47.6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209.29"/>
    <m/>
    <x v="17"/>
    <x v="5"/>
    <m/>
    <m/>
    <x v="17"/>
    <x v="5"/>
    <x v="16"/>
    <x v="3"/>
    <x v="3"/>
    <x v="2"/>
    <n v="209.2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19T00:00:00"/>
    <x v="77"/>
    <n v="0"/>
    <n v="115.46"/>
    <m/>
    <x v="17"/>
    <x v="3"/>
    <m/>
    <m/>
    <x v="17"/>
    <x v="3"/>
    <x v="16"/>
    <x v="3"/>
    <x v="3"/>
    <x v="2"/>
    <n v="115.46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19T00:00:00"/>
    <x v="77"/>
    <n v="0"/>
    <n v="-3316.26"/>
    <m/>
    <x v="15"/>
    <x v="6"/>
    <m/>
    <m/>
    <x v="15"/>
    <x v="6"/>
    <x v="2"/>
    <x v="3"/>
    <x v="3"/>
    <x v="2"/>
    <n v="3316.26"/>
    <x v="3"/>
    <x v="9"/>
    <n v="2021"/>
    <x v="3"/>
  </r>
  <r>
    <x v="16"/>
    <m/>
    <x v="1"/>
    <x v="1"/>
    <x v="0"/>
    <x v="0"/>
    <x v="0"/>
    <x v="0"/>
    <s v="X"/>
    <s v="1"/>
    <x v="1"/>
    <x v="0"/>
    <d v="2021-03-01T00:00:00"/>
    <x v="77"/>
    <m/>
    <n v="392831.56"/>
    <m/>
    <x v="0"/>
    <x v="0"/>
    <m/>
    <m/>
    <x v="0"/>
    <x v="0"/>
    <x v="13"/>
    <x v="3"/>
    <x v="3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3-05T00:00:00"/>
    <x v="77"/>
    <m/>
    <n v="22804.69"/>
    <m/>
    <x v="0"/>
    <x v="0"/>
    <m/>
    <m/>
    <x v="0"/>
    <x v="0"/>
    <x v="10"/>
    <x v="3"/>
    <x v="3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3-19T00:00:00"/>
    <x v="77"/>
    <m/>
    <n v="844207.68"/>
    <m/>
    <x v="0"/>
    <x v="0"/>
    <m/>
    <m/>
    <x v="0"/>
    <x v="0"/>
    <x v="12"/>
    <x v="3"/>
    <x v="3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03-01T00:00:00"/>
    <x v="77"/>
    <m/>
    <n v="428571.43"/>
    <m/>
    <x v="0"/>
    <x v="0"/>
    <m/>
    <m/>
    <x v="0"/>
    <x v="0"/>
    <x v="12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715.31"/>
    <m/>
    <x v="17"/>
    <x v="4"/>
    <m/>
    <m/>
    <x v="17"/>
    <x v="4"/>
    <x v="16"/>
    <x v="3"/>
    <x v="3"/>
    <x v="2"/>
    <n v="715.3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19T00:00:00"/>
    <x v="77"/>
    <n v="0"/>
    <n v="920.25"/>
    <m/>
    <x v="17"/>
    <x v="4"/>
    <m/>
    <m/>
    <x v="17"/>
    <x v="4"/>
    <x v="16"/>
    <x v="3"/>
    <x v="3"/>
    <x v="2"/>
    <n v="920.25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2T00:00:00"/>
    <x v="78"/>
    <n v="0"/>
    <n v="399.45"/>
    <m/>
    <x v="17"/>
    <x v="5"/>
    <m/>
    <m/>
    <x v="17"/>
    <x v="5"/>
    <x v="16"/>
    <x v="3"/>
    <x v="3"/>
    <x v="2"/>
    <n v="399.45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22T00:00:00"/>
    <x v="78"/>
    <n v="0"/>
    <n v="2987.48"/>
    <m/>
    <x v="17"/>
    <x v="15"/>
    <m/>
    <m/>
    <x v="17"/>
    <x v="15"/>
    <x v="16"/>
    <x v="3"/>
    <x v="3"/>
    <x v="2"/>
    <n v="2987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2T00:00:00"/>
    <x v="78"/>
    <n v="0"/>
    <n v="3509.62"/>
    <m/>
    <x v="16"/>
    <x v="12"/>
    <m/>
    <m/>
    <x v="16"/>
    <x v="12"/>
    <x v="16"/>
    <x v="3"/>
    <x v="3"/>
    <x v="2"/>
    <n v="3509.6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2T00:00:00"/>
    <x v="78"/>
    <n v="0"/>
    <n v="179.72"/>
    <m/>
    <x v="17"/>
    <x v="3"/>
    <m/>
    <m/>
    <x v="17"/>
    <x v="3"/>
    <x v="16"/>
    <x v="3"/>
    <x v="3"/>
    <x v="2"/>
    <n v="179.72"/>
    <x v="3"/>
    <x v="1"/>
    <n v="2021"/>
    <x v="3"/>
  </r>
  <r>
    <x v="31"/>
    <m/>
    <x v="1"/>
    <x v="2"/>
    <x v="1"/>
    <x v="0"/>
    <x v="1"/>
    <x v="0"/>
    <m/>
    <m/>
    <x v="1"/>
    <x v="0"/>
    <d v="2021-03-22T00:00:00"/>
    <x v="78"/>
    <n v="0"/>
    <n v="2.46"/>
    <m/>
    <x v="34"/>
    <x v="2"/>
    <m/>
    <m/>
    <x v="24"/>
    <x v="2"/>
    <x v="21"/>
    <x v="3"/>
    <x v="3"/>
    <x v="2"/>
    <n v="2.46"/>
    <x v="3"/>
    <x v="1"/>
    <n v="2021"/>
    <x v="3"/>
  </r>
  <r>
    <x v="21"/>
    <m/>
    <x v="1"/>
    <x v="1"/>
    <x v="0"/>
    <x v="0"/>
    <x v="0"/>
    <x v="0"/>
    <m/>
    <s v="3"/>
    <x v="1"/>
    <x v="0"/>
    <d v="2021-03-15T00:00:00"/>
    <x v="78"/>
    <m/>
    <n v="89119.29"/>
    <m/>
    <x v="0"/>
    <x v="0"/>
    <m/>
    <m/>
    <x v="0"/>
    <x v="0"/>
    <x v="1"/>
    <x v="3"/>
    <x v="3"/>
    <x v="2"/>
    <n v="0"/>
    <x v="0"/>
    <x v="0"/>
    <n v="2021"/>
    <x v="3"/>
  </r>
  <r>
    <x v="6"/>
    <m/>
    <x v="1"/>
    <x v="1"/>
    <x v="1"/>
    <x v="0"/>
    <x v="0"/>
    <x v="0"/>
    <m/>
    <m/>
    <x v="1"/>
    <x v="0"/>
    <d v="2021-03-22T00:00:00"/>
    <x v="78"/>
    <m/>
    <n v="1126491.69"/>
    <m/>
    <x v="0"/>
    <x v="0"/>
    <m/>
    <m/>
    <x v="0"/>
    <x v="0"/>
    <x v="0"/>
    <x v="3"/>
    <x v="3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3-22T00:00:00"/>
    <x v="78"/>
    <m/>
    <n v="24561.21"/>
    <m/>
    <x v="0"/>
    <x v="0"/>
    <m/>
    <m/>
    <x v="0"/>
    <x v="0"/>
    <x v="0"/>
    <x v="3"/>
    <x v="3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3-12T00:00:00"/>
    <x v="78"/>
    <m/>
    <n v="66830.87"/>
    <m/>
    <x v="0"/>
    <x v="0"/>
    <m/>
    <m/>
    <x v="0"/>
    <x v="0"/>
    <x v="10"/>
    <x v="3"/>
    <x v="3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3-15T00:00:00"/>
    <x v="78"/>
    <m/>
    <n v="122648.38"/>
    <m/>
    <x v="0"/>
    <x v="0"/>
    <m/>
    <m/>
    <x v="0"/>
    <x v="0"/>
    <x v="9"/>
    <x v="3"/>
    <x v="3"/>
    <x v="2"/>
    <n v="0"/>
    <x v="0"/>
    <x v="0"/>
    <n v="2021"/>
    <x v="3"/>
  </r>
  <r>
    <x v="5"/>
    <m/>
    <x v="1"/>
    <x v="2"/>
    <x v="0"/>
    <x v="0"/>
    <x v="0"/>
    <x v="0"/>
    <m/>
    <s v="4"/>
    <x v="1"/>
    <x v="0"/>
    <d v="2021-03-16T00:00:00"/>
    <x v="78"/>
    <m/>
    <n v="24561.21"/>
    <m/>
    <x v="0"/>
    <x v="0"/>
    <m/>
    <m/>
    <x v="0"/>
    <x v="0"/>
    <x v="0"/>
    <x v="3"/>
    <x v="3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3-15T00:00:00"/>
    <x v="78"/>
    <m/>
    <n v="7242.27"/>
    <m/>
    <x v="0"/>
    <x v="0"/>
    <m/>
    <m/>
    <x v="0"/>
    <x v="0"/>
    <x v="1"/>
    <x v="3"/>
    <x v="3"/>
    <x v="2"/>
    <n v="0"/>
    <x v="0"/>
    <x v="0"/>
    <n v="2021"/>
    <x v="3"/>
  </r>
  <r>
    <x v="10"/>
    <m/>
    <x v="1"/>
    <x v="1"/>
    <x v="0"/>
    <x v="0"/>
    <x v="0"/>
    <x v="0"/>
    <s v="X"/>
    <s v="3"/>
    <x v="1"/>
    <x v="0"/>
    <d v="2021-03-01T00:00:00"/>
    <x v="78"/>
    <m/>
    <n v="278005.71000000002"/>
    <m/>
    <x v="0"/>
    <x v="0"/>
    <m/>
    <m/>
    <x v="0"/>
    <x v="0"/>
    <x v="8"/>
    <x v="3"/>
    <x v="3"/>
    <x v="2"/>
    <n v="0"/>
    <x v="0"/>
    <x v="0"/>
    <n v="2021"/>
    <x v="3"/>
  </r>
  <r>
    <x v="16"/>
    <m/>
    <x v="1"/>
    <x v="1"/>
    <x v="0"/>
    <x v="0"/>
    <x v="0"/>
    <x v="0"/>
    <s v="X"/>
    <s v="1"/>
    <x v="1"/>
    <x v="0"/>
    <d v="2021-03-01T00:00:00"/>
    <x v="78"/>
    <m/>
    <n v="499354.13"/>
    <m/>
    <x v="0"/>
    <x v="0"/>
    <m/>
    <m/>
    <x v="0"/>
    <x v="0"/>
    <x v="13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22T00:00:00"/>
    <x v="78"/>
    <n v="0"/>
    <n v="36.32"/>
    <m/>
    <x v="17"/>
    <x v="4"/>
    <m/>
    <m/>
    <x v="17"/>
    <x v="4"/>
    <x v="16"/>
    <x v="3"/>
    <x v="3"/>
    <x v="2"/>
    <n v="36.3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799.19"/>
    <m/>
    <x v="17"/>
    <x v="5"/>
    <m/>
    <m/>
    <x v="17"/>
    <x v="5"/>
    <x v="16"/>
    <x v="3"/>
    <x v="3"/>
    <x v="2"/>
    <n v="799.19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98.21"/>
    <m/>
    <x v="17"/>
    <x v="3"/>
    <m/>
    <m/>
    <x v="17"/>
    <x v="3"/>
    <x v="16"/>
    <x v="3"/>
    <x v="3"/>
    <x v="2"/>
    <n v="98.2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3T00:00:00"/>
    <x v="79"/>
    <n v="0"/>
    <n v="2470.36"/>
    <m/>
    <x v="17"/>
    <x v="7"/>
    <m/>
    <m/>
    <x v="17"/>
    <x v="7"/>
    <x v="16"/>
    <x v="3"/>
    <x v="3"/>
    <x v="2"/>
    <n v="2470.36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3T00:00:00"/>
    <x v="79"/>
    <n v="0"/>
    <n v="792.65"/>
    <m/>
    <x v="17"/>
    <x v="10"/>
    <m/>
    <m/>
    <x v="17"/>
    <x v="10"/>
    <x v="16"/>
    <x v="3"/>
    <x v="3"/>
    <x v="2"/>
    <n v="792.6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3T00:00:00"/>
    <x v="79"/>
    <n v="0"/>
    <n v="161.9"/>
    <m/>
    <x v="16"/>
    <x v="2"/>
    <m/>
    <m/>
    <x v="16"/>
    <x v="2"/>
    <x v="16"/>
    <x v="3"/>
    <x v="3"/>
    <x v="2"/>
    <n v="161.9"/>
    <x v="3"/>
    <x v="1"/>
    <n v="2021"/>
    <x v="3"/>
  </r>
  <r>
    <x v="16"/>
    <m/>
    <x v="1"/>
    <x v="1"/>
    <x v="1"/>
    <x v="0"/>
    <x v="0"/>
    <x v="0"/>
    <m/>
    <m/>
    <x v="1"/>
    <x v="0"/>
    <d v="2021-03-23T00:00:00"/>
    <x v="79"/>
    <n v="0"/>
    <n v="83333.33"/>
    <m/>
    <x v="18"/>
    <x v="11"/>
    <m/>
    <m/>
    <x v="18"/>
    <x v="11"/>
    <x v="13"/>
    <x v="3"/>
    <x v="3"/>
    <x v="2"/>
    <n v="83333.33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3T00:00:00"/>
    <x v="79"/>
    <n v="0"/>
    <n v="181.11"/>
    <m/>
    <x v="17"/>
    <x v="5"/>
    <m/>
    <m/>
    <x v="17"/>
    <x v="5"/>
    <x v="16"/>
    <x v="3"/>
    <x v="3"/>
    <x v="2"/>
    <n v="181.11"/>
    <x v="3"/>
    <x v="1"/>
    <n v="2021"/>
    <x v="3"/>
  </r>
  <r>
    <x v="31"/>
    <m/>
    <x v="1"/>
    <x v="1"/>
    <x v="0"/>
    <x v="0"/>
    <x v="0"/>
    <x v="0"/>
    <m/>
    <s v="3"/>
    <x v="1"/>
    <x v="0"/>
    <d v="2021-03-15T00:00:00"/>
    <x v="79"/>
    <m/>
    <n v="714.66"/>
    <m/>
    <x v="0"/>
    <x v="0"/>
    <m/>
    <m/>
    <x v="0"/>
    <x v="0"/>
    <x v="21"/>
    <x v="3"/>
    <x v="3"/>
    <x v="2"/>
    <n v="0"/>
    <x v="0"/>
    <x v="0"/>
    <n v="2021"/>
    <x v="3"/>
  </r>
  <r>
    <x v="35"/>
    <m/>
    <x v="1"/>
    <x v="1"/>
    <x v="1"/>
    <x v="0"/>
    <x v="0"/>
    <x v="0"/>
    <m/>
    <m/>
    <x v="1"/>
    <x v="0"/>
    <d v="2021-03-23T00:00:00"/>
    <x v="79"/>
    <m/>
    <n v="694996.03"/>
    <m/>
    <x v="0"/>
    <x v="0"/>
    <m/>
    <m/>
    <x v="0"/>
    <x v="0"/>
    <x v="6"/>
    <x v="3"/>
    <x v="3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3-15T00:00:00"/>
    <x v="79"/>
    <m/>
    <n v="67575.259999999995"/>
    <m/>
    <x v="0"/>
    <x v="0"/>
    <m/>
    <m/>
    <x v="0"/>
    <x v="0"/>
    <x v="1"/>
    <x v="3"/>
    <x v="3"/>
    <x v="2"/>
    <n v="0"/>
    <x v="0"/>
    <x v="0"/>
    <n v="2021"/>
    <x v="3"/>
  </r>
  <r>
    <x v="6"/>
    <m/>
    <x v="1"/>
    <x v="1"/>
    <x v="0"/>
    <x v="0"/>
    <x v="0"/>
    <x v="0"/>
    <m/>
    <s v="2"/>
    <x v="1"/>
    <x v="0"/>
    <d v="2021-03-12T00:00:00"/>
    <x v="79"/>
    <m/>
    <n v="626497.02"/>
    <m/>
    <x v="0"/>
    <x v="0"/>
    <m/>
    <m/>
    <x v="0"/>
    <x v="0"/>
    <x v="0"/>
    <x v="3"/>
    <x v="3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3-15T00:00:00"/>
    <x v="79"/>
    <m/>
    <n v="209.09"/>
    <m/>
    <x v="0"/>
    <x v="0"/>
    <m/>
    <m/>
    <x v="0"/>
    <x v="0"/>
    <x v="12"/>
    <x v="3"/>
    <x v="3"/>
    <x v="2"/>
    <n v="0"/>
    <x v="0"/>
    <x v="0"/>
    <n v="2021"/>
    <x v="3"/>
  </r>
  <r>
    <x v="45"/>
    <m/>
    <x v="1"/>
    <x v="1"/>
    <x v="0"/>
    <x v="0"/>
    <x v="1"/>
    <x v="0"/>
    <m/>
    <s v="3"/>
    <x v="1"/>
    <x v="0"/>
    <d v="2021-03-23T00:00:00"/>
    <x v="79"/>
    <n v="0"/>
    <n v="47619.05"/>
    <m/>
    <x v="37"/>
    <x v="11"/>
    <m/>
    <m/>
    <x v="26"/>
    <x v="11"/>
    <x v="0"/>
    <x v="3"/>
    <x v="3"/>
    <x v="2"/>
    <n v="-47619.0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85.39"/>
    <m/>
    <x v="17"/>
    <x v="7"/>
    <m/>
    <m/>
    <x v="17"/>
    <x v="7"/>
    <x v="16"/>
    <x v="3"/>
    <x v="3"/>
    <x v="2"/>
    <n v="85.39"/>
    <x v="3"/>
    <x v="1"/>
    <n v="2021"/>
    <x v="3"/>
  </r>
  <r>
    <x v="6"/>
    <m/>
    <x v="1"/>
    <x v="1"/>
    <x v="0"/>
    <x v="0"/>
    <x v="1"/>
    <x v="0"/>
    <m/>
    <s v="3"/>
    <x v="1"/>
    <x v="0"/>
    <d v="2021-03-23T00:00:00"/>
    <x v="79"/>
    <n v="0"/>
    <n v="35714.29"/>
    <m/>
    <x v="1"/>
    <x v="11"/>
    <m/>
    <m/>
    <x v="1"/>
    <x v="11"/>
    <x v="0"/>
    <x v="3"/>
    <x v="3"/>
    <x v="2"/>
    <n v="-35714.29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22.78"/>
    <m/>
    <x v="17"/>
    <x v="7"/>
    <m/>
    <m/>
    <x v="17"/>
    <x v="7"/>
    <x v="16"/>
    <x v="3"/>
    <x v="3"/>
    <x v="2"/>
    <n v="22.78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3T00:00:00"/>
    <x v="79"/>
    <n v="0"/>
    <n v="37.22"/>
    <m/>
    <x v="17"/>
    <x v="7"/>
    <m/>
    <m/>
    <x v="17"/>
    <x v="7"/>
    <x v="16"/>
    <x v="3"/>
    <x v="3"/>
    <x v="2"/>
    <n v="37.22"/>
    <x v="3"/>
    <x v="1"/>
    <n v="2021"/>
    <x v="3"/>
  </r>
  <r>
    <x v="29"/>
    <s v="2.15.01.07.00.00"/>
    <x v="1"/>
    <x v="1"/>
    <x v="0"/>
    <x v="0"/>
    <x v="1"/>
    <x v="3"/>
    <m/>
    <m/>
    <x v="1"/>
    <x v="0"/>
    <d v="2021-03-24T00:00:00"/>
    <x v="80"/>
    <n v="0"/>
    <n v="-1212.57"/>
    <m/>
    <x v="9"/>
    <x v="21"/>
    <m/>
    <m/>
    <x v="9"/>
    <x v="21"/>
    <x v="0"/>
    <x v="3"/>
    <x v="3"/>
    <x v="2"/>
    <n v="1212.57"/>
    <x v="3"/>
    <x v="8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97.62"/>
    <m/>
    <x v="16"/>
    <x v="7"/>
    <m/>
    <m/>
    <x v="16"/>
    <x v="7"/>
    <x v="16"/>
    <x v="3"/>
    <x v="3"/>
    <x v="2"/>
    <n v="97.62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214.29"/>
    <m/>
    <x v="16"/>
    <x v="9"/>
    <m/>
    <m/>
    <x v="16"/>
    <x v="9"/>
    <x v="16"/>
    <x v="3"/>
    <x v="3"/>
    <x v="2"/>
    <n v="214.29"/>
    <x v="3"/>
    <x v="1"/>
    <n v="2021"/>
    <x v="3"/>
  </r>
  <r>
    <x v="27"/>
    <s v="2.15.08.01.00.00"/>
    <x v="1"/>
    <x v="1"/>
    <x v="0"/>
    <x v="0"/>
    <x v="1"/>
    <x v="3"/>
    <m/>
    <m/>
    <x v="1"/>
    <x v="0"/>
    <d v="2021-03-24T00:00:00"/>
    <x v="80"/>
    <n v="0"/>
    <n v="-85.71"/>
    <m/>
    <x v="14"/>
    <x v="11"/>
    <m/>
    <m/>
    <x v="14"/>
    <x v="11"/>
    <x v="0"/>
    <x v="3"/>
    <x v="3"/>
    <x v="2"/>
    <n v="85.71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24T00:00:00"/>
    <x v="80"/>
    <n v="0"/>
    <n v="94.88"/>
    <m/>
    <x v="17"/>
    <x v="3"/>
    <m/>
    <m/>
    <x v="17"/>
    <x v="3"/>
    <x v="16"/>
    <x v="3"/>
    <x v="3"/>
    <x v="2"/>
    <n v="94.88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4T00:00:00"/>
    <x v="80"/>
    <n v="0"/>
    <n v="116.46"/>
    <m/>
    <x v="17"/>
    <x v="5"/>
    <m/>
    <m/>
    <x v="17"/>
    <x v="5"/>
    <x v="16"/>
    <x v="3"/>
    <x v="3"/>
    <x v="2"/>
    <n v="116.46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4T00:00:00"/>
    <x v="80"/>
    <n v="0"/>
    <n v="36.9"/>
    <m/>
    <x v="17"/>
    <x v="14"/>
    <m/>
    <m/>
    <x v="17"/>
    <x v="14"/>
    <x v="16"/>
    <x v="3"/>
    <x v="3"/>
    <x v="2"/>
    <n v="36.9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1190.48"/>
    <m/>
    <x v="16"/>
    <x v="12"/>
    <m/>
    <m/>
    <x v="16"/>
    <x v="12"/>
    <x v="16"/>
    <x v="3"/>
    <x v="3"/>
    <x v="2"/>
    <n v="1190.4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4T00:00:00"/>
    <x v="80"/>
    <n v="0"/>
    <n v="23.81"/>
    <m/>
    <x v="16"/>
    <x v="15"/>
    <m/>
    <m/>
    <x v="16"/>
    <x v="15"/>
    <x v="16"/>
    <x v="3"/>
    <x v="3"/>
    <x v="2"/>
    <n v="23.81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24T00:00:00"/>
    <x v="80"/>
    <n v="0"/>
    <n v="342.62"/>
    <m/>
    <x v="8"/>
    <x v="7"/>
    <m/>
    <m/>
    <x v="8"/>
    <x v="7"/>
    <x v="23"/>
    <x v="3"/>
    <x v="3"/>
    <x v="2"/>
    <n v="342.6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4T00:00:00"/>
    <x v="80"/>
    <n v="0"/>
    <n v="36.9"/>
    <m/>
    <x v="17"/>
    <x v="14"/>
    <m/>
    <m/>
    <x v="17"/>
    <x v="14"/>
    <x v="16"/>
    <x v="3"/>
    <x v="3"/>
    <x v="2"/>
    <n v="36.9"/>
    <x v="3"/>
    <x v="1"/>
    <n v="2021"/>
    <x v="3"/>
  </r>
  <r>
    <x v="20"/>
    <m/>
    <x v="1"/>
    <x v="1"/>
    <x v="0"/>
    <x v="0"/>
    <x v="0"/>
    <x v="0"/>
    <s v="X"/>
    <s v="3"/>
    <x v="1"/>
    <x v="0"/>
    <d v="2021-03-15T00:00:00"/>
    <x v="80"/>
    <m/>
    <n v="1028.57"/>
    <m/>
    <x v="0"/>
    <x v="0"/>
    <m/>
    <m/>
    <x v="0"/>
    <x v="0"/>
    <x v="17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24T00:00:00"/>
    <x v="80"/>
    <m/>
    <n v="1517709.64"/>
    <m/>
    <x v="0"/>
    <x v="0"/>
    <m/>
    <m/>
    <x v="0"/>
    <x v="0"/>
    <x v="1"/>
    <x v="3"/>
    <x v="3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3-15T00:00:00"/>
    <x v="80"/>
    <m/>
    <n v="22.69"/>
    <m/>
    <x v="0"/>
    <x v="0"/>
    <m/>
    <m/>
    <x v="0"/>
    <x v="0"/>
    <x v="10"/>
    <x v="3"/>
    <x v="3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3-15T00:00:00"/>
    <x v="80"/>
    <m/>
    <n v="127990.99"/>
    <m/>
    <x v="0"/>
    <x v="0"/>
    <m/>
    <m/>
    <x v="0"/>
    <x v="0"/>
    <x v="9"/>
    <x v="3"/>
    <x v="3"/>
    <x v="2"/>
    <n v="0"/>
    <x v="0"/>
    <x v="0"/>
    <n v="2021"/>
    <x v="3"/>
  </r>
  <r>
    <x v="3"/>
    <m/>
    <x v="1"/>
    <x v="1"/>
    <x v="0"/>
    <x v="0"/>
    <x v="0"/>
    <x v="0"/>
    <m/>
    <s v="3"/>
    <x v="1"/>
    <x v="0"/>
    <d v="2021-03-15T00:00:00"/>
    <x v="80"/>
    <m/>
    <n v="675220.3"/>
    <m/>
    <x v="0"/>
    <x v="0"/>
    <m/>
    <m/>
    <x v="0"/>
    <x v="0"/>
    <x v="2"/>
    <x v="3"/>
    <x v="3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3-15T00:00:00"/>
    <x v="80"/>
    <m/>
    <n v="648354.4"/>
    <m/>
    <x v="0"/>
    <x v="0"/>
    <m/>
    <m/>
    <x v="0"/>
    <x v="0"/>
    <x v="13"/>
    <x v="3"/>
    <x v="3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3-15T00:00:00"/>
    <x v="80"/>
    <m/>
    <n v="16652.38"/>
    <m/>
    <x v="0"/>
    <x v="0"/>
    <m/>
    <m/>
    <x v="0"/>
    <x v="0"/>
    <x v="1"/>
    <x v="3"/>
    <x v="3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3-15T00:00:00"/>
    <x v="80"/>
    <m/>
    <n v="48440.31"/>
    <m/>
    <x v="0"/>
    <x v="0"/>
    <m/>
    <m/>
    <x v="0"/>
    <x v="0"/>
    <x v="12"/>
    <x v="3"/>
    <x v="3"/>
    <x v="2"/>
    <n v="0"/>
    <x v="0"/>
    <x v="0"/>
    <n v="2021"/>
    <x v="3"/>
  </r>
  <r>
    <x v="3"/>
    <s v="2.01.01.01.00.00"/>
    <x v="1"/>
    <x v="1"/>
    <x v="0"/>
    <x v="0"/>
    <x v="1"/>
    <x v="3"/>
    <m/>
    <m/>
    <x v="1"/>
    <x v="0"/>
    <d v="2021-03-24T00:00:00"/>
    <x v="80"/>
    <n v="0"/>
    <n v="-303414.25"/>
    <m/>
    <x v="15"/>
    <x v="6"/>
    <m/>
    <m/>
    <x v="15"/>
    <x v="6"/>
    <x v="2"/>
    <x v="3"/>
    <x v="3"/>
    <x v="2"/>
    <n v="303414.25"/>
    <x v="3"/>
    <x v="9"/>
    <n v="2021"/>
    <x v="3"/>
  </r>
  <r>
    <x v="29"/>
    <m/>
    <x v="1"/>
    <x v="1"/>
    <x v="0"/>
    <x v="0"/>
    <x v="1"/>
    <x v="0"/>
    <m/>
    <s v="3"/>
    <x v="1"/>
    <x v="0"/>
    <d v="2021-03-24T00:00:00"/>
    <x v="80"/>
    <n v="0"/>
    <n v="16666.669999999998"/>
    <m/>
    <x v="9"/>
    <x v="11"/>
    <m/>
    <m/>
    <x v="9"/>
    <x v="11"/>
    <x v="0"/>
    <x v="3"/>
    <x v="3"/>
    <x v="2"/>
    <n v="-16666.669999999998"/>
    <x v="3"/>
    <x v="1"/>
    <n v="2021"/>
    <x v="3"/>
  </r>
  <r>
    <x v="15"/>
    <s v="2.06.01.00.00.00"/>
    <x v="1"/>
    <x v="1"/>
    <x v="0"/>
    <x v="0"/>
    <x v="1"/>
    <x v="3"/>
    <m/>
    <m/>
    <x v="1"/>
    <x v="0"/>
    <d v="2021-03-24T00:00:00"/>
    <x v="80"/>
    <n v="0"/>
    <n v="-49993.68"/>
    <m/>
    <x v="32"/>
    <x v="19"/>
    <m/>
    <m/>
    <x v="23"/>
    <x v="19"/>
    <x v="12"/>
    <x v="3"/>
    <x v="3"/>
    <x v="2"/>
    <n v="49993.68"/>
    <x v="3"/>
    <x v="8"/>
    <n v="2021"/>
    <x v="3"/>
  </r>
  <r>
    <x v="15"/>
    <s v="2.06.02.00.00.00"/>
    <x v="1"/>
    <x v="1"/>
    <x v="0"/>
    <x v="0"/>
    <x v="1"/>
    <x v="3"/>
    <m/>
    <m/>
    <x v="1"/>
    <x v="0"/>
    <d v="2021-03-24T00:00:00"/>
    <x v="80"/>
    <n v="0"/>
    <n v="-33339.65"/>
    <m/>
    <x v="31"/>
    <x v="19"/>
    <m/>
    <m/>
    <x v="23"/>
    <x v="19"/>
    <x v="12"/>
    <x v="3"/>
    <x v="3"/>
    <x v="2"/>
    <n v="33339.65"/>
    <x v="3"/>
    <x v="8"/>
    <n v="2021"/>
    <x v="3"/>
  </r>
  <r>
    <x v="16"/>
    <m/>
    <x v="1"/>
    <x v="1"/>
    <x v="1"/>
    <x v="0"/>
    <x v="0"/>
    <x v="0"/>
    <m/>
    <m/>
    <x v="1"/>
    <x v="0"/>
    <d v="2021-03-24T00:00:00"/>
    <x v="80"/>
    <n v="0"/>
    <n v="2284523.81"/>
    <m/>
    <x v="18"/>
    <x v="11"/>
    <m/>
    <m/>
    <x v="18"/>
    <x v="11"/>
    <x v="13"/>
    <x v="3"/>
    <x v="3"/>
    <x v="2"/>
    <n v="2284523.81"/>
    <x v="3"/>
    <x v="1"/>
    <n v="2021"/>
    <x v="3"/>
  </r>
  <r>
    <x v="3"/>
    <m/>
    <x v="1"/>
    <x v="1"/>
    <x v="0"/>
    <x v="0"/>
    <x v="1"/>
    <x v="0"/>
    <m/>
    <s v="3"/>
    <x v="1"/>
    <x v="0"/>
    <d v="2021-03-24T00:00:00"/>
    <x v="80"/>
    <n v="0"/>
    <n v="2284523.81"/>
    <m/>
    <x v="15"/>
    <x v="11"/>
    <m/>
    <m/>
    <x v="15"/>
    <x v="11"/>
    <x v="2"/>
    <x v="3"/>
    <x v="3"/>
    <x v="2"/>
    <n v="-2284523.81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4T00:00:00"/>
    <x v="80"/>
    <n v="0"/>
    <n v="248.57"/>
    <m/>
    <x v="17"/>
    <x v="31"/>
    <m/>
    <m/>
    <x v="17"/>
    <x v="31"/>
    <x v="16"/>
    <x v="3"/>
    <x v="3"/>
    <x v="2"/>
    <n v="248.57"/>
    <x v="3"/>
    <x v="1"/>
    <n v="2021"/>
    <x v="3"/>
  </r>
  <r>
    <x v="16"/>
    <m/>
    <x v="1"/>
    <x v="1"/>
    <x v="1"/>
    <x v="0"/>
    <x v="0"/>
    <x v="0"/>
    <m/>
    <m/>
    <x v="1"/>
    <x v="0"/>
    <d v="2021-03-24T00:00:00"/>
    <x v="80"/>
    <n v="0"/>
    <n v="16666.669999999998"/>
    <m/>
    <x v="18"/>
    <x v="11"/>
    <m/>
    <m/>
    <x v="18"/>
    <x v="11"/>
    <x v="13"/>
    <x v="3"/>
    <x v="3"/>
    <x v="2"/>
    <n v="16666.669999999998"/>
    <x v="3"/>
    <x v="1"/>
    <n v="2021"/>
    <x v="3"/>
  </r>
  <r>
    <x v="6"/>
    <s v="2.15.03.00.00.00"/>
    <x v="1"/>
    <x v="1"/>
    <x v="0"/>
    <x v="0"/>
    <x v="1"/>
    <x v="3"/>
    <m/>
    <m/>
    <x v="1"/>
    <x v="0"/>
    <d v="2021-03-24T00:00:00"/>
    <x v="80"/>
    <n v="0"/>
    <n v="-2324.29"/>
    <m/>
    <x v="1"/>
    <x v="6"/>
    <m/>
    <m/>
    <x v="1"/>
    <x v="6"/>
    <x v="0"/>
    <x v="3"/>
    <x v="3"/>
    <x v="2"/>
    <n v="2324.29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25T00:00:00"/>
    <x v="81"/>
    <n v="0"/>
    <n v="193.93"/>
    <m/>
    <x v="17"/>
    <x v="5"/>
    <m/>
    <m/>
    <x v="17"/>
    <x v="5"/>
    <x v="16"/>
    <x v="3"/>
    <x v="3"/>
    <x v="2"/>
    <n v="193.93"/>
    <x v="3"/>
    <x v="1"/>
    <n v="2021"/>
    <x v="3"/>
  </r>
  <r>
    <x v="16"/>
    <m/>
    <x v="1"/>
    <x v="2"/>
    <x v="1"/>
    <x v="0"/>
    <x v="1"/>
    <x v="0"/>
    <m/>
    <m/>
    <x v="1"/>
    <x v="0"/>
    <d v="2021-03-25T00:00:00"/>
    <x v="81"/>
    <n v="0"/>
    <n v="9214.69"/>
    <m/>
    <x v="30"/>
    <x v="26"/>
    <m/>
    <m/>
    <x v="18"/>
    <x v="26"/>
    <x v="13"/>
    <x v="3"/>
    <x v="3"/>
    <x v="2"/>
    <n v="9214.69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5T00:00:00"/>
    <x v="81"/>
    <n v="0"/>
    <n v="27.86"/>
    <m/>
    <x v="17"/>
    <x v="14"/>
    <m/>
    <m/>
    <x v="17"/>
    <x v="14"/>
    <x v="16"/>
    <x v="3"/>
    <x v="3"/>
    <x v="2"/>
    <n v="27.86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1708.1"/>
    <m/>
    <x v="17"/>
    <x v="13"/>
    <m/>
    <m/>
    <x v="17"/>
    <x v="13"/>
    <x v="16"/>
    <x v="3"/>
    <x v="3"/>
    <x v="2"/>
    <n v="1708.1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5T00:00:00"/>
    <x v="81"/>
    <n v="0"/>
    <n v="71.430000000000007"/>
    <m/>
    <x v="16"/>
    <x v="18"/>
    <m/>
    <m/>
    <x v="16"/>
    <x v="18"/>
    <x v="16"/>
    <x v="3"/>
    <x v="3"/>
    <x v="2"/>
    <n v="71.430000000000007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5T00:00:00"/>
    <x v="81"/>
    <n v="0"/>
    <n v="47.62"/>
    <m/>
    <x v="16"/>
    <x v="8"/>
    <m/>
    <m/>
    <x v="16"/>
    <x v="8"/>
    <x v="16"/>
    <x v="3"/>
    <x v="3"/>
    <x v="2"/>
    <n v="47.6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5T00:00:00"/>
    <x v="81"/>
    <n v="0"/>
    <n v="76.849999999999994"/>
    <m/>
    <x v="17"/>
    <x v="3"/>
    <m/>
    <m/>
    <x v="17"/>
    <x v="3"/>
    <x v="16"/>
    <x v="3"/>
    <x v="3"/>
    <x v="2"/>
    <n v="76.849999999999994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25T00:00:00"/>
    <x v="81"/>
    <n v="0"/>
    <n v="14529.14"/>
    <m/>
    <x v="17"/>
    <x v="15"/>
    <m/>
    <m/>
    <x v="17"/>
    <x v="15"/>
    <x v="16"/>
    <x v="3"/>
    <x v="3"/>
    <x v="2"/>
    <n v="14529.14"/>
    <x v="3"/>
    <x v="1"/>
    <n v="2021"/>
    <x v="3"/>
  </r>
  <r>
    <x v="24"/>
    <m/>
    <x v="1"/>
    <x v="1"/>
    <x v="0"/>
    <x v="0"/>
    <x v="0"/>
    <x v="0"/>
    <m/>
    <s v="3"/>
    <x v="1"/>
    <x v="0"/>
    <d v="2021-03-15T00:00:00"/>
    <x v="81"/>
    <m/>
    <n v="32995.58"/>
    <m/>
    <x v="0"/>
    <x v="0"/>
    <m/>
    <m/>
    <x v="0"/>
    <x v="0"/>
    <x v="9"/>
    <x v="3"/>
    <x v="3"/>
    <x v="2"/>
    <n v="0"/>
    <x v="0"/>
    <x v="0"/>
    <n v="2021"/>
    <x v="3"/>
  </r>
  <r>
    <x v="5"/>
    <m/>
    <x v="1"/>
    <x v="1"/>
    <x v="0"/>
    <x v="0"/>
    <x v="0"/>
    <x v="0"/>
    <s v="X"/>
    <s v="3"/>
    <x v="1"/>
    <x v="0"/>
    <d v="2021-03-15T00:00:00"/>
    <x v="81"/>
    <m/>
    <n v="571.42999999999995"/>
    <m/>
    <x v="0"/>
    <x v="0"/>
    <m/>
    <m/>
    <x v="0"/>
    <x v="0"/>
    <x v="0"/>
    <x v="3"/>
    <x v="3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03-19T00:00:00"/>
    <x v="81"/>
    <m/>
    <n v="139.21"/>
    <m/>
    <x v="0"/>
    <x v="0"/>
    <m/>
    <m/>
    <x v="0"/>
    <x v="0"/>
    <x v="1"/>
    <x v="3"/>
    <x v="3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3-01T00:00:00"/>
    <x v="81"/>
    <m/>
    <n v="89.52"/>
    <m/>
    <x v="0"/>
    <x v="0"/>
    <m/>
    <m/>
    <x v="0"/>
    <x v="0"/>
    <x v="3"/>
    <x v="3"/>
    <x v="3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3-16T00:00:00"/>
    <x v="81"/>
    <m/>
    <n v="1285714.29"/>
    <m/>
    <x v="0"/>
    <x v="0"/>
    <m/>
    <m/>
    <x v="0"/>
    <x v="0"/>
    <x v="10"/>
    <x v="3"/>
    <x v="3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3-25T00:00:00"/>
    <x v="81"/>
    <m/>
    <n v="1319510.03"/>
    <m/>
    <x v="0"/>
    <x v="0"/>
    <m/>
    <m/>
    <x v="0"/>
    <x v="0"/>
    <x v="1"/>
    <x v="3"/>
    <x v="3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21.88"/>
    <m/>
    <x v="17"/>
    <x v="20"/>
    <m/>
    <m/>
    <x v="17"/>
    <x v="20"/>
    <x v="16"/>
    <x v="3"/>
    <x v="3"/>
    <x v="2"/>
    <n v="21.88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75.21"/>
    <m/>
    <x v="17"/>
    <x v="9"/>
    <m/>
    <m/>
    <x v="17"/>
    <x v="9"/>
    <x v="16"/>
    <x v="3"/>
    <x v="3"/>
    <x v="2"/>
    <n v="175.21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50.63999999999999"/>
    <m/>
    <x v="17"/>
    <x v="20"/>
    <m/>
    <m/>
    <x v="17"/>
    <x v="20"/>
    <x v="16"/>
    <x v="3"/>
    <x v="3"/>
    <x v="2"/>
    <n v="150.63999999999999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25T00:00:00"/>
    <x v="81"/>
    <n v="0"/>
    <n v="-105927.44"/>
    <m/>
    <x v="15"/>
    <x v="6"/>
    <m/>
    <m/>
    <x v="15"/>
    <x v="6"/>
    <x v="2"/>
    <x v="3"/>
    <x v="3"/>
    <x v="2"/>
    <n v="105927.44"/>
    <x v="3"/>
    <x v="9"/>
    <n v="2021"/>
    <x v="3"/>
  </r>
  <r>
    <x v="19"/>
    <s v="1.02.06.00.00.00"/>
    <x v="1"/>
    <x v="2"/>
    <x v="1"/>
    <x v="0"/>
    <x v="1"/>
    <x v="0"/>
    <m/>
    <m/>
    <x v="1"/>
    <x v="0"/>
    <d v="2021-03-25T00:00:00"/>
    <x v="81"/>
    <n v="0"/>
    <n v="11.65"/>
    <m/>
    <x v="17"/>
    <x v="20"/>
    <m/>
    <m/>
    <x v="17"/>
    <x v="20"/>
    <x v="16"/>
    <x v="3"/>
    <x v="3"/>
    <x v="2"/>
    <n v="11.65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25T00:00:00"/>
    <x v="81"/>
    <n v="0"/>
    <n v="-508087.45"/>
    <m/>
    <x v="22"/>
    <x v="6"/>
    <m/>
    <m/>
    <x v="15"/>
    <x v="6"/>
    <x v="2"/>
    <x v="3"/>
    <x v="3"/>
    <x v="2"/>
    <n v="508087.45"/>
    <x v="3"/>
    <x v="9"/>
    <n v="2021"/>
    <x v="3"/>
  </r>
  <r>
    <x v="19"/>
    <s v="1.02.11.00.00.00"/>
    <x v="1"/>
    <x v="2"/>
    <x v="1"/>
    <x v="0"/>
    <x v="1"/>
    <x v="0"/>
    <m/>
    <m/>
    <x v="1"/>
    <x v="0"/>
    <d v="2021-03-25T00:00:00"/>
    <x v="81"/>
    <n v="0"/>
    <n v="242.13"/>
    <m/>
    <x v="17"/>
    <x v="4"/>
    <m/>
    <m/>
    <x v="17"/>
    <x v="4"/>
    <x v="16"/>
    <x v="3"/>
    <x v="3"/>
    <x v="2"/>
    <n v="242.13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25T00:00:00"/>
    <x v="81"/>
    <n v="0"/>
    <n v="-2135.9699999999998"/>
    <m/>
    <x v="24"/>
    <x v="6"/>
    <m/>
    <m/>
    <x v="5"/>
    <x v="6"/>
    <x v="0"/>
    <x v="3"/>
    <x v="3"/>
    <x v="2"/>
    <n v="2135.9699999999998"/>
    <x v="3"/>
    <x v="8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355.74"/>
    <m/>
    <x v="17"/>
    <x v="3"/>
    <m/>
    <m/>
    <x v="17"/>
    <x v="3"/>
    <x v="16"/>
    <x v="3"/>
    <x v="3"/>
    <x v="2"/>
    <n v="355.74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26T00:00:00"/>
    <x v="82"/>
    <n v="0"/>
    <n v="-9769.91"/>
    <m/>
    <x v="22"/>
    <x v="6"/>
    <m/>
    <m/>
    <x v="15"/>
    <x v="6"/>
    <x v="2"/>
    <x v="3"/>
    <x v="3"/>
    <x v="2"/>
    <n v="9769.91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723.36"/>
    <m/>
    <x v="17"/>
    <x v="5"/>
    <m/>
    <m/>
    <x v="17"/>
    <x v="5"/>
    <x v="16"/>
    <x v="3"/>
    <x v="3"/>
    <x v="2"/>
    <n v="723.36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26T00:00:00"/>
    <x v="82"/>
    <n v="0"/>
    <n v="-434.54"/>
    <m/>
    <x v="15"/>
    <x v="6"/>
    <m/>
    <m/>
    <x v="15"/>
    <x v="6"/>
    <x v="2"/>
    <x v="3"/>
    <x v="3"/>
    <x v="2"/>
    <n v="434.54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26T00:00:00"/>
    <x v="82"/>
    <n v="0"/>
    <n v="182.52"/>
    <m/>
    <x v="17"/>
    <x v="5"/>
    <m/>
    <m/>
    <x v="17"/>
    <x v="5"/>
    <x v="16"/>
    <x v="3"/>
    <x v="3"/>
    <x v="2"/>
    <n v="182.52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478.63"/>
    <m/>
    <x v="17"/>
    <x v="13"/>
    <m/>
    <m/>
    <x v="17"/>
    <x v="13"/>
    <x v="16"/>
    <x v="3"/>
    <x v="3"/>
    <x v="2"/>
    <n v="478.63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26T00:00:00"/>
    <x v="82"/>
    <n v="0"/>
    <n v="652.78"/>
    <m/>
    <x v="8"/>
    <x v="8"/>
    <m/>
    <m/>
    <x v="8"/>
    <x v="8"/>
    <x v="23"/>
    <x v="3"/>
    <x v="3"/>
    <x v="2"/>
    <n v="652.7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380.95"/>
    <m/>
    <x v="16"/>
    <x v="15"/>
    <m/>
    <m/>
    <x v="16"/>
    <x v="15"/>
    <x v="16"/>
    <x v="3"/>
    <x v="3"/>
    <x v="2"/>
    <n v="380.9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357.14"/>
    <m/>
    <x v="16"/>
    <x v="4"/>
    <m/>
    <m/>
    <x v="16"/>
    <x v="4"/>
    <x v="16"/>
    <x v="3"/>
    <x v="3"/>
    <x v="2"/>
    <n v="357.14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26T00:00:00"/>
    <x v="82"/>
    <n v="0"/>
    <n v="71.430000000000007"/>
    <m/>
    <x v="16"/>
    <x v="16"/>
    <m/>
    <m/>
    <x v="16"/>
    <x v="16"/>
    <x v="16"/>
    <x v="3"/>
    <x v="3"/>
    <x v="2"/>
    <n v="71.430000000000007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26T00:00:00"/>
    <x v="82"/>
    <n v="0"/>
    <n v="89.7"/>
    <m/>
    <x v="8"/>
    <x v="6"/>
    <m/>
    <m/>
    <x v="8"/>
    <x v="6"/>
    <x v="23"/>
    <x v="3"/>
    <x v="3"/>
    <x v="2"/>
    <n v="89.7"/>
    <x v="3"/>
    <x v="1"/>
    <n v="2021"/>
    <x v="3"/>
  </r>
  <r>
    <x v="1"/>
    <m/>
    <x v="1"/>
    <x v="1"/>
    <x v="0"/>
    <x v="0"/>
    <x v="0"/>
    <x v="0"/>
    <m/>
    <s v="3"/>
    <x v="1"/>
    <x v="0"/>
    <d v="2021-03-15T00:00:00"/>
    <x v="82"/>
    <m/>
    <n v="31642.21"/>
    <m/>
    <x v="0"/>
    <x v="0"/>
    <m/>
    <m/>
    <x v="0"/>
    <x v="0"/>
    <x v="1"/>
    <x v="3"/>
    <x v="3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3-26T00:00:00"/>
    <x v="82"/>
    <m/>
    <n v="31642.21"/>
    <m/>
    <x v="0"/>
    <x v="0"/>
    <m/>
    <m/>
    <x v="0"/>
    <x v="0"/>
    <x v="18"/>
    <x v="3"/>
    <x v="3"/>
    <x v="2"/>
    <n v="0"/>
    <x v="0"/>
    <x v="0"/>
    <n v="2021"/>
    <x v="3"/>
  </r>
  <r>
    <x v="3"/>
    <s v="2.01.01.01.00.00"/>
    <x v="1"/>
    <x v="1"/>
    <x v="0"/>
    <x v="0"/>
    <x v="1"/>
    <x v="3"/>
    <m/>
    <m/>
    <x v="1"/>
    <x v="0"/>
    <d v="2021-03-26T00:00:00"/>
    <x v="82"/>
    <n v="0"/>
    <n v="-1609082.98"/>
    <m/>
    <x v="15"/>
    <x v="6"/>
    <m/>
    <m/>
    <x v="15"/>
    <x v="6"/>
    <x v="2"/>
    <x v="3"/>
    <x v="3"/>
    <x v="2"/>
    <n v="1609082.98"/>
    <x v="3"/>
    <x v="10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4953.1499999999996"/>
    <m/>
    <x v="17"/>
    <x v="2"/>
    <m/>
    <m/>
    <x v="17"/>
    <x v="2"/>
    <x v="16"/>
    <x v="3"/>
    <x v="3"/>
    <x v="2"/>
    <n v="4953.1499999999996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205.87"/>
    <m/>
    <x v="17"/>
    <x v="7"/>
    <m/>
    <m/>
    <x v="17"/>
    <x v="7"/>
    <x v="16"/>
    <x v="3"/>
    <x v="3"/>
    <x v="2"/>
    <n v="205.8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7.77"/>
    <m/>
    <x v="17"/>
    <x v="20"/>
    <m/>
    <m/>
    <x v="17"/>
    <x v="20"/>
    <x v="16"/>
    <x v="3"/>
    <x v="3"/>
    <x v="2"/>
    <n v="7.77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6T00:00:00"/>
    <x v="82"/>
    <n v="0"/>
    <n v="31.97"/>
    <m/>
    <x v="17"/>
    <x v="7"/>
    <m/>
    <m/>
    <x v="17"/>
    <x v="7"/>
    <x v="16"/>
    <x v="3"/>
    <x v="3"/>
    <x v="2"/>
    <n v="31.9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8900.9500000000007"/>
    <m/>
    <x v="17"/>
    <x v="2"/>
    <m/>
    <m/>
    <x v="17"/>
    <x v="2"/>
    <x v="16"/>
    <x v="3"/>
    <x v="3"/>
    <x v="2"/>
    <n v="8900.9500000000007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7943.5"/>
    <m/>
    <x v="17"/>
    <x v="2"/>
    <m/>
    <m/>
    <x v="17"/>
    <x v="2"/>
    <x v="16"/>
    <x v="3"/>
    <x v="3"/>
    <x v="2"/>
    <n v="7943.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6T00:00:00"/>
    <x v="82"/>
    <n v="0"/>
    <n v="138.16"/>
    <m/>
    <x v="17"/>
    <x v="2"/>
    <m/>
    <m/>
    <x v="17"/>
    <x v="2"/>
    <x v="16"/>
    <x v="3"/>
    <x v="3"/>
    <x v="2"/>
    <n v="138.16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29T00:00:00"/>
    <x v="83"/>
    <n v="0"/>
    <n v="400.93"/>
    <m/>
    <x v="17"/>
    <x v="5"/>
    <m/>
    <m/>
    <x v="17"/>
    <x v="5"/>
    <x v="16"/>
    <x v="3"/>
    <x v="3"/>
    <x v="2"/>
    <n v="400.93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866.43"/>
    <m/>
    <x v="5"/>
    <x v="25"/>
    <m/>
    <m/>
    <x v="5"/>
    <x v="25"/>
    <x v="0"/>
    <x v="3"/>
    <x v="3"/>
    <x v="2"/>
    <n v="866.43"/>
    <x v="3"/>
    <x v="11"/>
    <n v="2021"/>
    <x v="3"/>
  </r>
  <r>
    <x v="19"/>
    <s v="1.02.05.00.00.00"/>
    <x v="1"/>
    <x v="2"/>
    <x v="1"/>
    <x v="0"/>
    <x v="1"/>
    <x v="0"/>
    <m/>
    <m/>
    <x v="1"/>
    <x v="0"/>
    <d v="2021-03-29T00:00:00"/>
    <x v="83"/>
    <n v="0"/>
    <n v="341.4"/>
    <m/>
    <x v="17"/>
    <x v="3"/>
    <m/>
    <m/>
    <x v="17"/>
    <x v="3"/>
    <x v="16"/>
    <x v="3"/>
    <x v="3"/>
    <x v="2"/>
    <n v="341.4"/>
    <x v="3"/>
    <x v="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58351.23"/>
    <m/>
    <x v="5"/>
    <x v="12"/>
    <m/>
    <m/>
    <x v="5"/>
    <x v="12"/>
    <x v="0"/>
    <x v="3"/>
    <x v="3"/>
    <x v="2"/>
    <n v="58351.23"/>
    <x v="3"/>
    <x v="11"/>
    <n v="2021"/>
    <x v="3"/>
  </r>
  <r>
    <x v="5"/>
    <s v="2.15.08.14.00.00"/>
    <x v="1"/>
    <x v="1"/>
    <x v="0"/>
    <x v="0"/>
    <x v="1"/>
    <x v="3"/>
    <m/>
    <m/>
    <x v="1"/>
    <x v="0"/>
    <d v="2021-03-29T00:00:00"/>
    <x v="83"/>
    <n v="0"/>
    <n v="-380.64"/>
    <m/>
    <x v="5"/>
    <x v="6"/>
    <m/>
    <m/>
    <x v="5"/>
    <x v="6"/>
    <x v="0"/>
    <x v="3"/>
    <x v="3"/>
    <x v="2"/>
    <n v="380.64"/>
    <x v="3"/>
    <x v="11"/>
    <n v="2021"/>
    <x v="3"/>
  </r>
  <r>
    <x v="39"/>
    <s v="1.02.10.00.00.00"/>
    <x v="1"/>
    <x v="2"/>
    <x v="1"/>
    <x v="0"/>
    <x v="1"/>
    <x v="0"/>
    <m/>
    <m/>
    <x v="1"/>
    <x v="0"/>
    <d v="2021-03-29T00:00:00"/>
    <x v="83"/>
    <n v="0"/>
    <n v="1658.05"/>
    <m/>
    <x v="16"/>
    <x v="7"/>
    <m/>
    <m/>
    <x v="16"/>
    <x v="7"/>
    <x v="16"/>
    <x v="3"/>
    <x v="3"/>
    <x v="2"/>
    <n v="1658.05"/>
    <x v="3"/>
    <x v="1"/>
    <n v="2021"/>
    <x v="3"/>
  </r>
  <r>
    <x v="31"/>
    <m/>
    <x v="1"/>
    <x v="2"/>
    <x v="1"/>
    <x v="0"/>
    <x v="1"/>
    <x v="0"/>
    <m/>
    <m/>
    <x v="1"/>
    <x v="0"/>
    <d v="2021-03-29T00:00:00"/>
    <x v="83"/>
    <n v="0"/>
    <n v="0.57999999999999996"/>
    <m/>
    <x v="34"/>
    <x v="2"/>
    <m/>
    <m/>
    <x v="24"/>
    <x v="2"/>
    <x v="21"/>
    <x v="3"/>
    <x v="3"/>
    <x v="2"/>
    <n v="0.57999999999999996"/>
    <x v="3"/>
    <x v="1"/>
    <n v="2021"/>
    <x v="3"/>
  </r>
  <r>
    <x v="36"/>
    <s v="1.03.05.00.00.00"/>
    <x v="1"/>
    <x v="2"/>
    <x v="1"/>
    <x v="0"/>
    <x v="1"/>
    <x v="0"/>
    <m/>
    <m/>
    <x v="1"/>
    <x v="0"/>
    <d v="2021-03-29T00:00:00"/>
    <x v="83"/>
    <n v="0"/>
    <n v="1207.6600000000001"/>
    <m/>
    <x v="8"/>
    <x v="7"/>
    <m/>
    <m/>
    <x v="8"/>
    <x v="7"/>
    <x v="23"/>
    <x v="3"/>
    <x v="3"/>
    <x v="2"/>
    <n v="1207.6600000000001"/>
    <x v="3"/>
    <x v="1"/>
    <n v="2021"/>
    <x v="3"/>
  </r>
  <r>
    <x v="9"/>
    <m/>
    <x v="1"/>
    <x v="1"/>
    <x v="0"/>
    <x v="0"/>
    <x v="0"/>
    <x v="0"/>
    <s v="X"/>
    <s v="4"/>
    <x v="1"/>
    <x v="0"/>
    <d v="2021-03-18T00:00:00"/>
    <x v="83"/>
    <m/>
    <n v="2515238.1"/>
    <m/>
    <x v="0"/>
    <x v="0"/>
    <m/>
    <m/>
    <x v="0"/>
    <x v="0"/>
    <x v="7"/>
    <x v="3"/>
    <x v="3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3-29T00:00:00"/>
    <x v="83"/>
    <m/>
    <n v="2518184.2599999998"/>
    <m/>
    <x v="0"/>
    <x v="0"/>
    <m/>
    <m/>
    <x v="0"/>
    <x v="0"/>
    <x v="5"/>
    <x v="3"/>
    <x v="3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72.739999999999995"/>
    <m/>
    <x v="17"/>
    <x v="14"/>
    <m/>
    <m/>
    <x v="17"/>
    <x v="14"/>
    <x v="16"/>
    <x v="3"/>
    <x v="3"/>
    <x v="2"/>
    <n v="72.739999999999995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95.44"/>
    <m/>
    <x v="17"/>
    <x v="14"/>
    <m/>
    <m/>
    <x v="17"/>
    <x v="14"/>
    <x v="16"/>
    <x v="3"/>
    <x v="3"/>
    <x v="2"/>
    <n v="95.44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52.28"/>
    <m/>
    <x v="17"/>
    <x v="14"/>
    <m/>
    <m/>
    <x v="17"/>
    <x v="14"/>
    <x v="16"/>
    <x v="3"/>
    <x v="3"/>
    <x v="2"/>
    <n v="52.28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29T00:00:00"/>
    <x v="83"/>
    <n v="0"/>
    <n v="5340.2"/>
    <m/>
    <x v="17"/>
    <x v="2"/>
    <m/>
    <m/>
    <x v="17"/>
    <x v="2"/>
    <x v="16"/>
    <x v="3"/>
    <x v="3"/>
    <x v="2"/>
    <n v="5340.2"/>
    <x v="3"/>
    <x v="1"/>
    <n v="2021"/>
    <x v="3"/>
  </r>
  <r>
    <x v="19"/>
    <s v="1.02.09.00.00.00"/>
    <x v="1"/>
    <x v="2"/>
    <x v="1"/>
    <x v="0"/>
    <x v="1"/>
    <x v="0"/>
    <m/>
    <m/>
    <x v="1"/>
    <x v="0"/>
    <d v="2021-03-29T00:00:00"/>
    <x v="83"/>
    <n v="0"/>
    <n v="84.1"/>
    <m/>
    <x v="17"/>
    <x v="14"/>
    <m/>
    <m/>
    <x v="17"/>
    <x v="14"/>
    <x v="16"/>
    <x v="3"/>
    <x v="3"/>
    <x v="2"/>
    <n v="84.1"/>
    <x v="3"/>
    <x v="1"/>
    <n v="2021"/>
    <x v="3"/>
  </r>
  <r>
    <x v="27"/>
    <s v="2.15.08.01.00.00"/>
    <x v="1"/>
    <x v="1"/>
    <x v="0"/>
    <x v="0"/>
    <x v="1"/>
    <x v="3"/>
    <m/>
    <m/>
    <x v="1"/>
    <x v="0"/>
    <d v="2021-03-30T00:00:00"/>
    <x v="84"/>
    <n v="0"/>
    <n v="-5.95"/>
    <m/>
    <x v="14"/>
    <x v="11"/>
    <m/>
    <m/>
    <x v="14"/>
    <x v="11"/>
    <x v="0"/>
    <x v="3"/>
    <x v="3"/>
    <x v="2"/>
    <n v="5.95"/>
    <x v="3"/>
    <x v="1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258.33"/>
    <m/>
    <x v="17"/>
    <x v="5"/>
    <m/>
    <m/>
    <x v="17"/>
    <x v="5"/>
    <x v="16"/>
    <x v="3"/>
    <x v="3"/>
    <x v="2"/>
    <n v="258.33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30T00:00:00"/>
    <x v="84"/>
    <n v="0"/>
    <n v="-14029.57"/>
    <m/>
    <x v="22"/>
    <x v="6"/>
    <m/>
    <m/>
    <x v="15"/>
    <x v="6"/>
    <x v="2"/>
    <x v="3"/>
    <x v="3"/>
    <x v="2"/>
    <n v="14029.57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173.67"/>
    <m/>
    <x v="17"/>
    <x v="5"/>
    <m/>
    <m/>
    <x v="17"/>
    <x v="5"/>
    <x v="16"/>
    <x v="3"/>
    <x v="3"/>
    <x v="2"/>
    <n v="173.67"/>
    <x v="3"/>
    <x v="1"/>
    <n v="2021"/>
    <x v="3"/>
  </r>
  <r>
    <x v="1"/>
    <m/>
    <x v="1"/>
    <x v="1"/>
    <x v="0"/>
    <x v="0"/>
    <x v="1"/>
    <x v="0"/>
    <m/>
    <s v="3"/>
    <x v="1"/>
    <x v="0"/>
    <d v="2021-03-30T00:00:00"/>
    <x v="84"/>
    <n v="0"/>
    <n v="47619.05"/>
    <m/>
    <x v="6"/>
    <x v="11"/>
    <m/>
    <m/>
    <x v="6"/>
    <x v="11"/>
    <x v="1"/>
    <x v="3"/>
    <x v="3"/>
    <x v="2"/>
    <n v="-47619.05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30T00:00:00"/>
    <x v="84"/>
    <n v="0"/>
    <n v="119.05"/>
    <m/>
    <x v="16"/>
    <x v="8"/>
    <m/>
    <m/>
    <x v="16"/>
    <x v="8"/>
    <x v="16"/>
    <x v="3"/>
    <x v="3"/>
    <x v="2"/>
    <n v="1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673.12"/>
    <m/>
    <x v="17"/>
    <x v="4"/>
    <m/>
    <m/>
    <x v="17"/>
    <x v="4"/>
    <x v="16"/>
    <x v="3"/>
    <x v="3"/>
    <x v="2"/>
    <n v="673.1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827.26"/>
    <m/>
    <x v="17"/>
    <x v="5"/>
    <m/>
    <m/>
    <x v="17"/>
    <x v="5"/>
    <x v="16"/>
    <x v="3"/>
    <x v="3"/>
    <x v="2"/>
    <n v="827.26"/>
    <x v="3"/>
    <x v="1"/>
    <n v="2021"/>
    <x v="3"/>
  </r>
  <r>
    <x v="29"/>
    <s v="2.15.01.07.00.00"/>
    <x v="1"/>
    <x v="1"/>
    <x v="0"/>
    <x v="0"/>
    <x v="1"/>
    <x v="3"/>
    <m/>
    <m/>
    <x v="1"/>
    <x v="0"/>
    <d v="2021-03-30T00:00:00"/>
    <x v="84"/>
    <n v="0"/>
    <n v="-4566.67"/>
    <m/>
    <x v="9"/>
    <x v="21"/>
    <m/>
    <m/>
    <x v="9"/>
    <x v="21"/>
    <x v="0"/>
    <x v="3"/>
    <x v="3"/>
    <x v="2"/>
    <n v="4566.67"/>
    <x v="3"/>
    <x v="1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24763.47"/>
    <m/>
    <x v="17"/>
    <x v="28"/>
    <m/>
    <m/>
    <x v="17"/>
    <x v="28"/>
    <x v="16"/>
    <x v="3"/>
    <x v="3"/>
    <x v="2"/>
    <n v="24763.47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0T00:00:00"/>
    <x v="84"/>
    <n v="0"/>
    <n v="25.86"/>
    <m/>
    <x v="17"/>
    <x v="3"/>
    <m/>
    <m/>
    <x v="17"/>
    <x v="3"/>
    <x v="16"/>
    <x v="3"/>
    <x v="3"/>
    <x v="2"/>
    <n v="25.86"/>
    <x v="3"/>
    <x v="1"/>
    <n v="2021"/>
    <x v="3"/>
  </r>
  <r>
    <x v="16"/>
    <m/>
    <x v="1"/>
    <x v="1"/>
    <x v="1"/>
    <x v="0"/>
    <x v="0"/>
    <x v="0"/>
    <m/>
    <m/>
    <x v="1"/>
    <x v="0"/>
    <d v="2021-03-30T00:00:00"/>
    <x v="84"/>
    <n v="0"/>
    <n v="47619.05"/>
    <m/>
    <x v="18"/>
    <x v="11"/>
    <m/>
    <m/>
    <x v="18"/>
    <x v="11"/>
    <x v="13"/>
    <x v="3"/>
    <x v="3"/>
    <x v="2"/>
    <n v="47619.05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0T00:00:00"/>
    <x v="84"/>
    <n v="0"/>
    <n v="1401.92"/>
    <m/>
    <x v="17"/>
    <x v="13"/>
    <m/>
    <m/>
    <x v="17"/>
    <x v="13"/>
    <x v="16"/>
    <x v="3"/>
    <x v="3"/>
    <x v="2"/>
    <n v="1401.92"/>
    <x v="3"/>
    <x v="1"/>
    <n v="2021"/>
    <x v="3"/>
  </r>
  <r>
    <x v="19"/>
    <s v="1.02.03.00.00.00"/>
    <x v="1"/>
    <x v="2"/>
    <x v="1"/>
    <x v="0"/>
    <x v="1"/>
    <x v="0"/>
    <m/>
    <m/>
    <x v="1"/>
    <x v="0"/>
    <d v="2021-03-30T00:00:00"/>
    <x v="84"/>
    <n v="0"/>
    <n v="294.99"/>
    <m/>
    <x v="17"/>
    <x v="15"/>
    <m/>
    <m/>
    <x v="17"/>
    <x v="15"/>
    <x v="16"/>
    <x v="3"/>
    <x v="3"/>
    <x v="2"/>
    <n v="294.99"/>
    <x v="3"/>
    <x v="1"/>
    <n v="2021"/>
    <x v="3"/>
  </r>
  <r>
    <x v="24"/>
    <m/>
    <x v="1"/>
    <x v="1"/>
    <x v="1"/>
    <x v="0"/>
    <x v="0"/>
    <x v="0"/>
    <m/>
    <m/>
    <x v="1"/>
    <x v="0"/>
    <d v="2021-03-30T00:00:00"/>
    <x v="84"/>
    <m/>
    <n v="472533.24"/>
    <m/>
    <x v="0"/>
    <x v="0"/>
    <m/>
    <m/>
    <x v="0"/>
    <x v="0"/>
    <x v="9"/>
    <x v="3"/>
    <x v="3"/>
    <x v="2"/>
    <n v="0"/>
    <x v="0"/>
    <x v="0"/>
    <n v="2021"/>
    <x v="3"/>
  </r>
  <r>
    <x v="14"/>
    <m/>
    <x v="1"/>
    <x v="1"/>
    <x v="0"/>
    <x v="0"/>
    <x v="0"/>
    <x v="0"/>
    <m/>
    <s v="4"/>
    <x v="1"/>
    <x v="0"/>
    <d v="2021-03-23T00:00:00"/>
    <x v="84"/>
    <m/>
    <n v="467616.48"/>
    <m/>
    <x v="0"/>
    <x v="0"/>
    <m/>
    <m/>
    <x v="0"/>
    <x v="0"/>
    <x v="11"/>
    <x v="3"/>
    <x v="3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3-15T00:00:00"/>
    <x v="84"/>
    <m/>
    <n v="4916.76"/>
    <m/>
    <x v="0"/>
    <x v="0"/>
    <m/>
    <m/>
    <x v="0"/>
    <x v="0"/>
    <x v="1"/>
    <x v="3"/>
    <x v="3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3-30T00:00:00"/>
    <x v="84"/>
    <n v="0"/>
    <n v="-2248.81"/>
    <m/>
    <x v="1"/>
    <x v="6"/>
    <m/>
    <m/>
    <x v="1"/>
    <x v="6"/>
    <x v="0"/>
    <x v="3"/>
    <x v="3"/>
    <x v="2"/>
    <n v="2248.81"/>
    <x v="3"/>
    <x v="11"/>
    <n v="2021"/>
    <x v="3"/>
  </r>
  <r>
    <x v="12"/>
    <s v="2.05.01.00.00.00"/>
    <x v="1"/>
    <x v="2"/>
    <x v="0"/>
    <x v="0"/>
    <x v="1"/>
    <x v="0"/>
    <m/>
    <m/>
    <x v="1"/>
    <x v="0"/>
    <d v="2021-03-30T00:00:00"/>
    <x v="84"/>
    <n v="0"/>
    <n v="11952.38"/>
    <m/>
    <x v="29"/>
    <x v="2"/>
    <m/>
    <m/>
    <x v="22"/>
    <x v="2"/>
    <x v="10"/>
    <x v="3"/>
    <x v="3"/>
    <x v="2"/>
    <n v="11952.38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30T00:00:00"/>
    <x v="84"/>
    <n v="0"/>
    <n v="-307845.65000000002"/>
    <m/>
    <x v="15"/>
    <x v="6"/>
    <m/>
    <m/>
    <x v="15"/>
    <x v="6"/>
    <x v="2"/>
    <x v="3"/>
    <x v="3"/>
    <x v="2"/>
    <n v="307845.65000000002"/>
    <x v="3"/>
    <x v="10"/>
    <n v="2021"/>
    <x v="3"/>
  </r>
  <r>
    <x v="15"/>
    <s v="2.06.01.00.00.00"/>
    <x v="1"/>
    <x v="1"/>
    <x v="0"/>
    <x v="0"/>
    <x v="1"/>
    <x v="3"/>
    <m/>
    <m/>
    <x v="1"/>
    <x v="0"/>
    <d v="2021-03-30T00:00:00"/>
    <x v="84"/>
    <n v="0"/>
    <n v="-7142.86"/>
    <m/>
    <x v="32"/>
    <x v="19"/>
    <m/>
    <m/>
    <x v="23"/>
    <x v="19"/>
    <x v="12"/>
    <x v="3"/>
    <x v="3"/>
    <x v="2"/>
    <n v="7142.86"/>
    <x v="3"/>
    <x v="11"/>
    <n v="2021"/>
    <x v="3"/>
  </r>
  <r>
    <x v="19"/>
    <s v="1.02.06.00.00.00"/>
    <x v="1"/>
    <x v="2"/>
    <x v="1"/>
    <x v="0"/>
    <x v="1"/>
    <x v="0"/>
    <m/>
    <m/>
    <x v="1"/>
    <x v="0"/>
    <d v="2021-03-30T00:00:00"/>
    <x v="84"/>
    <n v="0"/>
    <n v="187.58"/>
    <m/>
    <x v="17"/>
    <x v="20"/>
    <m/>
    <m/>
    <x v="17"/>
    <x v="20"/>
    <x v="16"/>
    <x v="3"/>
    <x v="3"/>
    <x v="2"/>
    <n v="187.58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30T00:00:00"/>
    <x v="84"/>
    <n v="0"/>
    <n v="20870.02"/>
    <m/>
    <x v="17"/>
    <x v="2"/>
    <m/>
    <m/>
    <x v="17"/>
    <x v="2"/>
    <x v="16"/>
    <x v="3"/>
    <x v="3"/>
    <x v="2"/>
    <n v="20870.02"/>
    <x v="3"/>
    <x v="1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68.14"/>
    <m/>
    <x v="17"/>
    <x v="5"/>
    <m/>
    <m/>
    <x v="17"/>
    <x v="5"/>
    <x v="16"/>
    <x v="3"/>
    <x v="3"/>
    <x v="2"/>
    <n v="68.14"/>
    <x v="3"/>
    <x v="1"/>
    <n v="2021"/>
    <x v="3"/>
  </r>
  <r>
    <x v="5"/>
    <s v="2.15.01.12.00.00"/>
    <x v="1"/>
    <x v="1"/>
    <x v="0"/>
    <x v="0"/>
    <x v="1"/>
    <x v="3"/>
    <m/>
    <m/>
    <x v="1"/>
    <x v="0"/>
    <d v="2021-03-31T00:00:00"/>
    <x v="85"/>
    <n v="0"/>
    <n v="-228.63"/>
    <m/>
    <x v="24"/>
    <x v="20"/>
    <m/>
    <m/>
    <x v="5"/>
    <x v="20"/>
    <x v="0"/>
    <x v="3"/>
    <x v="3"/>
    <x v="2"/>
    <n v="228.63"/>
    <x v="3"/>
    <x v="11"/>
    <n v="2021"/>
    <x v="3"/>
  </r>
  <r>
    <x v="19"/>
    <s v="1.02.11.00.00.00"/>
    <x v="1"/>
    <x v="2"/>
    <x v="1"/>
    <x v="0"/>
    <x v="1"/>
    <x v="0"/>
    <m/>
    <m/>
    <x v="1"/>
    <x v="0"/>
    <d v="2021-03-31T00:00:00"/>
    <x v="85"/>
    <n v="0"/>
    <n v="5166.1899999999996"/>
    <m/>
    <x v="17"/>
    <x v="6"/>
    <m/>
    <m/>
    <x v="17"/>
    <x v="6"/>
    <x v="16"/>
    <x v="3"/>
    <x v="3"/>
    <x v="2"/>
    <n v="5166.1899999999996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31T00:00:00"/>
    <x v="85"/>
    <n v="0"/>
    <n v="952.38"/>
    <m/>
    <x v="16"/>
    <x v="12"/>
    <m/>
    <m/>
    <x v="16"/>
    <x v="12"/>
    <x v="16"/>
    <x v="3"/>
    <x v="3"/>
    <x v="2"/>
    <n v="952.38"/>
    <x v="3"/>
    <x v="1"/>
    <n v="2021"/>
    <x v="3"/>
  </r>
  <r>
    <x v="39"/>
    <s v="1.02.10.00.00.00"/>
    <x v="1"/>
    <x v="2"/>
    <x v="1"/>
    <x v="0"/>
    <x v="1"/>
    <x v="0"/>
    <m/>
    <m/>
    <x v="1"/>
    <x v="0"/>
    <d v="2021-03-31T00:00:00"/>
    <x v="85"/>
    <n v="0"/>
    <n v="47.62"/>
    <m/>
    <x v="16"/>
    <x v="5"/>
    <m/>
    <m/>
    <x v="16"/>
    <x v="5"/>
    <x v="16"/>
    <x v="3"/>
    <x v="3"/>
    <x v="2"/>
    <n v="47.62"/>
    <x v="3"/>
    <x v="1"/>
    <n v="2021"/>
    <x v="3"/>
  </r>
  <r>
    <x v="27"/>
    <s v="2.15.08.01.00.00"/>
    <x v="1"/>
    <x v="1"/>
    <x v="0"/>
    <x v="0"/>
    <x v="1"/>
    <x v="3"/>
    <m/>
    <m/>
    <x v="1"/>
    <x v="0"/>
    <d v="2021-03-31T00:00:00"/>
    <x v="85"/>
    <n v="0"/>
    <n v="-283.93"/>
    <m/>
    <x v="14"/>
    <x v="11"/>
    <m/>
    <m/>
    <x v="14"/>
    <x v="11"/>
    <x v="0"/>
    <x v="3"/>
    <x v="3"/>
    <x v="2"/>
    <n v="283.93"/>
    <x v="3"/>
    <x v="11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130.44999999999999"/>
    <m/>
    <x v="17"/>
    <x v="1"/>
    <m/>
    <m/>
    <x v="17"/>
    <x v="1"/>
    <x v="16"/>
    <x v="3"/>
    <x v="3"/>
    <x v="2"/>
    <n v="130.44999999999999"/>
    <x v="3"/>
    <x v="1"/>
    <n v="2021"/>
    <x v="3"/>
  </r>
  <r>
    <x v="19"/>
    <s v="1.02.11.00.00.00"/>
    <x v="1"/>
    <x v="2"/>
    <x v="1"/>
    <x v="0"/>
    <x v="1"/>
    <x v="0"/>
    <m/>
    <m/>
    <x v="1"/>
    <x v="0"/>
    <d v="2021-03-31T00:00:00"/>
    <x v="85"/>
    <n v="0"/>
    <n v="1137.1099999999999"/>
    <m/>
    <x v="17"/>
    <x v="27"/>
    <m/>
    <m/>
    <x v="17"/>
    <x v="27"/>
    <x v="16"/>
    <x v="3"/>
    <x v="3"/>
    <x v="2"/>
    <n v="1137.1099999999999"/>
    <x v="3"/>
    <x v="1"/>
    <n v="2021"/>
    <x v="3"/>
  </r>
  <r>
    <x v="3"/>
    <s v="2.01.01.01.00.00"/>
    <x v="1"/>
    <x v="1"/>
    <x v="0"/>
    <x v="0"/>
    <x v="1"/>
    <x v="3"/>
    <m/>
    <m/>
    <x v="1"/>
    <x v="0"/>
    <d v="2021-03-31T00:00:00"/>
    <x v="85"/>
    <n v="0"/>
    <n v="-12128.02"/>
    <m/>
    <x v="15"/>
    <x v="6"/>
    <m/>
    <m/>
    <x v="15"/>
    <x v="6"/>
    <x v="2"/>
    <x v="3"/>
    <x v="3"/>
    <x v="2"/>
    <n v="12128.02"/>
    <x v="3"/>
    <x v="10"/>
    <n v="2021"/>
    <x v="3"/>
  </r>
  <r>
    <x v="19"/>
    <s v="1.02.03.00.00.00"/>
    <x v="1"/>
    <x v="2"/>
    <x v="1"/>
    <x v="0"/>
    <x v="1"/>
    <x v="0"/>
    <m/>
    <m/>
    <x v="1"/>
    <x v="0"/>
    <d v="2021-03-31T00:00:00"/>
    <x v="85"/>
    <n v="0"/>
    <n v="52.12"/>
    <m/>
    <x v="17"/>
    <x v="15"/>
    <m/>
    <m/>
    <x v="17"/>
    <x v="15"/>
    <x v="16"/>
    <x v="3"/>
    <x v="3"/>
    <x v="2"/>
    <n v="52.12"/>
    <x v="3"/>
    <x v="1"/>
    <n v="2021"/>
    <x v="3"/>
  </r>
  <r>
    <x v="3"/>
    <s v="2.01.02.00.00.00"/>
    <x v="1"/>
    <x v="1"/>
    <x v="0"/>
    <x v="0"/>
    <x v="1"/>
    <x v="3"/>
    <m/>
    <m/>
    <x v="1"/>
    <x v="0"/>
    <d v="2021-03-31T00:00:00"/>
    <x v="85"/>
    <n v="0"/>
    <n v="-71250"/>
    <m/>
    <x v="22"/>
    <x v="6"/>
    <m/>
    <m/>
    <x v="15"/>
    <x v="6"/>
    <x v="2"/>
    <x v="3"/>
    <x v="3"/>
    <x v="2"/>
    <n v="71250"/>
    <x v="3"/>
    <x v="10"/>
    <n v="2021"/>
    <x v="3"/>
  </r>
  <r>
    <x v="19"/>
    <s v="1.02.05.00.00.00"/>
    <x v="1"/>
    <x v="2"/>
    <x v="1"/>
    <x v="0"/>
    <x v="1"/>
    <x v="0"/>
    <m/>
    <m/>
    <x v="1"/>
    <x v="0"/>
    <d v="2021-03-31T00:00:00"/>
    <x v="85"/>
    <n v="0"/>
    <n v="115.52"/>
    <m/>
    <x v="17"/>
    <x v="3"/>
    <m/>
    <m/>
    <x v="17"/>
    <x v="3"/>
    <x v="16"/>
    <x v="3"/>
    <x v="3"/>
    <x v="2"/>
    <n v="115.52"/>
    <x v="3"/>
    <x v="1"/>
    <n v="2021"/>
    <x v="3"/>
  </r>
  <r>
    <x v="27"/>
    <s v="2.15.08.01.00.00"/>
    <x v="1"/>
    <x v="1"/>
    <x v="0"/>
    <x v="0"/>
    <x v="1"/>
    <x v="3"/>
    <m/>
    <m/>
    <x v="1"/>
    <x v="0"/>
    <d v="2021-03-31T00:00:00"/>
    <x v="85"/>
    <n v="0"/>
    <n v="-130.44999999999999"/>
    <m/>
    <x v="14"/>
    <x v="11"/>
    <m/>
    <m/>
    <x v="14"/>
    <x v="11"/>
    <x v="0"/>
    <x v="3"/>
    <x v="3"/>
    <x v="2"/>
    <n v="130.44999999999999"/>
    <x v="3"/>
    <x v="11"/>
    <n v="2021"/>
    <x v="3"/>
  </r>
  <r>
    <x v="16"/>
    <m/>
    <x v="1"/>
    <x v="1"/>
    <x v="0"/>
    <x v="0"/>
    <x v="0"/>
    <x v="0"/>
    <s v="X"/>
    <s v="3"/>
    <x v="1"/>
    <x v="0"/>
    <d v="2021-03-01T00:00:00"/>
    <x v="85"/>
    <m/>
    <n v="1952380.95"/>
    <m/>
    <x v="0"/>
    <x v="0"/>
    <m/>
    <m/>
    <x v="0"/>
    <x v="0"/>
    <x v="13"/>
    <x v="3"/>
    <x v="3"/>
    <x v="2"/>
    <n v="0"/>
    <x v="0"/>
    <x v="0"/>
    <n v="2021"/>
    <x v="3"/>
  </r>
  <r>
    <x v="1"/>
    <m/>
    <x v="3"/>
    <x v="1"/>
    <x v="1"/>
    <x v="0"/>
    <x v="0"/>
    <x v="0"/>
    <m/>
    <m/>
    <x v="0"/>
    <x v="0"/>
    <d v="2021-03-31T00:00:00"/>
    <x v="85"/>
    <m/>
    <n v="42401945.479999997"/>
    <m/>
    <x v="0"/>
    <x v="0"/>
    <m/>
    <m/>
    <x v="0"/>
    <x v="0"/>
    <x v="1"/>
    <x v="3"/>
    <x v="3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3-15T00:00:00"/>
    <x v="85"/>
    <m/>
    <n v="7649031.71"/>
    <m/>
    <x v="0"/>
    <x v="0"/>
    <m/>
    <m/>
    <x v="0"/>
    <x v="0"/>
    <x v="13"/>
    <x v="3"/>
    <x v="3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03-15T00:00:00"/>
    <x v="85"/>
    <m/>
    <n v="5699178.4000000004"/>
    <m/>
    <x v="0"/>
    <x v="0"/>
    <m/>
    <m/>
    <x v="0"/>
    <x v="0"/>
    <x v="15"/>
    <x v="3"/>
    <x v="3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03-15T00:00:00"/>
    <x v="85"/>
    <m/>
    <n v="13095.24"/>
    <m/>
    <x v="0"/>
    <x v="0"/>
    <m/>
    <m/>
    <x v="0"/>
    <x v="0"/>
    <x v="11"/>
    <x v="3"/>
    <x v="3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3-31T00:00:00"/>
    <x v="85"/>
    <m/>
    <n v="15313686.300000001"/>
    <m/>
    <x v="0"/>
    <x v="0"/>
    <m/>
    <m/>
    <x v="0"/>
    <x v="0"/>
    <x v="18"/>
    <x v="3"/>
    <x v="3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3-31T00:00:00"/>
    <x v="85"/>
    <n v="0"/>
    <n v="636.07000000000005"/>
    <m/>
    <x v="17"/>
    <x v="2"/>
    <m/>
    <m/>
    <x v="17"/>
    <x v="2"/>
    <x v="16"/>
    <x v="3"/>
    <x v="3"/>
    <x v="2"/>
    <n v="636.07000000000005"/>
    <x v="3"/>
    <x v="1"/>
    <n v="2021"/>
    <x v="3"/>
  </r>
  <r>
    <x v="19"/>
    <s v="1.02.06.00.00.00"/>
    <x v="1"/>
    <x v="2"/>
    <x v="1"/>
    <x v="0"/>
    <x v="1"/>
    <x v="0"/>
    <m/>
    <m/>
    <x v="1"/>
    <x v="0"/>
    <d v="2021-03-31T00:00:00"/>
    <x v="85"/>
    <n v="0"/>
    <n v="3545.52"/>
    <m/>
    <x v="17"/>
    <x v="2"/>
    <m/>
    <m/>
    <x v="17"/>
    <x v="2"/>
    <x v="16"/>
    <x v="3"/>
    <x v="3"/>
    <x v="2"/>
    <n v="3545.52"/>
    <x v="3"/>
    <x v="1"/>
    <n v="2021"/>
    <x v="3"/>
  </r>
  <r>
    <x v="7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4"/>
    <x v="4"/>
    <x v="4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4-01T00:00:00"/>
    <x v="86"/>
    <n v="306744.28999999998"/>
    <m/>
    <m/>
    <x v="0"/>
    <x v="0"/>
    <m/>
    <m/>
    <x v="0"/>
    <x v="0"/>
    <x v="1"/>
    <x v="4"/>
    <x v="4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4-01T00:00:00"/>
    <x v="86"/>
    <n v="1117202.03"/>
    <m/>
    <m/>
    <x v="0"/>
    <x v="0"/>
    <m/>
    <m/>
    <x v="0"/>
    <x v="0"/>
    <x v="15"/>
    <x v="4"/>
    <x v="4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3"/>
    <x v="4"/>
    <x v="4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4-01T00:00:00"/>
    <x v="86"/>
    <n v="-159119.04999999999"/>
    <m/>
    <m/>
    <x v="0"/>
    <x v="0"/>
    <m/>
    <m/>
    <x v="0"/>
    <x v="0"/>
    <x v="20"/>
    <x v="4"/>
    <x v="4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5"/>
    <x v="4"/>
    <x v="4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4-01T00:00:00"/>
    <x v="86"/>
    <n v="3290000"/>
    <m/>
    <m/>
    <x v="0"/>
    <x v="0"/>
    <m/>
    <m/>
    <x v="0"/>
    <x v="0"/>
    <x v="0"/>
    <x v="4"/>
    <x v="4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4-01T00:00:00"/>
    <x v="86"/>
    <n v="7815059.0300000003"/>
    <m/>
    <m/>
    <x v="0"/>
    <x v="0"/>
    <m/>
    <m/>
    <x v="0"/>
    <x v="0"/>
    <x v="13"/>
    <x v="4"/>
    <x v="4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7"/>
    <x v="4"/>
    <x v="4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8"/>
    <x v="4"/>
    <x v="4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0"/>
    <x v="4"/>
    <x v="4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4"/>
    <x v="4"/>
    <x v="4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4-01T00:00:00"/>
    <x v="86"/>
    <n v="340000"/>
    <m/>
    <m/>
    <x v="0"/>
    <x v="0"/>
    <m/>
    <m/>
    <x v="0"/>
    <x v="0"/>
    <x v="16"/>
    <x v="4"/>
    <x v="4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4-01T00:00:00"/>
    <x v="86"/>
    <n v="0"/>
    <m/>
    <m/>
    <x v="0"/>
    <x v="0"/>
    <m/>
    <m/>
    <x v="0"/>
    <x v="0"/>
    <x v="11"/>
    <x v="4"/>
    <x v="4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4-01T00:00:00"/>
    <x v="86"/>
    <n v="30316501.52"/>
    <m/>
    <m/>
    <x v="0"/>
    <x v="0"/>
    <m/>
    <m/>
    <x v="0"/>
    <x v="0"/>
    <x v="13"/>
    <x v="4"/>
    <x v="4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4-01T00:00:00"/>
    <x v="86"/>
    <n v="955765.37"/>
    <m/>
    <m/>
    <x v="0"/>
    <x v="0"/>
    <m/>
    <m/>
    <x v="0"/>
    <x v="0"/>
    <x v="12"/>
    <x v="4"/>
    <x v="4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4-01T00:00:00"/>
    <x v="86"/>
    <n v="172390.51"/>
    <m/>
    <m/>
    <x v="0"/>
    <x v="0"/>
    <m/>
    <m/>
    <x v="0"/>
    <x v="0"/>
    <x v="21"/>
    <x v="4"/>
    <x v="4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4-01T00:00:00"/>
    <x v="86"/>
    <n v="54591.27"/>
    <m/>
    <m/>
    <x v="0"/>
    <x v="0"/>
    <m/>
    <m/>
    <x v="0"/>
    <x v="0"/>
    <x v="2"/>
    <x v="4"/>
    <x v="4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4-01T00:00:00"/>
    <x v="86"/>
    <n v="5653560.3600000003"/>
    <m/>
    <m/>
    <x v="0"/>
    <x v="0"/>
    <m/>
    <m/>
    <x v="0"/>
    <x v="0"/>
    <x v="7"/>
    <x v="4"/>
    <x v="4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4-01T00:00:00"/>
    <x v="86"/>
    <n v="3875238.1"/>
    <m/>
    <m/>
    <x v="0"/>
    <x v="0"/>
    <m/>
    <m/>
    <x v="0"/>
    <x v="0"/>
    <x v="9"/>
    <x v="4"/>
    <x v="4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4-01T00:00:00"/>
    <x v="86"/>
    <n v="140916.17000000086"/>
    <m/>
    <m/>
    <x v="0"/>
    <x v="0"/>
    <m/>
    <m/>
    <x v="0"/>
    <x v="0"/>
    <x v="10"/>
    <x v="4"/>
    <x v="4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4-01T00:00:00"/>
    <x v="86"/>
    <n v="8327449.54"/>
    <m/>
    <m/>
    <x v="0"/>
    <x v="0"/>
    <m/>
    <m/>
    <x v="0"/>
    <x v="0"/>
    <x v="10"/>
    <x v="4"/>
    <x v="4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4-01T00:00:00"/>
    <x v="86"/>
    <n v="49687.45"/>
    <m/>
    <m/>
    <x v="0"/>
    <x v="0"/>
    <m/>
    <m/>
    <x v="0"/>
    <x v="0"/>
    <x v="6"/>
    <x v="4"/>
    <x v="4"/>
    <x v="2"/>
    <n v="0"/>
    <x v="0"/>
    <x v="0"/>
    <n v="2021"/>
    <x v="3"/>
  </r>
  <r>
    <x v="31"/>
    <s v="12. Item 12"/>
    <x v="1"/>
    <x v="1"/>
    <x v="0"/>
    <x v="0"/>
    <x v="0"/>
    <x v="0"/>
    <m/>
    <m/>
    <x v="0"/>
    <x v="1"/>
    <d v="2021-04-01T00:00:00"/>
    <x v="86"/>
    <n v="365476.19"/>
    <m/>
    <m/>
    <x v="0"/>
    <x v="0"/>
    <m/>
    <m/>
    <x v="0"/>
    <x v="0"/>
    <x v="5"/>
    <x v="4"/>
    <x v="4"/>
    <x v="2"/>
    <n v="0"/>
    <x v="0"/>
    <x v="0"/>
    <n v="2021"/>
    <x v="3"/>
  </r>
  <r>
    <x v="19"/>
    <s v="10. Item 10"/>
    <x v="1"/>
    <x v="1"/>
    <x v="0"/>
    <x v="0"/>
    <x v="0"/>
    <x v="0"/>
    <m/>
    <m/>
    <x v="0"/>
    <x v="1"/>
    <d v="2021-04-01T00:00:00"/>
    <x v="86"/>
    <n v="152619.04999999999"/>
    <m/>
    <m/>
    <x v="0"/>
    <x v="0"/>
    <m/>
    <m/>
    <x v="0"/>
    <x v="0"/>
    <x v="15"/>
    <x v="4"/>
    <x v="4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4-01T00:00:00"/>
    <x v="86"/>
    <m/>
    <n v="30859.43"/>
    <m/>
    <x v="0"/>
    <x v="0"/>
    <m/>
    <m/>
    <x v="0"/>
    <x v="0"/>
    <x v="18"/>
    <x v="4"/>
    <x v="4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4-01T00:00:00"/>
    <x v="86"/>
    <n v="63095.24"/>
    <m/>
    <m/>
    <x v="0"/>
    <x v="0"/>
    <m/>
    <m/>
    <x v="0"/>
    <x v="0"/>
    <x v="10"/>
    <x v="4"/>
    <x v="4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4-01T00:00:00"/>
    <x v="86"/>
    <n v="3333.33"/>
    <m/>
    <m/>
    <x v="0"/>
    <x v="0"/>
    <m/>
    <m/>
    <x v="0"/>
    <x v="0"/>
    <x v="13"/>
    <x v="4"/>
    <x v="4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4-01T00:00:00"/>
    <x v="86"/>
    <n v="766575.43"/>
    <m/>
    <m/>
    <x v="0"/>
    <x v="0"/>
    <m/>
    <m/>
    <x v="0"/>
    <x v="0"/>
    <x v="2"/>
    <x v="4"/>
    <x v="4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4-01T00:00:00"/>
    <x v="86"/>
    <n v="2380.9499999999998"/>
    <m/>
    <m/>
    <x v="0"/>
    <x v="0"/>
    <m/>
    <m/>
    <x v="0"/>
    <x v="0"/>
    <x v="7"/>
    <x v="4"/>
    <x v="4"/>
    <x v="2"/>
    <n v="0"/>
    <x v="0"/>
    <x v="0"/>
    <n v="2021"/>
    <x v="3"/>
  </r>
  <r>
    <x v="16"/>
    <s v="13. Item 13"/>
    <x v="1"/>
    <x v="1"/>
    <x v="0"/>
    <x v="0"/>
    <x v="0"/>
    <x v="0"/>
    <m/>
    <m/>
    <x v="0"/>
    <x v="1"/>
    <d v="2021-04-01T00:00:00"/>
    <x v="86"/>
    <n v="1785714.29"/>
    <m/>
    <m/>
    <x v="0"/>
    <x v="0"/>
    <m/>
    <m/>
    <x v="0"/>
    <x v="0"/>
    <x v="0"/>
    <x v="4"/>
    <x v="4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4-01T00:00:00"/>
    <x v="86"/>
    <m/>
    <n v="21118.87"/>
    <m/>
    <x v="0"/>
    <x v="0"/>
    <m/>
    <m/>
    <x v="0"/>
    <x v="0"/>
    <x v="1"/>
    <x v="4"/>
    <x v="4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4-01T00:00:00"/>
    <x v="86"/>
    <m/>
    <n v="2251909.37"/>
    <m/>
    <x v="0"/>
    <x v="0"/>
    <m/>
    <m/>
    <x v="0"/>
    <x v="0"/>
    <x v="1"/>
    <x v="4"/>
    <x v="4"/>
    <x v="2"/>
    <n v="0"/>
    <x v="0"/>
    <x v="0"/>
    <n v="2021"/>
    <x v="3"/>
  </r>
  <r>
    <x v="18"/>
    <m/>
    <x v="3"/>
    <x v="1"/>
    <x v="0"/>
    <x v="0"/>
    <x v="0"/>
    <x v="0"/>
    <m/>
    <m/>
    <x v="0"/>
    <x v="0"/>
    <d v="2021-04-01T00:00:00"/>
    <x v="86"/>
    <m/>
    <n v="6057310.1100000003"/>
    <m/>
    <x v="0"/>
    <x v="0"/>
    <m/>
    <m/>
    <x v="0"/>
    <x v="0"/>
    <x v="1"/>
    <x v="4"/>
    <x v="4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4-01T00:00:00"/>
    <x v="86"/>
    <m/>
    <n v="15897.62"/>
    <m/>
    <x v="0"/>
    <x v="0"/>
    <m/>
    <m/>
    <x v="0"/>
    <x v="0"/>
    <x v="18"/>
    <x v="4"/>
    <x v="4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4-01T00:00:00"/>
    <x v="86"/>
    <n v="202380.95"/>
    <m/>
    <m/>
    <x v="0"/>
    <x v="0"/>
    <m/>
    <m/>
    <x v="0"/>
    <x v="0"/>
    <x v="16"/>
    <x v="4"/>
    <x v="4"/>
    <x v="2"/>
    <n v="0"/>
    <x v="0"/>
    <x v="0"/>
    <n v="2021"/>
    <x v="3"/>
  </r>
  <r>
    <x v="18"/>
    <m/>
    <x v="3"/>
    <x v="1"/>
    <x v="0"/>
    <x v="0"/>
    <x v="0"/>
    <x v="0"/>
    <m/>
    <m/>
    <x v="0"/>
    <x v="0"/>
    <d v="2021-04-01T00:00:00"/>
    <x v="86"/>
    <m/>
    <n v="55997.94"/>
    <m/>
    <x v="0"/>
    <x v="0"/>
    <m/>
    <m/>
    <x v="0"/>
    <x v="0"/>
    <x v="1"/>
    <x v="4"/>
    <x v="4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4-01T00:00:00"/>
    <x v="86"/>
    <m/>
    <n v="108476.61"/>
    <m/>
    <x v="0"/>
    <x v="0"/>
    <m/>
    <m/>
    <x v="0"/>
    <x v="0"/>
    <x v="3"/>
    <x v="4"/>
    <x v="4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4-01T00:00:00"/>
    <x v="86"/>
    <m/>
    <n v="8597492.0899999999"/>
    <m/>
    <x v="0"/>
    <x v="0"/>
    <m/>
    <m/>
    <x v="0"/>
    <x v="0"/>
    <x v="3"/>
    <x v="4"/>
    <x v="4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4-01T00:00:00"/>
    <x v="86"/>
    <m/>
    <n v="42944.05"/>
    <m/>
    <x v="0"/>
    <x v="0"/>
    <m/>
    <m/>
    <x v="0"/>
    <x v="0"/>
    <x v="3"/>
    <x v="4"/>
    <x v="4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4-01T00:00:00"/>
    <x v="86"/>
    <m/>
    <n v="704181.69"/>
    <m/>
    <x v="0"/>
    <x v="0"/>
    <m/>
    <m/>
    <x v="0"/>
    <x v="0"/>
    <x v="18"/>
    <x v="4"/>
    <x v="4"/>
    <x v="2"/>
    <n v="0"/>
    <x v="0"/>
    <x v="0"/>
    <n v="2021"/>
    <x v="3"/>
  </r>
  <r>
    <x v="17"/>
    <s v="03. Item 03"/>
    <x v="1"/>
    <x v="1"/>
    <x v="0"/>
    <x v="0"/>
    <x v="0"/>
    <x v="0"/>
    <m/>
    <m/>
    <x v="0"/>
    <x v="1"/>
    <d v="2021-04-01T00:00:00"/>
    <x v="86"/>
    <n v="3298526.98"/>
    <m/>
    <m/>
    <x v="0"/>
    <x v="0"/>
    <m/>
    <m/>
    <x v="0"/>
    <x v="0"/>
    <x v="6"/>
    <x v="4"/>
    <x v="4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4-01T00:00:00"/>
    <x v="86"/>
    <n v="51904.76"/>
    <m/>
    <m/>
    <x v="0"/>
    <x v="0"/>
    <m/>
    <m/>
    <x v="0"/>
    <x v="0"/>
    <x v="13"/>
    <x v="4"/>
    <x v="4"/>
    <x v="2"/>
    <n v="0"/>
    <x v="0"/>
    <x v="0"/>
    <n v="2021"/>
    <x v="3"/>
  </r>
  <r>
    <x v="28"/>
    <m/>
    <x v="1"/>
    <x v="1"/>
    <x v="0"/>
    <x v="0"/>
    <x v="0"/>
    <x v="0"/>
    <m/>
    <m/>
    <x v="0"/>
    <x v="1"/>
    <d v="2021-04-01T00:00:00"/>
    <x v="86"/>
    <n v="21118.87"/>
    <m/>
    <m/>
    <x v="0"/>
    <x v="0"/>
    <m/>
    <m/>
    <x v="0"/>
    <x v="0"/>
    <x v="15"/>
    <x v="4"/>
    <x v="4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4-01T00:00:00"/>
    <x v="86"/>
    <n v="8263285.71"/>
    <m/>
    <m/>
    <x v="0"/>
    <x v="0"/>
    <m/>
    <m/>
    <x v="0"/>
    <x v="0"/>
    <x v="9"/>
    <x v="4"/>
    <x v="4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04-01T00:00:00"/>
    <x v="86"/>
    <n v="455238.1"/>
    <m/>
    <m/>
    <x v="0"/>
    <x v="0"/>
    <m/>
    <m/>
    <x v="0"/>
    <x v="0"/>
    <x v="10"/>
    <x v="4"/>
    <x v="4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4-01T00:00:00"/>
    <x v="86"/>
    <n v="5337214.47"/>
    <m/>
    <m/>
    <x v="0"/>
    <x v="0"/>
    <m/>
    <m/>
    <x v="0"/>
    <x v="0"/>
    <x v="10"/>
    <x v="4"/>
    <x v="4"/>
    <x v="2"/>
    <n v="0"/>
    <x v="0"/>
    <x v="0"/>
    <n v="2021"/>
    <x v="3"/>
  </r>
  <r>
    <x v="12"/>
    <m/>
    <x v="1"/>
    <x v="2"/>
    <x v="1"/>
    <x v="0"/>
    <x v="0"/>
    <x v="0"/>
    <m/>
    <m/>
    <x v="0"/>
    <x v="1"/>
    <d v="2021-04-01T00:00:00"/>
    <x v="86"/>
    <n v="55000"/>
    <m/>
    <m/>
    <x v="0"/>
    <x v="0"/>
    <m/>
    <m/>
    <x v="0"/>
    <x v="0"/>
    <x v="10"/>
    <x v="4"/>
    <x v="4"/>
    <x v="2"/>
    <n v="0"/>
    <x v="0"/>
    <x v="0"/>
    <n v="2021"/>
    <x v="3"/>
  </r>
  <r>
    <x v="1"/>
    <m/>
    <x v="1"/>
    <x v="2"/>
    <x v="0"/>
    <x v="0"/>
    <x v="0"/>
    <x v="0"/>
    <m/>
    <m/>
    <x v="0"/>
    <x v="1"/>
    <d v="2021-04-01T00:00:00"/>
    <x v="86"/>
    <n v="510238.1"/>
    <m/>
    <m/>
    <x v="0"/>
    <x v="0"/>
    <m/>
    <m/>
    <x v="0"/>
    <x v="0"/>
    <x v="1"/>
    <x v="4"/>
    <x v="4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4-01T00:00:00"/>
    <x v="86"/>
    <n v="5547142.8600000003"/>
    <m/>
    <m/>
    <x v="0"/>
    <x v="0"/>
    <m/>
    <m/>
    <x v="0"/>
    <x v="0"/>
    <x v="13"/>
    <x v="4"/>
    <x v="4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4-01T00:00:00"/>
    <x v="86"/>
    <n v="78571.429999999993"/>
    <m/>
    <m/>
    <x v="0"/>
    <x v="0"/>
    <m/>
    <m/>
    <x v="0"/>
    <x v="0"/>
    <x v="13"/>
    <x v="4"/>
    <x v="4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4-01T00:00:00"/>
    <x v="86"/>
    <n v="5000000"/>
    <m/>
    <m/>
    <x v="0"/>
    <x v="0"/>
    <m/>
    <m/>
    <x v="0"/>
    <x v="0"/>
    <x v="1"/>
    <x v="4"/>
    <x v="4"/>
    <x v="2"/>
    <n v="0"/>
    <x v="0"/>
    <x v="0"/>
    <n v="2021"/>
    <x v="3"/>
  </r>
  <r>
    <x v="24"/>
    <m/>
    <x v="1"/>
    <x v="1"/>
    <x v="0"/>
    <x v="0"/>
    <x v="0"/>
    <x v="0"/>
    <m/>
    <m/>
    <x v="0"/>
    <x v="1"/>
    <d v="2021-04-01T00:00:00"/>
    <x v="86"/>
    <n v="8599047.6199999992"/>
    <m/>
    <m/>
    <x v="0"/>
    <x v="0"/>
    <m/>
    <m/>
    <x v="0"/>
    <x v="0"/>
    <x v="9"/>
    <x v="4"/>
    <x v="4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4-01T00:00:00"/>
    <x v="86"/>
    <n v="61904.76"/>
    <m/>
    <m/>
    <x v="0"/>
    <x v="0"/>
    <m/>
    <m/>
    <x v="0"/>
    <x v="0"/>
    <x v="1"/>
    <x v="4"/>
    <x v="4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04-01T00:00:00"/>
    <x v="86"/>
    <n v="43095.24"/>
    <m/>
    <m/>
    <x v="0"/>
    <x v="0"/>
    <m/>
    <m/>
    <x v="0"/>
    <x v="0"/>
    <x v="15"/>
    <x v="4"/>
    <x v="4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4-01T00:00:00"/>
    <x v="86"/>
    <n v="945238.1"/>
    <m/>
    <m/>
    <x v="0"/>
    <x v="0"/>
    <m/>
    <m/>
    <x v="0"/>
    <x v="0"/>
    <x v="13"/>
    <x v="4"/>
    <x v="4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357.14"/>
    <m/>
    <x v="16"/>
    <x v="9"/>
    <m/>
    <m/>
    <x v="16"/>
    <x v="9"/>
    <x v="16"/>
    <x v="4"/>
    <x v="4"/>
    <x v="2"/>
    <n v="357.1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59.52"/>
    <m/>
    <x v="16"/>
    <x v="7"/>
    <m/>
    <m/>
    <x v="16"/>
    <x v="7"/>
    <x v="16"/>
    <x v="4"/>
    <x v="4"/>
    <x v="2"/>
    <n v="59.5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119.05"/>
    <m/>
    <x v="16"/>
    <x v="4"/>
    <m/>
    <m/>
    <x v="16"/>
    <x v="4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1T00:00:00"/>
    <x v="86"/>
    <n v="0"/>
    <n v="164.29"/>
    <m/>
    <x v="16"/>
    <x v="8"/>
    <m/>
    <m/>
    <x v="16"/>
    <x v="8"/>
    <x v="16"/>
    <x v="4"/>
    <x v="4"/>
    <x v="2"/>
    <n v="164.2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1T00:00:00"/>
    <x v="86"/>
    <n v="0"/>
    <n v="144.32"/>
    <m/>
    <x v="17"/>
    <x v="3"/>
    <m/>
    <m/>
    <x v="17"/>
    <x v="3"/>
    <x v="16"/>
    <x v="4"/>
    <x v="4"/>
    <x v="2"/>
    <n v="144.3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1T00:00:00"/>
    <x v="86"/>
    <n v="0"/>
    <n v="127.37"/>
    <m/>
    <x v="17"/>
    <x v="5"/>
    <m/>
    <m/>
    <x v="17"/>
    <x v="5"/>
    <x v="16"/>
    <x v="4"/>
    <x v="4"/>
    <x v="2"/>
    <n v="127.3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83.74"/>
    <m/>
    <x v="17"/>
    <x v="5"/>
    <m/>
    <m/>
    <x v="17"/>
    <x v="5"/>
    <x v="16"/>
    <x v="4"/>
    <x v="4"/>
    <x v="2"/>
    <n v="183.7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190.48"/>
    <m/>
    <x v="17"/>
    <x v="5"/>
    <m/>
    <m/>
    <x v="17"/>
    <x v="5"/>
    <x v="16"/>
    <x v="4"/>
    <x v="4"/>
    <x v="2"/>
    <n v="1190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773.48"/>
    <m/>
    <x v="17"/>
    <x v="5"/>
    <m/>
    <m/>
    <x v="17"/>
    <x v="5"/>
    <x v="16"/>
    <x v="4"/>
    <x v="4"/>
    <x v="2"/>
    <n v="773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2T00:00:00"/>
    <x v="87"/>
    <n v="0"/>
    <n v="158.56"/>
    <m/>
    <x v="17"/>
    <x v="3"/>
    <m/>
    <m/>
    <x v="17"/>
    <x v="3"/>
    <x v="16"/>
    <x v="4"/>
    <x v="4"/>
    <x v="2"/>
    <n v="158.56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02T00:00:00"/>
    <x v="87"/>
    <n v="0"/>
    <n v="-196.56"/>
    <m/>
    <x v="15"/>
    <x v="6"/>
    <m/>
    <m/>
    <x v="15"/>
    <x v="6"/>
    <x v="2"/>
    <x v="4"/>
    <x v="4"/>
    <x v="2"/>
    <n v="196.56"/>
    <x v="4"/>
    <x v="10"/>
    <n v="2021"/>
    <x v="3"/>
  </r>
  <r>
    <x v="39"/>
    <s v="1.02.10.00.00.00"/>
    <x v="1"/>
    <x v="2"/>
    <x v="1"/>
    <x v="0"/>
    <x v="1"/>
    <x v="0"/>
    <m/>
    <m/>
    <x v="1"/>
    <x v="0"/>
    <d v="2021-04-02T00:00:00"/>
    <x v="87"/>
    <n v="0"/>
    <n v="119.05"/>
    <m/>
    <x v="16"/>
    <x v="15"/>
    <m/>
    <m/>
    <x v="16"/>
    <x v="15"/>
    <x v="16"/>
    <x v="4"/>
    <x v="4"/>
    <x v="2"/>
    <n v="119.05"/>
    <x v="4"/>
    <x v="1"/>
    <n v="2021"/>
    <x v="3"/>
  </r>
  <r>
    <x v="24"/>
    <m/>
    <x v="1"/>
    <x v="1"/>
    <x v="1"/>
    <x v="0"/>
    <x v="0"/>
    <x v="0"/>
    <m/>
    <m/>
    <x v="1"/>
    <x v="0"/>
    <d v="2021-04-05T00:00:00"/>
    <x v="88"/>
    <m/>
    <n v="11241.25"/>
    <m/>
    <x v="0"/>
    <x v="0"/>
    <m/>
    <m/>
    <x v="0"/>
    <x v="0"/>
    <x v="9"/>
    <x v="4"/>
    <x v="4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3-23T00:00:00"/>
    <x v="88"/>
    <m/>
    <n v="163.66"/>
    <m/>
    <x v="0"/>
    <x v="0"/>
    <m/>
    <m/>
    <x v="0"/>
    <x v="0"/>
    <x v="17"/>
    <x v="3"/>
    <x v="4"/>
    <x v="2"/>
    <n v="0"/>
    <x v="0"/>
    <x v="0"/>
    <n v="2021"/>
    <x v="3"/>
  </r>
  <r>
    <x v="10"/>
    <m/>
    <x v="1"/>
    <x v="1"/>
    <x v="0"/>
    <x v="0"/>
    <x v="0"/>
    <x v="0"/>
    <m/>
    <s v="3"/>
    <x v="1"/>
    <x v="0"/>
    <d v="2021-03-24T00:00:00"/>
    <x v="88"/>
    <m/>
    <n v="11077.6"/>
    <m/>
    <x v="0"/>
    <x v="0"/>
    <m/>
    <m/>
    <x v="0"/>
    <x v="0"/>
    <x v="8"/>
    <x v="3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299.14"/>
    <m/>
    <x v="17"/>
    <x v="3"/>
    <m/>
    <m/>
    <x v="17"/>
    <x v="3"/>
    <x v="16"/>
    <x v="4"/>
    <x v="4"/>
    <x v="2"/>
    <n v="299.1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371.31"/>
    <m/>
    <x v="17"/>
    <x v="5"/>
    <m/>
    <m/>
    <x v="17"/>
    <x v="5"/>
    <x v="16"/>
    <x v="4"/>
    <x v="4"/>
    <x v="2"/>
    <n v="371.3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5T00:00:00"/>
    <x v="88"/>
    <n v="0"/>
    <n v="130.94999999999999"/>
    <m/>
    <x v="16"/>
    <x v="8"/>
    <m/>
    <m/>
    <x v="16"/>
    <x v="8"/>
    <x v="16"/>
    <x v="4"/>
    <x v="4"/>
    <x v="2"/>
    <n v="130.94999999999999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05T00:00:00"/>
    <x v="88"/>
    <n v="0"/>
    <n v="451.02"/>
    <m/>
    <x v="17"/>
    <x v="3"/>
    <m/>
    <m/>
    <x v="17"/>
    <x v="3"/>
    <x v="16"/>
    <x v="4"/>
    <x v="4"/>
    <x v="2"/>
    <n v="451.02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05T00:00:00"/>
    <x v="88"/>
    <n v="0"/>
    <n v="-2838.1"/>
    <m/>
    <x v="15"/>
    <x v="6"/>
    <m/>
    <m/>
    <x v="15"/>
    <x v="6"/>
    <x v="2"/>
    <x v="4"/>
    <x v="4"/>
    <x v="2"/>
    <n v="2838.1"/>
    <x v="4"/>
    <x v="10"/>
    <n v="2021"/>
    <x v="3"/>
  </r>
  <r>
    <x v="3"/>
    <s v="2.01.02.00.00.00"/>
    <x v="1"/>
    <x v="1"/>
    <x v="0"/>
    <x v="0"/>
    <x v="1"/>
    <x v="3"/>
    <m/>
    <m/>
    <x v="1"/>
    <x v="0"/>
    <d v="2021-04-05T00:00:00"/>
    <x v="88"/>
    <n v="0"/>
    <n v="-23497.62"/>
    <m/>
    <x v="22"/>
    <x v="6"/>
    <m/>
    <m/>
    <x v="15"/>
    <x v="6"/>
    <x v="2"/>
    <x v="4"/>
    <x v="4"/>
    <x v="2"/>
    <n v="23497.62"/>
    <x v="4"/>
    <x v="10"/>
    <n v="2021"/>
    <x v="3"/>
  </r>
  <r>
    <x v="5"/>
    <s v="2.15.01.05.02.00"/>
    <x v="1"/>
    <x v="1"/>
    <x v="0"/>
    <x v="0"/>
    <x v="1"/>
    <x v="3"/>
    <m/>
    <m/>
    <x v="1"/>
    <x v="0"/>
    <d v="2021-04-05T00:00:00"/>
    <x v="88"/>
    <n v="0"/>
    <n v="-229.71"/>
    <m/>
    <x v="25"/>
    <x v="3"/>
    <m/>
    <m/>
    <x v="5"/>
    <x v="3"/>
    <x v="0"/>
    <x v="4"/>
    <x v="4"/>
    <x v="2"/>
    <n v="229.71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05T00:00:00"/>
    <x v="88"/>
    <n v="0"/>
    <n v="2269.36"/>
    <m/>
    <x v="17"/>
    <x v="3"/>
    <m/>
    <m/>
    <x v="17"/>
    <x v="3"/>
    <x v="16"/>
    <x v="4"/>
    <x v="4"/>
    <x v="2"/>
    <n v="2269.36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5T00:00:00"/>
    <x v="88"/>
    <n v="0"/>
    <n v="803.96"/>
    <m/>
    <x v="17"/>
    <x v="2"/>
    <m/>
    <m/>
    <x v="17"/>
    <x v="2"/>
    <x v="16"/>
    <x v="4"/>
    <x v="4"/>
    <x v="2"/>
    <n v="803.96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5T00:00:00"/>
    <x v="88"/>
    <n v="0"/>
    <n v="101.19"/>
    <m/>
    <x v="16"/>
    <x v="2"/>
    <m/>
    <m/>
    <x v="16"/>
    <x v="2"/>
    <x v="16"/>
    <x v="4"/>
    <x v="4"/>
    <x v="2"/>
    <n v="101.1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727.07"/>
    <m/>
    <x v="17"/>
    <x v="5"/>
    <m/>
    <m/>
    <x v="17"/>
    <x v="5"/>
    <x v="16"/>
    <x v="4"/>
    <x v="4"/>
    <x v="2"/>
    <n v="727.0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06T00:00:00"/>
    <x v="89"/>
    <n v="0"/>
    <n v="49.92"/>
    <m/>
    <x v="17"/>
    <x v="8"/>
    <m/>
    <m/>
    <x v="17"/>
    <x v="8"/>
    <x v="16"/>
    <x v="4"/>
    <x v="4"/>
    <x v="2"/>
    <n v="49.9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19.05"/>
    <m/>
    <x v="16"/>
    <x v="15"/>
    <m/>
    <m/>
    <x v="16"/>
    <x v="15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61.9"/>
    <m/>
    <x v="16"/>
    <x v="9"/>
    <m/>
    <m/>
    <x v="16"/>
    <x v="9"/>
    <x v="16"/>
    <x v="4"/>
    <x v="4"/>
    <x v="2"/>
    <n v="16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6T00:00:00"/>
    <x v="89"/>
    <n v="0"/>
    <n v="190.48"/>
    <m/>
    <x v="16"/>
    <x v="8"/>
    <m/>
    <m/>
    <x v="16"/>
    <x v="8"/>
    <x v="16"/>
    <x v="4"/>
    <x v="4"/>
    <x v="2"/>
    <n v="190.4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60.35"/>
    <m/>
    <x v="17"/>
    <x v="3"/>
    <m/>
    <m/>
    <x v="17"/>
    <x v="3"/>
    <x v="16"/>
    <x v="4"/>
    <x v="4"/>
    <x v="2"/>
    <n v="60.3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6T00:00:00"/>
    <x v="89"/>
    <n v="0"/>
    <n v="161.18"/>
    <m/>
    <x v="17"/>
    <x v="5"/>
    <m/>
    <m/>
    <x v="17"/>
    <x v="5"/>
    <x v="16"/>
    <x v="4"/>
    <x v="4"/>
    <x v="2"/>
    <n v="161.18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6T00:00:00"/>
    <x v="89"/>
    <n v="0"/>
    <n v="-474.6"/>
    <m/>
    <x v="5"/>
    <x v="17"/>
    <m/>
    <m/>
    <x v="5"/>
    <x v="17"/>
    <x v="0"/>
    <x v="4"/>
    <x v="4"/>
    <x v="2"/>
    <n v="474.6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6T00:00:00"/>
    <x v="89"/>
    <n v="0"/>
    <n v="65770.25"/>
    <m/>
    <x v="17"/>
    <x v="10"/>
    <m/>
    <m/>
    <x v="17"/>
    <x v="10"/>
    <x v="16"/>
    <x v="4"/>
    <x v="4"/>
    <x v="2"/>
    <n v="65770.25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6T00:00:00"/>
    <x v="89"/>
    <n v="0"/>
    <n v="409.16"/>
    <m/>
    <x v="17"/>
    <x v="2"/>
    <m/>
    <m/>
    <x v="17"/>
    <x v="2"/>
    <x v="16"/>
    <x v="4"/>
    <x v="4"/>
    <x v="2"/>
    <n v="409.16"/>
    <x v="4"/>
    <x v="1"/>
    <n v="2021"/>
    <x v="3"/>
  </r>
  <r>
    <x v="2"/>
    <s v="2.09.02.02.00.00"/>
    <x v="1"/>
    <x v="2"/>
    <x v="0"/>
    <x v="0"/>
    <x v="1"/>
    <x v="0"/>
    <m/>
    <m/>
    <x v="1"/>
    <x v="0"/>
    <d v="2021-04-06T00:00:00"/>
    <x v="89"/>
    <n v="0"/>
    <n v="13148.11"/>
    <m/>
    <x v="38"/>
    <x v="17"/>
    <m/>
    <m/>
    <x v="27"/>
    <x v="17"/>
    <x v="1"/>
    <x v="4"/>
    <x v="4"/>
    <x v="2"/>
    <n v="13148.1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6T00:00:00"/>
    <x v="89"/>
    <n v="0"/>
    <n v="792.65"/>
    <m/>
    <x v="17"/>
    <x v="10"/>
    <m/>
    <m/>
    <x v="17"/>
    <x v="10"/>
    <x v="16"/>
    <x v="4"/>
    <x v="4"/>
    <x v="2"/>
    <n v="792.65"/>
    <x v="4"/>
    <x v="1"/>
    <n v="2021"/>
    <x v="3"/>
  </r>
  <r>
    <x v="24"/>
    <m/>
    <x v="1"/>
    <x v="1"/>
    <x v="0"/>
    <x v="0"/>
    <x v="0"/>
    <x v="0"/>
    <m/>
    <s v="3"/>
    <x v="1"/>
    <x v="0"/>
    <d v="2021-03-30T00:00:00"/>
    <x v="90"/>
    <m/>
    <n v="11297.52"/>
    <m/>
    <x v="0"/>
    <x v="0"/>
    <m/>
    <m/>
    <x v="0"/>
    <x v="0"/>
    <x v="9"/>
    <x v="3"/>
    <x v="4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04-07T00:00:00"/>
    <x v="90"/>
    <m/>
    <n v="11297.52"/>
    <m/>
    <x v="0"/>
    <x v="0"/>
    <m/>
    <m/>
    <x v="0"/>
    <x v="0"/>
    <x v="9"/>
    <x v="4"/>
    <x v="4"/>
    <x v="2"/>
    <n v="0"/>
    <x v="0"/>
    <x v="0"/>
    <n v="2021"/>
    <x v="3"/>
  </r>
  <r>
    <x v="5"/>
    <s v="2.15.08.03.00.00"/>
    <x v="1"/>
    <x v="1"/>
    <x v="0"/>
    <x v="0"/>
    <x v="1"/>
    <x v="3"/>
    <m/>
    <m/>
    <x v="1"/>
    <x v="0"/>
    <d v="2021-04-07T00:00:00"/>
    <x v="90"/>
    <n v="0"/>
    <n v="-2380.9499999999998"/>
    <m/>
    <x v="5"/>
    <x v="6"/>
    <m/>
    <m/>
    <x v="5"/>
    <x v="6"/>
    <x v="0"/>
    <x v="4"/>
    <x v="4"/>
    <x v="2"/>
    <n v="2380.9499999999998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07T00:00:00"/>
    <x v="90"/>
    <n v="0"/>
    <n v="164.72"/>
    <m/>
    <x v="17"/>
    <x v="5"/>
    <m/>
    <m/>
    <x v="17"/>
    <x v="5"/>
    <x v="16"/>
    <x v="4"/>
    <x v="4"/>
    <x v="2"/>
    <n v="164.7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7T00:00:00"/>
    <x v="90"/>
    <n v="0"/>
    <n v="23.81"/>
    <m/>
    <x v="16"/>
    <x v="16"/>
    <m/>
    <m/>
    <x v="16"/>
    <x v="16"/>
    <x v="16"/>
    <x v="4"/>
    <x v="4"/>
    <x v="2"/>
    <n v="23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7T00:00:00"/>
    <x v="90"/>
    <n v="0"/>
    <n v="94.46"/>
    <m/>
    <x v="17"/>
    <x v="3"/>
    <m/>
    <m/>
    <x v="17"/>
    <x v="3"/>
    <x v="16"/>
    <x v="4"/>
    <x v="4"/>
    <x v="2"/>
    <n v="94.46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244.73"/>
    <m/>
    <x v="5"/>
    <x v="25"/>
    <m/>
    <m/>
    <x v="5"/>
    <x v="25"/>
    <x v="0"/>
    <x v="4"/>
    <x v="4"/>
    <x v="2"/>
    <n v="244.73"/>
    <x v="4"/>
    <x v="11"/>
    <n v="2021"/>
    <x v="3"/>
  </r>
  <r>
    <x v="1"/>
    <s v="2.09.02.04.00.00"/>
    <x v="1"/>
    <x v="1"/>
    <x v="0"/>
    <x v="0"/>
    <x v="1"/>
    <x v="3"/>
    <m/>
    <m/>
    <x v="1"/>
    <x v="0"/>
    <d v="2021-04-07T00:00:00"/>
    <x v="90"/>
    <n v="0"/>
    <n v="-47686.33"/>
    <m/>
    <x v="6"/>
    <x v="6"/>
    <m/>
    <m/>
    <x v="6"/>
    <x v="6"/>
    <x v="1"/>
    <x v="4"/>
    <x v="4"/>
    <x v="2"/>
    <n v="47686.33"/>
    <x v="4"/>
    <x v="11"/>
    <n v="2021"/>
    <x v="3"/>
  </r>
  <r>
    <x v="5"/>
    <s v="2.15.01.12.00.00"/>
    <x v="1"/>
    <x v="1"/>
    <x v="0"/>
    <x v="0"/>
    <x v="1"/>
    <x v="3"/>
    <m/>
    <m/>
    <x v="1"/>
    <x v="0"/>
    <d v="2021-04-07T00:00:00"/>
    <x v="90"/>
    <n v="0"/>
    <n v="-914.88"/>
    <m/>
    <x v="24"/>
    <x v="6"/>
    <m/>
    <m/>
    <x v="5"/>
    <x v="6"/>
    <x v="0"/>
    <x v="4"/>
    <x v="4"/>
    <x v="2"/>
    <n v="914.88"/>
    <x v="4"/>
    <x v="11"/>
    <n v="2021"/>
    <x v="3"/>
  </r>
  <r>
    <x v="6"/>
    <s v="2.15.03.00.00.00"/>
    <x v="1"/>
    <x v="1"/>
    <x v="0"/>
    <x v="0"/>
    <x v="1"/>
    <x v="3"/>
    <m/>
    <m/>
    <x v="1"/>
    <x v="0"/>
    <d v="2021-04-07T00:00:00"/>
    <x v="90"/>
    <n v="0"/>
    <n v="-9494"/>
    <m/>
    <x v="1"/>
    <x v="6"/>
    <m/>
    <m/>
    <x v="1"/>
    <x v="6"/>
    <x v="0"/>
    <x v="4"/>
    <x v="4"/>
    <x v="2"/>
    <n v="9494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07T00:00:00"/>
    <x v="90"/>
    <n v="0"/>
    <n v="296.81"/>
    <m/>
    <x v="17"/>
    <x v="2"/>
    <m/>
    <m/>
    <x v="17"/>
    <x v="2"/>
    <x v="16"/>
    <x v="4"/>
    <x v="4"/>
    <x v="2"/>
    <n v="296.81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256.77999999999997"/>
    <m/>
    <x v="5"/>
    <x v="12"/>
    <m/>
    <m/>
    <x v="5"/>
    <x v="12"/>
    <x v="0"/>
    <x v="4"/>
    <x v="4"/>
    <x v="2"/>
    <n v="256.77999999999997"/>
    <x v="4"/>
    <x v="11"/>
    <n v="2021"/>
    <x v="3"/>
  </r>
  <r>
    <x v="3"/>
    <s v="2.01.01.01.00.00"/>
    <x v="1"/>
    <x v="1"/>
    <x v="0"/>
    <x v="0"/>
    <x v="1"/>
    <x v="3"/>
    <m/>
    <m/>
    <x v="1"/>
    <x v="0"/>
    <d v="2021-04-07T00:00:00"/>
    <x v="90"/>
    <n v="0"/>
    <n v="-83394.350000000006"/>
    <m/>
    <x v="15"/>
    <x v="6"/>
    <m/>
    <m/>
    <x v="15"/>
    <x v="6"/>
    <x v="2"/>
    <x v="4"/>
    <x v="4"/>
    <x v="2"/>
    <n v="83394.350000000006"/>
    <x v="4"/>
    <x v="10"/>
    <n v="2021"/>
    <x v="3"/>
  </r>
  <r>
    <x v="29"/>
    <s v="2.15.01.07.00.00"/>
    <x v="1"/>
    <x v="1"/>
    <x v="0"/>
    <x v="0"/>
    <x v="1"/>
    <x v="3"/>
    <m/>
    <m/>
    <x v="1"/>
    <x v="0"/>
    <d v="2021-04-07T00:00:00"/>
    <x v="90"/>
    <n v="0"/>
    <n v="-1711.54"/>
    <m/>
    <x v="9"/>
    <x v="21"/>
    <m/>
    <m/>
    <x v="9"/>
    <x v="21"/>
    <x v="0"/>
    <x v="4"/>
    <x v="4"/>
    <x v="2"/>
    <n v="1711.54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7T00:00:00"/>
    <x v="90"/>
    <n v="0"/>
    <n v="2033.47"/>
    <m/>
    <x v="17"/>
    <x v="13"/>
    <m/>
    <m/>
    <x v="17"/>
    <x v="13"/>
    <x v="16"/>
    <x v="4"/>
    <x v="4"/>
    <x v="2"/>
    <n v="2033.47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7T00:00:00"/>
    <x v="90"/>
    <n v="0"/>
    <n v="-3422.62"/>
    <m/>
    <x v="5"/>
    <x v="6"/>
    <m/>
    <m/>
    <x v="5"/>
    <x v="6"/>
    <x v="0"/>
    <x v="4"/>
    <x v="4"/>
    <x v="2"/>
    <n v="3422.62"/>
    <x v="4"/>
    <x v="11"/>
    <n v="2021"/>
    <x v="3"/>
  </r>
  <r>
    <x v="24"/>
    <m/>
    <x v="1"/>
    <x v="1"/>
    <x v="0"/>
    <x v="0"/>
    <x v="0"/>
    <x v="0"/>
    <m/>
    <s v="3"/>
    <x v="1"/>
    <x v="0"/>
    <d v="2021-03-31T00:00:00"/>
    <x v="91"/>
    <m/>
    <n v="41022.04"/>
    <m/>
    <x v="0"/>
    <x v="0"/>
    <m/>
    <m/>
    <x v="0"/>
    <x v="0"/>
    <x v="9"/>
    <x v="3"/>
    <x v="4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4-08T00:00:00"/>
    <x v="91"/>
    <m/>
    <n v="13971.74"/>
    <m/>
    <x v="0"/>
    <x v="0"/>
    <m/>
    <m/>
    <x v="0"/>
    <x v="0"/>
    <x v="10"/>
    <x v="4"/>
    <x v="4"/>
    <x v="2"/>
    <n v="0"/>
    <x v="0"/>
    <x v="0"/>
    <n v="2021"/>
    <x v="3"/>
  </r>
  <r>
    <x v="12"/>
    <m/>
    <x v="1"/>
    <x v="2"/>
    <x v="0"/>
    <x v="0"/>
    <x v="0"/>
    <x v="0"/>
    <m/>
    <s v="4"/>
    <x v="1"/>
    <x v="0"/>
    <d v="2021-03-29T00:00:00"/>
    <x v="91"/>
    <m/>
    <n v="13971.74"/>
    <m/>
    <x v="0"/>
    <x v="0"/>
    <m/>
    <m/>
    <x v="0"/>
    <x v="0"/>
    <x v="10"/>
    <x v="3"/>
    <x v="4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4-08T00:00:00"/>
    <x v="91"/>
    <m/>
    <n v="41022.04"/>
    <m/>
    <x v="0"/>
    <x v="0"/>
    <m/>
    <m/>
    <x v="0"/>
    <x v="0"/>
    <x v="10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08T00:00:00"/>
    <x v="91"/>
    <n v="0"/>
    <n v="150.51"/>
    <m/>
    <x v="17"/>
    <x v="5"/>
    <m/>
    <m/>
    <x v="17"/>
    <x v="5"/>
    <x v="16"/>
    <x v="4"/>
    <x v="4"/>
    <x v="2"/>
    <n v="150.5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8T00:00:00"/>
    <x v="91"/>
    <n v="0"/>
    <n v="108.33"/>
    <m/>
    <x v="17"/>
    <x v="3"/>
    <m/>
    <m/>
    <x v="17"/>
    <x v="3"/>
    <x v="16"/>
    <x v="4"/>
    <x v="4"/>
    <x v="2"/>
    <n v="108.33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08T00:00:00"/>
    <x v="91"/>
    <n v="0"/>
    <n v="73.709999999999994"/>
    <m/>
    <x v="17"/>
    <x v="15"/>
    <m/>
    <m/>
    <x v="17"/>
    <x v="15"/>
    <x v="16"/>
    <x v="4"/>
    <x v="4"/>
    <x v="2"/>
    <n v="73.70999999999999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8T00:00:00"/>
    <x v="91"/>
    <n v="0"/>
    <n v="71.430000000000007"/>
    <m/>
    <x v="16"/>
    <x v="16"/>
    <m/>
    <m/>
    <x v="16"/>
    <x v="16"/>
    <x v="16"/>
    <x v="4"/>
    <x v="4"/>
    <x v="2"/>
    <n v="71.430000000000007"/>
    <x v="4"/>
    <x v="1"/>
    <n v="2021"/>
    <x v="3"/>
  </r>
  <r>
    <x v="19"/>
    <s v="1.02.07.02.00.00"/>
    <x v="1"/>
    <x v="2"/>
    <x v="1"/>
    <x v="0"/>
    <x v="1"/>
    <x v="0"/>
    <m/>
    <m/>
    <x v="1"/>
    <x v="0"/>
    <d v="2021-04-08T00:00:00"/>
    <x v="91"/>
    <n v="0"/>
    <n v="0"/>
    <m/>
    <x v="17"/>
    <x v="12"/>
    <m/>
    <m/>
    <x v="17"/>
    <x v="12"/>
    <x v="16"/>
    <x v="4"/>
    <x v="4"/>
    <x v="2"/>
    <n v="0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8T00:00:00"/>
    <x v="91"/>
    <n v="0"/>
    <n v="1190.48"/>
    <m/>
    <x v="17"/>
    <x v="4"/>
    <m/>
    <m/>
    <x v="17"/>
    <x v="4"/>
    <x v="16"/>
    <x v="4"/>
    <x v="4"/>
    <x v="2"/>
    <n v="1190.48"/>
    <x v="4"/>
    <x v="1"/>
    <n v="2021"/>
    <x v="3"/>
  </r>
  <r>
    <x v="9"/>
    <s v="2.15.01.12.00.00"/>
    <x v="1"/>
    <x v="1"/>
    <x v="0"/>
    <x v="0"/>
    <x v="1"/>
    <x v="3"/>
    <m/>
    <m/>
    <x v="1"/>
    <x v="0"/>
    <d v="2021-04-09T00:00:00"/>
    <x v="92"/>
    <n v="0"/>
    <n v="-114.29"/>
    <m/>
    <x v="19"/>
    <x v="20"/>
    <m/>
    <m/>
    <x v="19"/>
    <x v="20"/>
    <x v="7"/>
    <x v="4"/>
    <x v="4"/>
    <x v="2"/>
    <n v="114.29"/>
    <x v="4"/>
    <x v="11"/>
    <n v="2021"/>
    <x v="3"/>
  </r>
  <r>
    <x v="1"/>
    <m/>
    <x v="1"/>
    <x v="1"/>
    <x v="1"/>
    <x v="0"/>
    <x v="0"/>
    <x v="0"/>
    <m/>
    <m/>
    <x v="1"/>
    <x v="0"/>
    <d v="2021-04-09T00:00:00"/>
    <x v="92"/>
    <m/>
    <n v="10500.65"/>
    <m/>
    <x v="0"/>
    <x v="0"/>
    <m/>
    <m/>
    <x v="0"/>
    <x v="0"/>
    <x v="1"/>
    <x v="4"/>
    <x v="4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4-01T00:00:00"/>
    <x v="92"/>
    <m/>
    <n v="10500.65"/>
    <m/>
    <x v="0"/>
    <x v="0"/>
    <m/>
    <m/>
    <x v="0"/>
    <x v="0"/>
    <x v="12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167.02"/>
    <m/>
    <x v="17"/>
    <x v="5"/>
    <m/>
    <m/>
    <x v="17"/>
    <x v="5"/>
    <x v="16"/>
    <x v="4"/>
    <x v="4"/>
    <x v="2"/>
    <n v="167.02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248.57"/>
    <m/>
    <x v="17"/>
    <x v="31"/>
    <m/>
    <m/>
    <x v="17"/>
    <x v="31"/>
    <x v="16"/>
    <x v="4"/>
    <x v="4"/>
    <x v="2"/>
    <n v="248.57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9T00:00:00"/>
    <x v="92"/>
    <n v="0"/>
    <n v="-116.2"/>
    <m/>
    <x v="5"/>
    <x v="30"/>
    <m/>
    <m/>
    <x v="5"/>
    <x v="30"/>
    <x v="0"/>
    <x v="4"/>
    <x v="4"/>
    <x v="2"/>
    <n v="116.2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124.91"/>
    <m/>
    <x v="17"/>
    <x v="20"/>
    <m/>
    <m/>
    <x v="17"/>
    <x v="20"/>
    <x v="16"/>
    <x v="4"/>
    <x v="4"/>
    <x v="2"/>
    <n v="124.91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566.25"/>
    <m/>
    <x v="17"/>
    <x v="19"/>
    <m/>
    <m/>
    <x v="17"/>
    <x v="19"/>
    <x v="16"/>
    <x v="4"/>
    <x v="4"/>
    <x v="2"/>
    <n v="566.25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25.03"/>
    <m/>
    <x v="17"/>
    <x v="20"/>
    <m/>
    <m/>
    <x v="17"/>
    <x v="20"/>
    <x v="16"/>
    <x v="4"/>
    <x v="4"/>
    <x v="2"/>
    <n v="125.03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09T00:00:00"/>
    <x v="92"/>
    <n v="0"/>
    <n v="-11547.68"/>
    <m/>
    <x v="5"/>
    <x v="12"/>
    <m/>
    <m/>
    <x v="5"/>
    <x v="12"/>
    <x v="0"/>
    <x v="4"/>
    <x v="4"/>
    <x v="2"/>
    <n v="11547.68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09T00:00:00"/>
    <x v="92"/>
    <n v="0"/>
    <n v="193.7"/>
    <m/>
    <x v="17"/>
    <x v="4"/>
    <m/>
    <m/>
    <x v="17"/>
    <x v="4"/>
    <x v="16"/>
    <x v="4"/>
    <x v="4"/>
    <x v="2"/>
    <n v="193.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779.81"/>
    <m/>
    <x v="17"/>
    <x v="5"/>
    <m/>
    <m/>
    <x v="17"/>
    <x v="5"/>
    <x v="16"/>
    <x v="4"/>
    <x v="4"/>
    <x v="2"/>
    <n v="779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35.71"/>
    <m/>
    <x v="16"/>
    <x v="8"/>
    <m/>
    <m/>
    <x v="16"/>
    <x v="8"/>
    <x v="16"/>
    <x v="4"/>
    <x v="4"/>
    <x v="2"/>
    <n v="35.7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71.430000000000007"/>
    <m/>
    <x v="16"/>
    <x v="12"/>
    <m/>
    <m/>
    <x v="16"/>
    <x v="12"/>
    <x v="16"/>
    <x v="4"/>
    <x v="4"/>
    <x v="2"/>
    <n v="71.43000000000000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09T00:00:00"/>
    <x v="92"/>
    <n v="0"/>
    <n v="357.14"/>
    <m/>
    <x v="16"/>
    <x v="12"/>
    <m/>
    <m/>
    <x v="16"/>
    <x v="12"/>
    <x v="16"/>
    <x v="4"/>
    <x v="4"/>
    <x v="2"/>
    <n v="357.14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09T00:00:00"/>
    <x v="92"/>
    <n v="0"/>
    <n v="-7.52"/>
    <m/>
    <x v="24"/>
    <x v="13"/>
    <m/>
    <m/>
    <x v="5"/>
    <x v="13"/>
    <x v="0"/>
    <x v="4"/>
    <x v="4"/>
    <x v="2"/>
    <n v="7.52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02.4"/>
    <m/>
    <x v="17"/>
    <x v="13"/>
    <m/>
    <m/>
    <x v="17"/>
    <x v="13"/>
    <x v="16"/>
    <x v="4"/>
    <x v="4"/>
    <x v="2"/>
    <n v="102.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09T00:00:00"/>
    <x v="92"/>
    <n v="0"/>
    <n v="96.34"/>
    <m/>
    <x v="17"/>
    <x v="3"/>
    <m/>
    <m/>
    <x v="17"/>
    <x v="3"/>
    <x v="16"/>
    <x v="4"/>
    <x v="4"/>
    <x v="2"/>
    <n v="96.34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09T00:00:00"/>
    <x v="92"/>
    <n v="0"/>
    <n v="-280.95"/>
    <m/>
    <x v="24"/>
    <x v="3"/>
    <m/>
    <m/>
    <x v="5"/>
    <x v="3"/>
    <x v="0"/>
    <x v="4"/>
    <x v="4"/>
    <x v="2"/>
    <n v="280.95"/>
    <x v="4"/>
    <x v="11"/>
    <n v="2021"/>
    <x v="3"/>
  </r>
  <r>
    <x v="3"/>
    <s v="2.01.02.00.00.00"/>
    <x v="1"/>
    <x v="1"/>
    <x v="0"/>
    <x v="0"/>
    <x v="1"/>
    <x v="3"/>
    <m/>
    <m/>
    <x v="1"/>
    <x v="0"/>
    <d v="2021-04-09T00:00:00"/>
    <x v="92"/>
    <n v="0"/>
    <n v="-11661.58"/>
    <m/>
    <x v="22"/>
    <x v="6"/>
    <m/>
    <m/>
    <x v="15"/>
    <x v="6"/>
    <x v="2"/>
    <x v="4"/>
    <x v="4"/>
    <x v="2"/>
    <n v="11661.58"/>
    <x v="4"/>
    <x v="10"/>
    <n v="2021"/>
    <x v="3"/>
  </r>
  <r>
    <x v="19"/>
    <s v="1.02.09.00.00.00"/>
    <x v="1"/>
    <x v="2"/>
    <x v="1"/>
    <x v="0"/>
    <x v="1"/>
    <x v="0"/>
    <m/>
    <m/>
    <x v="1"/>
    <x v="0"/>
    <d v="2021-04-09T00:00:00"/>
    <x v="92"/>
    <n v="0"/>
    <n v="49.26"/>
    <m/>
    <x v="17"/>
    <x v="7"/>
    <m/>
    <m/>
    <x v="17"/>
    <x v="7"/>
    <x v="16"/>
    <x v="4"/>
    <x v="4"/>
    <x v="2"/>
    <n v="49.26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09T00:00:00"/>
    <x v="92"/>
    <n v="0"/>
    <n v="194.32"/>
    <m/>
    <x v="17"/>
    <x v="20"/>
    <m/>
    <m/>
    <x v="17"/>
    <x v="20"/>
    <x v="16"/>
    <x v="4"/>
    <x v="4"/>
    <x v="2"/>
    <n v="194.32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09T00:00:00"/>
    <x v="92"/>
    <n v="0"/>
    <n v="-1762.07"/>
    <m/>
    <x v="15"/>
    <x v="6"/>
    <m/>
    <m/>
    <x v="15"/>
    <x v="6"/>
    <x v="2"/>
    <x v="4"/>
    <x v="4"/>
    <x v="2"/>
    <n v="1762.07"/>
    <x v="4"/>
    <x v="10"/>
    <n v="2021"/>
    <x v="3"/>
  </r>
  <r>
    <x v="19"/>
    <s v="1.02.11.00.00.00"/>
    <x v="1"/>
    <x v="2"/>
    <x v="1"/>
    <x v="0"/>
    <x v="1"/>
    <x v="0"/>
    <m/>
    <m/>
    <x v="1"/>
    <x v="0"/>
    <d v="2021-04-12T00:00:00"/>
    <x v="93"/>
    <n v="0"/>
    <n v="242.13"/>
    <m/>
    <x v="17"/>
    <x v="4"/>
    <m/>
    <m/>
    <x v="17"/>
    <x v="4"/>
    <x v="16"/>
    <x v="4"/>
    <x v="4"/>
    <x v="2"/>
    <n v="242.1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45.24"/>
    <m/>
    <x v="16"/>
    <x v="8"/>
    <m/>
    <m/>
    <x v="16"/>
    <x v="8"/>
    <x v="16"/>
    <x v="4"/>
    <x v="4"/>
    <x v="2"/>
    <n v="45.2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119.05"/>
    <m/>
    <x v="16"/>
    <x v="15"/>
    <m/>
    <m/>
    <x v="16"/>
    <x v="15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357.14"/>
    <m/>
    <x v="16"/>
    <x v="16"/>
    <m/>
    <m/>
    <x v="16"/>
    <x v="16"/>
    <x v="16"/>
    <x v="4"/>
    <x v="4"/>
    <x v="2"/>
    <n v="357.1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3.81"/>
    <m/>
    <x v="16"/>
    <x v="8"/>
    <m/>
    <m/>
    <x v="16"/>
    <x v="8"/>
    <x v="16"/>
    <x v="4"/>
    <x v="4"/>
    <x v="2"/>
    <n v="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3.81"/>
    <m/>
    <x v="16"/>
    <x v="8"/>
    <m/>
    <m/>
    <x v="16"/>
    <x v="8"/>
    <x v="16"/>
    <x v="4"/>
    <x v="4"/>
    <x v="2"/>
    <n v="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243.43"/>
    <m/>
    <x v="16"/>
    <x v="8"/>
    <m/>
    <m/>
    <x v="16"/>
    <x v="8"/>
    <x v="16"/>
    <x v="4"/>
    <x v="4"/>
    <x v="2"/>
    <n v="243.43"/>
    <x v="4"/>
    <x v="1"/>
    <n v="2021"/>
    <x v="3"/>
  </r>
  <r>
    <x v="16"/>
    <m/>
    <x v="1"/>
    <x v="1"/>
    <x v="1"/>
    <x v="0"/>
    <x v="0"/>
    <x v="0"/>
    <m/>
    <m/>
    <x v="1"/>
    <x v="0"/>
    <d v="2021-04-12T00:00:00"/>
    <x v="93"/>
    <n v="0"/>
    <n v="7938285.71"/>
    <m/>
    <x v="18"/>
    <x v="11"/>
    <m/>
    <m/>
    <x v="18"/>
    <x v="11"/>
    <x v="13"/>
    <x v="4"/>
    <x v="4"/>
    <x v="2"/>
    <n v="7938285.7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2T00:00:00"/>
    <x v="93"/>
    <n v="0"/>
    <n v="61.9"/>
    <m/>
    <x v="16"/>
    <x v="8"/>
    <m/>
    <m/>
    <x v="16"/>
    <x v="8"/>
    <x v="16"/>
    <x v="4"/>
    <x v="4"/>
    <x v="2"/>
    <n v="61.9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12T00:00:00"/>
    <x v="93"/>
    <n v="0"/>
    <n v="-182.57"/>
    <m/>
    <x v="24"/>
    <x v="13"/>
    <m/>
    <m/>
    <x v="5"/>
    <x v="13"/>
    <x v="0"/>
    <x v="4"/>
    <x v="4"/>
    <x v="2"/>
    <n v="182.57"/>
    <x v="4"/>
    <x v="11"/>
    <n v="2021"/>
    <x v="3"/>
  </r>
  <r>
    <x v="5"/>
    <s v="2.15.01.05.02.00"/>
    <x v="1"/>
    <x v="1"/>
    <x v="0"/>
    <x v="0"/>
    <x v="1"/>
    <x v="3"/>
    <m/>
    <m/>
    <x v="1"/>
    <x v="0"/>
    <d v="2021-04-12T00:00:00"/>
    <x v="93"/>
    <n v="0"/>
    <n v="-100.74"/>
    <m/>
    <x v="25"/>
    <x v="13"/>
    <m/>
    <m/>
    <x v="5"/>
    <x v="13"/>
    <x v="0"/>
    <x v="4"/>
    <x v="4"/>
    <x v="2"/>
    <n v="100.74"/>
    <x v="4"/>
    <x v="11"/>
    <n v="2021"/>
    <x v="3"/>
  </r>
  <r>
    <x v="37"/>
    <s v="2.03.01.07.00.00"/>
    <x v="1"/>
    <x v="1"/>
    <x v="0"/>
    <x v="0"/>
    <x v="1"/>
    <x v="3"/>
    <m/>
    <m/>
    <x v="1"/>
    <x v="0"/>
    <d v="2021-04-12T00:00:00"/>
    <x v="93"/>
    <n v="0"/>
    <n v="-680.95"/>
    <m/>
    <x v="11"/>
    <x v="12"/>
    <m/>
    <m/>
    <x v="11"/>
    <x v="12"/>
    <x v="6"/>
    <x v="4"/>
    <x v="4"/>
    <x v="2"/>
    <n v="680.95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2T00:00:00"/>
    <x v="93"/>
    <n v="0"/>
    <n v="384.51"/>
    <m/>
    <x v="17"/>
    <x v="5"/>
    <m/>
    <m/>
    <x v="17"/>
    <x v="5"/>
    <x v="16"/>
    <x v="4"/>
    <x v="4"/>
    <x v="2"/>
    <n v="384.51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12T00:00:00"/>
    <x v="93"/>
    <n v="0"/>
    <n v="78.83"/>
    <m/>
    <x v="17"/>
    <x v="7"/>
    <m/>
    <m/>
    <x v="17"/>
    <x v="7"/>
    <x v="16"/>
    <x v="4"/>
    <x v="4"/>
    <x v="2"/>
    <n v="78.8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2T00:00:00"/>
    <x v="93"/>
    <n v="0"/>
    <n v="590.77"/>
    <m/>
    <x v="17"/>
    <x v="3"/>
    <m/>
    <m/>
    <x v="17"/>
    <x v="3"/>
    <x v="16"/>
    <x v="4"/>
    <x v="4"/>
    <x v="2"/>
    <n v="590.77"/>
    <x v="4"/>
    <x v="1"/>
    <n v="2021"/>
    <x v="3"/>
  </r>
  <r>
    <x v="40"/>
    <m/>
    <x v="1"/>
    <x v="1"/>
    <x v="0"/>
    <x v="0"/>
    <x v="1"/>
    <x v="0"/>
    <m/>
    <s v="1"/>
    <x v="1"/>
    <x v="0"/>
    <d v="2021-04-12T00:00:00"/>
    <x v="93"/>
    <n v="0"/>
    <n v="8523.81"/>
    <m/>
    <x v="21"/>
    <x v="11"/>
    <m/>
    <m/>
    <x v="20"/>
    <x v="11"/>
    <x v="2"/>
    <x v="4"/>
    <x v="4"/>
    <x v="2"/>
    <n v="-8523.81"/>
    <x v="4"/>
    <x v="1"/>
    <n v="2021"/>
    <x v="3"/>
  </r>
  <r>
    <x v="40"/>
    <m/>
    <x v="1"/>
    <x v="1"/>
    <x v="0"/>
    <x v="0"/>
    <x v="1"/>
    <x v="0"/>
    <m/>
    <s v="1"/>
    <x v="1"/>
    <x v="0"/>
    <d v="2021-04-12T00:00:00"/>
    <x v="93"/>
    <n v="0"/>
    <n v="754761.9"/>
    <m/>
    <x v="20"/>
    <x v="11"/>
    <m/>
    <m/>
    <x v="20"/>
    <x v="11"/>
    <x v="2"/>
    <x v="4"/>
    <x v="4"/>
    <x v="2"/>
    <n v="-754761.9"/>
    <x v="4"/>
    <x v="1"/>
    <n v="2021"/>
    <x v="3"/>
  </r>
  <r>
    <x v="38"/>
    <m/>
    <x v="1"/>
    <x v="1"/>
    <x v="0"/>
    <x v="0"/>
    <x v="1"/>
    <x v="0"/>
    <m/>
    <s v="1"/>
    <x v="1"/>
    <x v="0"/>
    <d v="2021-04-12T00:00:00"/>
    <x v="93"/>
    <n v="0"/>
    <n v="8333.33"/>
    <m/>
    <x v="12"/>
    <x v="11"/>
    <m/>
    <m/>
    <x v="12"/>
    <x v="11"/>
    <x v="5"/>
    <x v="4"/>
    <x v="4"/>
    <x v="2"/>
    <n v="-8333.33"/>
    <x v="4"/>
    <x v="1"/>
    <n v="2021"/>
    <x v="3"/>
  </r>
  <r>
    <x v="9"/>
    <m/>
    <x v="1"/>
    <x v="1"/>
    <x v="0"/>
    <x v="0"/>
    <x v="1"/>
    <x v="0"/>
    <m/>
    <s v="1"/>
    <x v="1"/>
    <x v="0"/>
    <d v="2021-04-12T00:00:00"/>
    <x v="93"/>
    <n v="0"/>
    <n v="1904761.9"/>
    <m/>
    <x v="19"/>
    <x v="11"/>
    <m/>
    <m/>
    <x v="19"/>
    <x v="11"/>
    <x v="7"/>
    <x v="4"/>
    <x v="4"/>
    <x v="2"/>
    <n v="-1904761.9"/>
    <x v="4"/>
    <x v="1"/>
    <n v="2021"/>
    <x v="3"/>
  </r>
  <r>
    <x v="3"/>
    <m/>
    <x v="1"/>
    <x v="1"/>
    <x v="0"/>
    <x v="0"/>
    <x v="1"/>
    <x v="0"/>
    <m/>
    <s v="1"/>
    <x v="1"/>
    <x v="0"/>
    <d v="2021-04-12T00:00:00"/>
    <x v="93"/>
    <n v="0"/>
    <n v="5261904.76"/>
    <m/>
    <x v="15"/>
    <x v="11"/>
    <m/>
    <m/>
    <x v="15"/>
    <x v="11"/>
    <x v="2"/>
    <x v="4"/>
    <x v="4"/>
    <x v="2"/>
    <n v="-5261904.76"/>
    <x v="4"/>
    <x v="1"/>
    <n v="2021"/>
    <x v="3"/>
  </r>
  <r>
    <x v="5"/>
    <s v="2.15.01.18.00.00"/>
    <x v="1"/>
    <x v="1"/>
    <x v="0"/>
    <x v="0"/>
    <x v="1"/>
    <x v="3"/>
    <m/>
    <m/>
    <x v="1"/>
    <x v="0"/>
    <d v="2021-04-12T00:00:00"/>
    <x v="93"/>
    <n v="0"/>
    <n v="-47.84"/>
    <m/>
    <x v="26"/>
    <x v="19"/>
    <m/>
    <m/>
    <x v="5"/>
    <x v="19"/>
    <x v="0"/>
    <x v="4"/>
    <x v="4"/>
    <x v="2"/>
    <n v="47.84"/>
    <x v="4"/>
    <x v="11"/>
    <n v="2021"/>
    <x v="3"/>
  </r>
  <r>
    <x v="5"/>
    <s v="2.15.01.12.00.00"/>
    <x v="1"/>
    <x v="1"/>
    <x v="0"/>
    <x v="0"/>
    <x v="1"/>
    <x v="3"/>
    <m/>
    <m/>
    <x v="1"/>
    <x v="0"/>
    <d v="2021-04-12T00:00:00"/>
    <x v="93"/>
    <n v="0"/>
    <n v="-23.81"/>
    <m/>
    <x v="24"/>
    <x v="13"/>
    <m/>
    <m/>
    <x v="5"/>
    <x v="13"/>
    <x v="0"/>
    <x v="4"/>
    <x v="4"/>
    <x v="2"/>
    <n v="23.81"/>
    <x v="4"/>
    <x v="11"/>
    <n v="2021"/>
    <x v="3"/>
  </r>
  <r>
    <x v="21"/>
    <m/>
    <x v="1"/>
    <x v="1"/>
    <x v="0"/>
    <x v="0"/>
    <x v="0"/>
    <x v="0"/>
    <m/>
    <s v="1"/>
    <x v="1"/>
    <x v="0"/>
    <d v="2021-04-02T00:00:00"/>
    <x v="94"/>
    <m/>
    <n v="38753.56"/>
    <m/>
    <x v="0"/>
    <x v="0"/>
    <m/>
    <m/>
    <x v="0"/>
    <x v="0"/>
    <x v="1"/>
    <x v="4"/>
    <x v="4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4-13T00:00:00"/>
    <x v="94"/>
    <m/>
    <n v="80147.66"/>
    <m/>
    <x v="0"/>
    <x v="0"/>
    <m/>
    <m/>
    <x v="0"/>
    <x v="0"/>
    <x v="1"/>
    <x v="4"/>
    <x v="4"/>
    <x v="2"/>
    <n v="0"/>
    <x v="0"/>
    <x v="0"/>
    <n v="2021"/>
    <x v="3"/>
  </r>
  <r>
    <x v="10"/>
    <m/>
    <x v="1"/>
    <x v="1"/>
    <x v="0"/>
    <x v="0"/>
    <x v="0"/>
    <x v="0"/>
    <m/>
    <s v="1"/>
    <x v="1"/>
    <x v="0"/>
    <d v="2021-04-02T00:00:00"/>
    <x v="94"/>
    <m/>
    <n v="40918.129999999997"/>
    <m/>
    <x v="0"/>
    <x v="0"/>
    <m/>
    <m/>
    <x v="0"/>
    <x v="0"/>
    <x v="8"/>
    <x v="4"/>
    <x v="4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4-02T00:00:00"/>
    <x v="94"/>
    <m/>
    <n v="475.97"/>
    <m/>
    <x v="0"/>
    <x v="0"/>
    <m/>
    <m/>
    <x v="0"/>
    <x v="0"/>
    <x v="1"/>
    <x v="4"/>
    <x v="4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476.19"/>
    <m/>
    <x v="16"/>
    <x v="2"/>
    <m/>
    <m/>
    <x v="16"/>
    <x v="2"/>
    <x v="16"/>
    <x v="4"/>
    <x v="4"/>
    <x v="2"/>
    <n v="476.19"/>
    <x v="4"/>
    <x v="1"/>
    <n v="2021"/>
    <x v="3"/>
  </r>
  <r>
    <x v="36"/>
    <s v="1.03.05.00.00.00"/>
    <x v="1"/>
    <x v="2"/>
    <x v="1"/>
    <x v="0"/>
    <x v="1"/>
    <x v="0"/>
    <m/>
    <m/>
    <x v="1"/>
    <x v="0"/>
    <d v="2021-04-13T00:00:00"/>
    <x v="94"/>
    <n v="0"/>
    <n v="48.59"/>
    <m/>
    <x v="8"/>
    <x v="13"/>
    <m/>
    <m/>
    <x v="8"/>
    <x v="13"/>
    <x v="23"/>
    <x v="4"/>
    <x v="4"/>
    <x v="2"/>
    <n v="48.5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28.21"/>
    <m/>
    <x v="16"/>
    <x v="2"/>
    <m/>
    <m/>
    <x v="16"/>
    <x v="2"/>
    <x v="16"/>
    <x v="4"/>
    <x v="4"/>
    <x v="2"/>
    <n v="28.2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119.05"/>
    <m/>
    <x v="16"/>
    <x v="9"/>
    <m/>
    <m/>
    <x v="16"/>
    <x v="9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238.1"/>
    <m/>
    <x v="16"/>
    <x v="8"/>
    <m/>
    <m/>
    <x v="16"/>
    <x v="8"/>
    <x v="16"/>
    <x v="4"/>
    <x v="4"/>
    <x v="2"/>
    <n v="238.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3T00:00:00"/>
    <x v="94"/>
    <n v="0"/>
    <n v="83.33"/>
    <m/>
    <x v="16"/>
    <x v="8"/>
    <m/>
    <m/>
    <x v="16"/>
    <x v="8"/>
    <x v="16"/>
    <x v="4"/>
    <x v="4"/>
    <x v="2"/>
    <n v="83.3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70.849999999999994"/>
    <m/>
    <x v="17"/>
    <x v="3"/>
    <m/>
    <m/>
    <x v="17"/>
    <x v="3"/>
    <x v="16"/>
    <x v="4"/>
    <x v="4"/>
    <x v="2"/>
    <n v="70.84999999999999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785.57"/>
    <m/>
    <x v="17"/>
    <x v="5"/>
    <m/>
    <m/>
    <x v="17"/>
    <x v="5"/>
    <x v="16"/>
    <x v="4"/>
    <x v="4"/>
    <x v="2"/>
    <n v="785.57"/>
    <x v="4"/>
    <x v="1"/>
    <n v="2021"/>
    <x v="3"/>
  </r>
  <r>
    <x v="38"/>
    <s v="2.03.01.02.00.00"/>
    <x v="1"/>
    <x v="1"/>
    <x v="0"/>
    <x v="0"/>
    <x v="1"/>
    <x v="3"/>
    <m/>
    <m/>
    <x v="1"/>
    <x v="0"/>
    <d v="2021-04-13T00:00:00"/>
    <x v="94"/>
    <n v="0"/>
    <n v="-8333.33"/>
    <m/>
    <x v="12"/>
    <x v="6"/>
    <m/>
    <m/>
    <x v="12"/>
    <x v="6"/>
    <x v="5"/>
    <x v="4"/>
    <x v="4"/>
    <x v="2"/>
    <n v="8333.33"/>
    <x v="4"/>
    <x v="11"/>
    <n v="2021"/>
    <x v="3"/>
  </r>
  <r>
    <x v="9"/>
    <s v="2.02.00.00.00.00"/>
    <x v="1"/>
    <x v="1"/>
    <x v="0"/>
    <x v="0"/>
    <x v="1"/>
    <x v="3"/>
    <m/>
    <m/>
    <x v="1"/>
    <x v="0"/>
    <d v="2021-04-13T00:00:00"/>
    <x v="94"/>
    <n v="0"/>
    <n v="-1904761.9"/>
    <m/>
    <x v="19"/>
    <x v="6"/>
    <m/>
    <m/>
    <x v="19"/>
    <x v="6"/>
    <x v="7"/>
    <x v="4"/>
    <x v="4"/>
    <x v="2"/>
    <n v="1904761.9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3T00:00:00"/>
    <x v="94"/>
    <n v="0"/>
    <n v="138.55000000000001"/>
    <m/>
    <x v="17"/>
    <x v="5"/>
    <m/>
    <m/>
    <x v="17"/>
    <x v="5"/>
    <x v="16"/>
    <x v="4"/>
    <x v="4"/>
    <x v="2"/>
    <n v="138.5500000000000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4T00:00:00"/>
    <x v="95"/>
    <n v="0"/>
    <n v="714.29"/>
    <m/>
    <x v="16"/>
    <x v="2"/>
    <m/>
    <m/>
    <x v="16"/>
    <x v="2"/>
    <x v="16"/>
    <x v="4"/>
    <x v="4"/>
    <x v="2"/>
    <n v="714.29"/>
    <x v="4"/>
    <x v="1"/>
    <n v="2021"/>
    <x v="3"/>
  </r>
  <r>
    <x v="10"/>
    <m/>
    <x v="1"/>
    <x v="1"/>
    <x v="0"/>
    <x v="0"/>
    <x v="0"/>
    <x v="0"/>
    <m/>
    <s v="1"/>
    <x v="1"/>
    <x v="0"/>
    <d v="2021-04-02T00:00:00"/>
    <x v="95"/>
    <m/>
    <n v="41143.160000000003"/>
    <m/>
    <x v="0"/>
    <x v="0"/>
    <m/>
    <m/>
    <x v="0"/>
    <x v="0"/>
    <x v="8"/>
    <x v="4"/>
    <x v="4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0"/>
    <d v="2021-04-02T00:00:00"/>
    <x v="95"/>
    <m/>
    <n v="35945.53"/>
    <m/>
    <x v="0"/>
    <x v="0"/>
    <m/>
    <m/>
    <x v="0"/>
    <x v="0"/>
    <x v="8"/>
    <x v="4"/>
    <x v="4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4-02T00:00:00"/>
    <x v="95"/>
    <m/>
    <n v="70640.039999999994"/>
    <m/>
    <x v="0"/>
    <x v="0"/>
    <m/>
    <m/>
    <x v="0"/>
    <x v="0"/>
    <x v="11"/>
    <x v="4"/>
    <x v="4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4-02T00:00:00"/>
    <x v="95"/>
    <m/>
    <n v="13497.36"/>
    <m/>
    <x v="0"/>
    <x v="0"/>
    <m/>
    <m/>
    <x v="0"/>
    <x v="0"/>
    <x v="12"/>
    <x v="4"/>
    <x v="4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4-02T00:00:00"/>
    <x v="95"/>
    <m/>
    <n v="292.05"/>
    <m/>
    <x v="0"/>
    <x v="0"/>
    <m/>
    <m/>
    <x v="0"/>
    <x v="0"/>
    <x v="11"/>
    <x v="4"/>
    <x v="4"/>
    <x v="2"/>
    <n v="0"/>
    <x v="0"/>
    <x v="0"/>
    <n v="2021"/>
    <x v="3"/>
  </r>
  <r>
    <x v="15"/>
    <m/>
    <x v="1"/>
    <x v="1"/>
    <x v="0"/>
    <x v="0"/>
    <x v="0"/>
    <x v="0"/>
    <s v="X"/>
    <s v="1"/>
    <x v="1"/>
    <x v="0"/>
    <d v="2021-04-02T00:00:00"/>
    <x v="95"/>
    <m/>
    <n v="2380952.38"/>
    <m/>
    <x v="0"/>
    <x v="0"/>
    <m/>
    <m/>
    <x v="0"/>
    <x v="0"/>
    <x v="12"/>
    <x v="4"/>
    <x v="4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4-14T00:00:00"/>
    <x v="95"/>
    <m/>
    <n v="2542470.5299999998"/>
    <m/>
    <x v="0"/>
    <x v="0"/>
    <m/>
    <m/>
    <x v="0"/>
    <x v="0"/>
    <x v="18"/>
    <x v="4"/>
    <x v="4"/>
    <x v="2"/>
    <n v="0"/>
    <x v="0"/>
    <x v="0"/>
    <n v="2021"/>
    <x v="3"/>
  </r>
  <r>
    <x v="15"/>
    <m/>
    <x v="1"/>
    <x v="1"/>
    <x v="0"/>
    <x v="0"/>
    <x v="1"/>
    <x v="0"/>
    <m/>
    <s v="2"/>
    <x v="1"/>
    <x v="0"/>
    <d v="2021-04-14T00:00:00"/>
    <x v="95"/>
    <n v="0"/>
    <n v="73809.52"/>
    <m/>
    <x v="32"/>
    <x v="11"/>
    <m/>
    <m/>
    <x v="23"/>
    <x v="11"/>
    <x v="12"/>
    <x v="4"/>
    <x v="4"/>
    <x v="2"/>
    <n v="-73809.52"/>
    <x v="4"/>
    <x v="1"/>
    <n v="2021"/>
    <x v="3"/>
  </r>
  <r>
    <x v="29"/>
    <s v="2.15.01.07.00.00"/>
    <x v="1"/>
    <x v="1"/>
    <x v="0"/>
    <x v="0"/>
    <x v="1"/>
    <x v="3"/>
    <m/>
    <m/>
    <x v="1"/>
    <x v="0"/>
    <d v="2021-04-14T00:00:00"/>
    <x v="95"/>
    <n v="0"/>
    <n v="-476.19"/>
    <m/>
    <x v="9"/>
    <x v="21"/>
    <m/>
    <m/>
    <x v="9"/>
    <x v="21"/>
    <x v="0"/>
    <x v="4"/>
    <x v="4"/>
    <x v="2"/>
    <n v="476.19"/>
    <x v="4"/>
    <x v="11"/>
    <n v="2021"/>
    <x v="3"/>
  </r>
  <r>
    <x v="39"/>
    <s v="1.02.10.00.00.00"/>
    <x v="1"/>
    <x v="2"/>
    <x v="1"/>
    <x v="0"/>
    <x v="1"/>
    <x v="0"/>
    <m/>
    <m/>
    <x v="1"/>
    <x v="0"/>
    <d v="2021-04-14T00:00:00"/>
    <x v="95"/>
    <n v="0"/>
    <n v="71.430000000000007"/>
    <m/>
    <x v="16"/>
    <x v="8"/>
    <m/>
    <m/>
    <x v="16"/>
    <x v="8"/>
    <x v="16"/>
    <x v="4"/>
    <x v="4"/>
    <x v="2"/>
    <n v="71.43000000000000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4T00:00:00"/>
    <x v="95"/>
    <n v="0"/>
    <n v="92.84"/>
    <m/>
    <x v="17"/>
    <x v="5"/>
    <m/>
    <m/>
    <x v="17"/>
    <x v="5"/>
    <x v="16"/>
    <x v="4"/>
    <x v="4"/>
    <x v="2"/>
    <n v="92.84"/>
    <x v="4"/>
    <x v="1"/>
    <n v="2021"/>
    <x v="3"/>
  </r>
  <r>
    <x v="16"/>
    <m/>
    <x v="1"/>
    <x v="1"/>
    <x v="1"/>
    <x v="0"/>
    <x v="0"/>
    <x v="0"/>
    <m/>
    <m/>
    <x v="1"/>
    <x v="0"/>
    <d v="2021-04-14T00:00:00"/>
    <x v="95"/>
    <n v="0"/>
    <n v="73809.52"/>
    <m/>
    <x v="18"/>
    <x v="11"/>
    <m/>
    <m/>
    <x v="18"/>
    <x v="11"/>
    <x v="13"/>
    <x v="4"/>
    <x v="4"/>
    <x v="2"/>
    <n v="73809.52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14T00:00:00"/>
    <x v="95"/>
    <n v="0"/>
    <n v="-3993929.25"/>
    <m/>
    <x v="15"/>
    <x v="6"/>
    <m/>
    <m/>
    <x v="15"/>
    <x v="6"/>
    <x v="2"/>
    <x v="4"/>
    <x v="4"/>
    <x v="2"/>
    <n v="3993929.25"/>
    <x v="4"/>
    <x v="12"/>
    <n v="2021"/>
    <x v="3"/>
  </r>
  <r>
    <x v="3"/>
    <s v="2.01.04.00.00.00"/>
    <x v="1"/>
    <x v="1"/>
    <x v="0"/>
    <x v="0"/>
    <x v="1"/>
    <x v="3"/>
    <m/>
    <m/>
    <x v="1"/>
    <x v="0"/>
    <d v="2021-04-14T00:00:00"/>
    <x v="95"/>
    <n v="0"/>
    <n v="-10184.89"/>
    <m/>
    <x v="23"/>
    <x v="6"/>
    <m/>
    <m/>
    <x v="15"/>
    <x v="6"/>
    <x v="2"/>
    <x v="4"/>
    <x v="4"/>
    <x v="2"/>
    <n v="10184.89"/>
    <x v="4"/>
    <x v="12"/>
    <n v="2021"/>
    <x v="3"/>
  </r>
  <r>
    <x v="6"/>
    <s v="2.15.03.00.00.00"/>
    <x v="1"/>
    <x v="1"/>
    <x v="0"/>
    <x v="0"/>
    <x v="1"/>
    <x v="3"/>
    <m/>
    <m/>
    <x v="1"/>
    <x v="0"/>
    <d v="2021-04-14T00:00:00"/>
    <x v="95"/>
    <n v="0"/>
    <n v="-8552.3799999999992"/>
    <m/>
    <x v="1"/>
    <x v="6"/>
    <m/>
    <m/>
    <x v="1"/>
    <x v="6"/>
    <x v="0"/>
    <x v="4"/>
    <x v="4"/>
    <x v="2"/>
    <n v="8552.3799999999992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4T00:00:00"/>
    <x v="95"/>
    <n v="0"/>
    <n v="111.33"/>
    <m/>
    <x v="17"/>
    <x v="3"/>
    <m/>
    <m/>
    <x v="17"/>
    <x v="3"/>
    <x v="16"/>
    <x v="4"/>
    <x v="4"/>
    <x v="2"/>
    <n v="111.33"/>
    <x v="4"/>
    <x v="1"/>
    <n v="2021"/>
    <x v="3"/>
  </r>
  <r>
    <x v="3"/>
    <s v="2.01.02.00.00.00"/>
    <x v="1"/>
    <x v="1"/>
    <x v="0"/>
    <x v="0"/>
    <x v="1"/>
    <x v="3"/>
    <m/>
    <m/>
    <x v="1"/>
    <x v="0"/>
    <d v="2021-04-14T00:00:00"/>
    <x v="95"/>
    <n v="0"/>
    <n v="-9311.57"/>
    <m/>
    <x v="22"/>
    <x v="6"/>
    <m/>
    <m/>
    <x v="15"/>
    <x v="6"/>
    <x v="2"/>
    <x v="4"/>
    <x v="4"/>
    <x v="2"/>
    <n v="9311.57"/>
    <x v="4"/>
    <x v="12"/>
    <n v="2021"/>
    <x v="3"/>
  </r>
  <r>
    <x v="3"/>
    <s v="2.01.01.01.00.00"/>
    <x v="1"/>
    <x v="1"/>
    <x v="0"/>
    <x v="0"/>
    <x v="1"/>
    <x v="3"/>
    <m/>
    <m/>
    <x v="1"/>
    <x v="0"/>
    <d v="2021-04-15T00:00:00"/>
    <x v="96"/>
    <n v="0"/>
    <n v="-4189.75"/>
    <m/>
    <x v="15"/>
    <x v="6"/>
    <m/>
    <m/>
    <x v="15"/>
    <x v="6"/>
    <x v="2"/>
    <x v="4"/>
    <x v="4"/>
    <x v="2"/>
    <n v="4189.75"/>
    <x v="4"/>
    <x v="12"/>
    <n v="2021"/>
    <x v="3"/>
  </r>
  <r>
    <x v="6"/>
    <s v="2.15.03.00.00.00"/>
    <x v="1"/>
    <x v="1"/>
    <x v="0"/>
    <x v="0"/>
    <x v="1"/>
    <x v="3"/>
    <m/>
    <m/>
    <x v="1"/>
    <x v="0"/>
    <d v="2021-04-15T00:00:00"/>
    <x v="96"/>
    <n v="0"/>
    <n v="-11904.76"/>
    <m/>
    <x v="1"/>
    <x v="20"/>
    <m/>
    <m/>
    <x v="1"/>
    <x v="20"/>
    <x v="0"/>
    <x v="4"/>
    <x v="4"/>
    <x v="2"/>
    <n v="11904.76"/>
    <x v="4"/>
    <x v="11"/>
    <n v="2021"/>
    <x v="3"/>
  </r>
  <r>
    <x v="3"/>
    <s v="2.01.02.00.00.00"/>
    <x v="1"/>
    <x v="1"/>
    <x v="0"/>
    <x v="0"/>
    <x v="1"/>
    <x v="3"/>
    <m/>
    <m/>
    <x v="1"/>
    <x v="0"/>
    <d v="2021-04-15T00:00:00"/>
    <x v="96"/>
    <n v="0"/>
    <n v="-19583.330000000002"/>
    <m/>
    <x v="22"/>
    <x v="6"/>
    <m/>
    <m/>
    <x v="15"/>
    <x v="6"/>
    <x v="2"/>
    <x v="4"/>
    <x v="4"/>
    <x v="2"/>
    <n v="19583.330000000002"/>
    <x v="4"/>
    <x v="12"/>
    <n v="2021"/>
    <x v="3"/>
  </r>
  <r>
    <x v="1"/>
    <m/>
    <x v="1"/>
    <x v="1"/>
    <x v="0"/>
    <x v="0"/>
    <x v="1"/>
    <x v="0"/>
    <m/>
    <s v="1"/>
    <x v="1"/>
    <x v="0"/>
    <d v="2021-04-15T00:00:00"/>
    <x v="96"/>
    <n v="0"/>
    <n v="59523.81"/>
    <m/>
    <x v="6"/>
    <x v="11"/>
    <m/>
    <m/>
    <x v="6"/>
    <x v="11"/>
    <x v="1"/>
    <x v="4"/>
    <x v="4"/>
    <x v="2"/>
    <n v="-595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5T00:00:00"/>
    <x v="96"/>
    <n v="0"/>
    <n v="183.33"/>
    <m/>
    <x v="16"/>
    <x v="15"/>
    <m/>
    <m/>
    <x v="16"/>
    <x v="15"/>
    <x v="16"/>
    <x v="4"/>
    <x v="4"/>
    <x v="2"/>
    <n v="183.3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257.12"/>
    <m/>
    <x v="17"/>
    <x v="13"/>
    <m/>
    <m/>
    <x v="17"/>
    <x v="13"/>
    <x v="16"/>
    <x v="4"/>
    <x v="4"/>
    <x v="2"/>
    <n v="257.12"/>
    <x v="4"/>
    <x v="1"/>
    <n v="2021"/>
    <x v="3"/>
  </r>
  <r>
    <x v="27"/>
    <s v="2.15.08.01.00.00"/>
    <x v="1"/>
    <x v="1"/>
    <x v="0"/>
    <x v="0"/>
    <x v="1"/>
    <x v="3"/>
    <m/>
    <m/>
    <x v="1"/>
    <x v="0"/>
    <d v="2021-04-15T00:00:00"/>
    <x v="96"/>
    <n v="0"/>
    <n v="-143.57"/>
    <m/>
    <x v="14"/>
    <x v="5"/>
    <m/>
    <m/>
    <x v="14"/>
    <x v="5"/>
    <x v="0"/>
    <x v="4"/>
    <x v="4"/>
    <x v="2"/>
    <n v="143.57"/>
    <x v="4"/>
    <x v="11"/>
    <n v="2021"/>
    <x v="3"/>
  </r>
  <r>
    <x v="16"/>
    <m/>
    <x v="1"/>
    <x v="1"/>
    <x v="1"/>
    <x v="0"/>
    <x v="0"/>
    <x v="0"/>
    <m/>
    <m/>
    <x v="1"/>
    <x v="0"/>
    <d v="2021-04-15T00:00:00"/>
    <x v="96"/>
    <n v="0"/>
    <n v="59523.81"/>
    <m/>
    <x v="18"/>
    <x v="11"/>
    <m/>
    <m/>
    <x v="18"/>
    <x v="11"/>
    <x v="13"/>
    <x v="4"/>
    <x v="4"/>
    <x v="2"/>
    <n v="59523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54.35"/>
    <m/>
    <x v="17"/>
    <x v="3"/>
    <m/>
    <m/>
    <x v="17"/>
    <x v="3"/>
    <x v="16"/>
    <x v="4"/>
    <x v="4"/>
    <x v="2"/>
    <n v="54.35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37.14"/>
    <m/>
    <x v="17"/>
    <x v="12"/>
    <m/>
    <m/>
    <x v="17"/>
    <x v="12"/>
    <x v="16"/>
    <x v="4"/>
    <x v="4"/>
    <x v="2"/>
    <n v="37.1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5T00:00:00"/>
    <x v="96"/>
    <n v="0"/>
    <n v="23.81"/>
    <m/>
    <x v="16"/>
    <x v="7"/>
    <m/>
    <m/>
    <x v="16"/>
    <x v="7"/>
    <x v="16"/>
    <x v="4"/>
    <x v="4"/>
    <x v="2"/>
    <n v="23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5T00:00:00"/>
    <x v="96"/>
    <n v="0"/>
    <n v="164.84"/>
    <m/>
    <x v="17"/>
    <x v="5"/>
    <m/>
    <m/>
    <x v="17"/>
    <x v="5"/>
    <x v="16"/>
    <x v="4"/>
    <x v="4"/>
    <x v="2"/>
    <n v="164.8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5T00:00:00"/>
    <x v="96"/>
    <n v="0"/>
    <n v="466.4"/>
    <m/>
    <x v="17"/>
    <x v="9"/>
    <m/>
    <m/>
    <x v="17"/>
    <x v="9"/>
    <x v="16"/>
    <x v="4"/>
    <x v="4"/>
    <x v="2"/>
    <n v="466.4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515.74"/>
    <m/>
    <x v="17"/>
    <x v="9"/>
    <m/>
    <m/>
    <x v="17"/>
    <x v="9"/>
    <x v="16"/>
    <x v="4"/>
    <x v="4"/>
    <x v="2"/>
    <n v="515.74"/>
    <x v="4"/>
    <x v="1"/>
    <n v="2021"/>
    <x v="3"/>
  </r>
  <r>
    <x v="29"/>
    <s v="2.15.01.07.00.00"/>
    <x v="1"/>
    <x v="1"/>
    <x v="0"/>
    <x v="0"/>
    <x v="1"/>
    <x v="3"/>
    <m/>
    <m/>
    <x v="1"/>
    <x v="0"/>
    <d v="2021-04-15T00:00:00"/>
    <x v="96"/>
    <n v="0"/>
    <n v="-7142.86"/>
    <m/>
    <x v="9"/>
    <x v="20"/>
    <m/>
    <m/>
    <x v="9"/>
    <x v="20"/>
    <x v="0"/>
    <x v="4"/>
    <x v="4"/>
    <x v="2"/>
    <n v="7142.86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15T00:00:00"/>
    <x v="96"/>
    <n v="0"/>
    <n v="441597.71"/>
    <m/>
    <x v="17"/>
    <x v="12"/>
    <m/>
    <m/>
    <x v="17"/>
    <x v="12"/>
    <x v="16"/>
    <x v="4"/>
    <x v="4"/>
    <x v="2"/>
    <n v="441597.71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15T00:00:00"/>
    <x v="96"/>
    <n v="0"/>
    <n v="3839.03"/>
    <m/>
    <x v="17"/>
    <x v="2"/>
    <m/>
    <m/>
    <x v="17"/>
    <x v="2"/>
    <x v="16"/>
    <x v="4"/>
    <x v="4"/>
    <x v="2"/>
    <n v="3839.03"/>
    <x v="4"/>
    <x v="1"/>
    <n v="2021"/>
    <x v="3"/>
  </r>
  <r>
    <x v="26"/>
    <m/>
    <x v="1"/>
    <x v="1"/>
    <x v="1"/>
    <x v="0"/>
    <x v="0"/>
    <x v="0"/>
    <m/>
    <m/>
    <x v="1"/>
    <x v="0"/>
    <d v="2021-04-15T00:00:00"/>
    <x v="96"/>
    <m/>
    <n v="126082.18"/>
    <m/>
    <x v="0"/>
    <x v="0"/>
    <m/>
    <m/>
    <x v="0"/>
    <x v="0"/>
    <x v="5"/>
    <x v="4"/>
    <x v="4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4-02T00:00:00"/>
    <x v="96"/>
    <m/>
    <n v="8939.2999999999993"/>
    <m/>
    <x v="0"/>
    <x v="0"/>
    <m/>
    <m/>
    <x v="0"/>
    <x v="0"/>
    <x v="1"/>
    <x v="4"/>
    <x v="4"/>
    <x v="2"/>
    <n v="0"/>
    <x v="0"/>
    <x v="0"/>
    <n v="2021"/>
    <x v="3"/>
  </r>
  <r>
    <x v="22"/>
    <m/>
    <x v="1"/>
    <x v="1"/>
    <x v="0"/>
    <x v="0"/>
    <x v="0"/>
    <x v="0"/>
    <s v="X"/>
    <s v="1"/>
    <x v="1"/>
    <x v="0"/>
    <d v="2021-04-02T00:00:00"/>
    <x v="96"/>
    <m/>
    <n v="98512.46"/>
    <m/>
    <x v="0"/>
    <x v="0"/>
    <m/>
    <m/>
    <x v="0"/>
    <x v="0"/>
    <x v="18"/>
    <x v="4"/>
    <x v="4"/>
    <x v="2"/>
    <n v="0"/>
    <x v="0"/>
    <x v="0"/>
    <n v="2021"/>
    <x v="3"/>
  </r>
  <r>
    <x v="14"/>
    <m/>
    <x v="1"/>
    <x v="1"/>
    <x v="0"/>
    <x v="0"/>
    <x v="0"/>
    <x v="0"/>
    <s v="X"/>
    <s v="1"/>
    <x v="1"/>
    <x v="0"/>
    <d v="2021-04-02T00:00:00"/>
    <x v="96"/>
    <m/>
    <n v="3172.62"/>
    <m/>
    <x v="0"/>
    <x v="0"/>
    <m/>
    <m/>
    <x v="0"/>
    <x v="0"/>
    <x v="11"/>
    <x v="4"/>
    <x v="4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04-02T00:00:00"/>
    <x v="96"/>
    <m/>
    <n v="15457.81"/>
    <m/>
    <x v="0"/>
    <x v="0"/>
    <m/>
    <m/>
    <x v="0"/>
    <x v="0"/>
    <x v="3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667.19"/>
    <m/>
    <x v="17"/>
    <x v="5"/>
    <m/>
    <m/>
    <x v="17"/>
    <x v="5"/>
    <x v="16"/>
    <x v="4"/>
    <x v="4"/>
    <x v="2"/>
    <n v="667.1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91.09"/>
    <m/>
    <x v="17"/>
    <x v="3"/>
    <m/>
    <m/>
    <x v="17"/>
    <x v="3"/>
    <x v="16"/>
    <x v="4"/>
    <x v="4"/>
    <x v="2"/>
    <n v="91.0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166.98"/>
    <m/>
    <x v="17"/>
    <x v="5"/>
    <m/>
    <m/>
    <x v="17"/>
    <x v="5"/>
    <x v="16"/>
    <x v="4"/>
    <x v="4"/>
    <x v="2"/>
    <n v="166.9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6T00:00:00"/>
    <x v="97"/>
    <n v="0"/>
    <n v="353.65"/>
    <m/>
    <x v="17"/>
    <x v="13"/>
    <m/>
    <m/>
    <x v="17"/>
    <x v="13"/>
    <x v="16"/>
    <x v="4"/>
    <x v="4"/>
    <x v="2"/>
    <n v="353.6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6T00:00:00"/>
    <x v="97"/>
    <n v="0"/>
    <n v="20.58"/>
    <m/>
    <x v="17"/>
    <x v="20"/>
    <m/>
    <m/>
    <x v="17"/>
    <x v="20"/>
    <x v="16"/>
    <x v="4"/>
    <x v="4"/>
    <x v="2"/>
    <n v="20.58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16T00:00:00"/>
    <x v="97"/>
    <n v="0"/>
    <n v="16.829999999999998"/>
    <m/>
    <x v="17"/>
    <x v="20"/>
    <m/>
    <m/>
    <x v="17"/>
    <x v="20"/>
    <x v="16"/>
    <x v="4"/>
    <x v="4"/>
    <x v="2"/>
    <n v="16.829999999999998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16T00:00:00"/>
    <x v="97"/>
    <n v="0"/>
    <n v="79.67"/>
    <m/>
    <x v="17"/>
    <x v="15"/>
    <m/>
    <m/>
    <x v="17"/>
    <x v="15"/>
    <x v="16"/>
    <x v="4"/>
    <x v="4"/>
    <x v="2"/>
    <n v="79.6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932.61"/>
    <m/>
    <x v="16"/>
    <x v="7"/>
    <m/>
    <m/>
    <x v="16"/>
    <x v="7"/>
    <x v="16"/>
    <x v="4"/>
    <x v="4"/>
    <x v="2"/>
    <n v="932.6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119.05"/>
    <m/>
    <x v="16"/>
    <x v="16"/>
    <m/>
    <m/>
    <x v="16"/>
    <x v="16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95.24"/>
    <m/>
    <x v="16"/>
    <x v="4"/>
    <m/>
    <m/>
    <x v="16"/>
    <x v="4"/>
    <x v="16"/>
    <x v="4"/>
    <x v="4"/>
    <x v="2"/>
    <n v="95.2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28.57"/>
    <m/>
    <x v="16"/>
    <x v="5"/>
    <m/>
    <m/>
    <x v="16"/>
    <x v="5"/>
    <x v="16"/>
    <x v="4"/>
    <x v="4"/>
    <x v="2"/>
    <n v="28.5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6T00:00:00"/>
    <x v="97"/>
    <n v="0"/>
    <n v="166.67"/>
    <m/>
    <x v="16"/>
    <x v="8"/>
    <m/>
    <m/>
    <x v="16"/>
    <x v="8"/>
    <x v="16"/>
    <x v="4"/>
    <x v="4"/>
    <x v="2"/>
    <n v="166.67"/>
    <x v="4"/>
    <x v="1"/>
    <n v="2021"/>
    <x v="3"/>
  </r>
  <r>
    <x v="13"/>
    <m/>
    <x v="1"/>
    <x v="1"/>
    <x v="0"/>
    <x v="0"/>
    <x v="0"/>
    <x v="0"/>
    <s v="X"/>
    <s v="1"/>
    <x v="1"/>
    <x v="0"/>
    <d v="2021-04-02T00:00:00"/>
    <x v="97"/>
    <m/>
    <n v="3087712.19"/>
    <m/>
    <x v="0"/>
    <x v="0"/>
    <m/>
    <m/>
    <x v="0"/>
    <x v="0"/>
    <x v="10"/>
    <x v="4"/>
    <x v="4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4-02T00:00:00"/>
    <x v="97"/>
    <m/>
    <n v="1189.6400000000001"/>
    <m/>
    <x v="0"/>
    <x v="0"/>
    <m/>
    <m/>
    <x v="0"/>
    <x v="0"/>
    <x v="10"/>
    <x v="4"/>
    <x v="4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4-08T00:00:00"/>
    <x v="97"/>
    <m/>
    <n v="383333.33"/>
    <m/>
    <x v="0"/>
    <x v="0"/>
    <m/>
    <m/>
    <x v="0"/>
    <x v="0"/>
    <x v="1"/>
    <x v="4"/>
    <x v="4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0"/>
    <d v="2021-04-02T00:00:00"/>
    <x v="97"/>
    <m/>
    <n v="24430.12"/>
    <m/>
    <x v="0"/>
    <x v="0"/>
    <m/>
    <m/>
    <x v="0"/>
    <x v="0"/>
    <x v="10"/>
    <x v="4"/>
    <x v="4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4-16T00:00:00"/>
    <x v="97"/>
    <m/>
    <n v="3496665.29"/>
    <m/>
    <x v="0"/>
    <x v="0"/>
    <m/>
    <m/>
    <x v="0"/>
    <x v="0"/>
    <x v="1"/>
    <x v="4"/>
    <x v="4"/>
    <x v="2"/>
    <n v="0"/>
    <x v="0"/>
    <x v="0"/>
    <n v="2021"/>
    <x v="3"/>
  </r>
  <r>
    <x v="37"/>
    <s v="2.03.01.07.00.00"/>
    <x v="1"/>
    <x v="1"/>
    <x v="0"/>
    <x v="0"/>
    <x v="1"/>
    <x v="3"/>
    <m/>
    <m/>
    <x v="1"/>
    <x v="0"/>
    <d v="2021-04-19T00:00:00"/>
    <x v="98"/>
    <n v="0"/>
    <n v="-71.430000000000007"/>
    <m/>
    <x v="11"/>
    <x v="32"/>
    <m/>
    <m/>
    <x v="11"/>
    <x v="32"/>
    <x v="6"/>
    <x v="4"/>
    <x v="4"/>
    <x v="2"/>
    <n v="71.430000000000007"/>
    <x v="4"/>
    <x v="11"/>
    <n v="2021"/>
    <x v="3"/>
  </r>
  <r>
    <x v="19"/>
    <s v="1.02.03.00.00.00"/>
    <x v="1"/>
    <x v="2"/>
    <x v="1"/>
    <x v="0"/>
    <x v="1"/>
    <x v="0"/>
    <m/>
    <m/>
    <x v="1"/>
    <x v="0"/>
    <d v="2021-04-19T00:00:00"/>
    <x v="98"/>
    <n v="0"/>
    <n v="695.03"/>
    <m/>
    <x v="17"/>
    <x v="15"/>
    <m/>
    <m/>
    <x v="17"/>
    <x v="15"/>
    <x v="16"/>
    <x v="4"/>
    <x v="4"/>
    <x v="2"/>
    <n v="695.03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19T00:00:00"/>
    <x v="98"/>
    <n v="0"/>
    <n v="-192.94"/>
    <m/>
    <x v="15"/>
    <x v="6"/>
    <m/>
    <m/>
    <x v="15"/>
    <x v="6"/>
    <x v="2"/>
    <x v="4"/>
    <x v="4"/>
    <x v="2"/>
    <n v="192.94"/>
    <x v="4"/>
    <x v="12"/>
    <n v="2021"/>
    <x v="3"/>
  </r>
  <r>
    <x v="15"/>
    <s v="2.06.02.00.00.00"/>
    <x v="1"/>
    <x v="1"/>
    <x v="0"/>
    <x v="0"/>
    <x v="1"/>
    <x v="3"/>
    <m/>
    <m/>
    <x v="1"/>
    <x v="0"/>
    <d v="2021-04-19T00:00:00"/>
    <x v="98"/>
    <n v="0"/>
    <n v="-4904.83"/>
    <m/>
    <x v="31"/>
    <x v="19"/>
    <m/>
    <m/>
    <x v="23"/>
    <x v="19"/>
    <x v="12"/>
    <x v="4"/>
    <x v="4"/>
    <x v="2"/>
    <n v="4904.83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286.99"/>
    <m/>
    <x v="17"/>
    <x v="3"/>
    <m/>
    <m/>
    <x v="17"/>
    <x v="3"/>
    <x v="16"/>
    <x v="4"/>
    <x v="4"/>
    <x v="2"/>
    <n v="286.9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449.89"/>
    <m/>
    <x v="17"/>
    <x v="5"/>
    <m/>
    <m/>
    <x v="17"/>
    <x v="5"/>
    <x v="16"/>
    <x v="4"/>
    <x v="4"/>
    <x v="2"/>
    <n v="449.8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19T00:00:00"/>
    <x v="98"/>
    <n v="0"/>
    <n v="1851.57"/>
    <m/>
    <x v="17"/>
    <x v="3"/>
    <m/>
    <m/>
    <x v="17"/>
    <x v="3"/>
    <x v="16"/>
    <x v="4"/>
    <x v="4"/>
    <x v="2"/>
    <n v="1851.5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19T00:00:00"/>
    <x v="98"/>
    <n v="0"/>
    <n v="2087.77"/>
    <m/>
    <x v="17"/>
    <x v="3"/>
    <m/>
    <m/>
    <x v="17"/>
    <x v="3"/>
    <x v="16"/>
    <x v="4"/>
    <x v="4"/>
    <x v="2"/>
    <n v="2087.77"/>
    <x v="4"/>
    <x v="1"/>
    <n v="2021"/>
    <x v="3"/>
  </r>
  <r>
    <x v="36"/>
    <s v="1.03.05.00.00.00"/>
    <x v="1"/>
    <x v="2"/>
    <x v="1"/>
    <x v="0"/>
    <x v="1"/>
    <x v="0"/>
    <m/>
    <m/>
    <x v="1"/>
    <x v="0"/>
    <d v="2021-04-19T00:00:00"/>
    <x v="98"/>
    <n v="0"/>
    <n v="0.48"/>
    <m/>
    <x v="8"/>
    <x v="6"/>
    <m/>
    <m/>
    <x v="8"/>
    <x v="6"/>
    <x v="23"/>
    <x v="4"/>
    <x v="4"/>
    <x v="2"/>
    <n v="0.48"/>
    <x v="4"/>
    <x v="1"/>
    <n v="2021"/>
    <x v="3"/>
  </r>
  <r>
    <x v="36"/>
    <s v="1.03.05.00.00.00"/>
    <x v="1"/>
    <x v="2"/>
    <x v="1"/>
    <x v="0"/>
    <x v="1"/>
    <x v="0"/>
    <m/>
    <m/>
    <x v="1"/>
    <x v="0"/>
    <d v="2021-04-19T00:00:00"/>
    <x v="98"/>
    <n v="0"/>
    <n v="0.74"/>
    <m/>
    <x v="8"/>
    <x v="6"/>
    <m/>
    <m/>
    <x v="8"/>
    <x v="6"/>
    <x v="23"/>
    <x v="4"/>
    <x v="4"/>
    <x v="2"/>
    <n v="0.7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19T00:00:00"/>
    <x v="98"/>
    <n v="0"/>
    <n v="1585.31"/>
    <m/>
    <x v="17"/>
    <x v="10"/>
    <m/>
    <m/>
    <x v="17"/>
    <x v="10"/>
    <x v="16"/>
    <x v="4"/>
    <x v="4"/>
    <x v="2"/>
    <n v="1585.3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19T00:00:00"/>
    <x v="98"/>
    <n v="0"/>
    <n v="157.13999999999999"/>
    <m/>
    <x v="16"/>
    <x v="15"/>
    <m/>
    <m/>
    <x v="16"/>
    <x v="15"/>
    <x v="16"/>
    <x v="4"/>
    <x v="4"/>
    <x v="2"/>
    <n v="157.13999999999999"/>
    <x v="4"/>
    <x v="1"/>
    <n v="2021"/>
    <x v="3"/>
  </r>
  <r>
    <x v="0"/>
    <m/>
    <x v="1"/>
    <x v="1"/>
    <x v="0"/>
    <x v="0"/>
    <x v="0"/>
    <x v="0"/>
    <m/>
    <s v="4"/>
    <x v="1"/>
    <x v="0"/>
    <d v="2021-04-20T00:00:00"/>
    <x v="98"/>
    <m/>
    <n v="97.62"/>
    <m/>
    <x v="0"/>
    <x v="0"/>
    <m/>
    <m/>
    <x v="0"/>
    <x v="0"/>
    <x v="0"/>
    <x v="4"/>
    <x v="4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4-19T00:00:00"/>
    <x v="98"/>
    <m/>
    <n v="97.62"/>
    <m/>
    <x v="0"/>
    <x v="0"/>
    <m/>
    <m/>
    <x v="0"/>
    <x v="0"/>
    <x v="3"/>
    <x v="4"/>
    <x v="4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4-20T00:00:00"/>
    <x v="99"/>
    <n v="0"/>
    <n v="8900.9500000000007"/>
    <m/>
    <x v="17"/>
    <x v="2"/>
    <m/>
    <m/>
    <x v="17"/>
    <x v="2"/>
    <x v="16"/>
    <x v="4"/>
    <x v="4"/>
    <x v="2"/>
    <n v="8900.950000000000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132.58000000000001"/>
    <m/>
    <x v="17"/>
    <x v="5"/>
    <m/>
    <m/>
    <x v="17"/>
    <x v="5"/>
    <x v="16"/>
    <x v="4"/>
    <x v="4"/>
    <x v="2"/>
    <n v="132.5800000000000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114.71"/>
    <m/>
    <x v="17"/>
    <x v="3"/>
    <m/>
    <m/>
    <x v="17"/>
    <x v="3"/>
    <x v="16"/>
    <x v="4"/>
    <x v="4"/>
    <x v="2"/>
    <n v="114.71"/>
    <x v="4"/>
    <x v="1"/>
    <n v="2021"/>
    <x v="3"/>
  </r>
  <r>
    <x v="16"/>
    <m/>
    <x v="1"/>
    <x v="2"/>
    <x v="1"/>
    <x v="0"/>
    <x v="1"/>
    <x v="0"/>
    <m/>
    <m/>
    <x v="1"/>
    <x v="0"/>
    <d v="2021-04-20T00:00:00"/>
    <x v="99"/>
    <n v="0"/>
    <n v="34067.49"/>
    <m/>
    <x v="30"/>
    <x v="26"/>
    <m/>
    <m/>
    <x v="18"/>
    <x v="26"/>
    <x v="13"/>
    <x v="4"/>
    <x v="4"/>
    <x v="2"/>
    <n v="34067.49"/>
    <x v="4"/>
    <x v="1"/>
    <n v="2021"/>
    <x v="3"/>
  </r>
  <r>
    <x v="37"/>
    <m/>
    <x v="1"/>
    <x v="1"/>
    <x v="0"/>
    <x v="0"/>
    <x v="1"/>
    <x v="0"/>
    <m/>
    <s v="1"/>
    <x v="1"/>
    <x v="0"/>
    <d v="2021-04-20T00:00:00"/>
    <x v="99"/>
    <n v="0"/>
    <n v="1190.48"/>
    <m/>
    <x v="11"/>
    <x v="11"/>
    <m/>
    <m/>
    <x v="11"/>
    <x v="11"/>
    <x v="6"/>
    <x v="4"/>
    <x v="4"/>
    <x v="2"/>
    <n v="-1190.48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20T00:00:00"/>
    <x v="99"/>
    <n v="0"/>
    <n v="-192.26"/>
    <m/>
    <x v="24"/>
    <x v="7"/>
    <m/>
    <m/>
    <x v="5"/>
    <x v="7"/>
    <x v="0"/>
    <x v="4"/>
    <x v="4"/>
    <x v="2"/>
    <n v="192.26"/>
    <x v="4"/>
    <x v="11"/>
    <n v="2021"/>
    <x v="3"/>
  </r>
  <r>
    <x v="16"/>
    <m/>
    <x v="1"/>
    <x v="1"/>
    <x v="1"/>
    <x v="0"/>
    <x v="0"/>
    <x v="0"/>
    <m/>
    <m/>
    <x v="1"/>
    <x v="0"/>
    <d v="2021-04-20T00:00:00"/>
    <x v="99"/>
    <n v="0"/>
    <n v="1190.48"/>
    <m/>
    <x v="18"/>
    <x v="11"/>
    <m/>
    <m/>
    <x v="18"/>
    <x v="11"/>
    <x v="13"/>
    <x v="4"/>
    <x v="4"/>
    <x v="2"/>
    <n v="1190.48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7.22"/>
    <m/>
    <x v="17"/>
    <x v="7"/>
    <m/>
    <m/>
    <x v="17"/>
    <x v="7"/>
    <x v="16"/>
    <x v="4"/>
    <x v="4"/>
    <x v="2"/>
    <n v="37.2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889.79"/>
    <m/>
    <x v="17"/>
    <x v="5"/>
    <m/>
    <m/>
    <x v="17"/>
    <x v="5"/>
    <x v="16"/>
    <x v="4"/>
    <x v="4"/>
    <x v="2"/>
    <n v="889.79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0T00:00:00"/>
    <x v="99"/>
    <n v="0"/>
    <n v="36.32"/>
    <m/>
    <x v="17"/>
    <x v="4"/>
    <m/>
    <m/>
    <x v="17"/>
    <x v="4"/>
    <x v="16"/>
    <x v="4"/>
    <x v="4"/>
    <x v="2"/>
    <n v="36.3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0T00:00:00"/>
    <x v="99"/>
    <n v="0"/>
    <n v="342.89"/>
    <m/>
    <x v="17"/>
    <x v="13"/>
    <m/>
    <m/>
    <x v="17"/>
    <x v="13"/>
    <x v="16"/>
    <x v="4"/>
    <x v="4"/>
    <x v="2"/>
    <n v="342.89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20T00:00:00"/>
    <x v="99"/>
    <n v="0"/>
    <n v="73.709999999999994"/>
    <m/>
    <x v="17"/>
    <x v="15"/>
    <m/>
    <m/>
    <x v="17"/>
    <x v="15"/>
    <x v="16"/>
    <x v="4"/>
    <x v="4"/>
    <x v="2"/>
    <n v="73.709999999999994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06.43"/>
    <m/>
    <x v="17"/>
    <x v="14"/>
    <m/>
    <m/>
    <x v="17"/>
    <x v="14"/>
    <x v="16"/>
    <x v="4"/>
    <x v="4"/>
    <x v="2"/>
    <n v="306.43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0T00:00:00"/>
    <x v="99"/>
    <n v="0"/>
    <n v="2000"/>
    <m/>
    <x v="17"/>
    <x v="13"/>
    <m/>
    <m/>
    <x v="17"/>
    <x v="13"/>
    <x v="16"/>
    <x v="4"/>
    <x v="4"/>
    <x v="2"/>
    <n v="2000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0T00:00:00"/>
    <x v="99"/>
    <n v="0"/>
    <n v="119.05"/>
    <m/>
    <x v="16"/>
    <x v="8"/>
    <m/>
    <m/>
    <x v="16"/>
    <x v="8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0T00:00:00"/>
    <x v="99"/>
    <n v="0"/>
    <n v="59.52"/>
    <m/>
    <x v="16"/>
    <x v="15"/>
    <m/>
    <m/>
    <x v="16"/>
    <x v="15"/>
    <x v="16"/>
    <x v="4"/>
    <x v="4"/>
    <x v="2"/>
    <n v="59.52"/>
    <x v="4"/>
    <x v="1"/>
    <n v="2021"/>
    <x v="3"/>
  </r>
  <r>
    <x v="36"/>
    <s v="1.03.05.00.00.00"/>
    <x v="1"/>
    <x v="2"/>
    <x v="1"/>
    <x v="0"/>
    <x v="1"/>
    <x v="0"/>
    <m/>
    <m/>
    <x v="1"/>
    <x v="0"/>
    <d v="2021-04-20T00:00:00"/>
    <x v="99"/>
    <n v="0"/>
    <n v="102.34"/>
    <m/>
    <x v="8"/>
    <x v="6"/>
    <m/>
    <m/>
    <x v="8"/>
    <x v="6"/>
    <x v="23"/>
    <x v="4"/>
    <x v="4"/>
    <x v="2"/>
    <n v="102.34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0T00:00:00"/>
    <x v="99"/>
    <n v="0"/>
    <n v="36.9"/>
    <m/>
    <x v="17"/>
    <x v="14"/>
    <m/>
    <m/>
    <x v="17"/>
    <x v="14"/>
    <x v="16"/>
    <x v="4"/>
    <x v="4"/>
    <x v="2"/>
    <n v="36.9"/>
    <x v="4"/>
    <x v="1"/>
    <n v="2021"/>
    <x v="3"/>
  </r>
  <r>
    <x v="27"/>
    <s v="2.15.08.01.00.00"/>
    <x v="1"/>
    <x v="1"/>
    <x v="0"/>
    <x v="0"/>
    <x v="1"/>
    <x v="3"/>
    <m/>
    <m/>
    <x v="1"/>
    <x v="0"/>
    <d v="2021-04-20T00:00:00"/>
    <x v="99"/>
    <n v="0"/>
    <n v="-5.95"/>
    <m/>
    <x v="14"/>
    <x v="11"/>
    <m/>
    <m/>
    <x v="14"/>
    <x v="11"/>
    <x v="0"/>
    <x v="4"/>
    <x v="4"/>
    <x v="2"/>
    <n v="5.95"/>
    <x v="4"/>
    <x v="11"/>
    <n v="2021"/>
    <x v="3"/>
  </r>
  <r>
    <x v="5"/>
    <m/>
    <x v="1"/>
    <x v="1"/>
    <x v="0"/>
    <x v="0"/>
    <x v="0"/>
    <x v="0"/>
    <m/>
    <s v="3"/>
    <x v="1"/>
    <x v="0"/>
    <d v="2021-04-12T00:00:00"/>
    <x v="99"/>
    <m/>
    <n v="5054.1000000000004"/>
    <m/>
    <x v="0"/>
    <x v="0"/>
    <m/>
    <m/>
    <x v="0"/>
    <x v="0"/>
    <x v="0"/>
    <x v="4"/>
    <x v="4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4-20T00:00:00"/>
    <x v="99"/>
    <m/>
    <n v="748245.55"/>
    <m/>
    <x v="0"/>
    <x v="0"/>
    <m/>
    <m/>
    <x v="0"/>
    <x v="0"/>
    <x v="0"/>
    <x v="4"/>
    <x v="4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4-12T00:00:00"/>
    <x v="99"/>
    <m/>
    <n v="225.36"/>
    <m/>
    <x v="0"/>
    <x v="0"/>
    <m/>
    <m/>
    <x v="0"/>
    <x v="0"/>
    <x v="0"/>
    <x v="4"/>
    <x v="4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4-02T00:00:00"/>
    <x v="99"/>
    <m/>
    <n v="7621.5"/>
    <m/>
    <x v="0"/>
    <x v="0"/>
    <m/>
    <m/>
    <x v="0"/>
    <x v="0"/>
    <x v="13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4-09T00:00:00"/>
    <x v="99"/>
    <m/>
    <n v="672373.21"/>
    <m/>
    <x v="0"/>
    <x v="0"/>
    <m/>
    <m/>
    <x v="0"/>
    <x v="0"/>
    <x v="10"/>
    <x v="4"/>
    <x v="4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04-21T00:00:00"/>
    <x v="100"/>
    <n v="0"/>
    <n v="-1.03"/>
    <m/>
    <x v="24"/>
    <x v="13"/>
    <m/>
    <m/>
    <x v="5"/>
    <x v="13"/>
    <x v="0"/>
    <x v="4"/>
    <x v="4"/>
    <x v="2"/>
    <n v="1.03"/>
    <x v="4"/>
    <x v="11"/>
    <n v="2021"/>
    <x v="3"/>
  </r>
  <r>
    <x v="3"/>
    <s v="2.01.01.01.00.00"/>
    <x v="1"/>
    <x v="1"/>
    <x v="0"/>
    <x v="0"/>
    <x v="1"/>
    <x v="3"/>
    <m/>
    <m/>
    <x v="1"/>
    <x v="0"/>
    <d v="2021-04-21T00:00:00"/>
    <x v="100"/>
    <n v="0"/>
    <n v="-173345.46"/>
    <m/>
    <x v="15"/>
    <x v="6"/>
    <m/>
    <m/>
    <x v="15"/>
    <x v="6"/>
    <x v="2"/>
    <x v="4"/>
    <x v="4"/>
    <x v="2"/>
    <n v="173345.46"/>
    <x v="4"/>
    <x v="12"/>
    <n v="2021"/>
    <x v="3"/>
  </r>
  <r>
    <x v="6"/>
    <s v="2.15.03.00.00.00"/>
    <x v="1"/>
    <x v="1"/>
    <x v="0"/>
    <x v="0"/>
    <x v="1"/>
    <x v="3"/>
    <m/>
    <m/>
    <x v="1"/>
    <x v="0"/>
    <d v="2021-04-21T00:00:00"/>
    <x v="100"/>
    <n v="0"/>
    <n v="-5112.76"/>
    <m/>
    <x v="1"/>
    <x v="6"/>
    <m/>
    <m/>
    <x v="1"/>
    <x v="6"/>
    <x v="0"/>
    <x v="4"/>
    <x v="4"/>
    <x v="2"/>
    <n v="5112.76"/>
    <x v="4"/>
    <x v="11"/>
    <n v="2021"/>
    <x v="3"/>
  </r>
  <r>
    <x v="29"/>
    <s v="2.15.01.07.00.00"/>
    <x v="1"/>
    <x v="1"/>
    <x v="0"/>
    <x v="0"/>
    <x v="1"/>
    <x v="3"/>
    <m/>
    <m/>
    <x v="1"/>
    <x v="0"/>
    <d v="2021-04-21T00:00:00"/>
    <x v="100"/>
    <n v="0"/>
    <n v="-3237.24"/>
    <m/>
    <x v="9"/>
    <x v="21"/>
    <m/>
    <m/>
    <x v="9"/>
    <x v="21"/>
    <x v="0"/>
    <x v="4"/>
    <x v="4"/>
    <x v="2"/>
    <n v="3237.24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139.51"/>
    <m/>
    <x v="17"/>
    <x v="3"/>
    <m/>
    <m/>
    <x v="17"/>
    <x v="3"/>
    <x v="16"/>
    <x v="4"/>
    <x v="4"/>
    <x v="2"/>
    <n v="139.51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21T00:00:00"/>
    <x v="100"/>
    <n v="0"/>
    <n v="-16.440000000000001"/>
    <m/>
    <x v="24"/>
    <x v="13"/>
    <m/>
    <m/>
    <x v="5"/>
    <x v="13"/>
    <x v="0"/>
    <x v="4"/>
    <x v="4"/>
    <x v="2"/>
    <n v="16.440000000000001"/>
    <x v="4"/>
    <x v="11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103.32"/>
    <m/>
    <x v="17"/>
    <x v="5"/>
    <m/>
    <m/>
    <x v="17"/>
    <x v="5"/>
    <x v="16"/>
    <x v="4"/>
    <x v="4"/>
    <x v="2"/>
    <n v="103.3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1T00:00:00"/>
    <x v="100"/>
    <n v="0"/>
    <n v="50"/>
    <m/>
    <x v="16"/>
    <x v="2"/>
    <m/>
    <m/>
    <x v="16"/>
    <x v="2"/>
    <x v="16"/>
    <x v="4"/>
    <x v="4"/>
    <x v="2"/>
    <n v="50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1T00:00:00"/>
    <x v="100"/>
    <n v="0"/>
    <n v="95.24"/>
    <m/>
    <x v="17"/>
    <x v="5"/>
    <m/>
    <m/>
    <x v="17"/>
    <x v="5"/>
    <x v="16"/>
    <x v="4"/>
    <x v="4"/>
    <x v="2"/>
    <n v="95.24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1T00:00:00"/>
    <x v="100"/>
    <n v="0"/>
    <n v="119.05"/>
    <m/>
    <x v="16"/>
    <x v="8"/>
    <m/>
    <m/>
    <x v="16"/>
    <x v="8"/>
    <x v="16"/>
    <x v="4"/>
    <x v="4"/>
    <x v="2"/>
    <n v="119.0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1T00:00:00"/>
    <x v="100"/>
    <n v="0"/>
    <n v="792.65"/>
    <m/>
    <x v="17"/>
    <x v="10"/>
    <m/>
    <m/>
    <x v="17"/>
    <x v="10"/>
    <x v="16"/>
    <x v="4"/>
    <x v="4"/>
    <x v="2"/>
    <n v="792.65"/>
    <x v="4"/>
    <x v="1"/>
    <n v="2021"/>
    <x v="3"/>
  </r>
  <r>
    <x v="5"/>
    <m/>
    <x v="1"/>
    <x v="1"/>
    <x v="0"/>
    <x v="0"/>
    <x v="0"/>
    <x v="0"/>
    <m/>
    <s v="3"/>
    <x v="1"/>
    <x v="0"/>
    <d v="2021-04-15T00:00:00"/>
    <x v="100"/>
    <m/>
    <n v="3602.47"/>
    <m/>
    <x v="0"/>
    <x v="0"/>
    <m/>
    <m/>
    <x v="0"/>
    <x v="0"/>
    <x v="0"/>
    <x v="4"/>
    <x v="4"/>
    <x v="2"/>
    <n v="0"/>
    <x v="0"/>
    <x v="0"/>
    <n v="2021"/>
    <x v="3"/>
  </r>
  <r>
    <x v="24"/>
    <m/>
    <x v="1"/>
    <x v="1"/>
    <x v="0"/>
    <x v="0"/>
    <x v="0"/>
    <x v="0"/>
    <s v="X"/>
    <s v="2"/>
    <x v="1"/>
    <x v="0"/>
    <d v="2021-04-07T00:00:00"/>
    <x v="100"/>
    <m/>
    <n v="357142.86"/>
    <m/>
    <x v="0"/>
    <x v="0"/>
    <m/>
    <m/>
    <x v="0"/>
    <x v="0"/>
    <x v="9"/>
    <x v="4"/>
    <x v="4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4-21T00:00:00"/>
    <x v="100"/>
    <m/>
    <n v="360745.33"/>
    <m/>
    <x v="0"/>
    <x v="0"/>
    <m/>
    <m/>
    <x v="0"/>
    <x v="0"/>
    <x v="0"/>
    <x v="4"/>
    <x v="4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169.06"/>
    <m/>
    <x v="17"/>
    <x v="3"/>
    <m/>
    <m/>
    <x v="17"/>
    <x v="3"/>
    <x v="16"/>
    <x v="4"/>
    <x v="4"/>
    <x v="2"/>
    <n v="169.06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2T00:00:00"/>
    <x v="101"/>
    <n v="0"/>
    <n v="-3622.31"/>
    <m/>
    <x v="15"/>
    <x v="6"/>
    <m/>
    <m/>
    <x v="15"/>
    <x v="6"/>
    <x v="2"/>
    <x v="4"/>
    <x v="4"/>
    <x v="2"/>
    <n v="3622.31"/>
    <x v="4"/>
    <x v="12"/>
    <n v="2021"/>
    <x v="3"/>
  </r>
  <r>
    <x v="3"/>
    <s v="2.01.02.00.00.00"/>
    <x v="1"/>
    <x v="1"/>
    <x v="0"/>
    <x v="0"/>
    <x v="1"/>
    <x v="3"/>
    <m/>
    <m/>
    <x v="1"/>
    <x v="0"/>
    <d v="2021-04-22T00:00:00"/>
    <x v="101"/>
    <n v="0"/>
    <n v="-16190.48"/>
    <m/>
    <x v="22"/>
    <x v="6"/>
    <m/>
    <m/>
    <x v="15"/>
    <x v="6"/>
    <x v="2"/>
    <x v="4"/>
    <x v="4"/>
    <x v="2"/>
    <n v="16190.48"/>
    <x v="4"/>
    <x v="12"/>
    <n v="2021"/>
    <x v="3"/>
  </r>
  <r>
    <x v="19"/>
    <s v="1.02.03.00.00.00"/>
    <x v="1"/>
    <x v="2"/>
    <x v="1"/>
    <x v="0"/>
    <x v="1"/>
    <x v="0"/>
    <m/>
    <m/>
    <x v="1"/>
    <x v="0"/>
    <d v="2021-04-22T00:00:00"/>
    <x v="101"/>
    <n v="0"/>
    <n v="3084.57"/>
    <m/>
    <x v="17"/>
    <x v="15"/>
    <m/>
    <m/>
    <x v="17"/>
    <x v="15"/>
    <x v="16"/>
    <x v="4"/>
    <x v="4"/>
    <x v="2"/>
    <n v="3084.57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135.21"/>
    <m/>
    <x v="17"/>
    <x v="5"/>
    <m/>
    <m/>
    <x v="17"/>
    <x v="5"/>
    <x v="16"/>
    <x v="4"/>
    <x v="4"/>
    <x v="2"/>
    <n v="135.21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2T00:00:00"/>
    <x v="101"/>
    <n v="0"/>
    <n v="409.16"/>
    <m/>
    <x v="17"/>
    <x v="2"/>
    <m/>
    <m/>
    <x v="17"/>
    <x v="2"/>
    <x v="16"/>
    <x v="4"/>
    <x v="4"/>
    <x v="2"/>
    <n v="409.16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61.9"/>
    <m/>
    <x v="16"/>
    <x v="18"/>
    <m/>
    <m/>
    <x v="16"/>
    <x v="18"/>
    <x v="16"/>
    <x v="4"/>
    <x v="4"/>
    <x v="2"/>
    <n v="61.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2T00:00:00"/>
    <x v="101"/>
    <n v="0"/>
    <n v="385.43"/>
    <m/>
    <x v="17"/>
    <x v="13"/>
    <m/>
    <m/>
    <x v="17"/>
    <x v="13"/>
    <x v="16"/>
    <x v="4"/>
    <x v="4"/>
    <x v="2"/>
    <n v="385.43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190.48"/>
    <m/>
    <x v="16"/>
    <x v="18"/>
    <m/>
    <m/>
    <x v="16"/>
    <x v="18"/>
    <x v="16"/>
    <x v="4"/>
    <x v="4"/>
    <x v="2"/>
    <n v="190.48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2T00:00:00"/>
    <x v="101"/>
    <n v="0"/>
    <n v="97.62"/>
    <m/>
    <x v="16"/>
    <x v="7"/>
    <m/>
    <m/>
    <x v="16"/>
    <x v="7"/>
    <x v="16"/>
    <x v="4"/>
    <x v="4"/>
    <x v="2"/>
    <n v="97.62"/>
    <x v="4"/>
    <x v="1"/>
    <n v="2021"/>
    <x v="3"/>
  </r>
  <r>
    <x v="16"/>
    <m/>
    <x v="1"/>
    <x v="1"/>
    <x v="1"/>
    <x v="0"/>
    <x v="0"/>
    <x v="0"/>
    <m/>
    <m/>
    <x v="1"/>
    <x v="0"/>
    <d v="2021-04-22T00:00:00"/>
    <x v="101"/>
    <m/>
    <n v="136134.38"/>
    <m/>
    <x v="0"/>
    <x v="0"/>
    <m/>
    <m/>
    <x v="0"/>
    <x v="0"/>
    <x v="13"/>
    <x v="4"/>
    <x v="4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4-15T00:00:00"/>
    <x v="101"/>
    <m/>
    <n v="136134.38"/>
    <m/>
    <x v="0"/>
    <x v="0"/>
    <m/>
    <m/>
    <x v="0"/>
    <x v="0"/>
    <x v="13"/>
    <x v="4"/>
    <x v="4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85.39"/>
    <m/>
    <x v="17"/>
    <x v="7"/>
    <m/>
    <m/>
    <x v="17"/>
    <x v="7"/>
    <x v="16"/>
    <x v="4"/>
    <x v="4"/>
    <x v="2"/>
    <n v="85.3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5.18"/>
    <m/>
    <x v="17"/>
    <x v="20"/>
    <m/>
    <m/>
    <x v="17"/>
    <x v="20"/>
    <x v="16"/>
    <x v="4"/>
    <x v="4"/>
    <x v="2"/>
    <n v="5.18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205.87"/>
    <m/>
    <x v="17"/>
    <x v="7"/>
    <m/>
    <m/>
    <x v="17"/>
    <x v="7"/>
    <x v="16"/>
    <x v="4"/>
    <x v="4"/>
    <x v="2"/>
    <n v="205.87"/>
    <x v="4"/>
    <x v="1"/>
    <n v="2021"/>
    <x v="3"/>
  </r>
  <r>
    <x v="15"/>
    <s v="2.06.01.00.00.00"/>
    <x v="1"/>
    <x v="1"/>
    <x v="0"/>
    <x v="0"/>
    <x v="1"/>
    <x v="3"/>
    <m/>
    <m/>
    <x v="1"/>
    <x v="0"/>
    <d v="2021-04-23T00:00:00"/>
    <x v="102"/>
    <n v="0"/>
    <n v="-39935.01"/>
    <m/>
    <x v="32"/>
    <x v="19"/>
    <m/>
    <m/>
    <x v="23"/>
    <x v="19"/>
    <x v="12"/>
    <x v="4"/>
    <x v="4"/>
    <x v="2"/>
    <n v="39935.01"/>
    <x v="4"/>
    <x v="11"/>
    <n v="2021"/>
    <x v="3"/>
  </r>
  <r>
    <x v="15"/>
    <s v="2.06.02.00.00.00"/>
    <x v="1"/>
    <x v="1"/>
    <x v="0"/>
    <x v="0"/>
    <x v="1"/>
    <x v="3"/>
    <m/>
    <m/>
    <x v="1"/>
    <x v="0"/>
    <d v="2021-04-23T00:00:00"/>
    <x v="102"/>
    <n v="0"/>
    <n v="-19588.8"/>
    <m/>
    <x v="31"/>
    <x v="19"/>
    <m/>
    <m/>
    <x v="23"/>
    <x v="19"/>
    <x v="12"/>
    <x v="4"/>
    <x v="4"/>
    <x v="2"/>
    <n v="19588.8"/>
    <x v="4"/>
    <x v="11"/>
    <n v="2021"/>
    <x v="3"/>
  </r>
  <r>
    <x v="19"/>
    <s v="1.02.11.00.00.00"/>
    <x v="1"/>
    <x v="2"/>
    <x v="1"/>
    <x v="0"/>
    <x v="1"/>
    <x v="0"/>
    <m/>
    <m/>
    <x v="1"/>
    <x v="0"/>
    <d v="2021-04-23T00:00:00"/>
    <x v="102"/>
    <n v="0"/>
    <n v="920.25"/>
    <m/>
    <x v="17"/>
    <x v="4"/>
    <m/>
    <m/>
    <x v="17"/>
    <x v="4"/>
    <x v="16"/>
    <x v="4"/>
    <x v="4"/>
    <x v="2"/>
    <n v="920.2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732.36"/>
    <m/>
    <x v="17"/>
    <x v="5"/>
    <m/>
    <m/>
    <x v="17"/>
    <x v="5"/>
    <x v="16"/>
    <x v="4"/>
    <x v="4"/>
    <x v="2"/>
    <n v="732.36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162.30000000000001"/>
    <m/>
    <x v="17"/>
    <x v="5"/>
    <m/>
    <m/>
    <x v="17"/>
    <x v="5"/>
    <x v="16"/>
    <x v="4"/>
    <x v="4"/>
    <x v="2"/>
    <n v="162.30000000000001"/>
    <x v="4"/>
    <x v="1"/>
    <n v="2021"/>
    <x v="3"/>
  </r>
  <r>
    <x v="40"/>
    <s v="2.01.05.01.00.00"/>
    <x v="1"/>
    <x v="1"/>
    <x v="0"/>
    <x v="0"/>
    <x v="1"/>
    <x v="3"/>
    <m/>
    <m/>
    <x v="1"/>
    <x v="0"/>
    <d v="2021-04-23T00:00:00"/>
    <x v="102"/>
    <n v="0"/>
    <n v="-748028.28"/>
    <m/>
    <x v="20"/>
    <x v="2"/>
    <m/>
    <m/>
    <x v="20"/>
    <x v="2"/>
    <x v="2"/>
    <x v="4"/>
    <x v="4"/>
    <x v="2"/>
    <n v="748028.28"/>
    <x v="4"/>
    <x v="11"/>
    <n v="2021"/>
    <x v="3"/>
  </r>
  <r>
    <x v="40"/>
    <s v="2.01.05.02.00.00"/>
    <x v="1"/>
    <x v="1"/>
    <x v="0"/>
    <x v="0"/>
    <x v="1"/>
    <x v="3"/>
    <m/>
    <m/>
    <x v="1"/>
    <x v="0"/>
    <d v="2021-04-23T00:00:00"/>
    <x v="102"/>
    <n v="0"/>
    <n v="-8523.81"/>
    <m/>
    <x v="21"/>
    <x v="2"/>
    <m/>
    <m/>
    <x v="20"/>
    <x v="2"/>
    <x v="2"/>
    <x v="4"/>
    <x v="4"/>
    <x v="2"/>
    <n v="8523.81"/>
    <x v="4"/>
    <x v="11"/>
    <n v="2021"/>
    <x v="3"/>
  </r>
  <r>
    <x v="19"/>
    <s v="1.02.06.00.00.00"/>
    <x v="1"/>
    <x v="2"/>
    <x v="1"/>
    <x v="0"/>
    <x v="1"/>
    <x v="0"/>
    <m/>
    <m/>
    <x v="1"/>
    <x v="0"/>
    <d v="2021-04-23T00:00:00"/>
    <x v="102"/>
    <n v="0"/>
    <n v="4953.1499999999996"/>
    <m/>
    <x v="17"/>
    <x v="2"/>
    <m/>
    <m/>
    <x v="17"/>
    <x v="2"/>
    <x v="16"/>
    <x v="4"/>
    <x v="4"/>
    <x v="2"/>
    <n v="4953.1499999999996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3T00:00:00"/>
    <x v="102"/>
    <n v="0"/>
    <n v="123.33"/>
    <m/>
    <x v="17"/>
    <x v="3"/>
    <m/>
    <m/>
    <x v="17"/>
    <x v="3"/>
    <x v="16"/>
    <x v="4"/>
    <x v="4"/>
    <x v="2"/>
    <n v="123.33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3T00:00:00"/>
    <x v="102"/>
    <n v="0"/>
    <n v="9575.07"/>
    <m/>
    <x v="17"/>
    <x v="17"/>
    <m/>
    <m/>
    <x v="17"/>
    <x v="17"/>
    <x v="16"/>
    <x v="4"/>
    <x v="4"/>
    <x v="2"/>
    <n v="9575.07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22.78"/>
    <m/>
    <x v="17"/>
    <x v="7"/>
    <m/>
    <m/>
    <x v="17"/>
    <x v="7"/>
    <x v="16"/>
    <x v="4"/>
    <x v="4"/>
    <x v="2"/>
    <n v="22.78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3T00:00:00"/>
    <x v="102"/>
    <n v="0"/>
    <n v="31.97"/>
    <m/>
    <x v="17"/>
    <x v="7"/>
    <m/>
    <m/>
    <x v="17"/>
    <x v="7"/>
    <x v="16"/>
    <x v="4"/>
    <x v="4"/>
    <x v="2"/>
    <n v="31.9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3T00:00:00"/>
    <x v="102"/>
    <n v="0"/>
    <n v="23.81"/>
    <m/>
    <x v="16"/>
    <x v="15"/>
    <m/>
    <m/>
    <x v="16"/>
    <x v="15"/>
    <x v="16"/>
    <x v="4"/>
    <x v="4"/>
    <x v="2"/>
    <n v="23.8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3T00:00:00"/>
    <x v="102"/>
    <n v="0"/>
    <n v="214.29"/>
    <m/>
    <x v="16"/>
    <x v="4"/>
    <m/>
    <m/>
    <x v="16"/>
    <x v="4"/>
    <x v="16"/>
    <x v="4"/>
    <x v="4"/>
    <x v="2"/>
    <n v="214.29"/>
    <x v="4"/>
    <x v="1"/>
    <n v="2021"/>
    <x v="3"/>
  </r>
  <r>
    <x v="16"/>
    <m/>
    <x v="1"/>
    <x v="1"/>
    <x v="1"/>
    <x v="0"/>
    <x v="0"/>
    <x v="0"/>
    <m/>
    <m/>
    <x v="1"/>
    <x v="0"/>
    <d v="2021-04-23T00:00:00"/>
    <x v="102"/>
    <m/>
    <n v="2553.67"/>
    <m/>
    <x v="0"/>
    <x v="0"/>
    <m/>
    <m/>
    <x v="0"/>
    <x v="0"/>
    <x v="13"/>
    <x v="4"/>
    <x v="4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4-15T00:00:00"/>
    <x v="102"/>
    <m/>
    <n v="2553.67"/>
    <m/>
    <x v="0"/>
    <x v="0"/>
    <m/>
    <m/>
    <x v="0"/>
    <x v="0"/>
    <x v="9"/>
    <x v="4"/>
    <x v="4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4-26T00:00:00"/>
    <x v="103"/>
    <n v="0"/>
    <n v="18.93"/>
    <m/>
    <x v="17"/>
    <x v="20"/>
    <m/>
    <m/>
    <x v="17"/>
    <x v="20"/>
    <x v="16"/>
    <x v="4"/>
    <x v="4"/>
    <x v="2"/>
    <n v="18.93"/>
    <x v="4"/>
    <x v="1"/>
    <n v="2021"/>
    <x v="3"/>
  </r>
  <r>
    <x v="5"/>
    <m/>
    <x v="1"/>
    <x v="1"/>
    <x v="0"/>
    <x v="0"/>
    <x v="1"/>
    <x v="0"/>
    <m/>
    <s v="3"/>
    <x v="1"/>
    <x v="0"/>
    <d v="2021-04-26T00:00:00"/>
    <x v="103"/>
    <n v="0"/>
    <n v="35714.29"/>
    <m/>
    <x v="5"/>
    <x v="11"/>
    <m/>
    <m/>
    <x v="5"/>
    <x v="11"/>
    <x v="0"/>
    <x v="4"/>
    <x v="4"/>
    <x v="2"/>
    <n v="-35714.29"/>
    <x v="4"/>
    <x v="1"/>
    <n v="2021"/>
    <x v="3"/>
  </r>
  <r>
    <x v="16"/>
    <m/>
    <x v="1"/>
    <x v="1"/>
    <x v="1"/>
    <x v="0"/>
    <x v="0"/>
    <x v="0"/>
    <m/>
    <m/>
    <x v="1"/>
    <x v="0"/>
    <d v="2021-04-26T00:00:00"/>
    <x v="103"/>
    <n v="0"/>
    <n v="2238095.2400000002"/>
    <m/>
    <x v="18"/>
    <x v="11"/>
    <m/>
    <m/>
    <x v="18"/>
    <x v="11"/>
    <x v="13"/>
    <x v="4"/>
    <x v="4"/>
    <x v="2"/>
    <n v="2238095.240000000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6T00:00:00"/>
    <x v="103"/>
    <n v="0"/>
    <n v="319.45"/>
    <m/>
    <x v="17"/>
    <x v="3"/>
    <m/>
    <m/>
    <x v="17"/>
    <x v="3"/>
    <x v="16"/>
    <x v="4"/>
    <x v="4"/>
    <x v="2"/>
    <n v="319.4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119.05"/>
    <m/>
    <x v="16"/>
    <x v="8"/>
    <m/>
    <m/>
    <x v="16"/>
    <x v="8"/>
    <x v="16"/>
    <x v="4"/>
    <x v="4"/>
    <x v="2"/>
    <n v="119.05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142.86000000000001"/>
    <m/>
    <x v="16"/>
    <x v="9"/>
    <m/>
    <m/>
    <x v="16"/>
    <x v="9"/>
    <x v="16"/>
    <x v="4"/>
    <x v="4"/>
    <x v="2"/>
    <n v="142.86000000000001"/>
    <x v="4"/>
    <x v="1"/>
    <n v="2021"/>
    <x v="3"/>
  </r>
  <r>
    <x v="45"/>
    <m/>
    <x v="1"/>
    <x v="1"/>
    <x v="0"/>
    <x v="0"/>
    <x v="1"/>
    <x v="0"/>
    <m/>
    <s v="3"/>
    <x v="1"/>
    <x v="0"/>
    <d v="2021-04-26T00:00:00"/>
    <x v="103"/>
    <n v="0"/>
    <n v="96428.57"/>
    <m/>
    <x v="37"/>
    <x v="11"/>
    <m/>
    <m/>
    <x v="26"/>
    <x v="11"/>
    <x v="0"/>
    <x v="4"/>
    <x v="4"/>
    <x v="2"/>
    <n v="-96428.57"/>
    <x v="4"/>
    <x v="1"/>
    <n v="2021"/>
    <x v="3"/>
  </r>
  <r>
    <x v="16"/>
    <m/>
    <x v="1"/>
    <x v="1"/>
    <x v="1"/>
    <x v="0"/>
    <x v="0"/>
    <x v="0"/>
    <m/>
    <m/>
    <x v="1"/>
    <x v="0"/>
    <d v="2021-04-26T00:00:00"/>
    <x v="103"/>
    <n v="0"/>
    <n v="155952.38"/>
    <m/>
    <x v="18"/>
    <x v="11"/>
    <m/>
    <m/>
    <x v="18"/>
    <x v="11"/>
    <x v="13"/>
    <x v="4"/>
    <x v="4"/>
    <x v="2"/>
    <n v="155952.38"/>
    <x v="4"/>
    <x v="1"/>
    <n v="2021"/>
    <x v="3"/>
  </r>
  <r>
    <x v="29"/>
    <m/>
    <x v="1"/>
    <x v="1"/>
    <x v="0"/>
    <x v="0"/>
    <x v="1"/>
    <x v="0"/>
    <m/>
    <s v="3"/>
    <x v="1"/>
    <x v="0"/>
    <d v="2021-04-26T00:00:00"/>
    <x v="103"/>
    <n v="0"/>
    <n v="23809.52"/>
    <m/>
    <x v="9"/>
    <x v="11"/>
    <m/>
    <m/>
    <x v="9"/>
    <x v="11"/>
    <x v="0"/>
    <x v="4"/>
    <x v="4"/>
    <x v="2"/>
    <n v="-23809.52"/>
    <x v="4"/>
    <x v="1"/>
    <n v="2021"/>
    <x v="3"/>
  </r>
  <r>
    <x v="3"/>
    <m/>
    <x v="1"/>
    <x v="1"/>
    <x v="0"/>
    <x v="0"/>
    <x v="1"/>
    <x v="0"/>
    <m/>
    <s v="3"/>
    <x v="1"/>
    <x v="0"/>
    <d v="2021-04-26T00:00:00"/>
    <x v="103"/>
    <n v="0"/>
    <n v="2238095.2400000002"/>
    <m/>
    <x v="15"/>
    <x v="11"/>
    <m/>
    <m/>
    <x v="15"/>
    <x v="11"/>
    <x v="2"/>
    <x v="4"/>
    <x v="4"/>
    <x v="2"/>
    <n v="-2238095.240000000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6T00:00:00"/>
    <x v="103"/>
    <n v="0"/>
    <n v="285.70999999999998"/>
    <m/>
    <x v="16"/>
    <x v="9"/>
    <m/>
    <m/>
    <x v="16"/>
    <x v="9"/>
    <x v="16"/>
    <x v="4"/>
    <x v="4"/>
    <x v="2"/>
    <n v="285.70999999999998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7"/>
    <x v="10"/>
    <m/>
    <m/>
    <x v="17"/>
    <x v="10"/>
    <x v="16"/>
    <x v="4"/>
    <x v="4"/>
    <x v="2"/>
    <n v="792.6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7"/>
    <x v="10"/>
    <m/>
    <m/>
    <x v="17"/>
    <x v="10"/>
    <x v="16"/>
    <x v="4"/>
    <x v="4"/>
    <x v="2"/>
    <n v="792.6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6T00:00:00"/>
    <x v="103"/>
    <n v="0"/>
    <n v="792.65"/>
    <m/>
    <x v="17"/>
    <x v="10"/>
    <m/>
    <m/>
    <x v="17"/>
    <x v="10"/>
    <x v="16"/>
    <x v="4"/>
    <x v="4"/>
    <x v="2"/>
    <n v="792.65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6T00:00:00"/>
    <x v="103"/>
    <n v="0"/>
    <n v="455.38"/>
    <m/>
    <x v="17"/>
    <x v="5"/>
    <m/>
    <m/>
    <x v="17"/>
    <x v="5"/>
    <x v="16"/>
    <x v="4"/>
    <x v="4"/>
    <x v="2"/>
    <n v="455.38"/>
    <x v="4"/>
    <x v="1"/>
    <n v="2021"/>
    <x v="3"/>
  </r>
  <r>
    <x v="31"/>
    <m/>
    <x v="1"/>
    <x v="1"/>
    <x v="0"/>
    <x v="0"/>
    <x v="0"/>
    <x v="0"/>
    <m/>
    <s v="3"/>
    <x v="1"/>
    <x v="0"/>
    <d v="2021-04-15T00:00:00"/>
    <x v="103"/>
    <m/>
    <n v="42944.05"/>
    <m/>
    <x v="0"/>
    <x v="0"/>
    <m/>
    <m/>
    <x v="0"/>
    <x v="0"/>
    <x v="21"/>
    <x v="4"/>
    <x v="4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4-26T00:00:00"/>
    <x v="103"/>
    <m/>
    <n v="8886302.7799999993"/>
    <m/>
    <x v="0"/>
    <x v="0"/>
    <m/>
    <m/>
    <x v="0"/>
    <x v="0"/>
    <x v="3"/>
    <x v="4"/>
    <x v="4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4-15T00:00:00"/>
    <x v="103"/>
    <m/>
    <n v="106622.22"/>
    <m/>
    <x v="0"/>
    <x v="0"/>
    <m/>
    <m/>
    <x v="0"/>
    <x v="0"/>
    <x v="1"/>
    <x v="4"/>
    <x v="4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4-20T00:00:00"/>
    <x v="103"/>
    <m/>
    <n v="2928571.43"/>
    <m/>
    <x v="0"/>
    <x v="0"/>
    <m/>
    <m/>
    <x v="0"/>
    <x v="0"/>
    <x v="9"/>
    <x v="4"/>
    <x v="4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4-16T00:00:00"/>
    <x v="103"/>
    <m/>
    <n v="2081.5"/>
    <m/>
    <x v="0"/>
    <x v="0"/>
    <m/>
    <m/>
    <x v="0"/>
    <x v="0"/>
    <x v="9"/>
    <x v="4"/>
    <x v="4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4-15T00:00:00"/>
    <x v="103"/>
    <m/>
    <n v="180056.57"/>
    <m/>
    <x v="0"/>
    <x v="0"/>
    <m/>
    <m/>
    <x v="0"/>
    <x v="0"/>
    <x v="9"/>
    <x v="4"/>
    <x v="4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4-15T00:00:00"/>
    <x v="103"/>
    <m/>
    <n v="319557.21000000002"/>
    <m/>
    <x v="0"/>
    <x v="0"/>
    <m/>
    <m/>
    <x v="0"/>
    <x v="0"/>
    <x v="12"/>
    <x v="4"/>
    <x v="4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4-15T00:00:00"/>
    <x v="103"/>
    <m/>
    <n v="41756.99"/>
    <m/>
    <x v="0"/>
    <x v="0"/>
    <m/>
    <m/>
    <x v="0"/>
    <x v="0"/>
    <x v="14"/>
    <x v="4"/>
    <x v="4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04-15T00:00:00"/>
    <x v="103"/>
    <m/>
    <n v="15897.62"/>
    <m/>
    <x v="0"/>
    <x v="0"/>
    <m/>
    <m/>
    <x v="0"/>
    <x v="0"/>
    <x v="4"/>
    <x v="4"/>
    <x v="4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04-16T00:00:00"/>
    <x v="103"/>
    <m/>
    <n v="2448231.9"/>
    <m/>
    <x v="0"/>
    <x v="0"/>
    <m/>
    <m/>
    <x v="0"/>
    <x v="0"/>
    <x v="1"/>
    <x v="4"/>
    <x v="4"/>
    <x v="2"/>
    <n v="0"/>
    <x v="0"/>
    <x v="0"/>
    <n v="2021"/>
    <x v="3"/>
  </r>
  <r>
    <x v="18"/>
    <m/>
    <x v="1"/>
    <x v="1"/>
    <x v="0"/>
    <x v="0"/>
    <x v="0"/>
    <x v="0"/>
    <m/>
    <s v="3"/>
    <x v="1"/>
    <x v="0"/>
    <d v="2021-04-16T00:00:00"/>
    <x v="103"/>
    <m/>
    <n v="89595.19"/>
    <m/>
    <x v="0"/>
    <x v="0"/>
    <m/>
    <m/>
    <x v="0"/>
    <x v="0"/>
    <x v="1"/>
    <x v="4"/>
    <x v="4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4-15T00:00:00"/>
    <x v="103"/>
    <m/>
    <n v="2249502.2799999998"/>
    <m/>
    <x v="0"/>
    <x v="0"/>
    <m/>
    <m/>
    <x v="0"/>
    <x v="0"/>
    <x v="13"/>
    <x v="4"/>
    <x v="4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04-15T00:00:00"/>
    <x v="103"/>
    <m/>
    <n v="461485.83"/>
    <m/>
    <x v="0"/>
    <x v="0"/>
    <m/>
    <m/>
    <x v="0"/>
    <x v="0"/>
    <x v="4"/>
    <x v="4"/>
    <x v="4"/>
    <x v="2"/>
    <n v="0"/>
    <x v="0"/>
    <x v="0"/>
    <n v="2021"/>
    <x v="3"/>
  </r>
  <r>
    <x v="37"/>
    <s v="2.03.01.07.00.00"/>
    <x v="1"/>
    <x v="1"/>
    <x v="0"/>
    <x v="0"/>
    <x v="1"/>
    <x v="3"/>
    <m/>
    <m/>
    <x v="1"/>
    <x v="0"/>
    <d v="2021-04-27T00:00:00"/>
    <x v="104"/>
    <n v="0"/>
    <n v="-123.81"/>
    <m/>
    <x v="11"/>
    <x v="28"/>
    <m/>
    <m/>
    <x v="11"/>
    <x v="28"/>
    <x v="6"/>
    <x v="4"/>
    <x v="4"/>
    <x v="2"/>
    <n v="123.81"/>
    <x v="4"/>
    <x v="13"/>
    <n v="2021"/>
    <x v="3"/>
  </r>
  <r>
    <x v="39"/>
    <s v="1.02.10.00.00.00"/>
    <x v="1"/>
    <x v="2"/>
    <x v="1"/>
    <x v="0"/>
    <x v="1"/>
    <x v="0"/>
    <m/>
    <m/>
    <x v="1"/>
    <x v="0"/>
    <d v="2021-04-27T00:00:00"/>
    <x v="104"/>
    <n v="0"/>
    <n v="35.71"/>
    <m/>
    <x v="16"/>
    <x v="16"/>
    <m/>
    <m/>
    <x v="16"/>
    <x v="16"/>
    <x v="16"/>
    <x v="4"/>
    <x v="4"/>
    <x v="2"/>
    <n v="35.71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7T00:00:00"/>
    <x v="104"/>
    <n v="0"/>
    <n v="41.67"/>
    <m/>
    <x v="16"/>
    <x v="9"/>
    <m/>
    <m/>
    <x v="16"/>
    <x v="9"/>
    <x v="16"/>
    <x v="4"/>
    <x v="4"/>
    <x v="2"/>
    <n v="41.67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7T00:00:00"/>
    <x v="104"/>
    <n v="0"/>
    <n v="7688.81"/>
    <m/>
    <x v="17"/>
    <x v="2"/>
    <m/>
    <m/>
    <x v="17"/>
    <x v="2"/>
    <x v="16"/>
    <x v="4"/>
    <x v="4"/>
    <x v="2"/>
    <n v="7688.8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149.77000000000001"/>
    <m/>
    <x v="17"/>
    <x v="5"/>
    <m/>
    <m/>
    <x v="17"/>
    <x v="5"/>
    <x v="16"/>
    <x v="4"/>
    <x v="4"/>
    <x v="2"/>
    <n v="149.77000000000001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27T00:00:00"/>
    <x v="104"/>
    <n v="0"/>
    <n v="-17023.75"/>
    <m/>
    <x v="5"/>
    <x v="12"/>
    <m/>
    <m/>
    <x v="5"/>
    <x v="12"/>
    <x v="0"/>
    <x v="4"/>
    <x v="4"/>
    <x v="2"/>
    <n v="17023.75"/>
    <x v="4"/>
    <x v="13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786.4"/>
    <m/>
    <x v="17"/>
    <x v="5"/>
    <m/>
    <m/>
    <x v="17"/>
    <x v="5"/>
    <x v="16"/>
    <x v="4"/>
    <x v="4"/>
    <x v="2"/>
    <n v="786.4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7T00:00:00"/>
    <x v="104"/>
    <n v="0"/>
    <n v="3282.43"/>
    <m/>
    <x v="17"/>
    <x v="10"/>
    <m/>
    <m/>
    <x v="17"/>
    <x v="10"/>
    <x v="16"/>
    <x v="4"/>
    <x v="4"/>
    <x v="2"/>
    <n v="3282.43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7T00:00:00"/>
    <x v="104"/>
    <n v="0"/>
    <n v="77.22"/>
    <m/>
    <x v="17"/>
    <x v="3"/>
    <m/>
    <m/>
    <x v="17"/>
    <x v="3"/>
    <x v="16"/>
    <x v="4"/>
    <x v="4"/>
    <x v="2"/>
    <n v="77.22"/>
    <x v="4"/>
    <x v="1"/>
    <n v="2021"/>
    <x v="3"/>
  </r>
  <r>
    <x v="0"/>
    <m/>
    <x v="1"/>
    <x v="1"/>
    <x v="1"/>
    <x v="0"/>
    <x v="0"/>
    <x v="0"/>
    <m/>
    <m/>
    <x v="1"/>
    <x v="0"/>
    <d v="2021-04-27T00:00:00"/>
    <x v="104"/>
    <m/>
    <n v="67752.59"/>
    <m/>
    <x v="0"/>
    <x v="0"/>
    <m/>
    <m/>
    <x v="0"/>
    <x v="0"/>
    <x v="0"/>
    <x v="4"/>
    <x v="4"/>
    <x v="2"/>
    <n v="0"/>
    <x v="0"/>
    <x v="0"/>
    <n v="2021"/>
    <x v="3"/>
  </r>
  <r>
    <x v="17"/>
    <m/>
    <x v="1"/>
    <x v="1"/>
    <x v="0"/>
    <x v="0"/>
    <x v="0"/>
    <x v="0"/>
    <s v="X"/>
    <s v="3"/>
    <x v="1"/>
    <x v="0"/>
    <d v="2021-04-15T00:00:00"/>
    <x v="104"/>
    <m/>
    <n v="3.88"/>
    <m/>
    <x v="0"/>
    <x v="0"/>
    <m/>
    <m/>
    <x v="0"/>
    <x v="0"/>
    <x v="14"/>
    <x v="4"/>
    <x v="4"/>
    <x v="2"/>
    <n v="0"/>
    <x v="0"/>
    <x v="0"/>
    <n v="2021"/>
    <x v="3"/>
  </r>
  <r>
    <x v="7"/>
    <m/>
    <x v="1"/>
    <x v="1"/>
    <x v="0"/>
    <x v="0"/>
    <x v="0"/>
    <x v="0"/>
    <m/>
    <s v="4"/>
    <x v="1"/>
    <x v="0"/>
    <d v="2021-04-12T00:00:00"/>
    <x v="104"/>
    <m/>
    <n v="3120.02"/>
    <m/>
    <x v="0"/>
    <x v="0"/>
    <m/>
    <m/>
    <x v="0"/>
    <x v="0"/>
    <x v="4"/>
    <x v="4"/>
    <x v="4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4-15T00:00:00"/>
    <x v="104"/>
    <m/>
    <n v="51870.74"/>
    <m/>
    <x v="0"/>
    <x v="0"/>
    <m/>
    <m/>
    <x v="0"/>
    <x v="0"/>
    <x v="14"/>
    <x v="4"/>
    <x v="4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4-16T00:00:00"/>
    <x v="104"/>
    <m/>
    <n v="268.14999999999998"/>
    <m/>
    <x v="0"/>
    <x v="0"/>
    <m/>
    <m/>
    <x v="0"/>
    <x v="0"/>
    <x v="12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4-15T00:00:00"/>
    <x v="104"/>
    <m/>
    <n v="12489.81"/>
    <m/>
    <x v="0"/>
    <x v="0"/>
    <m/>
    <m/>
    <x v="0"/>
    <x v="0"/>
    <x v="10"/>
    <x v="4"/>
    <x v="4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4-28T00:00:00"/>
    <x v="105"/>
    <n v="0"/>
    <n v="1137.1099999999999"/>
    <m/>
    <x v="17"/>
    <x v="27"/>
    <m/>
    <m/>
    <x v="17"/>
    <x v="27"/>
    <x v="16"/>
    <x v="4"/>
    <x v="4"/>
    <x v="2"/>
    <n v="1137.1099999999999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8T00:00:00"/>
    <x v="105"/>
    <n v="0"/>
    <n v="3545.52"/>
    <m/>
    <x v="17"/>
    <x v="2"/>
    <m/>
    <m/>
    <x v="17"/>
    <x v="2"/>
    <x v="16"/>
    <x v="4"/>
    <x v="4"/>
    <x v="2"/>
    <n v="3545.52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8T00:00:00"/>
    <x v="105"/>
    <n v="0"/>
    <n v="214.29"/>
    <m/>
    <x v="16"/>
    <x v="9"/>
    <m/>
    <m/>
    <x v="16"/>
    <x v="9"/>
    <x v="16"/>
    <x v="4"/>
    <x v="4"/>
    <x v="2"/>
    <n v="214.2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1037.75"/>
    <m/>
    <x v="17"/>
    <x v="13"/>
    <m/>
    <m/>
    <x v="17"/>
    <x v="13"/>
    <x v="16"/>
    <x v="4"/>
    <x v="4"/>
    <x v="2"/>
    <n v="1037.75"/>
    <x v="4"/>
    <x v="1"/>
    <n v="2021"/>
    <x v="3"/>
  </r>
  <r>
    <x v="31"/>
    <m/>
    <x v="1"/>
    <x v="2"/>
    <x v="1"/>
    <x v="0"/>
    <x v="1"/>
    <x v="0"/>
    <m/>
    <m/>
    <x v="1"/>
    <x v="0"/>
    <d v="2021-04-28T00:00:00"/>
    <x v="105"/>
    <n v="0"/>
    <n v="0.24"/>
    <m/>
    <x v="34"/>
    <x v="2"/>
    <m/>
    <m/>
    <x v="24"/>
    <x v="2"/>
    <x v="21"/>
    <x v="4"/>
    <x v="4"/>
    <x v="2"/>
    <n v="0.2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92.59"/>
    <m/>
    <x v="17"/>
    <x v="3"/>
    <m/>
    <m/>
    <x v="17"/>
    <x v="3"/>
    <x v="16"/>
    <x v="4"/>
    <x v="4"/>
    <x v="2"/>
    <n v="92.59"/>
    <x v="4"/>
    <x v="1"/>
    <n v="2021"/>
    <x v="3"/>
  </r>
  <r>
    <x v="36"/>
    <s v="1.03.05.00.00.00"/>
    <x v="1"/>
    <x v="2"/>
    <x v="1"/>
    <x v="0"/>
    <x v="1"/>
    <x v="0"/>
    <m/>
    <m/>
    <x v="1"/>
    <x v="0"/>
    <d v="2021-04-28T00:00:00"/>
    <x v="105"/>
    <n v="0"/>
    <n v="273.81"/>
    <m/>
    <x v="8"/>
    <x v="6"/>
    <m/>
    <m/>
    <x v="8"/>
    <x v="6"/>
    <x v="23"/>
    <x v="4"/>
    <x v="4"/>
    <x v="2"/>
    <n v="273.81"/>
    <x v="4"/>
    <x v="1"/>
    <n v="2021"/>
    <x v="3"/>
  </r>
  <r>
    <x v="15"/>
    <s v="2.06.01.00.00.00"/>
    <x v="1"/>
    <x v="1"/>
    <x v="0"/>
    <x v="0"/>
    <x v="1"/>
    <x v="3"/>
    <m/>
    <m/>
    <x v="1"/>
    <x v="0"/>
    <d v="2021-04-28T00:00:00"/>
    <x v="105"/>
    <n v="0"/>
    <n v="-11761.83"/>
    <m/>
    <x v="32"/>
    <x v="19"/>
    <m/>
    <m/>
    <x v="23"/>
    <x v="19"/>
    <x v="12"/>
    <x v="4"/>
    <x v="4"/>
    <x v="2"/>
    <n v="11761.83"/>
    <x v="4"/>
    <x v="13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52.28"/>
    <m/>
    <x v="17"/>
    <x v="14"/>
    <m/>
    <m/>
    <x v="17"/>
    <x v="14"/>
    <x v="16"/>
    <x v="4"/>
    <x v="4"/>
    <x v="2"/>
    <n v="52.28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95.44"/>
    <m/>
    <x v="17"/>
    <x v="14"/>
    <m/>
    <m/>
    <x v="17"/>
    <x v="14"/>
    <x v="16"/>
    <x v="4"/>
    <x v="4"/>
    <x v="2"/>
    <n v="95.44"/>
    <x v="4"/>
    <x v="1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84.08"/>
    <m/>
    <x v="17"/>
    <x v="14"/>
    <m/>
    <m/>
    <x v="17"/>
    <x v="14"/>
    <x v="16"/>
    <x v="4"/>
    <x v="4"/>
    <x v="2"/>
    <n v="84.08"/>
    <x v="4"/>
    <x v="1"/>
    <n v="2021"/>
    <x v="3"/>
  </r>
  <r>
    <x v="6"/>
    <s v="2.15.03.00.00.00"/>
    <x v="1"/>
    <x v="1"/>
    <x v="0"/>
    <x v="0"/>
    <x v="1"/>
    <x v="3"/>
    <m/>
    <m/>
    <x v="1"/>
    <x v="0"/>
    <d v="2021-04-28T00:00:00"/>
    <x v="105"/>
    <n v="0"/>
    <n v="-2626.19"/>
    <m/>
    <x v="1"/>
    <x v="6"/>
    <m/>
    <m/>
    <x v="1"/>
    <x v="6"/>
    <x v="0"/>
    <x v="4"/>
    <x v="4"/>
    <x v="2"/>
    <n v="2626.19"/>
    <x v="4"/>
    <x v="13"/>
    <n v="2021"/>
    <x v="3"/>
  </r>
  <r>
    <x v="19"/>
    <s v="1.02.09.00.00.00"/>
    <x v="1"/>
    <x v="2"/>
    <x v="1"/>
    <x v="0"/>
    <x v="1"/>
    <x v="0"/>
    <m/>
    <m/>
    <x v="1"/>
    <x v="0"/>
    <d v="2021-04-28T00:00:00"/>
    <x v="105"/>
    <n v="0"/>
    <n v="72.739999999999995"/>
    <m/>
    <x v="17"/>
    <x v="14"/>
    <m/>
    <m/>
    <x v="17"/>
    <x v="14"/>
    <x v="16"/>
    <x v="4"/>
    <x v="4"/>
    <x v="2"/>
    <n v="72.739999999999995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8T00:00:00"/>
    <x v="105"/>
    <n v="0"/>
    <n v="636.07000000000005"/>
    <m/>
    <x v="17"/>
    <x v="2"/>
    <m/>
    <m/>
    <x v="17"/>
    <x v="2"/>
    <x v="16"/>
    <x v="4"/>
    <x v="4"/>
    <x v="2"/>
    <n v="636.07000000000005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8T00:00:00"/>
    <x v="105"/>
    <n v="0"/>
    <n v="-2166059.5499999998"/>
    <m/>
    <x v="15"/>
    <x v="6"/>
    <m/>
    <m/>
    <x v="15"/>
    <x v="6"/>
    <x v="2"/>
    <x v="4"/>
    <x v="4"/>
    <x v="2"/>
    <n v="2166059.5499999998"/>
    <x v="4"/>
    <x v="14"/>
    <n v="2021"/>
    <x v="3"/>
  </r>
  <r>
    <x v="19"/>
    <s v="1.02.05.00.00.00"/>
    <x v="1"/>
    <x v="2"/>
    <x v="1"/>
    <x v="0"/>
    <x v="1"/>
    <x v="0"/>
    <m/>
    <m/>
    <x v="1"/>
    <x v="0"/>
    <d v="2021-04-28T00:00:00"/>
    <x v="105"/>
    <n v="0"/>
    <n v="151.63999999999999"/>
    <m/>
    <x v="17"/>
    <x v="5"/>
    <m/>
    <m/>
    <x v="17"/>
    <x v="5"/>
    <x v="16"/>
    <x v="4"/>
    <x v="4"/>
    <x v="2"/>
    <n v="151.63999999999999"/>
    <x v="4"/>
    <x v="1"/>
    <n v="2021"/>
    <x v="3"/>
  </r>
  <r>
    <x v="14"/>
    <m/>
    <x v="1"/>
    <x v="1"/>
    <x v="0"/>
    <x v="0"/>
    <x v="0"/>
    <x v="0"/>
    <m/>
    <s v="4"/>
    <x v="1"/>
    <x v="0"/>
    <d v="2021-04-19T00:00:00"/>
    <x v="105"/>
    <m/>
    <n v="192.31"/>
    <m/>
    <x v="0"/>
    <x v="0"/>
    <m/>
    <m/>
    <x v="0"/>
    <x v="0"/>
    <x v="11"/>
    <x v="4"/>
    <x v="4"/>
    <x v="2"/>
    <n v="0"/>
    <x v="0"/>
    <x v="0"/>
    <n v="2021"/>
    <x v="3"/>
  </r>
  <r>
    <x v="21"/>
    <m/>
    <x v="1"/>
    <x v="1"/>
    <x v="0"/>
    <x v="0"/>
    <x v="0"/>
    <x v="0"/>
    <m/>
    <s v="4"/>
    <x v="1"/>
    <x v="0"/>
    <d v="2021-04-20T00:00:00"/>
    <x v="105"/>
    <m/>
    <n v="766575.43"/>
    <m/>
    <x v="0"/>
    <x v="0"/>
    <m/>
    <m/>
    <x v="0"/>
    <x v="0"/>
    <x v="1"/>
    <x v="4"/>
    <x v="4"/>
    <x v="2"/>
    <n v="0"/>
    <x v="0"/>
    <x v="0"/>
    <n v="2021"/>
    <x v="3"/>
  </r>
  <r>
    <x v="26"/>
    <m/>
    <x v="1"/>
    <x v="2"/>
    <x v="0"/>
    <x v="0"/>
    <x v="0"/>
    <x v="0"/>
    <m/>
    <s v="4"/>
    <x v="1"/>
    <x v="0"/>
    <d v="2021-04-19T00:00:00"/>
    <x v="105"/>
    <m/>
    <n v="27244.11"/>
    <m/>
    <x v="0"/>
    <x v="0"/>
    <m/>
    <m/>
    <x v="0"/>
    <x v="0"/>
    <x v="5"/>
    <x v="4"/>
    <x v="4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4-28T00:00:00"/>
    <x v="105"/>
    <m/>
    <n v="27244.11"/>
    <m/>
    <x v="0"/>
    <x v="0"/>
    <m/>
    <m/>
    <x v="0"/>
    <x v="0"/>
    <x v="0"/>
    <x v="4"/>
    <x v="4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04-28T00:00:00"/>
    <x v="105"/>
    <m/>
    <n v="766767.74"/>
    <m/>
    <x v="0"/>
    <x v="0"/>
    <m/>
    <m/>
    <x v="0"/>
    <x v="0"/>
    <x v="0"/>
    <x v="4"/>
    <x v="4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24763.47"/>
    <m/>
    <x v="17"/>
    <x v="28"/>
    <m/>
    <m/>
    <x v="17"/>
    <x v="28"/>
    <x v="16"/>
    <x v="4"/>
    <x v="4"/>
    <x v="2"/>
    <n v="24763.47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29T00:00:00"/>
    <x v="106"/>
    <n v="0"/>
    <n v="47.62"/>
    <m/>
    <x v="16"/>
    <x v="8"/>
    <m/>
    <m/>
    <x v="16"/>
    <x v="8"/>
    <x v="16"/>
    <x v="4"/>
    <x v="4"/>
    <x v="2"/>
    <n v="47.62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29T00:00:00"/>
    <x v="106"/>
    <n v="0"/>
    <n v="5340.2"/>
    <m/>
    <x v="17"/>
    <x v="2"/>
    <m/>
    <m/>
    <x v="17"/>
    <x v="2"/>
    <x v="16"/>
    <x v="4"/>
    <x v="4"/>
    <x v="2"/>
    <n v="5340.2"/>
    <x v="4"/>
    <x v="1"/>
    <n v="2021"/>
    <x v="3"/>
  </r>
  <r>
    <x v="3"/>
    <s v="2.01.02.00.00.00"/>
    <x v="1"/>
    <x v="1"/>
    <x v="0"/>
    <x v="0"/>
    <x v="1"/>
    <x v="3"/>
    <m/>
    <m/>
    <x v="1"/>
    <x v="0"/>
    <d v="2021-04-29T00:00:00"/>
    <x v="106"/>
    <n v="0"/>
    <n v="-21509.52"/>
    <m/>
    <x v="22"/>
    <x v="6"/>
    <m/>
    <m/>
    <x v="15"/>
    <x v="6"/>
    <x v="2"/>
    <x v="4"/>
    <x v="4"/>
    <x v="2"/>
    <n v="21509.52"/>
    <x v="4"/>
    <x v="14"/>
    <n v="2021"/>
    <x v="3"/>
  </r>
  <r>
    <x v="36"/>
    <s v="1.03.05.00.00.00"/>
    <x v="1"/>
    <x v="2"/>
    <x v="1"/>
    <x v="0"/>
    <x v="1"/>
    <x v="0"/>
    <m/>
    <m/>
    <x v="1"/>
    <x v="0"/>
    <d v="2021-04-29T00:00:00"/>
    <x v="106"/>
    <n v="0"/>
    <n v="74.569999999999993"/>
    <m/>
    <x v="8"/>
    <x v="6"/>
    <m/>
    <m/>
    <x v="8"/>
    <x v="6"/>
    <x v="23"/>
    <x v="4"/>
    <x v="4"/>
    <x v="2"/>
    <n v="74.569999999999993"/>
    <x v="4"/>
    <x v="1"/>
    <n v="2021"/>
    <x v="3"/>
  </r>
  <r>
    <x v="36"/>
    <s v="1.03.05.00.00.00"/>
    <x v="1"/>
    <x v="2"/>
    <x v="1"/>
    <x v="0"/>
    <x v="1"/>
    <x v="0"/>
    <m/>
    <m/>
    <x v="1"/>
    <x v="0"/>
    <d v="2021-04-29T00:00:00"/>
    <x v="106"/>
    <n v="0"/>
    <n v="92.4"/>
    <m/>
    <x v="8"/>
    <x v="7"/>
    <m/>
    <m/>
    <x v="8"/>
    <x v="7"/>
    <x v="23"/>
    <x v="4"/>
    <x v="4"/>
    <x v="2"/>
    <n v="92.4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9T00:00:00"/>
    <x v="106"/>
    <n v="0"/>
    <n v="-33658.79"/>
    <m/>
    <x v="15"/>
    <x v="6"/>
    <m/>
    <m/>
    <x v="15"/>
    <x v="6"/>
    <x v="2"/>
    <x v="4"/>
    <x v="4"/>
    <x v="2"/>
    <n v="33658.79"/>
    <x v="4"/>
    <x v="14"/>
    <n v="2021"/>
    <x v="3"/>
  </r>
  <r>
    <x v="27"/>
    <s v="2.15.08.01.00.00"/>
    <x v="1"/>
    <x v="1"/>
    <x v="0"/>
    <x v="0"/>
    <x v="1"/>
    <x v="3"/>
    <m/>
    <m/>
    <x v="1"/>
    <x v="0"/>
    <d v="2021-04-29T00:00:00"/>
    <x v="106"/>
    <n v="0"/>
    <n v="-5.95"/>
    <m/>
    <x v="14"/>
    <x v="11"/>
    <m/>
    <m/>
    <x v="14"/>
    <x v="11"/>
    <x v="0"/>
    <x v="4"/>
    <x v="4"/>
    <x v="2"/>
    <n v="5.95"/>
    <x v="4"/>
    <x v="13"/>
    <n v="2021"/>
    <x v="3"/>
  </r>
  <r>
    <x v="39"/>
    <s v="1.02.10.00.00.00"/>
    <x v="1"/>
    <x v="2"/>
    <x v="1"/>
    <x v="0"/>
    <x v="1"/>
    <x v="0"/>
    <m/>
    <m/>
    <x v="1"/>
    <x v="0"/>
    <d v="2021-04-29T00:00:00"/>
    <x v="106"/>
    <n v="0"/>
    <n v="119.05"/>
    <m/>
    <x v="16"/>
    <x v="2"/>
    <m/>
    <m/>
    <x v="16"/>
    <x v="2"/>
    <x v="16"/>
    <x v="4"/>
    <x v="4"/>
    <x v="2"/>
    <n v="119.05"/>
    <x v="4"/>
    <x v="1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1372.89"/>
    <m/>
    <x v="17"/>
    <x v="13"/>
    <m/>
    <m/>
    <x v="17"/>
    <x v="13"/>
    <x v="16"/>
    <x v="4"/>
    <x v="4"/>
    <x v="2"/>
    <n v="1372.89"/>
    <x v="4"/>
    <x v="1"/>
    <n v="2021"/>
    <x v="3"/>
  </r>
  <r>
    <x v="5"/>
    <s v="2.15.01.12.00.00"/>
    <x v="1"/>
    <x v="1"/>
    <x v="0"/>
    <x v="0"/>
    <x v="1"/>
    <x v="3"/>
    <m/>
    <m/>
    <x v="1"/>
    <x v="0"/>
    <d v="2021-04-29T00:00:00"/>
    <x v="106"/>
    <n v="0"/>
    <n v="-4145.21"/>
    <m/>
    <x v="24"/>
    <x v="6"/>
    <m/>
    <m/>
    <x v="5"/>
    <x v="6"/>
    <x v="0"/>
    <x v="4"/>
    <x v="4"/>
    <x v="2"/>
    <n v="4145.21"/>
    <x v="4"/>
    <x v="13"/>
    <n v="2021"/>
    <x v="3"/>
  </r>
  <r>
    <x v="3"/>
    <s v="2.01.02.00.00.00"/>
    <x v="1"/>
    <x v="1"/>
    <x v="0"/>
    <x v="0"/>
    <x v="1"/>
    <x v="3"/>
    <m/>
    <m/>
    <x v="1"/>
    <x v="0"/>
    <d v="2021-04-29T00:00:00"/>
    <x v="106"/>
    <n v="0"/>
    <n v="-472556.91"/>
    <m/>
    <x v="22"/>
    <x v="6"/>
    <m/>
    <m/>
    <x v="15"/>
    <x v="6"/>
    <x v="2"/>
    <x v="4"/>
    <x v="4"/>
    <x v="2"/>
    <n v="472556.91"/>
    <x v="4"/>
    <x v="14"/>
    <n v="2021"/>
    <x v="3"/>
  </r>
  <r>
    <x v="45"/>
    <s v="2.15.08.05.00.00"/>
    <x v="1"/>
    <x v="1"/>
    <x v="0"/>
    <x v="0"/>
    <x v="1"/>
    <x v="3"/>
    <m/>
    <m/>
    <x v="1"/>
    <x v="0"/>
    <d v="2021-04-29T00:00:00"/>
    <x v="106"/>
    <n v="0"/>
    <n v="-47595.24"/>
    <m/>
    <x v="37"/>
    <x v="33"/>
    <m/>
    <m/>
    <x v="26"/>
    <x v="33"/>
    <x v="0"/>
    <x v="4"/>
    <x v="4"/>
    <x v="2"/>
    <n v="47595.24"/>
    <x v="4"/>
    <x v="13"/>
    <n v="2021"/>
    <x v="3"/>
  </r>
  <r>
    <x v="19"/>
    <s v="1.02.03.00.00.00"/>
    <x v="1"/>
    <x v="2"/>
    <x v="1"/>
    <x v="0"/>
    <x v="1"/>
    <x v="0"/>
    <m/>
    <m/>
    <x v="1"/>
    <x v="0"/>
    <d v="2021-04-29T00:00:00"/>
    <x v="106"/>
    <n v="0"/>
    <n v="294.99"/>
    <m/>
    <x v="17"/>
    <x v="15"/>
    <m/>
    <m/>
    <x v="17"/>
    <x v="15"/>
    <x v="16"/>
    <x v="4"/>
    <x v="4"/>
    <x v="2"/>
    <n v="294.99"/>
    <x v="4"/>
    <x v="1"/>
    <n v="2021"/>
    <x v="3"/>
  </r>
  <r>
    <x v="3"/>
    <s v="2.01.04.00.00.00"/>
    <x v="1"/>
    <x v="1"/>
    <x v="0"/>
    <x v="0"/>
    <x v="1"/>
    <x v="3"/>
    <m/>
    <m/>
    <x v="1"/>
    <x v="0"/>
    <d v="2021-04-29T00:00:00"/>
    <x v="106"/>
    <n v="0"/>
    <n v="-3852.86"/>
    <m/>
    <x v="23"/>
    <x v="6"/>
    <m/>
    <m/>
    <x v="15"/>
    <x v="6"/>
    <x v="2"/>
    <x v="4"/>
    <x v="4"/>
    <x v="2"/>
    <n v="3852.86"/>
    <x v="4"/>
    <x v="14"/>
    <n v="2021"/>
    <x v="3"/>
  </r>
  <r>
    <x v="19"/>
    <s v="1.02.05.00.00.00"/>
    <x v="1"/>
    <x v="2"/>
    <x v="1"/>
    <x v="0"/>
    <x v="1"/>
    <x v="0"/>
    <m/>
    <m/>
    <x v="1"/>
    <x v="0"/>
    <d v="2021-04-29T00:00:00"/>
    <x v="106"/>
    <n v="0"/>
    <n v="174.79"/>
    <m/>
    <x v="17"/>
    <x v="3"/>
    <m/>
    <m/>
    <x v="17"/>
    <x v="3"/>
    <x v="16"/>
    <x v="4"/>
    <x v="4"/>
    <x v="2"/>
    <n v="174.79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29T00:00:00"/>
    <x v="106"/>
    <n v="0"/>
    <n v="151.11000000000001"/>
    <m/>
    <x v="17"/>
    <x v="5"/>
    <m/>
    <m/>
    <x v="17"/>
    <x v="5"/>
    <x v="16"/>
    <x v="4"/>
    <x v="4"/>
    <x v="2"/>
    <n v="151.11000000000001"/>
    <x v="4"/>
    <x v="1"/>
    <n v="2021"/>
    <x v="3"/>
  </r>
  <r>
    <x v="3"/>
    <s v="2.01.01.01.00.00"/>
    <x v="1"/>
    <x v="1"/>
    <x v="0"/>
    <x v="0"/>
    <x v="1"/>
    <x v="3"/>
    <m/>
    <m/>
    <x v="1"/>
    <x v="0"/>
    <d v="2021-04-29T00:00:00"/>
    <x v="106"/>
    <n v="0"/>
    <n v="-87792.01"/>
    <m/>
    <x v="15"/>
    <x v="6"/>
    <m/>
    <m/>
    <x v="15"/>
    <x v="6"/>
    <x v="2"/>
    <x v="4"/>
    <x v="4"/>
    <x v="2"/>
    <n v="87792.01"/>
    <x v="4"/>
    <x v="14"/>
    <n v="2021"/>
    <x v="3"/>
  </r>
  <r>
    <x v="19"/>
    <s v="1.02.11.00.00.00"/>
    <x v="1"/>
    <x v="2"/>
    <x v="1"/>
    <x v="0"/>
    <x v="1"/>
    <x v="0"/>
    <m/>
    <m/>
    <x v="1"/>
    <x v="0"/>
    <d v="2021-04-29T00:00:00"/>
    <x v="106"/>
    <n v="0"/>
    <n v="673.12"/>
    <m/>
    <x v="17"/>
    <x v="4"/>
    <m/>
    <m/>
    <x v="17"/>
    <x v="4"/>
    <x v="16"/>
    <x v="4"/>
    <x v="4"/>
    <x v="2"/>
    <n v="673.1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531.11"/>
    <m/>
    <x v="17"/>
    <x v="3"/>
    <m/>
    <m/>
    <x v="17"/>
    <x v="3"/>
    <x v="16"/>
    <x v="4"/>
    <x v="4"/>
    <x v="2"/>
    <n v="1531.11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73.64"/>
    <m/>
    <x v="17"/>
    <x v="1"/>
    <m/>
    <m/>
    <x v="17"/>
    <x v="1"/>
    <x v="16"/>
    <x v="4"/>
    <x v="4"/>
    <x v="2"/>
    <n v="173.64"/>
    <x v="4"/>
    <x v="1"/>
    <n v="2021"/>
    <x v="3"/>
  </r>
  <r>
    <x v="27"/>
    <s v="2.15.08.01.00.00"/>
    <x v="1"/>
    <x v="1"/>
    <x v="0"/>
    <x v="0"/>
    <x v="1"/>
    <x v="3"/>
    <m/>
    <m/>
    <x v="1"/>
    <x v="0"/>
    <d v="2021-04-30T00:00:00"/>
    <x v="107"/>
    <n v="0"/>
    <n v="-173.64"/>
    <m/>
    <x v="14"/>
    <x v="11"/>
    <m/>
    <m/>
    <x v="14"/>
    <x v="11"/>
    <x v="0"/>
    <x v="4"/>
    <x v="4"/>
    <x v="2"/>
    <n v="173.64"/>
    <x v="4"/>
    <x v="13"/>
    <n v="2021"/>
    <x v="3"/>
  </r>
  <r>
    <x v="39"/>
    <s v="1.02.10.00.00.00"/>
    <x v="1"/>
    <x v="2"/>
    <x v="1"/>
    <x v="0"/>
    <x v="1"/>
    <x v="0"/>
    <m/>
    <m/>
    <x v="1"/>
    <x v="0"/>
    <d v="2021-04-30T00:00:00"/>
    <x v="107"/>
    <n v="0"/>
    <n v="119.05"/>
    <m/>
    <x v="16"/>
    <x v="4"/>
    <m/>
    <m/>
    <x v="16"/>
    <x v="4"/>
    <x v="16"/>
    <x v="4"/>
    <x v="4"/>
    <x v="2"/>
    <n v="119.05"/>
    <x v="4"/>
    <x v="1"/>
    <n v="2021"/>
    <x v="3"/>
  </r>
  <r>
    <x v="27"/>
    <s v="2.15.08.01.00.00"/>
    <x v="1"/>
    <x v="1"/>
    <x v="0"/>
    <x v="0"/>
    <x v="1"/>
    <x v="3"/>
    <m/>
    <m/>
    <x v="1"/>
    <x v="0"/>
    <d v="2021-04-30T00:00:00"/>
    <x v="107"/>
    <n v="0"/>
    <n v="-294.38"/>
    <m/>
    <x v="14"/>
    <x v="11"/>
    <m/>
    <m/>
    <x v="14"/>
    <x v="11"/>
    <x v="0"/>
    <x v="4"/>
    <x v="4"/>
    <x v="2"/>
    <n v="294.38"/>
    <x v="4"/>
    <x v="13"/>
    <n v="2021"/>
    <x v="3"/>
  </r>
  <r>
    <x v="19"/>
    <s v="1.02.11.00.00.00"/>
    <x v="1"/>
    <x v="2"/>
    <x v="1"/>
    <x v="0"/>
    <x v="1"/>
    <x v="0"/>
    <m/>
    <m/>
    <x v="1"/>
    <x v="0"/>
    <d v="2021-04-30T00:00:00"/>
    <x v="107"/>
    <n v="0"/>
    <n v="717.94"/>
    <m/>
    <x v="17"/>
    <x v="13"/>
    <m/>
    <m/>
    <x v="17"/>
    <x v="13"/>
    <x v="16"/>
    <x v="4"/>
    <x v="4"/>
    <x v="2"/>
    <n v="717.94"/>
    <x v="4"/>
    <x v="1"/>
    <n v="2021"/>
    <x v="3"/>
  </r>
  <r>
    <x v="19"/>
    <s v="1.02.06.00.00.00"/>
    <x v="1"/>
    <x v="2"/>
    <x v="1"/>
    <x v="0"/>
    <x v="1"/>
    <x v="0"/>
    <m/>
    <m/>
    <x v="1"/>
    <x v="0"/>
    <d v="2021-04-30T00:00:00"/>
    <x v="107"/>
    <n v="0"/>
    <n v="20870.02"/>
    <m/>
    <x v="17"/>
    <x v="2"/>
    <m/>
    <m/>
    <x v="17"/>
    <x v="2"/>
    <x v="16"/>
    <x v="4"/>
    <x v="4"/>
    <x v="2"/>
    <n v="20870.02"/>
    <x v="4"/>
    <x v="1"/>
    <n v="2021"/>
    <x v="3"/>
  </r>
  <r>
    <x v="19"/>
    <s v="1.02.03.00.00.00"/>
    <x v="1"/>
    <x v="2"/>
    <x v="1"/>
    <x v="0"/>
    <x v="1"/>
    <x v="0"/>
    <m/>
    <m/>
    <x v="1"/>
    <x v="0"/>
    <d v="2021-04-30T00:00:00"/>
    <x v="107"/>
    <n v="0"/>
    <n v="52.12"/>
    <m/>
    <x v="17"/>
    <x v="15"/>
    <m/>
    <m/>
    <x v="17"/>
    <x v="15"/>
    <x v="16"/>
    <x v="4"/>
    <x v="4"/>
    <x v="2"/>
    <n v="52.12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02.26"/>
    <m/>
    <x v="17"/>
    <x v="5"/>
    <m/>
    <m/>
    <x v="17"/>
    <x v="5"/>
    <x v="16"/>
    <x v="4"/>
    <x v="4"/>
    <x v="2"/>
    <n v="102.26"/>
    <x v="4"/>
    <x v="1"/>
    <n v="2021"/>
    <x v="3"/>
  </r>
  <r>
    <x v="36"/>
    <s v="1.03.05.00.00.00"/>
    <x v="1"/>
    <x v="2"/>
    <x v="1"/>
    <x v="0"/>
    <x v="1"/>
    <x v="0"/>
    <m/>
    <m/>
    <x v="1"/>
    <x v="0"/>
    <d v="2021-04-30T00:00:00"/>
    <x v="107"/>
    <n v="0"/>
    <n v="11.9"/>
    <m/>
    <x v="8"/>
    <x v="6"/>
    <m/>
    <m/>
    <x v="8"/>
    <x v="6"/>
    <x v="23"/>
    <x v="4"/>
    <x v="4"/>
    <x v="2"/>
    <n v="11.9"/>
    <x v="4"/>
    <x v="1"/>
    <n v="2021"/>
    <x v="3"/>
  </r>
  <r>
    <x v="39"/>
    <s v="1.02.10.00.00.00"/>
    <x v="1"/>
    <x v="2"/>
    <x v="1"/>
    <x v="0"/>
    <x v="1"/>
    <x v="0"/>
    <m/>
    <m/>
    <x v="1"/>
    <x v="0"/>
    <d v="2021-04-30T00:00:00"/>
    <x v="107"/>
    <n v="0"/>
    <n v="476.19"/>
    <m/>
    <x v="16"/>
    <x v="8"/>
    <m/>
    <m/>
    <x v="16"/>
    <x v="8"/>
    <x v="16"/>
    <x v="4"/>
    <x v="4"/>
    <x v="2"/>
    <n v="476.19"/>
    <x v="4"/>
    <x v="1"/>
    <n v="2021"/>
    <x v="3"/>
  </r>
  <r>
    <x v="5"/>
    <s v="2.15.08.14.00.00"/>
    <x v="1"/>
    <x v="1"/>
    <x v="0"/>
    <x v="0"/>
    <x v="1"/>
    <x v="3"/>
    <m/>
    <m/>
    <x v="1"/>
    <x v="0"/>
    <d v="2021-04-30T00:00:00"/>
    <x v="107"/>
    <n v="0"/>
    <n v="-25"/>
    <m/>
    <x v="5"/>
    <x v="30"/>
    <m/>
    <m/>
    <x v="5"/>
    <x v="30"/>
    <x v="0"/>
    <x v="4"/>
    <x v="4"/>
    <x v="2"/>
    <n v="25"/>
    <x v="4"/>
    <x v="13"/>
    <n v="2021"/>
    <x v="3"/>
  </r>
  <r>
    <x v="12"/>
    <s v="2.05.01.00.00.00"/>
    <x v="1"/>
    <x v="2"/>
    <x v="0"/>
    <x v="0"/>
    <x v="1"/>
    <x v="0"/>
    <m/>
    <m/>
    <x v="1"/>
    <x v="0"/>
    <d v="2021-04-30T00:00:00"/>
    <x v="107"/>
    <n v="0"/>
    <n v="482993.98"/>
    <m/>
    <x v="29"/>
    <x v="2"/>
    <m/>
    <m/>
    <x v="22"/>
    <x v="2"/>
    <x v="10"/>
    <x v="4"/>
    <x v="4"/>
    <x v="2"/>
    <n v="482993.98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166.14"/>
    <m/>
    <x v="17"/>
    <x v="3"/>
    <m/>
    <m/>
    <x v="17"/>
    <x v="3"/>
    <x v="16"/>
    <x v="4"/>
    <x v="4"/>
    <x v="2"/>
    <n v="166.14"/>
    <x v="4"/>
    <x v="1"/>
    <n v="2021"/>
    <x v="3"/>
  </r>
  <r>
    <x v="19"/>
    <s v="1.02.05.00.00.00"/>
    <x v="1"/>
    <x v="2"/>
    <x v="1"/>
    <x v="0"/>
    <x v="1"/>
    <x v="0"/>
    <m/>
    <m/>
    <x v="1"/>
    <x v="0"/>
    <d v="2021-04-30T00:00:00"/>
    <x v="107"/>
    <n v="0"/>
    <n v="623.52"/>
    <m/>
    <x v="17"/>
    <x v="5"/>
    <m/>
    <m/>
    <x v="17"/>
    <x v="5"/>
    <x v="16"/>
    <x v="4"/>
    <x v="4"/>
    <x v="2"/>
    <n v="623.52"/>
    <x v="4"/>
    <x v="1"/>
    <n v="2021"/>
    <x v="3"/>
  </r>
  <r>
    <x v="1"/>
    <m/>
    <x v="1"/>
    <x v="1"/>
    <x v="0"/>
    <x v="0"/>
    <x v="0"/>
    <x v="0"/>
    <m/>
    <s v="3"/>
    <x v="1"/>
    <x v="0"/>
    <d v="2021-04-20T00:00:00"/>
    <x v="107"/>
    <m/>
    <n v="38298.379999999997"/>
    <m/>
    <x v="0"/>
    <x v="0"/>
    <m/>
    <m/>
    <x v="0"/>
    <x v="0"/>
    <x v="1"/>
    <x v="4"/>
    <x v="4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4-20T00:00:00"/>
    <x v="107"/>
    <m/>
    <n v="19324.88"/>
    <m/>
    <x v="0"/>
    <x v="0"/>
    <m/>
    <m/>
    <x v="0"/>
    <x v="0"/>
    <x v="1"/>
    <x v="4"/>
    <x v="4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04-30T00:00:00"/>
    <x v="107"/>
    <m/>
    <n v="14600182.380000001"/>
    <m/>
    <x v="0"/>
    <x v="0"/>
    <m/>
    <m/>
    <x v="0"/>
    <x v="0"/>
    <x v="0"/>
    <x v="4"/>
    <x v="4"/>
    <x v="2"/>
    <n v="0"/>
    <x v="0"/>
    <x v="0"/>
    <n v="2021"/>
    <x v="3"/>
  </r>
  <r>
    <x v="10"/>
    <m/>
    <x v="1"/>
    <x v="1"/>
    <x v="0"/>
    <x v="0"/>
    <x v="0"/>
    <x v="0"/>
    <m/>
    <s v="4"/>
    <x v="1"/>
    <x v="0"/>
    <d v="2021-04-19T00:00:00"/>
    <x v="107"/>
    <m/>
    <n v="305670.05"/>
    <m/>
    <x v="0"/>
    <x v="0"/>
    <m/>
    <m/>
    <x v="0"/>
    <x v="0"/>
    <x v="8"/>
    <x v="4"/>
    <x v="4"/>
    <x v="2"/>
    <n v="0"/>
    <x v="0"/>
    <x v="0"/>
    <n v="2021"/>
    <x v="3"/>
  </r>
  <r>
    <x v="25"/>
    <m/>
    <x v="1"/>
    <x v="2"/>
    <x v="0"/>
    <x v="0"/>
    <x v="0"/>
    <x v="0"/>
    <m/>
    <m/>
    <x v="0"/>
    <x v="1"/>
    <d v="2021-04-01T00:00:00"/>
    <x v="107"/>
    <n v="13148.11"/>
    <m/>
    <m/>
    <x v="0"/>
    <x v="0"/>
    <m/>
    <m/>
    <x v="0"/>
    <x v="0"/>
    <x v="0"/>
    <x v="4"/>
    <x v="4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4-15T00:00:00"/>
    <x v="107"/>
    <m/>
    <n v="8597492.0899999999"/>
    <m/>
    <x v="0"/>
    <x v="0"/>
    <m/>
    <m/>
    <x v="0"/>
    <x v="0"/>
    <x v="17"/>
    <x v="4"/>
    <x v="4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4-16T00:00:00"/>
    <x v="107"/>
    <m/>
    <n v="61399.25"/>
    <m/>
    <x v="0"/>
    <x v="0"/>
    <m/>
    <m/>
    <x v="0"/>
    <x v="0"/>
    <x v="10"/>
    <x v="4"/>
    <x v="4"/>
    <x v="2"/>
    <n v="0"/>
    <x v="0"/>
    <x v="0"/>
    <n v="2021"/>
    <x v="3"/>
  </r>
  <r>
    <x v="15"/>
    <m/>
    <x v="3"/>
    <x v="1"/>
    <x v="1"/>
    <x v="0"/>
    <x v="0"/>
    <x v="0"/>
    <m/>
    <m/>
    <x v="0"/>
    <x v="0"/>
    <d v="2021-04-30T00:00:00"/>
    <x v="107"/>
    <m/>
    <n v="45304165.520000003"/>
    <m/>
    <x v="0"/>
    <x v="0"/>
    <m/>
    <m/>
    <x v="0"/>
    <x v="0"/>
    <x v="12"/>
    <x v="4"/>
    <x v="4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4-15T00:00:00"/>
    <x v="107"/>
    <m/>
    <n v="30925.71"/>
    <m/>
    <x v="0"/>
    <x v="0"/>
    <m/>
    <m/>
    <x v="0"/>
    <x v="0"/>
    <x v="10"/>
    <x v="4"/>
    <x v="4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4-15T00:00:00"/>
    <x v="107"/>
    <m/>
    <n v="5547072.0199999996"/>
    <m/>
    <x v="0"/>
    <x v="0"/>
    <m/>
    <m/>
    <x v="0"/>
    <x v="0"/>
    <x v="13"/>
    <x v="4"/>
    <x v="4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5"/>
    <x v="5"/>
    <x v="5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8"/>
    <x v="5"/>
    <x v="5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5-01T00:00:00"/>
    <x v="108"/>
    <n v="287610.94"/>
    <m/>
    <m/>
    <x v="0"/>
    <x v="0"/>
    <m/>
    <m/>
    <x v="0"/>
    <x v="0"/>
    <x v="1"/>
    <x v="5"/>
    <x v="5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5-01T00:00:00"/>
    <x v="108"/>
    <n v="2099293.2999999998"/>
    <m/>
    <m/>
    <x v="0"/>
    <x v="0"/>
    <m/>
    <m/>
    <x v="0"/>
    <x v="0"/>
    <x v="15"/>
    <x v="5"/>
    <x v="5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4"/>
    <x v="5"/>
    <x v="5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3"/>
    <x v="5"/>
    <x v="5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4"/>
    <x v="5"/>
    <x v="5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5-01T00:00:00"/>
    <x v="108"/>
    <n v="-159119.04999999999"/>
    <m/>
    <m/>
    <x v="0"/>
    <x v="0"/>
    <m/>
    <m/>
    <x v="0"/>
    <x v="0"/>
    <x v="20"/>
    <x v="5"/>
    <x v="5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0"/>
    <x v="5"/>
    <x v="5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1"/>
    <x v="5"/>
    <x v="5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5-01T00:00:00"/>
    <x v="108"/>
    <n v="76734.13"/>
    <m/>
    <m/>
    <x v="0"/>
    <x v="0"/>
    <m/>
    <m/>
    <x v="0"/>
    <x v="0"/>
    <x v="2"/>
    <x v="5"/>
    <x v="5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7"/>
    <x v="5"/>
    <x v="5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5-01T00:00:00"/>
    <x v="108"/>
    <n v="0"/>
    <m/>
    <m/>
    <x v="0"/>
    <x v="0"/>
    <m/>
    <m/>
    <x v="0"/>
    <x v="0"/>
    <x v="10"/>
    <x v="5"/>
    <x v="5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5-01T00:00:00"/>
    <x v="108"/>
    <n v="10915478.050000001"/>
    <m/>
    <m/>
    <x v="0"/>
    <x v="0"/>
    <m/>
    <m/>
    <x v="0"/>
    <x v="0"/>
    <x v="10"/>
    <x v="5"/>
    <x v="5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5-01T00:00:00"/>
    <x v="108"/>
    <n v="-1311954.2400000002"/>
    <m/>
    <m/>
    <x v="0"/>
    <x v="0"/>
    <m/>
    <m/>
    <x v="0"/>
    <x v="0"/>
    <x v="10"/>
    <x v="5"/>
    <x v="5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5-01T00:00:00"/>
    <x v="108"/>
    <n v="6330666.6699999999"/>
    <m/>
    <m/>
    <x v="0"/>
    <x v="0"/>
    <m/>
    <m/>
    <x v="0"/>
    <x v="0"/>
    <x v="9"/>
    <x v="5"/>
    <x v="5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5-01T00:00:00"/>
    <x v="108"/>
    <n v="5653560.3600000003"/>
    <m/>
    <m/>
    <x v="0"/>
    <x v="0"/>
    <m/>
    <m/>
    <x v="0"/>
    <x v="0"/>
    <x v="7"/>
    <x v="5"/>
    <x v="5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5-01T00:00:00"/>
    <x v="108"/>
    <n v="172339.66"/>
    <m/>
    <m/>
    <x v="0"/>
    <x v="0"/>
    <m/>
    <m/>
    <x v="0"/>
    <x v="0"/>
    <x v="21"/>
    <x v="5"/>
    <x v="5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5-01T00:00:00"/>
    <x v="108"/>
    <n v="360000"/>
    <m/>
    <m/>
    <x v="0"/>
    <x v="0"/>
    <m/>
    <m/>
    <x v="0"/>
    <x v="0"/>
    <x v="16"/>
    <x v="5"/>
    <x v="5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5-01T00:00:00"/>
    <x v="108"/>
    <n v="39275296.280000001"/>
    <m/>
    <m/>
    <x v="0"/>
    <x v="0"/>
    <m/>
    <m/>
    <x v="0"/>
    <x v="0"/>
    <x v="13"/>
    <x v="5"/>
    <x v="5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5-01T00:00:00"/>
    <x v="108"/>
    <n v="10383138.390000001"/>
    <m/>
    <m/>
    <x v="0"/>
    <x v="0"/>
    <m/>
    <m/>
    <x v="0"/>
    <x v="0"/>
    <x v="13"/>
    <x v="5"/>
    <x v="5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5-01T00:00:00"/>
    <x v="108"/>
    <n v="49750.14"/>
    <m/>
    <m/>
    <x v="0"/>
    <x v="0"/>
    <m/>
    <m/>
    <x v="0"/>
    <x v="0"/>
    <x v="6"/>
    <x v="5"/>
    <x v="5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5-01T00:00:00"/>
    <x v="108"/>
    <n v="955765.37"/>
    <m/>
    <m/>
    <x v="0"/>
    <x v="0"/>
    <m/>
    <m/>
    <x v="0"/>
    <x v="0"/>
    <x v="12"/>
    <x v="5"/>
    <x v="5"/>
    <x v="2"/>
    <n v="0"/>
    <x v="0"/>
    <x v="0"/>
    <n v="2021"/>
    <x v="3"/>
  </r>
  <r>
    <x v="28"/>
    <m/>
    <x v="3"/>
    <x v="1"/>
    <x v="0"/>
    <x v="0"/>
    <x v="0"/>
    <x v="0"/>
    <m/>
    <m/>
    <x v="0"/>
    <x v="0"/>
    <d v="2021-05-01T00:00:00"/>
    <x v="108"/>
    <m/>
    <n v="18148.57"/>
    <m/>
    <x v="0"/>
    <x v="0"/>
    <m/>
    <m/>
    <x v="0"/>
    <x v="0"/>
    <x v="15"/>
    <x v="5"/>
    <x v="5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5-01T00:00:00"/>
    <x v="108"/>
    <m/>
    <n v="143.57"/>
    <m/>
    <x v="0"/>
    <x v="0"/>
    <m/>
    <m/>
    <x v="0"/>
    <x v="0"/>
    <x v="17"/>
    <x v="5"/>
    <x v="5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05-01T00:00:00"/>
    <x v="108"/>
    <m/>
    <n v="367807.83"/>
    <m/>
    <x v="0"/>
    <x v="0"/>
    <m/>
    <m/>
    <x v="0"/>
    <x v="0"/>
    <x v="4"/>
    <x v="5"/>
    <x v="5"/>
    <x v="2"/>
    <n v="0"/>
    <x v="0"/>
    <x v="0"/>
    <n v="2021"/>
    <x v="3"/>
  </r>
  <r>
    <x v="41"/>
    <m/>
    <x v="3"/>
    <x v="1"/>
    <x v="0"/>
    <x v="0"/>
    <x v="0"/>
    <x v="0"/>
    <m/>
    <m/>
    <x v="0"/>
    <x v="0"/>
    <d v="2021-05-01T00:00:00"/>
    <x v="108"/>
    <m/>
    <n v="696889.09"/>
    <m/>
    <x v="0"/>
    <x v="0"/>
    <m/>
    <m/>
    <x v="0"/>
    <x v="0"/>
    <x v="15"/>
    <x v="5"/>
    <x v="5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5-01T00:00:00"/>
    <x v="108"/>
    <m/>
    <n v="3914313.88"/>
    <m/>
    <x v="0"/>
    <x v="0"/>
    <m/>
    <m/>
    <x v="0"/>
    <x v="0"/>
    <x v="13"/>
    <x v="5"/>
    <x v="5"/>
    <x v="2"/>
    <n v="0"/>
    <x v="0"/>
    <x v="0"/>
    <n v="2021"/>
    <x v="3"/>
  </r>
  <r>
    <x v="12"/>
    <s v="03. Item 03"/>
    <x v="1"/>
    <x v="1"/>
    <x v="0"/>
    <x v="0"/>
    <x v="0"/>
    <x v="0"/>
    <m/>
    <m/>
    <x v="0"/>
    <x v="1"/>
    <d v="2021-05-01T00:00:00"/>
    <x v="108"/>
    <n v="2979761.9"/>
    <m/>
    <m/>
    <x v="0"/>
    <x v="0"/>
    <m/>
    <m/>
    <x v="0"/>
    <x v="0"/>
    <x v="6"/>
    <x v="5"/>
    <x v="5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5-01T00:00:00"/>
    <x v="108"/>
    <m/>
    <n v="67471.27"/>
    <m/>
    <x v="0"/>
    <x v="0"/>
    <m/>
    <m/>
    <x v="0"/>
    <x v="0"/>
    <x v="21"/>
    <x v="5"/>
    <x v="5"/>
    <x v="2"/>
    <n v="0"/>
    <x v="0"/>
    <x v="0"/>
    <n v="2021"/>
    <x v="3"/>
  </r>
  <r>
    <x v="15"/>
    <m/>
    <x v="1"/>
    <x v="2"/>
    <x v="0"/>
    <x v="0"/>
    <x v="0"/>
    <x v="0"/>
    <m/>
    <m/>
    <x v="0"/>
    <x v="1"/>
    <d v="2021-05-01T00:00:00"/>
    <x v="108"/>
    <n v="500952.38"/>
    <m/>
    <m/>
    <x v="0"/>
    <x v="0"/>
    <m/>
    <m/>
    <x v="0"/>
    <x v="0"/>
    <x v="12"/>
    <x v="5"/>
    <x v="5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5-01T00:00:00"/>
    <x v="108"/>
    <m/>
    <n v="30859.43"/>
    <m/>
    <x v="0"/>
    <x v="0"/>
    <m/>
    <m/>
    <x v="0"/>
    <x v="0"/>
    <x v="9"/>
    <x v="5"/>
    <x v="5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5-01T00:00:00"/>
    <x v="108"/>
    <m/>
    <n v="10406.280000000001"/>
    <m/>
    <x v="0"/>
    <x v="0"/>
    <m/>
    <m/>
    <x v="0"/>
    <x v="0"/>
    <x v="5"/>
    <x v="5"/>
    <x v="5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5-01T00:00:00"/>
    <x v="108"/>
    <n v="12857142.859999999"/>
    <m/>
    <m/>
    <x v="0"/>
    <x v="0"/>
    <m/>
    <m/>
    <x v="0"/>
    <x v="0"/>
    <x v="9"/>
    <x v="5"/>
    <x v="5"/>
    <x v="2"/>
    <n v="0"/>
    <x v="0"/>
    <x v="0"/>
    <n v="2021"/>
    <x v="3"/>
  </r>
  <r>
    <x v="2"/>
    <m/>
    <x v="1"/>
    <x v="2"/>
    <x v="1"/>
    <x v="0"/>
    <x v="0"/>
    <x v="0"/>
    <m/>
    <m/>
    <x v="0"/>
    <x v="1"/>
    <d v="2021-05-01T00:00:00"/>
    <x v="108"/>
    <n v="492380.95"/>
    <m/>
    <m/>
    <x v="0"/>
    <x v="0"/>
    <m/>
    <m/>
    <x v="0"/>
    <x v="0"/>
    <x v="1"/>
    <x v="5"/>
    <x v="5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05-01T00:00:00"/>
    <x v="108"/>
    <m/>
    <n v="8908976.9700000007"/>
    <m/>
    <x v="0"/>
    <x v="0"/>
    <m/>
    <m/>
    <x v="0"/>
    <x v="0"/>
    <x v="10"/>
    <x v="5"/>
    <x v="5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5-01T00:00:00"/>
    <x v="108"/>
    <m/>
    <n v="16883.5"/>
    <m/>
    <x v="0"/>
    <x v="0"/>
    <m/>
    <m/>
    <x v="0"/>
    <x v="0"/>
    <x v="13"/>
    <x v="5"/>
    <x v="5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5-01T00:00:00"/>
    <x v="108"/>
    <m/>
    <n v="1032031.39"/>
    <m/>
    <x v="0"/>
    <x v="0"/>
    <m/>
    <m/>
    <x v="0"/>
    <x v="0"/>
    <x v="13"/>
    <x v="5"/>
    <x v="5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5-01T00:00:00"/>
    <x v="108"/>
    <m/>
    <n v="41945.919999999998"/>
    <m/>
    <x v="0"/>
    <x v="0"/>
    <m/>
    <m/>
    <x v="0"/>
    <x v="0"/>
    <x v="9"/>
    <x v="5"/>
    <x v="5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5-01T00:00:00"/>
    <x v="108"/>
    <m/>
    <n v="198097.33"/>
    <m/>
    <x v="0"/>
    <x v="0"/>
    <m/>
    <m/>
    <x v="0"/>
    <x v="0"/>
    <x v="13"/>
    <x v="5"/>
    <x v="5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5-01T00:00:00"/>
    <x v="108"/>
    <m/>
    <n v="205975.01"/>
    <m/>
    <x v="0"/>
    <x v="0"/>
    <m/>
    <m/>
    <x v="0"/>
    <x v="0"/>
    <x v="18"/>
    <x v="5"/>
    <x v="5"/>
    <x v="2"/>
    <n v="0"/>
    <x v="0"/>
    <x v="0"/>
    <n v="2021"/>
    <x v="3"/>
  </r>
  <r>
    <x v="18"/>
    <m/>
    <x v="1"/>
    <x v="2"/>
    <x v="1"/>
    <x v="0"/>
    <x v="0"/>
    <x v="0"/>
    <m/>
    <m/>
    <x v="0"/>
    <x v="1"/>
    <d v="2021-05-01T00:00:00"/>
    <x v="108"/>
    <n v="8571.43"/>
    <m/>
    <m/>
    <x v="0"/>
    <x v="0"/>
    <m/>
    <m/>
    <x v="0"/>
    <x v="0"/>
    <x v="1"/>
    <x v="5"/>
    <x v="5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5-01T00:00:00"/>
    <x v="108"/>
    <m/>
    <n v="720501.55"/>
    <m/>
    <x v="0"/>
    <x v="0"/>
    <m/>
    <m/>
    <x v="0"/>
    <x v="0"/>
    <x v="1"/>
    <x v="5"/>
    <x v="5"/>
    <x v="2"/>
    <n v="0"/>
    <x v="0"/>
    <x v="0"/>
    <n v="2021"/>
    <x v="3"/>
  </r>
  <r>
    <x v="30"/>
    <m/>
    <x v="3"/>
    <x v="1"/>
    <x v="0"/>
    <x v="0"/>
    <x v="0"/>
    <x v="0"/>
    <m/>
    <m/>
    <x v="0"/>
    <x v="0"/>
    <d v="2021-05-01T00:00:00"/>
    <x v="108"/>
    <m/>
    <n v="389135.23"/>
    <m/>
    <x v="0"/>
    <x v="0"/>
    <m/>
    <m/>
    <x v="0"/>
    <x v="0"/>
    <x v="6"/>
    <x v="5"/>
    <x v="5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5-01T00:00:00"/>
    <x v="108"/>
    <m/>
    <n v="527964.88"/>
    <m/>
    <x v="0"/>
    <x v="0"/>
    <m/>
    <m/>
    <x v="0"/>
    <x v="0"/>
    <x v="21"/>
    <x v="5"/>
    <x v="5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5-01T00:00:00"/>
    <x v="108"/>
    <m/>
    <n v="3741.53"/>
    <m/>
    <x v="0"/>
    <x v="0"/>
    <m/>
    <m/>
    <x v="0"/>
    <x v="0"/>
    <x v="5"/>
    <x v="5"/>
    <x v="5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5-01T00:00:00"/>
    <x v="108"/>
    <m/>
    <n v="78820.210000000006"/>
    <m/>
    <x v="0"/>
    <x v="0"/>
    <m/>
    <m/>
    <x v="0"/>
    <x v="0"/>
    <x v="5"/>
    <x v="5"/>
    <x v="5"/>
    <x v="2"/>
    <n v="0"/>
    <x v="0"/>
    <x v="0"/>
    <n v="2021"/>
    <x v="3"/>
  </r>
  <r>
    <x v="41"/>
    <m/>
    <x v="3"/>
    <x v="1"/>
    <x v="0"/>
    <x v="0"/>
    <x v="0"/>
    <x v="0"/>
    <m/>
    <m/>
    <x v="0"/>
    <x v="0"/>
    <d v="2021-05-01T00:00:00"/>
    <x v="108"/>
    <m/>
    <n v="32700.75"/>
    <m/>
    <x v="0"/>
    <x v="0"/>
    <m/>
    <m/>
    <x v="0"/>
    <x v="0"/>
    <x v="15"/>
    <x v="5"/>
    <x v="5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5-01T00:00:00"/>
    <x v="108"/>
    <n v="570499.12"/>
    <m/>
    <m/>
    <x v="0"/>
    <x v="0"/>
    <m/>
    <m/>
    <x v="0"/>
    <x v="0"/>
    <x v="13"/>
    <x v="5"/>
    <x v="5"/>
    <x v="2"/>
    <n v="0"/>
    <x v="0"/>
    <x v="0"/>
    <n v="2021"/>
    <x v="3"/>
  </r>
  <r>
    <x v="44"/>
    <m/>
    <x v="3"/>
    <x v="1"/>
    <x v="0"/>
    <x v="0"/>
    <x v="0"/>
    <x v="0"/>
    <m/>
    <m/>
    <x v="0"/>
    <x v="0"/>
    <d v="2021-05-01T00:00:00"/>
    <x v="108"/>
    <m/>
    <n v="6057310.1100000003"/>
    <m/>
    <x v="0"/>
    <x v="0"/>
    <m/>
    <m/>
    <x v="0"/>
    <x v="0"/>
    <x v="6"/>
    <x v="5"/>
    <x v="5"/>
    <x v="2"/>
    <n v="0"/>
    <x v="0"/>
    <x v="0"/>
    <n v="2021"/>
    <x v="3"/>
  </r>
  <r>
    <x v="24"/>
    <m/>
    <x v="1"/>
    <x v="1"/>
    <x v="0"/>
    <x v="0"/>
    <x v="0"/>
    <x v="0"/>
    <m/>
    <m/>
    <x v="0"/>
    <x v="1"/>
    <d v="2021-05-01T00:00:00"/>
    <x v="108"/>
    <n v="8928571.4299999997"/>
    <m/>
    <m/>
    <x v="0"/>
    <x v="0"/>
    <m/>
    <m/>
    <x v="0"/>
    <x v="0"/>
    <x v="9"/>
    <x v="5"/>
    <x v="5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5-01T00:00:00"/>
    <x v="108"/>
    <n v="938072.31"/>
    <m/>
    <m/>
    <x v="0"/>
    <x v="0"/>
    <m/>
    <m/>
    <x v="0"/>
    <x v="0"/>
    <x v="13"/>
    <x v="5"/>
    <x v="5"/>
    <x v="2"/>
    <n v="0"/>
    <x v="0"/>
    <x v="0"/>
    <n v="2021"/>
    <x v="3"/>
  </r>
  <r>
    <x v="28"/>
    <m/>
    <x v="1"/>
    <x v="1"/>
    <x v="0"/>
    <x v="0"/>
    <x v="0"/>
    <x v="0"/>
    <m/>
    <m/>
    <x v="0"/>
    <x v="1"/>
    <d v="2021-05-01T00:00:00"/>
    <x v="108"/>
    <n v="720476.19"/>
    <m/>
    <m/>
    <x v="0"/>
    <x v="0"/>
    <m/>
    <m/>
    <x v="0"/>
    <x v="0"/>
    <x v="15"/>
    <x v="5"/>
    <x v="5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5-01T00:00:00"/>
    <x v="108"/>
    <n v="1309523.81"/>
    <m/>
    <m/>
    <x v="0"/>
    <x v="0"/>
    <m/>
    <m/>
    <x v="0"/>
    <x v="0"/>
    <x v="1"/>
    <x v="5"/>
    <x v="5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5-01T00:00:00"/>
    <x v="108"/>
    <n v="345285.71"/>
    <m/>
    <m/>
    <x v="0"/>
    <x v="0"/>
    <m/>
    <m/>
    <x v="0"/>
    <x v="0"/>
    <x v="13"/>
    <x v="5"/>
    <x v="5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5-01T00:00:00"/>
    <x v="108"/>
    <n v="41428.57"/>
    <m/>
    <m/>
    <x v="0"/>
    <x v="0"/>
    <m/>
    <m/>
    <x v="0"/>
    <x v="0"/>
    <x v="16"/>
    <x v="5"/>
    <x v="5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5-01T00:00:00"/>
    <x v="108"/>
    <n v="200476.19"/>
    <m/>
    <m/>
    <x v="0"/>
    <x v="0"/>
    <m/>
    <m/>
    <x v="0"/>
    <x v="0"/>
    <x v="13"/>
    <x v="5"/>
    <x v="5"/>
    <x v="2"/>
    <n v="0"/>
    <x v="0"/>
    <x v="0"/>
    <n v="2021"/>
    <x v="3"/>
  </r>
  <r>
    <x v="16"/>
    <s v="10. Item 10"/>
    <x v="1"/>
    <x v="1"/>
    <x v="0"/>
    <x v="0"/>
    <x v="0"/>
    <x v="0"/>
    <m/>
    <m/>
    <x v="0"/>
    <x v="1"/>
    <d v="2021-05-01T00:00:00"/>
    <x v="108"/>
    <n v="150000"/>
    <m/>
    <m/>
    <x v="0"/>
    <x v="0"/>
    <m/>
    <m/>
    <x v="0"/>
    <x v="0"/>
    <x v="15"/>
    <x v="5"/>
    <x v="5"/>
    <x v="2"/>
    <n v="0"/>
    <x v="0"/>
    <x v="0"/>
    <n v="2021"/>
    <x v="3"/>
  </r>
  <r>
    <x v="14"/>
    <m/>
    <x v="1"/>
    <x v="1"/>
    <x v="0"/>
    <x v="0"/>
    <x v="0"/>
    <x v="0"/>
    <m/>
    <m/>
    <x v="0"/>
    <x v="1"/>
    <d v="2021-05-01T00:00:00"/>
    <x v="108"/>
    <n v="4761904.76"/>
    <m/>
    <m/>
    <x v="0"/>
    <x v="0"/>
    <m/>
    <m/>
    <x v="0"/>
    <x v="0"/>
    <x v="11"/>
    <x v="5"/>
    <x v="5"/>
    <x v="2"/>
    <n v="0"/>
    <x v="0"/>
    <x v="0"/>
    <n v="2021"/>
    <x v="3"/>
  </r>
  <r>
    <x v="16"/>
    <s v="12. Item 12"/>
    <x v="1"/>
    <x v="1"/>
    <x v="0"/>
    <x v="0"/>
    <x v="0"/>
    <x v="0"/>
    <m/>
    <m/>
    <x v="0"/>
    <x v="1"/>
    <d v="2021-05-01T00:00:00"/>
    <x v="108"/>
    <n v="2234047.62"/>
    <m/>
    <m/>
    <x v="0"/>
    <x v="0"/>
    <m/>
    <m/>
    <x v="0"/>
    <x v="0"/>
    <x v="5"/>
    <x v="5"/>
    <x v="5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5-01T00:00:00"/>
    <x v="108"/>
    <n v="52380.95"/>
    <m/>
    <m/>
    <x v="0"/>
    <x v="0"/>
    <m/>
    <m/>
    <x v="0"/>
    <x v="0"/>
    <x v="13"/>
    <x v="5"/>
    <x v="5"/>
    <x v="2"/>
    <n v="0"/>
    <x v="0"/>
    <x v="0"/>
    <n v="2021"/>
    <x v="3"/>
  </r>
  <r>
    <x v="12"/>
    <s v="13. Item 13"/>
    <x v="1"/>
    <x v="1"/>
    <x v="0"/>
    <x v="0"/>
    <x v="0"/>
    <x v="0"/>
    <m/>
    <m/>
    <x v="0"/>
    <x v="1"/>
    <d v="2021-05-01T00:00:00"/>
    <x v="108"/>
    <n v="1947619.05"/>
    <m/>
    <m/>
    <x v="0"/>
    <x v="0"/>
    <m/>
    <m/>
    <x v="0"/>
    <x v="0"/>
    <x v="0"/>
    <x v="5"/>
    <x v="5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5-01T00:00:00"/>
    <x v="108"/>
    <n v="5556428.5700000003"/>
    <m/>
    <m/>
    <x v="0"/>
    <x v="0"/>
    <m/>
    <m/>
    <x v="0"/>
    <x v="0"/>
    <x v="13"/>
    <x v="5"/>
    <x v="5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5-01T00:00:00"/>
    <x v="108"/>
    <n v="62857.14"/>
    <m/>
    <m/>
    <x v="0"/>
    <x v="0"/>
    <m/>
    <m/>
    <x v="0"/>
    <x v="0"/>
    <x v="2"/>
    <x v="5"/>
    <x v="5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5-01T00:00:00"/>
    <x v="108"/>
    <n v="945526.07"/>
    <m/>
    <m/>
    <x v="0"/>
    <x v="0"/>
    <m/>
    <m/>
    <x v="0"/>
    <x v="0"/>
    <x v="7"/>
    <x v="5"/>
    <x v="5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5-01T00:00:00"/>
    <x v="108"/>
    <n v="6380.95"/>
    <m/>
    <m/>
    <x v="0"/>
    <x v="0"/>
    <m/>
    <m/>
    <x v="0"/>
    <x v="0"/>
    <x v="16"/>
    <x v="5"/>
    <x v="5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373.08"/>
    <m/>
    <x v="17"/>
    <x v="3"/>
    <m/>
    <m/>
    <x v="17"/>
    <x v="3"/>
    <x v="16"/>
    <x v="5"/>
    <x v="5"/>
    <x v="2"/>
    <n v="373.08"/>
    <x v="5"/>
    <x v="1"/>
    <n v="2021"/>
    <x v="3"/>
  </r>
  <r>
    <x v="36"/>
    <s v="1.03.05.00.00.00"/>
    <x v="1"/>
    <x v="2"/>
    <x v="1"/>
    <x v="0"/>
    <x v="1"/>
    <x v="0"/>
    <m/>
    <m/>
    <x v="1"/>
    <x v="0"/>
    <d v="2021-05-04T00:00:00"/>
    <x v="109"/>
    <n v="0"/>
    <n v="6.87"/>
    <m/>
    <x v="8"/>
    <x v="6"/>
    <m/>
    <m/>
    <x v="8"/>
    <x v="6"/>
    <x v="23"/>
    <x v="5"/>
    <x v="5"/>
    <x v="2"/>
    <n v="6.8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04T00:00:00"/>
    <x v="109"/>
    <n v="0"/>
    <n v="119.05"/>
    <m/>
    <x v="16"/>
    <x v="15"/>
    <m/>
    <m/>
    <x v="16"/>
    <x v="15"/>
    <x v="16"/>
    <x v="5"/>
    <x v="5"/>
    <x v="2"/>
    <n v="119.05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04T00:00:00"/>
    <x v="109"/>
    <n v="0"/>
    <n v="821.43"/>
    <m/>
    <x v="17"/>
    <x v="14"/>
    <m/>
    <m/>
    <x v="17"/>
    <x v="14"/>
    <x v="16"/>
    <x v="5"/>
    <x v="5"/>
    <x v="2"/>
    <n v="821.4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04T00:00:00"/>
    <x v="109"/>
    <n v="0"/>
    <n v="119.05"/>
    <m/>
    <x v="16"/>
    <x v="7"/>
    <m/>
    <m/>
    <x v="16"/>
    <x v="7"/>
    <x v="16"/>
    <x v="5"/>
    <x v="5"/>
    <x v="2"/>
    <n v="119.0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821.07"/>
    <m/>
    <x v="17"/>
    <x v="5"/>
    <m/>
    <m/>
    <x v="17"/>
    <x v="5"/>
    <x v="16"/>
    <x v="5"/>
    <x v="5"/>
    <x v="2"/>
    <n v="821.0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4T00:00:00"/>
    <x v="109"/>
    <n v="0"/>
    <n v="373.08"/>
    <m/>
    <x v="17"/>
    <x v="5"/>
    <m/>
    <m/>
    <x v="17"/>
    <x v="5"/>
    <x v="16"/>
    <x v="5"/>
    <x v="5"/>
    <x v="2"/>
    <n v="373.0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5T00:00:00"/>
    <x v="110"/>
    <n v="0"/>
    <n v="139.91"/>
    <m/>
    <x v="17"/>
    <x v="3"/>
    <m/>
    <m/>
    <x v="17"/>
    <x v="3"/>
    <x v="16"/>
    <x v="5"/>
    <x v="5"/>
    <x v="2"/>
    <n v="139.9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5T00:00:00"/>
    <x v="110"/>
    <n v="0"/>
    <n v="139.91"/>
    <m/>
    <x v="17"/>
    <x v="5"/>
    <m/>
    <m/>
    <x v="17"/>
    <x v="5"/>
    <x v="16"/>
    <x v="5"/>
    <x v="5"/>
    <x v="2"/>
    <n v="139.9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6T00:00:00"/>
    <x v="111"/>
    <n v="0"/>
    <n v="116.68"/>
    <m/>
    <x v="17"/>
    <x v="3"/>
    <m/>
    <m/>
    <x v="17"/>
    <x v="3"/>
    <x v="16"/>
    <x v="5"/>
    <x v="5"/>
    <x v="2"/>
    <n v="116.6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6T00:00:00"/>
    <x v="111"/>
    <n v="0"/>
    <n v="116.68"/>
    <m/>
    <x v="17"/>
    <x v="5"/>
    <m/>
    <m/>
    <x v="17"/>
    <x v="5"/>
    <x v="16"/>
    <x v="5"/>
    <x v="5"/>
    <x v="2"/>
    <n v="116.68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07T00:00:00"/>
    <x v="112"/>
    <n v="0"/>
    <n v="29.77"/>
    <m/>
    <x v="17"/>
    <x v="13"/>
    <m/>
    <m/>
    <x v="17"/>
    <x v="13"/>
    <x v="16"/>
    <x v="5"/>
    <x v="5"/>
    <x v="2"/>
    <n v="29.7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107.64"/>
    <m/>
    <x v="17"/>
    <x v="3"/>
    <m/>
    <m/>
    <x v="17"/>
    <x v="3"/>
    <x v="16"/>
    <x v="5"/>
    <x v="5"/>
    <x v="2"/>
    <n v="107.6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107.64"/>
    <m/>
    <x v="17"/>
    <x v="5"/>
    <m/>
    <m/>
    <x v="17"/>
    <x v="5"/>
    <x v="16"/>
    <x v="5"/>
    <x v="5"/>
    <x v="2"/>
    <n v="107.6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07T00:00:00"/>
    <x v="112"/>
    <n v="0"/>
    <n v="579.83000000000004"/>
    <m/>
    <x v="17"/>
    <x v="5"/>
    <m/>
    <m/>
    <x v="17"/>
    <x v="5"/>
    <x v="16"/>
    <x v="5"/>
    <x v="5"/>
    <x v="2"/>
    <n v="579.8300000000000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07T00:00:00"/>
    <x v="112"/>
    <n v="0"/>
    <n v="49.26"/>
    <m/>
    <x v="17"/>
    <x v="7"/>
    <m/>
    <m/>
    <x v="17"/>
    <x v="7"/>
    <x v="16"/>
    <x v="5"/>
    <x v="5"/>
    <x v="2"/>
    <n v="49.26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1190.48"/>
    <m/>
    <x v="17"/>
    <x v="4"/>
    <m/>
    <m/>
    <x v="17"/>
    <x v="4"/>
    <x v="16"/>
    <x v="5"/>
    <x v="5"/>
    <x v="2"/>
    <n v="1190.4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193.7"/>
    <m/>
    <x v="17"/>
    <x v="4"/>
    <m/>
    <m/>
    <x v="17"/>
    <x v="4"/>
    <x v="16"/>
    <x v="5"/>
    <x v="5"/>
    <x v="2"/>
    <n v="193.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07T00:00:00"/>
    <x v="112"/>
    <n v="0"/>
    <n v="296.81"/>
    <m/>
    <x v="17"/>
    <x v="2"/>
    <m/>
    <m/>
    <x v="17"/>
    <x v="2"/>
    <x v="16"/>
    <x v="5"/>
    <x v="5"/>
    <x v="2"/>
    <n v="296.81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11T00:00:00"/>
    <x v="113"/>
    <n v="0"/>
    <n v="-340.48"/>
    <m/>
    <x v="5"/>
    <x v="12"/>
    <m/>
    <m/>
    <x v="5"/>
    <x v="12"/>
    <x v="0"/>
    <x v="5"/>
    <x v="5"/>
    <x v="2"/>
    <n v="340.48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366.61"/>
    <m/>
    <x v="17"/>
    <x v="3"/>
    <m/>
    <m/>
    <x v="17"/>
    <x v="3"/>
    <x v="16"/>
    <x v="5"/>
    <x v="5"/>
    <x v="2"/>
    <n v="366.6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862.37"/>
    <m/>
    <x v="17"/>
    <x v="5"/>
    <m/>
    <m/>
    <x v="17"/>
    <x v="5"/>
    <x v="16"/>
    <x v="5"/>
    <x v="5"/>
    <x v="2"/>
    <n v="862.37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11T00:00:00"/>
    <x v="113"/>
    <n v="0"/>
    <n v="-510.63"/>
    <m/>
    <x v="15"/>
    <x v="6"/>
    <m/>
    <m/>
    <x v="15"/>
    <x v="6"/>
    <x v="2"/>
    <x v="5"/>
    <x v="5"/>
    <x v="2"/>
    <n v="510.63"/>
    <x v="5"/>
    <x v="14"/>
    <n v="2021"/>
    <x v="3"/>
  </r>
  <r>
    <x v="19"/>
    <s v="1.02.11.00.00.00"/>
    <x v="1"/>
    <x v="2"/>
    <x v="1"/>
    <x v="0"/>
    <x v="1"/>
    <x v="0"/>
    <m/>
    <m/>
    <x v="1"/>
    <x v="0"/>
    <d v="2021-05-11T00:00:00"/>
    <x v="113"/>
    <n v="0"/>
    <n v="242.13"/>
    <m/>
    <x v="17"/>
    <x v="4"/>
    <m/>
    <m/>
    <x v="17"/>
    <x v="4"/>
    <x v="16"/>
    <x v="5"/>
    <x v="5"/>
    <x v="2"/>
    <n v="242.1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45.24"/>
    <m/>
    <x v="16"/>
    <x v="8"/>
    <m/>
    <m/>
    <x v="16"/>
    <x v="8"/>
    <x v="16"/>
    <x v="5"/>
    <x v="5"/>
    <x v="2"/>
    <n v="45.2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47.62"/>
    <m/>
    <x v="16"/>
    <x v="8"/>
    <m/>
    <m/>
    <x v="16"/>
    <x v="8"/>
    <x v="16"/>
    <x v="5"/>
    <x v="5"/>
    <x v="2"/>
    <n v="47.6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1008.33"/>
    <m/>
    <x v="16"/>
    <x v="2"/>
    <m/>
    <m/>
    <x v="16"/>
    <x v="2"/>
    <x v="16"/>
    <x v="5"/>
    <x v="5"/>
    <x v="2"/>
    <n v="1008.33"/>
    <x v="5"/>
    <x v="1"/>
    <n v="2021"/>
    <x v="3"/>
  </r>
  <r>
    <x v="1"/>
    <s v="2.09.02.04.00.00"/>
    <x v="1"/>
    <x v="1"/>
    <x v="0"/>
    <x v="0"/>
    <x v="1"/>
    <x v="3"/>
    <m/>
    <m/>
    <x v="1"/>
    <x v="0"/>
    <d v="2021-05-11T00:00:00"/>
    <x v="113"/>
    <n v="0"/>
    <n v="-5837.62"/>
    <m/>
    <x v="6"/>
    <x v="12"/>
    <m/>
    <m/>
    <x v="6"/>
    <x v="12"/>
    <x v="1"/>
    <x v="5"/>
    <x v="5"/>
    <x v="2"/>
    <n v="5837.62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61.9"/>
    <m/>
    <x v="16"/>
    <x v="8"/>
    <m/>
    <m/>
    <x v="16"/>
    <x v="8"/>
    <x v="16"/>
    <x v="5"/>
    <x v="5"/>
    <x v="2"/>
    <n v="61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1T00:00:00"/>
    <x v="113"/>
    <n v="0"/>
    <n v="157.13999999999999"/>
    <m/>
    <x v="16"/>
    <x v="15"/>
    <m/>
    <m/>
    <x v="16"/>
    <x v="15"/>
    <x v="16"/>
    <x v="5"/>
    <x v="5"/>
    <x v="2"/>
    <n v="157.1399999999999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1T00:00:00"/>
    <x v="113"/>
    <n v="0"/>
    <n v="405.08"/>
    <m/>
    <x v="17"/>
    <x v="5"/>
    <m/>
    <m/>
    <x v="17"/>
    <x v="5"/>
    <x v="16"/>
    <x v="5"/>
    <x v="5"/>
    <x v="2"/>
    <n v="405.08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1T00:00:00"/>
    <x v="113"/>
    <n v="0"/>
    <n v="14.29"/>
    <m/>
    <x v="17"/>
    <x v="14"/>
    <m/>
    <m/>
    <x v="17"/>
    <x v="14"/>
    <x v="16"/>
    <x v="5"/>
    <x v="5"/>
    <x v="2"/>
    <n v="14.29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11T00:00:00"/>
    <x v="113"/>
    <n v="0"/>
    <n v="-3594.29"/>
    <m/>
    <x v="5"/>
    <x v="34"/>
    <m/>
    <m/>
    <x v="5"/>
    <x v="34"/>
    <x v="0"/>
    <x v="5"/>
    <x v="5"/>
    <x v="2"/>
    <n v="3594.29"/>
    <x v="5"/>
    <x v="13"/>
    <n v="2021"/>
    <x v="3"/>
  </r>
  <r>
    <x v="4"/>
    <m/>
    <x v="1"/>
    <x v="1"/>
    <x v="1"/>
    <x v="0"/>
    <x v="0"/>
    <x v="0"/>
    <m/>
    <m/>
    <x v="1"/>
    <x v="0"/>
    <d v="2021-05-11T00:00:00"/>
    <x v="113"/>
    <m/>
    <n v="18943.11"/>
    <m/>
    <x v="0"/>
    <x v="0"/>
    <m/>
    <m/>
    <x v="0"/>
    <x v="0"/>
    <x v="3"/>
    <x v="5"/>
    <x v="5"/>
    <x v="2"/>
    <n v="0"/>
    <x v="0"/>
    <x v="0"/>
    <n v="2021"/>
    <x v="3"/>
  </r>
  <r>
    <x v="13"/>
    <m/>
    <x v="1"/>
    <x v="2"/>
    <x v="0"/>
    <x v="0"/>
    <x v="0"/>
    <x v="0"/>
    <m/>
    <s v="4"/>
    <x v="1"/>
    <x v="0"/>
    <d v="2021-04-28T00:00:00"/>
    <x v="113"/>
    <m/>
    <n v="18943.11"/>
    <m/>
    <x v="0"/>
    <x v="0"/>
    <m/>
    <m/>
    <x v="0"/>
    <x v="0"/>
    <x v="10"/>
    <x v="4"/>
    <x v="5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5-11T00:00:00"/>
    <x v="113"/>
    <n v="0"/>
    <n v="78.83"/>
    <m/>
    <x v="17"/>
    <x v="7"/>
    <m/>
    <m/>
    <x v="17"/>
    <x v="7"/>
    <x v="16"/>
    <x v="5"/>
    <x v="5"/>
    <x v="2"/>
    <n v="78.83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1T00:00:00"/>
    <x v="113"/>
    <n v="0"/>
    <n v="65770.25"/>
    <m/>
    <x v="17"/>
    <x v="10"/>
    <m/>
    <m/>
    <x v="17"/>
    <x v="10"/>
    <x v="16"/>
    <x v="5"/>
    <x v="5"/>
    <x v="2"/>
    <n v="65770.25"/>
    <x v="5"/>
    <x v="1"/>
    <n v="2021"/>
    <x v="3"/>
  </r>
  <r>
    <x v="6"/>
    <s v="2.15.03.00.00.00"/>
    <x v="1"/>
    <x v="1"/>
    <x v="0"/>
    <x v="0"/>
    <x v="1"/>
    <x v="3"/>
    <m/>
    <m/>
    <x v="1"/>
    <x v="0"/>
    <d v="2021-05-12T00:00:00"/>
    <x v="114"/>
    <n v="0"/>
    <n v="-13465.52"/>
    <m/>
    <x v="1"/>
    <x v="6"/>
    <m/>
    <m/>
    <x v="1"/>
    <x v="6"/>
    <x v="0"/>
    <x v="5"/>
    <x v="5"/>
    <x v="2"/>
    <n v="13465.52"/>
    <x v="5"/>
    <x v="13"/>
    <n v="2021"/>
    <x v="3"/>
  </r>
  <r>
    <x v="5"/>
    <s v="2.15.08.14.00.00"/>
    <x v="1"/>
    <x v="1"/>
    <x v="0"/>
    <x v="0"/>
    <x v="1"/>
    <x v="3"/>
    <m/>
    <m/>
    <x v="1"/>
    <x v="0"/>
    <d v="2021-05-12T00:00:00"/>
    <x v="114"/>
    <n v="0"/>
    <n v="-2266.19"/>
    <m/>
    <x v="5"/>
    <x v="6"/>
    <m/>
    <m/>
    <x v="5"/>
    <x v="6"/>
    <x v="0"/>
    <x v="5"/>
    <x v="5"/>
    <x v="2"/>
    <n v="2266.19"/>
    <x v="5"/>
    <x v="13"/>
    <n v="2021"/>
    <x v="3"/>
  </r>
  <r>
    <x v="16"/>
    <m/>
    <x v="1"/>
    <x v="1"/>
    <x v="1"/>
    <x v="0"/>
    <x v="0"/>
    <x v="0"/>
    <m/>
    <m/>
    <x v="1"/>
    <x v="0"/>
    <d v="2021-05-12T00:00:00"/>
    <x v="114"/>
    <n v="0"/>
    <n v="7340476.1900000004"/>
    <m/>
    <x v="18"/>
    <x v="11"/>
    <m/>
    <m/>
    <x v="18"/>
    <x v="11"/>
    <x v="13"/>
    <x v="5"/>
    <x v="5"/>
    <x v="2"/>
    <n v="7340476.1900000004"/>
    <x v="5"/>
    <x v="1"/>
    <n v="2021"/>
    <x v="3"/>
  </r>
  <r>
    <x v="5"/>
    <s v="2.15.01.12.00.00"/>
    <x v="1"/>
    <x v="1"/>
    <x v="0"/>
    <x v="0"/>
    <x v="1"/>
    <x v="3"/>
    <m/>
    <m/>
    <x v="1"/>
    <x v="0"/>
    <d v="2021-05-12T00:00:00"/>
    <x v="114"/>
    <n v="0"/>
    <n v="-1441.43"/>
    <m/>
    <x v="24"/>
    <x v="6"/>
    <m/>
    <m/>
    <x v="5"/>
    <x v="6"/>
    <x v="0"/>
    <x v="5"/>
    <x v="5"/>
    <x v="2"/>
    <n v="1441.43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2T00:00:00"/>
    <x v="114"/>
    <n v="0"/>
    <n v="135.44999999999999"/>
    <m/>
    <x v="17"/>
    <x v="3"/>
    <m/>
    <m/>
    <x v="17"/>
    <x v="3"/>
    <x v="16"/>
    <x v="5"/>
    <x v="5"/>
    <x v="2"/>
    <n v="135.44999999999999"/>
    <x v="5"/>
    <x v="1"/>
    <n v="2021"/>
    <x v="3"/>
  </r>
  <r>
    <x v="29"/>
    <s v="2.15.01.07.00.00"/>
    <x v="1"/>
    <x v="1"/>
    <x v="0"/>
    <x v="0"/>
    <x v="1"/>
    <x v="3"/>
    <m/>
    <m/>
    <x v="1"/>
    <x v="0"/>
    <d v="2021-05-12T00:00:00"/>
    <x v="114"/>
    <n v="0"/>
    <n v="-1199.19"/>
    <m/>
    <x v="9"/>
    <x v="21"/>
    <m/>
    <m/>
    <x v="9"/>
    <x v="21"/>
    <x v="0"/>
    <x v="5"/>
    <x v="5"/>
    <x v="2"/>
    <n v="1199.19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12T00:00:00"/>
    <x v="114"/>
    <n v="0"/>
    <n v="-226.58"/>
    <m/>
    <x v="24"/>
    <x v="3"/>
    <m/>
    <m/>
    <x v="5"/>
    <x v="3"/>
    <x v="0"/>
    <x v="5"/>
    <x v="5"/>
    <x v="2"/>
    <n v="226.58"/>
    <x v="5"/>
    <x v="13"/>
    <n v="2021"/>
    <x v="3"/>
  </r>
  <r>
    <x v="3"/>
    <s v="2.01.01.01.00.00"/>
    <x v="1"/>
    <x v="1"/>
    <x v="0"/>
    <x v="0"/>
    <x v="1"/>
    <x v="3"/>
    <m/>
    <m/>
    <x v="1"/>
    <x v="0"/>
    <d v="2021-05-12T00:00:00"/>
    <x v="114"/>
    <n v="0"/>
    <n v="-321918.99"/>
    <m/>
    <x v="15"/>
    <x v="6"/>
    <m/>
    <m/>
    <x v="15"/>
    <x v="6"/>
    <x v="2"/>
    <x v="5"/>
    <x v="5"/>
    <x v="2"/>
    <n v="321918.99"/>
    <x v="5"/>
    <x v="14"/>
    <n v="2021"/>
    <x v="3"/>
  </r>
  <r>
    <x v="37"/>
    <s v="2.03.01.07.00.00"/>
    <x v="1"/>
    <x v="1"/>
    <x v="0"/>
    <x v="0"/>
    <x v="1"/>
    <x v="3"/>
    <m/>
    <m/>
    <x v="1"/>
    <x v="0"/>
    <d v="2021-05-12T00:00:00"/>
    <x v="114"/>
    <n v="0"/>
    <n v="-311.07"/>
    <m/>
    <x v="11"/>
    <x v="32"/>
    <m/>
    <m/>
    <x v="11"/>
    <x v="32"/>
    <x v="6"/>
    <x v="5"/>
    <x v="5"/>
    <x v="2"/>
    <n v="311.07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61.9"/>
    <m/>
    <x v="16"/>
    <x v="9"/>
    <m/>
    <m/>
    <x v="16"/>
    <x v="9"/>
    <x v="16"/>
    <x v="5"/>
    <x v="5"/>
    <x v="2"/>
    <n v="161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71.430000000000007"/>
    <m/>
    <x v="16"/>
    <x v="8"/>
    <m/>
    <m/>
    <x v="16"/>
    <x v="8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71.430000000000007"/>
    <m/>
    <x v="16"/>
    <x v="12"/>
    <m/>
    <m/>
    <x v="16"/>
    <x v="12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19.05"/>
    <m/>
    <x v="16"/>
    <x v="15"/>
    <m/>
    <m/>
    <x v="16"/>
    <x v="15"/>
    <x v="16"/>
    <x v="5"/>
    <x v="5"/>
    <x v="2"/>
    <n v="119.05"/>
    <x v="5"/>
    <x v="1"/>
    <n v="2021"/>
    <x v="3"/>
  </r>
  <r>
    <x v="36"/>
    <s v="1.03.05.00.00.00"/>
    <x v="1"/>
    <x v="2"/>
    <x v="1"/>
    <x v="0"/>
    <x v="1"/>
    <x v="0"/>
    <m/>
    <m/>
    <x v="1"/>
    <x v="0"/>
    <d v="2021-05-12T00:00:00"/>
    <x v="114"/>
    <n v="0"/>
    <n v="133.33000000000001"/>
    <m/>
    <x v="8"/>
    <x v="15"/>
    <m/>
    <m/>
    <x v="8"/>
    <x v="15"/>
    <x v="23"/>
    <x v="5"/>
    <x v="5"/>
    <x v="2"/>
    <n v="133.33000000000001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12T00:00:00"/>
    <x v="114"/>
    <n v="0"/>
    <n v="10.53"/>
    <m/>
    <x v="17"/>
    <x v="15"/>
    <m/>
    <m/>
    <x v="17"/>
    <x v="15"/>
    <x v="16"/>
    <x v="5"/>
    <x v="5"/>
    <x v="2"/>
    <n v="10.5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238.1"/>
    <m/>
    <x v="16"/>
    <x v="8"/>
    <m/>
    <m/>
    <x v="16"/>
    <x v="8"/>
    <x v="16"/>
    <x v="5"/>
    <x v="5"/>
    <x v="2"/>
    <n v="238.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2T00:00:00"/>
    <x v="114"/>
    <n v="0"/>
    <n v="186.34"/>
    <m/>
    <x v="16"/>
    <x v="8"/>
    <m/>
    <m/>
    <x v="16"/>
    <x v="8"/>
    <x v="16"/>
    <x v="5"/>
    <x v="5"/>
    <x v="2"/>
    <n v="186.3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2T00:00:00"/>
    <x v="114"/>
    <n v="0"/>
    <n v="118.62"/>
    <m/>
    <x v="17"/>
    <x v="5"/>
    <m/>
    <m/>
    <x v="17"/>
    <x v="5"/>
    <x v="16"/>
    <x v="5"/>
    <x v="5"/>
    <x v="2"/>
    <n v="118.62"/>
    <x v="5"/>
    <x v="1"/>
    <n v="2021"/>
    <x v="3"/>
  </r>
  <r>
    <x v="1"/>
    <s v="2.09.02.04.00.00"/>
    <x v="1"/>
    <x v="1"/>
    <x v="0"/>
    <x v="0"/>
    <x v="1"/>
    <x v="3"/>
    <m/>
    <m/>
    <x v="1"/>
    <x v="0"/>
    <d v="2021-05-12T00:00:00"/>
    <x v="114"/>
    <n v="0"/>
    <n v="-53731.05"/>
    <m/>
    <x v="6"/>
    <x v="6"/>
    <m/>
    <m/>
    <x v="6"/>
    <x v="6"/>
    <x v="1"/>
    <x v="5"/>
    <x v="5"/>
    <x v="2"/>
    <n v="53731.05"/>
    <x v="5"/>
    <x v="13"/>
    <n v="2021"/>
    <x v="3"/>
  </r>
  <r>
    <x v="38"/>
    <m/>
    <x v="1"/>
    <x v="1"/>
    <x v="0"/>
    <x v="0"/>
    <x v="1"/>
    <x v="0"/>
    <m/>
    <s v="1"/>
    <x v="1"/>
    <x v="0"/>
    <d v="2021-05-12T00:00:00"/>
    <x v="114"/>
    <n v="0"/>
    <n v="7142.86"/>
    <m/>
    <x v="12"/>
    <x v="11"/>
    <m/>
    <m/>
    <x v="12"/>
    <x v="11"/>
    <x v="5"/>
    <x v="5"/>
    <x v="5"/>
    <x v="2"/>
    <n v="-7142.86"/>
    <x v="5"/>
    <x v="1"/>
    <n v="2021"/>
    <x v="3"/>
  </r>
  <r>
    <x v="9"/>
    <m/>
    <x v="1"/>
    <x v="1"/>
    <x v="0"/>
    <x v="0"/>
    <x v="1"/>
    <x v="0"/>
    <m/>
    <s v="1"/>
    <x v="1"/>
    <x v="0"/>
    <d v="2021-05-12T00:00:00"/>
    <x v="114"/>
    <n v="0"/>
    <n v="1857142.86"/>
    <m/>
    <x v="19"/>
    <x v="11"/>
    <m/>
    <m/>
    <x v="19"/>
    <x v="11"/>
    <x v="7"/>
    <x v="5"/>
    <x v="5"/>
    <x v="2"/>
    <n v="-1857142.86"/>
    <x v="5"/>
    <x v="1"/>
    <n v="2021"/>
    <x v="3"/>
  </r>
  <r>
    <x v="3"/>
    <m/>
    <x v="1"/>
    <x v="1"/>
    <x v="0"/>
    <x v="0"/>
    <x v="1"/>
    <x v="0"/>
    <m/>
    <s v="1"/>
    <x v="1"/>
    <x v="0"/>
    <d v="2021-05-12T00:00:00"/>
    <x v="114"/>
    <n v="0"/>
    <n v="5476190.4800000004"/>
    <m/>
    <x v="15"/>
    <x v="11"/>
    <m/>
    <m/>
    <x v="15"/>
    <x v="11"/>
    <x v="2"/>
    <x v="5"/>
    <x v="5"/>
    <x v="2"/>
    <n v="-5476190.4800000004"/>
    <x v="5"/>
    <x v="1"/>
    <n v="2021"/>
    <x v="3"/>
  </r>
  <r>
    <x v="38"/>
    <s v="2.03.01.02.00.00"/>
    <x v="1"/>
    <x v="1"/>
    <x v="0"/>
    <x v="0"/>
    <x v="1"/>
    <x v="3"/>
    <m/>
    <m/>
    <x v="1"/>
    <x v="0"/>
    <d v="2021-05-13T00:00:00"/>
    <x v="115"/>
    <n v="0"/>
    <n v="-7142.86"/>
    <m/>
    <x v="12"/>
    <x v="6"/>
    <m/>
    <m/>
    <x v="12"/>
    <x v="6"/>
    <x v="5"/>
    <x v="5"/>
    <x v="5"/>
    <x v="2"/>
    <n v="7142.86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3T00:00:00"/>
    <x v="115"/>
    <n v="0"/>
    <n v="50.56"/>
    <m/>
    <x v="17"/>
    <x v="3"/>
    <m/>
    <m/>
    <x v="17"/>
    <x v="3"/>
    <x v="16"/>
    <x v="5"/>
    <x v="5"/>
    <x v="2"/>
    <n v="50.56"/>
    <x v="5"/>
    <x v="1"/>
    <n v="2021"/>
    <x v="3"/>
  </r>
  <r>
    <x v="9"/>
    <s v="2.02.00.00.00.00"/>
    <x v="1"/>
    <x v="1"/>
    <x v="0"/>
    <x v="0"/>
    <x v="1"/>
    <x v="3"/>
    <m/>
    <m/>
    <x v="1"/>
    <x v="0"/>
    <d v="2021-05-13T00:00:00"/>
    <x v="115"/>
    <n v="0"/>
    <n v="-1857142.86"/>
    <m/>
    <x v="19"/>
    <x v="6"/>
    <m/>
    <m/>
    <x v="19"/>
    <x v="6"/>
    <x v="7"/>
    <x v="5"/>
    <x v="5"/>
    <x v="2"/>
    <n v="1857142.86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13T00:00:00"/>
    <x v="115"/>
    <n v="0"/>
    <n v="-7.52"/>
    <m/>
    <x v="24"/>
    <x v="13"/>
    <m/>
    <m/>
    <x v="5"/>
    <x v="13"/>
    <x v="0"/>
    <x v="5"/>
    <x v="5"/>
    <x v="2"/>
    <n v="7.52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3T00:00:00"/>
    <x v="115"/>
    <n v="0"/>
    <n v="79.290000000000006"/>
    <m/>
    <x v="17"/>
    <x v="5"/>
    <m/>
    <m/>
    <x v="17"/>
    <x v="5"/>
    <x v="16"/>
    <x v="5"/>
    <x v="5"/>
    <x v="2"/>
    <n v="79.29000000000000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476.19"/>
    <m/>
    <x v="16"/>
    <x v="2"/>
    <m/>
    <m/>
    <x v="16"/>
    <x v="2"/>
    <x v="16"/>
    <x v="5"/>
    <x v="5"/>
    <x v="2"/>
    <n v="476.19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3T00:00:00"/>
    <x v="115"/>
    <n v="0"/>
    <n v="803.96"/>
    <m/>
    <x v="17"/>
    <x v="2"/>
    <m/>
    <m/>
    <x v="17"/>
    <x v="2"/>
    <x v="16"/>
    <x v="5"/>
    <x v="5"/>
    <x v="2"/>
    <n v="803.9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190.48"/>
    <m/>
    <x v="16"/>
    <x v="8"/>
    <m/>
    <m/>
    <x v="16"/>
    <x v="8"/>
    <x v="16"/>
    <x v="5"/>
    <x v="5"/>
    <x v="2"/>
    <n v="190.48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3T00:00:00"/>
    <x v="115"/>
    <n v="0"/>
    <n v="61.9"/>
    <m/>
    <x v="16"/>
    <x v="18"/>
    <m/>
    <m/>
    <x v="16"/>
    <x v="18"/>
    <x v="16"/>
    <x v="5"/>
    <x v="5"/>
    <x v="2"/>
    <n v="61.9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3T00:00:00"/>
    <x v="115"/>
    <n v="0"/>
    <n v="515.74"/>
    <m/>
    <x v="17"/>
    <x v="9"/>
    <m/>
    <m/>
    <x v="17"/>
    <x v="9"/>
    <x v="16"/>
    <x v="5"/>
    <x v="5"/>
    <x v="2"/>
    <n v="515.7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3T00:00:00"/>
    <x v="115"/>
    <n v="0"/>
    <n v="466.4"/>
    <m/>
    <x v="17"/>
    <x v="9"/>
    <m/>
    <m/>
    <x v="17"/>
    <x v="9"/>
    <x v="16"/>
    <x v="5"/>
    <x v="5"/>
    <x v="2"/>
    <n v="466.4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44.27000000000001"/>
    <m/>
    <x v="17"/>
    <x v="3"/>
    <m/>
    <m/>
    <x v="17"/>
    <x v="3"/>
    <x v="16"/>
    <x v="5"/>
    <x v="5"/>
    <x v="2"/>
    <n v="144.27000000000001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4T00:00:00"/>
    <x v="116"/>
    <n v="0"/>
    <n v="37.14"/>
    <m/>
    <x v="17"/>
    <x v="12"/>
    <m/>
    <m/>
    <x v="17"/>
    <x v="12"/>
    <x v="16"/>
    <x v="5"/>
    <x v="5"/>
    <x v="2"/>
    <n v="37.14"/>
    <x v="5"/>
    <x v="1"/>
    <n v="2021"/>
    <x v="3"/>
  </r>
  <r>
    <x v="3"/>
    <s v="2.01.02.00.00.00"/>
    <x v="1"/>
    <x v="1"/>
    <x v="0"/>
    <x v="0"/>
    <x v="1"/>
    <x v="3"/>
    <m/>
    <m/>
    <x v="1"/>
    <x v="0"/>
    <d v="2021-05-14T00:00:00"/>
    <x v="116"/>
    <n v="0"/>
    <n v="-58151.99"/>
    <m/>
    <x v="22"/>
    <x v="6"/>
    <m/>
    <m/>
    <x v="15"/>
    <x v="6"/>
    <x v="2"/>
    <x v="5"/>
    <x v="5"/>
    <x v="2"/>
    <n v="58151.99"/>
    <x v="5"/>
    <x v="15"/>
    <n v="2021"/>
    <x v="3"/>
  </r>
  <r>
    <x v="3"/>
    <s v="2.01.04.00.00.00"/>
    <x v="1"/>
    <x v="1"/>
    <x v="0"/>
    <x v="0"/>
    <x v="1"/>
    <x v="3"/>
    <m/>
    <m/>
    <x v="1"/>
    <x v="0"/>
    <d v="2021-05-14T00:00:00"/>
    <x v="116"/>
    <n v="0"/>
    <n v="-28440.1"/>
    <m/>
    <x v="23"/>
    <x v="6"/>
    <m/>
    <m/>
    <x v="15"/>
    <x v="6"/>
    <x v="2"/>
    <x v="5"/>
    <x v="5"/>
    <x v="2"/>
    <n v="28440.1"/>
    <x v="5"/>
    <x v="15"/>
    <n v="2021"/>
    <x v="3"/>
  </r>
  <r>
    <x v="3"/>
    <s v="2.01.01.01.00.00"/>
    <x v="1"/>
    <x v="1"/>
    <x v="0"/>
    <x v="0"/>
    <x v="1"/>
    <x v="3"/>
    <m/>
    <m/>
    <x v="1"/>
    <x v="0"/>
    <d v="2021-05-14T00:00:00"/>
    <x v="116"/>
    <n v="0"/>
    <n v="-3497349"/>
    <m/>
    <x v="15"/>
    <x v="6"/>
    <m/>
    <m/>
    <x v="15"/>
    <x v="6"/>
    <x v="2"/>
    <x v="5"/>
    <x v="5"/>
    <x v="2"/>
    <n v="3497349"/>
    <x v="5"/>
    <x v="15"/>
    <n v="2021"/>
    <x v="3"/>
  </r>
  <r>
    <x v="19"/>
    <s v="1.02.06.00.00.00"/>
    <x v="1"/>
    <x v="2"/>
    <x v="1"/>
    <x v="0"/>
    <x v="1"/>
    <x v="0"/>
    <m/>
    <m/>
    <x v="1"/>
    <x v="0"/>
    <d v="2021-05-14T00:00:00"/>
    <x v="116"/>
    <n v="0"/>
    <n v="242.07"/>
    <m/>
    <x v="17"/>
    <x v="20"/>
    <m/>
    <m/>
    <x v="17"/>
    <x v="20"/>
    <x v="16"/>
    <x v="5"/>
    <x v="5"/>
    <x v="2"/>
    <n v="242.0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4T00:00:00"/>
    <x v="116"/>
    <n v="0"/>
    <n v="144.59"/>
    <m/>
    <x v="17"/>
    <x v="20"/>
    <m/>
    <m/>
    <x v="17"/>
    <x v="20"/>
    <x v="16"/>
    <x v="5"/>
    <x v="5"/>
    <x v="2"/>
    <n v="144.5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43.94999999999999"/>
    <m/>
    <x v="17"/>
    <x v="5"/>
    <m/>
    <m/>
    <x v="17"/>
    <x v="5"/>
    <x v="16"/>
    <x v="5"/>
    <x v="5"/>
    <x v="2"/>
    <n v="143.9499999999999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382.16"/>
    <m/>
    <x v="16"/>
    <x v="2"/>
    <m/>
    <m/>
    <x v="16"/>
    <x v="2"/>
    <x v="16"/>
    <x v="5"/>
    <x v="5"/>
    <x v="2"/>
    <n v="382.16"/>
    <x v="5"/>
    <x v="1"/>
    <n v="2021"/>
    <x v="3"/>
  </r>
  <r>
    <x v="36"/>
    <s v="1.03.05.00.00.00"/>
    <x v="1"/>
    <x v="2"/>
    <x v="1"/>
    <x v="0"/>
    <x v="1"/>
    <x v="0"/>
    <m/>
    <m/>
    <x v="1"/>
    <x v="0"/>
    <d v="2021-05-14T00:00:00"/>
    <x v="116"/>
    <n v="0"/>
    <n v="210.74"/>
    <m/>
    <x v="8"/>
    <x v="7"/>
    <m/>
    <m/>
    <x v="8"/>
    <x v="7"/>
    <x v="23"/>
    <x v="5"/>
    <x v="5"/>
    <x v="2"/>
    <n v="210.7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01.19"/>
    <m/>
    <x v="16"/>
    <x v="2"/>
    <m/>
    <m/>
    <x v="16"/>
    <x v="2"/>
    <x v="16"/>
    <x v="5"/>
    <x v="5"/>
    <x v="2"/>
    <n v="101.1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0.83"/>
    <m/>
    <x v="16"/>
    <x v="9"/>
    <m/>
    <m/>
    <x v="16"/>
    <x v="9"/>
    <x v="16"/>
    <x v="5"/>
    <x v="5"/>
    <x v="2"/>
    <n v="20.8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61.9"/>
    <m/>
    <x v="16"/>
    <x v="2"/>
    <m/>
    <m/>
    <x v="16"/>
    <x v="2"/>
    <x v="16"/>
    <x v="5"/>
    <x v="5"/>
    <x v="2"/>
    <n v="161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190.48"/>
    <m/>
    <x v="16"/>
    <x v="18"/>
    <m/>
    <m/>
    <x v="16"/>
    <x v="18"/>
    <x v="16"/>
    <x v="5"/>
    <x v="5"/>
    <x v="2"/>
    <n v="190.48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4T00:00:00"/>
    <x v="116"/>
    <n v="0"/>
    <n v="792.65"/>
    <m/>
    <x v="17"/>
    <x v="10"/>
    <m/>
    <m/>
    <x v="17"/>
    <x v="10"/>
    <x v="16"/>
    <x v="5"/>
    <x v="5"/>
    <x v="2"/>
    <n v="792.6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14.29"/>
    <m/>
    <x v="16"/>
    <x v="9"/>
    <m/>
    <m/>
    <x v="16"/>
    <x v="9"/>
    <x v="16"/>
    <x v="5"/>
    <x v="5"/>
    <x v="2"/>
    <n v="214.2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727.1"/>
    <m/>
    <x v="17"/>
    <x v="5"/>
    <m/>
    <m/>
    <x v="17"/>
    <x v="5"/>
    <x v="16"/>
    <x v="5"/>
    <x v="5"/>
    <x v="2"/>
    <n v="727.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3.81"/>
    <m/>
    <x v="16"/>
    <x v="8"/>
    <m/>
    <m/>
    <x v="16"/>
    <x v="8"/>
    <x v="16"/>
    <x v="5"/>
    <x v="5"/>
    <x v="2"/>
    <n v="23.8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4T00:00:00"/>
    <x v="116"/>
    <n v="0"/>
    <n v="1309.52"/>
    <m/>
    <x v="17"/>
    <x v="5"/>
    <m/>
    <m/>
    <x v="17"/>
    <x v="5"/>
    <x v="16"/>
    <x v="5"/>
    <x v="5"/>
    <x v="2"/>
    <n v="1309.5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4T00:00:00"/>
    <x v="116"/>
    <n v="0"/>
    <n v="23.81"/>
    <m/>
    <x v="16"/>
    <x v="8"/>
    <m/>
    <m/>
    <x v="16"/>
    <x v="8"/>
    <x v="16"/>
    <x v="5"/>
    <x v="5"/>
    <x v="2"/>
    <n v="23.81"/>
    <x v="5"/>
    <x v="1"/>
    <n v="2021"/>
    <x v="3"/>
  </r>
  <r>
    <x v="16"/>
    <m/>
    <x v="1"/>
    <x v="1"/>
    <x v="1"/>
    <x v="0"/>
    <x v="0"/>
    <x v="0"/>
    <m/>
    <m/>
    <x v="1"/>
    <x v="0"/>
    <d v="2021-05-14T00:00:00"/>
    <x v="116"/>
    <n v="0"/>
    <n v="3571.43"/>
    <m/>
    <x v="18"/>
    <x v="11"/>
    <m/>
    <m/>
    <x v="18"/>
    <x v="11"/>
    <x v="13"/>
    <x v="5"/>
    <x v="5"/>
    <x v="2"/>
    <n v="3571.43"/>
    <x v="5"/>
    <x v="1"/>
    <n v="2021"/>
    <x v="3"/>
  </r>
  <r>
    <x v="29"/>
    <s v="2.15.01.07.00.00"/>
    <x v="1"/>
    <x v="1"/>
    <x v="0"/>
    <x v="0"/>
    <x v="1"/>
    <x v="3"/>
    <m/>
    <m/>
    <x v="1"/>
    <x v="0"/>
    <d v="2021-05-14T00:00:00"/>
    <x v="116"/>
    <n v="0"/>
    <n v="-4761.8999999999996"/>
    <m/>
    <x v="9"/>
    <x v="20"/>
    <m/>
    <m/>
    <x v="9"/>
    <x v="20"/>
    <x v="0"/>
    <x v="5"/>
    <x v="5"/>
    <x v="2"/>
    <n v="4761.8999999999996"/>
    <x v="5"/>
    <x v="13"/>
    <n v="2021"/>
    <x v="3"/>
  </r>
  <r>
    <x v="6"/>
    <s v="2.15.03.00.00.00"/>
    <x v="1"/>
    <x v="1"/>
    <x v="0"/>
    <x v="0"/>
    <x v="1"/>
    <x v="3"/>
    <m/>
    <m/>
    <x v="1"/>
    <x v="0"/>
    <d v="2021-05-14T00:00:00"/>
    <x v="116"/>
    <n v="0"/>
    <n v="-4761.8999999999996"/>
    <m/>
    <x v="1"/>
    <x v="20"/>
    <m/>
    <m/>
    <x v="1"/>
    <x v="20"/>
    <x v="0"/>
    <x v="5"/>
    <x v="5"/>
    <x v="2"/>
    <n v="4761.8999999999996"/>
    <x v="5"/>
    <x v="13"/>
    <n v="2021"/>
    <x v="3"/>
  </r>
  <r>
    <x v="37"/>
    <m/>
    <x v="1"/>
    <x v="1"/>
    <x v="0"/>
    <x v="0"/>
    <x v="1"/>
    <x v="0"/>
    <m/>
    <s v="1"/>
    <x v="1"/>
    <x v="0"/>
    <d v="2021-05-14T00:00:00"/>
    <x v="116"/>
    <n v="0"/>
    <n v="3571.43"/>
    <m/>
    <x v="11"/>
    <x v="11"/>
    <m/>
    <m/>
    <x v="11"/>
    <x v="11"/>
    <x v="6"/>
    <x v="5"/>
    <x v="5"/>
    <x v="2"/>
    <n v="-3571.43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7T00:00:00"/>
    <x v="117"/>
    <n v="0"/>
    <n v="3821.43"/>
    <m/>
    <x v="17"/>
    <x v="13"/>
    <m/>
    <m/>
    <x v="17"/>
    <x v="13"/>
    <x v="16"/>
    <x v="5"/>
    <x v="5"/>
    <x v="2"/>
    <n v="3821.4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7T00:00:00"/>
    <x v="117"/>
    <n v="0"/>
    <n v="463.34"/>
    <m/>
    <x v="17"/>
    <x v="3"/>
    <m/>
    <m/>
    <x v="17"/>
    <x v="3"/>
    <x v="16"/>
    <x v="5"/>
    <x v="5"/>
    <x v="2"/>
    <n v="463.3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7T00:00:00"/>
    <x v="117"/>
    <n v="0"/>
    <n v="49.92"/>
    <m/>
    <x v="17"/>
    <x v="8"/>
    <m/>
    <m/>
    <x v="17"/>
    <x v="8"/>
    <x v="16"/>
    <x v="5"/>
    <x v="5"/>
    <x v="2"/>
    <n v="49.92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17T00:00:00"/>
    <x v="117"/>
    <n v="0"/>
    <n v="225.07"/>
    <m/>
    <x v="17"/>
    <x v="15"/>
    <m/>
    <m/>
    <x v="17"/>
    <x v="15"/>
    <x v="16"/>
    <x v="5"/>
    <x v="5"/>
    <x v="2"/>
    <n v="225.0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17T00:00:00"/>
    <x v="117"/>
    <n v="0"/>
    <n v="792.65"/>
    <m/>
    <x v="17"/>
    <x v="10"/>
    <m/>
    <m/>
    <x v="17"/>
    <x v="10"/>
    <x v="16"/>
    <x v="5"/>
    <x v="5"/>
    <x v="2"/>
    <n v="792.6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7T00:00:00"/>
    <x v="117"/>
    <n v="0"/>
    <n v="477.68"/>
    <m/>
    <x v="17"/>
    <x v="5"/>
    <m/>
    <m/>
    <x v="17"/>
    <x v="5"/>
    <x v="16"/>
    <x v="5"/>
    <x v="5"/>
    <x v="2"/>
    <n v="477.68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19.05"/>
    <m/>
    <x v="16"/>
    <x v="4"/>
    <m/>
    <m/>
    <x v="16"/>
    <x v="4"/>
    <x v="16"/>
    <x v="5"/>
    <x v="5"/>
    <x v="2"/>
    <n v="119.05"/>
    <x v="5"/>
    <x v="1"/>
    <n v="2021"/>
    <x v="3"/>
  </r>
  <r>
    <x v="45"/>
    <s v="2.15.08.05.00.00"/>
    <x v="1"/>
    <x v="1"/>
    <x v="0"/>
    <x v="0"/>
    <x v="1"/>
    <x v="3"/>
    <m/>
    <m/>
    <x v="1"/>
    <x v="0"/>
    <d v="2021-05-17T00:00:00"/>
    <x v="117"/>
    <n v="0"/>
    <n v="-96216.67"/>
    <m/>
    <x v="37"/>
    <x v="33"/>
    <m/>
    <m/>
    <x v="26"/>
    <x v="33"/>
    <x v="0"/>
    <x v="5"/>
    <x v="5"/>
    <x v="2"/>
    <n v="96216.67"/>
    <x v="5"/>
    <x v="13"/>
    <n v="2021"/>
    <x v="3"/>
  </r>
  <r>
    <x v="36"/>
    <s v="1.03.05.00.00.00"/>
    <x v="1"/>
    <x v="2"/>
    <x v="1"/>
    <x v="0"/>
    <x v="1"/>
    <x v="0"/>
    <m/>
    <m/>
    <x v="1"/>
    <x v="0"/>
    <d v="2021-05-17T00:00:00"/>
    <x v="117"/>
    <n v="0"/>
    <n v="11.9"/>
    <m/>
    <x v="8"/>
    <x v="6"/>
    <m/>
    <m/>
    <x v="8"/>
    <x v="6"/>
    <x v="23"/>
    <x v="5"/>
    <x v="5"/>
    <x v="2"/>
    <n v="11.9"/>
    <x v="5"/>
    <x v="1"/>
    <n v="2021"/>
    <x v="3"/>
  </r>
  <r>
    <x v="9"/>
    <s v="2.15.08.01.00.00"/>
    <x v="1"/>
    <x v="1"/>
    <x v="0"/>
    <x v="0"/>
    <x v="1"/>
    <x v="3"/>
    <m/>
    <m/>
    <x v="1"/>
    <x v="0"/>
    <d v="2021-05-17T00:00:00"/>
    <x v="117"/>
    <n v="0"/>
    <n v="-5.95"/>
    <m/>
    <x v="19"/>
    <x v="11"/>
    <m/>
    <m/>
    <x v="19"/>
    <x v="11"/>
    <x v="7"/>
    <x v="5"/>
    <x v="5"/>
    <x v="2"/>
    <n v="5.95"/>
    <x v="5"/>
    <x v="13"/>
    <n v="2021"/>
    <x v="3"/>
  </r>
  <r>
    <x v="36"/>
    <s v="1.03.05.00.00.00"/>
    <x v="1"/>
    <x v="2"/>
    <x v="1"/>
    <x v="0"/>
    <x v="1"/>
    <x v="0"/>
    <m/>
    <m/>
    <x v="1"/>
    <x v="0"/>
    <d v="2021-05-17T00:00:00"/>
    <x v="117"/>
    <n v="0"/>
    <n v="3637.15"/>
    <m/>
    <x v="8"/>
    <x v="6"/>
    <m/>
    <m/>
    <x v="8"/>
    <x v="6"/>
    <x v="23"/>
    <x v="5"/>
    <x v="5"/>
    <x v="2"/>
    <n v="3637.1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66.67"/>
    <m/>
    <x v="16"/>
    <x v="8"/>
    <m/>
    <m/>
    <x v="16"/>
    <x v="8"/>
    <x v="16"/>
    <x v="5"/>
    <x v="5"/>
    <x v="2"/>
    <n v="166.6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66.67"/>
    <m/>
    <x v="16"/>
    <x v="15"/>
    <m/>
    <m/>
    <x v="16"/>
    <x v="15"/>
    <x v="16"/>
    <x v="5"/>
    <x v="5"/>
    <x v="2"/>
    <n v="166.6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183.33"/>
    <m/>
    <x v="16"/>
    <x v="15"/>
    <m/>
    <m/>
    <x v="16"/>
    <x v="15"/>
    <x v="16"/>
    <x v="5"/>
    <x v="5"/>
    <x v="2"/>
    <n v="183.3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7T00:00:00"/>
    <x v="117"/>
    <n v="0"/>
    <n v="476.19"/>
    <m/>
    <x v="16"/>
    <x v="2"/>
    <m/>
    <m/>
    <x v="16"/>
    <x v="2"/>
    <x v="16"/>
    <x v="5"/>
    <x v="5"/>
    <x v="2"/>
    <n v="476.19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17T00:00:00"/>
    <x v="117"/>
    <n v="0"/>
    <n v="-194.62"/>
    <m/>
    <x v="11"/>
    <x v="32"/>
    <m/>
    <m/>
    <x v="11"/>
    <x v="32"/>
    <x v="6"/>
    <x v="5"/>
    <x v="5"/>
    <x v="2"/>
    <n v="194.62"/>
    <x v="5"/>
    <x v="13"/>
    <n v="2021"/>
    <x v="3"/>
  </r>
  <r>
    <x v="36"/>
    <s v="1.03.05.00.00.00"/>
    <x v="1"/>
    <x v="2"/>
    <x v="1"/>
    <x v="0"/>
    <x v="1"/>
    <x v="0"/>
    <m/>
    <m/>
    <x v="1"/>
    <x v="0"/>
    <d v="2021-05-17T00:00:00"/>
    <x v="117"/>
    <n v="0"/>
    <n v="67.150000000000006"/>
    <m/>
    <x v="8"/>
    <x v="6"/>
    <m/>
    <m/>
    <x v="8"/>
    <x v="6"/>
    <x v="23"/>
    <x v="5"/>
    <x v="5"/>
    <x v="2"/>
    <n v="67.150000000000006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17T00:00:00"/>
    <x v="117"/>
    <n v="0"/>
    <n v="3839.03"/>
    <m/>
    <x v="17"/>
    <x v="2"/>
    <m/>
    <m/>
    <x v="17"/>
    <x v="2"/>
    <x v="16"/>
    <x v="5"/>
    <x v="5"/>
    <x v="2"/>
    <n v="3839.03"/>
    <x v="5"/>
    <x v="1"/>
    <n v="2021"/>
    <x v="3"/>
  </r>
  <r>
    <x v="27"/>
    <s v="2.15.08.01.00.00"/>
    <x v="1"/>
    <x v="1"/>
    <x v="0"/>
    <x v="0"/>
    <x v="1"/>
    <x v="3"/>
    <m/>
    <m/>
    <x v="1"/>
    <x v="0"/>
    <d v="2021-05-17T00:00:00"/>
    <x v="117"/>
    <n v="0"/>
    <n v="-143.57"/>
    <m/>
    <x v="14"/>
    <x v="5"/>
    <m/>
    <m/>
    <x v="14"/>
    <x v="5"/>
    <x v="0"/>
    <x v="5"/>
    <x v="5"/>
    <x v="2"/>
    <n v="143.57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55.87"/>
    <m/>
    <x v="17"/>
    <x v="3"/>
    <m/>
    <m/>
    <x v="17"/>
    <x v="3"/>
    <x v="16"/>
    <x v="5"/>
    <x v="5"/>
    <x v="2"/>
    <n v="155.8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50.68"/>
    <m/>
    <x v="17"/>
    <x v="8"/>
    <m/>
    <m/>
    <x v="17"/>
    <x v="8"/>
    <x v="16"/>
    <x v="5"/>
    <x v="5"/>
    <x v="2"/>
    <n v="50.68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7"/>
    <x v="14"/>
    <m/>
    <m/>
    <x v="17"/>
    <x v="14"/>
    <x v="16"/>
    <x v="5"/>
    <x v="5"/>
    <x v="2"/>
    <n v="36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119.05"/>
    <m/>
    <x v="16"/>
    <x v="16"/>
    <m/>
    <m/>
    <x v="16"/>
    <x v="16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59.52"/>
    <m/>
    <x v="16"/>
    <x v="15"/>
    <m/>
    <m/>
    <x v="16"/>
    <x v="15"/>
    <x v="16"/>
    <x v="5"/>
    <x v="5"/>
    <x v="2"/>
    <n v="59.5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28.57"/>
    <m/>
    <x v="16"/>
    <x v="5"/>
    <m/>
    <m/>
    <x v="16"/>
    <x v="5"/>
    <x v="16"/>
    <x v="5"/>
    <x v="5"/>
    <x v="2"/>
    <n v="28.5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8T00:00:00"/>
    <x v="118"/>
    <n v="0"/>
    <n v="23.81"/>
    <m/>
    <x v="16"/>
    <x v="7"/>
    <m/>
    <m/>
    <x v="16"/>
    <x v="7"/>
    <x v="16"/>
    <x v="5"/>
    <x v="5"/>
    <x v="2"/>
    <n v="23.81"/>
    <x v="5"/>
    <x v="1"/>
    <n v="2021"/>
    <x v="3"/>
  </r>
  <r>
    <x v="36"/>
    <s v="1.03.05.00.00.00"/>
    <x v="1"/>
    <x v="2"/>
    <x v="1"/>
    <x v="0"/>
    <x v="1"/>
    <x v="0"/>
    <m/>
    <m/>
    <x v="1"/>
    <x v="0"/>
    <d v="2021-05-18T00:00:00"/>
    <x v="118"/>
    <n v="0"/>
    <n v="0.74"/>
    <m/>
    <x v="8"/>
    <x v="6"/>
    <m/>
    <m/>
    <x v="8"/>
    <x v="6"/>
    <x v="23"/>
    <x v="5"/>
    <x v="5"/>
    <x v="2"/>
    <n v="0.7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7"/>
    <x v="14"/>
    <m/>
    <m/>
    <x v="17"/>
    <x v="14"/>
    <x v="16"/>
    <x v="5"/>
    <x v="5"/>
    <x v="2"/>
    <n v="36.9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18T00:00:00"/>
    <x v="118"/>
    <n v="0"/>
    <n v="-71.430000000000007"/>
    <m/>
    <x v="11"/>
    <x v="2"/>
    <m/>
    <m/>
    <x v="11"/>
    <x v="2"/>
    <x v="6"/>
    <x v="5"/>
    <x v="5"/>
    <x v="2"/>
    <n v="71.430000000000007"/>
    <x v="5"/>
    <x v="13"/>
    <n v="2021"/>
    <x v="3"/>
  </r>
  <r>
    <x v="19"/>
    <s v="1.02.09.00.00.00"/>
    <x v="1"/>
    <x v="2"/>
    <x v="1"/>
    <x v="0"/>
    <x v="1"/>
    <x v="0"/>
    <m/>
    <m/>
    <x v="1"/>
    <x v="0"/>
    <d v="2021-05-18T00:00:00"/>
    <x v="118"/>
    <n v="0"/>
    <n v="36.9"/>
    <m/>
    <x v="17"/>
    <x v="14"/>
    <m/>
    <m/>
    <x v="17"/>
    <x v="14"/>
    <x v="16"/>
    <x v="5"/>
    <x v="5"/>
    <x v="2"/>
    <n v="36.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007.76"/>
    <m/>
    <x v="17"/>
    <x v="5"/>
    <m/>
    <m/>
    <x v="17"/>
    <x v="5"/>
    <x v="16"/>
    <x v="5"/>
    <x v="5"/>
    <x v="2"/>
    <n v="1007.76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8T00:00:00"/>
    <x v="118"/>
    <n v="0"/>
    <n v="159.25"/>
    <m/>
    <x v="17"/>
    <x v="5"/>
    <m/>
    <m/>
    <x v="17"/>
    <x v="5"/>
    <x v="16"/>
    <x v="5"/>
    <x v="5"/>
    <x v="2"/>
    <n v="159.25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19T00:00:00"/>
    <x v="119"/>
    <n v="0"/>
    <n v="-352999.15"/>
    <m/>
    <x v="15"/>
    <x v="6"/>
    <m/>
    <m/>
    <x v="15"/>
    <x v="6"/>
    <x v="2"/>
    <x v="5"/>
    <x v="5"/>
    <x v="2"/>
    <n v="352999.15"/>
    <x v="5"/>
    <x v="15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124.32"/>
    <m/>
    <x v="17"/>
    <x v="3"/>
    <m/>
    <m/>
    <x v="17"/>
    <x v="3"/>
    <x v="16"/>
    <x v="5"/>
    <x v="5"/>
    <x v="2"/>
    <n v="124.3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187.4699999999998"/>
    <m/>
    <x v="17"/>
    <x v="3"/>
    <m/>
    <m/>
    <x v="17"/>
    <x v="3"/>
    <x v="16"/>
    <x v="5"/>
    <x v="5"/>
    <x v="2"/>
    <n v="2187.469999999999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2202.9"/>
    <m/>
    <x v="17"/>
    <x v="3"/>
    <m/>
    <m/>
    <x v="17"/>
    <x v="3"/>
    <x v="16"/>
    <x v="5"/>
    <x v="5"/>
    <x v="2"/>
    <n v="2202.9"/>
    <x v="5"/>
    <x v="1"/>
    <n v="2021"/>
    <x v="3"/>
  </r>
  <r>
    <x v="29"/>
    <s v="2.15.01.07.00.00"/>
    <x v="1"/>
    <x v="1"/>
    <x v="0"/>
    <x v="0"/>
    <x v="1"/>
    <x v="3"/>
    <m/>
    <m/>
    <x v="1"/>
    <x v="0"/>
    <d v="2021-05-19T00:00:00"/>
    <x v="119"/>
    <n v="0"/>
    <n v="-1469.05"/>
    <m/>
    <x v="9"/>
    <x v="21"/>
    <m/>
    <m/>
    <x v="9"/>
    <x v="21"/>
    <x v="0"/>
    <x v="5"/>
    <x v="5"/>
    <x v="2"/>
    <n v="1469.05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119.05"/>
    <m/>
    <x v="16"/>
    <x v="12"/>
    <m/>
    <m/>
    <x v="16"/>
    <x v="12"/>
    <x v="16"/>
    <x v="5"/>
    <x v="5"/>
    <x v="2"/>
    <n v="119.05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19T00:00:00"/>
    <x v="119"/>
    <n v="0"/>
    <n v="-495.24"/>
    <m/>
    <x v="11"/>
    <x v="28"/>
    <m/>
    <m/>
    <x v="11"/>
    <x v="28"/>
    <x v="6"/>
    <x v="5"/>
    <x v="5"/>
    <x v="2"/>
    <n v="495.24"/>
    <x v="5"/>
    <x v="13"/>
    <n v="2021"/>
    <x v="3"/>
  </r>
  <r>
    <x v="6"/>
    <s v="2.15.03.00.00.00"/>
    <x v="1"/>
    <x v="1"/>
    <x v="0"/>
    <x v="0"/>
    <x v="1"/>
    <x v="3"/>
    <m/>
    <m/>
    <x v="1"/>
    <x v="0"/>
    <d v="2021-05-19T00:00:00"/>
    <x v="119"/>
    <n v="0"/>
    <n v="-2234.52"/>
    <m/>
    <x v="1"/>
    <x v="6"/>
    <m/>
    <m/>
    <x v="1"/>
    <x v="6"/>
    <x v="0"/>
    <x v="5"/>
    <x v="5"/>
    <x v="2"/>
    <n v="2234.52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19T00:00:00"/>
    <x v="119"/>
    <n v="0"/>
    <n v="196.08"/>
    <m/>
    <x v="17"/>
    <x v="5"/>
    <m/>
    <m/>
    <x v="17"/>
    <x v="5"/>
    <x v="16"/>
    <x v="5"/>
    <x v="5"/>
    <x v="2"/>
    <n v="196.08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7.86"/>
    <m/>
    <x v="17"/>
    <x v="14"/>
    <m/>
    <m/>
    <x v="17"/>
    <x v="14"/>
    <x v="16"/>
    <x v="5"/>
    <x v="5"/>
    <x v="2"/>
    <n v="27.86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27.86"/>
    <m/>
    <x v="17"/>
    <x v="14"/>
    <m/>
    <m/>
    <x v="17"/>
    <x v="14"/>
    <x v="16"/>
    <x v="5"/>
    <x v="5"/>
    <x v="2"/>
    <n v="27.86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36.9"/>
    <m/>
    <x v="17"/>
    <x v="14"/>
    <m/>
    <m/>
    <x v="17"/>
    <x v="14"/>
    <x v="16"/>
    <x v="5"/>
    <x v="5"/>
    <x v="2"/>
    <n v="36.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71.430000000000007"/>
    <m/>
    <x v="16"/>
    <x v="16"/>
    <m/>
    <m/>
    <x v="16"/>
    <x v="16"/>
    <x v="16"/>
    <x v="5"/>
    <x v="5"/>
    <x v="2"/>
    <n v="71.43000000000000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19T00:00:00"/>
    <x v="119"/>
    <n v="0"/>
    <n v="59.52"/>
    <m/>
    <x v="16"/>
    <x v="7"/>
    <m/>
    <m/>
    <x v="16"/>
    <x v="7"/>
    <x v="16"/>
    <x v="5"/>
    <x v="5"/>
    <x v="2"/>
    <n v="59.5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36.9"/>
    <m/>
    <x v="17"/>
    <x v="14"/>
    <m/>
    <m/>
    <x v="17"/>
    <x v="14"/>
    <x v="16"/>
    <x v="5"/>
    <x v="5"/>
    <x v="2"/>
    <n v="36.9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7"/>
    <x v="5"/>
    <m/>
    <m/>
    <x v="17"/>
    <x v="5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7"/>
    <x v="5"/>
    <m/>
    <m/>
    <x v="17"/>
    <x v="5"/>
    <x v="16"/>
    <x v="5"/>
    <x v="5"/>
    <x v="2"/>
    <n v="13.24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19T00:00:00"/>
    <x v="119"/>
    <n v="0"/>
    <n v="13.24"/>
    <m/>
    <x v="17"/>
    <x v="5"/>
    <m/>
    <m/>
    <x v="17"/>
    <x v="5"/>
    <x v="16"/>
    <x v="5"/>
    <x v="5"/>
    <x v="2"/>
    <n v="13.24"/>
    <x v="5"/>
    <x v="1"/>
    <n v="2021"/>
    <x v="3"/>
  </r>
  <r>
    <x v="12"/>
    <m/>
    <x v="1"/>
    <x v="1"/>
    <x v="0"/>
    <x v="0"/>
    <x v="0"/>
    <x v="0"/>
    <m/>
    <s v="3"/>
    <x v="1"/>
    <x v="0"/>
    <d v="2021-05-14T00:00:00"/>
    <x v="119"/>
    <m/>
    <n v="33633.25"/>
    <m/>
    <x v="0"/>
    <x v="0"/>
    <m/>
    <m/>
    <x v="0"/>
    <x v="0"/>
    <x v="10"/>
    <x v="5"/>
    <x v="5"/>
    <x v="2"/>
    <n v="0"/>
    <x v="0"/>
    <x v="0"/>
    <n v="2021"/>
    <x v="3"/>
  </r>
  <r>
    <x v="18"/>
    <m/>
    <x v="1"/>
    <x v="1"/>
    <x v="1"/>
    <x v="0"/>
    <x v="0"/>
    <x v="0"/>
    <m/>
    <m/>
    <x v="1"/>
    <x v="0"/>
    <d v="2021-05-19T00:00:00"/>
    <x v="119"/>
    <m/>
    <n v="33633.25"/>
    <m/>
    <x v="0"/>
    <x v="0"/>
    <m/>
    <m/>
    <x v="0"/>
    <x v="0"/>
    <x v="1"/>
    <x v="5"/>
    <x v="5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5-19T00:00:00"/>
    <x v="119"/>
    <n v="0"/>
    <n v="248.57"/>
    <m/>
    <x v="17"/>
    <x v="31"/>
    <m/>
    <m/>
    <x v="17"/>
    <x v="31"/>
    <x v="16"/>
    <x v="5"/>
    <x v="5"/>
    <x v="2"/>
    <n v="248.57"/>
    <x v="5"/>
    <x v="1"/>
    <n v="2021"/>
    <x v="3"/>
  </r>
  <r>
    <x v="5"/>
    <s v="2.15.01.18.00.00"/>
    <x v="1"/>
    <x v="1"/>
    <x v="0"/>
    <x v="0"/>
    <x v="1"/>
    <x v="3"/>
    <m/>
    <m/>
    <x v="1"/>
    <x v="0"/>
    <d v="2021-05-19T00:00:00"/>
    <x v="119"/>
    <n v="0"/>
    <n v="-29.8"/>
    <m/>
    <x v="26"/>
    <x v="19"/>
    <m/>
    <m/>
    <x v="5"/>
    <x v="19"/>
    <x v="0"/>
    <x v="5"/>
    <x v="5"/>
    <x v="2"/>
    <n v="29.8"/>
    <x v="5"/>
    <x v="13"/>
    <n v="2021"/>
    <x v="3"/>
  </r>
  <r>
    <x v="19"/>
    <s v="1.02.06.00.00.00"/>
    <x v="1"/>
    <x v="2"/>
    <x v="1"/>
    <x v="0"/>
    <x v="1"/>
    <x v="0"/>
    <m/>
    <m/>
    <x v="1"/>
    <x v="0"/>
    <d v="2021-05-19T00:00:00"/>
    <x v="119"/>
    <n v="0"/>
    <n v="246.08"/>
    <m/>
    <x v="17"/>
    <x v="19"/>
    <m/>
    <m/>
    <x v="17"/>
    <x v="19"/>
    <x v="16"/>
    <x v="5"/>
    <x v="5"/>
    <x v="2"/>
    <n v="246.08"/>
    <x v="5"/>
    <x v="1"/>
    <n v="2021"/>
    <x v="3"/>
  </r>
  <r>
    <x v="15"/>
    <s v="2.06.02.00.00.00"/>
    <x v="1"/>
    <x v="1"/>
    <x v="0"/>
    <x v="0"/>
    <x v="1"/>
    <x v="3"/>
    <m/>
    <m/>
    <x v="1"/>
    <x v="0"/>
    <d v="2021-05-19T00:00:00"/>
    <x v="119"/>
    <n v="0"/>
    <n v="-1627.94"/>
    <m/>
    <x v="31"/>
    <x v="19"/>
    <m/>
    <m/>
    <x v="23"/>
    <x v="19"/>
    <x v="12"/>
    <x v="5"/>
    <x v="5"/>
    <x v="2"/>
    <n v="1627.94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0T00:00:00"/>
    <x v="120"/>
    <n v="0"/>
    <n v="381.86"/>
    <m/>
    <x v="17"/>
    <x v="3"/>
    <m/>
    <m/>
    <x v="17"/>
    <x v="3"/>
    <x v="16"/>
    <x v="5"/>
    <x v="5"/>
    <x v="2"/>
    <n v="381.86"/>
    <x v="5"/>
    <x v="1"/>
    <n v="2021"/>
    <x v="3"/>
  </r>
  <r>
    <x v="5"/>
    <s v="2.15.01.05.02.00"/>
    <x v="1"/>
    <x v="1"/>
    <x v="0"/>
    <x v="0"/>
    <x v="1"/>
    <x v="3"/>
    <m/>
    <m/>
    <x v="1"/>
    <x v="0"/>
    <d v="2021-05-20T00:00:00"/>
    <x v="120"/>
    <n v="0"/>
    <n v="-100.74"/>
    <m/>
    <x v="25"/>
    <x v="13"/>
    <m/>
    <m/>
    <x v="5"/>
    <x v="13"/>
    <x v="0"/>
    <x v="5"/>
    <x v="5"/>
    <x v="2"/>
    <n v="100.74"/>
    <x v="5"/>
    <x v="13"/>
    <n v="2021"/>
    <x v="3"/>
  </r>
  <r>
    <x v="19"/>
    <s v="1.02.11.00.00.00"/>
    <x v="1"/>
    <x v="2"/>
    <x v="1"/>
    <x v="0"/>
    <x v="1"/>
    <x v="0"/>
    <m/>
    <m/>
    <x v="1"/>
    <x v="0"/>
    <d v="2021-05-20T00:00:00"/>
    <x v="120"/>
    <n v="0"/>
    <n v="150070.22"/>
    <m/>
    <x v="17"/>
    <x v="12"/>
    <m/>
    <m/>
    <x v="17"/>
    <x v="12"/>
    <x v="16"/>
    <x v="5"/>
    <x v="5"/>
    <x v="2"/>
    <n v="150070.22"/>
    <x v="5"/>
    <x v="1"/>
    <n v="2021"/>
    <x v="3"/>
  </r>
  <r>
    <x v="5"/>
    <s v="2.15.01.12.00.00"/>
    <x v="1"/>
    <x v="1"/>
    <x v="0"/>
    <x v="0"/>
    <x v="1"/>
    <x v="3"/>
    <m/>
    <m/>
    <x v="1"/>
    <x v="0"/>
    <d v="2021-05-20T00:00:00"/>
    <x v="120"/>
    <n v="0"/>
    <n v="-5.97"/>
    <m/>
    <x v="24"/>
    <x v="13"/>
    <m/>
    <m/>
    <x v="5"/>
    <x v="13"/>
    <x v="0"/>
    <x v="5"/>
    <x v="5"/>
    <x v="2"/>
    <n v="5.97"/>
    <x v="5"/>
    <x v="13"/>
    <n v="2021"/>
    <x v="3"/>
  </r>
  <r>
    <x v="5"/>
    <s v="2.15.01.12.00.00"/>
    <x v="1"/>
    <x v="1"/>
    <x v="0"/>
    <x v="0"/>
    <x v="1"/>
    <x v="3"/>
    <m/>
    <m/>
    <x v="1"/>
    <x v="0"/>
    <d v="2021-05-20T00:00:00"/>
    <x v="120"/>
    <n v="0"/>
    <n v="-14.83"/>
    <m/>
    <x v="24"/>
    <x v="13"/>
    <m/>
    <m/>
    <x v="5"/>
    <x v="13"/>
    <x v="0"/>
    <x v="5"/>
    <x v="5"/>
    <x v="2"/>
    <n v="14.83"/>
    <x v="5"/>
    <x v="13"/>
    <n v="2021"/>
    <x v="3"/>
  </r>
  <r>
    <x v="19"/>
    <s v="1.02.11.00.00.00"/>
    <x v="1"/>
    <x v="2"/>
    <x v="1"/>
    <x v="0"/>
    <x v="1"/>
    <x v="0"/>
    <m/>
    <m/>
    <x v="1"/>
    <x v="0"/>
    <d v="2021-05-20T00:00:00"/>
    <x v="120"/>
    <n v="0"/>
    <n v="36.32"/>
    <m/>
    <x v="17"/>
    <x v="4"/>
    <m/>
    <m/>
    <x v="17"/>
    <x v="4"/>
    <x v="16"/>
    <x v="5"/>
    <x v="5"/>
    <x v="2"/>
    <n v="36.32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20T00:00:00"/>
    <x v="120"/>
    <n v="0"/>
    <n v="-629.6"/>
    <m/>
    <x v="15"/>
    <x v="6"/>
    <m/>
    <m/>
    <x v="15"/>
    <x v="6"/>
    <x v="2"/>
    <x v="5"/>
    <x v="5"/>
    <x v="2"/>
    <n v="629.6"/>
    <x v="5"/>
    <x v="15"/>
    <n v="2021"/>
    <x v="3"/>
  </r>
  <r>
    <x v="5"/>
    <s v="2.15.08.14.00.00"/>
    <x v="1"/>
    <x v="1"/>
    <x v="0"/>
    <x v="0"/>
    <x v="1"/>
    <x v="3"/>
    <m/>
    <m/>
    <x v="1"/>
    <x v="0"/>
    <d v="2021-05-20T00:00:00"/>
    <x v="120"/>
    <n v="0"/>
    <n v="-11904.76"/>
    <m/>
    <x v="5"/>
    <x v="12"/>
    <m/>
    <m/>
    <x v="5"/>
    <x v="12"/>
    <x v="0"/>
    <x v="5"/>
    <x v="5"/>
    <x v="2"/>
    <n v="11904.76"/>
    <x v="5"/>
    <x v="13"/>
    <n v="2021"/>
    <x v="3"/>
  </r>
  <r>
    <x v="5"/>
    <s v="2.15.08.14.00.00"/>
    <x v="1"/>
    <x v="1"/>
    <x v="0"/>
    <x v="0"/>
    <x v="1"/>
    <x v="3"/>
    <m/>
    <m/>
    <x v="1"/>
    <x v="0"/>
    <d v="2021-05-20T00:00:00"/>
    <x v="120"/>
    <n v="0"/>
    <n v="-4761.8999999999996"/>
    <m/>
    <x v="5"/>
    <x v="12"/>
    <m/>
    <m/>
    <x v="5"/>
    <x v="12"/>
    <x v="0"/>
    <x v="5"/>
    <x v="5"/>
    <x v="2"/>
    <n v="4761.8999999999996"/>
    <x v="5"/>
    <x v="13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52.95"/>
    <m/>
    <x v="17"/>
    <x v="5"/>
    <m/>
    <m/>
    <x v="17"/>
    <x v="5"/>
    <x v="16"/>
    <x v="5"/>
    <x v="5"/>
    <x v="2"/>
    <n v="52.95"/>
    <x v="5"/>
    <x v="1"/>
    <n v="2021"/>
    <x v="3"/>
  </r>
  <r>
    <x v="5"/>
    <s v="2.15.01.12.00.00"/>
    <x v="1"/>
    <x v="1"/>
    <x v="0"/>
    <x v="0"/>
    <x v="1"/>
    <x v="3"/>
    <s v="X"/>
    <m/>
    <x v="1"/>
    <x v="0"/>
    <d v="2021-05-20T00:00:00"/>
    <x v="120"/>
    <n v="0"/>
    <n v="-9.02"/>
    <m/>
    <x v="24"/>
    <x v="30"/>
    <m/>
    <m/>
    <x v="5"/>
    <x v="30"/>
    <x v="0"/>
    <x v="5"/>
    <x v="5"/>
    <x v="2"/>
    <n v="9.02"/>
    <x v="5"/>
    <x v="13"/>
    <n v="2021"/>
    <x v="3"/>
  </r>
  <r>
    <x v="9"/>
    <s v="2.01.02.00.00.00"/>
    <x v="1"/>
    <x v="1"/>
    <x v="0"/>
    <x v="0"/>
    <x v="1"/>
    <x v="3"/>
    <m/>
    <m/>
    <x v="1"/>
    <x v="0"/>
    <d v="2021-05-20T00:00:00"/>
    <x v="120"/>
    <n v="0"/>
    <n v="-227.09"/>
    <m/>
    <x v="19"/>
    <x v="6"/>
    <m/>
    <m/>
    <x v="19"/>
    <x v="6"/>
    <x v="7"/>
    <x v="5"/>
    <x v="5"/>
    <x v="2"/>
    <n v="227.09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0T00:00:00"/>
    <x v="120"/>
    <n v="0"/>
    <n v="242.1"/>
    <m/>
    <x v="17"/>
    <x v="5"/>
    <m/>
    <m/>
    <x v="17"/>
    <x v="5"/>
    <x v="16"/>
    <x v="5"/>
    <x v="5"/>
    <x v="2"/>
    <n v="242.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963.03"/>
    <m/>
    <x v="16"/>
    <x v="17"/>
    <m/>
    <m/>
    <x v="16"/>
    <x v="17"/>
    <x v="16"/>
    <x v="5"/>
    <x v="5"/>
    <x v="2"/>
    <n v="963.0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145.24"/>
    <m/>
    <x v="16"/>
    <x v="16"/>
    <m/>
    <m/>
    <x v="16"/>
    <x v="16"/>
    <x v="16"/>
    <x v="5"/>
    <x v="5"/>
    <x v="2"/>
    <n v="145.24"/>
    <x v="5"/>
    <x v="1"/>
    <n v="2021"/>
    <x v="3"/>
  </r>
  <r>
    <x v="9"/>
    <s v="2.15.01.12.00.00"/>
    <x v="1"/>
    <x v="1"/>
    <x v="0"/>
    <x v="0"/>
    <x v="1"/>
    <x v="3"/>
    <m/>
    <m/>
    <x v="1"/>
    <x v="0"/>
    <d v="2021-05-20T00:00:00"/>
    <x v="120"/>
    <n v="0"/>
    <n v="-790.43"/>
    <m/>
    <x v="19"/>
    <x v="7"/>
    <m/>
    <m/>
    <x v="19"/>
    <x v="7"/>
    <x v="7"/>
    <x v="5"/>
    <x v="5"/>
    <x v="2"/>
    <n v="790.43"/>
    <x v="5"/>
    <x v="13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95.24"/>
    <m/>
    <x v="16"/>
    <x v="8"/>
    <m/>
    <m/>
    <x v="16"/>
    <x v="8"/>
    <x v="16"/>
    <x v="5"/>
    <x v="5"/>
    <x v="2"/>
    <n v="95.24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0T00:00:00"/>
    <x v="120"/>
    <n v="0"/>
    <n v="23.81"/>
    <m/>
    <x v="16"/>
    <x v="16"/>
    <m/>
    <m/>
    <x v="16"/>
    <x v="16"/>
    <x v="16"/>
    <x v="5"/>
    <x v="5"/>
    <x v="2"/>
    <n v="23.81"/>
    <x v="5"/>
    <x v="1"/>
    <n v="2021"/>
    <x v="3"/>
  </r>
  <r>
    <x v="10"/>
    <m/>
    <x v="1"/>
    <x v="1"/>
    <x v="0"/>
    <x v="0"/>
    <x v="0"/>
    <x v="0"/>
    <s v="X"/>
    <s v="3"/>
    <x v="1"/>
    <x v="0"/>
    <d v="2021-05-14T00:00:00"/>
    <x v="120"/>
    <m/>
    <n v="2109.81"/>
    <m/>
    <x v="0"/>
    <x v="0"/>
    <m/>
    <m/>
    <x v="0"/>
    <x v="0"/>
    <x v="8"/>
    <x v="5"/>
    <x v="5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05-20T00:00:00"/>
    <x v="120"/>
    <m/>
    <n v="91417.24"/>
    <m/>
    <x v="0"/>
    <x v="0"/>
    <m/>
    <m/>
    <x v="0"/>
    <x v="0"/>
    <x v="9"/>
    <x v="5"/>
    <x v="5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05-14T00:00:00"/>
    <x v="120"/>
    <m/>
    <n v="6388.1"/>
    <m/>
    <x v="0"/>
    <x v="0"/>
    <m/>
    <m/>
    <x v="0"/>
    <x v="0"/>
    <x v="11"/>
    <x v="5"/>
    <x v="5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5-14T00:00:00"/>
    <x v="120"/>
    <m/>
    <n v="82919.34"/>
    <m/>
    <x v="0"/>
    <x v="0"/>
    <m/>
    <m/>
    <x v="0"/>
    <x v="0"/>
    <x v="0"/>
    <x v="5"/>
    <x v="5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85.39"/>
    <m/>
    <x v="17"/>
    <x v="7"/>
    <m/>
    <m/>
    <x v="17"/>
    <x v="7"/>
    <x v="16"/>
    <x v="5"/>
    <x v="5"/>
    <x v="2"/>
    <n v="85.39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0T00:00:00"/>
    <x v="120"/>
    <n v="0"/>
    <n v="205.87"/>
    <m/>
    <x v="17"/>
    <x v="7"/>
    <m/>
    <m/>
    <x v="17"/>
    <x v="7"/>
    <x v="16"/>
    <x v="5"/>
    <x v="5"/>
    <x v="2"/>
    <n v="205.8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31.97"/>
    <m/>
    <x v="17"/>
    <x v="7"/>
    <m/>
    <m/>
    <x v="17"/>
    <x v="7"/>
    <x v="16"/>
    <x v="5"/>
    <x v="5"/>
    <x v="2"/>
    <n v="31.97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7.35"/>
    <m/>
    <x v="17"/>
    <x v="7"/>
    <m/>
    <m/>
    <x v="17"/>
    <x v="7"/>
    <x v="16"/>
    <x v="5"/>
    <x v="5"/>
    <x v="2"/>
    <n v="7.35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0T00:00:00"/>
    <x v="120"/>
    <n v="0"/>
    <n v="8900.9500000000007"/>
    <m/>
    <x v="17"/>
    <x v="2"/>
    <m/>
    <m/>
    <x v="17"/>
    <x v="2"/>
    <x v="16"/>
    <x v="5"/>
    <x v="5"/>
    <x v="2"/>
    <n v="8900.9500000000007"/>
    <x v="5"/>
    <x v="1"/>
    <n v="2021"/>
    <x v="3"/>
  </r>
  <r>
    <x v="16"/>
    <m/>
    <x v="1"/>
    <x v="2"/>
    <x v="1"/>
    <x v="0"/>
    <x v="1"/>
    <x v="0"/>
    <m/>
    <m/>
    <x v="1"/>
    <x v="0"/>
    <d v="2021-05-20T00:00:00"/>
    <x v="120"/>
    <n v="0"/>
    <n v="29106.91"/>
    <m/>
    <x v="30"/>
    <x v="26"/>
    <m/>
    <m/>
    <x v="18"/>
    <x v="26"/>
    <x v="13"/>
    <x v="5"/>
    <x v="5"/>
    <x v="2"/>
    <n v="29106.9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0T00:00:00"/>
    <x v="120"/>
    <n v="0"/>
    <n v="37.22"/>
    <m/>
    <x v="17"/>
    <x v="7"/>
    <m/>
    <m/>
    <x v="17"/>
    <x v="7"/>
    <x v="16"/>
    <x v="5"/>
    <x v="5"/>
    <x v="2"/>
    <n v="37.2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182.39"/>
    <m/>
    <x v="17"/>
    <x v="3"/>
    <m/>
    <m/>
    <x v="17"/>
    <x v="3"/>
    <x v="16"/>
    <x v="5"/>
    <x v="5"/>
    <x v="2"/>
    <n v="182.39"/>
    <x v="5"/>
    <x v="1"/>
    <n v="2021"/>
    <x v="3"/>
  </r>
  <r>
    <x v="16"/>
    <m/>
    <x v="1"/>
    <x v="1"/>
    <x v="1"/>
    <x v="0"/>
    <x v="0"/>
    <x v="0"/>
    <m/>
    <m/>
    <x v="1"/>
    <x v="0"/>
    <d v="2021-05-21T00:00:00"/>
    <x v="121"/>
    <n v="0"/>
    <n v="59523.81"/>
    <m/>
    <x v="18"/>
    <x v="11"/>
    <m/>
    <m/>
    <x v="18"/>
    <x v="11"/>
    <x v="13"/>
    <x v="5"/>
    <x v="5"/>
    <x v="2"/>
    <n v="59523.81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1T00:00:00"/>
    <x v="121"/>
    <n v="0"/>
    <n v="1107.03"/>
    <m/>
    <x v="17"/>
    <x v="15"/>
    <m/>
    <m/>
    <x v="17"/>
    <x v="15"/>
    <x v="16"/>
    <x v="5"/>
    <x v="5"/>
    <x v="2"/>
    <n v="1107.0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828.11"/>
    <m/>
    <x v="17"/>
    <x v="5"/>
    <m/>
    <m/>
    <x v="17"/>
    <x v="5"/>
    <x v="16"/>
    <x v="5"/>
    <x v="5"/>
    <x v="2"/>
    <n v="828.1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1T00:00:00"/>
    <x v="121"/>
    <n v="0"/>
    <n v="160.33000000000001"/>
    <m/>
    <x v="17"/>
    <x v="5"/>
    <m/>
    <m/>
    <x v="17"/>
    <x v="5"/>
    <x v="16"/>
    <x v="5"/>
    <x v="5"/>
    <x v="2"/>
    <n v="160.33000000000001"/>
    <x v="5"/>
    <x v="1"/>
    <n v="2021"/>
    <x v="3"/>
  </r>
  <r>
    <x v="9"/>
    <m/>
    <x v="1"/>
    <x v="2"/>
    <x v="0"/>
    <x v="0"/>
    <x v="1"/>
    <x v="0"/>
    <m/>
    <m/>
    <x v="1"/>
    <x v="0"/>
    <d v="2021-05-21T00:00:00"/>
    <x v="121"/>
    <n v="0"/>
    <n v="3.09"/>
    <m/>
    <x v="19"/>
    <x v="2"/>
    <m/>
    <m/>
    <x v="19"/>
    <x v="2"/>
    <x v="7"/>
    <x v="5"/>
    <x v="5"/>
    <x v="2"/>
    <n v="3.09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1T00:00:00"/>
    <x v="121"/>
    <n v="0"/>
    <n v="3282.43"/>
    <m/>
    <x v="17"/>
    <x v="10"/>
    <m/>
    <m/>
    <x v="17"/>
    <x v="10"/>
    <x v="16"/>
    <x v="5"/>
    <x v="5"/>
    <x v="2"/>
    <n v="3282.43"/>
    <x v="5"/>
    <x v="1"/>
    <n v="2021"/>
    <x v="3"/>
  </r>
  <r>
    <x v="17"/>
    <m/>
    <x v="1"/>
    <x v="1"/>
    <x v="0"/>
    <x v="0"/>
    <x v="0"/>
    <x v="0"/>
    <m/>
    <s v="3"/>
    <x v="1"/>
    <x v="0"/>
    <d v="2021-05-14T00:00:00"/>
    <x v="121"/>
    <m/>
    <n v="297149.58"/>
    <m/>
    <x v="0"/>
    <x v="0"/>
    <m/>
    <m/>
    <x v="0"/>
    <x v="0"/>
    <x v="14"/>
    <x v="5"/>
    <x v="5"/>
    <x v="2"/>
    <n v="0"/>
    <x v="0"/>
    <x v="0"/>
    <n v="2021"/>
    <x v="3"/>
  </r>
  <r>
    <x v="32"/>
    <m/>
    <x v="1"/>
    <x v="1"/>
    <x v="0"/>
    <x v="0"/>
    <x v="0"/>
    <x v="0"/>
    <s v="X"/>
    <s v="3"/>
    <x v="1"/>
    <x v="0"/>
    <d v="2021-05-14T00:00:00"/>
    <x v="121"/>
    <m/>
    <n v="945.24"/>
    <m/>
    <x v="0"/>
    <x v="0"/>
    <m/>
    <m/>
    <x v="0"/>
    <x v="0"/>
    <x v="6"/>
    <x v="5"/>
    <x v="5"/>
    <x v="2"/>
    <n v="0"/>
    <x v="0"/>
    <x v="0"/>
    <n v="2021"/>
    <x v="3"/>
  </r>
  <r>
    <x v="2"/>
    <m/>
    <x v="1"/>
    <x v="1"/>
    <x v="0"/>
    <x v="0"/>
    <x v="0"/>
    <x v="0"/>
    <s v="X"/>
    <s v="3"/>
    <x v="1"/>
    <x v="0"/>
    <d v="2021-05-14T00:00:00"/>
    <x v="121"/>
    <m/>
    <n v="2142857.14"/>
    <m/>
    <x v="0"/>
    <x v="0"/>
    <m/>
    <m/>
    <x v="0"/>
    <x v="0"/>
    <x v="1"/>
    <x v="5"/>
    <x v="5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5-14T00:00:00"/>
    <x v="121"/>
    <m/>
    <n v="8686.2900000000009"/>
    <m/>
    <x v="0"/>
    <x v="0"/>
    <m/>
    <m/>
    <x v="0"/>
    <x v="0"/>
    <x v="14"/>
    <x v="5"/>
    <x v="5"/>
    <x v="2"/>
    <n v="0"/>
    <x v="0"/>
    <x v="0"/>
    <n v="2021"/>
    <x v="3"/>
  </r>
  <r>
    <x v="16"/>
    <m/>
    <x v="1"/>
    <x v="1"/>
    <x v="0"/>
    <x v="0"/>
    <x v="0"/>
    <x v="0"/>
    <s v="X"/>
    <s v="1"/>
    <x v="1"/>
    <x v="0"/>
    <d v="2021-05-11T00:00:00"/>
    <x v="121"/>
    <m/>
    <n v="6345.23"/>
    <m/>
    <x v="0"/>
    <x v="0"/>
    <m/>
    <m/>
    <x v="0"/>
    <x v="0"/>
    <x v="13"/>
    <x v="5"/>
    <x v="5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05-21T00:00:00"/>
    <x v="121"/>
    <m/>
    <n v="4986919.5199999996"/>
    <m/>
    <x v="0"/>
    <x v="0"/>
    <m/>
    <m/>
    <x v="0"/>
    <x v="0"/>
    <x v="9"/>
    <x v="5"/>
    <x v="5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5-11T00:00:00"/>
    <x v="121"/>
    <m/>
    <n v="62832.17"/>
    <m/>
    <x v="0"/>
    <x v="0"/>
    <m/>
    <m/>
    <x v="0"/>
    <x v="0"/>
    <x v="0"/>
    <x v="5"/>
    <x v="5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05-13T00:00:00"/>
    <x v="121"/>
    <m/>
    <n v="1867590.86"/>
    <m/>
    <x v="0"/>
    <x v="0"/>
    <m/>
    <m/>
    <x v="0"/>
    <x v="0"/>
    <x v="9"/>
    <x v="5"/>
    <x v="5"/>
    <x v="2"/>
    <n v="0"/>
    <x v="0"/>
    <x v="0"/>
    <n v="2021"/>
    <x v="3"/>
  </r>
  <r>
    <x v="24"/>
    <m/>
    <x v="1"/>
    <x v="1"/>
    <x v="0"/>
    <x v="0"/>
    <x v="0"/>
    <x v="0"/>
    <m/>
    <s v="4"/>
    <x v="1"/>
    <x v="0"/>
    <d v="2021-04-20T00:00:00"/>
    <x v="121"/>
    <m/>
    <n v="8272.86"/>
    <m/>
    <x v="0"/>
    <x v="0"/>
    <m/>
    <m/>
    <x v="0"/>
    <x v="0"/>
    <x v="9"/>
    <x v="4"/>
    <x v="5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5-14T00:00:00"/>
    <x v="121"/>
    <m/>
    <n v="132582.15"/>
    <m/>
    <x v="0"/>
    <x v="0"/>
    <m/>
    <m/>
    <x v="0"/>
    <x v="0"/>
    <x v="0"/>
    <x v="5"/>
    <x v="5"/>
    <x v="2"/>
    <n v="0"/>
    <x v="0"/>
    <x v="0"/>
    <n v="2021"/>
    <x v="3"/>
  </r>
  <r>
    <x v="10"/>
    <m/>
    <x v="1"/>
    <x v="1"/>
    <x v="0"/>
    <x v="0"/>
    <x v="0"/>
    <x v="0"/>
    <m/>
    <s v="3"/>
    <x v="1"/>
    <x v="0"/>
    <d v="2021-05-14T00:00:00"/>
    <x v="121"/>
    <m/>
    <n v="48466.61"/>
    <m/>
    <x v="0"/>
    <x v="0"/>
    <m/>
    <m/>
    <x v="0"/>
    <x v="0"/>
    <x v="8"/>
    <x v="5"/>
    <x v="5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5-14T00:00:00"/>
    <x v="121"/>
    <m/>
    <n v="411191.41"/>
    <m/>
    <x v="0"/>
    <x v="0"/>
    <m/>
    <m/>
    <x v="0"/>
    <x v="0"/>
    <x v="12"/>
    <x v="5"/>
    <x v="5"/>
    <x v="2"/>
    <n v="0"/>
    <x v="0"/>
    <x v="0"/>
    <n v="2021"/>
    <x v="3"/>
  </r>
  <r>
    <x v="15"/>
    <m/>
    <x v="1"/>
    <x v="1"/>
    <x v="0"/>
    <x v="0"/>
    <x v="1"/>
    <x v="0"/>
    <m/>
    <s v="1"/>
    <x v="1"/>
    <x v="0"/>
    <d v="2021-05-21T00:00:00"/>
    <x v="121"/>
    <n v="0"/>
    <n v="59523.81"/>
    <m/>
    <x v="32"/>
    <x v="11"/>
    <m/>
    <m/>
    <x v="23"/>
    <x v="11"/>
    <x v="12"/>
    <x v="5"/>
    <x v="5"/>
    <x v="2"/>
    <n v="-59523.81"/>
    <x v="5"/>
    <x v="1"/>
    <n v="2021"/>
    <x v="3"/>
  </r>
  <r>
    <x v="16"/>
    <m/>
    <x v="1"/>
    <x v="1"/>
    <x v="1"/>
    <x v="0"/>
    <x v="0"/>
    <x v="0"/>
    <m/>
    <m/>
    <x v="1"/>
    <x v="0"/>
    <d v="2021-05-24T00:00:00"/>
    <x v="122"/>
    <n v="0"/>
    <n v="178571.43"/>
    <m/>
    <x v="18"/>
    <x v="11"/>
    <m/>
    <m/>
    <x v="18"/>
    <x v="11"/>
    <x v="13"/>
    <x v="5"/>
    <x v="5"/>
    <x v="2"/>
    <n v="178571.4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4T00:00:00"/>
    <x v="122"/>
    <n v="0"/>
    <n v="425.08"/>
    <m/>
    <x v="17"/>
    <x v="3"/>
    <m/>
    <m/>
    <x v="17"/>
    <x v="3"/>
    <x v="16"/>
    <x v="5"/>
    <x v="5"/>
    <x v="2"/>
    <n v="425.08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4T00:00:00"/>
    <x v="122"/>
    <n v="0"/>
    <n v="975.39"/>
    <m/>
    <x v="17"/>
    <x v="15"/>
    <m/>
    <m/>
    <x v="17"/>
    <x v="15"/>
    <x v="16"/>
    <x v="5"/>
    <x v="5"/>
    <x v="2"/>
    <n v="975.3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4T00:00:00"/>
    <x v="122"/>
    <n v="0"/>
    <n v="446.31"/>
    <m/>
    <x v="17"/>
    <x v="5"/>
    <m/>
    <m/>
    <x v="17"/>
    <x v="5"/>
    <x v="16"/>
    <x v="5"/>
    <x v="5"/>
    <x v="2"/>
    <n v="446.3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4T00:00:00"/>
    <x v="122"/>
    <n v="0"/>
    <n v="35.71"/>
    <m/>
    <x v="16"/>
    <x v="5"/>
    <m/>
    <m/>
    <x v="16"/>
    <x v="5"/>
    <x v="16"/>
    <x v="5"/>
    <x v="5"/>
    <x v="2"/>
    <n v="35.71"/>
    <x v="5"/>
    <x v="1"/>
    <n v="2021"/>
    <x v="3"/>
  </r>
  <r>
    <x v="15"/>
    <m/>
    <x v="1"/>
    <x v="1"/>
    <x v="0"/>
    <x v="0"/>
    <x v="0"/>
    <x v="0"/>
    <m/>
    <s v="3"/>
    <x v="1"/>
    <x v="0"/>
    <d v="2021-05-14T00:00:00"/>
    <x v="122"/>
    <m/>
    <n v="34735.15"/>
    <m/>
    <x v="0"/>
    <x v="0"/>
    <m/>
    <m/>
    <x v="0"/>
    <x v="0"/>
    <x v="12"/>
    <x v="5"/>
    <x v="5"/>
    <x v="2"/>
    <n v="0"/>
    <x v="0"/>
    <x v="0"/>
    <n v="2021"/>
    <x v="3"/>
  </r>
  <r>
    <x v="16"/>
    <m/>
    <x v="1"/>
    <x v="1"/>
    <x v="0"/>
    <x v="0"/>
    <x v="0"/>
    <x v="0"/>
    <s v="X"/>
    <s v="3"/>
    <x v="1"/>
    <x v="0"/>
    <d v="2021-05-14T00:00:00"/>
    <x v="122"/>
    <m/>
    <n v="166386.78"/>
    <m/>
    <x v="0"/>
    <x v="0"/>
    <m/>
    <m/>
    <x v="0"/>
    <x v="0"/>
    <x v="13"/>
    <x v="5"/>
    <x v="5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5-24T00:00:00"/>
    <x v="122"/>
    <m/>
    <n v="311080.96000000002"/>
    <m/>
    <x v="0"/>
    <x v="0"/>
    <m/>
    <m/>
    <x v="0"/>
    <x v="0"/>
    <x v="3"/>
    <x v="5"/>
    <x v="5"/>
    <x v="2"/>
    <n v="0"/>
    <x v="0"/>
    <x v="0"/>
    <n v="2021"/>
    <x v="3"/>
  </r>
  <r>
    <x v="13"/>
    <m/>
    <x v="1"/>
    <x v="2"/>
    <x v="0"/>
    <x v="0"/>
    <x v="0"/>
    <x v="0"/>
    <m/>
    <s v="4"/>
    <x v="1"/>
    <x v="0"/>
    <d v="2021-05-15T00:00:00"/>
    <x v="122"/>
    <m/>
    <n v="30859.43"/>
    <m/>
    <x v="0"/>
    <x v="0"/>
    <m/>
    <m/>
    <x v="0"/>
    <x v="0"/>
    <x v="10"/>
    <x v="5"/>
    <x v="5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5-14T00:00:00"/>
    <x v="122"/>
    <m/>
    <n v="90954.36"/>
    <m/>
    <x v="0"/>
    <x v="0"/>
    <m/>
    <m/>
    <x v="0"/>
    <x v="0"/>
    <x v="13"/>
    <x v="5"/>
    <x v="5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05-24T00:00:00"/>
    <x v="122"/>
    <m/>
    <n v="30859.43"/>
    <m/>
    <x v="0"/>
    <x v="0"/>
    <m/>
    <m/>
    <x v="0"/>
    <x v="0"/>
    <x v="10"/>
    <x v="5"/>
    <x v="5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5-14T00:00:00"/>
    <x v="122"/>
    <m/>
    <n v="19004.66"/>
    <m/>
    <x v="0"/>
    <x v="0"/>
    <m/>
    <m/>
    <x v="0"/>
    <x v="0"/>
    <x v="1"/>
    <x v="5"/>
    <x v="5"/>
    <x v="2"/>
    <n v="0"/>
    <x v="0"/>
    <x v="0"/>
    <n v="2021"/>
    <x v="3"/>
  </r>
  <r>
    <x v="5"/>
    <m/>
    <x v="1"/>
    <x v="1"/>
    <x v="0"/>
    <x v="0"/>
    <x v="1"/>
    <x v="0"/>
    <m/>
    <s v="3"/>
    <x v="1"/>
    <x v="0"/>
    <d v="2021-05-24T00:00:00"/>
    <x v="122"/>
    <n v="0"/>
    <n v="83333.33"/>
    <m/>
    <x v="5"/>
    <x v="11"/>
    <m/>
    <m/>
    <x v="5"/>
    <x v="11"/>
    <x v="0"/>
    <x v="5"/>
    <x v="5"/>
    <x v="2"/>
    <n v="-83333.33"/>
    <x v="5"/>
    <x v="1"/>
    <n v="2021"/>
    <x v="3"/>
  </r>
  <r>
    <x v="45"/>
    <m/>
    <x v="1"/>
    <x v="1"/>
    <x v="0"/>
    <x v="0"/>
    <x v="1"/>
    <x v="0"/>
    <m/>
    <s v="3"/>
    <x v="1"/>
    <x v="0"/>
    <d v="2021-05-24T00:00:00"/>
    <x v="122"/>
    <n v="0"/>
    <n v="64285.71"/>
    <m/>
    <x v="37"/>
    <x v="11"/>
    <m/>
    <m/>
    <x v="26"/>
    <x v="11"/>
    <x v="0"/>
    <x v="5"/>
    <x v="5"/>
    <x v="2"/>
    <n v="-64285.71"/>
    <x v="5"/>
    <x v="1"/>
    <n v="2021"/>
    <x v="3"/>
  </r>
  <r>
    <x v="29"/>
    <m/>
    <x v="1"/>
    <x v="1"/>
    <x v="0"/>
    <x v="0"/>
    <x v="1"/>
    <x v="0"/>
    <m/>
    <s v="3"/>
    <x v="1"/>
    <x v="0"/>
    <d v="2021-05-24T00:00:00"/>
    <x v="122"/>
    <n v="0"/>
    <n v="7142.86"/>
    <m/>
    <x v="9"/>
    <x v="11"/>
    <m/>
    <m/>
    <x v="9"/>
    <x v="11"/>
    <x v="0"/>
    <x v="5"/>
    <x v="5"/>
    <x v="2"/>
    <n v="-7142.86"/>
    <x v="5"/>
    <x v="1"/>
    <n v="2021"/>
    <x v="3"/>
  </r>
  <r>
    <x v="6"/>
    <m/>
    <x v="1"/>
    <x v="1"/>
    <x v="0"/>
    <x v="0"/>
    <x v="1"/>
    <x v="0"/>
    <m/>
    <s v="3"/>
    <x v="1"/>
    <x v="0"/>
    <d v="2021-05-24T00:00:00"/>
    <x v="122"/>
    <n v="0"/>
    <n v="23809.52"/>
    <m/>
    <x v="1"/>
    <x v="11"/>
    <m/>
    <m/>
    <x v="1"/>
    <x v="11"/>
    <x v="0"/>
    <x v="5"/>
    <x v="5"/>
    <x v="2"/>
    <n v="-23809.52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79.92"/>
    <m/>
    <x v="17"/>
    <x v="3"/>
    <m/>
    <m/>
    <x v="17"/>
    <x v="3"/>
    <x v="16"/>
    <x v="5"/>
    <x v="5"/>
    <x v="2"/>
    <n v="79.92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73.709999999999994"/>
    <m/>
    <x v="17"/>
    <x v="15"/>
    <m/>
    <m/>
    <x v="17"/>
    <x v="15"/>
    <x v="16"/>
    <x v="5"/>
    <x v="5"/>
    <x v="2"/>
    <n v="73.709999999999994"/>
    <x v="5"/>
    <x v="1"/>
    <n v="2021"/>
    <x v="3"/>
  </r>
  <r>
    <x v="5"/>
    <s v="2.15.08.14.00.00"/>
    <x v="1"/>
    <x v="1"/>
    <x v="0"/>
    <x v="0"/>
    <x v="1"/>
    <x v="3"/>
    <m/>
    <m/>
    <x v="1"/>
    <x v="0"/>
    <d v="2021-05-25T00:00:00"/>
    <x v="123"/>
    <n v="0"/>
    <n v="-26212.81"/>
    <m/>
    <x v="5"/>
    <x v="25"/>
    <m/>
    <m/>
    <x v="5"/>
    <x v="25"/>
    <x v="0"/>
    <x v="5"/>
    <x v="5"/>
    <x v="2"/>
    <n v="26212.81"/>
    <x v="5"/>
    <x v="13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61.45"/>
    <m/>
    <x v="17"/>
    <x v="15"/>
    <m/>
    <m/>
    <x v="17"/>
    <x v="15"/>
    <x v="16"/>
    <x v="5"/>
    <x v="5"/>
    <x v="2"/>
    <n v="61.45"/>
    <x v="5"/>
    <x v="1"/>
    <n v="2021"/>
    <x v="3"/>
  </r>
  <r>
    <x v="9"/>
    <s v="2.01.01.01.00.00"/>
    <x v="1"/>
    <x v="1"/>
    <x v="0"/>
    <x v="0"/>
    <x v="1"/>
    <x v="3"/>
    <m/>
    <m/>
    <x v="1"/>
    <x v="0"/>
    <d v="2021-05-25T00:00:00"/>
    <x v="123"/>
    <n v="0"/>
    <n v="-1547.62"/>
    <m/>
    <x v="19"/>
    <x v="6"/>
    <m/>
    <m/>
    <x v="19"/>
    <x v="6"/>
    <x v="7"/>
    <x v="5"/>
    <x v="5"/>
    <x v="2"/>
    <n v="1547.62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107.26"/>
    <m/>
    <x v="17"/>
    <x v="5"/>
    <m/>
    <m/>
    <x v="17"/>
    <x v="5"/>
    <x v="16"/>
    <x v="5"/>
    <x v="5"/>
    <x v="2"/>
    <n v="107.26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5T00:00:00"/>
    <x v="123"/>
    <n v="0"/>
    <n v="1168.43"/>
    <m/>
    <x v="16"/>
    <x v="7"/>
    <m/>
    <m/>
    <x v="16"/>
    <x v="7"/>
    <x v="16"/>
    <x v="5"/>
    <x v="5"/>
    <x v="2"/>
    <n v="1168.4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19620.12"/>
    <m/>
    <x v="17"/>
    <x v="5"/>
    <m/>
    <m/>
    <x v="17"/>
    <x v="5"/>
    <x v="16"/>
    <x v="5"/>
    <x v="5"/>
    <x v="2"/>
    <n v="19620.12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5T00:00:00"/>
    <x v="123"/>
    <n v="0"/>
    <n v="30.78"/>
    <m/>
    <x v="16"/>
    <x v="12"/>
    <m/>
    <m/>
    <x v="16"/>
    <x v="12"/>
    <x v="16"/>
    <x v="5"/>
    <x v="5"/>
    <x v="2"/>
    <n v="30.78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5T00:00:00"/>
    <x v="123"/>
    <n v="0"/>
    <n v="79.67"/>
    <m/>
    <x v="17"/>
    <x v="15"/>
    <m/>
    <m/>
    <x v="17"/>
    <x v="15"/>
    <x v="16"/>
    <x v="5"/>
    <x v="5"/>
    <x v="2"/>
    <n v="79.67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5T00:00:00"/>
    <x v="123"/>
    <n v="0"/>
    <n v="939.4"/>
    <m/>
    <x v="17"/>
    <x v="5"/>
    <m/>
    <m/>
    <x v="17"/>
    <x v="5"/>
    <x v="16"/>
    <x v="5"/>
    <x v="5"/>
    <x v="2"/>
    <n v="939.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5T00:00:00"/>
    <x v="123"/>
    <n v="0"/>
    <n v="650.15"/>
    <m/>
    <x v="17"/>
    <x v="13"/>
    <m/>
    <m/>
    <x v="17"/>
    <x v="13"/>
    <x v="16"/>
    <x v="5"/>
    <x v="5"/>
    <x v="2"/>
    <n v="650.15"/>
    <x v="5"/>
    <x v="1"/>
    <n v="2021"/>
    <x v="3"/>
  </r>
  <r>
    <x v="9"/>
    <s v="2.03.01.07.00.00"/>
    <x v="1"/>
    <x v="1"/>
    <x v="0"/>
    <x v="0"/>
    <x v="1"/>
    <x v="3"/>
    <m/>
    <m/>
    <x v="1"/>
    <x v="0"/>
    <d v="2021-05-25T00:00:00"/>
    <x v="123"/>
    <n v="0"/>
    <n v="-327.86"/>
    <m/>
    <x v="19"/>
    <x v="32"/>
    <m/>
    <m/>
    <x v="19"/>
    <x v="32"/>
    <x v="7"/>
    <x v="5"/>
    <x v="5"/>
    <x v="2"/>
    <n v="327.86"/>
    <x v="5"/>
    <x v="13"/>
    <n v="2021"/>
    <x v="3"/>
  </r>
  <r>
    <x v="36"/>
    <s v="1.03.05.00.00.00"/>
    <x v="1"/>
    <x v="2"/>
    <x v="1"/>
    <x v="0"/>
    <x v="1"/>
    <x v="0"/>
    <m/>
    <m/>
    <x v="1"/>
    <x v="0"/>
    <d v="2021-05-25T00:00:00"/>
    <x v="123"/>
    <n v="0"/>
    <n v="77.739999999999995"/>
    <m/>
    <x v="8"/>
    <x v="7"/>
    <m/>
    <m/>
    <x v="8"/>
    <x v="7"/>
    <x v="23"/>
    <x v="5"/>
    <x v="5"/>
    <x v="2"/>
    <n v="77.739999999999995"/>
    <x v="5"/>
    <x v="1"/>
    <n v="2021"/>
    <x v="3"/>
  </r>
  <r>
    <x v="9"/>
    <m/>
    <x v="1"/>
    <x v="2"/>
    <x v="0"/>
    <x v="0"/>
    <x v="1"/>
    <x v="0"/>
    <m/>
    <m/>
    <x v="1"/>
    <x v="0"/>
    <d v="2021-05-25T00:00:00"/>
    <x v="123"/>
    <n v="0"/>
    <n v="5140.71"/>
    <m/>
    <x v="19"/>
    <x v="26"/>
    <m/>
    <m/>
    <x v="19"/>
    <x v="26"/>
    <x v="7"/>
    <x v="5"/>
    <x v="5"/>
    <x v="2"/>
    <n v="5140.71"/>
    <x v="5"/>
    <x v="1"/>
    <n v="2021"/>
    <x v="3"/>
  </r>
  <r>
    <x v="24"/>
    <m/>
    <x v="1"/>
    <x v="1"/>
    <x v="0"/>
    <x v="0"/>
    <x v="0"/>
    <x v="0"/>
    <m/>
    <s v="3"/>
    <x v="1"/>
    <x v="0"/>
    <d v="2021-05-14T00:00:00"/>
    <x v="123"/>
    <m/>
    <n v="224503.2"/>
    <m/>
    <x v="0"/>
    <x v="0"/>
    <m/>
    <m/>
    <x v="0"/>
    <x v="0"/>
    <x v="9"/>
    <x v="5"/>
    <x v="5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5-25T00:00:00"/>
    <x v="123"/>
    <m/>
    <n v="6775217.79"/>
    <m/>
    <x v="0"/>
    <x v="0"/>
    <m/>
    <m/>
    <x v="0"/>
    <x v="0"/>
    <x v="3"/>
    <x v="5"/>
    <x v="5"/>
    <x v="2"/>
    <n v="0"/>
    <x v="0"/>
    <x v="0"/>
    <n v="2021"/>
    <x v="3"/>
  </r>
  <r>
    <x v="32"/>
    <m/>
    <x v="1"/>
    <x v="1"/>
    <x v="0"/>
    <x v="0"/>
    <x v="0"/>
    <x v="0"/>
    <m/>
    <s v="3"/>
    <x v="1"/>
    <x v="0"/>
    <d v="2021-05-14T00:00:00"/>
    <x v="123"/>
    <m/>
    <n v="18148.57"/>
    <m/>
    <x v="0"/>
    <x v="0"/>
    <m/>
    <m/>
    <x v="0"/>
    <x v="0"/>
    <x v="6"/>
    <x v="5"/>
    <x v="5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5-17T00:00:00"/>
    <x v="123"/>
    <m/>
    <n v="2976190.48"/>
    <m/>
    <x v="0"/>
    <x v="0"/>
    <m/>
    <m/>
    <x v="0"/>
    <x v="0"/>
    <x v="0"/>
    <x v="5"/>
    <x v="5"/>
    <x v="2"/>
    <n v="0"/>
    <x v="0"/>
    <x v="0"/>
    <n v="2021"/>
    <x v="3"/>
  </r>
  <r>
    <x v="0"/>
    <m/>
    <x v="1"/>
    <x v="1"/>
    <x v="0"/>
    <x v="0"/>
    <x v="0"/>
    <x v="0"/>
    <s v="X"/>
    <s v="3"/>
    <x v="1"/>
    <x v="0"/>
    <d v="2021-05-14T00:00:00"/>
    <x v="123"/>
    <m/>
    <n v="466435.19"/>
    <m/>
    <x v="0"/>
    <x v="0"/>
    <m/>
    <m/>
    <x v="0"/>
    <x v="0"/>
    <x v="0"/>
    <x v="5"/>
    <x v="5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5-15T00:00:00"/>
    <x v="123"/>
    <m/>
    <n v="32700.75"/>
    <m/>
    <x v="0"/>
    <x v="0"/>
    <m/>
    <m/>
    <x v="0"/>
    <x v="0"/>
    <x v="13"/>
    <x v="5"/>
    <x v="5"/>
    <x v="2"/>
    <n v="0"/>
    <x v="0"/>
    <x v="0"/>
    <n v="2021"/>
    <x v="3"/>
  </r>
  <r>
    <x v="43"/>
    <m/>
    <x v="1"/>
    <x v="1"/>
    <x v="0"/>
    <x v="0"/>
    <x v="0"/>
    <x v="0"/>
    <s v="X"/>
    <s v="3"/>
    <x v="1"/>
    <x v="0"/>
    <d v="2021-05-15T00:00:00"/>
    <x v="123"/>
    <m/>
    <n v="8582.16"/>
    <m/>
    <x v="0"/>
    <x v="0"/>
    <m/>
    <m/>
    <x v="0"/>
    <x v="0"/>
    <x v="6"/>
    <x v="5"/>
    <x v="5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5-14T00:00:00"/>
    <x v="123"/>
    <m/>
    <n v="131990.78"/>
    <m/>
    <x v="0"/>
    <x v="0"/>
    <m/>
    <m/>
    <x v="0"/>
    <x v="0"/>
    <x v="1"/>
    <x v="5"/>
    <x v="5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05-13T00:00:00"/>
    <x v="123"/>
    <m/>
    <n v="3848.19"/>
    <m/>
    <x v="0"/>
    <x v="0"/>
    <m/>
    <m/>
    <x v="0"/>
    <x v="0"/>
    <x v="0"/>
    <x v="5"/>
    <x v="5"/>
    <x v="2"/>
    <n v="0"/>
    <x v="0"/>
    <x v="0"/>
    <n v="2021"/>
    <x v="3"/>
  </r>
  <r>
    <x v="25"/>
    <m/>
    <x v="1"/>
    <x v="1"/>
    <x v="0"/>
    <x v="0"/>
    <x v="0"/>
    <x v="0"/>
    <s v="X"/>
    <s v="3"/>
    <x v="1"/>
    <x v="0"/>
    <d v="2021-05-14T00:00:00"/>
    <x v="123"/>
    <m/>
    <n v="2559523.81"/>
    <m/>
    <x v="0"/>
    <x v="0"/>
    <m/>
    <m/>
    <x v="0"/>
    <x v="0"/>
    <x v="0"/>
    <x v="5"/>
    <x v="5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05-13T00:00:00"/>
    <x v="123"/>
    <m/>
    <n v="353294.67"/>
    <m/>
    <x v="0"/>
    <x v="0"/>
    <m/>
    <m/>
    <x v="0"/>
    <x v="0"/>
    <x v="17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25T00:00:00"/>
    <x v="123"/>
    <n v="0"/>
    <n v="20870.02"/>
    <m/>
    <x v="17"/>
    <x v="2"/>
    <m/>
    <m/>
    <x v="17"/>
    <x v="2"/>
    <x v="16"/>
    <x v="5"/>
    <x v="5"/>
    <x v="2"/>
    <n v="20870.02"/>
    <x v="5"/>
    <x v="1"/>
    <n v="2021"/>
    <x v="3"/>
  </r>
  <r>
    <x v="15"/>
    <s v="2.06.02.00.00.00"/>
    <x v="1"/>
    <x v="1"/>
    <x v="0"/>
    <x v="0"/>
    <x v="1"/>
    <x v="3"/>
    <m/>
    <m/>
    <x v="1"/>
    <x v="0"/>
    <d v="2021-05-25T00:00:00"/>
    <x v="123"/>
    <n v="0"/>
    <n v="-10686"/>
    <m/>
    <x v="31"/>
    <x v="19"/>
    <m/>
    <m/>
    <x v="23"/>
    <x v="19"/>
    <x v="12"/>
    <x v="5"/>
    <x v="5"/>
    <x v="2"/>
    <n v="10686"/>
    <x v="5"/>
    <x v="13"/>
    <n v="2021"/>
    <x v="3"/>
  </r>
  <r>
    <x v="15"/>
    <s v="2.06.01.00.00.00"/>
    <x v="1"/>
    <x v="1"/>
    <x v="0"/>
    <x v="0"/>
    <x v="1"/>
    <x v="3"/>
    <m/>
    <m/>
    <x v="1"/>
    <x v="0"/>
    <d v="2021-05-25T00:00:00"/>
    <x v="123"/>
    <n v="0"/>
    <n v="-36933.050000000003"/>
    <m/>
    <x v="32"/>
    <x v="19"/>
    <m/>
    <m/>
    <x v="23"/>
    <x v="19"/>
    <x v="12"/>
    <x v="5"/>
    <x v="5"/>
    <x v="2"/>
    <n v="36933.050000000003"/>
    <x v="5"/>
    <x v="13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1137.1099999999999"/>
    <m/>
    <x v="17"/>
    <x v="27"/>
    <m/>
    <m/>
    <x v="17"/>
    <x v="27"/>
    <x v="16"/>
    <x v="5"/>
    <x v="5"/>
    <x v="2"/>
    <n v="1137.1099999999999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26T00:00:00"/>
    <x v="124"/>
    <n v="0"/>
    <n v="-1014302.31"/>
    <m/>
    <x v="15"/>
    <x v="6"/>
    <m/>
    <m/>
    <x v="15"/>
    <x v="6"/>
    <x v="2"/>
    <x v="5"/>
    <x v="5"/>
    <x v="2"/>
    <n v="1014302.31"/>
    <x v="5"/>
    <x v="15"/>
    <n v="2021"/>
    <x v="3"/>
  </r>
  <r>
    <x v="29"/>
    <s v="2.15.01.07.00.00"/>
    <x v="1"/>
    <x v="1"/>
    <x v="0"/>
    <x v="0"/>
    <x v="1"/>
    <x v="3"/>
    <m/>
    <m/>
    <x v="1"/>
    <x v="0"/>
    <d v="2021-05-26T00:00:00"/>
    <x v="124"/>
    <n v="0"/>
    <n v="-746.76"/>
    <m/>
    <x v="9"/>
    <x v="21"/>
    <m/>
    <m/>
    <x v="9"/>
    <x v="21"/>
    <x v="0"/>
    <x v="5"/>
    <x v="5"/>
    <x v="2"/>
    <n v="746.76"/>
    <x v="5"/>
    <x v="13"/>
    <n v="2021"/>
    <x v="3"/>
  </r>
  <r>
    <x v="19"/>
    <s v="1.02.05.00.00.00"/>
    <x v="1"/>
    <x v="2"/>
    <x v="1"/>
    <x v="0"/>
    <x v="1"/>
    <x v="0"/>
    <m/>
    <m/>
    <x v="1"/>
    <x v="0"/>
    <d v="2021-05-26T00:00:00"/>
    <x v="124"/>
    <n v="0"/>
    <n v="120.21"/>
    <m/>
    <x v="17"/>
    <x v="3"/>
    <m/>
    <m/>
    <x v="17"/>
    <x v="3"/>
    <x v="16"/>
    <x v="5"/>
    <x v="5"/>
    <x v="2"/>
    <n v="120.21"/>
    <x v="5"/>
    <x v="1"/>
    <n v="2021"/>
    <x v="3"/>
  </r>
  <r>
    <x v="16"/>
    <m/>
    <x v="1"/>
    <x v="1"/>
    <x v="1"/>
    <x v="0"/>
    <x v="0"/>
    <x v="0"/>
    <m/>
    <m/>
    <x v="1"/>
    <x v="0"/>
    <d v="2021-05-26T00:00:00"/>
    <x v="124"/>
    <n v="0"/>
    <n v="7380952.3799999999"/>
    <m/>
    <x v="18"/>
    <x v="11"/>
    <m/>
    <m/>
    <x v="18"/>
    <x v="11"/>
    <x v="13"/>
    <x v="5"/>
    <x v="5"/>
    <x v="2"/>
    <n v="7380952.3799999999"/>
    <x v="5"/>
    <x v="1"/>
    <n v="2021"/>
    <x v="3"/>
  </r>
  <r>
    <x v="3"/>
    <m/>
    <x v="1"/>
    <x v="1"/>
    <x v="0"/>
    <x v="0"/>
    <x v="1"/>
    <x v="0"/>
    <m/>
    <s v="3"/>
    <x v="1"/>
    <x v="0"/>
    <d v="2021-05-26T00:00:00"/>
    <x v="124"/>
    <n v="0"/>
    <n v="7380952.3799999999"/>
    <m/>
    <x v="15"/>
    <x v="11"/>
    <m/>
    <m/>
    <x v="15"/>
    <x v="11"/>
    <x v="2"/>
    <x v="5"/>
    <x v="5"/>
    <x v="2"/>
    <n v="-7380952.379999999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6T00:00:00"/>
    <x v="124"/>
    <n v="0"/>
    <n v="35.71"/>
    <m/>
    <x v="16"/>
    <x v="16"/>
    <m/>
    <m/>
    <x v="16"/>
    <x v="16"/>
    <x v="16"/>
    <x v="5"/>
    <x v="5"/>
    <x v="2"/>
    <n v="35.71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6T00:00:00"/>
    <x v="124"/>
    <n v="0"/>
    <n v="119.05"/>
    <m/>
    <x v="16"/>
    <x v="8"/>
    <m/>
    <m/>
    <x v="16"/>
    <x v="8"/>
    <x v="16"/>
    <x v="5"/>
    <x v="5"/>
    <x v="2"/>
    <n v="119.05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92.65"/>
    <m/>
    <x v="17"/>
    <x v="10"/>
    <m/>
    <m/>
    <x v="17"/>
    <x v="10"/>
    <x v="16"/>
    <x v="5"/>
    <x v="5"/>
    <x v="2"/>
    <n v="792.65"/>
    <x v="5"/>
    <x v="1"/>
    <n v="2021"/>
    <x v="3"/>
  </r>
  <r>
    <x v="9"/>
    <s v="2.15.08.01.00.00"/>
    <x v="1"/>
    <x v="1"/>
    <x v="0"/>
    <x v="0"/>
    <x v="1"/>
    <x v="3"/>
    <m/>
    <m/>
    <x v="1"/>
    <x v="0"/>
    <d v="2021-05-26T00:00:00"/>
    <x v="124"/>
    <n v="0"/>
    <n v="-5.95"/>
    <m/>
    <x v="19"/>
    <x v="11"/>
    <m/>
    <m/>
    <x v="19"/>
    <x v="11"/>
    <x v="7"/>
    <x v="5"/>
    <x v="5"/>
    <x v="2"/>
    <n v="5.95"/>
    <x v="5"/>
    <x v="13"/>
    <n v="2021"/>
    <x v="3"/>
  </r>
  <r>
    <x v="19"/>
    <s v="1.02.09.00.00.00"/>
    <x v="1"/>
    <x v="2"/>
    <x v="1"/>
    <x v="0"/>
    <x v="1"/>
    <x v="0"/>
    <m/>
    <m/>
    <x v="1"/>
    <x v="0"/>
    <d v="2021-05-26T00:00:00"/>
    <x v="124"/>
    <n v="0"/>
    <n v="27.86"/>
    <m/>
    <x v="17"/>
    <x v="14"/>
    <m/>
    <m/>
    <x v="17"/>
    <x v="14"/>
    <x v="16"/>
    <x v="5"/>
    <x v="5"/>
    <x v="2"/>
    <n v="27.86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11723.47"/>
    <m/>
    <x v="17"/>
    <x v="6"/>
    <m/>
    <m/>
    <x v="17"/>
    <x v="6"/>
    <x v="16"/>
    <x v="5"/>
    <x v="5"/>
    <x v="2"/>
    <n v="11723.47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32.76"/>
    <m/>
    <x v="17"/>
    <x v="13"/>
    <m/>
    <m/>
    <x v="17"/>
    <x v="13"/>
    <x v="16"/>
    <x v="5"/>
    <x v="5"/>
    <x v="2"/>
    <n v="732.76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6T00:00:00"/>
    <x v="124"/>
    <n v="0"/>
    <n v="1430.62"/>
    <m/>
    <x v="17"/>
    <x v="15"/>
    <m/>
    <m/>
    <x v="17"/>
    <x v="15"/>
    <x v="16"/>
    <x v="5"/>
    <x v="5"/>
    <x v="2"/>
    <n v="1430.6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6T00:00:00"/>
    <x v="124"/>
    <n v="0"/>
    <n v="36.9"/>
    <m/>
    <x v="17"/>
    <x v="14"/>
    <m/>
    <m/>
    <x v="17"/>
    <x v="14"/>
    <x v="16"/>
    <x v="5"/>
    <x v="5"/>
    <x v="2"/>
    <n v="36.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6T00:00:00"/>
    <x v="124"/>
    <n v="0"/>
    <n v="181.32"/>
    <m/>
    <x v="17"/>
    <x v="5"/>
    <m/>
    <m/>
    <x v="17"/>
    <x v="5"/>
    <x v="16"/>
    <x v="5"/>
    <x v="5"/>
    <x v="2"/>
    <n v="181.32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6T00:00:00"/>
    <x v="124"/>
    <n v="0"/>
    <n v="70814.899999999994"/>
    <m/>
    <x v="17"/>
    <x v="17"/>
    <m/>
    <m/>
    <x v="17"/>
    <x v="17"/>
    <x v="16"/>
    <x v="5"/>
    <x v="5"/>
    <x v="2"/>
    <n v="70814.899999999994"/>
    <x v="5"/>
    <x v="1"/>
    <n v="2021"/>
    <x v="3"/>
  </r>
  <r>
    <x v="36"/>
    <s v="1.03.05.00.00.00"/>
    <x v="1"/>
    <x v="2"/>
    <x v="1"/>
    <x v="0"/>
    <x v="1"/>
    <x v="0"/>
    <m/>
    <m/>
    <x v="1"/>
    <x v="0"/>
    <d v="2021-05-26T00:00:00"/>
    <x v="124"/>
    <n v="0"/>
    <n v="1305.57"/>
    <m/>
    <x v="8"/>
    <x v="8"/>
    <m/>
    <m/>
    <x v="8"/>
    <x v="8"/>
    <x v="23"/>
    <x v="5"/>
    <x v="5"/>
    <x v="2"/>
    <n v="1305.57"/>
    <x v="5"/>
    <x v="1"/>
    <n v="2021"/>
    <x v="3"/>
  </r>
  <r>
    <x v="6"/>
    <s v="2.15.03.00.00.00"/>
    <x v="1"/>
    <x v="1"/>
    <x v="0"/>
    <x v="0"/>
    <x v="1"/>
    <x v="3"/>
    <m/>
    <m/>
    <x v="1"/>
    <x v="0"/>
    <d v="2021-05-26T00:00:00"/>
    <x v="124"/>
    <n v="0"/>
    <n v="-4285.71"/>
    <m/>
    <x v="1"/>
    <x v="6"/>
    <m/>
    <m/>
    <x v="1"/>
    <x v="6"/>
    <x v="0"/>
    <x v="5"/>
    <x v="5"/>
    <x v="2"/>
    <n v="4285.71"/>
    <x v="5"/>
    <x v="13"/>
    <n v="2021"/>
    <x v="3"/>
  </r>
  <r>
    <x v="16"/>
    <m/>
    <x v="1"/>
    <x v="1"/>
    <x v="0"/>
    <x v="0"/>
    <x v="0"/>
    <x v="0"/>
    <s v="X"/>
    <s v="3"/>
    <x v="1"/>
    <x v="0"/>
    <d v="2021-05-14T00:00:00"/>
    <x v="124"/>
    <m/>
    <n v="11887.24"/>
    <m/>
    <x v="0"/>
    <x v="0"/>
    <m/>
    <m/>
    <x v="0"/>
    <x v="0"/>
    <x v="13"/>
    <x v="5"/>
    <x v="5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5-14T00:00:00"/>
    <x v="124"/>
    <m/>
    <n v="37709.35"/>
    <m/>
    <x v="0"/>
    <x v="0"/>
    <m/>
    <m/>
    <x v="0"/>
    <x v="0"/>
    <x v="0"/>
    <x v="5"/>
    <x v="5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5-14T00:00:00"/>
    <x v="124"/>
    <m/>
    <n v="969529.93"/>
    <m/>
    <x v="0"/>
    <x v="0"/>
    <m/>
    <m/>
    <x v="0"/>
    <x v="0"/>
    <x v="13"/>
    <x v="5"/>
    <x v="5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5-12T00:00:00"/>
    <x v="124"/>
    <m/>
    <n v="3741.53"/>
    <m/>
    <x v="0"/>
    <x v="0"/>
    <m/>
    <m/>
    <x v="0"/>
    <x v="0"/>
    <x v="10"/>
    <x v="5"/>
    <x v="5"/>
    <x v="2"/>
    <n v="0"/>
    <x v="0"/>
    <x v="0"/>
    <n v="2021"/>
    <x v="3"/>
  </r>
  <r>
    <x v="28"/>
    <m/>
    <x v="1"/>
    <x v="1"/>
    <x v="0"/>
    <x v="0"/>
    <x v="0"/>
    <x v="0"/>
    <s v="X"/>
    <s v="1"/>
    <x v="1"/>
    <x v="0"/>
    <d v="2021-05-13T00:00:00"/>
    <x v="124"/>
    <m/>
    <n v="98512.46"/>
    <m/>
    <x v="0"/>
    <x v="0"/>
    <m/>
    <m/>
    <x v="0"/>
    <x v="0"/>
    <x v="15"/>
    <x v="5"/>
    <x v="5"/>
    <x v="2"/>
    <n v="0"/>
    <x v="0"/>
    <x v="0"/>
    <n v="2021"/>
    <x v="3"/>
  </r>
  <r>
    <x v="33"/>
    <m/>
    <x v="1"/>
    <x v="1"/>
    <x v="0"/>
    <x v="0"/>
    <x v="0"/>
    <x v="0"/>
    <m/>
    <s v="3"/>
    <x v="1"/>
    <x v="0"/>
    <d v="2021-05-14T00:00:00"/>
    <x v="124"/>
    <m/>
    <n v="40255.879999999997"/>
    <m/>
    <x v="0"/>
    <x v="0"/>
    <m/>
    <m/>
    <x v="0"/>
    <x v="0"/>
    <x v="6"/>
    <x v="5"/>
    <x v="5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5-26T00:00:00"/>
    <x v="124"/>
    <m/>
    <n v="1314440.82"/>
    <m/>
    <x v="0"/>
    <x v="0"/>
    <m/>
    <m/>
    <x v="0"/>
    <x v="0"/>
    <x v="1"/>
    <x v="5"/>
    <x v="5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5-13T00:00:00"/>
    <x v="124"/>
    <m/>
    <n v="78820.210000000006"/>
    <m/>
    <x v="0"/>
    <x v="0"/>
    <m/>
    <m/>
    <x v="0"/>
    <x v="0"/>
    <x v="13"/>
    <x v="5"/>
    <x v="5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5-14T00:00:00"/>
    <x v="124"/>
    <m/>
    <n v="73984.23"/>
    <m/>
    <x v="0"/>
    <x v="0"/>
    <m/>
    <m/>
    <x v="0"/>
    <x v="0"/>
    <x v="9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26T00:00:00"/>
    <x v="124"/>
    <n v="0"/>
    <n v="636.07000000000005"/>
    <m/>
    <x v="17"/>
    <x v="2"/>
    <m/>
    <m/>
    <x v="17"/>
    <x v="2"/>
    <x v="16"/>
    <x v="5"/>
    <x v="5"/>
    <x v="2"/>
    <n v="636.07000000000005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6T00:00:00"/>
    <x v="124"/>
    <n v="0"/>
    <n v="8198.18"/>
    <m/>
    <x v="17"/>
    <x v="2"/>
    <m/>
    <m/>
    <x v="17"/>
    <x v="2"/>
    <x v="16"/>
    <x v="5"/>
    <x v="5"/>
    <x v="2"/>
    <n v="8198.18"/>
    <x v="5"/>
    <x v="1"/>
    <n v="2021"/>
    <x v="3"/>
  </r>
  <r>
    <x v="5"/>
    <s v="2.15.01.12.00.00"/>
    <x v="1"/>
    <x v="1"/>
    <x v="0"/>
    <x v="0"/>
    <x v="1"/>
    <x v="3"/>
    <m/>
    <m/>
    <x v="1"/>
    <x v="0"/>
    <d v="2021-05-27T00:00:00"/>
    <x v="125"/>
    <n v="0"/>
    <n v="-9150.07"/>
    <m/>
    <x v="24"/>
    <x v="6"/>
    <m/>
    <m/>
    <x v="5"/>
    <x v="6"/>
    <x v="0"/>
    <x v="5"/>
    <x v="5"/>
    <x v="2"/>
    <n v="9150.07"/>
    <x v="5"/>
    <x v="16"/>
    <n v="2021"/>
    <x v="3"/>
  </r>
  <r>
    <x v="19"/>
    <s v="1.02.05.00.00.00"/>
    <x v="1"/>
    <x v="2"/>
    <x v="1"/>
    <x v="0"/>
    <x v="1"/>
    <x v="0"/>
    <m/>
    <m/>
    <x v="1"/>
    <x v="0"/>
    <d v="2021-05-27T00:00:00"/>
    <x v="125"/>
    <n v="0"/>
    <n v="192.51"/>
    <m/>
    <x v="17"/>
    <x v="3"/>
    <m/>
    <m/>
    <x v="17"/>
    <x v="3"/>
    <x v="16"/>
    <x v="5"/>
    <x v="5"/>
    <x v="2"/>
    <n v="192.51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27T00:00:00"/>
    <x v="125"/>
    <n v="0"/>
    <n v="-76940.679999999993"/>
    <m/>
    <x v="15"/>
    <x v="6"/>
    <m/>
    <m/>
    <x v="15"/>
    <x v="6"/>
    <x v="2"/>
    <x v="5"/>
    <x v="5"/>
    <x v="2"/>
    <n v="76940.679999999993"/>
    <x v="5"/>
    <x v="17"/>
    <n v="2021"/>
    <x v="3"/>
  </r>
  <r>
    <x v="3"/>
    <s v="2.01.02.00.00.00"/>
    <x v="1"/>
    <x v="1"/>
    <x v="0"/>
    <x v="0"/>
    <x v="1"/>
    <x v="3"/>
    <m/>
    <m/>
    <x v="1"/>
    <x v="0"/>
    <d v="2021-05-27T00:00:00"/>
    <x v="125"/>
    <n v="0"/>
    <n v="-378462.71"/>
    <m/>
    <x v="22"/>
    <x v="6"/>
    <m/>
    <m/>
    <x v="15"/>
    <x v="6"/>
    <x v="2"/>
    <x v="5"/>
    <x v="5"/>
    <x v="2"/>
    <n v="378462.71"/>
    <x v="5"/>
    <x v="17"/>
    <n v="2021"/>
    <x v="3"/>
  </r>
  <r>
    <x v="36"/>
    <s v="1.03.05.00.00.00"/>
    <x v="1"/>
    <x v="2"/>
    <x v="1"/>
    <x v="0"/>
    <x v="1"/>
    <x v="0"/>
    <m/>
    <m/>
    <x v="1"/>
    <x v="0"/>
    <d v="2021-05-27T00:00:00"/>
    <x v="125"/>
    <n v="0"/>
    <n v="1033.83"/>
    <m/>
    <x v="8"/>
    <x v="32"/>
    <m/>
    <m/>
    <x v="8"/>
    <x v="32"/>
    <x v="23"/>
    <x v="5"/>
    <x v="5"/>
    <x v="2"/>
    <n v="1033.83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7T00:00:00"/>
    <x v="125"/>
    <n v="0"/>
    <n v="476.19"/>
    <m/>
    <x v="16"/>
    <x v="2"/>
    <m/>
    <m/>
    <x v="16"/>
    <x v="2"/>
    <x v="16"/>
    <x v="5"/>
    <x v="5"/>
    <x v="2"/>
    <n v="476.1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7T00:00:00"/>
    <x v="125"/>
    <n v="0"/>
    <n v="145.27000000000001"/>
    <m/>
    <x v="17"/>
    <x v="5"/>
    <m/>
    <m/>
    <x v="17"/>
    <x v="5"/>
    <x v="16"/>
    <x v="5"/>
    <x v="5"/>
    <x v="2"/>
    <n v="145.27000000000001"/>
    <x v="5"/>
    <x v="1"/>
    <n v="2021"/>
    <x v="3"/>
  </r>
  <r>
    <x v="3"/>
    <s v="2.01.04.00.00.00"/>
    <x v="1"/>
    <x v="1"/>
    <x v="0"/>
    <x v="0"/>
    <x v="1"/>
    <x v="3"/>
    <m/>
    <m/>
    <x v="1"/>
    <x v="0"/>
    <d v="2021-05-27T00:00:00"/>
    <x v="125"/>
    <n v="0"/>
    <n v="-5890.87"/>
    <m/>
    <x v="23"/>
    <x v="6"/>
    <m/>
    <m/>
    <x v="15"/>
    <x v="6"/>
    <x v="2"/>
    <x v="5"/>
    <x v="5"/>
    <x v="2"/>
    <n v="5890.87"/>
    <x v="5"/>
    <x v="17"/>
    <n v="2021"/>
    <x v="3"/>
  </r>
  <r>
    <x v="0"/>
    <m/>
    <x v="1"/>
    <x v="1"/>
    <x v="0"/>
    <x v="0"/>
    <x v="0"/>
    <x v="0"/>
    <s v="X"/>
    <s v="3"/>
    <x v="1"/>
    <x v="0"/>
    <d v="2021-05-14T00:00:00"/>
    <x v="125"/>
    <m/>
    <n v="39385.370000000003"/>
    <m/>
    <x v="0"/>
    <x v="0"/>
    <m/>
    <m/>
    <x v="0"/>
    <x v="0"/>
    <x v="0"/>
    <x v="5"/>
    <x v="5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5-14T00:00:00"/>
    <x v="125"/>
    <m/>
    <n v="67577.399999999994"/>
    <m/>
    <x v="0"/>
    <x v="0"/>
    <m/>
    <m/>
    <x v="0"/>
    <x v="0"/>
    <x v="0"/>
    <x v="5"/>
    <x v="5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5-27T00:00:00"/>
    <x v="125"/>
    <m/>
    <n v="1216818.78"/>
    <m/>
    <x v="0"/>
    <x v="0"/>
    <m/>
    <m/>
    <x v="0"/>
    <x v="0"/>
    <x v="1"/>
    <x v="5"/>
    <x v="5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5-14T00:00:00"/>
    <x v="125"/>
    <m/>
    <n v="219.24"/>
    <m/>
    <x v="0"/>
    <x v="0"/>
    <m/>
    <m/>
    <x v="0"/>
    <x v="0"/>
    <x v="0"/>
    <x v="5"/>
    <x v="5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05-14T00:00:00"/>
    <x v="125"/>
    <m/>
    <n v="389135.23"/>
    <m/>
    <x v="0"/>
    <x v="0"/>
    <m/>
    <m/>
    <x v="0"/>
    <x v="0"/>
    <x v="11"/>
    <x v="5"/>
    <x v="5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05-14T00:00:00"/>
    <x v="125"/>
    <m/>
    <n v="720501.55"/>
    <m/>
    <x v="0"/>
    <x v="0"/>
    <m/>
    <m/>
    <x v="0"/>
    <x v="0"/>
    <x v="0"/>
    <x v="5"/>
    <x v="5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5-27T00:00:00"/>
    <x v="125"/>
    <n v="0"/>
    <n v="409.16"/>
    <m/>
    <x v="17"/>
    <x v="2"/>
    <m/>
    <m/>
    <x v="17"/>
    <x v="2"/>
    <x v="16"/>
    <x v="5"/>
    <x v="5"/>
    <x v="2"/>
    <n v="409.16"/>
    <x v="5"/>
    <x v="1"/>
    <n v="2021"/>
    <x v="3"/>
  </r>
  <r>
    <x v="19"/>
    <s v="1.02.03.00.00.00"/>
    <x v="1"/>
    <x v="2"/>
    <x v="1"/>
    <x v="0"/>
    <x v="1"/>
    <x v="0"/>
    <m/>
    <m/>
    <x v="1"/>
    <x v="0"/>
    <d v="2021-05-28T00:00:00"/>
    <x v="126"/>
    <n v="0"/>
    <n v="294.99"/>
    <m/>
    <x v="17"/>
    <x v="15"/>
    <m/>
    <m/>
    <x v="17"/>
    <x v="15"/>
    <x v="16"/>
    <x v="5"/>
    <x v="5"/>
    <x v="2"/>
    <n v="294.9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98.43"/>
    <m/>
    <x v="17"/>
    <x v="3"/>
    <m/>
    <m/>
    <x v="17"/>
    <x v="3"/>
    <x v="16"/>
    <x v="5"/>
    <x v="5"/>
    <x v="2"/>
    <n v="98.43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28T00:00:00"/>
    <x v="126"/>
    <n v="0"/>
    <n v="-7239051.1200000001"/>
    <m/>
    <x v="15"/>
    <x v="6"/>
    <m/>
    <m/>
    <x v="15"/>
    <x v="6"/>
    <x v="2"/>
    <x v="5"/>
    <x v="5"/>
    <x v="2"/>
    <n v="7239051.1200000001"/>
    <x v="5"/>
    <x v="17"/>
    <n v="2021"/>
    <x v="3"/>
  </r>
  <r>
    <x v="9"/>
    <s v="2.01.01.01.00.00"/>
    <x v="1"/>
    <x v="1"/>
    <x v="0"/>
    <x v="0"/>
    <x v="1"/>
    <x v="3"/>
    <m/>
    <m/>
    <x v="1"/>
    <x v="0"/>
    <d v="2021-05-28T00:00:00"/>
    <x v="126"/>
    <n v="0"/>
    <n v="-1993.1"/>
    <m/>
    <x v="19"/>
    <x v="6"/>
    <m/>
    <m/>
    <x v="19"/>
    <x v="6"/>
    <x v="7"/>
    <x v="5"/>
    <x v="5"/>
    <x v="2"/>
    <n v="1993.1"/>
    <x v="5"/>
    <x v="16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119.05"/>
    <m/>
    <x v="16"/>
    <x v="8"/>
    <m/>
    <m/>
    <x v="16"/>
    <x v="8"/>
    <x v="16"/>
    <x v="5"/>
    <x v="5"/>
    <x v="2"/>
    <n v="119.0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595.24"/>
    <m/>
    <x v="16"/>
    <x v="2"/>
    <m/>
    <m/>
    <x v="16"/>
    <x v="2"/>
    <x v="16"/>
    <x v="5"/>
    <x v="5"/>
    <x v="2"/>
    <n v="595.2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8T00:00:00"/>
    <x v="126"/>
    <n v="0"/>
    <n v="15.41"/>
    <m/>
    <x v="17"/>
    <x v="20"/>
    <m/>
    <m/>
    <x v="17"/>
    <x v="20"/>
    <x v="16"/>
    <x v="5"/>
    <x v="5"/>
    <x v="2"/>
    <n v="15.4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144.33000000000001"/>
    <m/>
    <x v="17"/>
    <x v="5"/>
    <m/>
    <m/>
    <x v="17"/>
    <x v="5"/>
    <x v="16"/>
    <x v="5"/>
    <x v="5"/>
    <x v="2"/>
    <n v="144.33000000000001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28T00:00:00"/>
    <x v="126"/>
    <n v="0"/>
    <n v="608.30999999999995"/>
    <m/>
    <x v="17"/>
    <x v="5"/>
    <m/>
    <m/>
    <x v="17"/>
    <x v="5"/>
    <x v="16"/>
    <x v="5"/>
    <x v="5"/>
    <x v="2"/>
    <n v="608.30999999999995"/>
    <x v="5"/>
    <x v="1"/>
    <n v="2021"/>
    <x v="3"/>
  </r>
  <r>
    <x v="36"/>
    <s v="1.03.05.00.00.00"/>
    <x v="1"/>
    <x v="2"/>
    <x v="1"/>
    <x v="0"/>
    <x v="1"/>
    <x v="0"/>
    <m/>
    <m/>
    <x v="1"/>
    <x v="0"/>
    <d v="2021-05-28T00:00:00"/>
    <x v="126"/>
    <n v="0"/>
    <n v="383.33"/>
    <m/>
    <x v="8"/>
    <x v="6"/>
    <m/>
    <m/>
    <x v="8"/>
    <x v="6"/>
    <x v="23"/>
    <x v="5"/>
    <x v="5"/>
    <x v="2"/>
    <n v="383.33"/>
    <x v="5"/>
    <x v="1"/>
    <n v="2021"/>
    <x v="3"/>
  </r>
  <r>
    <x v="9"/>
    <m/>
    <x v="1"/>
    <x v="2"/>
    <x v="0"/>
    <x v="0"/>
    <x v="1"/>
    <x v="0"/>
    <m/>
    <m/>
    <x v="1"/>
    <x v="0"/>
    <d v="2021-05-28T00:00:00"/>
    <x v="126"/>
    <n v="0"/>
    <n v="0.5"/>
    <m/>
    <x v="19"/>
    <x v="2"/>
    <m/>
    <m/>
    <x v="19"/>
    <x v="2"/>
    <x v="7"/>
    <x v="5"/>
    <x v="5"/>
    <x v="2"/>
    <n v="0.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28T00:00:00"/>
    <x v="126"/>
    <n v="0"/>
    <n v="97.62"/>
    <m/>
    <x v="16"/>
    <x v="7"/>
    <m/>
    <m/>
    <x v="16"/>
    <x v="7"/>
    <x v="16"/>
    <x v="5"/>
    <x v="5"/>
    <x v="2"/>
    <n v="97.62"/>
    <x v="5"/>
    <x v="1"/>
    <n v="2021"/>
    <x v="3"/>
  </r>
  <r>
    <x v="9"/>
    <m/>
    <x v="1"/>
    <x v="1"/>
    <x v="0"/>
    <x v="0"/>
    <x v="0"/>
    <x v="0"/>
    <m/>
    <m/>
    <x v="1"/>
    <x v="0"/>
    <d v="2021-05-28T00:00:00"/>
    <x v="126"/>
    <n v="0"/>
    <n v="59523.81"/>
    <m/>
    <x v="19"/>
    <x v="11"/>
    <m/>
    <m/>
    <x v="19"/>
    <x v="11"/>
    <x v="7"/>
    <x v="5"/>
    <x v="5"/>
    <x v="2"/>
    <n v="-59523.81"/>
    <x v="5"/>
    <x v="1"/>
    <n v="2021"/>
    <x v="3"/>
  </r>
  <r>
    <x v="37"/>
    <s v="2.03.01.07.00.00"/>
    <x v="1"/>
    <x v="1"/>
    <x v="0"/>
    <x v="0"/>
    <x v="1"/>
    <x v="3"/>
    <m/>
    <m/>
    <x v="1"/>
    <x v="0"/>
    <d v="2021-05-28T00:00:00"/>
    <x v="126"/>
    <n v="0"/>
    <n v="-142.86000000000001"/>
    <m/>
    <x v="11"/>
    <x v="32"/>
    <m/>
    <m/>
    <x v="11"/>
    <x v="32"/>
    <x v="6"/>
    <x v="5"/>
    <x v="5"/>
    <x v="2"/>
    <n v="142.86000000000001"/>
    <x v="5"/>
    <x v="16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18.12"/>
    <m/>
    <x v="17"/>
    <x v="20"/>
    <m/>
    <m/>
    <x v="17"/>
    <x v="20"/>
    <x v="16"/>
    <x v="5"/>
    <x v="5"/>
    <x v="2"/>
    <n v="18.12"/>
    <x v="5"/>
    <x v="1"/>
    <n v="2021"/>
    <x v="3"/>
  </r>
  <r>
    <x v="1"/>
    <m/>
    <x v="1"/>
    <x v="1"/>
    <x v="0"/>
    <x v="0"/>
    <x v="0"/>
    <x v="0"/>
    <s v="X"/>
    <s v="3"/>
    <x v="1"/>
    <x v="0"/>
    <d v="2021-05-14T00:00:00"/>
    <x v="126"/>
    <m/>
    <n v="153364.75"/>
    <m/>
    <x v="0"/>
    <x v="0"/>
    <m/>
    <m/>
    <x v="0"/>
    <x v="0"/>
    <x v="1"/>
    <x v="5"/>
    <x v="5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5-28T00:00:00"/>
    <x v="126"/>
    <m/>
    <n v="1710314.91"/>
    <m/>
    <x v="0"/>
    <x v="0"/>
    <m/>
    <m/>
    <x v="0"/>
    <x v="0"/>
    <x v="1"/>
    <x v="5"/>
    <x v="5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05-14T00:00:00"/>
    <x v="126"/>
    <m/>
    <n v="945526.07"/>
    <m/>
    <x v="0"/>
    <x v="0"/>
    <m/>
    <m/>
    <x v="0"/>
    <x v="0"/>
    <x v="1"/>
    <x v="5"/>
    <x v="5"/>
    <x v="2"/>
    <n v="0"/>
    <x v="0"/>
    <x v="0"/>
    <n v="2021"/>
    <x v="3"/>
  </r>
  <r>
    <x v="12"/>
    <m/>
    <x v="1"/>
    <x v="1"/>
    <x v="0"/>
    <x v="0"/>
    <x v="0"/>
    <x v="0"/>
    <s v="X"/>
    <s v="3"/>
    <x v="1"/>
    <x v="0"/>
    <d v="2021-05-14T00:00:00"/>
    <x v="126"/>
    <m/>
    <n v="545908.92000000004"/>
    <m/>
    <x v="0"/>
    <x v="0"/>
    <m/>
    <m/>
    <x v="0"/>
    <x v="0"/>
    <x v="10"/>
    <x v="5"/>
    <x v="5"/>
    <x v="2"/>
    <n v="0"/>
    <x v="0"/>
    <x v="0"/>
    <n v="2021"/>
    <x v="3"/>
  </r>
  <r>
    <x v="35"/>
    <m/>
    <x v="1"/>
    <x v="1"/>
    <x v="0"/>
    <x v="0"/>
    <x v="0"/>
    <x v="0"/>
    <m/>
    <s v="3"/>
    <x v="1"/>
    <x v="0"/>
    <d v="2021-05-14T00:00:00"/>
    <x v="126"/>
    <m/>
    <n v="65515.18"/>
    <m/>
    <x v="0"/>
    <x v="0"/>
    <m/>
    <m/>
    <x v="0"/>
    <x v="0"/>
    <x v="6"/>
    <x v="5"/>
    <x v="5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57.8"/>
    <m/>
    <x v="17"/>
    <x v="14"/>
    <m/>
    <m/>
    <x v="17"/>
    <x v="14"/>
    <x v="16"/>
    <x v="5"/>
    <x v="5"/>
    <x v="2"/>
    <n v="57.8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20.02"/>
    <m/>
    <x v="17"/>
    <x v="14"/>
    <m/>
    <m/>
    <x v="17"/>
    <x v="14"/>
    <x v="16"/>
    <x v="5"/>
    <x v="5"/>
    <x v="2"/>
    <n v="20.02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35.71"/>
    <m/>
    <x v="17"/>
    <x v="14"/>
    <m/>
    <m/>
    <x v="17"/>
    <x v="14"/>
    <x v="16"/>
    <x v="5"/>
    <x v="5"/>
    <x v="2"/>
    <n v="35.7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24.36"/>
    <m/>
    <x v="17"/>
    <x v="14"/>
    <m/>
    <m/>
    <x v="17"/>
    <x v="14"/>
    <x v="16"/>
    <x v="5"/>
    <x v="5"/>
    <x v="2"/>
    <n v="24.36"/>
    <x v="5"/>
    <x v="1"/>
    <n v="2021"/>
    <x v="3"/>
  </r>
  <r>
    <x v="1"/>
    <m/>
    <x v="1"/>
    <x v="1"/>
    <x v="0"/>
    <x v="0"/>
    <x v="1"/>
    <x v="0"/>
    <m/>
    <s v="1"/>
    <x v="1"/>
    <x v="0"/>
    <d v="2021-05-28T00:00:00"/>
    <x v="126"/>
    <n v="0"/>
    <n v="59523.81"/>
    <m/>
    <x v="6"/>
    <x v="11"/>
    <m/>
    <m/>
    <x v="6"/>
    <x v="11"/>
    <x v="1"/>
    <x v="5"/>
    <x v="5"/>
    <x v="2"/>
    <n v="-59523.81"/>
    <x v="5"/>
    <x v="1"/>
    <n v="2021"/>
    <x v="3"/>
  </r>
  <r>
    <x v="19"/>
    <s v="1.02.09.00.00.00"/>
    <x v="1"/>
    <x v="2"/>
    <x v="1"/>
    <x v="0"/>
    <x v="1"/>
    <x v="0"/>
    <m/>
    <m/>
    <x v="1"/>
    <x v="0"/>
    <d v="2021-05-28T00:00:00"/>
    <x v="126"/>
    <n v="0"/>
    <n v="47.06"/>
    <m/>
    <x v="17"/>
    <x v="14"/>
    <m/>
    <m/>
    <x v="17"/>
    <x v="14"/>
    <x v="16"/>
    <x v="5"/>
    <x v="5"/>
    <x v="2"/>
    <n v="47.06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3545.52"/>
    <m/>
    <x v="17"/>
    <x v="2"/>
    <m/>
    <m/>
    <x v="17"/>
    <x v="2"/>
    <x v="16"/>
    <x v="5"/>
    <x v="5"/>
    <x v="2"/>
    <n v="3545.52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28T00:00:00"/>
    <x v="126"/>
    <n v="0"/>
    <n v="4953.1499999999996"/>
    <m/>
    <x v="17"/>
    <x v="2"/>
    <m/>
    <m/>
    <x v="17"/>
    <x v="2"/>
    <x v="16"/>
    <x v="5"/>
    <x v="5"/>
    <x v="2"/>
    <n v="4953.1499999999996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28T00:00:00"/>
    <x v="126"/>
    <n v="0"/>
    <n v="673.12"/>
    <m/>
    <x v="17"/>
    <x v="4"/>
    <m/>
    <m/>
    <x v="17"/>
    <x v="4"/>
    <x v="16"/>
    <x v="5"/>
    <x v="5"/>
    <x v="2"/>
    <n v="673.12"/>
    <x v="5"/>
    <x v="1"/>
    <n v="2021"/>
    <x v="3"/>
  </r>
  <r>
    <x v="15"/>
    <s v="2.06.01.00.00.00"/>
    <x v="1"/>
    <x v="1"/>
    <x v="0"/>
    <x v="0"/>
    <x v="1"/>
    <x v="3"/>
    <m/>
    <m/>
    <x v="1"/>
    <x v="0"/>
    <d v="2021-05-28T00:00:00"/>
    <x v="126"/>
    <n v="0"/>
    <n v="-15038.73"/>
    <m/>
    <x v="32"/>
    <x v="19"/>
    <m/>
    <m/>
    <x v="23"/>
    <x v="19"/>
    <x v="12"/>
    <x v="5"/>
    <x v="5"/>
    <x v="2"/>
    <n v="15038.73"/>
    <x v="5"/>
    <x v="16"/>
    <n v="2021"/>
    <x v="3"/>
  </r>
  <r>
    <x v="19"/>
    <s v="1.02.03.00.00.00"/>
    <x v="1"/>
    <x v="2"/>
    <x v="1"/>
    <x v="0"/>
    <x v="1"/>
    <x v="0"/>
    <m/>
    <m/>
    <x v="1"/>
    <x v="0"/>
    <d v="2021-05-31T00:00:00"/>
    <x v="127"/>
    <n v="0"/>
    <n v="52.12"/>
    <m/>
    <x v="17"/>
    <x v="15"/>
    <m/>
    <m/>
    <x v="17"/>
    <x v="15"/>
    <x v="16"/>
    <x v="5"/>
    <x v="5"/>
    <x v="2"/>
    <n v="52.12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24763.47"/>
    <m/>
    <x v="17"/>
    <x v="28"/>
    <m/>
    <m/>
    <x v="17"/>
    <x v="28"/>
    <x v="16"/>
    <x v="5"/>
    <x v="5"/>
    <x v="2"/>
    <n v="24763.47"/>
    <x v="5"/>
    <x v="1"/>
    <n v="2021"/>
    <x v="3"/>
  </r>
  <r>
    <x v="12"/>
    <s v="2.05.01.00.00.00"/>
    <x v="1"/>
    <x v="2"/>
    <x v="0"/>
    <x v="0"/>
    <x v="1"/>
    <x v="0"/>
    <m/>
    <m/>
    <x v="1"/>
    <x v="0"/>
    <d v="2021-05-31T00:00:00"/>
    <x v="127"/>
    <n v="0"/>
    <n v="500952.38"/>
    <m/>
    <x v="29"/>
    <x v="2"/>
    <m/>
    <m/>
    <x v="22"/>
    <x v="2"/>
    <x v="10"/>
    <x v="5"/>
    <x v="5"/>
    <x v="2"/>
    <n v="500952.38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313.12"/>
    <m/>
    <x v="17"/>
    <x v="3"/>
    <m/>
    <m/>
    <x v="17"/>
    <x v="3"/>
    <x v="16"/>
    <x v="5"/>
    <x v="5"/>
    <x v="2"/>
    <n v="313.12"/>
    <x v="5"/>
    <x v="1"/>
    <n v="2021"/>
    <x v="3"/>
  </r>
  <r>
    <x v="36"/>
    <s v="1.03.05.00.00.00"/>
    <x v="1"/>
    <x v="2"/>
    <x v="1"/>
    <x v="0"/>
    <x v="1"/>
    <x v="0"/>
    <m/>
    <m/>
    <x v="1"/>
    <x v="0"/>
    <d v="2021-05-31T00:00:00"/>
    <x v="127"/>
    <n v="0"/>
    <n v="325.37"/>
    <m/>
    <x v="8"/>
    <x v="13"/>
    <m/>
    <m/>
    <x v="8"/>
    <x v="13"/>
    <x v="23"/>
    <x v="5"/>
    <x v="5"/>
    <x v="2"/>
    <n v="325.37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47.62"/>
    <m/>
    <x v="16"/>
    <x v="8"/>
    <m/>
    <m/>
    <x v="16"/>
    <x v="8"/>
    <x v="16"/>
    <x v="5"/>
    <x v="5"/>
    <x v="2"/>
    <n v="47.62"/>
    <x v="5"/>
    <x v="1"/>
    <n v="2021"/>
    <x v="3"/>
  </r>
  <r>
    <x v="9"/>
    <s v="2.15.08.01.00.00"/>
    <x v="1"/>
    <x v="1"/>
    <x v="0"/>
    <x v="0"/>
    <x v="1"/>
    <x v="3"/>
    <m/>
    <m/>
    <x v="1"/>
    <x v="0"/>
    <d v="2021-05-31T00:00:00"/>
    <x v="127"/>
    <n v="0"/>
    <n v="-142.84"/>
    <m/>
    <x v="19"/>
    <x v="11"/>
    <m/>
    <m/>
    <x v="19"/>
    <x v="11"/>
    <x v="7"/>
    <x v="5"/>
    <x v="5"/>
    <x v="2"/>
    <n v="142.84"/>
    <x v="5"/>
    <x v="16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1508.39"/>
    <m/>
    <x v="17"/>
    <x v="13"/>
    <m/>
    <m/>
    <x v="17"/>
    <x v="13"/>
    <x v="16"/>
    <x v="5"/>
    <x v="5"/>
    <x v="2"/>
    <n v="1508.39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142.84"/>
    <m/>
    <x v="17"/>
    <x v="1"/>
    <m/>
    <m/>
    <x v="17"/>
    <x v="1"/>
    <x v="16"/>
    <x v="5"/>
    <x v="5"/>
    <x v="2"/>
    <n v="142.84"/>
    <x v="5"/>
    <x v="1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792.65"/>
    <m/>
    <x v="17"/>
    <x v="10"/>
    <m/>
    <m/>
    <x v="17"/>
    <x v="10"/>
    <x v="16"/>
    <x v="5"/>
    <x v="5"/>
    <x v="2"/>
    <n v="792.65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214.29"/>
    <m/>
    <x v="16"/>
    <x v="12"/>
    <m/>
    <m/>
    <x v="16"/>
    <x v="12"/>
    <x v="16"/>
    <x v="5"/>
    <x v="5"/>
    <x v="2"/>
    <n v="214.29"/>
    <x v="5"/>
    <x v="1"/>
    <n v="2021"/>
    <x v="3"/>
  </r>
  <r>
    <x v="39"/>
    <s v="1.02.10.00.00.00"/>
    <x v="1"/>
    <x v="2"/>
    <x v="1"/>
    <x v="0"/>
    <x v="1"/>
    <x v="0"/>
    <m/>
    <m/>
    <x v="1"/>
    <x v="0"/>
    <d v="2021-05-31T00:00:00"/>
    <x v="127"/>
    <n v="0"/>
    <n v="102.38"/>
    <m/>
    <x v="16"/>
    <x v="2"/>
    <m/>
    <m/>
    <x v="16"/>
    <x v="2"/>
    <x v="16"/>
    <x v="5"/>
    <x v="5"/>
    <x v="2"/>
    <n v="102.38"/>
    <x v="5"/>
    <x v="1"/>
    <n v="2021"/>
    <x v="3"/>
  </r>
  <r>
    <x v="9"/>
    <s v="2.15.08.01.00.00"/>
    <x v="1"/>
    <x v="1"/>
    <x v="0"/>
    <x v="0"/>
    <x v="1"/>
    <x v="3"/>
    <m/>
    <m/>
    <x v="1"/>
    <x v="0"/>
    <d v="2021-05-31T00:00:00"/>
    <x v="127"/>
    <n v="0"/>
    <n v="-323.95"/>
    <m/>
    <x v="19"/>
    <x v="11"/>
    <m/>
    <m/>
    <x v="19"/>
    <x v="11"/>
    <x v="7"/>
    <x v="5"/>
    <x v="5"/>
    <x v="2"/>
    <n v="323.95"/>
    <x v="5"/>
    <x v="16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1184.53"/>
    <m/>
    <x v="17"/>
    <x v="3"/>
    <m/>
    <m/>
    <x v="17"/>
    <x v="3"/>
    <x v="16"/>
    <x v="5"/>
    <x v="5"/>
    <x v="2"/>
    <n v="1184.53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5-31T00:00:00"/>
    <x v="127"/>
    <n v="0"/>
    <n v="434.7"/>
    <m/>
    <x v="17"/>
    <x v="5"/>
    <m/>
    <m/>
    <x v="17"/>
    <x v="5"/>
    <x v="16"/>
    <x v="5"/>
    <x v="5"/>
    <x v="2"/>
    <n v="434.7"/>
    <x v="5"/>
    <x v="1"/>
    <n v="2021"/>
    <x v="3"/>
  </r>
  <r>
    <x v="19"/>
    <s v="1.02.06.00.00.00"/>
    <x v="1"/>
    <x v="2"/>
    <x v="1"/>
    <x v="0"/>
    <x v="1"/>
    <x v="0"/>
    <m/>
    <m/>
    <x v="1"/>
    <x v="0"/>
    <d v="2021-05-31T00:00:00"/>
    <x v="127"/>
    <n v="0"/>
    <n v="206.01"/>
    <m/>
    <x v="17"/>
    <x v="20"/>
    <m/>
    <m/>
    <x v="17"/>
    <x v="20"/>
    <x v="16"/>
    <x v="5"/>
    <x v="5"/>
    <x v="2"/>
    <n v="206.01"/>
    <x v="5"/>
    <x v="1"/>
    <n v="2021"/>
    <x v="3"/>
  </r>
  <r>
    <x v="3"/>
    <s v="2.01.01.01.00.00"/>
    <x v="1"/>
    <x v="1"/>
    <x v="0"/>
    <x v="0"/>
    <x v="1"/>
    <x v="3"/>
    <m/>
    <m/>
    <x v="1"/>
    <x v="0"/>
    <d v="2021-05-31T00:00:00"/>
    <x v="127"/>
    <n v="0"/>
    <n v="-952.38"/>
    <m/>
    <x v="15"/>
    <x v="6"/>
    <m/>
    <m/>
    <x v="15"/>
    <x v="6"/>
    <x v="2"/>
    <x v="5"/>
    <x v="5"/>
    <x v="2"/>
    <n v="952.38"/>
    <x v="5"/>
    <x v="17"/>
    <n v="2021"/>
    <x v="3"/>
  </r>
  <r>
    <x v="19"/>
    <s v="1.02.06.00.00.00"/>
    <x v="1"/>
    <x v="2"/>
    <x v="1"/>
    <x v="0"/>
    <x v="1"/>
    <x v="0"/>
    <m/>
    <m/>
    <x v="1"/>
    <x v="0"/>
    <d v="2021-05-31T00:00:00"/>
    <x v="127"/>
    <n v="0"/>
    <n v="163.52000000000001"/>
    <m/>
    <x v="17"/>
    <x v="20"/>
    <m/>
    <m/>
    <x v="17"/>
    <x v="20"/>
    <x v="16"/>
    <x v="5"/>
    <x v="5"/>
    <x v="2"/>
    <n v="163.52000000000001"/>
    <x v="5"/>
    <x v="1"/>
    <n v="2021"/>
    <x v="3"/>
  </r>
  <r>
    <x v="9"/>
    <s v="2.15.01.12.00.00"/>
    <x v="1"/>
    <x v="1"/>
    <x v="0"/>
    <x v="0"/>
    <x v="1"/>
    <x v="3"/>
    <m/>
    <m/>
    <x v="1"/>
    <x v="0"/>
    <d v="2021-05-31T00:00:00"/>
    <x v="127"/>
    <n v="0"/>
    <n v="-2781.01"/>
    <m/>
    <x v="19"/>
    <x v="17"/>
    <m/>
    <m/>
    <x v="19"/>
    <x v="17"/>
    <x v="7"/>
    <x v="5"/>
    <x v="5"/>
    <x v="2"/>
    <n v="2781.01"/>
    <x v="5"/>
    <x v="16"/>
    <n v="2021"/>
    <x v="3"/>
  </r>
  <r>
    <x v="9"/>
    <s v="2.15.01.12.00.00"/>
    <x v="1"/>
    <x v="1"/>
    <x v="0"/>
    <x v="0"/>
    <x v="1"/>
    <x v="3"/>
    <m/>
    <m/>
    <x v="1"/>
    <x v="0"/>
    <d v="2021-05-31T00:00:00"/>
    <x v="127"/>
    <n v="0"/>
    <n v="-276.25"/>
    <m/>
    <x v="19"/>
    <x v="12"/>
    <m/>
    <m/>
    <x v="19"/>
    <x v="12"/>
    <x v="7"/>
    <x v="5"/>
    <x v="5"/>
    <x v="2"/>
    <n v="276.25"/>
    <x v="5"/>
    <x v="16"/>
    <n v="2021"/>
    <x v="3"/>
  </r>
  <r>
    <x v="9"/>
    <s v="2.09.02.04.00.00"/>
    <x v="1"/>
    <x v="1"/>
    <x v="0"/>
    <x v="0"/>
    <x v="1"/>
    <x v="3"/>
    <m/>
    <m/>
    <x v="1"/>
    <x v="0"/>
    <d v="2021-05-31T00:00:00"/>
    <x v="127"/>
    <n v="0"/>
    <n v="-29561.72"/>
    <m/>
    <x v="19"/>
    <x v="17"/>
    <m/>
    <m/>
    <x v="19"/>
    <x v="17"/>
    <x v="7"/>
    <x v="5"/>
    <x v="5"/>
    <x v="2"/>
    <n v="29561.72"/>
    <x v="5"/>
    <x v="16"/>
    <n v="2021"/>
    <x v="3"/>
  </r>
  <r>
    <x v="15"/>
    <m/>
    <x v="1"/>
    <x v="1"/>
    <x v="0"/>
    <x v="0"/>
    <x v="0"/>
    <x v="0"/>
    <m/>
    <s v="3"/>
    <x v="1"/>
    <x v="0"/>
    <d v="2021-05-14T00:00:00"/>
    <x v="127"/>
    <m/>
    <n v="8908976.9700000007"/>
    <m/>
    <x v="0"/>
    <x v="0"/>
    <m/>
    <m/>
    <x v="0"/>
    <x v="0"/>
    <x v="12"/>
    <x v="5"/>
    <x v="5"/>
    <x v="2"/>
    <n v="0"/>
    <x v="0"/>
    <x v="0"/>
    <n v="2021"/>
    <x v="3"/>
  </r>
  <r>
    <x v="5"/>
    <m/>
    <x v="3"/>
    <x v="1"/>
    <x v="1"/>
    <x v="0"/>
    <x v="0"/>
    <x v="0"/>
    <m/>
    <m/>
    <x v="0"/>
    <x v="0"/>
    <d v="2021-05-31T00:00:00"/>
    <x v="127"/>
    <m/>
    <n v="44811905.659999996"/>
    <m/>
    <x v="0"/>
    <x v="0"/>
    <m/>
    <m/>
    <x v="0"/>
    <x v="0"/>
    <x v="0"/>
    <x v="5"/>
    <x v="5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5-14T00:00:00"/>
    <x v="127"/>
    <m/>
    <n v="5556357.7300000004"/>
    <m/>
    <x v="0"/>
    <x v="0"/>
    <m/>
    <m/>
    <x v="0"/>
    <x v="0"/>
    <x v="12"/>
    <x v="5"/>
    <x v="5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5-31T00:00:00"/>
    <x v="127"/>
    <m/>
    <n v="14465334.699999999"/>
    <m/>
    <x v="0"/>
    <x v="0"/>
    <m/>
    <m/>
    <x v="0"/>
    <x v="0"/>
    <x v="1"/>
    <x v="5"/>
    <x v="5"/>
    <x v="2"/>
    <n v="0"/>
    <x v="0"/>
    <x v="0"/>
    <n v="2021"/>
    <x v="3"/>
  </r>
  <r>
    <x v="5"/>
    <s v="2.15.08.09.00.00"/>
    <x v="1"/>
    <x v="1"/>
    <x v="0"/>
    <x v="0"/>
    <x v="1"/>
    <x v="3"/>
    <m/>
    <m/>
    <x v="1"/>
    <x v="0"/>
    <d v="2021-05-31T00:00:00"/>
    <x v="127"/>
    <n v="0"/>
    <n v="-3142.86"/>
    <m/>
    <x v="39"/>
    <x v="2"/>
    <m/>
    <m/>
    <x v="5"/>
    <x v="2"/>
    <x v="0"/>
    <x v="5"/>
    <x v="5"/>
    <x v="2"/>
    <n v="3142.86"/>
    <x v="5"/>
    <x v="16"/>
    <n v="2021"/>
    <x v="3"/>
  </r>
  <r>
    <x v="19"/>
    <s v="1.02.11.00.00.00"/>
    <x v="1"/>
    <x v="2"/>
    <x v="1"/>
    <x v="0"/>
    <x v="1"/>
    <x v="0"/>
    <m/>
    <m/>
    <x v="1"/>
    <x v="0"/>
    <d v="2021-05-31T00:00:00"/>
    <x v="127"/>
    <n v="0"/>
    <n v="920.25"/>
    <m/>
    <x v="17"/>
    <x v="4"/>
    <m/>
    <m/>
    <x v="17"/>
    <x v="4"/>
    <x v="16"/>
    <x v="5"/>
    <x v="5"/>
    <x v="2"/>
    <n v="920.25"/>
    <x v="5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134.69"/>
    <m/>
    <x v="17"/>
    <x v="3"/>
    <m/>
    <m/>
    <x v="17"/>
    <x v="3"/>
    <x v="16"/>
    <x v="6"/>
    <x v="6"/>
    <x v="2"/>
    <n v="134.69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01T00:00:00"/>
    <x v="128"/>
    <n v="0"/>
    <n v="803.96"/>
    <m/>
    <x v="17"/>
    <x v="2"/>
    <m/>
    <m/>
    <x v="17"/>
    <x v="2"/>
    <x v="16"/>
    <x v="6"/>
    <x v="6"/>
    <x v="2"/>
    <n v="803.96"/>
    <x v="6"/>
    <x v="1"/>
    <n v="2021"/>
    <x v="3"/>
  </r>
  <r>
    <x v="9"/>
    <s v="2.15.08.14.00.00"/>
    <x v="1"/>
    <x v="1"/>
    <x v="0"/>
    <x v="0"/>
    <x v="1"/>
    <x v="3"/>
    <m/>
    <m/>
    <x v="1"/>
    <x v="0"/>
    <d v="2021-06-01T00:00:00"/>
    <x v="128"/>
    <n v="0"/>
    <n v="-833.33"/>
    <m/>
    <x v="19"/>
    <x v="6"/>
    <m/>
    <m/>
    <x v="19"/>
    <x v="6"/>
    <x v="7"/>
    <x v="6"/>
    <x v="6"/>
    <x v="2"/>
    <n v="833.33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01T00:00:00"/>
    <x v="128"/>
    <n v="0"/>
    <n v="71.430000000000007"/>
    <m/>
    <x v="16"/>
    <x v="7"/>
    <m/>
    <m/>
    <x v="16"/>
    <x v="7"/>
    <x v="16"/>
    <x v="6"/>
    <x v="6"/>
    <x v="2"/>
    <n v="71.43000000000000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1T00:00:00"/>
    <x v="128"/>
    <n v="0"/>
    <n v="35.71"/>
    <m/>
    <x v="16"/>
    <x v="4"/>
    <m/>
    <m/>
    <x v="16"/>
    <x v="4"/>
    <x v="16"/>
    <x v="6"/>
    <x v="6"/>
    <x v="2"/>
    <n v="35.7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185.46"/>
    <m/>
    <x v="17"/>
    <x v="5"/>
    <m/>
    <m/>
    <x v="17"/>
    <x v="5"/>
    <x v="16"/>
    <x v="6"/>
    <x v="6"/>
    <x v="2"/>
    <n v="185.46"/>
    <x v="6"/>
    <x v="1"/>
    <n v="2021"/>
    <x v="3"/>
  </r>
  <r>
    <x v="9"/>
    <s v="2.01.01.01.00.00"/>
    <x v="1"/>
    <x v="1"/>
    <x v="0"/>
    <x v="0"/>
    <x v="1"/>
    <x v="3"/>
    <m/>
    <m/>
    <x v="1"/>
    <x v="0"/>
    <d v="2021-06-01T00:00:00"/>
    <x v="128"/>
    <n v="0"/>
    <n v="-21345.71"/>
    <m/>
    <x v="19"/>
    <x v="6"/>
    <m/>
    <m/>
    <x v="19"/>
    <x v="6"/>
    <x v="7"/>
    <x v="6"/>
    <x v="6"/>
    <x v="2"/>
    <n v="21345.71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01T00:00:00"/>
    <x v="128"/>
    <n v="0"/>
    <n v="966.24"/>
    <m/>
    <x v="17"/>
    <x v="5"/>
    <m/>
    <m/>
    <x v="17"/>
    <x v="5"/>
    <x v="16"/>
    <x v="6"/>
    <x v="6"/>
    <x v="2"/>
    <n v="966.24"/>
    <x v="6"/>
    <x v="1"/>
    <n v="2021"/>
    <x v="3"/>
  </r>
  <r>
    <x v="17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4"/>
    <x v="6"/>
    <x v="6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1"/>
    <x v="6"/>
    <x v="6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8"/>
    <x v="6"/>
    <x v="6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6-01T00:00:00"/>
    <x v="128"/>
    <n v="287610.94"/>
    <m/>
    <m/>
    <x v="0"/>
    <x v="0"/>
    <m/>
    <m/>
    <x v="0"/>
    <x v="0"/>
    <x v="1"/>
    <x v="6"/>
    <x v="6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6-01T00:00:00"/>
    <x v="128"/>
    <n v="2099293.2999999998"/>
    <m/>
    <m/>
    <x v="0"/>
    <x v="0"/>
    <m/>
    <m/>
    <x v="0"/>
    <x v="0"/>
    <x v="15"/>
    <x v="6"/>
    <x v="6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3"/>
    <x v="6"/>
    <x v="6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6-01T00:00:00"/>
    <x v="128"/>
    <n v="-159119.04999999999"/>
    <m/>
    <m/>
    <x v="0"/>
    <x v="0"/>
    <m/>
    <m/>
    <x v="0"/>
    <x v="0"/>
    <x v="20"/>
    <x v="6"/>
    <x v="6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6-01T00:00:00"/>
    <x v="128"/>
    <n v="955765.37"/>
    <m/>
    <m/>
    <x v="0"/>
    <x v="0"/>
    <m/>
    <m/>
    <x v="0"/>
    <x v="0"/>
    <x v="12"/>
    <x v="6"/>
    <x v="6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0"/>
    <x v="6"/>
    <x v="6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6-01T00:00:00"/>
    <x v="128"/>
    <n v="76734.13"/>
    <m/>
    <m/>
    <x v="0"/>
    <x v="0"/>
    <m/>
    <m/>
    <x v="0"/>
    <x v="0"/>
    <x v="2"/>
    <x v="6"/>
    <x v="6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5"/>
    <x v="6"/>
    <x v="6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0"/>
    <x v="6"/>
    <x v="6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6-01T00:00:00"/>
    <x v="128"/>
    <n v="10915478.050000001"/>
    <m/>
    <m/>
    <x v="0"/>
    <x v="0"/>
    <m/>
    <m/>
    <x v="0"/>
    <x v="0"/>
    <x v="10"/>
    <x v="6"/>
    <x v="6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6-01T00:00:00"/>
    <x v="128"/>
    <n v="-1311954.2400000002"/>
    <m/>
    <m/>
    <x v="0"/>
    <x v="0"/>
    <m/>
    <m/>
    <x v="0"/>
    <x v="0"/>
    <x v="10"/>
    <x v="6"/>
    <x v="6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6-01T00:00:00"/>
    <x v="128"/>
    <n v="6330666.6699999999"/>
    <m/>
    <m/>
    <x v="0"/>
    <x v="0"/>
    <m/>
    <m/>
    <x v="0"/>
    <x v="0"/>
    <x v="9"/>
    <x v="6"/>
    <x v="6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6-01T00:00:00"/>
    <x v="128"/>
    <n v="5653560.3600000003"/>
    <m/>
    <m/>
    <x v="0"/>
    <x v="0"/>
    <m/>
    <m/>
    <x v="0"/>
    <x v="0"/>
    <x v="7"/>
    <x v="6"/>
    <x v="6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6-01T00:00:00"/>
    <x v="128"/>
    <n v="172339.66"/>
    <m/>
    <m/>
    <x v="0"/>
    <x v="0"/>
    <m/>
    <m/>
    <x v="0"/>
    <x v="0"/>
    <x v="21"/>
    <x v="6"/>
    <x v="6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6-01T00:00:00"/>
    <x v="128"/>
    <n v="360000"/>
    <m/>
    <m/>
    <x v="0"/>
    <x v="0"/>
    <m/>
    <m/>
    <x v="0"/>
    <x v="0"/>
    <x v="16"/>
    <x v="6"/>
    <x v="6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6-01T00:00:00"/>
    <x v="128"/>
    <n v="39275296.280000001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6-01T00:00:00"/>
    <x v="128"/>
    <n v="10383138.390000001"/>
    <m/>
    <m/>
    <x v="0"/>
    <x v="0"/>
    <m/>
    <m/>
    <x v="0"/>
    <x v="0"/>
    <x v="13"/>
    <x v="6"/>
    <x v="6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4"/>
    <x v="6"/>
    <x v="6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6-01T00:00:00"/>
    <x v="128"/>
    <n v="0"/>
    <m/>
    <m/>
    <x v="0"/>
    <x v="0"/>
    <m/>
    <m/>
    <x v="0"/>
    <x v="0"/>
    <x v="17"/>
    <x v="6"/>
    <x v="6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6-01T00:00:00"/>
    <x v="128"/>
    <n v="49750.14"/>
    <m/>
    <m/>
    <x v="0"/>
    <x v="0"/>
    <m/>
    <m/>
    <x v="0"/>
    <x v="0"/>
    <x v="6"/>
    <x v="6"/>
    <x v="6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6-01T00:00:00"/>
    <x v="128"/>
    <m/>
    <n v="19308.68"/>
    <m/>
    <x v="0"/>
    <x v="0"/>
    <m/>
    <m/>
    <x v="0"/>
    <x v="0"/>
    <x v="0"/>
    <x v="6"/>
    <x v="6"/>
    <x v="2"/>
    <n v="0"/>
    <x v="0"/>
    <x v="0"/>
    <n v="2021"/>
    <x v="3"/>
  </r>
  <r>
    <x v="35"/>
    <m/>
    <x v="1"/>
    <x v="1"/>
    <x v="0"/>
    <x v="0"/>
    <x v="0"/>
    <x v="0"/>
    <m/>
    <m/>
    <x v="0"/>
    <x v="1"/>
    <d v="2021-06-01T00:00:00"/>
    <x v="128"/>
    <n v="23033.34"/>
    <m/>
    <m/>
    <x v="0"/>
    <x v="0"/>
    <m/>
    <m/>
    <x v="0"/>
    <x v="0"/>
    <x v="6"/>
    <x v="6"/>
    <x v="6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6-01T00:00:00"/>
    <x v="128"/>
    <m/>
    <n v="9865711.9100000001"/>
    <m/>
    <x v="0"/>
    <x v="0"/>
    <m/>
    <m/>
    <x v="0"/>
    <x v="0"/>
    <x v="21"/>
    <x v="6"/>
    <x v="6"/>
    <x v="2"/>
    <n v="0"/>
    <x v="0"/>
    <x v="0"/>
    <n v="2021"/>
    <x v="3"/>
  </r>
  <r>
    <x v="7"/>
    <m/>
    <x v="1"/>
    <x v="2"/>
    <x v="0"/>
    <x v="0"/>
    <x v="0"/>
    <x v="0"/>
    <m/>
    <s v="4"/>
    <x v="1"/>
    <x v="0"/>
    <d v="2021-05-24T00:00:00"/>
    <x v="128"/>
    <m/>
    <n v="24684.21"/>
    <m/>
    <x v="0"/>
    <x v="0"/>
    <m/>
    <m/>
    <x v="0"/>
    <x v="0"/>
    <x v="4"/>
    <x v="5"/>
    <x v="6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6-01T00:00:00"/>
    <x v="128"/>
    <m/>
    <n v="167844.45"/>
    <m/>
    <x v="0"/>
    <x v="0"/>
    <m/>
    <m/>
    <x v="0"/>
    <x v="0"/>
    <x v="17"/>
    <x v="6"/>
    <x v="6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6-01T00:00:00"/>
    <x v="128"/>
    <m/>
    <n v="24684.21"/>
    <m/>
    <x v="0"/>
    <x v="0"/>
    <m/>
    <m/>
    <x v="0"/>
    <x v="0"/>
    <x v="1"/>
    <x v="6"/>
    <x v="6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6-01T00:00:00"/>
    <x v="128"/>
    <n v="62380.95"/>
    <m/>
    <m/>
    <x v="0"/>
    <x v="0"/>
    <m/>
    <m/>
    <x v="0"/>
    <x v="0"/>
    <x v="2"/>
    <x v="6"/>
    <x v="6"/>
    <x v="2"/>
    <n v="0"/>
    <x v="0"/>
    <x v="0"/>
    <n v="2021"/>
    <x v="3"/>
  </r>
  <r>
    <x v="28"/>
    <m/>
    <x v="3"/>
    <x v="1"/>
    <x v="0"/>
    <x v="0"/>
    <x v="0"/>
    <x v="0"/>
    <m/>
    <m/>
    <x v="0"/>
    <x v="0"/>
    <d v="2021-06-01T00:00:00"/>
    <x v="128"/>
    <m/>
    <n v="2464.37"/>
    <m/>
    <x v="0"/>
    <x v="0"/>
    <m/>
    <m/>
    <x v="0"/>
    <x v="0"/>
    <x v="15"/>
    <x v="6"/>
    <x v="6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6-01T00:00:00"/>
    <x v="128"/>
    <m/>
    <n v="18087.14"/>
    <m/>
    <x v="0"/>
    <x v="0"/>
    <m/>
    <m/>
    <x v="0"/>
    <x v="0"/>
    <x v="21"/>
    <x v="6"/>
    <x v="6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6-01T00:00:00"/>
    <x v="128"/>
    <n v="945526.07"/>
    <m/>
    <m/>
    <x v="0"/>
    <x v="0"/>
    <m/>
    <m/>
    <x v="0"/>
    <x v="0"/>
    <x v="7"/>
    <x v="6"/>
    <x v="6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6-01T00:00:00"/>
    <x v="128"/>
    <m/>
    <n v="141.9"/>
    <m/>
    <x v="0"/>
    <x v="0"/>
    <m/>
    <m/>
    <x v="0"/>
    <x v="0"/>
    <x v="9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1505288.45"/>
    <m/>
    <x v="0"/>
    <x v="0"/>
    <m/>
    <m/>
    <x v="0"/>
    <x v="0"/>
    <x v="13"/>
    <x v="6"/>
    <x v="6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6-01T00:00:00"/>
    <x v="128"/>
    <m/>
    <n v="118797.4"/>
    <m/>
    <x v="0"/>
    <x v="0"/>
    <m/>
    <m/>
    <x v="0"/>
    <x v="0"/>
    <x v="17"/>
    <x v="6"/>
    <x v="6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6-01T00:00:00"/>
    <x v="128"/>
    <m/>
    <n v="246090.42"/>
    <m/>
    <x v="0"/>
    <x v="0"/>
    <m/>
    <m/>
    <x v="0"/>
    <x v="0"/>
    <x v="21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264081.51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1693919.79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32552.98"/>
    <m/>
    <x v="0"/>
    <x v="0"/>
    <m/>
    <m/>
    <x v="0"/>
    <x v="0"/>
    <x v="13"/>
    <x v="6"/>
    <x v="6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6-01T00:00:00"/>
    <x v="128"/>
    <m/>
    <n v="61721.36"/>
    <m/>
    <x v="0"/>
    <x v="0"/>
    <m/>
    <m/>
    <x v="0"/>
    <x v="0"/>
    <x v="1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513397.49"/>
    <m/>
    <x v="0"/>
    <x v="0"/>
    <m/>
    <m/>
    <x v="0"/>
    <x v="0"/>
    <x v="13"/>
    <x v="6"/>
    <x v="6"/>
    <x v="2"/>
    <n v="0"/>
    <x v="0"/>
    <x v="0"/>
    <n v="2021"/>
    <x v="3"/>
  </r>
  <r>
    <x v="20"/>
    <m/>
    <x v="3"/>
    <x v="1"/>
    <x v="0"/>
    <x v="0"/>
    <x v="0"/>
    <x v="0"/>
    <m/>
    <m/>
    <x v="0"/>
    <x v="0"/>
    <d v="2021-06-01T00:00:00"/>
    <x v="128"/>
    <m/>
    <n v="612940.18999999994"/>
    <m/>
    <x v="0"/>
    <x v="0"/>
    <m/>
    <m/>
    <x v="0"/>
    <x v="0"/>
    <x v="17"/>
    <x v="6"/>
    <x v="6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6-01T00:00:00"/>
    <x v="128"/>
    <n v="10000000"/>
    <m/>
    <m/>
    <x v="0"/>
    <x v="0"/>
    <m/>
    <m/>
    <x v="0"/>
    <x v="0"/>
    <x v="13"/>
    <x v="6"/>
    <x v="6"/>
    <x v="2"/>
    <n v="0"/>
    <x v="0"/>
    <x v="0"/>
    <n v="2021"/>
    <x v="3"/>
  </r>
  <r>
    <x v="21"/>
    <m/>
    <x v="1"/>
    <x v="2"/>
    <x v="1"/>
    <x v="0"/>
    <x v="0"/>
    <x v="0"/>
    <m/>
    <m/>
    <x v="0"/>
    <x v="1"/>
    <d v="2021-06-01T00:00:00"/>
    <x v="128"/>
    <n v="492142.86"/>
    <m/>
    <m/>
    <x v="0"/>
    <x v="0"/>
    <m/>
    <m/>
    <x v="0"/>
    <x v="0"/>
    <x v="1"/>
    <x v="6"/>
    <x v="6"/>
    <x v="2"/>
    <n v="0"/>
    <x v="0"/>
    <x v="0"/>
    <n v="2021"/>
    <x v="3"/>
  </r>
  <r>
    <x v="28"/>
    <m/>
    <x v="1"/>
    <x v="2"/>
    <x v="0"/>
    <x v="0"/>
    <x v="0"/>
    <x v="0"/>
    <m/>
    <m/>
    <x v="0"/>
    <x v="1"/>
    <d v="2021-06-01T00:00:00"/>
    <x v="128"/>
    <n v="500714.29"/>
    <m/>
    <m/>
    <x v="0"/>
    <x v="0"/>
    <m/>
    <m/>
    <x v="0"/>
    <x v="0"/>
    <x v="15"/>
    <x v="6"/>
    <x v="6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06-01T00:00:00"/>
    <x v="128"/>
    <n v="8598095.2400000002"/>
    <m/>
    <m/>
    <x v="0"/>
    <x v="0"/>
    <m/>
    <m/>
    <x v="0"/>
    <x v="0"/>
    <x v="9"/>
    <x v="6"/>
    <x v="6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06-01T00:00:00"/>
    <x v="128"/>
    <n v="3833333.33"/>
    <m/>
    <m/>
    <x v="0"/>
    <x v="0"/>
    <m/>
    <m/>
    <x v="0"/>
    <x v="0"/>
    <x v="14"/>
    <x v="6"/>
    <x v="6"/>
    <x v="2"/>
    <n v="0"/>
    <x v="0"/>
    <x v="0"/>
    <n v="2021"/>
    <x v="3"/>
  </r>
  <r>
    <x v="2"/>
    <m/>
    <x v="1"/>
    <x v="2"/>
    <x v="1"/>
    <x v="0"/>
    <x v="0"/>
    <x v="0"/>
    <m/>
    <m/>
    <x v="0"/>
    <x v="1"/>
    <d v="2021-06-01T00:00:00"/>
    <x v="128"/>
    <n v="8571.43"/>
    <m/>
    <m/>
    <x v="0"/>
    <x v="0"/>
    <m/>
    <m/>
    <x v="0"/>
    <x v="0"/>
    <x v="1"/>
    <x v="6"/>
    <x v="6"/>
    <x v="2"/>
    <n v="0"/>
    <x v="0"/>
    <x v="0"/>
    <n v="2021"/>
    <x v="3"/>
  </r>
  <r>
    <x v="12"/>
    <s v="03. Item 03"/>
    <x v="1"/>
    <x v="1"/>
    <x v="0"/>
    <x v="0"/>
    <x v="0"/>
    <x v="0"/>
    <m/>
    <m/>
    <x v="0"/>
    <x v="1"/>
    <d v="2021-06-01T00:00:00"/>
    <x v="128"/>
    <n v="2977380.95"/>
    <m/>
    <m/>
    <x v="0"/>
    <x v="0"/>
    <m/>
    <m/>
    <x v="0"/>
    <x v="0"/>
    <x v="6"/>
    <x v="6"/>
    <x v="6"/>
    <x v="2"/>
    <n v="0"/>
    <x v="0"/>
    <x v="0"/>
    <n v="2021"/>
    <x v="3"/>
  </r>
  <r>
    <x v="13"/>
    <m/>
    <x v="1"/>
    <x v="1"/>
    <x v="1"/>
    <x v="0"/>
    <x v="0"/>
    <x v="0"/>
    <m/>
    <m/>
    <x v="0"/>
    <x v="1"/>
    <d v="2021-06-01T00:00:00"/>
    <x v="128"/>
    <n v="46830476.189999998"/>
    <m/>
    <m/>
    <x v="0"/>
    <x v="0"/>
    <m/>
    <m/>
    <x v="0"/>
    <x v="0"/>
    <x v="10"/>
    <x v="6"/>
    <x v="6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06-01T00:00:00"/>
    <x v="128"/>
    <n v="1012204.75"/>
    <m/>
    <m/>
    <x v="0"/>
    <x v="0"/>
    <m/>
    <m/>
    <x v="0"/>
    <x v="0"/>
    <x v="21"/>
    <x v="6"/>
    <x v="6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6-01T00:00:00"/>
    <x v="128"/>
    <n v="9517619.0500000007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48242.39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59891.33"/>
    <m/>
    <x v="0"/>
    <x v="0"/>
    <m/>
    <m/>
    <x v="0"/>
    <x v="0"/>
    <x v="13"/>
    <x v="6"/>
    <x v="6"/>
    <x v="2"/>
    <n v="0"/>
    <x v="0"/>
    <x v="0"/>
    <n v="2021"/>
    <x v="3"/>
  </r>
  <r>
    <x v="24"/>
    <m/>
    <x v="1"/>
    <x v="1"/>
    <x v="0"/>
    <x v="0"/>
    <x v="0"/>
    <x v="0"/>
    <m/>
    <m/>
    <x v="0"/>
    <x v="1"/>
    <d v="2021-06-01T00:00:00"/>
    <x v="128"/>
    <n v="4332857.1399999997"/>
    <m/>
    <m/>
    <x v="0"/>
    <x v="0"/>
    <m/>
    <m/>
    <x v="0"/>
    <x v="0"/>
    <x v="9"/>
    <x v="6"/>
    <x v="6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6-01T00:00:00"/>
    <x v="128"/>
    <m/>
    <n v="1005162.71"/>
    <m/>
    <x v="0"/>
    <x v="0"/>
    <m/>
    <m/>
    <x v="0"/>
    <x v="0"/>
    <x v="0"/>
    <x v="6"/>
    <x v="6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6-01T00:00:00"/>
    <x v="128"/>
    <n v="2459523.81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6-01T00:00:00"/>
    <x v="128"/>
    <n v="167857.14"/>
    <m/>
    <m/>
    <x v="0"/>
    <x v="0"/>
    <m/>
    <m/>
    <x v="0"/>
    <x v="0"/>
    <x v="13"/>
    <x v="6"/>
    <x v="6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6-01T00:00:00"/>
    <x v="128"/>
    <n v="666666.67000000004"/>
    <m/>
    <m/>
    <x v="0"/>
    <x v="0"/>
    <m/>
    <m/>
    <x v="0"/>
    <x v="0"/>
    <x v="13"/>
    <x v="6"/>
    <x v="6"/>
    <x v="2"/>
    <n v="0"/>
    <x v="0"/>
    <x v="0"/>
    <n v="2021"/>
    <x v="3"/>
  </r>
  <r>
    <x v="19"/>
    <m/>
    <x v="1"/>
    <x v="1"/>
    <x v="0"/>
    <x v="0"/>
    <x v="0"/>
    <x v="0"/>
    <m/>
    <m/>
    <x v="0"/>
    <x v="1"/>
    <d v="2021-06-01T00:00:00"/>
    <x v="128"/>
    <n v="252380.95"/>
    <m/>
    <m/>
    <x v="0"/>
    <x v="0"/>
    <m/>
    <m/>
    <x v="0"/>
    <x v="0"/>
    <x v="16"/>
    <x v="6"/>
    <x v="6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6-01T00:00:00"/>
    <x v="128"/>
    <n v="42142.86"/>
    <m/>
    <m/>
    <x v="0"/>
    <x v="0"/>
    <m/>
    <m/>
    <x v="0"/>
    <x v="0"/>
    <x v="13"/>
    <x v="6"/>
    <x v="6"/>
    <x v="2"/>
    <n v="0"/>
    <x v="0"/>
    <x v="0"/>
    <n v="2021"/>
    <x v="3"/>
  </r>
  <r>
    <x v="19"/>
    <s v="10. Item 10"/>
    <x v="1"/>
    <x v="1"/>
    <x v="0"/>
    <x v="0"/>
    <x v="0"/>
    <x v="0"/>
    <m/>
    <m/>
    <x v="0"/>
    <x v="1"/>
    <d v="2021-06-01T00:00:00"/>
    <x v="128"/>
    <n v="188095.24"/>
    <m/>
    <m/>
    <x v="0"/>
    <x v="0"/>
    <m/>
    <m/>
    <x v="0"/>
    <x v="0"/>
    <x v="15"/>
    <x v="6"/>
    <x v="6"/>
    <x v="2"/>
    <n v="0"/>
    <x v="0"/>
    <x v="0"/>
    <n v="2021"/>
    <x v="3"/>
  </r>
  <r>
    <x v="16"/>
    <s v="12. Item 12"/>
    <x v="1"/>
    <x v="1"/>
    <x v="0"/>
    <x v="0"/>
    <x v="0"/>
    <x v="0"/>
    <m/>
    <m/>
    <x v="0"/>
    <x v="1"/>
    <d v="2021-06-01T00:00:00"/>
    <x v="128"/>
    <n v="427857.14"/>
    <m/>
    <m/>
    <x v="0"/>
    <x v="0"/>
    <m/>
    <m/>
    <x v="0"/>
    <x v="0"/>
    <x v="5"/>
    <x v="6"/>
    <x v="6"/>
    <x v="2"/>
    <n v="0"/>
    <x v="0"/>
    <x v="0"/>
    <n v="2021"/>
    <x v="3"/>
  </r>
  <r>
    <x v="12"/>
    <s v="13. Item 13"/>
    <x v="1"/>
    <x v="1"/>
    <x v="0"/>
    <x v="0"/>
    <x v="0"/>
    <x v="0"/>
    <m/>
    <m/>
    <x v="0"/>
    <x v="1"/>
    <d v="2021-06-01T00:00:00"/>
    <x v="128"/>
    <n v="1227857.1399999999"/>
    <m/>
    <m/>
    <x v="0"/>
    <x v="0"/>
    <m/>
    <m/>
    <x v="0"/>
    <x v="0"/>
    <x v="0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10018245.4"/>
    <m/>
    <x v="0"/>
    <x v="0"/>
    <m/>
    <m/>
    <x v="0"/>
    <x v="0"/>
    <x v="13"/>
    <x v="6"/>
    <x v="6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6-01T00:00:00"/>
    <x v="128"/>
    <m/>
    <n v="9323.76"/>
    <m/>
    <x v="0"/>
    <x v="0"/>
    <m/>
    <m/>
    <x v="0"/>
    <x v="0"/>
    <x v="13"/>
    <x v="6"/>
    <x v="6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6-01T00:00:00"/>
    <x v="128"/>
    <n v="66666.67"/>
    <m/>
    <m/>
    <x v="0"/>
    <x v="0"/>
    <m/>
    <m/>
    <x v="0"/>
    <x v="0"/>
    <x v="1"/>
    <x v="6"/>
    <x v="6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6-02T00:00:00"/>
    <x v="129"/>
    <n v="0"/>
    <n v="268.18"/>
    <m/>
    <x v="17"/>
    <x v="3"/>
    <m/>
    <m/>
    <x v="17"/>
    <x v="3"/>
    <x v="16"/>
    <x v="6"/>
    <x v="6"/>
    <x v="2"/>
    <n v="268.18"/>
    <x v="6"/>
    <x v="1"/>
    <n v="2021"/>
    <x v="3"/>
  </r>
  <r>
    <x v="6"/>
    <s v="2.15.03.00.00.00"/>
    <x v="1"/>
    <x v="1"/>
    <x v="0"/>
    <x v="0"/>
    <x v="1"/>
    <x v="3"/>
    <m/>
    <m/>
    <x v="1"/>
    <x v="0"/>
    <d v="2021-06-02T00:00:00"/>
    <x v="129"/>
    <n v="0"/>
    <n v="-7674.8"/>
    <m/>
    <x v="1"/>
    <x v="6"/>
    <m/>
    <m/>
    <x v="1"/>
    <x v="6"/>
    <x v="0"/>
    <x v="6"/>
    <x v="6"/>
    <x v="2"/>
    <n v="7674.8"/>
    <x v="6"/>
    <x v="16"/>
    <n v="2021"/>
    <x v="3"/>
  </r>
  <r>
    <x v="3"/>
    <s v="2.01.01.01.00.00"/>
    <x v="1"/>
    <x v="1"/>
    <x v="0"/>
    <x v="0"/>
    <x v="1"/>
    <x v="3"/>
    <m/>
    <m/>
    <x v="1"/>
    <x v="0"/>
    <d v="2021-06-02T00:00:00"/>
    <x v="129"/>
    <n v="0"/>
    <n v="-16534.38"/>
    <m/>
    <x v="15"/>
    <x v="6"/>
    <m/>
    <m/>
    <x v="15"/>
    <x v="6"/>
    <x v="2"/>
    <x v="6"/>
    <x v="6"/>
    <x v="2"/>
    <n v="16534.38"/>
    <x v="6"/>
    <x v="17"/>
    <n v="2021"/>
    <x v="3"/>
  </r>
  <r>
    <x v="19"/>
    <s v="1.02.06.00.00.00"/>
    <x v="1"/>
    <x v="2"/>
    <x v="1"/>
    <x v="0"/>
    <x v="1"/>
    <x v="0"/>
    <m/>
    <m/>
    <x v="1"/>
    <x v="0"/>
    <d v="2021-06-02T00:00:00"/>
    <x v="129"/>
    <n v="0"/>
    <n v="2805.32"/>
    <m/>
    <x v="17"/>
    <x v="2"/>
    <m/>
    <m/>
    <x v="17"/>
    <x v="2"/>
    <x v="16"/>
    <x v="6"/>
    <x v="6"/>
    <x v="2"/>
    <n v="2805.32"/>
    <x v="6"/>
    <x v="1"/>
    <n v="2021"/>
    <x v="3"/>
  </r>
  <r>
    <x v="9"/>
    <s v="2.09.02.04.00.00"/>
    <x v="1"/>
    <x v="1"/>
    <x v="0"/>
    <x v="0"/>
    <x v="1"/>
    <x v="3"/>
    <m/>
    <m/>
    <x v="1"/>
    <x v="0"/>
    <d v="2021-06-02T00:00:00"/>
    <x v="129"/>
    <n v="0"/>
    <n v="-47378.61"/>
    <m/>
    <x v="19"/>
    <x v="17"/>
    <m/>
    <m/>
    <x v="19"/>
    <x v="17"/>
    <x v="7"/>
    <x v="6"/>
    <x v="6"/>
    <x v="2"/>
    <n v="47378.61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02T00:00:00"/>
    <x v="129"/>
    <n v="0"/>
    <n v="195"/>
    <m/>
    <x v="17"/>
    <x v="14"/>
    <m/>
    <m/>
    <x v="17"/>
    <x v="14"/>
    <x v="16"/>
    <x v="6"/>
    <x v="6"/>
    <x v="2"/>
    <n v="19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2T00:00:00"/>
    <x v="129"/>
    <n v="0"/>
    <n v="227.29"/>
    <m/>
    <x v="17"/>
    <x v="5"/>
    <m/>
    <m/>
    <x v="17"/>
    <x v="5"/>
    <x v="16"/>
    <x v="6"/>
    <x v="6"/>
    <x v="2"/>
    <n v="227.29"/>
    <x v="6"/>
    <x v="1"/>
    <n v="2021"/>
    <x v="3"/>
  </r>
  <r>
    <x v="16"/>
    <m/>
    <x v="1"/>
    <x v="1"/>
    <x v="1"/>
    <x v="0"/>
    <x v="0"/>
    <x v="0"/>
    <m/>
    <m/>
    <x v="1"/>
    <x v="0"/>
    <d v="2021-06-02T00:00:00"/>
    <x v="129"/>
    <m/>
    <n v="1762.04"/>
    <m/>
    <x v="0"/>
    <x v="0"/>
    <m/>
    <m/>
    <x v="0"/>
    <x v="0"/>
    <x v="13"/>
    <x v="6"/>
    <x v="6"/>
    <x v="2"/>
    <n v="0"/>
    <x v="0"/>
    <x v="0"/>
    <n v="2021"/>
    <x v="3"/>
  </r>
  <r>
    <x v="29"/>
    <m/>
    <x v="1"/>
    <x v="2"/>
    <x v="0"/>
    <x v="0"/>
    <x v="0"/>
    <x v="0"/>
    <m/>
    <s v="4"/>
    <x v="1"/>
    <x v="0"/>
    <d v="2021-05-24T00:00:00"/>
    <x v="129"/>
    <m/>
    <n v="1762.04"/>
    <m/>
    <x v="0"/>
    <x v="0"/>
    <m/>
    <m/>
    <x v="0"/>
    <x v="0"/>
    <x v="0"/>
    <x v="5"/>
    <x v="6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6-03T00:00:00"/>
    <x v="130"/>
    <n v="0"/>
    <n v="165.65"/>
    <m/>
    <x v="17"/>
    <x v="3"/>
    <m/>
    <m/>
    <x v="17"/>
    <x v="3"/>
    <x v="16"/>
    <x v="6"/>
    <x v="6"/>
    <x v="2"/>
    <n v="165.65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3T00:00:00"/>
    <x v="130"/>
    <n v="0"/>
    <n v="38535.31"/>
    <m/>
    <x v="17"/>
    <x v="13"/>
    <m/>
    <m/>
    <x v="17"/>
    <x v="13"/>
    <x v="16"/>
    <x v="6"/>
    <x v="6"/>
    <x v="2"/>
    <n v="38535.3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3T00:00:00"/>
    <x v="130"/>
    <n v="0"/>
    <n v="71.430000000000007"/>
    <m/>
    <x v="16"/>
    <x v="9"/>
    <m/>
    <m/>
    <x v="16"/>
    <x v="9"/>
    <x v="16"/>
    <x v="6"/>
    <x v="6"/>
    <x v="2"/>
    <n v="71.43000000000000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3T00:00:00"/>
    <x v="130"/>
    <n v="0"/>
    <n v="119.64"/>
    <m/>
    <x v="16"/>
    <x v="15"/>
    <m/>
    <m/>
    <x v="16"/>
    <x v="15"/>
    <x v="16"/>
    <x v="6"/>
    <x v="6"/>
    <x v="2"/>
    <n v="119.6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3T00:00:00"/>
    <x v="130"/>
    <n v="0"/>
    <n v="3416.19"/>
    <m/>
    <x v="17"/>
    <x v="13"/>
    <m/>
    <m/>
    <x v="17"/>
    <x v="13"/>
    <x v="16"/>
    <x v="6"/>
    <x v="6"/>
    <x v="2"/>
    <n v="3416.1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03T00:00:00"/>
    <x v="130"/>
    <n v="0"/>
    <n v="2261.9"/>
    <m/>
    <x v="17"/>
    <x v="13"/>
    <m/>
    <m/>
    <x v="17"/>
    <x v="13"/>
    <x v="16"/>
    <x v="6"/>
    <x v="6"/>
    <x v="2"/>
    <n v="2261.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3T00:00:00"/>
    <x v="130"/>
    <n v="0"/>
    <n v="135.06"/>
    <m/>
    <x v="17"/>
    <x v="5"/>
    <m/>
    <m/>
    <x v="17"/>
    <x v="5"/>
    <x v="16"/>
    <x v="6"/>
    <x v="6"/>
    <x v="2"/>
    <n v="135.06"/>
    <x v="6"/>
    <x v="1"/>
    <n v="2021"/>
    <x v="3"/>
  </r>
  <r>
    <x v="1"/>
    <m/>
    <x v="1"/>
    <x v="1"/>
    <x v="0"/>
    <x v="0"/>
    <x v="0"/>
    <x v="0"/>
    <m/>
    <s v="3"/>
    <x v="1"/>
    <x v="0"/>
    <d v="2021-05-27T00:00:00"/>
    <x v="130"/>
    <m/>
    <n v="10310.17"/>
    <m/>
    <x v="0"/>
    <x v="0"/>
    <m/>
    <m/>
    <x v="0"/>
    <x v="0"/>
    <x v="1"/>
    <x v="5"/>
    <x v="6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6-03T00:00:00"/>
    <x v="130"/>
    <m/>
    <n v="10310.17"/>
    <m/>
    <x v="0"/>
    <x v="0"/>
    <m/>
    <m/>
    <x v="0"/>
    <x v="0"/>
    <x v="10"/>
    <x v="6"/>
    <x v="6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90.19"/>
    <m/>
    <x v="17"/>
    <x v="3"/>
    <m/>
    <m/>
    <x v="17"/>
    <x v="3"/>
    <x v="16"/>
    <x v="6"/>
    <x v="6"/>
    <x v="2"/>
    <n v="190.19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04T00:00:00"/>
    <x v="131"/>
    <n v="0"/>
    <n v="3469.52"/>
    <m/>
    <x v="17"/>
    <x v="15"/>
    <m/>
    <m/>
    <x v="17"/>
    <x v="15"/>
    <x v="16"/>
    <x v="6"/>
    <x v="6"/>
    <x v="2"/>
    <n v="3469.5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51.77000000000001"/>
    <m/>
    <x v="17"/>
    <x v="5"/>
    <m/>
    <m/>
    <x v="17"/>
    <x v="5"/>
    <x v="16"/>
    <x v="6"/>
    <x v="6"/>
    <x v="2"/>
    <n v="151.7700000000000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613.45000000000005"/>
    <m/>
    <x v="17"/>
    <x v="5"/>
    <m/>
    <m/>
    <x v="17"/>
    <x v="5"/>
    <x v="16"/>
    <x v="6"/>
    <x v="6"/>
    <x v="2"/>
    <n v="613.450000000000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4T00:00:00"/>
    <x v="131"/>
    <n v="0"/>
    <n v="23.81"/>
    <m/>
    <x v="16"/>
    <x v="16"/>
    <m/>
    <m/>
    <x v="16"/>
    <x v="16"/>
    <x v="16"/>
    <x v="6"/>
    <x v="6"/>
    <x v="2"/>
    <n v="23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4T00:00:00"/>
    <x v="131"/>
    <n v="0"/>
    <n v="1428.57"/>
    <m/>
    <x v="17"/>
    <x v="5"/>
    <m/>
    <m/>
    <x v="17"/>
    <x v="5"/>
    <x v="16"/>
    <x v="6"/>
    <x v="6"/>
    <x v="2"/>
    <n v="1428.5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4T00:00:00"/>
    <x v="131"/>
    <n v="0"/>
    <n v="65770.25"/>
    <m/>
    <x v="17"/>
    <x v="10"/>
    <m/>
    <m/>
    <x v="17"/>
    <x v="10"/>
    <x v="16"/>
    <x v="6"/>
    <x v="6"/>
    <x v="2"/>
    <n v="65770.2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7T00:00:00"/>
    <x v="132"/>
    <n v="0"/>
    <n v="488.18"/>
    <m/>
    <x v="17"/>
    <x v="3"/>
    <m/>
    <m/>
    <x v="17"/>
    <x v="3"/>
    <x v="16"/>
    <x v="6"/>
    <x v="6"/>
    <x v="2"/>
    <n v="488.18"/>
    <x v="6"/>
    <x v="1"/>
    <n v="2021"/>
    <x v="3"/>
  </r>
  <r>
    <x v="5"/>
    <s v="2.15.08.14.00.00"/>
    <x v="1"/>
    <x v="1"/>
    <x v="0"/>
    <x v="0"/>
    <x v="1"/>
    <x v="3"/>
    <m/>
    <m/>
    <x v="1"/>
    <x v="0"/>
    <d v="2021-06-07T00:00:00"/>
    <x v="132"/>
    <n v="0"/>
    <n v="-9523.81"/>
    <m/>
    <x v="5"/>
    <x v="12"/>
    <m/>
    <m/>
    <x v="5"/>
    <x v="12"/>
    <x v="0"/>
    <x v="6"/>
    <x v="6"/>
    <x v="2"/>
    <n v="9523.81"/>
    <x v="6"/>
    <x v="16"/>
    <n v="2021"/>
    <x v="3"/>
  </r>
  <r>
    <x v="3"/>
    <s v="2.01.02.00.00.00"/>
    <x v="1"/>
    <x v="1"/>
    <x v="0"/>
    <x v="0"/>
    <x v="1"/>
    <x v="3"/>
    <m/>
    <m/>
    <x v="1"/>
    <x v="0"/>
    <d v="2021-06-07T00:00:00"/>
    <x v="132"/>
    <n v="0"/>
    <n v="-23621.85"/>
    <m/>
    <x v="22"/>
    <x v="6"/>
    <m/>
    <m/>
    <x v="15"/>
    <x v="6"/>
    <x v="2"/>
    <x v="6"/>
    <x v="6"/>
    <x v="2"/>
    <n v="23621.85"/>
    <x v="6"/>
    <x v="17"/>
    <n v="2021"/>
    <x v="3"/>
  </r>
  <r>
    <x v="3"/>
    <s v="2.01.01.01.00.00"/>
    <x v="1"/>
    <x v="1"/>
    <x v="0"/>
    <x v="0"/>
    <x v="1"/>
    <x v="3"/>
    <m/>
    <m/>
    <x v="1"/>
    <x v="0"/>
    <d v="2021-06-07T00:00:00"/>
    <x v="132"/>
    <n v="0"/>
    <n v="-3042.76"/>
    <m/>
    <x v="15"/>
    <x v="6"/>
    <m/>
    <m/>
    <x v="15"/>
    <x v="6"/>
    <x v="2"/>
    <x v="6"/>
    <x v="6"/>
    <x v="2"/>
    <n v="3042.76"/>
    <x v="6"/>
    <x v="17"/>
    <n v="2021"/>
    <x v="3"/>
  </r>
  <r>
    <x v="39"/>
    <s v="1.02.10.00.00.00"/>
    <x v="1"/>
    <x v="2"/>
    <x v="1"/>
    <x v="0"/>
    <x v="1"/>
    <x v="0"/>
    <m/>
    <m/>
    <x v="1"/>
    <x v="0"/>
    <d v="2021-06-07T00:00:00"/>
    <x v="132"/>
    <n v="0"/>
    <n v="23.81"/>
    <m/>
    <x v="16"/>
    <x v="8"/>
    <m/>
    <m/>
    <x v="16"/>
    <x v="8"/>
    <x v="16"/>
    <x v="6"/>
    <x v="6"/>
    <x v="2"/>
    <n v="23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7T00:00:00"/>
    <x v="132"/>
    <n v="0"/>
    <n v="59.52"/>
    <m/>
    <x v="16"/>
    <x v="16"/>
    <m/>
    <m/>
    <x v="16"/>
    <x v="16"/>
    <x v="16"/>
    <x v="6"/>
    <x v="6"/>
    <x v="2"/>
    <n v="59.5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7T00:00:00"/>
    <x v="132"/>
    <n v="0"/>
    <n v="486.58"/>
    <m/>
    <x v="17"/>
    <x v="5"/>
    <m/>
    <m/>
    <x v="17"/>
    <x v="5"/>
    <x v="16"/>
    <x v="6"/>
    <x v="6"/>
    <x v="2"/>
    <n v="486.58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07T00:00:00"/>
    <x v="132"/>
    <n v="0"/>
    <n v="3785.71"/>
    <m/>
    <x v="8"/>
    <x v="7"/>
    <m/>
    <m/>
    <x v="8"/>
    <x v="7"/>
    <x v="23"/>
    <x v="6"/>
    <x v="6"/>
    <x v="2"/>
    <n v="3785.71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07T00:00:00"/>
    <x v="132"/>
    <n v="0"/>
    <n v="296.81"/>
    <m/>
    <x v="17"/>
    <x v="2"/>
    <m/>
    <m/>
    <x v="17"/>
    <x v="2"/>
    <x v="16"/>
    <x v="6"/>
    <x v="6"/>
    <x v="2"/>
    <n v="296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237.05"/>
    <m/>
    <x v="17"/>
    <x v="3"/>
    <m/>
    <m/>
    <x v="17"/>
    <x v="3"/>
    <x v="16"/>
    <x v="6"/>
    <x v="6"/>
    <x v="2"/>
    <n v="237.0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188.4"/>
    <m/>
    <x v="17"/>
    <x v="5"/>
    <m/>
    <m/>
    <x v="17"/>
    <x v="5"/>
    <x v="16"/>
    <x v="6"/>
    <x v="6"/>
    <x v="2"/>
    <n v="188.4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08T00:00:00"/>
    <x v="133"/>
    <n v="0"/>
    <n v="640.71"/>
    <m/>
    <x v="17"/>
    <x v="14"/>
    <m/>
    <m/>
    <x v="17"/>
    <x v="14"/>
    <x v="16"/>
    <x v="6"/>
    <x v="6"/>
    <x v="2"/>
    <n v="640.7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71.430000000000007"/>
    <m/>
    <x v="16"/>
    <x v="12"/>
    <m/>
    <m/>
    <x v="16"/>
    <x v="12"/>
    <x v="16"/>
    <x v="6"/>
    <x v="6"/>
    <x v="2"/>
    <n v="71.430000000000007"/>
    <x v="6"/>
    <x v="1"/>
    <n v="2021"/>
    <x v="3"/>
  </r>
  <r>
    <x v="9"/>
    <m/>
    <x v="1"/>
    <x v="2"/>
    <x v="0"/>
    <x v="0"/>
    <x v="1"/>
    <x v="0"/>
    <m/>
    <m/>
    <x v="1"/>
    <x v="0"/>
    <d v="2021-06-08T00:00:00"/>
    <x v="133"/>
    <n v="0"/>
    <n v="2.66"/>
    <m/>
    <x v="19"/>
    <x v="2"/>
    <m/>
    <m/>
    <x v="19"/>
    <x v="2"/>
    <x v="7"/>
    <x v="6"/>
    <x v="6"/>
    <x v="2"/>
    <n v="2.6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08T00:00:00"/>
    <x v="133"/>
    <n v="0"/>
    <n v="1154.21"/>
    <m/>
    <x v="17"/>
    <x v="5"/>
    <m/>
    <m/>
    <x v="17"/>
    <x v="5"/>
    <x v="16"/>
    <x v="6"/>
    <x v="6"/>
    <x v="2"/>
    <n v="1154.2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8T00:00:00"/>
    <x v="133"/>
    <n v="0"/>
    <n v="5562.37"/>
    <m/>
    <x v="17"/>
    <x v="13"/>
    <m/>
    <m/>
    <x v="17"/>
    <x v="13"/>
    <x v="16"/>
    <x v="6"/>
    <x v="6"/>
    <x v="2"/>
    <n v="5562.3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190.48"/>
    <m/>
    <x v="16"/>
    <x v="8"/>
    <m/>
    <m/>
    <x v="16"/>
    <x v="8"/>
    <x v="16"/>
    <x v="6"/>
    <x v="6"/>
    <x v="2"/>
    <n v="190.48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8T00:00:00"/>
    <x v="133"/>
    <n v="0"/>
    <n v="95.24"/>
    <m/>
    <x v="16"/>
    <x v="4"/>
    <m/>
    <m/>
    <x v="16"/>
    <x v="4"/>
    <x v="16"/>
    <x v="6"/>
    <x v="6"/>
    <x v="2"/>
    <n v="95.2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08T00:00:00"/>
    <x v="133"/>
    <n v="0"/>
    <n v="1190.48"/>
    <m/>
    <x v="17"/>
    <x v="4"/>
    <m/>
    <m/>
    <x v="17"/>
    <x v="4"/>
    <x v="16"/>
    <x v="6"/>
    <x v="6"/>
    <x v="2"/>
    <n v="1190.48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7.52"/>
    <m/>
    <x v="24"/>
    <x v="13"/>
    <m/>
    <m/>
    <x v="5"/>
    <x v="13"/>
    <x v="0"/>
    <x v="6"/>
    <x v="6"/>
    <x v="2"/>
    <n v="7.52"/>
    <x v="6"/>
    <x v="16"/>
    <n v="2021"/>
    <x v="3"/>
  </r>
  <r>
    <x v="5"/>
    <s v="2.15.08.14.00.00"/>
    <x v="1"/>
    <x v="1"/>
    <x v="0"/>
    <x v="0"/>
    <x v="1"/>
    <x v="3"/>
    <m/>
    <m/>
    <x v="1"/>
    <x v="0"/>
    <d v="2021-06-09T00:00:00"/>
    <x v="134"/>
    <n v="0"/>
    <n v="-670.95"/>
    <m/>
    <x v="5"/>
    <x v="6"/>
    <m/>
    <m/>
    <x v="5"/>
    <x v="6"/>
    <x v="0"/>
    <x v="6"/>
    <x v="6"/>
    <x v="2"/>
    <n v="670.95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2064.0500000000002"/>
    <m/>
    <x v="24"/>
    <x v="6"/>
    <m/>
    <m/>
    <x v="5"/>
    <x v="6"/>
    <x v="0"/>
    <x v="6"/>
    <x v="6"/>
    <x v="2"/>
    <n v="2064.0500000000002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09T00:00:00"/>
    <x v="134"/>
    <n v="0"/>
    <n v="-226.58"/>
    <m/>
    <x v="24"/>
    <x v="3"/>
    <m/>
    <m/>
    <x v="5"/>
    <x v="3"/>
    <x v="0"/>
    <x v="6"/>
    <x v="6"/>
    <x v="2"/>
    <n v="226.58"/>
    <x v="6"/>
    <x v="16"/>
    <n v="2021"/>
    <x v="3"/>
  </r>
  <r>
    <x v="3"/>
    <s v="2.01.01.01.00.00"/>
    <x v="1"/>
    <x v="1"/>
    <x v="0"/>
    <x v="0"/>
    <x v="1"/>
    <x v="3"/>
    <m/>
    <m/>
    <x v="1"/>
    <x v="0"/>
    <d v="2021-06-09T00:00:00"/>
    <x v="134"/>
    <n v="0"/>
    <n v="-405719.05"/>
    <m/>
    <x v="15"/>
    <x v="6"/>
    <m/>
    <m/>
    <x v="15"/>
    <x v="6"/>
    <x v="2"/>
    <x v="6"/>
    <x v="6"/>
    <x v="2"/>
    <n v="405719.05"/>
    <x v="6"/>
    <x v="17"/>
    <n v="2021"/>
    <x v="3"/>
  </r>
  <r>
    <x v="1"/>
    <s v="2.09.02.04.00.00"/>
    <x v="1"/>
    <x v="1"/>
    <x v="0"/>
    <x v="0"/>
    <x v="1"/>
    <x v="3"/>
    <m/>
    <m/>
    <x v="1"/>
    <x v="0"/>
    <d v="2021-06-09T00:00:00"/>
    <x v="134"/>
    <n v="0"/>
    <n v="-42200.74"/>
    <m/>
    <x v="6"/>
    <x v="6"/>
    <m/>
    <m/>
    <x v="6"/>
    <x v="6"/>
    <x v="1"/>
    <x v="6"/>
    <x v="6"/>
    <x v="2"/>
    <n v="42200.74"/>
    <x v="6"/>
    <x v="16"/>
    <n v="2021"/>
    <x v="3"/>
  </r>
  <r>
    <x v="19"/>
    <s v="1.02.06.00.00.00"/>
    <x v="1"/>
    <x v="2"/>
    <x v="1"/>
    <x v="0"/>
    <x v="1"/>
    <x v="0"/>
    <m/>
    <m/>
    <x v="1"/>
    <x v="0"/>
    <d v="2021-06-09T00:00:00"/>
    <x v="134"/>
    <n v="0"/>
    <n v="29.77"/>
    <m/>
    <x v="17"/>
    <x v="13"/>
    <m/>
    <m/>
    <x v="17"/>
    <x v="13"/>
    <x v="16"/>
    <x v="6"/>
    <x v="6"/>
    <x v="2"/>
    <n v="29.77"/>
    <x v="6"/>
    <x v="1"/>
    <n v="2021"/>
    <x v="3"/>
  </r>
  <r>
    <x v="6"/>
    <s v="2.15.03.00.00.00"/>
    <x v="1"/>
    <x v="1"/>
    <x v="0"/>
    <x v="0"/>
    <x v="1"/>
    <x v="3"/>
    <m/>
    <m/>
    <x v="1"/>
    <x v="0"/>
    <d v="2021-06-09T00:00:00"/>
    <x v="134"/>
    <n v="0"/>
    <n v="-4760.24"/>
    <m/>
    <x v="1"/>
    <x v="6"/>
    <m/>
    <m/>
    <x v="1"/>
    <x v="6"/>
    <x v="0"/>
    <x v="6"/>
    <x v="6"/>
    <x v="2"/>
    <n v="4760.24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09T00:00:00"/>
    <x v="134"/>
    <n v="0"/>
    <n v="79.319999999999993"/>
    <m/>
    <x v="17"/>
    <x v="3"/>
    <m/>
    <m/>
    <x v="17"/>
    <x v="3"/>
    <x v="16"/>
    <x v="6"/>
    <x v="6"/>
    <x v="2"/>
    <n v="79.319999999999993"/>
    <x v="6"/>
    <x v="1"/>
    <n v="2021"/>
    <x v="3"/>
  </r>
  <r>
    <x v="29"/>
    <s v="2.15.01.07.00.00"/>
    <x v="1"/>
    <x v="1"/>
    <x v="0"/>
    <x v="0"/>
    <x v="1"/>
    <x v="3"/>
    <m/>
    <m/>
    <x v="1"/>
    <x v="0"/>
    <d v="2021-06-09T00:00:00"/>
    <x v="134"/>
    <n v="0"/>
    <n v="-661.24"/>
    <m/>
    <x v="9"/>
    <x v="21"/>
    <m/>
    <m/>
    <x v="9"/>
    <x v="21"/>
    <x v="0"/>
    <x v="6"/>
    <x v="6"/>
    <x v="2"/>
    <n v="661.24"/>
    <x v="6"/>
    <x v="16"/>
    <n v="2021"/>
    <x v="3"/>
  </r>
  <r>
    <x v="37"/>
    <s v="2.03.01.07.00.00"/>
    <x v="1"/>
    <x v="1"/>
    <x v="0"/>
    <x v="0"/>
    <x v="1"/>
    <x v="3"/>
    <m/>
    <m/>
    <x v="1"/>
    <x v="0"/>
    <d v="2021-06-09T00:00:00"/>
    <x v="134"/>
    <n v="0"/>
    <n v="-402.38"/>
    <m/>
    <x v="11"/>
    <x v="28"/>
    <m/>
    <m/>
    <x v="11"/>
    <x v="28"/>
    <x v="6"/>
    <x v="6"/>
    <x v="6"/>
    <x v="2"/>
    <n v="402.38"/>
    <x v="6"/>
    <x v="16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30"/>
    <m/>
    <x v="27"/>
    <x v="22"/>
    <m/>
    <m/>
    <x v="17"/>
    <x v="22"/>
    <x v="16"/>
    <x v="6"/>
    <x v="6"/>
    <x v="2"/>
    <n v="30"/>
    <x v="6"/>
    <x v="1"/>
    <n v="2021"/>
    <x v="3"/>
  </r>
  <r>
    <x v="40"/>
    <m/>
    <x v="1"/>
    <x v="1"/>
    <x v="0"/>
    <x v="0"/>
    <x v="1"/>
    <x v="0"/>
    <m/>
    <s v="1"/>
    <x v="1"/>
    <x v="0"/>
    <d v="2021-06-09T00:00:00"/>
    <x v="134"/>
    <n v="0"/>
    <n v="26666.67"/>
    <m/>
    <x v="20"/>
    <x v="11"/>
    <m/>
    <m/>
    <x v="20"/>
    <x v="11"/>
    <x v="2"/>
    <x v="6"/>
    <x v="6"/>
    <x v="2"/>
    <n v="-26666.67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12071.18"/>
    <m/>
    <x v="27"/>
    <x v="22"/>
    <m/>
    <m/>
    <x v="17"/>
    <x v="22"/>
    <x v="16"/>
    <x v="6"/>
    <x v="6"/>
    <x v="2"/>
    <n v="12071.18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20"/>
    <m/>
    <x v="27"/>
    <x v="22"/>
    <m/>
    <m/>
    <x v="17"/>
    <x v="22"/>
    <x v="16"/>
    <x v="6"/>
    <x v="6"/>
    <x v="2"/>
    <n v="20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386529.56"/>
    <m/>
    <x v="27"/>
    <x v="22"/>
    <m/>
    <m/>
    <x v="17"/>
    <x v="22"/>
    <x v="16"/>
    <x v="6"/>
    <x v="6"/>
    <x v="2"/>
    <n v="386529.56"/>
    <x v="6"/>
    <x v="1"/>
    <n v="2021"/>
    <x v="3"/>
  </r>
  <r>
    <x v="19"/>
    <s v="1.03.04.00.00.00"/>
    <x v="1"/>
    <x v="2"/>
    <x v="1"/>
    <x v="0"/>
    <x v="1"/>
    <x v="4"/>
    <m/>
    <m/>
    <x v="1"/>
    <x v="0"/>
    <d v="2021-06-09T00:00:00"/>
    <x v="134"/>
    <n v="0"/>
    <n v="53211.839999999997"/>
    <m/>
    <x v="27"/>
    <x v="22"/>
    <m/>
    <m/>
    <x v="17"/>
    <x v="22"/>
    <x v="16"/>
    <x v="6"/>
    <x v="6"/>
    <x v="2"/>
    <n v="53211.839999999997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09T00:00:00"/>
    <x v="134"/>
    <n v="0"/>
    <n v="6135.52"/>
    <m/>
    <x v="17"/>
    <x v="15"/>
    <m/>
    <m/>
    <x v="17"/>
    <x v="15"/>
    <x v="16"/>
    <x v="6"/>
    <x v="6"/>
    <x v="2"/>
    <n v="6135.5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09T00:00:00"/>
    <x v="134"/>
    <n v="0"/>
    <n v="161.9"/>
    <m/>
    <x v="16"/>
    <x v="9"/>
    <m/>
    <m/>
    <x v="16"/>
    <x v="9"/>
    <x v="16"/>
    <x v="6"/>
    <x v="6"/>
    <x v="2"/>
    <n v="161.9"/>
    <x v="6"/>
    <x v="1"/>
    <n v="2021"/>
    <x v="3"/>
  </r>
  <r>
    <x v="9"/>
    <s v="2.03.01.07.00.00"/>
    <x v="1"/>
    <x v="1"/>
    <x v="0"/>
    <x v="0"/>
    <x v="1"/>
    <x v="3"/>
    <m/>
    <m/>
    <x v="1"/>
    <x v="0"/>
    <d v="2021-06-09T00:00:00"/>
    <x v="134"/>
    <n v="0"/>
    <n v="-216.67"/>
    <m/>
    <x v="19"/>
    <x v="5"/>
    <m/>
    <m/>
    <x v="19"/>
    <x v="5"/>
    <x v="7"/>
    <x v="6"/>
    <x v="6"/>
    <x v="2"/>
    <n v="216.67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09T00:00:00"/>
    <x v="134"/>
    <n v="0"/>
    <n v="241.89"/>
    <m/>
    <x v="17"/>
    <x v="5"/>
    <m/>
    <m/>
    <x v="17"/>
    <x v="5"/>
    <x v="16"/>
    <x v="6"/>
    <x v="6"/>
    <x v="2"/>
    <n v="241.89"/>
    <x v="6"/>
    <x v="1"/>
    <n v="2021"/>
    <x v="3"/>
  </r>
  <r>
    <x v="11"/>
    <m/>
    <x v="1"/>
    <x v="1"/>
    <x v="1"/>
    <x v="0"/>
    <x v="0"/>
    <x v="0"/>
    <m/>
    <m/>
    <x v="1"/>
    <x v="0"/>
    <d v="2021-06-09T00:00:00"/>
    <x v="134"/>
    <m/>
    <n v="11348.3"/>
    <m/>
    <x v="0"/>
    <x v="0"/>
    <m/>
    <m/>
    <x v="0"/>
    <x v="0"/>
    <x v="9"/>
    <x v="6"/>
    <x v="6"/>
    <x v="2"/>
    <n v="0"/>
    <x v="0"/>
    <x v="0"/>
    <n v="2021"/>
    <x v="3"/>
  </r>
  <r>
    <x v="27"/>
    <m/>
    <x v="1"/>
    <x v="1"/>
    <x v="0"/>
    <x v="0"/>
    <x v="0"/>
    <x v="0"/>
    <m/>
    <s v="1"/>
    <x v="1"/>
    <x v="0"/>
    <d v="2021-06-03T00:00:00"/>
    <x v="134"/>
    <m/>
    <n v="11348.3"/>
    <m/>
    <x v="0"/>
    <x v="0"/>
    <m/>
    <m/>
    <x v="0"/>
    <x v="0"/>
    <x v="0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6-09T00:00:00"/>
    <x v="134"/>
    <n v="0"/>
    <n v="9911904.7599999998"/>
    <m/>
    <x v="18"/>
    <x v="11"/>
    <m/>
    <m/>
    <x v="18"/>
    <x v="11"/>
    <x v="13"/>
    <x v="6"/>
    <x v="6"/>
    <x v="2"/>
    <n v="9911904.7599999998"/>
    <x v="6"/>
    <x v="1"/>
    <n v="2021"/>
    <x v="3"/>
  </r>
  <r>
    <x v="38"/>
    <m/>
    <x v="1"/>
    <x v="1"/>
    <x v="0"/>
    <x v="0"/>
    <x v="1"/>
    <x v="0"/>
    <m/>
    <s v="1"/>
    <x v="1"/>
    <x v="0"/>
    <d v="2021-06-09T00:00:00"/>
    <x v="134"/>
    <n v="0"/>
    <n v="51904.76"/>
    <m/>
    <x v="12"/>
    <x v="11"/>
    <m/>
    <m/>
    <x v="12"/>
    <x v="11"/>
    <x v="5"/>
    <x v="6"/>
    <x v="6"/>
    <x v="2"/>
    <n v="-51904.76"/>
    <x v="6"/>
    <x v="1"/>
    <n v="2021"/>
    <x v="3"/>
  </r>
  <r>
    <x v="9"/>
    <m/>
    <x v="1"/>
    <x v="1"/>
    <x v="0"/>
    <x v="0"/>
    <x v="1"/>
    <x v="0"/>
    <m/>
    <s v="1"/>
    <x v="1"/>
    <x v="0"/>
    <d v="2021-06-09T00:00:00"/>
    <x v="134"/>
    <n v="0"/>
    <n v="3833333.33"/>
    <m/>
    <x v="19"/>
    <x v="11"/>
    <m/>
    <m/>
    <x v="19"/>
    <x v="11"/>
    <x v="7"/>
    <x v="6"/>
    <x v="6"/>
    <x v="2"/>
    <n v="-3833333.33"/>
    <x v="6"/>
    <x v="1"/>
    <n v="2021"/>
    <x v="3"/>
  </r>
  <r>
    <x v="3"/>
    <m/>
    <x v="1"/>
    <x v="1"/>
    <x v="0"/>
    <x v="0"/>
    <x v="1"/>
    <x v="0"/>
    <m/>
    <s v="1"/>
    <x v="1"/>
    <x v="0"/>
    <d v="2021-06-09T00:00:00"/>
    <x v="134"/>
    <n v="0"/>
    <n v="6000000"/>
    <m/>
    <x v="15"/>
    <x v="11"/>
    <m/>
    <m/>
    <x v="15"/>
    <x v="11"/>
    <x v="2"/>
    <x v="6"/>
    <x v="6"/>
    <x v="2"/>
    <n v="-6000000"/>
    <x v="6"/>
    <x v="1"/>
    <n v="2021"/>
    <x v="3"/>
  </r>
  <r>
    <x v="38"/>
    <s v="2.03.01.02.00.00"/>
    <x v="1"/>
    <x v="1"/>
    <x v="0"/>
    <x v="0"/>
    <x v="1"/>
    <x v="3"/>
    <m/>
    <m/>
    <x v="1"/>
    <x v="0"/>
    <d v="2021-06-10T00:00:00"/>
    <x v="135"/>
    <n v="0"/>
    <n v="-16666.669999999998"/>
    <m/>
    <x v="12"/>
    <x v="6"/>
    <m/>
    <m/>
    <x v="12"/>
    <x v="6"/>
    <x v="5"/>
    <x v="6"/>
    <x v="6"/>
    <x v="2"/>
    <n v="16666.669999999998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0T00:00:00"/>
    <x v="135"/>
    <n v="0"/>
    <n v="10.210000000000001"/>
    <m/>
    <x v="17"/>
    <x v="3"/>
    <m/>
    <m/>
    <x v="17"/>
    <x v="3"/>
    <x v="16"/>
    <x v="6"/>
    <x v="6"/>
    <x v="2"/>
    <n v="10.210000000000001"/>
    <x v="6"/>
    <x v="1"/>
    <n v="2021"/>
    <x v="3"/>
  </r>
  <r>
    <x v="9"/>
    <s v="2.02.00.00.00.00"/>
    <x v="1"/>
    <x v="1"/>
    <x v="0"/>
    <x v="0"/>
    <x v="1"/>
    <x v="3"/>
    <m/>
    <m/>
    <x v="1"/>
    <x v="0"/>
    <d v="2021-06-10T00:00:00"/>
    <x v="135"/>
    <n v="0"/>
    <n v="-3833333.33"/>
    <m/>
    <x v="19"/>
    <x v="6"/>
    <m/>
    <m/>
    <x v="19"/>
    <x v="6"/>
    <x v="7"/>
    <x v="6"/>
    <x v="6"/>
    <x v="2"/>
    <n v="3833333.33"/>
    <x v="6"/>
    <x v="16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792.65"/>
    <m/>
    <x v="17"/>
    <x v="10"/>
    <m/>
    <m/>
    <x v="17"/>
    <x v="10"/>
    <x v="16"/>
    <x v="6"/>
    <x v="6"/>
    <x v="2"/>
    <n v="792.65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10T00:00:00"/>
    <x v="135"/>
    <n v="0"/>
    <n v="-2.86"/>
    <m/>
    <x v="19"/>
    <x v="11"/>
    <m/>
    <m/>
    <x v="19"/>
    <x v="11"/>
    <x v="7"/>
    <x v="6"/>
    <x v="6"/>
    <x v="2"/>
    <n v="2.86"/>
    <x v="6"/>
    <x v="16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120.88"/>
    <m/>
    <x v="17"/>
    <x v="20"/>
    <m/>
    <m/>
    <x v="17"/>
    <x v="20"/>
    <x v="16"/>
    <x v="6"/>
    <x v="6"/>
    <x v="2"/>
    <n v="120.88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242.13"/>
    <m/>
    <x v="17"/>
    <x v="4"/>
    <m/>
    <m/>
    <x v="17"/>
    <x v="4"/>
    <x v="16"/>
    <x v="6"/>
    <x v="6"/>
    <x v="2"/>
    <n v="242.1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0T00:00:00"/>
    <x v="135"/>
    <n v="0"/>
    <n v="45.24"/>
    <m/>
    <x v="16"/>
    <x v="8"/>
    <m/>
    <m/>
    <x v="16"/>
    <x v="8"/>
    <x v="16"/>
    <x v="6"/>
    <x v="6"/>
    <x v="2"/>
    <n v="45.24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10T00:00:00"/>
    <x v="135"/>
    <n v="0"/>
    <n v="15.86"/>
    <m/>
    <x v="8"/>
    <x v="1"/>
    <m/>
    <m/>
    <x v="8"/>
    <x v="1"/>
    <x v="23"/>
    <x v="6"/>
    <x v="6"/>
    <x v="2"/>
    <n v="15.86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0T00:00:00"/>
    <x v="135"/>
    <n v="0"/>
    <n v="153.9"/>
    <m/>
    <x v="16"/>
    <x v="2"/>
    <m/>
    <m/>
    <x v="16"/>
    <x v="2"/>
    <x v="16"/>
    <x v="6"/>
    <x v="6"/>
    <x v="2"/>
    <n v="153.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0T00:00:00"/>
    <x v="135"/>
    <n v="0"/>
    <n v="253.41"/>
    <m/>
    <x v="17"/>
    <x v="5"/>
    <m/>
    <m/>
    <x v="17"/>
    <x v="5"/>
    <x v="16"/>
    <x v="6"/>
    <x v="6"/>
    <x v="2"/>
    <n v="253.41"/>
    <x v="6"/>
    <x v="1"/>
    <n v="2021"/>
    <x v="3"/>
  </r>
  <r>
    <x v="5"/>
    <m/>
    <x v="1"/>
    <x v="1"/>
    <x v="0"/>
    <x v="0"/>
    <x v="0"/>
    <x v="0"/>
    <m/>
    <s v="1"/>
    <x v="1"/>
    <x v="0"/>
    <d v="2021-06-03T00:00:00"/>
    <x v="135"/>
    <m/>
    <n v="26147.61"/>
    <m/>
    <x v="0"/>
    <x v="0"/>
    <m/>
    <m/>
    <x v="0"/>
    <x v="0"/>
    <x v="0"/>
    <x v="6"/>
    <x v="6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06-10T00:00:00"/>
    <x v="135"/>
    <m/>
    <n v="69592.39"/>
    <m/>
    <x v="0"/>
    <x v="0"/>
    <m/>
    <m/>
    <x v="0"/>
    <x v="0"/>
    <x v="9"/>
    <x v="6"/>
    <x v="6"/>
    <x v="2"/>
    <n v="0"/>
    <x v="0"/>
    <x v="0"/>
    <n v="2021"/>
    <x v="3"/>
  </r>
  <r>
    <x v="4"/>
    <m/>
    <x v="1"/>
    <x v="1"/>
    <x v="0"/>
    <x v="0"/>
    <x v="0"/>
    <x v="0"/>
    <s v="X"/>
    <s v="1"/>
    <x v="1"/>
    <x v="0"/>
    <d v="2021-06-03T00:00:00"/>
    <x v="135"/>
    <m/>
    <n v="35355.24"/>
    <m/>
    <x v="0"/>
    <x v="0"/>
    <m/>
    <m/>
    <x v="0"/>
    <x v="0"/>
    <x v="3"/>
    <x v="6"/>
    <x v="6"/>
    <x v="2"/>
    <n v="0"/>
    <x v="0"/>
    <x v="0"/>
    <n v="2021"/>
    <x v="3"/>
  </r>
  <r>
    <x v="29"/>
    <m/>
    <x v="1"/>
    <x v="1"/>
    <x v="0"/>
    <x v="0"/>
    <x v="0"/>
    <x v="0"/>
    <m/>
    <s v="1"/>
    <x v="1"/>
    <x v="0"/>
    <d v="2021-06-03T00:00:00"/>
    <x v="135"/>
    <m/>
    <n v="8089.54"/>
    <m/>
    <x v="0"/>
    <x v="0"/>
    <m/>
    <m/>
    <x v="0"/>
    <x v="0"/>
    <x v="0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10T00:00:00"/>
    <x v="135"/>
    <n v="0"/>
    <n v="515.74"/>
    <m/>
    <x v="17"/>
    <x v="9"/>
    <m/>
    <m/>
    <x v="17"/>
    <x v="9"/>
    <x v="16"/>
    <x v="6"/>
    <x v="6"/>
    <x v="2"/>
    <n v="515.7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466.4"/>
    <m/>
    <x v="17"/>
    <x v="9"/>
    <m/>
    <m/>
    <x v="17"/>
    <x v="9"/>
    <x v="16"/>
    <x v="6"/>
    <x v="6"/>
    <x v="2"/>
    <n v="466.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193.7"/>
    <m/>
    <x v="17"/>
    <x v="4"/>
    <m/>
    <m/>
    <x v="17"/>
    <x v="4"/>
    <x v="16"/>
    <x v="6"/>
    <x v="6"/>
    <x v="2"/>
    <n v="193.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0T00:00:00"/>
    <x v="135"/>
    <n v="0"/>
    <n v="248.57"/>
    <m/>
    <x v="17"/>
    <x v="31"/>
    <m/>
    <m/>
    <x v="17"/>
    <x v="31"/>
    <x v="16"/>
    <x v="6"/>
    <x v="6"/>
    <x v="2"/>
    <n v="248.57"/>
    <x v="6"/>
    <x v="1"/>
    <n v="2021"/>
    <x v="3"/>
  </r>
  <r>
    <x v="3"/>
    <s v="2.01.04.00.00.00"/>
    <x v="1"/>
    <x v="1"/>
    <x v="0"/>
    <x v="0"/>
    <x v="1"/>
    <x v="3"/>
    <m/>
    <m/>
    <x v="1"/>
    <x v="0"/>
    <d v="2021-06-11T00:00:00"/>
    <x v="136"/>
    <n v="0"/>
    <n v="-16375.03"/>
    <m/>
    <x v="23"/>
    <x v="6"/>
    <m/>
    <m/>
    <x v="15"/>
    <x v="6"/>
    <x v="2"/>
    <x v="6"/>
    <x v="6"/>
    <x v="2"/>
    <n v="16375.03"/>
    <x v="6"/>
    <x v="18"/>
    <n v="2021"/>
    <x v="3"/>
  </r>
  <r>
    <x v="3"/>
    <s v="2.01.02.00.00.00"/>
    <x v="1"/>
    <x v="1"/>
    <x v="0"/>
    <x v="0"/>
    <x v="1"/>
    <x v="3"/>
    <m/>
    <m/>
    <x v="1"/>
    <x v="0"/>
    <d v="2021-06-11T00:00:00"/>
    <x v="136"/>
    <n v="0"/>
    <n v="-23899.33"/>
    <m/>
    <x v="22"/>
    <x v="6"/>
    <m/>
    <m/>
    <x v="15"/>
    <x v="6"/>
    <x v="2"/>
    <x v="6"/>
    <x v="6"/>
    <x v="2"/>
    <n v="23899.33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6.96"/>
    <m/>
    <x v="17"/>
    <x v="3"/>
    <m/>
    <m/>
    <x v="17"/>
    <x v="3"/>
    <x v="16"/>
    <x v="6"/>
    <x v="6"/>
    <x v="2"/>
    <n v="6.96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11T00:00:00"/>
    <x v="136"/>
    <n v="0"/>
    <n v="-4225991.34"/>
    <m/>
    <x v="15"/>
    <x v="6"/>
    <m/>
    <m/>
    <x v="15"/>
    <x v="6"/>
    <x v="2"/>
    <x v="6"/>
    <x v="6"/>
    <x v="2"/>
    <n v="4225991.34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95.24"/>
    <m/>
    <x v="17"/>
    <x v="5"/>
    <m/>
    <m/>
    <x v="17"/>
    <x v="5"/>
    <x v="16"/>
    <x v="6"/>
    <x v="6"/>
    <x v="2"/>
    <n v="95.24"/>
    <x v="6"/>
    <x v="1"/>
    <n v="2021"/>
    <x v="3"/>
  </r>
  <r>
    <x v="9"/>
    <s v="2.01.01.01.00.00"/>
    <x v="1"/>
    <x v="1"/>
    <x v="0"/>
    <x v="0"/>
    <x v="1"/>
    <x v="3"/>
    <m/>
    <m/>
    <x v="1"/>
    <x v="0"/>
    <d v="2021-06-11T00:00:00"/>
    <x v="136"/>
    <n v="0"/>
    <n v="-350.52"/>
    <m/>
    <x v="19"/>
    <x v="6"/>
    <m/>
    <m/>
    <x v="19"/>
    <x v="6"/>
    <x v="7"/>
    <x v="6"/>
    <x v="6"/>
    <x v="2"/>
    <n v="350.52"/>
    <x v="6"/>
    <x v="16"/>
    <n v="2021"/>
    <x v="3"/>
  </r>
  <r>
    <x v="9"/>
    <s v="2.01.02.00.00.00"/>
    <x v="1"/>
    <x v="1"/>
    <x v="0"/>
    <x v="0"/>
    <x v="1"/>
    <x v="3"/>
    <m/>
    <m/>
    <x v="1"/>
    <x v="0"/>
    <d v="2021-06-11T00:00:00"/>
    <x v="136"/>
    <n v="0"/>
    <n v="-600.07000000000005"/>
    <m/>
    <x v="19"/>
    <x v="6"/>
    <m/>
    <m/>
    <x v="19"/>
    <x v="6"/>
    <x v="7"/>
    <x v="6"/>
    <x v="6"/>
    <x v="2"/>
    <n v="600.07000000000005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1T00:00:00"/>
    <x v="136"/>
    <n v="0"/>
    <n v="141.88999999999999"/>
    <m/>
    <x v="17"/>
    <x v="5"/>
    <m/>
    <m/>
    <x v="17"/>
    <x v="5"/>
    <x v="16"/>
    <x v="6"/>
    <x v="6"/>
    <x v="2"/>
    <n v="141.88999999999999"/>
    <x v="6"/>
    <x v="1"/>
    <n v="2021"/>
    <x v="3"/>
  </r>
  <r>
    <x v="45"/>
    <s v="2.15.08.05.00.00"/>
    <x v="1"/>
    <x v="1"/>
    <x v="0"/>
    <x v="0"/>
    <x v="1"/>
    <x v="3"/>
    <m/>
    <m/>
    <x v="1"/>
    <x v="0"/>
    <d v="2021-06-11T00:00:00"/>
    <x v="136"/>
    <n v="0"/>
    <n v="-63785.71"/>
    <m/>
    <x v="37"/>
    <x v="33"/>
    <m/>
    <m/>
    <x v="26"/>
    <x v="33"/>
    <x v="0"/>
    <x v="6"/>
    <x v="6"/>
    <x v="2"/>
    <n v="63785.71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35.71"/>
    <m/>
    <x v="16"/>
    <x v="5"/>
    <m/>
    <m/>
    <x v="16"/>
    <x v="5"/>
    <x v="16"/>
    <x v="6"/>
    <x v="6"/>
    <x v="2"/>
    <n v="35.7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56.43"/>
    <m/>
    <x v="16"/>
    <x v="2"/>
    <m/>
    <m/>
    <x v="16"/>
    <x v="2"/>
    <x v="16"/>
    <x v="6"/>
    <x v="6"/>
    <x v="2"/>
    <n v="56.4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1T00:00:00"/>
    <x v="136"/>
    <n v="0"/>
    <n v="649.95000000000005"/>
    <m/>
    <x v="16"/>
    <x v="8"/>
    <m/>
    <m/>
    <x v="16"/>
    <x v="8"/>
    <x v="16"/>
    <x v="6"/>
    <x v="6"/>
    <x v="2"/>
    <n v="649.95000000000005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11T00:00:00"/>
    <x v="136"/>
    <n v="0"/>
    <n v="313.52999999999997"/>
    <m/>
    <x v="8"/>
    <x v="6"/>
    <m/>
    <m/>
    <x v="8"/>
    <x v="6"/>
    <x v="23"/>
    <x v="6"/>
    <x v="6"/>
    <x v="2"/>
    <n v="313.52999999999997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11T00:00:00"/>
    <x v="136"/>
    <n v="0"/>
    <n v="7.14"/>
    <m/>
    <x v="8"/>
    <x v="6"/>
    <m/>
    <m/>
    <x v="8"/>
    <x v="6"/>
    <x v="23"/>
    <x v="6"/>
    <x v="6"/>
    <x v="2"/>
    <n v="7.14"/>
    <x v="6"/>
    <x v="1"/>
    <n v="2021"/>
    <x v="3"/>
  </r>
  <r>
    <x v="5"/>
    <m/>
    <x v="1"/>
    <x v="1"/>
    <x v="0"/>
    <x v="0"/>
    <x v="0"/>
    <x v="0"/>
    <m/>
    <s v="1"/>
    <x v="1"/>
    <x v="0"/>
    <d v="2021-06-03T00:00:00"/>
    <x v="136"/>
    <m/>
    <n v="9221.6200000000008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6-03T00:00:00"/>
    <x v="136"/>
    <m/>
    <n v="32507.96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6-11T00:00:00"/>
    <x v="136"/>
    <m/>
    <n v="41729.58"/>
    <m/>
    <x v="0"/>
    <x v="0"/>
    <m/>
    <m/>
    <x v="0"/>
    <x v="0"/>
    <x v="0"/>
    <x v="6"/>
    <x v="6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6-11T00:00:00"/>
    <x v="136"/>
    <n v="0"/>
    <n v="78.83"/>
    <m/>
    <x v="17"/>
    <x v="7"/>
    <m/>
    <m/>
    <x v="17"/>
    <x v="7"/>
    <x v="16"/>
    <x v="6"/>
    <x v="6"/>
    <x v="2"/>
    <n v="78.83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11T00:00:00"/>
    <x v="136"/>
    <n v="0"/>
    <n v="49.26"/>
    <m/>
    <x v="17"/>
    <x v="7"/>
    <m/>
    <m/>
    <x v="17"/>
    <x v="7"/>
    <x v="16"/>
    <x v="6"/>
    <x v="6"/>
    <x v="2"/>
    <n v="49.26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15T00:00:00"/>
    <x v="137"/>
    <n v="0"/>
    <n v="-431.15"/>
    <m/>
    <x v="15"/>
    <x v="6"/>
    <m/>
    <m/>
    <x v="15"/>
    <x v="6"/>
    <x v="2"/>
    <x v="6"/>
    <x v="6"/>
    <x v="2"/>
    <n v="431.15"/>
    <x v="6"/>
    <x v="18"/>
    <n v="2021"/>
    <x v="3"/>
  </r>
  <r>
    <x v="19"/>
    <s v="1.02.06.00.00.00"/>
    <x v="1"/>
    <x v="2"/>
    <x v="1"/>
    <x v="0"/>
    <x v="1"/>
    <x v="0"/>
    <m/>
    <m/>
    <x v="1"/>
    <x v="0"/>
    <d v="2021-06-15T00:00:00"/>
    <x v="137"/>
    <n v="0"/>
    <n v="37.14"/>
    <m/>
    <x v="17"/>
    <x v="12"/>
    <m/>
    <m/>
    <x v="17"/>
    <x v="12"/>
    <x v="16"/>
    <x v="6"/>
    <x v="6"/>
    <x v="2"/>
    <n v="37.14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15T00:00:00"/>
    <x v="137"/>
    <n v="0"/>
    <n v="50.68"/>
    <m/>
    <x v="17"/>
    <x v="8"/>
    <m/>
    <m/>
    <x v="17"/>
    <x v="8"/>
    <x v="16"/>
    <x v="6"/>
    <x v="6"/>
    <x v="2"/>
    <n v="50.68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5T00:00:00"/>
    <x v="137"/>
    <n v="0"/>
    <n v="145146.06"/>
    <m/>
    <x v="17"/>
    <x v="12"/>
    <m/>
    <m/>
    <x v="17"/>
    <x v="12"/>
    <x v="16"/>
    <x v="6"/>
    <x v="6"/>
    <x v="2"/>
    <n v="145146.0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1893.11"/>
    <m/>
    <x v="17"/>
    <x v="3"/>
    <m/>
    <m/>
    <x v="17"/>
    <x v="3"/>
    <x v="16"/>
    <x v="6"/>
    <x v="6"/>
    <x v="2"/>
    <n v="1893.11"/>
    <x v="6"/>
    <x v="1"/>
    <n v="2021"/>
    <x v="3"/>
  </r>
  <r>
    <x v="19"/>
    <s v="1.02.03.00.00.00"/>
    <x v="1"/>
    <x v="2"/>
    <x v="1"/>
    <x v="0"/>
    <x v="1"/>
    <x v="0"/>
    <m/>
    <m/>
    <x v="1"/>
    <x v="0"/>
    <d v="2021-06-15T00:00:00"/>
    <x v="137"/>
    <n v="0"/>
    <n v="294.99"/>
    <m/>
    <x v="17"/>
    <x v="15"/>
    <m/>
    <m/>
    <x v="17"/>
    <x v="15"/>
    <x v="16"/>
    <x v="6"/>
    <x v="6"/>
    <x v="2"/>
    <n v="294.9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247.83"/>
    <m/>
    <x v="17"/>
    <x v="3"/>
    <m/>
    <m/>
    <x v="17"/>
    <x v="3"/>
    <x v="16"/>
    <x v="6"/>
    <x v="6"/>
    <x v="2"/>
    <n v="247.8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1642.21"/>
    <m/>
    <x v="17"/>
    <x v="5"/>
    <m/>
    <m/>
    <x v="17"/>
    <x v="5"/>
    <x v="16"/>
    <x v="6"/>
    <x v="6"/>
    <x v="2"/>
    <n v="1642.2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166.67"/>
    <m/>
    <x v="16"/>
    <x v="15"/>
    <m/>
    <m/>
    <x v="16"/>
    <x v="15"/>
    <x v="16"/>
    <x v="6"/>
    <x v="6"/>
    <x v="2"/>
    <n v="166.6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61.9"/>
    <m/>
    <x v="16"/>
    <x v="18"/>
    <m/>
    <m/>
    <x v="16"/>
    <x v="18"/>
    <x v="16"/>
    <x v="6"/>
    <x v="6"/>
    <x v="2"/>
    <n v="61.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476.19"/>
    <m/>
    <x v="16"/>
    <x v="2"/>
    <m/>
    <m/>
    <x v="16"/>
    <x v="2"/>
    <x v="16"/>
    <x v="6"/>
    <x v="6"/>
    <x v="2"/>
    <n v="476.19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15T00:00:00"/>
    <x v="137"/>
    <n v="0"/>
    <n v="42.67"/>
    <m/>
    <x v="8"/>
    <x v="12"/>
    <m/>
    <m/>
    <x v="8"/>
    <x v="12"/>
    <x v="23"/>
    <x v="6"/>
    <x v="6"/>
    <x v="2"/>
    <n v="42.6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119.05"/>
    <m/>
    <x v="16"/>
    <x v="4"/>
    <m/>
    <m/>
    <x v="16"/>
    <x v="4"/>
    <x v="16"/>
    <x v="6"/>
    <x v="6"/>
    <x v="2"/>
    <n v="119.05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15T00:00:00"/>
    <x v="137"/>
    <n v="0"/>
    <n v="173.45"/>
    <m/>
    <x v="8"/>
    <x v="12"/>
    <m/>
    <m/>
    <x v="8"/>
    <x v="12"/>
    <x v="23"/>
    <x v="6"/>
    <x v="6"/>
    <x v="2"/>
    <n v="173.4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714.29"/>
    <m/>
    <x v="16"/>
    <x v="2"/>
    <m/>
    <m/>
    <x v="16"/>
    <x v="2"/>
    <x v="16"/>
    <x v="6"/>
    <x v="6"/>
    <x v="2"/>
    <n v="714.29"/>
    <x v="6"/>
    <x v="1"/>
    <n v="2021"/>
    <x v="3"/>
  </r>
  <r>
    <x v="9"/>
    <m/>
    <x v="1"/>
    <x v="1"/>
    <x v="0"/>
    <x v="0"/>
    <x v="0"/>
    <x v="0"/>
    <m/>
    <m/>
    <x v="1"/>
    <x v="0"/>
    <d v="2021-06-15T00:00:00"/>
    <x v="137"/>
    <n v="0"/>
    <n v="51190.48"/>
    <m/>
    <x v="19"/>
    <x v="11"/>
    <m/>
    <m/>
    <x v="19"/>
    <x v="11"/>
    <x v="7"/>
    <x v="6"/>
    <x v="6"/>
    <x v="2"/>
    <n v="-51190.48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71.430000000000007"/>
    <m/>
    <x v="16"/>
    <x v="8"/>
    <m/>
    <m/>
    <x v="16"/>
    <x v="8"/>
    <x v="16"/>
    <x v="6"/>
    <x v="6"/>
    <x v="2"/>
    <n v="71.430000000000007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238.1"/>
    <m/>
    <x v="16"/>
    <x v="8"/>
    <m/>
    <m/>
    <x v="16"/>
    <x v="8"/>
    <x v="16"/>
    <x v="6"/>
    <x v="6"/>
    <x v="2"/>
    <n v="238.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5T00:00:00"/>
    <x v="137"/>
    <n v="0"/>
    <n v="428.9"/>
    <m/>
    <x v="17"/>
    <x v="5"/>
    <m/>
    <m/>
    <x v="17"/>
    <x v="5"/>
    <x v="16"/>
    <x v="6"/>
    <x v="6"/>
    <x v="2"/>
    <n v="428.9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15T00:00:00"/>
    <x v="137"/>
    <n v="0"/>
    <n v="3333.33"/>
    <m/>
    <x v="8"/>
    <x v="32"/>
    <m/>
    <m/>
    <x v="8"/>
    <x v="32"/>
    <x v="23"/>
    <x v="6"/>
    <x v="6"/>
    <x v="2"/>
    <n v="3333.3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47.62"/>
    <m/>
    <x v="16"/>
    <x v="15"/>
    <m/>
    <m/>
    <x v="16"/>
    <x v="15"/>
    <x v="16"/>
    <x v="6"/>
    <x v="6"/>
    <x v="2"/>
    <n v="47.6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5T00:00:00"/>
    <x v="137"/>
    <n v="0"/>
    <n v="23.81"/>
    <m/>
    <x v="16"/>
    <x v="7"/>
    <m/>
    <m/>
    <x v="16"/>
    <x v="7"/>
    <x v="16"/>
    <x v="6"/>
    <x v="6"/>
    <x v="2"/>
    <n v="23.81"/>
    <x v="6"/>
    <x v="1"/>
    <n v="2021"/>
    <x v="3"/>
  </r>
  <r>
    <x v="24"/>
    <m/>
    <x v="1"/>
    <x v="1"/>
    <x v="0"/>
    <x v="0"/>
    <x v="0"/>
    <x v="0"/>
    <s v="X"/>
    <s v="1"/>
    <x v="1"/>
    <x v="0"/>
    <d v="2021-06-03T00:00:00"/>
    <x v="137"/>
    <m/>
    <n v="2142857.14"/>
    <m/>
    <x v="0"/>
    <x v="0"/>
    <m/>
    <m/>
    <x v="0"/>
    <x v="0"/>
    <x v="9"/>
    <x v="6"/>
    <x v="6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6-03T00:00:00"/>
    <x v="137"/>
    <m/>
    <n v="9296.44"/>
    <m/>
    <x v="0"/>
    <x v="0"/>
    <m/>
    <m/>
    <x v="0"/>
    <x v="0"/>
    <x v="1"/>
    <x v="6"/>
    <x v="6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6-03T00:00:00"/>
    <x v="137"/>
    <m/>
    <n v="33331.26"/>
    <m/>
    <x v="0"/>
    <x v="0"/>
    <m/>
    <m/>
    <x v="0"/>
    <x v="0"/>
    <x v="14"/>
    <x v="6"/>
    <x v="6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06-03T00:00:00"/>
    <x v="137"/>
    <m/>
    <n v="16783.830000000002"/>
    <m/>
    <x v="0"/>
    <x v="0"/>
    <m/>
    <m/>
    <x v="0"/>
    <x v="0"/>
    <x v="9"/>
    <x v="6"/>
    <x v="6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6-15T00:00:00"/>
    <x v="137"/>
    <m/>
    <n v="2202268.67"/>
    <m/>
    <x v="0"/>
    <x v="0"/>
    <m/>
    <m/>
    <x v="0"/>
    <x v="0"/>
    <x v="0"/>
    <x v="6"/>
    <x v="6"/>
    <x v="2"/>
    <n v="0"/>
    <x v="0"/>
    <x v="0"/>
    <n v="2021"/>
    <x v="3"/>
  </r>
  <r>
    <x v="6"/>
    <s v="2.15.03.00.00.00"/>
    <x v="1"/>
    <x v="1"/>
    <x v="0"/>
    <x v="0"/>
    <x v="1"/>
    <x v="3"/>
    <m/>
    <m/>
    <x v="1"/>
    <x v="0"/>
    <d v="2021-06-15T00:00:00"/>
    <x v="137"/>
    <n v="0"/>
    <n v="-11904.76"/>
    <m/>
    <x v="1"/>
    <x v="20"/>
    <m/>
    <m/>
    <x v="1"/>
    <x v="20"/>
    <x v="0"/>
    <x v="6"/>
    <x v="6"/>
    <x v="2"/>
    <n v="11904.76"/>
    <x v="6"/>
    <x v="16"/>
    <n v="2021"/>
    <x v="3"/>
  </r>
  <r>
    <x v="37"/>
    <m/>
    <x v="1"/>
    <x v="1"/>
    <x v="0"/>
    <x v="0"/>
    <x v="1"/>
    <x v="0"/>
    <m/>
    <s v="1"/>
    <x v="1"/>
    <x v="0"/>
    <d v="2021-06-15T00:00:00"/>
    <x v="137"/>
    <n v="0"/>
    <n v="1190.48"/>
    <m/>
    <x v="11"/>
    <x v="11"/>
    <m/>
    <m/>
    <x v="11"/>
    <x v="11"/>
    <x v="6"/>
    <x v="6"/>
    <x v="6"/>
    <x v="2"/>
    <n v="-1190.48"/>
    <x v="6"/>
    <x v="1"/>
    <n v="2021"/>
    <x v="3"/>
  </r>
  <r>
    <x v="15"/>
    <m/>
    <x v="1"/>
    <x v="1"/>
    <x v="0"/>
    <x v="0"/>
    <x v="1"/>
    <x v="0"/>
    <m/>
    <s v="1"/>
    <x v="1"/>
    <x v="0"/>
    <d v="2021-06-15T00:00:00"/>
    <x v="137"/>
    <n v="0"/>
    <n v="50000"/>
    <m/>
    <x v="32"/>
    <x v="11"/>
    <m/>
    <m/>
    <x v="23"/>
    <x v="11"/>
    <x v="12"/>
    <x v="6"/>
    <x v="6"/>
    <x v="2"/>
    <n v="-50000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15T00:00:00"/>
    <x v="137"/>
    <n v="0"/>
    <n v="3839.03"/>
    <m/>
    <x v="17"/>
    <x v="2"/>
    <m/>
    <m/>
    <x v="17"/>
    <x v="2"/>
    <x v="16"/>
    <x v="6"/>
    <x v="6"/>
    <x v="2"/>
    <n v="3839.03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16T00:00:00"/>
    <x v="138"/>
    <n v="0"/>
    <n v="-405940.17"/>
    <m/>
    <x v="15"/>
    <x v="6"/>
    <m/>
    <m/>
    <x v="15"/>
    <x v="6"/>
    <x v="2"/>
    <x v="6"/>
    <x v="6"/>
    <x v="2"/>
    <n v="405940.17"/>
    <x v="6"/>
    <x v="18"/>
    <n v="2021"/>
    <x v="3"/>
  </r>
  <r>
    <x v="29"/>
    <s v="2.15.01.07.00.00"/>
    <x v="1"/>
    <x v="1"/>
    <x v="0"/>
    <x v="0"/>
    <x v="1"/>
    <x v="3"/>
    <m/>
    <m/>
    <x v="1"/>
    <x v="0"/>
    <d v="2021-06-16T00:00:00"/>
    <x v="138"/>
    <n v="0"/>
    <n v="-2344.38"/>
    <m/>
    <x v="9"/>
    <x v="21"/>
    <m/>
    <m/>
    <x v="9"/>
    <x v="21"/>
    <x v="0"/>
    <x v="6"/>
    <x v="6"/>
    <x v="2"/>
    <n v="2344.38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6T00:00:00"/>
    <x v="138"/>
    <n v="0"/>
    <n v="121.54"/>
    <m/>
    <x v="17"/>
    <x v="3"/>
    <m/>
    <m/>
    <x v="17"/>
    <x v="3"/>
    <x v="16"/>
    <x v="6"/>
    <x v="6"/>
    <x v="2"/>
    <n v="121.54"/>
    <x v="6"/>
    <x v="1"/>
    <n v="2021"/>
    <x v="3"/>
  </r>
  <r>
    <x v="6"/>
    <s v="2.15.03.00.00.00"/>
    <x v="1"/>
    <x v="1"/>
    <x v="0"/>
    <x v="0"/>
    <x v="1"/>
    <x v="3"/>
    <m/>
    <m/>
    <x v="1"/>
    <x v="0"/>
    <d v="2021-06-16T00:00:00"/>
    <x v="138"/>
    <n v="0"/>
    <n v="-7150"/>
    <m/>
    <x v="1"/>
    <x v="6"/>
    <m/>
    <m/>
    <x v="1"/>
    <x v="6"/>
    <x v="0"/>
    <x v="6"/>
    <x v="6"/>
    <x v="2"/>
    <n v="7150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8.57"/>
    <m/>
    <x v="16"/>
    <x v="5"/>
    <m/>
    <m/>
    <x v="16"/>
    <x v="5"/>
    <x v="16"/>
    <x v="6"/>
    <x v="6"/>
    <x v="2"/>
    <n v="28.57"/>
    <x v="6"/>
    <x v="1"/>
    <n v="2021"/>
    <x v="3"/>
  </r>
  <r>
    <x v="9"/>
    <m/>
    <x v="1"/>
    <x v="1"/>
    <x v="0"/>
    <x v="0"/>
    <x v="0"/>
    <x v="0"/>
    <m/>
    <m/>
    <x v="1"/>
    <x v="0"/>
    <d v="2021-06-16T00:00:00"/>
    <x v="138"/>
    <n v="0"/>
    <n v="59523.81"/>
    <m/>
    <x v="19"/>
    <x v="11"/>
    <m/>
    <m/>
    <x v="19"/>
    <x v="11"/>
    <x v="7"/>
    <x v="6"/>
    <x v="6"/>
    <x v="2"/>
    <n v="-59523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3.81"/>
    <m/>
    <x v="16"/>
    <x v="8"/>
    <m/>
    <m/>
    <x v="16"/>
    <x v="8"/>
    <x v="16"/>
    <x v="6"/>
    <x v="6"/>
    <x v="2"/>
    <n v="23.8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3.81"/>
    <m/>
    <x v="16"/>
    <x v="8"/>
    <m/>
    <m/>
    <x v="16"/>
    <x v="8"/>
    <x v="16"/>
    <x v="6"/>
    <x v="6"/>
    <x v="2"/>
    <n v="23.8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6T00:00:00"/>
    <x v="138"/>
    <n v="0"/>
    <n v="172.24"/>
    <m/>
    <x v="17"/>
    <x v="5"/>
    <m/>
    <m/>
    <x v="17"/>
    <x v="5"/>
    <x v="16"/>
    <x v="6"/>
    <x v="6"/>
    <x v="2"/>
    <n v="172.2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214.29"/>
    <m/>
    <x v="16"/>
    <x v="9"/>
    <m/>
    <m/>
    <x v="16"/>
    <x v="9"/>
    <x v="16"/>
    <x v="6"/>
    <x v="6"/>
    <x v="2"/>
    <n v="214.29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16T00:00:00"/>
    <x v="138"/>
    <n v="0"/>
    <n v="-2.86"/>
    <m/>
    <x v="19"/>
    <x v="11"/>
    <m/>
    <m/>
    <x v="19"/>
    <x v="11"/>
    <x v="7"/>
    <x v="6"/>
    <x v="6"/>
    <x v="2"/>
    <n v="2.86"/>
    <x v="6"/>
    <x v="16"/>
    <n v="2021"/>
    <x v="3"/>
  </r>
  <r>
    <x v="36"/>
    <s v="1.03.05.00.00.00"/>
    <x v="1"/>
    <x v="2"/>
    <x v="1"/>
    <x v="0"/>
    <x v="1"/>
    <x v="0"/>
    <m/>
    <m/>
    <x v="1"/>
    <x v="0"/>
    <d v="2021-06-16T00:00:00"/>
    <x v="138"/>
    <n v="0"/>
    <n v="7.2"/>
    <m/>
    <x v="8"/>
    <x v="1"/>
    <m/>
    <m/>
    <x v="8"/>
    <x v="1"/>
    <x v="23"/>
    <x v="6"/>
    <x v="6"/>
    <x v="2"/>
    <n v="7.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6T00:00:00"/>
    <x v="138"/>
    <n v="0"/>
    <n v="119.05"/>
    <m/>
    <x v="16"/>
    <x v="18"/>
    <m/>
    <m/>
    <x v="16"/>
    <x v="18"/>
    <x v="16"/>
    <x v="6"/>
    <x v="6"/>
    <x v="2"/>
    <n v="119.05"/>
    <x v="6"/>
    <x v="1"/>
    <n v="2021"/>
    <x v="3"/>
  </r>
  <r>
    <x v="22"/>
    <m/>
    <x v="1"/>
    <x v="1"/>
    <x v="1"/>
    <x v="0"/>
    <x v="0"/>
    <x v="0"/>
    <m/>
    <m/>
    <x v="1"/>
    <x v="0"/>
    <d v="2021-06-16T00:00:00"/>
    <x v="138"/>
    <m/>
    <n v="229216.33"/>
    <m/>
    <x v="0"/>
    <x v="0"/>
    <m/>
    <m/>
    <x v="0"/>
    <x v="0"/>
    <x v="18"/>
    <x v="6"/>
    <x v="6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06-03T00:00:00"/>
    <x v="138"/>
    <m/>
    <n v="19308.68"/>
    <m/>
    <x v="0"/>
    <x v="0"/>
    <m/>
    <m/>
    <x v="0"/>
    <x v="0"/>
    <x v="15"/>
    <x v="6"/>
    <x v="6"/>
    <x v="2"/>
    <n v="0"/>
    <x v="0"/>
    <x v="0"/>
    <n v="2021"/>
    <x v="3"/>
  </r>
  <r>
    <x v="14"/>
    <m/>
    <x v="1"/>
    <x v="1"/>
    <x v="0"/>
    <x v="0"/>
    <x v="0"/>
    <x v="0"/>
    <m/>
    <s v="4"/>
    <x v="1"/>
    <x v="0"/>
    <d v="2021-05-20T00:00:00"/>
    <x v="138"/>
    <m/>
    <n v="2576.2800000000002"/>
    <m/>
    <x v="0"/>
    <x v="0"/>
    <m/>
    <m/>
    <x v="0"/>
    <x v="0"/>
    <x v="11"/>
    <x v="5"/>
    <x v="6"/>
    <x v="2"/>
    <n v="0"/>
    <x v="0"/>
    <x v="0"/>
    <n v="2021"/>
    <x v="3"/>
  </r>
  <r>
    <x v="28"/>
    <m/>
    <x v="1"/>
    <x v="1"/>
    <x v="0"/>
    <x v="0"/>
    <x v="0"/>
    <x v="0"/>
    <s v="X"/>
    <s v="1"/>
    <x v="1"/>
    <x v="0"/>
    <d v="2021-06-03T00:00:00"/>
    <x v="138"/>
    <m/>
    <n v="3701.97"/>
    <m/>
    <x v="0"/>
    <x v="0"/>
    <m/>
    <m/>
    <x v="0"/>
    <x v="0"/>
    <x v="15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4T00:00:00"/>
    <x v="138"/>
    <m/>
    <n v="199602.63"/>
    <m/>
    <x v="0"/>
    <x v="0"/>
    <m/>
    <m/>
    <x v="0"/>
    <x v="0"/>
    <x v="10"/>
    <x v="6"/>
    <x v="6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6-08T00:00:00"/>
    <x v="138"/>
    <m/>
    <n v="4026.78"/>
    <m/>
    <x v="0"/>
    <x v="0"/>
    <m/>
    <m/>
    <x v="0"/>
    <x v="0"/>
    <x v="0"/>
    <x v="6"/>
    <x v="6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6-16T00:00:00"/>
    <x v="138"/>
    <n v="0"/>
    <n v="85.39"/>
    <m/>
    <x v="17"/>
    <x v="7"/>
    <m/>
    <m/>
    <x v="17"/>
    <x v="7"/>
    <x v="16"/>
    <x v="6"/>
    <x v="6"/>
    <x v="2"/>
    <n v="85.39"/>
    <x v="6"/>
    <x v="1"/>
    <n v="2021"/>
    <x v="3"/>
  </r>
  <r>
    <x v="6"/>
    <m/>
    <x v="1"/>
    <x v="1"/>
    <x v="0"/>
    <x v="0"/>
    <x v="1"/>
    <x v="0"/>
    <m/>
    <s v="3"/>
    <x v="1"/>
    <x v="0"/>
    <d v="2021-06-16T00:00:00"/>
    <x v="138"/>
    <n v="0"/>
    <n v="59523.81"/>
    <m/>
    <x v="1"/>
    <x v="11"/>
    <m/>
    <m/>
    <x v="1"/>
    <x v="11"/>
    <x v="0"/>
    <x v="6"/>
    <x v="6"/>
    <x v="2"/>
    <n v="-59523.81"/>
    <x v="6"/>
    <x v="1"/>
    <n v="2021"/>
    <x v="3"/>
  </r>
  <r>
    <x v="27"/>
    <s v="2.15.08.01.00.00"/>
    <x v="1"/>
    <x v="1"/>
    <x v="0"/>
    <x v="0"/>
    <x v="1"/>
    <x v="3"/>
    <m/>
    <m/>
    <x v="1"/>
    <x v="0"/>
    <d v="2021-06-16T00:00:00"/>
    <x v="138"/>
    <n v="0"/>
    <n v="-141.9"/>
    <m/>
    <x v="14"/>
    <x v="5"/>
    <m/>
    <m/>
    <x v="14"/>
    <x v="5"/>
    <x v="0"/>
    <x v="6"/>
    <x v="6"/>
    <x v="2"/>
    <n v="141.9"/>
    <x v="6"/>
    <x v="16"/>
    <n v="2021"/>
    <x v="3"/>
  </r>
  <r>
    <x v="16"/>
    <m/>
    <x v="1"/>
    <x v="1"/>
    <x v="1"/>
    <x v="0"/>
    <x v="0"/>
    <x v="0"/>
    <m/>
    <m/>
    <x v="1"/>
    <x v="0"/>
    <d v="2021-06-17T00:00:00"/>
    <x v="139"/>
    <n v="0"/>
    <n v="66666.67"/>
    <m/>
    <x v="18"/>
    <x v="11"/>
    <m/>
    <m/>
    <x v="18"/>
    <x v="11"/>
    <x v="13"/>
    <x v="6"/>
    <x v="6"/>
    <x v="2"/>
    <n v="66666.67"/>
    <x v="6"/>
    <x v="1"/>
    <n v="2021"/>
    <x v="3"/>
  </r>
  <r>
    <x v="3"/>
    <s v="2.01.02.00.00.00"/>
    <x v="1"/>
    <x v="1"/>
    <x v="0"/>
    <x v="0"/>
    <x v="1"/>
    <x v="3"/>
    <m/>
    <m/>
    <x v="1"/>
    <x v="0"/>
    <d v="2021-06-17T00:00:00"/>
    <x v="139"/>
    <n v="0"/>
    <n v="-408753.21"/>
    <m/>
    <x v="22"/>
    <x v="6"/>
    <m/>
    <m/>
    <x v="15"/>
    <x v="6"/>
    <x v="2"/>
    <x v="6"/>
    <x v="6"/>
    <x v="2"/>
    <n v="408753.21"/>
    <x v="6"/>
    <x v="18"/>
    <n v="2021"/>
    <x v="3"/>
  </r>
  <r>
    <x v="3"/>
    <s v="2.01.04.00.00.00"/>
    <x v="1"/>
    <x v="1"/>
    <x v="0"/>
    <x v="0"/>
    <x v="1"/>
    <x v="3"/>
    <m/>
    <m/>
    <x v="1"/>
    <x v="0"/>
    <d v="2021-06-17T00:00:00"/>
    <x v="139"/>
    <n v="0"/>
    <n v="-621.42999999999995"/>
    <m/>
    <x v="23"/>
    <x v="6"/>
    <m/>
    <m/>
    <x v="15"/>
    <x v="6"/>
    <x v="2"/>
    <x v="6"/>
    <x v="6"/>
    <x v="2"/>
    <n v="621.42999999999995"/>
    <x v="6"/>
    <x v="18"/>
    <n v="2021"/>
    <x v="3"/>
  </r>
  <r>
    <x v="19"/>
    <s v="1.02.11.00.00.00"/>
    <x v="1"/>
    <x v="2"/>
    <x v="1"/>
    <x v="0"/>
    <x v="1"/>
    <x v="0"/>
    <m/>
    <m/>
    <x v="1"/>
    <x v="0"/>
    <d v="2021-06-17T00:00:00"/>
    <x v="139"/>
    <n v="0"/>
    <n v="2185.71"/>
    <m/>
    <x v="17"/>
    <x v="12"/>
    <m/>
    <m/>
    <x v="17"/>
    <x v="12"/>
    <x v="16"/>
    <x v="6"/>
    <x v="6"/>
    <x v="2"/>
    <n v="2185.7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7T00:00:00"/>
    <x v="139"/>
    <n v="0"/>
    <n v="129.41999999999999"/>
    <m/>
    <x v="17"/>
    <x v="3"/>
    <m/>
    <m/>
    <x v="17"/>
    <x v="3"/>
    <x v="16"/>
    <x v="6"/>
    <x v="6"/>
    <x v="2"/>
    <n v="129.41999999999999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17T00:00:00"/>
    <x v="139"/>
    <n v="0"/>
    <n v="-68935.649999999994"/>
    <m/>
    <x v="15"/>
    <x v="6"/>
    <m/>
    <m/>
    <x v="15"/>
    <x v="6"/>
    <x v="2"/>
    <x v="6"/>
    <x v="6"/>
    <x v="2"/>
    <n v="68935.649999999994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17T00:00:00"/>
    <x v="139"/>
    <n v="0"/>
    <n v="208.94"/>
    <m/>
    <x v="17"/>
    <x v="5"/>
    <m/>
    <m/>
    <x v="17"/>
    <x v="5"/>
    <x v="16"/>
    <x v="6"/>
    <x v="6"/>
    <x v="2"/>
    <n v="208.94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17T00:00:00"/>
    <x v="139"/>
    <n v="0"/>
    <n v="-2.86"/>
    <m/>
    <x v="19"/>
    <x v="11"/>
    <m/>
    <m/>
    <x v="19"/>
    <x v="11"/>
    <x v="7"/>
    <x v="6"/>
    <x v="6"/>
    <x v="2"/>
    <n v="2.86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17T00:00:00"/>
    <x v="139"/>
    <n v="0"/>
    <n v="153.9"/>
    <m/>
    <x v="16"/>
    <x v="2"/>
    <m/>
    <m/>
    <x v="16"/>
    <x v="2"/>
    <x v="16"/>
    <x v="6"/>
    <x v="6"/>
    <x v="2"/>
    <n v="153.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7T00:00:00"/>
    <x v="139"/>
    <n v="0"/>
    <n v="178.57"/>
    <m/>
    <x v="16"/>
    <x v="8"/>
    <m/>
    <m/>
    <x v="16"/>
    <x v="8"/>
    <x v="16"/>
    <x v="6"/>
    <x v="6"/>
    <x v="2"/>
    <n v="178.57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17T00:00:00"/>
    <x v="139"/>
    <n v="0"/>
    <n v="22.7"/>
    <m/>
    <x v="8"/>
    <x v="1"/>
    <m/>
    <m/>
    <x v="8"/>
    <x v="1"/>
    <x v="23"/>
    <x v="6"/>
    <x v="6"/>
    <x v="2"/>
    <n v="22.7"/>
    <x v="6"/>
    <x v="1"/>
    <n v="2021"/>
    <x v="3"/>
  </r>
  <r>
    <x v="11"/>
    <m/>
    <x v="1"/>
    <x v="1"/>
    <x v="0"/>
    <x v="0"/>
    <x v="0"/>
    <x v="0"/>
    <s v="X"/>
    <s v="1"/>
    <x v="1"/>
    <x v="0"/>
    <d v="2021-06-03T00:00:00"/>
    <x v="139"/>
    <m/>
    <n v="118522.8"/>
    <m/>
    <x v="0"/>
    <x v="0"/>
    <m/>
    <m/>
    <x v="0"/>
    <x v="0"/>
    <x v="9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6-17T00:00:00"/>
    <x v="139"/>
    <m/>
    <n v="429126.34"/>
    <m/>
    <x v="0"/>
    <x v="0"/>
    <m/>
    <m/>
    <x v="0"/>
    <x v="0"/>
    <x v="13"/>
    <x v="6"/>
    <x v="6"/>
    <x v="2"/>
    <n v="0"/>
    <x v="0"/>
    <x v="0"/>
    <n v="2021"/>
    <x v="3"/>
  </r>
  <r>
    <x v="29"/>
    <m/>
    <x v="1"/>
    <x v="1"/>
    <x v="0"/>
    <x v="0"/>
    <x v="0"/>
    <x v="0"/>
    <m/>
    <s v="1"/>
    <x v="1"/>
    <x v="0"/>
    <d v="2021-06-03T00:00:00"/>
    <x v="139"/>
    <m/>
    <n v="943.05"/>
    <m/>
    <x v="0"/>
    <x v="0"/>
    <m/>
    <m/>
    <x v="0"/>
    <x v="0"/>
    <x v="0"/>
    <x v="6"/>
    <x v="6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6-05T00:00:00"/>
    <x v="139"/>
    <m/>
    <n v="309660.49"/>
    <m/>
    <x v="0"/>
    <x v="0"/>
    <m/>
    <m/>
    <x v="0"/>
    <x v="0"/>
    <x v="14"/>
    <x v="6"/>
    <x v="6"/>
    <x v="2"/>
    <n v="0"/>
    <x v="0"/>
    <x v="0"/>
    <n v="2021"/>
    <x v="3"/>
  </r>
  <r>
    <x v="1"/>
    <m/>
    <x v="1"/>
    <x v="1"/>
    <x v="0"/>
    <x v="0"/>
    <x v="1"/>
    <x v="0"/>
    <m/>
    <s v="1"/>
    <x v="1"/>
    <x v="0"/>
    <d v="2021-06-17T00:00:00"/>
    <x v="139"/>
    <n v="0"/>
    <n v="66666.67"/>
    <m/>
    <x v="6"/>
    <x v="11"/>
    <m/>
    <m/>
    <x v="6"/>
    <x v="11"/>
    <x v="1"/>
    <x v="6"/>
    <x v="6"/>
    <x v="2"/>
    <n v="-66666.67"/>
    <x v="6"/>
    <x v="1"/>
    <n v="2021"/>
    <x v="3"/>
  </r>
  <r>
    <x v="16"/>
    <m/>
    <x v="1"/>
    <x v="2"/>
    <x v="1"/>
    <x v="0"/>
    <x v="1"/>
    <x v="0"/>
    <m/>
    <m/>
    <x v="1"/>
    <x v="0"/>
    <d v="2021-06-17T00:00:00"/>
    <x v="139"/>
    <n v="0"/>
    <n v="23021.73"/>
    <m/>
    <x v="30"/>
    <x v="26"/>
    <m/>
    <m/>
    <x v="18"/>
    <x v="26"/>
    <x v="13"/>
    <x v="6"/>
    <x v="6"/>
    <x v="2"/>
    <n v="23021.73"/>
    <x v="6"/>
    <x v="1"/>
    <n v="2021"/>
    <x v="3"/>
  </r>
  <r>
    <x v="5"/>
    <s v="2.15.01.05.02.00"/>
    <x v="1"/>
    <x v="1"/>
    <x v="0"/>
    <x v="0"/>
    <x v="1"/>
    <x v="3"/>
    <m/>
    <m/>
    <x v="1"/>
    <x v="0"/>
    <d v="2021-06-18T00:00:00"/>
    <x v="140"/>
    <n v="0"/>
    <n v="-100.74"/>
    <m/>
    <x v="25"/>
    <x v="13"/>
    <m/>
    <m/>
    <x v="5"/>
    <x v="13"/>
    <x v="0"/>
    <x v="6"/>
    <x v="6"/>
    <x v="2"/>
    <n v="100.74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3.43"/>
    <m/>
    <x v="24"/>
    <x v="13"/>
    <m/>
    <m/>
    <x v="5"/>
    <x v="13"/>
    <x v="0"/>
    <x v="6"/>
    <x v="6"/>
    <x v="2"/>
    <n v="3.43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82.68"/>
    <m/>
    <x v="24"/>
    <x v="13"/>
    <m/>
    <m/>
    <x v="5"/>
    <x v="13"/>
    <x v="0"/>
    <x v="6"/>
    <x v="6"/>
    <x v="2"/>
    <n v="82.68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12.86"/>
    <m/>
    <x v="24"/>
    <x v="13"/>
    <m/>
    <m/>
    <x v="5"/>
    <x v="13"/>
    <x v="0"/>
    <x v="6"/>
    <x v="6"/>
    <x v="2"/>
    <n v="12.86"/>
    <x v="6"/>
    <x v="16"/>
    <n v="2021"/>
    <x v="3"/>
  </r>
  <r>
    <x v="5"/>
    <s v="2.15.01.12.00.00"/>
    <x v="1"/>
    <x v="1"/>
    <x v="0"/>
    <x v="0"/>
    <x v="1"/>
    <x v="3"/>
    <m/>
    <m/>
    <x v="1"/>
    <x v="0"/>
    <d v="2021-06-18T00:00:00"/>
    <x v="140"/>
    <n v="0"/>
    <n v="-40.840000000000003"/>
    <m/>
    <x v="24"/>
    <x v="13"/>
    <m/>
    <m/>
    <x v="5"/>
    <x v="13"/>
    <x v="0"/>
    <x v="6"/>
    <x v="6"/>
    <x v="2"/>
    <n v="40.840000000000003"/>
    <x v="6"/>
    <x v="16"/>
    <n v="2021"/>
    <x v="3"/>
  </r>
  <r>
    <x v="5"/>
    <s v="2.15.08.14.00.00"/>
    <x v="1"/>
    <x v="1"/>
    <x v="0"/>
    <x v="0"/>
    <x v="1"/>
    <x v="3"/>
    <m/>
    <m/>
    <x v="1"/>
    <x v="0"/>
    <d v="2021-06-18T00:00:00"/>
    <x v="140"/>
    <n v="0"/>
    <n v="-17183.419999999998"/>
    <m/>
    <x v="5"/>
    <x v="12"/>
    <m/>
    <m/>
    <x v="5"/>
    <x v="12"/>
    <x v="0"/>
    <x v="6"/>
    <x v="6"/>
    <x v="2"/>
    <n v="17183.419999999998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133.6"/>
    <m/>
    <x v="17"/>
    <x v="3"/>
    <m/>
    <m/>
    <x v="17"/>
    <x v="3"/>
    <x v="16"/>
    <x v="6"/>
    <x v="6"/>
    <x v="2"/>
    <n v="133.6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18T00:00:00"/>
    <x v="140"/>
    <n v="0"/>
    <n v="553.51"/>
    <m/>
    <x v="17"/>
    <x v="15"/>
    <m/>
    <m/>
    <x v="17"/>
    <x v="15"/>
    <x v="16"/>
    <x v="6"/>
    <x v="6"/>
    <x v="2"/>
    <n v="553.5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238.1"/>
    <m/>
    <x v="16"/>
    <x v="16"/>
    <m/>
    <m/>
    <x v="16"/>
    <x v="16"/>
    <x v="16"/>
    <x v="6"/>
    <x v="6"/>
    <x v="2"/>
    <n v="238.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183.33"/>
    <m/>
    <x v="16"/>
    <x v="15"/>
    <m/>
    <m/>
    <x v="16"/>
    <x v="15"/>
    <x v="16"/>
    <x v="6"/>
    <x v="6"/>
    <x v="2"/>
    <n v="183.3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35.71"/>
    <m/>
    <x v="16"/>
    <x v="4"/>
    <m/>
    <m/>
    <x v="16"/>
    <x v="4"/>
    <x v="16"/>
    <x v="6"/>
    <x v="6"/>
    <x v="2"/>
    <n v="35.71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202.97"/>
    <m/>
    <x v="17"/>
    <x v="5"/>
    <m/>
    <m/>
    <x v="17"/>
    <x v="5"/>
    <x v="16"/>
    <x v="6"/>
    <x v="6"/>
    <x v="2"/>
    <n v="202.97"/>
    <x v="6"/>
    <x v="1"/>
    <n v="2021"/>
    <x v="3"/>
  </r>
  <r>
    <x v="9"/>
    <s v="2.15.08.14.00.00"/>
    <x v="1"/>
    <x v="1"/>
    <x v="0"/>
    <x v="0"/>
    <x v="1"/>
    <x v="3"/>
    <m/>
    <m/>
    <x v="1"/>
    <x v="0"/>
    <d v="2021-06-18T00:00:00"/>
    <x v="140"/>
    <n v="0"/>
    <n v="-28.83"/>
    <m/>
    <x v="19"/>
    <x v="30"/>
    <m/>
    <m/>
    <x v="19"/>
    <x v="30"/>
    <x v="7"/>
    <x v="6"/>
    <x v="6"/>
    <x v="2"/>
    <n v="28.83"/>
    <x v="6"/>
    <x v="16"/>
    <n v="2021"/>
    <x v="3"/>
  </r>
  <r>
    <x v="39"/>
    <s v="1.02.10.00.00.00"/>
    <x v="1"/>
    <x v="2"/>
    <x v="1"/>
    <x v="0"/>
    <x v="1"/>
    <x v="0"/>
    <m/>
    <m/>
    <x v="1"/>
    <x v="0"/>
    <d v="2021-06-18T00:00:00"/>
    <x v="140"/>
    <n v="0"/>
    <n v="59.52"/>
    <m/>
    <x v="16"/>
    <x v="16"/>
    <m/>
    <m/>
    <x v="16"/>
    <x v="16"/>
    <x v="16"/>
    <x v="6"/>
    <x v="6"/>
    <x v="2"/>
    <n v="59.5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18T00:00:00"/>
    <x v="140"/>
    <n v="0"/>
    <n v="713.4"/>
    <m/>
    <x v="17"/>
    <x v="5"/>
    <m/>
    <m/>
    <x v="17"/>
    <x v="5"/>
    <x v="16"/>
    <x v="6"/>
    <x v="6"/>
    <x v="2"/>
    <n v="713.4"/>
    <x v="6"/>
    <x v="1"/>
    <n v="2021"/>
    <x v="3"/>
  </r>
  <r>
    <x v="9"/>
    <s v="2.03.01.02.00.00"/>
    <x v="1"/>
    <x v="1"/>
    <x v="0"/>
    <x v="0"/>
    <x v="1"/>
    <x v="3"/>
    <m/>
    <m/>
    <x v="1"/>
    <x v="0"/>
    <d v="2021-06-18T00:00:00"/>
    <x v="140"/>
    <n v="0"/>
    <n v="-13151.14"/>
    <m/>
    <x v="19"/>
    <x v="17"/>
    <m/>
    <m/>
    <x v="19"/>
    <x v="17"/>
    <x v="7"/>
    <x v="6"/>
    <x v="6"/>
    <x v="2"/>
    <n v="13151.14"/>
    <x v="6"/>
    <x v="16"/>
    <n v="2021"/>
    <x v="3"/>
  </r>
  <r>
    <x v="19"/>
    <s v="1.02.06.00.00.00"/>
    <x v="1"/>
    <x v="2"/>
    <x v="1"/>
    <x v="0"/>
    <x v="1"/>
    <x v="0"/>
    <m/>
    <m/>
    <x v="1"/>
    <x v="0"/>
    <d v="2021-06-18T00:00:00"/>
    <x v="140"/>
    <n v="0"/>
    <n v="10.36"/>
    <m/>
    <x v="17"/>
    <x v="20"/>
    <m/>
    <m/>
    <x v="17"/>
    <x v="20"/>
    <x v="16"/>
    <x v="6"/>
    <x v="6"/>
    <x v="2"/>
    <n v="10.36"/>
    <x v="6"/>
    <x v="1"/>
    <n v="2021"/>
    <x v="3"/>
  </r>
  <r>
    <x v="21"/>
    <m/>
    <x v="1"/>
    <x v="1"/>
    <x v="0"/>
    <x v="0"/>
    <x v="0"/>
    <x v="0"/>
    <m/>
    <s v="1"/>
    <x v="1"/>
    <x v="0"/>
    <d v="2021-06-03T00:00:00"/>
    <x v="140"/>
    <m/>
    <n v="34755.54"/>
    <m/>
    <x v="0"/>
    <x v="0"/>
    <m/>
    <m/>
    <x v="0"/>
    <x v="0"/>
    <x v="1"/>
    <x v="6"/>
    <x v="6"/>
    <x v="2"/>
    <n v="0"/>
    <x v="0"/>
    <x v="0"/>
    <n v="2021"/>
    <x v="3"/>
  </r>
  <r>
    <x v="15"/>
    <m/>
    <x v="1"/>
    <x v="1"/>
    <x v="1"/>
    <x v="0"/>
    <x v="0"/>
    <x v="0"/>
    <m/>
    <m/>
    <x v="1"/>
    <x v="0"/>
    <d v="2021-06-18T00:00:00"/>
    <x v="140"/>
    <m/>
    <n v="624416.89"/>
    <m/>
    <x v="0"/>
    <x v="0"/>
    <m/>
    <m/>
    <x v="0"/>
    <x v="0"/>
    <x v="12"/>
    <x v="6"/>
    <x v="6"/>
    <x v="2"/>
    <n v="0"/>
    <x v="0"/>
    <x v="0"/>
    <n v="2021"/>
    <x v="3"/>
  </r>
  <r>
    <x v="5"/>
    <m/>
    <x v="1"/>
    <x v="1"/>
    <x v="0"/>
    <x v="0"/>
    <x v="0"/>
    <x v="0"/>
    <s v="X"/>
    <s v="2"/>
    <x v="1"/>
    <x v="0"/>
    <d v="2021-06-10T00:00:00"/>
    <x v="140"/>
    <m/>
    <n v="62350.22"/>
    <m/>
    <x v="0"/>
    <x v="0"/>
    <m/>
    <m/>
    <x v="0"/>
    <x v="0"/>
    <x v="0"/>
    <x v="6"/>
    <x v="6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6-08T00:00:00"/>
    <x v="140"/>
    <m/>
    <n v="27.31"/>
    <m/>
    <x v="0"/>
    <x v="0"/>
    <m/>
    <m/>
    <x v="0"/>
    <x v="0"/>
    <x v="1"/>
    <x v="6"/>
    <x v="6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0"/>
    <d v="2021-06-03T00:00:00"/>
    <x v="140"/>
    <m/>
    <n v="17675.080000000002"/>
    <m/>
    <x v="0"/>
    <x v="0"/>
    <m/>
    <m/>
    <x v="0"/>
    <x v="0"/>
    <x v="8"/>
    <x v="6"/>
    <x v="6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06-03T00:00:00"/>
    <x v="140"/>
    <m/>
    <n v="421944.58"/>
    <m/>
    <x v="0"/>
    <x v="0"/>
    <m/>
    <m/>
    <x v="0"/>
    <x v="0"/>
    <x v="17"/>
    <x v="6"/>
    <x v="6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6-03T00:00:00"/>
    <x v="140"/>
    <m/>
    <n v="35533.18"/>
    <m/>
    <x v="0"/>
    <x v="0"/>
    <m/>
    <m/>
    <x v="0"/>
    <x v="0"/>
    <x v="0"/>
    <x v="6"/>
    <x v="6"/>
    <x v="2"/>
    <n v="0"/>
    <x v="0"/>
    <x v="0"/>
    <n v="2021"/>
    <x v="3"/>
  </r>
  <r>
    <x v="26"/>
    <m/>
    <x v="1"/>
    <x v="1"/>
    <x v="0"/>
    <x v="0"/>
    <x v="0"/>
    <x v="0"/>
    <s v="X"/>
    <s v="1"/>
    <x v="1"/>
    <x v="0"/>
    <d v="2021-06-03T00:00:00"/>
    <x v="140"/>
    <m/>
    <n v="41205.629999999997"/>
    <m/>
    <x v="0"/>
    <x v="0"/>
    <m/>
    <m/>
    <x v="0"/>
    <x v="0"/>
    <x v="5"/>
    <x v="6"/>
    <x v="6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6-03T00:00:00"/>
    <x v="140"/>
    <m/>
    <n v="428.57"/>
    <m/>
    <x v="0"/>
    <x v="0"/>
    <m/>
    <m/>
    <x v="0"/>
    <x v="0"/>
    <x v="1"/>
    <x v="6"/>
    <x v="6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06-10T00:00:00"/>
    <x v="140"/>
    <m/>
    <n v="705.54"/>
    <m/>
    <x v="0"/>
    <x v="0"/>
    <m/>
    <m/>
    <x v="0"/>
    <x v="0"/>
    <x v="0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4T00:00:00"/>
    <x v="140"/>
    <m/>
    <n v="9791.24"/>
    <m/>
    <x v="0"/>
    <x v="0"/>
    <m/>
    <m/>
    <x v="0"/>
    <x v="0"/>
    <x v="10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18T00:00:00"/>
    <x v="140"/>
    <n v="0"/>
    <n v="4953.1499999999996"/>
    <m/>
    <x v="17"/>
    <x v="2"/>
    <m/>
    <m/>
    <x v="17"/>
    <x v="2"/>
    <x v="16"/>
    <x v="6"/>
    <x v="6"/>
    <x v="2"/>
    <n v="4953.1499999999996"/>
    <x v="6"/>
    <x v="1"/>
    <n v="2021"/>
    <x v="3"/>
  </r>
  <r>
    <x v="5"/>
    <s v="2.15.01.18.00.00"/>
    <x v="1"/>
    <x v="1"/>
    <x v="0"/>
    <x v="0"/>
    <x v="1"/>
    <x v="3"/>
    <m/>
    <m/>
    <x v="1"/>
    <x v="0"/>
    <d v="2021-06-18T00:00:00"/>
    <x v="140"/>
    <n v="0"/>
    <n v="-1006.25"/>
    <m/>
    <x v="26"/>
    <x v="19"/>
    <m/>
    <m/>
    <x v="5"/>
    <x v="19"/>
    <x v="0"/>
    <x v="6"/>
    <x v="6"/>
    <x v="2"/>
    <n v="1006.25"/>
    <x v="6"/>
    <x v="16"/>
    <n v="2021"/>
    <x v="3"/>
  </r>
  <r>
    <x v="19"/>
    <s v="1.02.11.00.00.00"/>
    <x v="1"/>
    <x v="2"/>
    <x v="1"/>
    <x v="0"/>
    <x v="1"/>
    <x v="0"/>
    <m/>
    <m/>
    <x v="1"/>
    <x v="0"/>
    <d v="2021-06-18T00:00:00"/>
    <x v="140"/>
    <n v="0"/>
    <n v="920.25"/>
    <m/>
    <x v="17"/>
    <x v="4"/>
    <m/>
    <m/>
    <x v="17"/>
    <x v="4"/>
    <x v="16"/>
    <x v="6"/>
    <x v="6"/>
    <x v="2"/>
    <n v="920.2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1T00:00:00"/>
    <x v="141"/>
    <n v="0"/>
    <n v="163.47999999999999"/>
    <m/>
    <x v="17"/>
    <x v="3"/>
    <m/>
    <m/>
    <x v="17"/>
    <x v="3"/>
    <x v="16"/>
    <x v="6"/>
    <x v="6"/>
    <x v="2"/>
    <n v="163.47999999999999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21T00:00:00"/>
    <x v="141"/>
    <n v="0"/>
    <n v="-3769.47"/>
    <m/>
    <x v="15"/>
    <x v="6"/>
    <m/>
    <m/>
    <x v="15"/>
    <x v="6"/>
    <x v="2"/>
    <x v="6"/>
    <x v="6"/>
    <x v="2"/>
    <n v="3769.47"/>
    <x v="6"/>
    <x v="18"/>
    <n v="2021"/>
    <x v="3"/>
  </r>
  <r>
    <x v="39"/>
    <s v="1.02.10.00.00.00"/>
    <x v="1"/>
    <x v="2"/>
    <x v="1"/>
    <x v="0"/>
    <x v="1"/>
    <x v="0"/>
    <m/>
    <m/>
    <x v="1"/>
    <x v="0"/>
    <d v="2021-06-21T00:00:00"/>
    <x v="141"/>
    <n v="0"/>
    <n v="97.62"/>
    <m/>
    <x v="16"/>
    <x v="7"/>
    <m/>
    <m/>
    <x v="16"/>
    <x v="7"/>
    <x v="16"/>
    <x v="6"/>
    <x v="6"/>
    <x v="2"/>
    <n v="97.62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21T00:00:00"/>
    <x v="141"/>
    <n v="0"/>
    <n v="61.9"/>
    <m/>
    <x v="8"/>
    <x v="6"/>
    <m/>
    <m/>
    <x v="8"/>
    <x v="6"/>
    <x v="23"/>
    <x v="6"/>
    <x v="6"/>
    <x v="2"/>
    <n v="61.9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1T00:00:00"/>
    <x v="141"/>
    <n v="0"/>
    <n v="36.32"/>
    <m/>
    <x v="17"/>
    <x v="4"/>
    <m/>
    <m/>
    <x v="17"/>
    <x v="4"/>
    <x v="16"/>
    <x v="6"/>
    <x v="6"/>
    <x v="2"/>
    <n v="36.32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21T00:00:00"/>
    <x v="141"/>
    <n v="0"/>
    <n v="89.87"/>
    <m/>
    <x v="8"/>
    <x v="12"/>
    <m/>
    <m/>
    <x v="8"/>
    <x v="12"/>
    <x v="23"/>
    <x v="6"/>
    <x v="6"/>
    <x v="2"/>
    <n v="89.87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1T00:00:00"/>
    <x v="141"/>
    <n v="0"/>
    <n v="525.29999999999995"/>
    <m/>
    <x v="17"/>
    <x v="5"/>
    <m/>
    <m/>
    <x v="17"/>
    <x v="5"/>
    <x v="16"/>
    <x v="6"/>
    <x v="6"/>
    <x v="2"/>
    <n v="525.2999999999999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2T00:00:00"/>
    <x v="142"/>
    <n v="0"/>
    <n v="92.83"/>
    <m/>
    <x v="17"/>
    <x v="3"/>
    <m/>
    <m/>
    <x v="17"/>
    <x v="3"/>
    <x v="16"/>
    <x v="6"/>
    <x v="6"/>
    <x v="2"/>
    <n v="92.83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22T00:00:00"/>
    <x v="142"/>
    <n v="0"/>
    <n v="1847.22"/>
    <m/>
    <x v="8"/>
    <x v="1"/>
    <m/>
    <m/>
    <x v="8"/>
    <x v="1"/>
    <x v="23"/>
    <x v="6"/>
    <x v="6"/>
    <x v="2"/>
    <n v="1847.22"/>
    <x v="6"/>
    <x v="1"/>
    <n v="2021"/>
    <x v="3"/>
  </r>
  <r>
    <x v="19"/>
    <s v="1.02.01.00.00.00"/>
    <x v="1"/>
    <x v="2"/>
    <x v="1"/>
    <x v="0"/>
    <x v="1"/>
    <x v="0"/>
    <m/>
    <m/>
    <x v="1"/>
    <x v="0"/>
    <d v="2021-06-22T00:00:00"/>
    <x v="142"/>
    <n v="0"/>
    <n v="7263.92"/>
    <m/>
    <x v="17"/>
    <x v="10"/>
    <m/>
    <m/>
    <x v="17"/>
    <x v="10"/>
    <x v="16"/>
    <x v="6"/>
    <x v="6"/>
    <x v="2"/>
    <n v="7263.9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2T00:00:00"/>
    <x v="142"/>
    <n v="0"/>
    <n v="1266.01"/>
    <m/>
    <x v="16"/>
    <x v="7"/>
    <m/>
    <m/>
    <x v="16"/>
    <x v="7"/>
    <x v="16"/>
    <x v="6"/>
    <x v="6"/>
    <x v="2"/>
    <n v="1266.01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22T00:00:00"/>
    <x v="142"/>
    <n v="0"/>
    <n v="102.34"/>
    <m/>
    <x v="8"/>
    <x v="6"/>
    <m/>
    <m/>
    <x v="8"/>
    <x v="6"/>
    <x v="23"/>
    <x v="6"/>
    <x v="6"/>
    <x v="2"/>
    <n v="102.34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22T00:00:00"/>
    <x v="142"/>
    <n v="0"/>
    <n v="-2.86"/>
    <m/>
    <x v="19"/>
    <x v="11"/>
    <m/>
    <m/>
    <x v="19"/>
    <x v="11"/>
    <x v="7"/>
    <x v="6"/>
    <x v="6"/>
    <x v="2"/>
    <n v="2.86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22T00:00:00"/>
    <x v="142"/>
    <n v="0"/>
    <n v="118.88"/>
    <m/>
    <x v="17"/>
    <x v="5"/>
    <m/>
    <m/>
    <x v="17"/>
    <x v="5"/>
    <x v="16"/>
    <x v="6"/>
    <x v="6"/>
    <x v="2"/>
    <n v="118.88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2T00:00:00"/>
    <x v="142"/>
    <n v="0"/>
    <n v="119.05"/>
    <m/>
    <x v="16"/>
    <x v="8"/>
    <m/>
    <m/>
    <x v="16"/>
    <x v="8"/>
    <x v="16"/>
    <x v="6"/>
    <x v="6"/>
    <x v="2"/>
    <n v="119.05"/>
    <x v="6"/>
    <x v="1"/>
    <n v="2021"/>
    <x v="3"/>
  </r>
  <r>
    <x v="4"/>
    <m/>
    <x v="1"/>
    <x v="1"/>
    <x v="0"/>
    <x v="0"/>
    <x v="0"/>
    <x v="0"/>
    <m/>
    <s v="3"/>
    <x v="1"/>
    <x v="0"/>
    <d v="2021-06-04T00:00:00"/>
    <x v="142"/>
    <m/>
    <n v="45179.72"/>
    <m/>
    <x v="0"/>
    <x v="0"/>
    <m/>
    <m/>
    <x v="0"/>
    <x v="0"/>
    <x v="3"/>
    <x v="6"/>
    <x v="6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06-22T00:00:00"/>
    <x v="142"/>
    <m/>
    <n v="45179.72"/>
    <m/>
    <x v="0"/>
    <x v="0"/>
    <m/>
    <m/>
    <x v="0"/>
    <x v="0"/>
    <x v="11"/>
    <x v="6"/>
    <x v="6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6-22T00:00:00"/>
    <x v="142"/>
    <n v="0"/>
    <n v="37.22"/>
    <m/>
    <x v="17"/>
    <x v="7"/>
    <m/>
    <m/>
    <x v="17"/>
    <x v="7"/>
    <x v="16"/>
    <x v="6"/>
    <x v="6"/>
    <x v="2"/>
    <n v="37.22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2T00:00:00"/>
    <x v="142"/>
    <n v="0"/>
    <n v="3545.52"/>
    <m/>
    <x v="17"/>
    <x v="2"/>
    <m/>
    <m/>
    <x v="17"/>
    <x v="2"/>
    <x v="16"/>
    <x v="6"/>
    <x v="6"/>
    <x v="2"/>
    <n v="3545.52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23T00:00:00"/>
    <x v="143"/>
    <n v="0"/>
    <n v="-397890.05"/>
    <m/>
    <x v="15"/>
    <x v="6"/>
    <m/>
    <m/>
    <x v="15"/>
    <x v="6"/>
    <x v="2"/>
    <x v="6"/>
    <x v="6"/>
    <x v="2"/>
    <n v="397890.05"/>
    <x v="6"/>
    <x v="18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44.07"/>
    <m/>
    <x v="17"/>
    <x v="3"/>
    <m/>
    <m/>
    <x v="17"/>
    <x v="3"/>
    <x v="16"/>
    <x v="6"/>
    <x v="6"/>
    <x v="2"/>
    <n v="44.07"/>
    <x v="6"/>
    <x v="1"/>
    <n v="2021"/>
    <x v="3"/>
  </r>
  <r>
    <x v="29"/>
    <s v="2.15.01.07.00.00"/>
    <x v="1"/>
    <x v="1"/>
    <x v="0"/>
    <x v="0"/>
    <x v="1"/>
    <x v="3"/>
    <m/>
    <m/>
    <x v="1"/>
    <x v="0"/>
    <d v="2021-06-23T00:00:00"/>
    <x v="143"/>
    <n v="0"/>
    <n v="-521.42999999999995"/>
    <m/>
    <x v="9"/>
    <x v="21"/>
    <m/>
    <m/>
    <x v="9"/>
    <x v="21"/>
    <x v="0"/>
    <x v="6"/>
    <x v="6"/>
    <x v="2"/>
    <n v="521.42999999999995"/>
    <x v="6"/>
    <x v="16"/>
    <n v="2021"/>
    <x v="3"/>
  </r>
  <r>
    <x v="6"/>
    <s v="2.15.03.00.00.00"/>
    <x v="1"/>
    <x v="1"/>
    <x v="0"/>
    <x v="0"/>
    <x v="1"/>
    <x v="3"/>
    <m/>
    <m/>
    <x v="1"/>
    <x v="0"/>
    <d v="2021-06-23T00:00:00"/>
    <x v="143"/>
    <n v="0"/>
    <n v="-11643.81"/>
    <m/>
    <x v="1"/>
    <x v="6"/>
    <m/>
    <m/>
    <x v="1"/>
    <x v="6"/>
    <x v="0"/>
    <x v="6"/>
    <x v="6"/>
    <x v="2"/>
    <n v="11643.81"/>
    <x v="6"/>
    <x v="16"/>
    <n v="2021"/>
    <x v="3"/>
  </r>
  <r>
    <x v="19"/>
    <s v="1.02.01.00.00.00"/>
    <x v="1"/>
    <x v="2"/>
    <x v="1"/>
    <x v="0"/>
    <x v="1"/>
    <x v="0"/>
    <m/>
    <m/>
    <x v="1"/>
    <x v="0"/>
    <d v="2021-06-23T00:00:00"/>
    <x v="143"/>
    <n v="0"/>
    <n v="7263.92"/>
    <m/>
    <x v="17"/>
    <x v="10"/>
    <m/>
    <m/>
    <x v="17"/>
    <x v="10"/>
    <x v="16"/>
    <x v="6"/>
    <x v="6"/>
    <x v="2"/>
    <n v="7263.9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3T00:00:00"/>
    <x v="143"/>
    <n v="0"/>
    <n v="155.94999999999999"/>
    <m/>
    <x v="16"/>
    <x v="15"/>
    <m/>
    <m/>
    <x v="16"/>
    <x v="15"/>
    <x v="16"/>
    <x v="6"/>
    <x v="6"/>
    <x v="2"/>
    <n v="155.9499999999999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3T00:00:00"/>
    <x v="143"/>
    <n v="0"/>
    <n v="119.05"/>
    <m/>
    <x v="16"/>
    <x v="8"/>
    <m/>
    <m/>
    <x v="16"/>
    <x v="8"/>
    <x v="16"/>
    <x v="6"/>
    <x v="6"/>
    <x v="2"/>
    <n v="119.05"/>
    <x v="6"/>
    <x v="1"/>
    <n v="2021"/>
    <x v="3"/>
  </r>
  <r>
    <x v="9"/>
    <s v="2.01.02.00.00.00"/>
    <x v="1"/>
    <x v="1"/>
    <x v="0"/>
    <x v="0"/>
    <x v="1"/>
    <x v="3"/>
    <m/>
    <m/>
    <x v="1"/>
    <x v="0"/>
    <d v="2021-06-23T00:00:00"/>
    <x v="143"/>
    <n v="0"/>
    <n v="-19364.43"/>
    <m/>
    <x v="19"/>
    <x v="6"/>
    <m/>
    <m/>
    <x v="19"/>
    <x v="6"/>
    <x v="7"/>
    <x v="6"/>
    <x v="6"/>
    <x v="2"/>
    <n v="19364.43"/>
    <x v="6"/>
    <x v="16"/>
    <n v="2021"/>
    <x v="3"/>
  </r>
  <r>
    <x v="9"/>
    <s v="2.01.01.01.00.00"/>
    <x v="1"/>
    <x v="1"/>
    <x v="0"/>
    <x v="0"/>
    <x v="1"/>
    <x v="3"/>
    <m/>
    <m/>
    <x v="1"/>
    <x v="0"/>
    <d v="2021-06-23T00:00:00"/>
    <x v="143"/>
    <n v="0"/>
    <n v="-3781.65"/>
    <m/>
    <x v="19"/>
    <x v="6"/>
    <m/>
    <m/>
    <x v="19"/>
    <x v="6"/>
    <x v="7"/>
    <x v="6"/>
    <x v="6"/>
    <x v="2"/>
    <n v="3781.65"/>
    <x v="6"/>
    <x v="16"/>
    <n v="2021"/>
    <x v="3"/>
  </r>
  <r>
    <x v="36"/>
    <s v="1.03.05.00.00.00"/>
    <x v="1"/>
    <x v="2"/>
    <x v="1"/>
    <x v="0"/>
    <x v="1"/>
    <x v="0"/>
    <m/>
    <m/>
    <x v="1"/>
    <x v="0"/>
    <d v="2021-06-23T00:00:00"/>
    <x v="143"/>
    <n v="0"/>
    <n v="14.29"/>
    <m/>
    <x v="8"/>
    <x v="6"/>
    <m/>
    <m/>
    <x v="8"/>
    <x v="6"/>
    <x v="23"/>
    <x v="6"/>
    <x v="6"/>
    <x v="2"/>
    <n v="14.2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230.13"/>
    <m/>
    <x v="17"/>
    <x v="5"/>
    <m/>
    <m/>
    <x v="17"/>
    <x v="5"/>
    <x v="16"/>
    <x v="6"/>
    <x v="6"/>
    <x v="2"/>
    <n v="230.1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3T00:00:00"/>
    <x v="143"/>
    <n v="0"/>
    <n v="1011.86"/>
    <m/>
    <x v="17"/>
    <x v="5"/>
    <m/>
    <m/>
    <x v="17"/>
    <x v="5"/>
    <x v="16"/>
    <x v="6"/>
    <x v="6"/>
    <x v="2"/>
    <n v="1011.86"/>
    <x v="6"/>
    <x v="1"/>
    <n v="2021"/>
    <x v="3"/>
  </r>
  <r>
    <x v="21"/>
    <m/>
    <x v="1"/>
    <x v="1"/>
    <x v="0"/>
    <x v="0"/>
    <x v="0"/>
    <x v="0"/>
    <m/>
    <s v="3"/>
    <x v="1"/>
    <x v="0"/>
    <d v="2021-06-15T00:00:00"/>
    <x v="143"/>
    <m/>
    <n v="121124.34"/>
    <m/>
    <x v="0"/>
    <x v="0"/>
    <m/>
    <m/>
    <x v="0"/>
    <x v="0"/>
    <x v="1"/>
    <x v="6"/>
    <x v="6"/>
    <x v="2"/>
    <n v="0"/>
    <x v="0"/>
    <x v="0"/>
    <n v="2021"/>
    <x v="3"/>
  </r>
  <r>
    <x v="25"/>
    <m/>
    <x v="1"/>
    <x v="1"/>
    <x v="0"/>
    <x v="0"/>
    <x v="0"/>
    <x v="0"/>
    <s v="X"/>
    <s v="2"/>
    <x v="1"/>
    <x v="0"/>
    <d v="2021-06-10T00:00:00"/>
    <x v="143"/>
    <m/>
    <n v="1180.95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06-10T00:00:00"/>
    <x v="143"/>
    <m/>
    <n v="374305.96"/>
    <m/>
    <x v="0"/>
    <x v="0"/>
    <m/>
    <m/>
    <x v="0"/>
    <x v="0"/>
    <x v="0"/>
    <x v="6"/>
    <x v="6"/>
    <x v="2"/>
    <n v="0"/>
    <x v="0"/>
    <x v="0"/>
    <n v="2021"/>
    <x v="3"/>
  </r>
  <r>
    <x v="10"/>
    <m/>
    <x v="1"/>
    <x v="1"/>
    <x v="1"/>
    <x v="0"/>
    <x v="0"/>
    <x v="0"/>
    <m/>
    <m/>
    <x v="1"/>
    <x v="0"/>
    <d v="2021-06-23T00:00:00"/>
    <x v="143"/>
    <m/>
    <n v="496611.24"/>
    <m/>
    <x v="0"/>
    <x v="0"/>
    <m/>
    <m/>
    <x v="0"/>
    <x v="0"/>
    <x v="8"/>
    <x v="6"/>
    <x v="6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6-24T00:00:00"/>
    <x v="144"/>
    <n v="0"/>
    <n v="47619.05"/>
    <m/>
    <x v="18"/>
    <x v="11"/>
    <m/>
    <m/>
    <x v="18"/>
    <x v="11"/>
    <x v="13"/>
    <x v="6"/>
    <x v="6"/>
    <x v="2"/>
    <n v="47619.0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156.85"/>
    <m/>
    <x v="17"/>
    <x v="3"/>
    <m/>
    <m/>
    <x v="17"/>
    <x v="3"/>
    <x v="16"/>
    <x v="6"/>
    <x v="6"/>
    <x v="2"/>
    <n v="156.85"/>
    <x v="6"/>
    <x v="1"/>
    <n v="2021"/>
    <x v="3"/>
  </r>
  <r>
    <x v="5"/>
    <s v="2.15.01.12.00.00"/>
    <x v="1"/>
    <x v="1"/>
    <x v="0"/>
    <x v="0"/>
    <x v="1"/>
    <x v="3"/>
    <m/>
    <m/>
    <x v="1"/>
    <x v="0"/>
    <d v="2021-06-24T00:00:00"/>
    <x v="144"/>
    <n v="0"/>
    <n v="-61.13"/>
    <m/>
    <x v="24"/>
    <x v="13"/>
    <m/>
    <m/>
    <x v="5"/>
    <x v="13"/>
    <x v="0"/>
    <x v="6"/>
    <x v="6"/>
    <x v="2"/>
    <n v="61.13"/>
    <x v="6"/>
    <x v="16"/>
    <n v="2021"/>
    <x v="3"/>
  </r>
  <r>
    <x v="16"/>
    <m/>
    <x v="1"/>
    <x v="1"/>
    <x v="1"/>
    <x v="0"/>
    <x v="0"/>
    <x v="0"/>
    <m/>
    <m/>
    <x v="1"/>
    <x v="0"/>
    <d v="2021-06-24T00:00:00"/>
    <x v="144"/>
    <n v="0"/>
    <n v="2571428.5699999998"/>
    <m/>
    <x v="18"/>
    <x v="11"/>
    <m/>
    <m/>
    <x v="18"/>
    <x v="11"/>
    <x v="13"/>
    <x v="6"/>
    <x v="6"/>
    <x v="2"/>
    <n v="2571428.5699999998"/>
    <x v="6"/>
    <x v="1"/>
    <n v="2021"/>
    <x v="3"/>
  </r>
  <r>
    <x v="3"/>
    <m/>
    <x v="1"/>
    <x v="1"/>
    <x v="0"/>
    <x v="0"/>
    <x v="1"/>
    <x v="0"/>
    <m/>
    <s v="3"/>
    <x v="1"/>
    <x v="0"/>
    <d v="2021-06-24T00:00:00"/>
    <x v="144"/>
    <n v="0"/>
    <n v="2571428.5699999998"/>
    <m/>
    <x v="15"/>
    <x v="11"/>
    <m/>
    <m/>
    <x v="15"/>
    <x v="11"/>
    <x v="2"/>
    <x v="6"/>
    <x v="6"/>
    <x v="2"/>
    <n v="-2571428.5699999998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4T00:00:00"/>
    <x v="144"/>
    <n v="0"/>
    <n v="24763.47"/>
    <m/>
    <x v="17"/>
    <x v="28"/>
    <m/>
    <m/>
    <x v="17"/>
    <x v="28"/>
    <x v="16"/>
    <x v="6"/>
    <x v="6"/>
    <x v="2"/>
    <n v="24763.4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4T00:00:00"/>
    <x v="144"/>
    <n v="0"/>
    <n v="1657.14"/>
    <m/>
    <x v="17"/>
    <x v="13"/>
    <m/>
    <m/>
    <x v="17"/>
    <x v="13"/>
    <x v="16"/>
    <x v="6"/>
    <x v="6"/>
    <x v="2"/>
    <n v="1657.14"/>
    <x v="6"/>
    <x v="1"/>
    <n v="2021"/>
    <x v="3"/>
  </r>
  <r>
    <x v="9"/>
    <s v="2.01.01.01.00.00"/>
    <x v="1"/>
    <x v="1"/>
    <x v="0"/>
    <x v="0"/>
    <x v="1"/>
    <x v="3"/>
    <m/>
    <m/>
    <x v="1"/>
    <x v="0"/>
    <d v="2021-06-24T00:00:00"/>
    <x v="144"/>
    <n v="0"/>
    <n v="-560.19000000000005"/>
    <m/>
    <x v="19"/>
    <x v="6"/>
    <m/>
    <m/>
    <x v="19"/>
    <x v="6"/>
    <x v="7"/>
    <x v="6"/>
    <x v="6"/>
    <x v="2"/>
    <n v="560.19000000000005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176.49"/>
    <m/>
    <x v="17"/>
    <x v="5"/>
    <m/>
    <m/>
    <x v="17"/>
    <x v="5"/>
    <x v="16"/>
    <x v="6"/>
    <x v="6"/>
    <x v="2"/>
    <n v="176.49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4T00:00:00"/>
    <x v="144"/>
    <n v="0"/>
    <n v="190.48"/>
    <m/>
    <x v="16"/>
    <x v="18"/>
    <m/>
    <m/>
    <x v="16"/>
    <x v="18"/>
    <x v="16"/>
    <x v="6"/>
    <x v="6"/>
    <x v="2"/>
    <n v="190.48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24T00:00:00"/>
    <x v="144"/>
    <n v="0"/>
    <n v="-5.95"/>
    <m/>
    <x v="19"/>
    <x v="11"/>
    <m/>
    <m/>
    <x v="19"/>
    <x v="11"/>
    <x v="7"/>
    <x v="6"/>
    <x v="6"/>
    <x v="2"/>
    <n v="5.95"/>
    <x v="6"/>
    <x v="16"/>
    <n v="2021"/>
    <x v="3"/>
  </r>
  <r>
    <x v="9"/>
    <m/>
    <x v="1"/>
    <x v="2"/>
    <x v="0"/>
    <x v="0"/>
    <x v="1"/>
    <x v="0"/>
    <m/>
    <m/>
    <x v="1"/>
    <x v="0"/>
    <d v="2021-06-24T00:00:00"/>
    <x v="144"/>
    <n v="0"/>
    <n v="14669.09"/>
    <m/>
    <x v="19"/>
    <x v="26"/>
    <m/>
    <m/>
    <x v="19"/>
    <x v="26"/>
    <x v="7"/>
    <x v="6"/>
    <x v="6"/>
    <x v="2"/>
    <n v="14669.09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4T00:00:00"/>
    <x v="144"/>
    <n v="0"/>
    <n v="6978.22"/>
    <m/>
    <x v="17"/>
    <x v="5"/>
    <m/>
    <m/>
    <x v="17"/>
    <x v="5"/>
    <x v="16"/>
    <x v="6"/>
    <x v="6"/>
    <x v="2"/>
    <n v="6978.22"/>
    <x v="6"/>
    <x v="1"/>
    <n v="2021"/>
    <x v="3"/>
  </r>
  <r>
    <x v="28"/>
    <m/>
    <x v="1"/>
    <x v="1"/>
    <x v="1"/>
    <x v="0"/>
    <x v="0"/>
    <x v="0"/>
    <m/>
    <m/>
    <x v="1"/>
    <x v="0"/>
    <d v="2021-06-24T00:00:00"/>
    <x v="144"/>
    <m/>
    <n v="1620539.72"/>
    <m/>
    <x v="0"/>
    <x v="0"/>
    <m/>
    <m/>
    <x v="0"/>
    <x v="0"/>
    <x v="15"/>
    <x v="6"/>
    <x v="6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6-15T00:00:00"/>
    <x v="144"/>
    <m/>
    <n v="18087.14"/>
    <m/>
    <x v="0"/>
    <x v="0"/>
    <m/>
    <m/>
    <x v="0"/>
    <x v="0"/>
    <x v="5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4"/>
    <m/>
    <n v="32528.959999999999"/>
    <m/>
    <x v="0"/>
    <x v="0"/>
    <m/>
    <m/>
    <x v="0"/>
    <x v="0"/>
    <x v="0"/>
    <x v="6"/>
    <x v="6"/>
    <x v="2"/>
    <n v="0"/>
    <x v="0"/>
    <x v="0"/>
    <n v="2021"/>
    <x v="3"/>
  </r>
  <r>
    <x v="26"/>
    <m/>
    <x v="1"/>
    <x v="1"/>
    <x v="0"/>
    <x v="0"/>
    <x v="0"/>
    <x v="0"/>
    <s v="X"/>
    <s v="3"/>
    <x v="1"/>
    <x v="0"/>
    <d v="2021-06-15T00:00:00"/>
    <x v="144"/>
    <m/>
    <n v="168935.48"/>
    <m/>
    <x v="0"/>
    <x v="0"/>
    <m/>
    <m/>
    <x v="0"/>
    <x v="0"/>
    <x v="5"/>
    <x v="6"/>
    <x v="6"/>
    <x v="2"/>
    <n v="0"/>
    <x v="0"/>
    <x v="0"/>
    <n v="2021"/>
    <x v="3"/>
  </r>
  <r>
    <x v="29"/>
    <m/>
    <x v="1"/>
    <x v="1"/>
    <x v="0"/>
    <x v="0"/>
    <x v="0"/>
    <x v="0"/>
    <m/>
    <s v="3"/>
    <x v="1"/>
    <x v="0"/>
    <d v="2021-06-15T00:00:00"/>
    <x v="144"/>
    <m/>
    <n v="99762.55"/>
    <m/>
    <x v="0"/>
    <x v="0"/>
    <m/>
    <m/>
    <x v="0"/>
    <x v="0"/>
    <x v="0"/>
    <x v="6"/>
    <x v="6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6-04T00:00:00"/>
    <x v="144"/>
    <m/>
    <n v="21724.98"/>
    <m/>
    <x v="0"/>
    <x v="0"/>
    <m/>
    <m/>
    <x v="0"/>
    <x v="0"/>
    <x v="9"/>
    <x v="6"/>
    <x v="6"/>
    <x v="2"/>
    <n v="0"/>
    <x v="0"/>
    <x v="0"/>
    <n v="2021"/>
    <x v="3"/>
  </r>
  <r>
    <x v="41"/>
    <m/>
    <x v="1"/>
    <x v="1"/>
    <x v="0"/>
    <x v="0"/>
    <x v="0"/>
    <x v="0"/>
    <m/>
    <s v="3"/>
    <x v="1"/>
    <x v="0"/>
    <d v="2021-06-15T00:00:00"/>
    <x v="144"/>
    <m/>
    <n v="1005162.71"/>
    <m/>
    <x v="0"/>
    <x v="0"/>
    <m/>
    <m/>
    <x v="0"/>
    <x v="0"/>
    <x v="15"/>
    <x v="6"/>
    <x v="6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06-11T00:00:00"/>
    <x v="144"/>
    <m/>
    <n v="32873.599999999999"/>
    <m/>
    <x v="0"/>
    <x v="0"/>
    <m/>
    <m/>
    <x v="0"/>
    <x v="0"/>
    <x v="1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03T00:00:00"/>
    <x v="144"/>
    <m/>
    <n v="22.69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4"/>
    <m/>
    <n v="241441.62"/>
    <m/>
    <x v="0"/>
    <x v="0"/>
    <m/>
    <m/>
    <x v="0"/>
    <x v="0"/>
    <x v="0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24T00:00:00"/>
    <x v="144"/>
    <n v="0"/>
    <n v="409.16"/>
    <m/>
    <x v="17"/>
    <x v="2"/>
    <m/>
    <m/>
    <x v="17"/>
    <x v="2"/>
    <x v="16"/>
    <x v="6"/>
    <x v="6"/>
    <x v="2"/>
    <n v="409.16"/>
    <x v="6"/>
    <x v="1"/>
    <n v="2021"/>
    <x v="3"/>
  </r>
  <r>
    <x v="15"/>
    <s v="2.06.02.00.00.00"/>
    <x v="1"/>
    <x v="1"/>
    <x v="0"/>
    <x v="0"/>
    <x v="1"/>
    <x v="3"/>
    <m/>
    <m/>
    <x v="1"/>
    <x v="0"/>
    <d v="2021-06-24T00:00:00"/>
    <x v="144"/>
    <n v="0"/>
    <n v="-2639.75"/>
    <m/>
    <x v="31"/>
    <x v="19"/>
    <m/>
    <m/>
    <x v="23"/>
    <x v="19"/>
    <x v="12"/>
    <x v="6"/>
    <x v="6"/>
    <x v="2"/>
    <n v="2639.75"/>
    <x v="6"/>
    <x v="16"/>
    <n v="2021"/>
    <x v="3"/>
  </r>
  <r>
    <x v="19"/>
    <s v="1.02.06.00.00.00"/>
    <x v="1"/>
    <x v="2"/>
    <x v="1"/>
    <x v="0"/>
    <x v="1"/>
    <x v="0"/>
    <m/>
    <m/>
    <x v="1"/>
    <x v="0"/>
    <d v="2021-06-24T00:00:00"/>
    <x v="144"/>
    <n v="0"/>
    <n v="205.87"/>
    <m/>
    <x v="17"/>
    <x v="7"/>
    <m/>
    <m/>
    <x v="17"/>
    <x v="7"/>
    <x v="16"/>
    <x v="6"/>
    <x v="6"/>
    <x v="2"/>
    <n v="205.87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4T00:00:00"/>
    <x v="144"/>
    <n v="0"/>
    <n v="31.97"/>
    <m/>
    <x v="17"/>
    <x v="7"/>
    <m/>
    <m/>
    <x v="17"/>
    <x v="7"/>
    <x v="16"/>
    <x v="6"/>
    <x v="6"/>
    <x v="2"/>
    <n v="31.97"/>
    <x v="6"/>
    <x v="1"/>
    <n v="2021"/>
    <x v="3"/>
  </r>
  <r>
    <x v="5"/>
    <m/>
    <x v="1"/>
    <x v="1"/>
    <x v="0"/>
    <x v="0"/>
    <x v="1"/>
    <x v="0"/>
    <m/>
    <s v="3"/>
    <x v="1"/>
    <x v="0"/>
    <d v="2021-06-24T00:00:00"/>
    <x v="144"/>
    <n v="0"/>
    <n v="47619.05"/>
    <m/>
    <x v="5"/>
    <x v="11"/>
    <m/>
    <m/>
    <x v="5"/>
    <x v="11"/>
    <x v="0"/>
    <x v="6"/>
    <x v="6"/>
    <x v="2"/>
    <n v="-47619.05"/>
    <x v="6"/>
    <x v="1"/>
    <n v="2021"/>
    <x v="3"/>
  </r>
  <r>
    <x v="15"/>
    <s v="2.06.01.00.00.00"/>
    <x v="1"/>
    <x v="1"/>
    <x v="0"/>
    <x v="0"/>
    <x v="1"/>
    <x v="3"/>
    <m/>
    <m/>
    <x v="1"/>
    <x v="0"/>
    <d v="2021-06-24T00:00:00"/>
    <x v="144"/>
    <n v="0"/>
    <n v="-35455.49"/>
    <m/>
    <x v="32"/>
    <x v="19"/>
    <m/>
    <m/>
    <x v="23"/>
    <x v="19"/>
    <x v="12"/>
    <x v="6"/>
    <x v="6"/>
    <x v="2"/>
    <n v="35455.49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150.30000000000001"/>
    <m/>
    <x v="17"/>
    <x v="3"/>
    <m/>
    <m/>
    <x v="17"/>
    <x v="3"/>
    <x v="16"/>
    <x v="6"/>
    <x v="6"/>
    <x v="2"/>
    <n v="150.30000000000001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25T00:00:00"/>
    <x v="145"/>
    <n v="0"/>
    <n v="652.78"/>
    <m/>
    <x v="8"/>
    <x v="8"/>
    <m/>
    <m/>
    <x v="8"/>
    <x v="8"/>
    <x v="23"/>
    <x v="6"/>
    <x v="6"/>
    <x v="2"/>
    <n v="652.78"/>
    <x v="6"/>
    <x v="1"/>
    <n v="2021"/>
    <x v="3"/>
  </r>
  <r>
    <x v="3"/>
    <s v="2.01.02.00.00.00"/>
    <x v="1"/>
    <x v="1"/>
    <x v="0"/>
    <x v="0"/>
    <x v="1"/>
    <x v="3"/>
    <m/>
    <m/>
    <x v="1"/>
    <x v="0"/>
    <d v="2021-06-25T00:00:00"/>
    <x v="145"/>
    <n v="0"/>
    <n v="-17190.48"/>
    <m/>
    <x v="22"/>
    <x v="6"/>
    <m/>
    <m/>
    <x v="15"/>
    <x v="6"/>
    <x v="2"/>
    <x v="6"/>
    <x v="6"/>
    <x v="2"/>
    <n v="17190.48"/>
    <x v="6"/>
    <x v="19"/>
    <n v="2021"/>
    <x v="3"/>
  </r>
  <r>
    <x v="3"/>
    <s v="2.01.01.01.00.00"/>
    <x v="1"/>
    <x v="1"/>
    <x v="0"/>
    <x v="0"/>
    <x v="1"/>
    <x v="3"/>
    <m/>
    <m/>
    <x v="1"/>
    <x v="0"/>
    <d v="2021-06-25T00:00:00"/>
    <x v="145"/>
    <n v="0"/>
    <n v="-1857.14"/>
    <m/>
    <x v="15"/>
    <x v="6"/>
    <m/>
    <m/>
    <x v="15"/>
    <x v="6"/>
    <x v="2"/>
    <x v="6"/>
    <x v="6"/>
    <x v="2"/>
    <n v="1857.14"/>
    <x v="6"/>
    <x v="19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671.74"/>
    <m/>
    <x v="17"/>
    <x v="5"/>
    <m/>
    <m/>
    <x v="17"/>
    <x v="5"/>
    <x v="16"/>
    <x v="6"/>
    <x v="6"/>
    <x v="2"/>
    <n v="671.7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5T00:00:00"/>
    <x v="145"/>
    <n v="0"/>
    <n v="15491.43"/>
    <m/>
    <x v="17"/>
    <x v="13"/>
    <m/>
    <m/>
    <x v="17"/>
    <x v="13"/>
    <x v="16"/>
    <x v="6"/>
    <x v="6"/>
    <x v="2"/>
    <n v="15491.43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5T00:00:00"/>
    <x v="145"/>
    <n v="0"/>
    <n v="164.23"/>
    <m/>
    <x v="17"/>
    <x v="5"/>
    <m/>
    <m/>
    <x v="17"/>
    <x v="5"/>
    <x v="16"/>
    <x v="6"/>
    <x v="6"/>
    <x v="2"/>
    <n v="164.2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5T00:00:00"/>
    <x v="145"/>
    <n v="0"/>
    <n v="47.62"/>
    <m/>
    <x v="16"/>
    <x v="15"/>
    <m/>
    <m/>
    <x v="16"/>
    <x v="15"/>
    <x v="16"/>
    <x v="6"/>
    <x v="6"/>
    <x v="2"/>
    <n v="47.62"/>
    <x v="6"/>
    <x v="1"/>
    <n v="2021"/>
    <x v="3"/>
  </r>
  <r>
    <x v="5"/>
    <m/>
    <x v="1"/>
    <x v="1"/>
    <x v="0"/>
    <x v="0"/>
    <x v="0"/>
    <x v="0"/>
    <m/>
    <s v="3"/>
    <x v="1"/>
    <x v="0"/>
    <d v="2021-06-15T00:00:00"/>
    <x v="145"/>
    <m/>
    <n v="13174.24"/>
    <m/>
    <x v="0"/>
    <x v="0"/>
    <m/>
    <m/>
    <x v="0"/>
    <x v="0"/>
    <x v="0"/>
    <x v="6"/>
    <x v="6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6-17T00:00:00"/>
    <x v="145"/>
    <m/>
    <n v="2976190.48"/>
    <m/>
    <x v="0"/>
    <x v="0"/>
    <m/>
    <m/>
    <x v="0"/>
    <x v="0"/>
    <x v="9"/>
    <x v="6"/>
    <x v="6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6-15T00:00:00"/>
    <x v="145"/>
    <m/>
    <n v="167844.45"/>
    <m/>
    <x v="0"/>
    <x v="0"/>
    <m/>
    <m/>
    <x v="0"/>
    <x v="0"/>
    <x v="1"/>
    <x v="6"/>
    <x v="6"/>
    <x v="2"/>
    <n v="0"/>
    <x v="0"/>
    <x v="0"/>
    <n v="2021"/>
    <x v="3"/>
  </r>
  <r>
    <x v="2"/>
    <m/>
    <x v="1"/>
    <x v="1"/>
    <x v="0"/>
    <x v="0"/>
    <x v="0"/>
    <x v="0"/>
    <m/>
    <s v="4"/>
    <x v="1"/>
    <x v="0"/>
    <d v="2021-06-18T00:00:00"/>
    <x v="145"/>
    <m/>
    <n v="207093.61"/>
    <m/>
    <x v="0"/>
    <x v="0"/>
    <m/>
    <m/>
    <x v="0"/>
    <x v="0"/>
    <x v="1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5"/>
    <m/>
    <n v="4648.8100000000004"/>
    <m/>
    <x v="0"/>
    <x v="0"/>
    <m/>
    <m/>
    <x v="0"/>
    <x v="0"/>
    <x v="0"/>
    <x v="6"/>
    <x v="6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06-25T00:00:00"/>
    <x v="145"/>
    <m/>
    <n v="3368951.59"/>
    <m/>
    <x v="0"/>
    <x v="0"/>
    <m/>
    <m/>
    <x v="0"/>
    <x v="0"/>
    <x v="0"/>
    <x v="6"/>
    <x v="6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47.05"/>
    <m/>
    <x v="17"/>
    <x v="14"/>
    <m/>
    <m/>
    <x v="17"/>
    <x v="14"/>
    <x v="16"/>
    <x v="6"/>
    <x v="6"/>
    <x v="2"/>
    <n v="47.05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0.02"/>
    <m/>
    <x v="17"/>
    <x v="14"/>
    <m/>
    <m/>
    <x v="17"/>
    <x v="14"/>
    <x v="16"/>
    <x v="6"/>
    <x v="6"/>
    <x v="2"/>
    <n v="20.02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8.9"/>
    <m/>
    <x v="17"/>
    <x v="14"/>
    <m/>
    <m/>
    <x v="17"/>
    <x v="14"/>
    <x v="16"/>
    <x v="6"/>
    <x v="6"/>
    <x v="2"/>
    <n v="28.9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5T00:00:00"/>
    <x v="145"/>
    <n v="0"/>
    <n v="7943.5"/>
    <m/>
    <x v="17"/>
    <x v="2"/>
    <m/>
    <m/>
    <x v="17"/>
    <x v="2"/>
    <x v="16"/>
    <x v="6"/>
    <x v="6"/>
    <x v="2"/>
    <n v="7943.5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35.71"/>
    <m/>
    <x v="17"/>
    <x v="14"/>
    <m/>
    <m/>
    <x v="17"/>
    <x v="14"/>
    <x v="16"/>
    <x v="6"/>
    <x v="6"/>
    <x v="2"/>
    <n v="35.71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25T00:00:00"/>
    <x v="145"/>
    <n v="0"/>
    <n v="24.36"/>
    <m/>
    <x v="17"/>
    <x v="14"/>
    <m/>
    <m/>
    <x v="17"/>
    <x v="14"/>
    <x v="16"/>
    <x v="6"/>
    <x v="6"/>
    <x v="2"/>
    <n v="24.36"/>
    <x v="6"/>
    <x v="1"/>
    <n v="2021"/>
    <x v="3"/>
  </r>
  <r>
    <x v="40"/>
    <s v="2.01.05.01.00.00"/>
    <x v="1"/>
    <x v="1"/>
    <x v="0"/>
    <x v="0"/>
    <x v="1"/>
    <x v="3"/>
    <m/>
    <m/>
    <x v="1"/>
    <x v="0"/>
    <d v="2021-06-25T00:00:00"/>
    <x v="145"/>
    <n v="0"/>
    <n v="-26513.57"/>
    <m/>
    <x v="20"/>
    <x v="2"/>
    <m/>
    <m/>
    <x v="20"/>
    <x v="2"/>
    <x v="2"/>
    <x v="6"/>
    <x v="6"/>
    <x v="2"/>
    <n v="26513.57"/>
    <x v="6"/>
    <x v="16"/>
    <n v="2021"/>
    <x v="3"/>
  </r>
  <r>
    <x v="3"/>
    <s v="2.01.04.00.00.00"/>
    <x v="1"/>
    <x v="1"/>
    <x v="0"/>
    <x v="0"/>
    <x v="1"/>
    <x v="3"/>
    <m/>
    <m/>
    <x v="1"/>
    <x v="0"/>
    <d v="2021-06-28T00:00:00"/>
    <x v="146"/>
    <n v="0"/>
    <n v="-1152.57"/>
    <m/>
    <x v="23"/>
    <x v="6"/>
    <m/>
    <m/>
    <x v="15"/>
    <x v="6"/>
    <x v="2"/>
    <x v="6"/>
    <x v="6"/>
    <x v="2"/>
    <n v="1152.57"/>
    <x v="6"/>
    <x v="19"/>
    <n v="2021"/>
    <x v="3"/>
  </r>
  <r>
    <x v="3"/>
    <s v="2.01.01.01.00.00"/>
    <x v="1"/>
    <x v="1"/>
    <x v="0"/>
    <x v="0"/>
    <x v="1"/>
    <x v="3"/>
    <m/>
    <m/>
    <x v="1"/>
    <x v="0"/>
    <d v="2021-06-28T00:00:00"/>
    <x v="146"/>
    <n v="0"/>
    <n v="-1512916.42"/>
    <m/>
    <x v="15"/>
    <x v="6"/>
    <m/>
    <m/>
    <x v="15"/>
    <x v="6"/>
    <x v="2"/>
    <x v="6"/>
    <x v="6"/>
    <x v="2"/>
    <n v="1512916.42"/>
    <x v="6"/>
    <x v="19"/>
    <n v="2021"/>
    <x v="3"/>
  </r>
  <r>
    <x v="19"/>
    <s v="1.02.05.00.00.00"/>
    <x v="1"/>
    <x v="2"/>
    <x v="1"/>
    <x v="0"/>
    <x v="1"/>
    <x v="0"/>
    <m/>
    <m/>
    <x v="1"/>
    <x v="0"/>
    <d v="2021-06-28T00:00:00"/>
    <x v="146"/>
    <n v="0"/>
    <n v="432.12"/>
    <m/>
    <x v="17"/>
    <x v="3"/>
    <m/>
    <m/>
    <x v="17"/>
    <x v="3"/>
    <x v="16"/>
    <x v="6"/>
    <x v="6"/>
    <x v="2"/>
    <n v="432.12"/>
    <x v="6"/>
    <x v="1"/>
    <n v="2021"/>
    <x v="3"/>
  </r>
  <r>
    <x v="9"/>
    <s v="2.15.01.12.00.00"/>
    <x v="1"/>
    <x v="1"/>
    <x v="0"/>
    <x v="0"/>
    <x v="1"/>
    <x v="3"/>
    <m/>
    <m/>
    <x v="1"/>
    <x v="0"/>
    <d v="2021-06-28T00:00:00"/>
    <x v="146"/>
    <n v="0"/>
    <n v="-235.71"/>
    <m/>
    <x v="19"/>
    <x v="2"/>
    <m/>
    <m/>
    <x v="19"/>
    <x v="2"/>
    <x v="7"/>
    <x v="6"/>
    <x v="6"/>
    <x v="2"/>
    <n v="235.71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28T00:00:00"/>
    <x v="146"/>
    <n v="0"/>
    <n v="97.04"/>
    <m/>
    <x v="17"/>
    <x v="14"/>
    <m/>
    <m/>
    <x v="17"/>
    <x v="14"/>
    <x v="16"/>
    <x v="6"/>
    <x v="6"/>
    <x v="2"/>
    <n v="97.04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28T00:00:00"/>
    <x v="146"/>
    <n v="0"/>
    <n v="139.80000000000001"/>
    <m/>
    <x v="17"/>
    <x v="20"/>
    <m/>
    <m/>
    <x v="17"/>
    <x v="20"/>
    <x v="16"/>
    <x v="6"/>
    <x v="6"/>
    <x v="2"/>
    <n v="139.8000000000000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161.9"/>
    <m/>
    <x v="16"/>
    <x v="2"/>
    <m/>
    <m/>
    <x v="16"/>
    <x v="2"/>
    <x v="16"/>
    <x v="6"/>
    <x v="6"/>
    <x v="2"/>
    <n v="161.9"/>
    <x v="6"/>
    <x v="1"/>
    <n v="2021"/>
    <x v="3"/>
  </r>
  <r>
    <x v="9"/>
    <s v="2.01.02.00.00.00"/>
    <x v="1"/>
    <x v="1"/>
    <x v="0"/>
    <x v="0"/>
    <x v="1"/>
    <x v="3"/>
    <m/>
    <m/>
    <x v="1"/>
    <x v="0"/>
    <d v="2021-06-28T00:00:00"/>
    <x v="146"/>
    <n v="0"/>
    <n v="-737.84"/>
    <m/>
    <x v="19"/>
    <x v="6"/>
    <m/>
    <m/>
    <x v="19"/>
    <x v="6"/>
    <x v="7"/>
    <x v="6"/>
    <x v="6"/>
    <x v="2"/>
    <n v="737.84"/>
    <x v="6"/>
    <x v="16"/>
    <n v="2021"/>
    <x v="3"/>
  </r>
  <r>
    <x v="19"/>
    <s v="1.02.05.00.00.00"/>
    <x v="1"/>
    <x v="2"/>
    <x v="1"/>
    <x v="0"/>
    <x v="1"/>
    <x v="0"/>
    <m/>
    <m/>
    <x v="1"/>
    <x v="0"/>
    <d v="2021-06-28T00:00:00"/>
    <x v="146"/>
    <n v="0"/>
    <n v="585.71"/>
    <m/>
    <x v="17"/>
    <x v="5"/>
    <m/>
    <m/>
    <x v="17"/>
    <x v="5"/>
    <x v="16"/>
    <x v="6"/>
    <x v="6"/>
    <x v="2"/>
    <n v="585.71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119.05"/>
    <m/>
    <x v="16"/>
    <x v="16"/>
    <m/>
    <m/>
    <x v="16"/>
    <x v="16"/>
    <x v="16"/>
    <x v="6"/>
    <x v="6"/>
    <x v="2"/>
    <n v="119.05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8T00:00:00"/>
    <x v="146"/>
    <n v="0"/>
    <n v="595.24"/>
    <m/>
    <x v="16"/>
    <x v="2"/>
    <m/>
    <m/>
    <x v="16"/>
    <x v="2"/>
    <x v="16"/>
    <x v="6"/>
    <x v="6"/>
    <x v="2"/>
    <n v="595.24"/>
    <x v="6"/>
    <x v="1"/>
    <n v="2021"/>
    <x v="3"/>
  </r>
  <r>
    <x v="0"/>
    <m/>
    <x v="1"/>
    <x v="1"/>
    <x v="1"/>
    <x v="0"/>
    <x v="0"/>
    <x v="0"/>
    <m/>
    <m/>
    <x v="1"/>
    <x v="0"/>
    <d v="2021-06-28T00:00:00"/>
    <x v="146"/>
    <m/>
    <n v="945526.07"/>
    <m/>
    <x v="0"/>
    <x v="0"/>
    <m/>
    <m/>
    <x v="0"/>
    <x v="0"/>
    <x v="0"/>
    <x v="6"/>
    <x v="6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06-15T00:00:00"/>
    <x v="146"/>
    <m/>
    <n v="945526.07"/>
    <m/>
    <x v="0"/>
    <x v="0"/>
    <m/>
    <m/>
    <x v="0"/>
    <x v="0"/>
    <x v="0"/>
    <x v="6"/>
    <x v="6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06-28T00:00:00"/>
    <x v="146"/>
    <n v="0"/>
    <n v="-11904.76"/>
    <m/>
    <x v="32"/>
    <x v="19"/>
    <m/>
    <m/>
    <x v="23"/>
    <x v="19"/>
    <x v="12"/>
    <x v="6"/>
    <x v="6"/>
    <x v="2"/>
    <n v="11904.76"/>
    <x v="6"/>
    <x v="16"/>
    <n v="2021"/>
    <x v="3"/>
  </r>
  <r>
    <x v="19"/>
    <s v="1.02.09.00.00.00"/>
    <x v="1"/>
    <x v="2"/>
    <x v="1"/>
    <x v="0"/>
    <x v="1"/>
    <x v="0"/>
    <m/>
    <m/>
    <x v="1"/>
    <x v="0"/>
    <d v="2021-06-29T00:00:00"/>
    <x v="147"/>
    <n v="0"/>
    <n v="49.92"/>
    <m/>
    <x v="17"/>
    <x v="8"/>
    <m/>
    <m/>
    <x v="17"/>
    <x v="8"/>
    <x v="16"/>
    <x v="6"/>
    <x v="6"/>
    <x v="2"/>
    <n v="49.92"/>
    <x v="6"/>
    <x v="1"/>
    <n v="2021"/>
    <x v="3"/>
  </r>
  <r>
    <x v="3"/>
    <s v="2.01.01.01.00.00"/>
    <x v="1"/>
    <x v="1"/>
    <x v="0"/>
    <x v="0"/>
    <x v="1"/>
    <x v="3"/>
    <m/>
    <m/>
    <x v="1"/>
    <x v="0"/>
    <d v="2021-06-29T00:00:00"/>
    <x v="147"/>
    <n v="0"/>
    <n v="-1089430.78"/>
    <m/>
    <x v="15"/>
    <x v="6"/>
    <m/>
    <m/>
    <x v="15"/>
    <x v="6"/>
    <x v="2"/>
    <x v="6"/>
    <x v="6"/>
    <x v="2"/>
    <n v="1089430.78"/>
    <x v="6"/>
    <x v="19"/>
    <n v="2021"/>
    <x v="3"/>
  </r>
  <r>
    <x v="29"/>
    <s v="2.15.01.07.00.00"/>
    <x v="1"/>
    <x v="1"/>
    <x v="0"/>
    <x v="0"/>
    <x v="1"/>
    <x v="3"/>
    <m/>
    <m/>
    <x v="1"/>
    <x v="0"/>
    <d v="2021-06-29T00:00:00"/>
    <x v="147"/>
    <n v="0"/>
    <n v="-4452.38"/>
    <m/>
    <x v="9"/>
    <x v="21"/>
    <m/>
    <m/>
    <x v="9"/>
    <x v="21"/>
    <x v="0"/>
    <x v="6"/>
    <x v="6"/>
    <x v="2"/>
    <n v="4452.38"/>
    <x v="6"/>
    <x v="20"/>
    <n v="2021"/>
    <x v="3"/>
  </r>
  <r>
    <x v="3"/>
    <s v="2.01.02.00.00.00"/>
    <x v="1"/>
    <x v="1"/>
    <x v="0"/>
    <x v="0"/>
    <x v="1"/>
    <x v="3"/>
    <m/>
    <m/>
    <x v="1"/>
    <x v="0"/>
    <d v="2021-06-29T00:00:00"/>
    <x v="147"/>
    <n v="0"/>
    <n v="-25238.48"/>
    <m/>
    <x v="22"/>
    <x v="6"/>
    <m/>
    <m/>
    <x v="15"/>
    <x v="6"/>
    <x v="2"/>
    <x v="6"/>
    <x v="6"/>
    <x v="2"/>
    <n v="25238.48"/>
    <x v="6"/>
    <x v="19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66.34"/>
    <m/>
    <x v="17"/>
    <x v="3"/>
    <m/>
    <m/>
    <x v="17"/>
    <x v="3"/>
    <x v="16"/>
    <x v="6"/>
    <x v="6"/>
    <x v="2"/>
    <n v="66.34"/>
    <x v="6"/>
    <x v="1"/>
    <n v="2021"/>
    <x v="3"/>
  </r>
  <r>
    <x v="6"/>
    <s v="2.15.03.00.00.00"/>
    <x v="1"/>
    <x v="1"/>
    <x v="0"/>
    <x v="0"/>
    <x v="1"/>
    <x v="3"/>
    <m/>
    <m/>
    <x v="1"/>
    <x v="0"/>
    <d v="2021-06-29T00:00:00"/>
    <x v="147"/>
    <n v="0"/>
    <n v="-3384.68"/>
    <m/>
    <x v="1"/>
    <x v="6"/>
    <m/>
    <m/>
    <x v="1"/>
    <x v="6"/>
    <x v="0"/>
    <x v="6"/>
    <x v="6"/>
    <x v="2"/>
    <n v="3384.68"/>
    <x v="6"/>
    <x v="20"/>
    <n v="2021"/>
    <x v="3"/>
  </r>
  <r>
    <x v="9"/>
    <s v="2.01.02.00.00.00"/>
    <x v="1"/>
    <x v="1"/>
    <x v="0"/>
    <x v="0"/>
    <x v="1"/>
    <x v="3"/>
    <m/>
    <m/>
    <x v="1"/>
    <x v="0"/>
    <d v="2021-06-29T00:00:00"/>
    <x v="147"/>
    <n v="0"/>
    <n v="-1407.75"/>
    <m/>
    <x v="19"/>
    <x v="6"/>
    <m/>
    <m/>
    <x v="19"/>
    <x v="6"/>
    <x v="7"/>
    <x v="6"/>
    <x v="6"/>
    <x v="2"/>
    <n v="1407.75"/>
    <x v="6"/>
    <x v="20"/>
    <n v="2021"/>
    <x v="3"/>
  </r>
  <r>
    <x v="9"/>
    <s v="2.01.01.01.00.00"/>
    <x v="1"/>
    <x v="1"/>
    <x v="0"/>
    <x v="0"/>
    <x v="1"/>
    <x v="3"/>
    <m/>
    <m/>
    <x v="1"/>
    <x v="0"/>
    <d v="2021-06-29T00:00:00"/>
    <x v="147"/>
    <n v="0"/>
    <n v="-2119.2399999999998"/>
    <m/>
    <x v="19"/>
    <x v="6"/>
    <m/>
    <m/>
    <x v="19"/>
    <x v="6"/>
    <x v="7"/>
    <x v="6"/>
    <x v="6"/>
    <x v="2"/>
    <n v="2119.2399999999998"/>
    <x v="6"/>
    <x v="20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927.14"/>
    <m/>
    <x v="17"/>
    <x v="5"/>
    <m/>
    <m/>
    <x v="17"/>
    <x v="5"/>
    <x v="16"/>
    <x v="6"/>
    <x v="6"/>
    <x v="2"/>
    <n v="927.14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29T00:00:00"/>
    <x v="147"/>
    <n v="0"/>
    <n v="108.17"/>
    <m/>
    <x v="17"/>
    <x v="5"/>
    <m/>
    <m/>
    <x v="17"/>
    <x v="5"/>
    <x v="16"/>
    <x v="6"/>
    <x v="6"/>
    <x v="2"/>
    <n v="108.17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7528.12"/>
    <m/>
    <x v="17"/>
    <x v="6"/>
    <m/>
    <m/>
    <x v="17"/>
    <x v="6"/>
    <x v="16"/>
    <x v="6"/>
    <x v="6"/>
    <x v="2"/>
    <n v="7528.12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29T00:00:00"/>
    <x v="147"/>
    <n v="0"/>
    <n v="-5.95"/>
    <m/>
    <x v="19"/>
    <x v="11"/>
    <m/>
    <m/>
    <x v="19"/>
    <x v="11"/>
    <x v="7"/>
    <x v="6"/>
    <x v="6"/>
    <x v="2"/>
    <n v="5.95"/>
    <x v="6"/>
    <x v="20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59.52"/>
    <m/>
    <x v="16"/>
    <x v="16"/>
    <m/>
    <m/>
    <x v="16"/>
    <x v="16"/>
    <x v="16"/>
    <x v="6"/>
    <x v="6"/>
    <x v="2"/>
    <n v="59.5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221.43"/>
    <m/>
    <x v="16"/>
    <x v="2"/>
    <m/>
    <m/>
    <x v="16"/>
    <x v="2"/>
    <x v="16"/>
    <x v="6"/>
    <x v="6"/>
    <x v="2"/>
    <n v="221.43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792.65"/>
    <m/>
    <x v="17"/>
    <x v="10"/>
    <m/>
    <m/>
    <x v="17"/>
    <x v="10"/>
    <x v="16"/>
    <x v="6"/>
    <x v="6"/>
    <x v="2"/>
    <n v="792.65"/>
    <x v="6"/>
    <x v="1"/>
    <n v="2021"/>
    <x v="3"/>
  </r>
  <r>
    <x v="36"/>
    <s v="1.03.05.00.00.00"/>
    <x v="1"/>
    <x v="2"/>
    <x v="1"/>
    <x v="0"/>
    <x v="1"/>
    <x v="0"/>
    <m/>
    <m/>
    <x v="1"/>
    <x v="0"/>
    <d v="2021-06-29T00:00:00"/>
    <x v="147"/>
    <n v="0"/>
    <n v="8268.81"/>
    <m/>
    <x v="8"/>
    <x v="6"/>
    <m/>
    <m/>
    <x v="8"/>
    <x v="6"/>
    <x v="23"/>
    <x v="6"/>
    <x v="6"/>
    <x v="2"/>
    <n v="8268.81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187.54"/>
    <m/>
    <x v="17"/>
    <x v="13"/>
    <m/>
    <m/>
    <x v="17"/>
    <x v="13"/>
    <x v="16"/>
    <x v="6"/>
    <x v="6"/>
    <x v="2"/>
    <n v="187.54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29T00:00:00"/>
    <x v="147"/>
    <n v="0"/>
    <n v="214.29"/>
    <m/>
    <x v="16"/>
    <x v="12"/>
    <m/>
    <m/>
    <x v="16"/>
    <x v="12"/>
    <x v="16"/>
    <x v="6"/>
    <x v="6"/>
    <x v="2"/>
    <n v="214.29"/>
    <x v="6"/>
    <x v="1"/>
    <n v="2021"/>
    <x v="3"/>
  </r>
  <r>
    <x v="27"/>
    <m/>
    <x v="1"/>
    <x v="1"/>
    <x v="1"/>
    <x v="0"/>
    <x v="0"/>
    <x v="0"/>
    <m/>
    <m/>
    <x v="1"/>
    <x v="0"/>
    <d v="2021-06-29T00:00:00"/>
    <x v="147"/>
    <m/>
    <n v="3580370.25"/>
    <m/>
    <x v="0"/>
    <x v="0"/>
    <m/>
    <m/>
    <x v="0"/>
    <x v="0"/>
    <x v="0"/>
    <x v="6"/>
    <x v="6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06-05T00:00:00"/>
    <x v="147"/>
    <m/>
    <n v="73773.710000000006"/>
    <m/>
    <x v="0"/>
    <x v="0"/>
    <m/>
    <m/>
    <x v="0"/>
    <x v="0"/>
    <x v="1"/>
    <x v="6"/>
    <x v="6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6-18T00:00:00"/>
    <x v="147"/>
    <m/>
    <n v="306.99"/>
    <m/>
    <x v="0"/>
    <x v="0"/>
    <m/>
    <m/>
    <x v="0"/>
    <x v="0"/>
    <x v="10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5T00:00:00"/>
    <x v="147"/>
    <m/>
    <n v="483288.12"/>
    <m/>
    <x v="0"/>
    <x v="0"/>
    <m/>
    <m/>
    <x v="0"/>
    <x v="0"/>
    <x v="10"/>
    <x v="6"/>
    <x v="6"/>
    <x v="2"/>
    <n v="0"/>
    <x v="0"/>
    <x v="0"/>
    <n v="2021"/>
    <x v="3"/>
  </r>
  <r>
    <x v="0"/>
    <m/>
    <x v="1"/>
    <x v="1"/>
    <x v="0"/>
    <x v="0"/>
    <x v="0"/>
    <x v="0"/>
    <m/>
    <s v="4"/>
    <x v="1"/>
    <x v="0"/>
    <d v="2021-06-18T00:00:00"/>
    <x v="147"/>
    <m/>
    <n v="141529.04"/>
    <m/>
    <x v="0"/>
    <x v="0"/>
    <m/>
    <m/>
    <x v="0"/>
    <x v="0"/>
    <x v="0"/>
    <x v="6"/>
    <x v="6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6-05T00:00:00"/>
    <x v="147"/>
    <m/>
    <n v="869905.79"/>
    <m/>
    <x v="0"/>
    <x v="0"/>
    <m/>
    <m/>
    <x v="0"/>
    <x v="0"/>
    <x v="10"/>
    <x v="6"/>
    <x v="6"/>
    <x v="2"/>
    <n v="0"/>
    <x v="0"/>
    <x v="0"/>
    <n v="2021"/>
    <x v="3"/>
  </r>
  <r>
    <x v="0"/>
    <m/>
    <x v="1"/>
    <x v="1"/>
    <x v="0"/>
    <x v="0"/>
    <x v="0"/>
    <x v="0"/>
    <s v="X"/>
    <s v="4"/>
    <x v="1"/>
    <x v="0"/>
    <d v="2021-06-18T00:00:00"/>
    <x v="147"/>
    <m/>
    <n v="1798520.2"/>
    <m/>
    <x v="0"/>
    <x v="0"/>
    <m/>
    <m/>
    <x v="0"/>
    <x v="0"/>
    <x v="0"/>
    <x v="6"/>
    <x v="6"/>
    <x v="2"/>
    <n v="0"/>
    <x v="0"/>
    <x v="0"/>
    <n v="2021"/>
    <x v="3"/>
  </r>
  <r>
    <x v="16"/>
    <m/>
    <x v="1"/>
    <x v="1"/>
    <x v="0"/>
    <x v="0"/>
    <x v="0"/>
    <x v="0"/>
    <m/>
    <s v="4"/>
    <x v="1"/>
    <x v="0"/>
    <d v="2021-06-18T00:00:00"/>
    <x v="147"/>
    <m/>
    <n v="61721.36"/>
    <m/>
    <x v="0"/>
    <x v="0"/>
    <m/>
    <m/>
    <x v="0"/>
    <x v="0"/>
    <x v="13"/>
    <x v="6"/>
    <x v="6"/>
    <x v="2"/>
    <n v="0"/>
    <x v="0"/>
    <x v="0"/>
    <n v="2021"/>
    <x v="3"/>
  </r>
  <r>
    <x v="16"/>
    <m/>
    <x v="1"/>
    <x v="1"/>
    <x v="0"/>
    <x v="0"/>
    <x v="0"/>
    <x v="0"/>
    <m/>
    <s v="4"/>
    <x v="1"/>
    <x v="0"/>
    <d v="2021-06-17T00:00:00"/>
    <x v="147"/>
    <m/>
    <n v="8367.86"/>
    <m/>
    <x v="0"/>
    <x v="0"/>
    <m/>
    <m/>
    <x v="0"/>
    <x v="0"/>
    <x v="13"/>
    <x v="6"/>
    <x v="6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6-15T00:00:00"/>
    <x v="147"/>
    <m/>
    <n v="142957.17000000001"/>
    <m/>
    <x v="0"/>
    <x v="0"/>
    <m/>
    <m/>
    <x v="0"/>
    <x v="0"/>
    <x v="0"/>
    <x v="6"/>
    <x v="6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6-29T00:00:00"/>
    <x v="147"/>
    <n v="0"/>
    <n v="673.12"/>
    <m/>
    <x v="17"/>
    <x v="4"/>
    <m/>
    <m/>
    <x v="17"/>
    <x v="4"/>
    <x v="16"/>
    <x v="6"/>
    <x v="6"/>
    <x v="2"/>
    <n v="673.12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118.35"/>
    <m/>
    <x v="17"/>
    <x v="3"/>
    <m/>
    <m/>
    <x v="17"/>
    <x v="3"/>
    <x v="16"/>
    <x v="6"/>
    <x v="6"/>
    <x v="2"/>
    <n v="118.35"/>
    <x v="6"/>
    <x v="1"/>
    <n v="2021"/>
    <x v="3"/>
  </r>
  <r>
    <x v="5"/>
    <s v="2.15.08.14.00.00"/>
    <x v="1"/>
    <x v="1"/>
    <x v="0"/>
    <x v="0"/>
    <x v="1"/>
    <x v="3"/>
    <m/>
    <m/>
    <x v="1"/>
    <x v="0"/>
    <d v="2021-06-30T00:00:00"/>
    <x v="148"/>
    <n v="0"/>
    <n v="-11904.76"/>
    <m/>
    <x v="5"/>
    <x v="12"/>
    <m/>
    <m/>
    <x v="5"/>
    <x v="12"/>
    <x v="0"/>
    <x v="6"/>
    <x v="6"/>
    <x v="2"/>
    <n v="11904.76"/>
    <x v="6"/>
    <x v="20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2083.02"/>
    <m/>
    <x v="17"/>
    <x v="3"/>
    <m/>
    <m/>
    <x v="17"/>
    <x v="3"/>
    <x v="16"/>
    <x v="6"/>
    <x v="6"/>
    <x v="2"/>
    <n v="2083.02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1137.1099999999999"/>
    <m/>
    <x v="17"/>
    <x v="27"/>
    <m/>
    <m/>
    <x v="17"/>
    <x v="27"/>
    <x v="16"/>
    <x v="6"/>
    <x v="6"/>
    <x v="2"/>
    <n v="1137.1099999999999"/>
    <x v="6"/>
    <x v="1"/>
    <n v="2021"/>
    <x v="3"/>
  </r>
  <r>
    <x v="19"/>
    <s v="1.02.09.00.00.00"/>
    <x v="1"/>
    <x v="2"/>
    <x v="1"/>
    <x v="0"/>
    <x v="1"/>
    <x v="0"/>
    <m/>
    <m/>
    <x v="1"/>
    <x v="0"/>
    <d v="2021-06-30T00:00:00"/>
    <x v="148"/>
    <n v="0"/>
    <n v="2079.46"/>
    <m/>
    <x v="17"/>
    <x v="3"/>
    <m/>
    <m/>
    <x v="17"/>
    <x v="3"/>
    <x v="16"/>
    <x v="6"/>
    <x v="6"/>
    <x v="2"/>
    <n v="2079.46"/>
    <x v="6"/>
    <x v="1"/>
    <n v="2021"/>
    <x v="3"/>
  </r>
  <r>
    <x v="9"/>
    <s v="2.15.08.14.00.00"/>
    <x v="1"/>
    <x v="1"/>
    <x v="0"/>
    <x v="0"/>
    <x v="1"/>
    <x v="3"/>
    <m/>
    <m/>
    <x v="1"/>
    <x v="0"/>
    <d v="2021-06-30T00:00:00"/>
    <x v="148"/>
    <n v="0"/>
    <n v="-16149.91"/>
    <m/>
    <x v="19"/>
    <x v="12"/>
    <m/>
    <m/>
    <x v="19"/>
    <x v="12"/>
    <x v="7"/>
    <x v="6"/>
    <x v="6"/>
    <x v="2"/>
    <n v="16149.91"/>
    <x v="6"/>
    <x v="20"/>
    <n v="2021"/>
    <x v="3"/>
  </r>
  <r>
    <x v="36"/>
    <s v="1.03.05.00.00.00"/>
    <x v="1"/>
    <x v="2"/>
    <x v="1"/>
    <x v="0"/>
    <x v="1"/>
    <x v="0"/>
    <m/>
    <m/>
    <x v="1"/>
    <x v="0"/>
    <d v="2021-06-30T00:00:00"/>
    <x v="148"/>
    <n v="0"/>
    <n v="880.95"/>
    <m/>
    <x v="8"/>
    <x v="6"/>
    <m/>
    <m/>
    <x v="8"/>
    <x v="6"/>
    <x v="23"/>
    <x v="6"/>
    <x v="6"/>
    <x v="2"/>
    <n v="880.95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893.34"/>
    <m/>
    <x v="17"/>
    <x v="1"/>
    <m/>
    <m/>
    <x v="17"/>
    <x v="1"/>
    <x v="16"/>
    <x v="6"/>
    <x v="6"/>
    <x v="2"/>
    <n v="893.34"/>
    <x v="6"/>
    <x v="1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3282.43"/>
    <m/>
    <x v="17"/>
    <x v="10"/>
    <m/>
    <m/>
    <x v="17"/>
    <x v="10"/>
    <x v="16"/>
    <x v="6"/>
    <x v="6"/>
    <x v="2"/>
    <n v="3282.43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30T00:00:00"/>
    <x v="148"/>
    <n v="0"/>
    <n v="47.62"/>
    <m/>
    <x v="16"/>
    <x v="8"/>
    <m/>
    <m/>
    <x v="16"/>
    <x v="8"/>
    <x v="16"/>
    <x v="6"/>
    <x v="6"/>
    <x v="2"/>
    <n v="47.62"/>
    <x v="6"/>
    <x v="1"/>
    <n v="2021"/>
    <x v="3"/>
  </r>
  <r>
    <x v="39"/>
    <s v="1.02.10.00.00.00"/>
    <x v="1"/>
    <x v="2"/>
    <x v="1"/>
    <x v="0"/>
    <x v="1"/>
    <x v="0"/>
    <m/>
    <m/>
    <x v="1"/>
    <x v="0"/>
    <d v="2021-06-30T00:00:00"/>
    <x v="148"/>
    <n v="0"/>
    <n v="119.05"/>
    <m/>
    <x v="16"/>
    <x v="8"/>
    <m/>
    <m/>
    <x v="16"/>
    <x v="8"/>
    <x v="16"/>
    <x v="6"/>
    <x v="6"/>
    <x v="2"/>
    <n v="119.05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30T00:00:00"/>
    <x v="148"/>
    <n v="0"/>
    <n v="-291.33"/>
    <m/>
    <x v="19"/>
    <x v="11"/>
    <m/>
    <m/>
    <x v="19"/>
    <x v="11"/>
    <x v="7"/>
    <x v="6"/>
    <x v="6"/>
    <x v="2"/>
    <n v="291.33"/>
    <x v="6"/>
    <x v="20"/>
    <n v="2021"/>
    <x v="3"/>
  </r>
  <r>
    <x v="19"/>
    <s v="1.02.11.00.00.00"/>
    <x v="1"/>
    <x v="2"/>
    <x v="1"/>
    <x v="0"/>
    <x v="1"/>
    <x v="0"/>
    <m/>
    <m/>
    <x v="1"/>
    <x v="0"/>
    <d v="2021-06-30T00:00:00"/>
    <x v="148"/>
    <n v="0"/>
    <n v="12.82"/>
    <m/>
    <x v="17"/>
    <x v="20"/>
    <m/>
    <m/>
    <x v="17"/>
    <x v="20"/>
    <x v="16"/>
    <x v="6"/>
    <x v="6"/>
    <x v="2"/>
    <n v="12.82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9.06"/>
    <m/>
    <x v="17"/>
    <x v="20"/>
    <m/>
    <m/>
    <x v="17"/>
    <x v="20"/>
    <x v="16"/>
    <x v="6"/>
    <x v="6"/>
    <x v="2"/>
    <n v="9.06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6-30T00:00:00"/>
    <x v="148"/>
    <n v="0"/>
    <n v="136.13"/>
    <m/>
    <x v="17"/>
    <x v="5"/>
    <m/>
    <m/>
    <x v="17"/>
    <x v="5"/>
    <x v="16"/>
    <x v="6"/>
    <x v="6"/>
    <x v="2"/>
    <n v="136.13"/>
    <x v="6"/>
    <x v="1"/>
    <n v="2021"/>
    <x v="3"/>
  </r>
  <r>
    <x v="9"/>
    <s v="2.15.08.01.00.00"/>
    <x v="1"/>
    <x v="1"/>
    <x v="0"/>
    <x v="0"/>
    <x v="1"/>
    <x v="3"/>
    <m/>
    <m/>
    <x v="1"/>
    <x v="0"/>
    <d v="2021-06-30T00:00:00"/>
    <x v="148"/>
    <n v="0"/>
    <n v="-893.34"/>
    <m/>
    <x v="19"/>
    <x v="11"/>
    <m/>
    <m/>
    <x v="19"/>
    <x v="11"/>
    <x v="7"/>
    <x v="6"/>
    <x v="6"/>
    <x v="2"/>
    <n v="893.34"/>
    <x v="6"/>
    <x v="20"/>
    <n v="2021"/>
    <x v="3"/>
  </r>
  <r>
    <x v="29"/>
    <m/>
    <x v="1"/>
    <x v="1"/>
    <x v="1"/>
    <x v="0"/>
    <x v="0"/>
    <x v="0"/>
    <m/>
    <m/>
    <x v="1"/>
    <x v="0"/>
    <d v="2021-06-30T00:00:00"/>
    <x v="148"/>
    <m/>
    <n v="19395255.18"/>
    <m/>
    <x v="0"/>
    <x v="0"/>
    <m/>
    <m/>
    <x v="0"/>
    <x v="0"/>
    <x v="0"/>
    <x v="6"/>
    <x v="6"/>
    <x v="2"/>
    <n v="0"/>
    <x v="0"/>
    <x v="0"/>
    <n v="2021"/>
    <x v="3"/>
  </r>
  <r>
    <x v="26"/>
    <m/>
    <x v="1"/>
    <x v="1"/>
    <x v="0"/>
    <x v="0"/>
    <x v="0"/>
    <x v="0"/>
    <m/>
    <s v="4"/>
    <x v="1"/>
    <x v="0"/>
    <d v="2021-06-18T00:00:00"/>
    <x v="148"/>
    <m/>
    <n v="22.7"/>
    <m/>
    <x v="0"/>
    <x v="0"/>
    <m/>
    <m/>
    <x v="0"/>
    <x v="0"/>
    <x v="5"/>
    <x v="6"/>
    <x v="6"/>
    <x v="2"/>
    <n v="0"/>
    <x v="0"/>
    <x v="0"/>
    <n v="2021"/>
    <x v="3"/>
  </r>
  <r>
    <x v="41"/>
    <m/>
    <x v="1"/>
    <x v="1"/>
    <x v="0"/>
    <x v="0"/>
    <x v="0"/>
    <x v="0"/>
    <m/>
    <s v="3"/>
    <x v="1"/>
    <x v="0"/>
    <d v="2021-06-03T00:00:00"/>
    <x v="148"/>
    <m/>
    <n v="4571.43"/>
    <m/>
    <x v="0"/>
    <x v="0"/>
    <m/>
    <m/>
    <x v="0"/>
    <x v="0"/>
    <x v="15"/>
    <x v="6"/>
    <x v="6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6-23T00:00:00"/>
    <x v="148"/>
    <m/>
    <n v="7418.03"/>
    <m/>
    <x v="0"/>
    <x v="0"/>
    <m/>
    <m/>
    <x v="0"/>
    <x v="0"/>
    <x v="1"/>
    <x v="6"/>
    <x v="6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6-15T00:00:00"/>
    <x v="148"/>
    <m/>
    <n v="9517531.1099999994"/>
    <m/>
    <x v="0"/>
    <x v="0"/>
    <m/>
    <m/>
    <x v="0"/>
    <x v="0"/>
    <x v="12"/>
    <x v="6"/>
    <x v="6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6-15T00:00:00"/>
    <x v="148"/>
    <m/>
    <n v="9865711.9100000001"/>
    <m/>
    <x v="0"/>
    <x v="0"/>
    <m/>
    <m/>
    <x v="0"/>
    <x v="0"/>
    <x v="13"/>
    <x v="6"/>
    <x v="6"/>
    <x v="2"/>
    <n v="0"/>
    <x v="0"/>
    <x v="0"/>
    <n v="2021"/>
    <x v="3"/>
  </r>
  <r>
    <x v="21"/>
    <m/>
    <x v="3"/>
    <x v="1"/>
    <x v="1"/>
    <x v="0"/>
    <x v="0"/>
    <x v="0"/>
    <m/>
    <m/>
    <x v="0"/>
    <x v="0"/>
    <d v="2021-06-30T00:00:00"/>
    <x v="148"/>
    <m/>
    <n v="42615113.75"/>
    <m/>
    <x v="0"/>
    <x v="0"/>
    <m/>
    <m/>
    <x v="0"/>
    <x v="0"/>
    <x v="1"/>
    <x v="6"/>
    <x v="6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20870.02"/>
    <m/>
    <x v="17"/>
    <x v="2"/>
    <m/>
    <m/>
    <x v="17"/>
    <x v="2"/>
    <x v="16"/>
    <x v="6"/>
    <x v="6"/>
    <x v="2"/>
    <n v="20870.02"/>
    <x v="6"/>
    <x v="1"/>
    <n v="2021"/>
    <x v="3"/>
  </r>
  <r>
    <x v="19"/>
    <s v="1.02.06.00.00.00"/>
    <x v="1"/>
    <x v="2"/>
    <x v="1"/>
    <x v="0"/>
    <x v="1"/>
    <x v="0"/>
    <m/>
    <m/>
    <x v="1"/>
    <x v="0"/>
    <d v="2021-06-30T00:00:00"/>
    <x v="148"/>
    <n v="0"/>
    <n v="636.07000000000005"/>
    <m/>
    <x v="17"/>
    <x v="2"/>
    <m/>
    <m/>
    <x v="17"/>
    <x v="2"/>
    <x v="16"/>
    <x v="6"/>
    <x v="6"/>
    <x v="2"/>
    <n v="636.07000000000005"/>
    <x v="6"/>
    <x v="1"/>
    <n v="2021"/>
    <x v="3"/>
  </r>
  <r>
    <x v="12"/>
    <s v="2.05.01.00.00.00"/>
    <x v="1"/>
    <x v="2"/>
    <x v="0"/>
    <x v="0"/>
    <x v="1"/>
    <x v="0"/>
    <m/>
    <m/>
    <x v="1"/>
    <x v="0"/>
    <d v="2021-06-30T00:00:00"/>
    <x v="148"/>
    <n v="0"/>
    <n v="20"/>
    <m/>
    <x v="29"/>
    <x v="2"/>
    <m/>
    <m/>
    <x v="22"/>
    <x v="2"/>
    <x v="10"/>
    <x v="6"/>
    <x v="6"/>
    <x v="2"/>
    <n v="20"/>
    <x v="6"/>
    <x v="1"/>
    <n v="2021"/>
    <x v="3"/>
  </r>
  <r>
    <x v="19"/>
    <s v="1.02.05.00.00.00"/>
    <x v="1"/>
    <x v="2"/>
    <x v="1"/>
    <x v="0"/>
    <x v="1"/>
    <x v="0"/>
    <m/>
    <m/>
    <x v="1"/>
    <x v="0"/>
    <d v="2021-07-01T00:00:00"/>
    <x v="149"/>
    <n v="0"/>
    <n v="124.79"/>
    <m/>
    <x v="17"/>
    <x v="3"/>
    <m/>
    <m/>
    <x v="17"/>
    <x v="3"/>
    <x v="16"/>
    <x v="7"/>
    <x v="7"/>
    <x v="2"/>
    <n v="124.79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1T00:00:00"/>
    <x v="149"/>
    <n v="0"/>
    <n v="-3373.17"/>
    <m/>
    <x v="15"/>
    <x v="6"/>
    <m/>
    <m/>
    <x v="15"/>
    <x v="6"/>
    <x v="2"/>
    <x v="7"/>
    <x v="7"/>
    <x v="2"/>
    <n v="3373.17"/>
    <x v="7"/>
    <x v="19"/>
    <n v="2021"/>
    <x v="3"/>
  </r>
  <r>
    <x v="39"/>
    <s v="1.02.10.00.00.00"/>
    <x v="1"/>
    <x v="2"/>
    <x v="1"/>
    <x v="0"/>
    <x v="1"/>
    <x v="0"/>
    <m/>
    <m/>
    <x v="1"/>
    <x v="0"/>
    <d v="2021-07-01T00:00:00"/>
    <x v="149"/>
    <n v="0"/>
    <n v="47.62"/>
    <m/>
    <x v="16"/>
    <x v="8"/>
    <m/>
    <m/>
    <x v="16"/>
    <x v="8"/>
    <x v="16"/>
    <x v="7"/>
    <x v="7"/>
    <x v="2"/>
    <n v="47.6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1T00:00:00"/>
    <x v="149"/>
    <n v="0"/>
    <n v="1708.1"/>
    <m/>
    <x v="17"/>
    <x v="13"/>
    <m/>
    <m/>
    <x v="17"/>
    <x v="13"/>
    <x v="16"/>
    <x v="7"/>
    <x v="7"/>
    <x v="2"/>
    <n v="1708.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01T00:00:00"/>
    <x v="149"/>
    <n v="0"/>
    <n v="501.43"/>
    <m/>
    <x v="17"/>
    <x v="14"/>
    <m/>
    <m/>
    <x v="17"/>
    <x v="14"/>
    <x v="16"/>
    <x v="7"/>
    <x v="7"/>
    <x v="2"/>
    <n v="501.4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1T00:00:00"/>
    <x v="149"/>
    <n v="0"/>
    <n v="186.41"/>
    <m/>
    <x v="17"/>
    <x v="5"/>
    <m/>
    <m/>
    <x v="17"/>
    <x v="5"/>
    <x v="16"/>
    <x v="7"/>
    <x v="7"/>
    <x v="2"/>
    <n v="186.4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1T00:00:00"/>
    <x v="149"/>
    <n v="0"/>
    <n v="71.430000000000007"/>
    <m/>
    <x v="16"/>
    <x v="7"/>
    <m/>
    <m/>
    <x v="16"/>
    <x v="7"/>
    <x v="16"/>
    <x v="7"/>
    <x v="7"/>
    <x v="2"/>
    <n v="71.430000000000007"/>
    <x v="7"/>
    <x v="1"/>
    <n v="2021"/>
    <x v="3"/>
  </r>
  <r>
    <x v="4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3"/>
    <x v="7"/>
    <x v="7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7-01T00:00:00"/>
    <x v="149"/>
    <n v="10383138.390000001"/>
    <m/>
    <m/>
    <x v="0"/>
    <x v="0"/>
    <m/>
    <m/>
    <x v="0"/>
    <x v="0"/>
    <x v="13"/>
    <x v="7"/>
    <x v="7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4"/>
    <x v="7"/>
    <x v="7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7"/>
    <x v="7"/>
    <x v="7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4"/>
    <x v="7"/>
    <x v="7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0"/>
    <x v="7"/>
    <x v="7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7-01T00:00:00"/>
    <x v="149"/>
    <n v="541166.67000000004"/>
    <m/>
    <m/>
    <x v="0"/>
    <x v="0"/>
    <m/>
    <m/>
    <x v="0"/>
    <x v="0"/>
    <x v="20"/>
    <x v="7"/>
    <x v="7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7-01T00:00:00"/>
    <x v="149"/>
    <n v="2099293.2999999998"/>
    <m/>
    <m/>
    <x v="0"/>
    <x v="0"/>
    <m/>
    <m/>
    <x v="0"/>
    <x v="0"/>
    <x v="15"/>
    <x v="7"/>
    <x v="7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7-01T00:00:00"/>
    <x v="149"/>
    <n v="287610.94"/>
    <m/>
    <m/>
    <x v="0"/>
    <x v="0"/>
    <m/>
    <m/>
    <x v="0"/>
    <x v="0"/>
    <x v="1"/>
    <x v="7"/>
    <x v="7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8"/>
    <x v="7"/>
    <x v="7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1"/>
    <x v="7"/>
    <x v="7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7-01T00:00:00"/>
    <x v="149"/>
    <n v="360000"/>
    <m/>
    <m/>
    <x v="0"/>
    <x v="0"/>
    <m/>
    <m/>
    <x v="0"/>
    <x v="0"/>
    <x v="16"/>
    <x v="7"/>
    <x v="7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5"/>
    <x v="7"/>
    <x v="7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7-01T00:00:00"/>
    <x v="149"/>
    <n v="39275296.280000001"/>
    <m/>
    <m/>
    <x v="0"/>
    <x v="0"/>
    <m/>
    <m/>
    <x v="0"/>
    <x v="0"/>
    <x v="13"/>
    <x v="7"/>
    <x v="7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7-01T00:00:00"/>
    <x v="149"/>
    <n v="727213.46"/>
    <m/>
    <m/>
    <x v="0"/>
    <x v="0"/>
    <m/>
    <m/>
    <x v="0"/>
    <x v="0"/>
    <x v="12"/>
    <x v="7"/>
    <x v="7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7-01T00:00:00"/>
    <x v="149"/>
    <n v="172339.66"/>
    <m/>
    <m/>
    <x v="0"/>
    <x v="0"/>
    <m/>
    <m/>
    <x v="0"/>
    <x v="0"/>
    <x v="21"/>
    <x v="7"/>
    <x v="7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7-01T00:00:00"/>
    <x v="149"/>
    <n v="76734.13"/>
    <m/>
    <m/>
    <x v="0"/>
    <x v="0"/>
    <m/>
    <m/>
    <x v="0"/>
    <x v="0"/>
    <x v="2"/>
    <x v="7"/>
    <x v="7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7-01T00:00:00"/>
    <x v="149"/>
    <n v="5653560.3600000003"/>
    <m/>
    <m/>
    <x v="0"/>
    <x v="0"/>
    <m/>
    <m/>
    <x v="0"/>
    <x v="0"/>
    <x v="7"/>
    <x v="7"/>
    <x v="7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7-01T00:00:00"/>
    <x v="149"/>
    <n v="49750.14"/>
    <m/>
    <m/>
    <x v="0"/>
    <x v="0"/>
    <m/>
    <m/>
    <x v="0"/>
    <x v="0"/>
    <x v="6"/>
    <x v="7"/>
    <x v="7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7-01T00:00:00"/>
    <x v="149"/>
    <n v="6330666.6699999999"/>
    <m/>
    <m/>
    <x v="0"/>
    <x v="0"/>
    <m/>
    <m/>
    <x v="0"/>
    <x v="0"/>
    <x v="9"/>
    <x v="7"/>
    <x v="7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7-01T00:00:00"/>
    <x v="149"/>
    <n v="-1311954.2400000002"/>
    <m/>
    <m/>
    <x v="0"/>
    <x v="0"/>
    <m/>
    <m/>
    <x v="0"/>
    <x v="0"/>
    <x v="10"/>
    <x v="7"/>
    <x v="7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7-01T00:00:00"/>
    <x v="149"/>
    <n v="10915478.050000001"/>
    <m/>
    <m/>
    <x v="0"/>
    <x v="0"/>
    <m/>
    <m/>
    <x v="0"/>
    <x v="0"/>
    <x v="10"/>
    <x v="7"/>
    <x v="7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7-01T00:00:00"/>
    <x v="149"/>
    <n v="0"/>
    <m/>
    <m/>
    <x v="0"/>
    <x v="0"/>
    <m/>
    <m/>
    <x v="0"/>
    <x v="0"/>
    <x v="10"/>
    <x v="7"/>
    <x v="7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7-01T00:00:00"/>
    <x v="149"/>
    <m/>
    <n v="1004424.04"/>
    <m/>
    <x v="0"/>
    <x v="0"/>
    <m/>
    <m/>
    <x v="0"/>
    <x v="0"/>
    <x v="5"/>
    <x v="7"/>
    <x v="7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7-01T00:00:00"/>
    <x v="149"/>
    <m/>
    <n v="68279.179999999993"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7-01T00:00:00"/>
    <x v="149"/>
    <n v="369047.62"/>
    <m/>
    <m/>
    <x v="0"/>
    <x v="0"/>
    <m/>
    <m/>
    <x v="0"/>
    <x v="0"/>
    <x v="13"/>
    <x v="7"/>
    <x v="7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07-01T00:00:00"/>
    <x v="149"/>
    <m/>
    <n v="33066.21"/>
    <m/>
    <x v="0"/>
    <x v="0"/>
    <m/>
    <m/>
    <x v="0"/>
    <x v="0"/>
    <x v="18"/>
    <x v="7"/>
    <x v="7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7-01T00:00:00"/>
    <x v="149"/>
    <n v="34285.71"/>
    <m/>
    <m/>
    <x v="0"/>
    <x v="0"/>
    <m/>
    <m/>
    <x v="0"/>
    <x v="0"/>
    <x v="13"/>
    <x v="7"/>
    <x v="7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7-01T00:00:00"/>
    <x v="149"/>
    <m/>
    <n v="1321823.78"/>
    <m/>
    <x v="0"/>
    <x v="0"/>
    <m/>
    <m/>
    <x v="0"/>
    <x v="0"/>
    <x v="5"/>
    <x v="7"/>
    <x v="7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7-01T00:00:00"/>
    <x v="149"/>
    <m/>
    <n v="7417.45"/>
    <m/>
    <x v="0"/>
    <x v="0"/>
    <m/>
    <m/>
    <x v="0"/>
    <x v="0"/>
    <x v="13"/>
    <x v="7"/>
    <x v="7"/>
    <x v="2"/>
    <n v="0"/>
    <x v="0"/>
    <x v="0"/>
    <n v="2021"/>
    <x v="3"/>
  </r>
  <r>
    <x v="0"/>
    <s v="13. Item 13"/>
    <x v="1"/>
    <x v="1"/>
    <x v="0"/>
    <x v="0"/>
    <x v="0"/>
    <x v="0"/>
    <m/>
    <m/>
    <x v="0"/>
    <x v="1"/>
    <d v="2021-07-01T00:00:00"/>
    <x v="149"/>
    <n v="2190476.19"/>
    <m/>
    <m/>
    <x v="0"/>
    <x v="0"/>
    <m/>
    <m/>
    <x v="0"/>
    <x v="0"/>
    <x v="0"/>
    <x v="7"/>
    <x v="7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07-01T00:00:00"/>
    <x v="149"/>
    <m/>
    <n v="129.29"/>
    <m/>
    <x v="0"/>
    <x v="0"/>
    <m/>
    <m/>
    <x v="0"/>
    <x v="0"/>
    <x v="4"/>
    <x v="7"/>
    <x v="7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7-01T00:00:00"/>
    <x v="149"/>
    <m/>
    <n v="18622.38"/>
    <m/>
    <x v="0"/>
    <x v="0"/>
    <m/>
    <m/>
    <x v="0"/>
    <x v="0"/>
    <x v="1"/>
    <x v="7"/>
    <x v="7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7-01T00:00:00"/>
    <x v="149"/>
    <m/>
    <n v="609486.74"/>
    <m/>
    <x v="0"/>
    <x v="0"/>
    <m/>
    <m/>
    <x v="0"/>
    <x v="0"/>
    <x v="1"/>
    <x v="7"/>
    <x v="7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7-01T00:00:00"/>
    <x v="149"/>
    <n v="5656428.5700000003"/>
    <m/>
    <m/>
    <x v="0"/>
    <x v="0"/>
    <m/>
    <m/>
    <x v="0"/>
    <x v="0"/>
    <x v="10"/>
    <x v="7"/>
    <x v="7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7-01T00:00:00"/>
    <x v="149"/>
    <n v="54761.9"/>
    <m/>
    <m/>
    <x v="0"/>
    <x v="0"/>
    <m/>
    <m/>
    <x v="0"/>
    <x v="0"/>
    <x v="1"/>
    <x v="7"/>
    <x v="7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7-01T00:00:00"/>
    <x v="149"/>
    <m/>
    <n v="2233627.11"/>
    <m/>
    <x v="0"/>
    <x v="0"/>
    <m/>
    <m/>
    <x v="0"/>
    <x v="0"/>
    <x v="9"/>
    <x v="7"/>
    <x v="7"/>
    <x v="2"/>
    <n v="0"/>
    <x v="0"/>
    <x v="0"/>
    <n v="2021"/>
    <x v="3"/>
  </r>
  <r>
    <x v="15"/>
    <s v="10. Item 10"/>
    <x v="1"/>
    <x v="1"/>
    <x v="0"/>
    <x v="0"/>
    <x v="0"/>
    <x v="0"/>
    <m/>
    <m/>
    <x v="0"/>
    <x v="1"/>
    <d v="2021-07-01T00:00:00"/>
    <x v="149"/>
    <n v="76428.570000000007"/>
    <m/>
    <m/>
    <x v="0"/>
    <x v="0"/>
    <m/>
    <m/>
    <x v="0"/>
    <x v="0"/>
    <x v="15"/>
    <x v="7"/>
    <x v="7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7-01T00:00:00"/>
    <x v="149"/>
    <n v="62380.95"/>
    <m/>
    <m/>
    <x v="0"/>
    <x v="0"/>
    <m/>
    <m/>
    <x v="0"/>
    <x v="0"/>
    <x v="13"/>
    <x v="7"/>
    <x v="7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7-01T00:00:00"/>
    <x v="149"/>
    <m/>
    <n v="39362.92"/>
    <m/>
    <x v="0"/>
    <x v="0"/>
    <m/>
    <m/>
    <x v="0"/>
    <x v="0"/>
    <x v="0"/>
    <x v="7"/>
    <x v="7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07-01T00:00:00"/>
    <x v="149"/>
    <n v="23.81"/>
    <m/>
    <m/>
    <x v="0"/>
    <x v="0"/>
    <m/>
    <m/>
    <x v="0"/>
    <x v="0"/>
    <x v="14"/>
    <x v="7"/>
    <x v="7"/>
    <x v="2"/>
    <n v="0"/>
    <x v="0"/>
    <x v="0"/>
    <n v="2021"/>
    <x v="3"/>
  </r>
  <r>
    <x v="15"/>
    <s v="12. Item 12"/>
    <x v="1"/>
    <x v="1"/>
    <x v="0"/>
    <x v="0"/>
    <x v="0"/>
    <x v="0"/>
    <m/>
    <m/>
    <x v="0"/>
    <x v="1"/>
    <d v="2021-07-01T00:00:00"/>
    <x v="149"/>
    <n v="369285.71"/>
    <m/>
    <m/>
    <x v="0"/>
    <x v="0"/>
    <m/>
    <m/>
    <x v="0"/>
    <x v="0"/>
    <x v="5"/>
    <x v="7"/>
    <x v="7"/>
    <x v="2"/>
    <n v="0"/>
    <x v="0"/>
    <x v="0"/>
    <n v="2021"/>
    <x v="3"/>
  </r>
  <r>
    <x v="28"/>
    <m/>
    <x v="1"/>
    <x v="1"/>
    <x v="0"/>
    <x v="0"/>
    <x v="0"/>
    <x v="0"/>
    <m/>
    <m/>
    <x v="0"/>
    <x v="1"/>
    <d v="2021-07-01T00:00:00"/>
    <x v="149"/>
    <n v="859523.81"/>
    <m/>
    <m/>
    <x v="0"/>
    <x v="0"/>
    <m/>
    <m/>
    <x v="0"/>
    <x v="0"/>
    <x v="15"/>
    <x v="7"/>
    <x v="7"/>
    <x v="2"/>
    <n v="0"/>
    <x v="0"/>
    <x v="0"/>
    <n v="2021"/>
    <x v="3"/>
  </r>
  <r>
    <x v="13"/>
    <m/>
    <x v="1"/>
    <x v="2"/>
    <x v="0"/>
    <x v="0"/>
    <x v="0"/>
    <x v="0"/>
    <m/>
    <s v="4"/>
    <x v="1"/>
    <x v="0"/>
    <d v="2021-06-24T00:00:00"/>
    <x v="149"/>
    <m/>
    <n v="2082.34"/>
    <m/>
    <x v="0"/>
    <x v="0"/>
    <m/>
    <m/>
    <x v="0"/>
    <x v="0"/>
    <x v="10"/>
    <x v="6"/>
    <x v="7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7-01T00:00:00"/>
    <x v="149"/>
    <m/>
    <n v="2082.34"/>
    <m/>
    <x v="0"/>
    <x v="0"/>
    <m/>
    <m/>
    <x v="0"/>
    <x v="0"/>
    <x v="10"/>
    <x v="7"/>
    <x v="7"/>
    <x v="2"/>
    <n v="0"/>
    <x v="0"/>
    <x v="0"/>
    <n v="2021"/>
    <x v="3"/>
  </r>
  <r>
    <x v="9"/>
    <m/>
    <x v="1"/>
    <x v="1"/>
    <x v="1"/>
    <x v="0"/>
    <x v="0"/>
    <x v="0"/>
    <m/>
    <m/>
    <x v="0"/>
    <x v="1"/>
    <d v="2021-07-01T00:00:00"/>
    <x v="149"/>
    <n v="42771190.479999997"/>
    <m/>
    <m/>
    <x v="0"/>
    <x v="0"/>
    <m/>
    <m/>
    <x v="0"/>
    <x v="0"/>
    <x v="7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6768862.4900000002"/>
    <m/>
    <x v="0"/>
    <x v="0"/>
    <m/>
    <m/>
    <x v="0"/>
    <x v="0"/>
    <x v="0"/>
    <x v="7"/>
    <x v="7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7-01T00:00:00"/>
    <x v="149"/>
    <m/>
    <n v="349345.9"/>
    <m/>
    <x v="0"/>
    <x v="0"/>
    <m/>
    <m/>
    <x v="0"/>
    <x v="0"/>
    <x v="13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121815.33"/>
    <m/>
    <x v="0"/>
    <x v="0"/>
    <m/>
    <m/>
    <x v="0"/>
    <x v="0"/>
    <x v="0"/>
    <x v="7"/>
    <x v="7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07-01T00:00:00"/>
    <x v="149"/>
    <m/>
    <n v="9822136.75"/>
    <m/>
    <x v="0"/>
    <x v="0"/>
    <m/>
    <m/>
    <x v="0"/>
    <x v="0"/>
    <x v="9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870335.79"/>
    <m/>
    <x v="0"/>
    <x v="0"/>
    <m/>
    <m/>
    <x v="0"/>
    <x v="0"/>
    <x v="0"/>
    <x v="7"/>
    <x v="7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7-01T00:00:00"/>
    <x v="149"/>
    <m/>
    <n v="2225767.59"/>
    <m/>
    <x v="0"/>
    <x v="0"/>
    <m/>
    <m/>
    <x v="0"/>
    <x v="0"/>
    <x v="13"/>
    <x v="7"/>
    <x v="7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7-01T00:00:00"/>
    <x v="149"/>
    <n v="372706.2"/>
    <m/>
    <m/>
    <x v="0"/>
    <x v="0"/>
    <m/>
    <m/>
    <x v="0"/>
    <x v="0"/>
    <x v="2"/>
    <x v="7"/>
    <x v="7"/>
    <x v="2"/>
    <n v="0"/>
    <x v="0"/>
    <x v="0"/>
    <n v="2021"/>
    <x v="3"/>
  </r>
  <r>
    <x v="28"/>
    <m/>
    <x v="3"/>
    <x v="1"/>
    <x v="0"/>
    <x v="0"/>
    <x v="0"/>
    <x v="0"/>
    <m/>
    <m/>
    <x v="0"/>
    <x v="0"/>
    <d v="2021-07-01T00:00:00"/>
    <x v="149"/>
    <m/>
    <n v="377892.33"/>
    <m/>
    <x v="0"/>
    <x v="0"/>
    <m/>
    <m/>
    <x v="0"/>
    <x v="0"/>
    <x v="15"/>
    <x v="7"/>
    <x v="7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7-01T00:00:00"/>
    <x v="149"/>
    <m/>
    <n v="2845179.14"/>
    <m/>
    <x v="0"/>
    <x v="0"/>
    <m/>
    <m/>
    <x v="0"/>
    <x v="0"/>
    <x v="0"/>
    <x v="7"/>
    <x v="7"/>
    <x v="2"/>
    <n v="0"/>
    <x v="0"/>
    <x v="0"/>
    <n v="2021"/>
    <x v="3"/>
  </r>
  <r>
    <x v="26"/>
    <m/>
    <x v="3"/>
    <x v="1"/>
    <x v="0"/>
    <x v="0"/>
    <x v="0"/>
    <x v="0"/>
    <m/>
    <m/>
    <x v="0"/>
    <x v="0"/>
    <d v="2021-07-01T00:00:00"/>
    <x v="149"/>
    <m/>
    <n v="118033.41"/>
    <m/>
    <x v="0"/>
    <x v="0"/>
    <m/>
    <m/>
    <x v="0"/>
    <x v="0"/>
    <x v="5"/>
    <x v="7"/>
    <x v="7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7-01T00:00:00"/>
    <x v="149"/>
    <n v="10238095.24"/>
    <m/>
    <m/>
    <x v="0"/>
    <x v="0"/>
    <m/>
    <m/>
    <x v="0"/>
    <x v="0"/>
    <x v="0"/>
    <x v="7"/>
    <x v="7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07-01T00:00:00"/>
    <x v="149"/>
    <n v="123473.33"/>
    <m/>
    <m/>
    <x v="0"/>
    <x v="0"/>
    <m/>
    <m/>
    <x v="0"/>
    <x v="0"/>
    <x v="0"/>
    <x v="7"/>
    <x v="7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07-01T00:00:00"/>
    <x v="149"/>
    <n v="54761.9"/>
    <m/>
    <m/>
    <x v="0"/>
    <x v="0"/>
    <m/>
    <m/>
    <x v="0"/>
    <x v="0"/>
    <x v="10"/>
    <x v="7"/>
    <x v="7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7-01T00:00:00"/>
    <x v="149"/>
    <n v="2845336.19"/>
    <m/>
    <m/>
    <x v="0"/>
    <x v="0"/>
    <m/>
    <m/>
    <x v="0"/>
    <x v="0"/>
    <x v="1"/>
    <x v="7"/>
    <x v="7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7-01T00:00:00"/>
    <x v="149"/>
    <n v="6268333.3300000001"/>
    <m/>
    <m/>
    <x v="0"/>
    <x v="0"/>
    <m/>
    <m/>
    <x v="0"/>
    <x v="0"/>
    <x v="1"/>
    <x v="7"/>
    <x v="7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7-01T00:00:00"/>
    <x v="149"/>
    <n v="10447142.859999999"/>
    <m/>
    <m/>
    <x v="0"/>
    <x v="0"/>
    <m/>
    <m/>
    <x v="0"/>
    <x v="0"/>
    <x v="13"/>
    <x v="7"/>
    <x v="7"/>
    <x v="2"/>
    <n v="0"/>
    <x v="0"/>
    <x v="0"/>
    <n v="2021"/>
    <x v="3"/>
  </r>
  <r>
    <x v="21"/>
    <s v="03. Item 03"/>
    <x v="1"/>
    <x v="1"/>
    <x v="0"/>
    <x v="0"/>
    <x v="0"/>
    <x v="0"/>
    <m/>
    <m/>
    <x v="0"/>
    <x v="1"/>
    <d v="2021-07-01T00:00:00"/>
    <x v="149"/>
    <n v="2971151.13"/>
    <m/>
    <m/>
    <x v="0"/>
    <x v="0"/>
    <m/>
    <m/>
    <x v="0"/>
    <x v="0"/>
    <x v="6"/>
    <x v="7"/>
    <x v="7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07-01T00:00:00"/>
    <x v="149"/>
    <n v="2261904.7599999998"/>
    <m/>
    <m/>
    <x v="0"/>
    <x v="0"/>
    <m/>
    <m/>
    <x v="0"/>
    <x v="0"/>
    <x v="1"/>
    <x v="7"/>
    <x v="7"/>
    <x v="2"/>
    <n v="0"/>
    <x v="0"/>
    <x v="0"/>
    <n v="2021"/>
    <x v="3"/>
  </r>
  <r>
    <x v="5"/>
    <m/>
    <x v="1"/>
    <x v="2"/>
    <x v="0"/>
    <x v="0"/>
    <x v="0"/>
    <x v="0"/>
    <m/>
    <m/>
    <x v="0"/>
    <x v="1"/>
    <d v="2021-07-01T00:00:00"/>
    <x v="149"/>
    <n v="500714.29"/>
    <m/>
    <m/>
    <x v="0"/>
    <x v="0"/>
    <m/>
    <m/>
    <x v="0"/>
    <x v="0"/>
    <x v="0"/>
    <x v="7"/>
    <x v="7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7-01T00:00:00"/>
    <x v="149"/>
    <n v="9208333.3300000001"/>
    <m/>
    <m/>
    <x v="0"/>
    <x v="0"/>
    <m/>
    <m/>
    <x v="0"/>
    <x v="0"/>
    <x v="10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01T00:00:00"/>
    <x v="149"/>
    <n v="0"/>
    <n v="10680.39"/>
    <m/>
    <x v="17"/>
    <x v="2"/>
    <m/>
    <m/>
    <x v="17"/>
    <x v="2"/>
    <x v="16"/>
    <x v="7"/>
    <x v="7"/>
    <x v="2"/>
    <n v="10680.3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97.88"/>
    <m/>
    <x v="17"/>
    <x v="3"/>
    <m/>
    <m/>
    <x v="17"/>
    <x v="3"/>
    <x v="16"/>
    <x v="7"/>
    <x v="7"/>
    <x v="2"/>
    <n v="97.88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2T00:00:00"/>
    <x v="150"/>
    <n v="0"/>
    <n v="1457.14"/>
    <m/>
    <x v="17"/>
    <x v="12"/>
    <m/>
    <m/>
    <x v="17"/>
    <x v="12"/>
    <x v="16"/>
    <x v="7"/>
    <x v="7"/>
    <x v="2"/>
    <n v="1457.14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02T00:00:00"/>
    <x v="150"/>
    <n v="0"/>
    <n v="-54870.239999999998"/>
    <m/>
    <x v="22"/>
    <x v="6"/>
    <m/>
    <m/>
    <x v="15"/>
    <x v="6"/>
    <x v="2"/>
    <x v="7"/>
    <x v="7"/>
    <x v="2"/>
    <n v="54870.239999999998"/>
    <x v="7"/>
    <x v="19"/>
    <n v="2021"/>
    <x v="3"/>
  </r>
  <r>
    <x v="3"/>
    <s v="2.01.01.01.00.00"/>
    <x v="1"/>
    <x v="1"/>
    <x v="0"/>
    <x v="0"/>
    <x v="1"/>
    <x v="3"/>
    <m/>
    <m/>
    <x v="1"/>
    <x v="0"/>
    <d v="2021-07-02T00:00:00"/>
    <x v="150"/>
    <n v="0"/>
    <n v="-7367.86"/>
    <m/>
    <x v="15"/>
    <x v="6"/>
    <m/>
    <m/>
    <x v="15"/>
    <x v="6"/>
    <x v="2"/>
    <x v="7"/>
    <x v="7"/>
    <x v="2"/>
    <n v="7367.86"/>
    <x v="7"/>
    <x v="19"/>
    <n v="2021"/>
    <x v="3"/>
  </r>
  <r>
    <x v="39"/>
    <s v="1.02.10.00.00.00"/>
    <x v="1"/>
    <x v="2"/>
    <x v="1"/>
    <x v="0"/>
    <x v="1"/>
    <x v="0"/>
    <m/>
    <m/>
    <x v="1"/>
    <x v="0"/>
    <d v="2021-07-02T00:00:00"/>
    <x v="150"/>
    <n v="0"/>
    <n v="214.29"/>
    <m/>
    <x v="16"/>
    <x v="9"/>
    <m/>
    <m/>
    <x v="16"/>
    <x v="9"/>
    <x v="16"/>
    <x v="7"/>
    <x v="7"/>
    <x v="2"/>
    <n v="214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146.94999999999999"/>
    <m/>
    <x v="17"/>
    <x v="5"/>
    <m/>
    <m/>
    <x v="17"/>
    <x v="5"/>
    <x v="16"/>
    <x v="7"/>
    <x v="7"/>
    <x v="2"/>
    <n v="146.9499999999999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1428.57"/>
    <m/>
    <x v="17"/>
    <x v="5"/>
    <m/>
    <m/>
    <x v="17"/>
    <x v="5"/>
    <x v="16"/>
    <x v="7"/>
    <x v="7"/>
    <x v="2"/>
    <n v="1428.5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2T00:00:00"/>
    <x v="150"/>
    <n v="0"/>
    <n v="765.6"/>
    <m/>
    <x v="17"/>
    <x v="5"/>
    <m/>
    <m/>
    <x v="17"/>
    <x v="5"/>
    <x v="16"/>
    <x v="7"/>
    <x v="7"/>
    <x v="2"/>
    <n v="765.6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02T00:00:00"/>
    <x v="150"/>
    <n v="0"/>
    <n v="4.76"/>
    <m/>
    <x v="8"/>
    <x v="6"/>
    <m/>
    <m/>
    <x v="8"/>
    <x v="6"/>
    <x v="23"/>
    <x v="7"/>
    <x v="7"/>
    <x v="2"/>
    <n v="4.76"/>
    <x v="7"/>
    <x v="1"/>
    <n v="2021"/>
    <x v="3"/>
  </r>
  <r>
    <x v="15"/>
    <m/>
    <x v="1"/>
    <x v="1"/>
    <x v="1"/>
    <x v="0"/>
    <x v="0"/>
    <x v="0"/>
    <m/>
    <m/>
    <x v="1"/>
    <x v="0"/>
    <d v="2021-07-02T00:00:00"/>
    <x v="150"/>
    <m/>
    <n v="35631.81"/>
    <m/>
    <x v="0"/>
    <x v="0"/>
    <m/>
    <m/>
    <x v="0"/>
    <x v="0"/>
    <x v="12"/>
    <x v="7"/>
    <x v="7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6-24T00:00:00"/>
    <x v="150"/>
    <m/>
    <n v="35631.81"/>
    <m/>
    <x v="0"/>
    <x v="0"/>
    <m/>
    <m/>
    <x v="0"/>
    <x v="0"/>
    <x v="3"/>
    <x v="6"/>
    <x v="7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7-05T00:00:00"/>
    <x v="151"/>
    <n v="0"/>
    <n v="358.64"/>
    <m/>
    <x v="17"/>
    <x v="3"/>
    <m/>
    <m/>
    <x v="17"/>
    <x v="3"/>
    <x v="16"/>
    <x v="7"/>
    <x v="7"/>
    <x v="2"/>
    <n v="358.6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5T00:00:00"/>
    <x v="151"/>
    <n v="0"/>
    <n v="23.81"/>
    <m/>
    <x v="16"/>
    <x v="8"/>
    <m/>
    <m/>
    <x v="16"/>
    <x v="8"/>
    <x v="16"/>
    <x v="7"/>
    <x v="7"/>
    <x v="2"/>
    <n v="23.8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5T00:00:00"/>
    <x v="151"/>
    <n v="0"/>
    <n v="450.3"/>
    <m/>
    <x v="17"/>
    <x v="5"/>
    <m/>
    <m/>
    <x v="17"/>
    <x v="5"/>
    <x v="16"/>
    <x v="7"/>
    <x v="7"/>
    <x v="2"/>
    <n v="450.3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5T00:00:00"/>
    <x v="151"/>
    <n v="0"/>
    <n v="-829.66"/>
    <m/>
    <x v="15"/>
    <x v="6"/>
    <m/>
    <m/>
    <x v="15"/>
    <x v="6"/>
    <x v="2"/>
    <x v="7"/>
    <x v="7"/>
    <x v="2"/>
    <n v="829.66"/>
    <x v="7"/>
    <x v="19"/>
    <n v="2021"/>
    <x v="3"/>
  </r>
  <r>
    <x v="19"/>
    <s v="1.02.06.00.00.00"/>
    <x v="1"/>
    <x v="2"/>
    <x v="1"/>
    <x v="0"/>
    <x v="1"/>
    <x v="0"/>
    <m/>
    <m/>
    <x v="1"/>
    <x v="0"/>
    <d v="2021-07-05T00:00:00"/>
    <x v="151"/>
    <n v="0"/>
    <n v="35549.089999999997"/>
    <m/>
    <x v="17"/>
    <x v="2"/>
    <m/>
    <m/>
    <x v="17"/>
    <x v="2"/>
    <x v="16"/>
    <x v="7"/>
    <x v="7"/>
    <x v="2"/>
    <n v="35549.08999999999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5T00:00:00"/>
    <x v="151"/>
    <n v="0"/>
    <n v="248.57"/>
    <m/>
    <x v="17"/>
    <x v="31"/>
    <m/>
    <m/>
    <x v="17"/>
    <x v="31"/>
    <x v="16"/>
    <x v="7"/>
    <x v="7"/>
    <x v="2"/>
    <n v="248.57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6T00:00:00"/>
    <x v="152"/>
    <n v="0"/>
    <n v="364.29"/>
    <m/>
    <x v="17"/>
    <x v="12"/>
    <m/>
    <m/>
    <x v="17"/>
    <x v="12"/>
    <x v="16"/>
    <x v="7"/>
    <x v="7"/>
    <x v="2"/>
    <n v="364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67.260000000000005"/>
    <m/>
    <x v="17"/>
    <x v="3"/>
    <m/>
    <m/>
    <x v="17"/>
    <x v="3"/>
    <x v="16"/>
    <x v="7"/>
    <x v="7"/>
    <x v="2"/>
    <n v="67.260000000000005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06T00:00:00"/>
    <x v="152"/>
    <n v="0"/>
    <n v="0.24"/>
    <m/>
    <x v="8"/>
    <x v="6"/>
    <m/>
    <m/>
    <x v="8"/>
    <x v="6"/>
    <x v="23"/>
    <x v="7"/>
    <x v="7"/>
    <x v="2"/>
    <n v="0.2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955.07"/>
    <m/>
    <x v="17"/>
    <x v="5"/>
    <m/>
    <m/>
    <x v="17"/>
    <x v="5"/>
    <x v="16"/>
    <x v="7"/>
    <x v="7"/>
    <x v="2"/>
    <n v="955.0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6T00:00:00"/>
    <x v="152"/>
    <n v="0"/>
    <n v="167.33"/>
    <m/>
    <x v="17"/>
    <x v="5"/>
    <m/>
    <m/>
    <x v="17"/>
    <x v="5"/>
    <x v="16"/>
    <x v="7"/>
    <x v="7"/>
    <x v="2"/>
    <n v="167.33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6T00:00:00"/>
    <x v="152"/>
    <n v="0"/>
    <n v="-7038.07"/>
    <m/>
    <x v="15"/>
    <x v="6"/>
    <m/>
    <m/>
    <x v="15"/>
    <x v="6"/>
    <x v="2"/>
    <x v="7"/>
    <x v="7"/>
    <x v="2"/>
    <n v="7038.07"/>
    <x v="7"/>
    <x v="19"/>
    <n v="2021"/>
    <x v="3"/>
  </r>
  <r>
    <x v="3"/>
    <s v="2.01.02.00.00.00"/>
    <x v="1"/>
    <x v="1"/>
    <x v="0"/>
    <x v="0"/>
    <x v="1"/>
    <x v="3"/>
    <m/>
    <m/>
    <x v="1"/>
    <x v="0"/>
    <d v="2021-07-06T00:00:00"/>
    <x v="152"/>
    <n v="0"/>
    <n v="-32500"/>
    <m/>
    <x v="22"/>
    <x v="6"/>
    <m/>
    <m/>
    <x v="15"/>
    <x v="6"/>
    <x v="2"/>
    <x v="7"/>
    <x v="7"/>
    <x v="2"/>
    <n v="32500"/>
    <x v="7"/>
    <x v="19"/>
    <n v="2021"/>
    <x v="3"/>
  </r>
  <r>
    <x v="11"/>
    <m/>
    <x v="1"/>
    <x v="1"/>
    <x v="0"/>
    <x v="0"/>
    <x v="0"/>
    <x v="0"/>
    <m/>
    <s v="3"/>
    <x v="1"/>
    <x v="0"/>
    <d v="2021-06-24T00:00:00"/>
    <x v="152"/>
    <m/>
    <n v="4.71"/>
    <m/>
    <x v="0"/>
    <x v="0"/>
    <m/>
    <m/>
    <x v="0"/>
    <x v="0"/>
    <x v="9"/>
    <x v="6"/>
    <x v="7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7-06T00:00:00"/>
    <x v="152"/>
    <m/>
    <n v="4.71"/>
    <m/>
    <x v="0"/>
    <x v="0"/>
    <m/>
    <m/>
    <x v="0"/>
    <x v="0"/>
    <x v="18"/>
    <x v="7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6T00:00:00"/>
    <x v="152"/>
    <n v="0"/>
    <n v="65770.25"/>
    <m/>
    <x v="17"/>
    <x v="10"/>
    <m/>
    <m/>
    <x v="17"/>
    <x v="10"/>
    <x v="16"/>
    <x v="7"/>
    <x v="7"/>
    <x v="2"/>
    <n v="65770.25"/>
    <x v="7"/>
    <x v="1"/>
    <n v="2021"/>
    <x v="3"/>
  </r>
  <r>
    <x v="29"/>
    <s v="2.15.01.07.00.00"/>
    <x v="1"/>
    <x v="1"/>
    <x v="0"/>
    <x v="0"/>
    <x v="1"/>
    <x v="3"/>
    <m/>
    <m/>
    <x v="1"/>
    <x v="0"/>
    <d v="2021-07-07T00:00:00"/>
    <x v="153"/>
    <n v="0"/>
    <n v="-1530.56"/>
    <m/>
    <x v="9"/>
    <x v="21"/>
    <m/>
    <m/>
    <x v="9"/>
    <x v="21"/>
    <x v="0"/>
    <x v="7"/>
    <x v="7"/>
    <x v="2"/>
    <n v="1530.56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166.71"/>
    <m/>
    <x v="17"/>
    <x v="3"/>
    <m/>
    <m/>
    <x v="17"/>
    <x v="3"/>
    <x v="16"/>
    <x v="7"/>
    <x v="7"/>
    <x v="2"/>
    <n v="166.7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7T00:00:00"/>
    <x v="153"/>
    <n v="0"/>
    <n v="792.65"/>
    <m/>
    <x v="17"/>
    <x v="10"/>
    <m/>
    <m/>
    <x v="17"/>
    <x v="10"/>
    <x v="16"/>
    <x v="7"/>
    <x v="7"/>
    <x v="2"/>
    <n v="792.65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7T00:00:00"/>
    <x v="153"/>
    <n v="0"/>
    <n v="803.96"/>
    <m/>
    <x v="17"/>
    <x v="2"/>
    <m/>
    <m/>
    <x v="17"/>
    <x v="2"/>
    <x v="16"/>
    <x v="7"/>
    <x v="7"/>
    <x v="2"/>
    <n v="803.96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07T00:00:00"/>
    <x v="153"/>
    <n v="0"/>
    <n v="7.14"/>
    <m/>
    <x v="8"/>
    <x v="6"/>
    <m/>
    <m/>
    <x v="8"/>
    <x v="6"/>
    <x v="23"/>
    <x v="7"/>
    <x v="7"/>
    <x v="2"/>
    <n v="7.1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174.83"/>
    <m/>
    <x v="17"/>
    <x v="5"/>
    <m/>
    <m/>
    <x v="17"/>
    <x v="5"/>
    <x v="16"/>
    <x v="7"/>
    <x v="7"/>
    <x v="2"/>
    <n v="174.8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190.48"/>
    <m/>
    <x v="16"/>
    <x v="8"/>
    <m/>
    <m/>
    <x v="16"/>
    <x v="8"/>
    <x v="16"/>
    <x v="7"/>
    <x v="7"/>
    <x v="2"/>
    <n v="190.48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45.24"/>
    <m/>
    <x v="16"/>
    <x v="8"/>
    <m/>
    <m/>
    <x v="16"/>
    <x v="8"/>
    <x v="16"/>
    <x v="7"/>
    <x v="7"/>
    <x v="2"/>
    <n v="45.2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161.9"/>
    <m/>
    <x v="16"/>
    <x v="9"/>
    <m/>
    <m/>
    <x v="16"/>
    <x v="9"/>
    <x v="16"/>
    <x v="7"/>
    <x v="7"/>
    <x v="2"/>
    <n v="1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7T00:00:00"/>
    <x v="153"/>
    <n v="0"/>
    <n v="71.430000000000007"/>
    <m/>
    <x v="16"/>
    <x v="12"/>
    <m/>
    <m/>
    <x v="16"/>
    <x v="12"/>
    <x v="16"/>
    <x v="7"/>
    <x v="7"/>
    <x v="2"/>
    <n v="71.43000000000000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7T00:00:00"/>
    <x v="153"/>
    <n v="0"/>
    <n v="258.33"/>
    <m/>
    <x v="17"/>
    <x v="5"/>
    <m/>
    <m/>
    <x v="17"/>
    <x v="5"/>
    <x v="16"/>
    <x v="7"/>
    <x v="7"/>
    <x v="2"/>
    <n v="258.33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07T00:00:00"/>
    <x v="153"/>
    <n v="0"/>
    <n v="-206563.95"/>
    <m/>
    <x v="15"/>
    <x v="6"/>
    <m/>
    <m/>
    <x v="15"/>
    <x v="6"/>
    <x v="2"/>
    <x v="7"/>
    <x v="7"/>
    <x v="2"/>
    <n v="206563.95"/>
    <x v="7"/>
    <x v="19"/>
    <n v="2021"/>
    <x v="3"/>
  </r>
  <r>
    <x v="3"/>
    <s v="2.01.02.00.00.00"/>
    <x v="1"/>
    <x v="1"/>
    <x v="0"/>
    <x v="0"/>
    <x v="1"/>
    <x v="3"/>
    <m/>
    <m/>
    <x v="1"/>
    <x v="0"/>
    <d v="2021-07-07T00:00:00"/>
    <x v="153"/>
    <n v="0"/>
    <n v="-264.39999999999998"/>
    <m/>
    <x v="22"/>
    <x v="6"/>
    <m/>
    <m/>
    <x v="15"/>
    <x v="6"/>
    <x v="2"/>
    <x v="7"/>
    <x v="7"/>
    <x v="2"/>
    <n v="264.39999999999998"/>
    <x v="7"/>
    <x v="19"/>
    <n v="2021"/>
    <x v="3"/>
  </r>
  <r>
    <x v="36"/>
    <s v="1.03.05.00.00.00"/>
    <x v="1"/>
    <x v="2"/>
    <x v="1"/>
    <x v="0"/>
    <x v="1"/>
    <x v="0"/>
    <m/>
    <m/>
    <x v="1"/>
    <x v="0"/>
    <d v="2021-07-07T00:00:00"/>
    <x v="153"/>
    <n v="0"/>
    <n v="185.55"/>
    <m/>
    <x v="8"/>
    <x v="8"/>
    <m/>
    <m/>
    <x v="8"/>
    <x v="8"/>
    <x v="23"/>
    <x v="7"/>
    <x v="7"/>
    <x v="2"/>
    <n v="185.55"/>
    <x v="7"/>
    <x v="1"/>
    <n v="2021"/>
    <x v="3"/>
  </r>
  <r>
    <x v="1"/>
    <s v="2.09.02.04.00.00"/>
    <x v="1"/>
    <x v="1"/>
    <x v="0"/>
    <x v="0"/>
    <x v="1"/>
    <x v="3"/>
    <m/>
    <m/>
    <x v="1"/>
    <x v="0"/>
    <d v="2021-07-07T00:00:00"/>
    <x v="153"/>
    <n v="0"/>
    <n v="-71785.710000000006"/>
    <m/>
    <x v="6"/>
    <x v="6"/>
    <m/>
    <m/>
    <x v="6"/>
    <x v="6"/>
    <x v="1"/>
    <x v="7"/>
    <x v="7"/>
    <x v="2"/>
    <n v="71785.710000000006"/>
    <x v="7"/>
    <x v="20"/>
    <n v="2021"/>
    <x v="3"/>
  </r>
  <r>
    <x v="5"/>
    <s v="2.15.08.03.00.00"/>
    <x v="1"/>
    <x v="1"/>
    <x v="0"/>
    <x v="0"/>
    <x v="1"/>
    <x v="3"/>
    <m/>
    <m/>
    <x v="1"/>
    <x v="0"/>
    <d v="2021-07-07T00:00:00"/>
    <x v="153"/>
    <n v="0"/>
    <n v="-138.1"/>
    <m/>
    <x v="5"/>
    <x v="6"/>
    <m/>
    <m/>
    <x v="5"/>
    <x v="6"/>
    <x v="0"/>
    <x v="7"/>
    <x v="7"/>
    <x v="2"/>
    <n v="138.1"/>
    <x v="7"/>
    <x v="20"/>
    <n v="2021"/>
    <x v="3"/>
  </r>
  <r>
    <x v="6"/>
    <s v="2.15.03.00.00.00"/>
    <x v="1"/>
    <x v="1"/>
    <x v="0"/>
    <x v="0"/>
    <x v="1"/>
    <x v="3"/>
    <m/>
    <m/>
    <x v="1"/>
    <x v="0"/>
    <d v="2021-07-07T00:00:00"/>
    <x v="153"/>
    <n v="0"/>
    <n v="-11252.39"/>
    <m/>
    <x v="1"/>
    <x v="6"/>
    <m/>
    <m/>
    <x v="1"/>
    <x v="6"/>
    <x v="0"/>
    <x v="7"/>
    <x v="7"/>
    <x v="2"/>
    <n v="11252.39"/>
    <x v="7"/>
    <x v="20"/>
    <n v="2021"/>
    <x v="3"/>
  </r>
  <r>
    <x v="5"/>
    <s v="2.15.08.14.00.00"/>
    <x v="1"/>
    <x v="1"/>
    <x v="0"/>
    <x v="0"/>
    <x v="1"/>
    <x v="3"/>
    <m/>
    <m/>
    <x v="1"/>
    <x v="0"/>
    <d v="2021-07-07T00:00:00"/>
    <x v="153"/>
    <n v="0"/>
    <n v="-2671.67"/>
    <m/>
    <x v="5"/>
    <x v="6"/>
    <m/>
    <m/>
    <x v="5"/>
    <x v="6"/>
    <x v="0"/>
    <x v="7"/>
    <x v="7"/>
    <x v="2"/>
    <n v="2671.67"/>
    <x v="7"/>
    <x v="20"/>
    <n v="2021"/>
    <x v="3"/>
  </r>
  <r>
    <x v="5"/>
    <s v="2.15.01.12.00.00"/>
    <x v="1"/>
    <x v="1"/>
    <x v="0"/>
    <x v="0"/>
    <x v="1"/>
    <x v="3"/>
    <m/>
    <m/>
    <x v="1"/>
    <x v="0"/>
    <d v="2021-07-07T00:00:00"/>
    <x v="153"/>
    <n v="0"/>
    <n v="-1711.52"/>
    <m/>
    <x v="24"/>
    <x v="6"/>
    <m/>
    <m/>
    <x v="5"/>
    <x v="6"/>
    <x v="0"/>
    <x v="7"/>
    <x v="7"/>
    <x v="2"/>
    <n v="1711.52"/>
    <x v="7"/>
    <x v="20"/>
    <n v="2021"/>
    <x v="3"/>
  </r>
  <r>
    <x v="15"/>
    <m/>
    <x v="1"/>
    <x v="1"/>
    <x v="0"/>
    <x v="0"/>
    <x v="0"/>
    <x v="0"/>
    <s v="X"/>
    <s v="1"/>
    <x v="1"/>
    <x v="0"/>
    <d v="2021-06-05T00:00:00"/>
    <x v="153"/>
    <m/>
    <n v="989285.71"/>
    <m/>
    <x v="0"/>
    <x v="0"/>
    <m/>
    <m/>
    <x v="0"/>
    <x v="0"/>
    <x v="12"/>
    <x v="6"/>
    <x v="7"/>
    <x v="2"/>
    <n v="0"/>
    <x v="0"/>
    <x v="0"/>
    <n v="2021"/>
    <x v="3"/>
  </r>
  <r>
    <x v="22"/>
    <m/>
    <x v="1"/>
    <x v="1"/>
    <x v="1"/>
    <x v="0"/>
    <x v="0"/>
    <x v="0"/>
    <m/>
    <m/>
    <x v="1"/>
    <x v="0"/>
    <d v="2021-07-07T00:00:00"/>
    <x v="153"/>
    <m/>
    <n v="989285.71"/>
    <m/>
    <x v="0"/>
    <x v="0"/>
    <m/>
    <m/>
    <x v="0"/>
    <x v="0"/>
    <x v="18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07T00:00:00"/>
    <x v="153"/>
    <n v="0"/>
    <n v="296.81"/>
    <m/>
    <x v="17"/>
    <x v="2"/>
    <m/>
    <m/>
    <x v="17"/>
    <x v="2"/>
    <x v="16"/>
    <x v="7"/>
    <x v="7"/>
    <x v="2"/>
    <n v="296.8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77.55"/>
    <m/>
    <x v="17"/>
    <x v="3"/>
    <m/>
    <m/>
    <x v="17"/>
    <x v="3"/>
    <x v="16"/>
    <x v="7"/>
    <x v="7"/>
    <x v="2"/>
    <n v="77.55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167.49"/>
    <m/>
    <x v="17"/>
    <x v="5"/>
    <m/>
    <m/>
    <x v="17"/>
    <x v="5"/>
    <x v="16"/>
    <x v="7"/>
    <x v="7"/>
    <x v="2"/>
    <n v="167.4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8T00:00:00"/>
    <x v="154"/>
    <n v="0"/>
    <n v="7355.16"/>
    <m/>
    <x v="17"/>
    <x v="5"/>
    <m/>
    <m/>
    <x v="17"/>
    <x v="5"/>
    <x v="16"/>
    <x v="7"/>
    <x v="7"/>
    <x v="2"/>
    <n v="7355.16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8T00:00:00"/>
    <x v="154"/>
    <n v="0"/>
    <n v="9297.19"/>
    <m/>
    <x v="17"/>
    <x v="2"/>
    <m/>
    <m/>
    <x v="17"/>
    <x v="2"/>
    <x v="16"/>
    <x v="7"/>
    <x v="7"/>
    <x v="2"/>
    <n v="9297.1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08T00:00:00"/>
    <x v="154"/>
    <n v="0"/>
    <n v="71.430000000000007"/>
    <m/>
    <x v="16"/>
    <x v="16"/>
    <m/>
    <m/>
    <x v="16"/>
    <x v="16"/>
    <x v="16"/>
    <x v="7"/>
    <x v="7"/>
    <x v="2"/>
    <n v="71.430000000000007"/>
    <x v="7"/>
    <x v="1"/>
    <n v="2021"/>
    <x v="3"/>
  </r>
  <r>
    <x v="12"/>
    <m/>
    <x v="1"/>
    <x v="1"/>
    <x v="0"/>
    <x v="0"/>
    <x v="0"/>
    <x v="0"/>
    <m/>
    <s v="3"/>
    <x v="1"/>
    <x v="0"/>
    <d v="2021-06-24T00:00:00"/>
    <x v="154"/>
    <m/>
    <n v="7783.95"/>
    <m/>
    <x v="0"/>
    <x v="0"/>
    <m/>
    <m/>
    <x v="0"/>
    <x v="0"/>
    <x v="10"/>
    <x v="6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08T00:00:00"/>
    <x v="154"/>
    <n v="0"/>
    <n v="1190.48"/>
    <m/>
    <x v="17"/>
    <x v="4"/>
    <m/>
    <m/>
    <x v="17"/>
    <x v="4"/>
    <x v="16"/>
    <x v="7"/>
    <x v="7"/>
    <x v="2"/>
    <n v="1190.48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09T00:00:00"/>
    <x v="155"/>
    <n v="0"/>
    <n v="29.77"/>
    <m/>
    <x v="17"/>
    <x v="13"/>
    <m/>
    <m/>
    <x v="17"/>
    <x v="13"/>
    <x v="16"/>
    <x v="7"/>
    <x v="7"/>
    <x v="2"/>
    <n v="29.77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09T00:00:00"/>
    <x v="155"/>
    <n v="0"/>
    <n v="-280.95"/>
    <m/>
    <x v="24"/>
    <x v="3"/>
    <m/>
    <m/>
    <x v="5"/>
    <x v="3"/>
    <x v="0"/>
    <x v="7"/>
    <x v="7"/>
    <x v="2"/>
    <n v="280.95"/>
    <x v="7"/>
    <x v="20"/>
    <n v="2021"/>
    <x v="3"/>
  </r>
  <r>
    <x v="37"/>
    <s v="2.03.01.07.00.00"/>
    <x v="1"/>
    <x v="1"/>
    <x v="0"/>
    <x v="0"/>
    <x v="1"/>
    <x v="3"/>
    <m/>
    <m/>
    <x v="1"/>
    <x v="0"/>
    <d v="2021-07-09T00:00:00"/>
    <x v="155"/>
    <n v="0"/>
    <n v="-769.05"/>
    <m/>
    <x v="11"/>
    <x v="25"/>
    <m/>
    <m/>
    <x v="11"/>
    <x v="25"/>
    <x v="6"/>
    <x v="7"/>
    <x v="7"/>
    <x v="2"/>
    <n v="769.05"/>
    <x v="7"/>
    <x v="20"/>
    <n v="2021"/>
    <x v="3"/>
  </r>
  <r>
    <x v="5"/>
    <s v="2.15.01.12.00.00"/>
    <x v="1"/>
    <x v="1"/>
    <x v="0"/>
    <x v="0"/>
    <x v="1"/>
    <x v="3"/>
    <m/>
    <m/>
    <x v="1"/>
    <x v="0"/>
    <d v="2021-07-09T00:00:00"/>
    <x v="155"/>
    <n v="0"/>
    <n v="-7.52"/>
    <m/>
    <x v="24"/>
    <x v="13"/>
    <m/>
    <m/>
    <x v="5"/>
    <x v="13"/>
    <x v="0"/>
    <x v="7"/>
    <x v="7"/>
    <x v="2"/>
    <n v="7.52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116.51"/>
    <m/>
    <x v="17"/>
    <x v="3"/>
    <m/>
    <m/>
    <x v="17"/>
    <x v="3"/>
    <x v="16"/>
    <x v="7"/>
    <x v="7"/>
    <x v="2"/>
    <n v="116.5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830.12"/>
    <m/>
    <x v="17"/>
    <x v="5"/>
    <m/>
    <m/>
    <x v="17"/>
    <x v="5"/>
    <x v="16"/>
    <x v="7"/>
    <x v="7"/>
    <x v="2"/>
    <n v="830.12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09T00:00:00"/>
    <x v="155"/>
    <n v="0"/>
    <n v="-15480.93"/>
    <m/>
    <x v="22"/>
    <x v="6"/>
    <m/>
    <m/>
    <x v="15"/>
    <x v="6"/>
    <x v="2"/>
    <x v="7"/>
    <x v="7"/>
    <x v="2"/>
    <n v="15480.93"/>
    <x v="7"/>
    <x v="19"/>
    <n v="2021"/>
    <x v="3"/>
  </r>
  <r>
    <x v="3"/>
    <s v="2.01.01.01.00.00"/>
    <x v="1"/>
    <x v="1"/>
    <x v="0"/>
    <x v="0"/>
    <x v="1"/>
    <x v="3"/>
    <m/>
    <m/>
    <x v="1"/>
    <x v="0"/>
    <d v="2021-07-09T00:00:00"/>
    <x v="155"/>
    <n v="0"/>
    <n v="-2422.9499999999998"/>
    <m/>
    <x v="15"/>
    <x v="6"/>
    <m/>
    <m/>
    <x v="15"/>
    <x v="6"/>
    <x v="2"/>
    <x v="7"/>
    <x v="7"/>
    <x v="2"/>
    <n v="2422.9499999999998"/>
    <x v="7"/>
    <x v="19"/>
    <n v="2021"/>
    <x v="3"/>
  </r>
  <r>
    <x v="19"/>
    <s v="1.02.11.00.00.00"/>
    <x v="1"/>
    <x v="2"/>
    <x v="1"/>
    <x v="0"/>
    <x v="1"/>
    <x v="0"/>
    <m/>
    <m/>
    <x v="1"/>
    <x v="0"/>
    <d v="2021-07-09T00:00:00"/>
    <x v="155"/>
    <n v="0"/>
    <n v="3642.86"/>
    <m/>
    <x v="17"/>
    <x v="12"/>
    <m/>
    <m/>
    <x v="17"/>
    <x v="12"/>
    <x v="16"/>
    <x v="7"/>
    <x v="7"/>
    <x v="2"/>
    <n v="3642.86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09T00:00:00"/>
    <x v="155"/>
    <n v="0"/>
    <n v="13.24"/>
    <m/>
    <x v="17"/>
    <x v="5"/>
    <m/>
    <m/>
    <x v="17"/>
    <x v="5"/>
    <x v="16"/>
    <x v="7"/>
    <x v="7"/>
    <x v="2"/>
    <n v="13.24"/>
    <x v="7"/>
    <x v="1"/>
    <n v="2021"/>
    <x v="3"/>
  </r>
  <r>
    <x v="9"/>
    <s v="2.15.01.12.00.00"/>
    <x v="1"/>
    <x v="1"/>
    <x v="0"/>
    <x v="0"/>
    <x v="1"/>
    <x v="3"/>
    <m/>
    <m/>
    <x v="1"/>
    <x v="0"/>
    <d v="2021-07-09T00:00:00"/>
    <x v="155"/>
    <n v="0"/>
    <n v="-35.71"/>
    <m/>
    <x v="19"/>
    <x v="25"/>
    <m/>
    <m/>
    <x v="19"/>
    <x v="25"/>
    <x v="7"/>
    <x v="7"/>
    <x v="7"/>
    <x v="2"/>
    <n v="35.71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09T00:00:00"/>
    <x v="155"/>
    <n v="0"/>
    <n v="137.55000000000001"/>
    <m/>
    <x v="17"/>
    <x v="5"/>
    <m/>
    <m/>
    <x v="17"/>
    <x v="5"/>
    <x v="16"/>
    <x v="7"/>
    <x v="7"/>
    <x v="2"/>
    <n v="137.55000000000001"/>
    <x v="7"/>
    <x v="1"/>
    <n v="2021"/>
    <x v="3"/>
  </r>
  <r>
    <x v="12"/>
    <m/>
    <x v="1"/>
    <x v="1"/>
    <x v="0"/>
    <x v="0"/>
    <x v="0"/>
    <x v="0"/>
    <m/>
    <s v="3"/>
    <x v="1"/>
    <x v="0"/>
    <d v="2021-07-01T00:00:00"/>
    <x v="155"/>
    <m/>
    <n v="3445.91"/>
    <m/>
    <x v="0"/>
    <x v="0"/>
    <m/>
    <m/>
    <x v="0"/>
    <x v="0"/>
    <x v="10"/>
    <x v="7"/>
    <x v="7"/>
    <x v="2"/>
    <n v="0"/>
    <x v="0"/>
    <x v="0"/>
    <n v="2021"/>
    <x v="3"/>
  </r>
  <r>
    <x v="10"/>
    <m/>
    <x v="1"/>
    <x v="1"/>
    <x v="0"/>
    <x v="0"/>
    <x v="0"/>
    <x v="0"/>
    <m/>
    <s v="1"/>
    <x v="1"/>
    <x v="0"/>
    <d v="2021-07-02T00:00:00"/>
    <x v="155"/>
    <m/>
    <n v="5693.97"/>
    <m/>
    <x v="0"/>
    <x v="0"/>
    <m/>
    <m/>
    <x v="0"/>
    <x v="0"/>
    <x v="8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09T00:00:00"/>
    <x v="155"/>
    <n v="0"/>
    <n v="78.83"/>
    <m/>
    <x v="17"/>
    <x v="7"/>
    <m/>
    <m/>
    <x v="17"/>
    <x v="7"/>
    <x v="16"/>
    <x v="7"/>
    <x v="7"/>
    <x v="2"/>
    <n v="78.83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09T00:00:00"/>
    <x v="155"/>
    <n v="0"/>
    <n v="193.7"/>
    <m/>
    <x v="17"/>
    <x v="4"/>
    <m/>
    <m/>
    <x v="17"/>
    <x v="4"/>
    <x v="16"/>
    <x v="7"/>
    <x v="7"/>
    <x v="2"/>
    <n v="193.7"/>
    <x v="7"/>
    <x v="1"/>
    <n v="2021"/>
    <x v="3"/>
  </r>
  <r>
    <x v="5"/>
    <s v="2.15.01.05.02.00"/>
    <x v="1"/>
    <x v="1"/>
    <x v="0"/>
    <x v="0"/>
    <x v="1"/>
    <x v="3"/>
    <m/>
    <m/>
    <x v="1"/>
    <x v="0"/>
    <d v="2021-07-12T00:00:00"/>
    <x v="156"/>
    <n v="0"/>
    <n v="-100.74"/>
    <m/>
    <x v="25"/>
    <x v="13"/>
    <m/>
    <m/>
    <x v="5"/>
    <x v="13"/>
    <x v="0"/>
    <x v="7"/>
    <x v="7"/>
    <x v="2"/>
    <n v="100.74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2T00:00:00"/>
    <x v="156"/>
    <n v="0"/>
    <n v="323.5"/>
    <m/>
    <x v="17"/>
    <x v="3"/>
    <m/>
    <m/>
    <x v="17"/>
    <x v="3"/>
    <x v="16"/>
    <x v="7"/>
    <x v="7"/>
    <x v="2"/>
    <n v="323.5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12T00:00:00"/>
    <x v="156"/>
    <n v="0"/>
    <n v="4.76"/>
    <m/>
    <x v="8"/>
    <x v="6"/>
    <m/>
    <m/>
    <x v="8"/>
    <x v="6"/>
    <x v="23"/>
    <x v="7"/>
    <x v="7"/>
    <x v="2"/>
    <n v="4.7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218.91"/>
    <m/>
    <x v="16"/>
    <x v="8"/>
    <m/>
    <m/>
    <x v="16"/>
    <x v="8"/>
    <x v="16"/>
    <x v="7"/>
    <x v="7"/>
    <x v="2"/>
    <n v="218.9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2T00:00:00"/>
    <x v="156"/>
    <n v="0"/>
    <n v="242.13"/>
    <m/>
    <x v="17"/>
    <x v="4"/>
    <m/>
    <m/>
    <x v="17"/>
    <x v="4"/>
    <x v="16"/>
    <x v="7"/>
    <x v="7"/>
    <x v="2"/>
    <n v="242.1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23.81"/>
    <m/>
    <x v="16"/>
    <x v="8"/>
    <m/>
    <m/>
    <x v="16"/>
    <x v="8"/>
    <x v="16"/>
    <x v="7"/>
    <x v="7"/>
    <x v="2"/>
    <n v="23.81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61.9"/>
    <m/>
    <x v="16"/>
    <x v="8"/>
    <m/>
    <m/>
    <x v="16"/>
    <x v="8"/>
    <x v="16"/>
    <x v="7"/>
    <x v="7"/>
    <x v="2"/>
    <n v="61.9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12T00:00:00"/>
    <x v="156"/>
    <n v="0"/>
    <n v="-23780.55"/>
    <m/>
    <x v="22"/>
    <x v="6"/>
    <m/>
    <m/>
    <x v="15"/>
    <x v="6"/>
    <x v="2"/>
    <x v="7"/>
    <x v="7"/>
    <x v="2"/>
    <n v="23780.55"/>
    <x v="7"/>
    <x v="19"/>
    <n v="2021"/>
    <x v="3"/>
  </r>
  <r>
    <x v="3"/>
    <s v="2.01.01.01.00.00"/>
    <x v="1"/>
    <x v="1"/>
    <x v="0"/>
    <x v="0"/>
    <x v="1"/>
    <x v="3"/>
    <m/>
    <m/>
    <x v="1"/>
    <x v="0"/>
    <d v="2021-07-12T00:00:00"/>
    <x v="156"/>
    <n v="0"/>
    <n v="-2912.31"/>
    <m/>
    <x v="15"/>
    <x v="6"/>
    <m/>
    <m/>
    <x v="15"/>
    <x v="6"/>
    <x v="2"/>
    <x v="7"/>
    <x v="7"/>
    <x v="2"/>
    <n v="2912.31"/>
    <x v="7"/>
    <x v="19"/>
    <n v="2021"/>
    <x v="3"/>
  </r>
  <r>
    <x v="19"/>
    <s v="1.02.05.00.00.00"/>
    <x v="1"/>
    <x v="2"/>
    <x v="1"/>
    <x v="0"/>
    <x v="1"/>
    <x v="0"/>
    <m/>
    <m/>
    <x v="1"/>
    <x v="0"/>
    <d v="2021-07-12T00:00:00"/>
    <x v="156"/>
    <n v="0"/>
    <n v="393.31"/>
    <m/>
    <x v="17"/>
    <x v="5"/>
    <m/>
    <m/>
    <x v="17"/>
    <x v="5"/>
    <x v="16"/>
    <x v="7"/>
    <x v="7"/>
    <x v="2"/>
    <n v="393.31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12T00:00:00"/>
    <x v="156"/>
    <n v="0"/>
    <n v="47.74"/>
    <m/>
    <x v="8"/>
    <x v="6"/>
    <m/>
    <m/>
    <x v="8"/>
    <x v="6"/>
    <x v="23"/>
    <x v="7"/>
    <x v="7"/>
    <x v="2"/>
    <n v="47.7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59.52"/>
    <m/>
    <x v="16"/>
    <x v="18"/>
    <m/>
    <m/>
    <x v="16"/>
    <x v="18"/>
    <x v="16"/>
    <x v="7"/>
    <x v="7"/>
    <x v="2"/>
    <n v="59.5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2T00:00:00"/>
    <x v="156"/>
    <n v="0"/>
    <n v="476.19"/>
    <m/>
    <x v="16"/>
    <x v="2"/>
    <m/>
    <m/>
    <x v="16"/>
    <x v="2"/>
    <x v="16"/>
    <x v="7"/>
    <x v="7"/>
    <x v="2"/>
    <n v="476.19"/>
    <x v="7"/>
    <x v="1"/>
    <n v="2021"/>
    <x v="3"/>
  </r>
  <r>
    <x v="2"/>
    <m/>
    <x v="1"/>
    <x v="1"/>
    <x v="1"/>
    <x v="0"/>
    <x v="0"/>
    <x v="0"/>
    <m/>
    <m/>
    <x v="1"/>
    <x v="0"/>
    <d v="2021-07-12T00:00:00"/>
    <x v="156"/>
    <m/>
    <n v="25092.95"/>
    <m/>
    <x v="0"/>
    <x v="0"/>
    <m/>
    <m/>
    <x v="0"/>
    <x v="0"/>
    <x v="1"/>
    <x v="7"/>
    <x v="7"/>
    <x v="2"/>
    <n v="0"/>
    <x v="0"/>
    <x v="0"/>
    <n v="2021"/>
    <x v="3"/>
  </r>
  <r>
    <x v="10"/>
    <m/>
    <x v="1"/>
    <x v="1"/>
    <x v="0"/>
    <x v="0"/>
    <x v="0"/>
    <x v="0"/>
    <m/>
    <s v="1"/>
    <x v="1"/>
    <x v="0"/>
    <d v="2021-07-02T00:00:00"/>
    <x v="156"/>
    <m/>
    <n v="25092.95"/>
    <m/>
    <x v="0"/>
    <x v="0"/>
    <m/>
    <m/>
    <x v="0"/>
    <x v="0"/>
    <x v="8"/>
    <x v="7"/>
    <x v="7"/>
    <x v="2"/>
    <n v="0"/>
    <x v="0"/>
    <x v="0"/>
    <n v="2021"/>
    <x v="3"/>
  </r>
  <r>
    <x v="3"/>
    <m/>
    <x v="1"/>
    <x v="1"/>
    <x v="0"/>
    <x v="0"/>
    <x v="1"/>
    <x v="0"/>
    <m/>
    <s v="1"/>
    <x v="1"/>
    <x v="0"/>
    <d v="2021-07-12T00:00:00"/>
    <x v="156"/>
    <n v="0"/>
    <n v="5928571.4299999997"/>
    <m/>
    <x v="15"/>
    <x v="11"/>
    <m/>
    <m/>
    <x v="15"/>
    <x v="11"/>
    <x v="2"/>
    <x v="7"/>
    <x v="7"/>
    <x v="2"/>
    <n v="-5928571.4299999997"/>
    <x v="7"/>
    <x v="1"/>
    <n v="2021"/>
    <x v="3"/>
  </r>
  <r>
    <x v="9"/>
    <m/>
    <x v="1"/>
    <x v="1"/>
    <x v="0"/>
    <x v="0"/>
    <x v="1"/>
    <x v="0"/>
    <m/>
    <s v="1"/>
    <x v="1"/>
    <x v="0"/>
    <d v="2021-07-12T00:00:00"/>
    <x v="156"/>
    <n v="0"/>
    <n v="2261904.7599999998"/>
    <m/>
    <x v="19"/>
    <x v="11"/>
    <m/>
    <m/>
    <x v="19"/>
    <x v="11"/>
    <x v="7"/>
    <x v="7"/>
    <x v="7"/>
    <x v="2"/>
    <n v="-2261904.7599999998"/>
    <x v="7"/>
    <x v="1"/>
    <n v="2021"/>
    <x v="3"/>
  </r>
  <r>
    <x v="38"/>
    <m/>
    <x v="1"/>
    <x v="1"/>
    <x v="0"/>
    <x v="0"/>
    <x v="1"/>
    <x v="0"/>
    <m/>
    <s v="1"/>
    <x v="1"/>
    <x v="0"/>
    <d v="2021-07-12T00:00:00"/>
    <x v="156"/>
    <n v="0"/>
    <n v="9523.81"/>
    <m/>
    <x v="12"/>
    <x v="11"/>
    <m/>
    <m/>
    <x v="12"/>
    <x v="11"/>
    <x v="5"/>
    <x v="7"/>
    <x v="7"/>
    <x v="2"/>
    <n v="-9523.81"/>
    <x v="7"/>
    <x v="1"/>
    <n v="2021"/>
    <x v="3"/>
  </r>
  <r>
    <x v="40"/>
    <m/>
    <x v="1"/>
    <x v="1"/>
    <x v="0"/>
    <x v="0"/>
    <x v="1"/>
    <x v="0"/>
    <m/>
    <s v="1"/>
    <x v="1"/>
    <x v="0"/>
    <d v="2021-07-12T00:00:00"/>
    <x v="156"/>
    <n v="0"/>
    <n v="8333.33"/>
    <m/>
    <x v="21"/>
    <x v="11"/>
    <m/>
    <m/>
    <x v="20"/>
    <x v="11"/>
    <x v="2"/>
    <x v="7"/>
    <x v="7"/>
    <x v="2"/>
    <n v="-8333.33"/>
    <x v="7"/>
    <x v="1"/>
    <n v="2021"/>
    <x v="3"/>
  </r>
  <r>
    <x v="16"/>
    <m/>
    <x v="1"/>
    <x v="1"/>
    <x v="1"/>
    <x v="0"/>
    <x v="0"/>
    <x v="0"/>
    <m/>
    <m/>
    <x v="1"/>
    <x v="0"/>
    <d v="2021-07-12T00:00:00"/>
    <x v="156"/>
    <n v="0"/>
    <n v="8955952.3800000008"/>
    <m/>
    <x v="18"/>
    <x v="11"/>
    <m/>
    <m/>
    <x v="18"/>
    <x v="11"/>
    <x v="13"/>
    <x v="7"/>
    <x v="7"/>
    <x v="2"/>
    <n v="8955952.3800000008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2T00:00:00"/>
    <x v="156"/>
    <n v="0"/>
    <n v="49.26"/>
    <m/>
    <x v="17"/>
    <x v="7"/>
    <m/>
    <m/>
    <x v="17"/>
    <x v="7"/>
    <x v="16"/>
    <x v="7"/>
    <x v="7"/>
    <x v="2"/>
    <n v="49.26"/>
    <x v="7"/>
    <x v="1"/>
    <n v="2021"/>
    <x v="3"/>
  </r>
  <r>
    <x v="40"/>
    <m/>
    <x v="1"/>
    <x v="1"/>
    <x v="0"/>
    <x v="0"/>
    <x v="1"/>
    <x v="0"/>
    <m/>
    <s v="1"/>
    <x v="1"/>
    <x v="0"/>
    <d v="2021-07-12T00:00:00"/>
    <x v="156"/>
    <n v="0"/>
    <n v="747619.05"/>
    <m/>
    <x v="20"/>
    <x v="11"/>
    <m/>
    <m/>
    <x v="20"/>
    <x v="11"/>
    <x v="2"/>
    <x v="7"/>
    <x v="7"/>
    <x v="2"/>
    <n v="-747619.05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39.63"/>
    <m/>
    <x v="17"/>
    <x v="3"/>
    <m/>
    <m/>
    <x v="17"/>
    <x v="3"/>
    <x v="16"/>
    <x v="7"/>
    <x v="7"/>
    <x v="2"/>
    <n v="139.6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97.62"/>
    <m/>
    <x v="16"/>
    <x v="7"/>
    <m/>
    <m/>
    <x v="16"/>
    <x v="7"/>
    <x v="16"/>
    <x v="7"/>
    <x v="7"/>
    <x v="2"/>
    <n v="97.6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119.05"/>
    <m/>
    <x v="16"/>
    <x v="4"/>
    <m/>
    <m/>
    <x v="16"/>
    <x v="4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28.21"/>
    <m/>
    <x v="16"/>
    <x v="2"/>
    <m/>
    <m/>
    <x v="16"/>
    <x v="2"/>
    <x v="16"/>
    <x v="7"/>
    <x v="7"/>
    <x v="2"/>
    <n v="28.21"/>
    <x v="7"/>
    <x v="1"/>
    <n v="2021"/>
    <x v="3"/>
  </r>
  <r>
    <x v="9"/>
    <s v="2.02.00.00.00.00"/>
    <x v="1"/>
    <x v="1"/>
    <x v="0"/>
    <x v="0"/>
    <x v="1"/>
    <x v="3"/>
    <m/>
    <m/>
    <x v="1"/>
    <x v="0"/>
    <d v="2021-07-13T00:00:00"/>
    <x v="157"/>
    <n v="0"/>
    <n v="-2261904.7599999998"/>
    <m/>
    <x v="19"/>
    <x v="6"/>
    <m/>
    <m/>
    <x v="19"/>
    <x v="6"/>
    <x v="7"/>
    <x v="7"/>
    <x v="7"/>
    <x v="2"/>
    <n v="2261904.7599999998"/>
    <x v="7"/>
    <x v="20"/>
    <n v="2021"/>
    <x v="3"/>
  </r>
  <r>
    <x v="38"/>
    <s v="2.03.01.02.00.00"/>
    <x v="1"/>
    <x v="1"/>
    <x v="0"/>
    <x v="0"/>
    <x v="1"/>
    <x v="3"/>
    <m/>
    <m/>
    <x v="1"/>
    <x v="0"/>
    <d v="2021-07-13T00:00:00"/>
    <x v="157"/>
    <n v="0"/>
    <n v="-9523.81"/>
    <m/>
    <x v="12"/>
    <x v="6"/>
    <m/>
    <m/>
    <x v="12"/>
    <x v="6"/>
    <x v="5"/>
    <x v="7"/>
    <x v="7"/>
    <x v="2"/>
    <n v="9523.81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037.74"/>
    <m/>
    <x v="17"/>
    <x v="5"/>
    <m/>
    <m/>
    <x v="17"/>
    <x v="5"/>
    <x v="16"/>
    <x v="7"/>
    <x v="7"/>
    <x v="2"/>
    <n v="1037.74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13T00:00:00"/>
    <x v="157"/>
    <n v="0"/>
    <n v="-264.29000000000002"/>
    <m/>
    <x v="15"/>
    <x v="6"/>
    <m/>
    <m/>
    <x v="15"/>
    <x v="6"/>
    <x v="2"/>
    <x v="7"/>
    <x v="7"/>
    <x v="2"/>
    <n v="264.29000000000002"/>
    <x v="7"/>
    <x v="21"/>
    <n v="2021"/>
    <x v="3"/>
  </r>
  <r>
    <x v="19"/>
    <s v="1.02.05.00.00.00"/>
    <x v="1"/>
    <x v="2"/>
    <x v="1"/>
    <x v="0"/>
    <x v="1"/>
    <x v="0"/>
    <m/>
    <m/>
    <x v="1"/>
    <x v="0"/>
    <d v="2021-07-13T00:00:00"/>
    <x v="157"/>
    <n v="0"/>
    <n v="133.13999999999999"/>
    <m/>
    <x v="17"/>
    <x v="5"/>
    <m/>
    <m/>
    <x v="17"/>
    <x v="5"/>
    <x v="16"/>
    <x v="7"/>
    <x v="7"/>
    <x v="2"/>
    <n v="133.1399999999999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357.14"/>
    <m/>
    <x v="16"/>
    <x v="16"/>
    <m/>
    <m/>
    <x v="16"/>
    <x v="16"/>
    <x v="16"/>
    <x v="7"/>
    <x v="7"/>
    <x v="2"/>
    <n v="357.1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357.14"/>
    <m/>
    <x v="16"/>
    <x v="8"/>
    <m/>
    <m/>
    <x v="16"/>
    <x v="8"/>
    <x v="16"/>
    <x v="7"/>
    <x v="7"/>
    <x v="2"/>
    <n v="357.1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3T00:00:00"/>
    <x v="157"/>
    <n v="0"/>
    <n v="71.430000000000007"/>
    <m/>
    <x v="16"/>
    <x v="8"/>
    <m/>
    <m/>
    <x v="16"/>
    <x v="8"/>
    <x v="16"/>
    <x v="7"/>
    <x v="7"/>
    <x v="2"/>
    <n v="71.430000000000007"/>
    <x v="7"/>
    <x v="1"/>
    <n v="2021"/>
    <x v="3"/>
  </r>
  <r>
    <x v="10"/>
    <m/>
    <x v="1"/>
    <x v="1"/>
    <x v="0"/>
    <x v="0"/>
    <x v="0"/>
    <x v="0"/>
    <m/>
    <s v="1"/>
    <x v="1"/>
    <x v="0"/>
    <d v="2021-07-02T00:00:00"/>
    <x v="157"/>
    <m/>
    <n v="27049.01"/>
    <m/>
    <x v="0"/>
    <x v="0"/>
    <m/>
    <m/>
    <x v="0"/>
    <x v="0"/>
    <x v="8"/>
    <x v="7"/>
    <x v="7"/>
    <x v="2"/>
    <n v="0"/>
    <x v="0"/>
    <x v="0"/>
    <n v="2021"/>
    <x v="3"/>
  </r>
  <r>
    <x v="24"/>
    <m/>
    <x v="1"/>
    <x v="1"/>
    <x v="0"/>
    <x v="0"/>
    <x v="0"/>
    <x v="0"/>
    <m/>
    <s v="4"/>
    <x v="1"/>
    <x v="0"/>
    <d v="2021-07-01T00:00:00"/>
    <x v="157"/>
    <m/>
    <n v="307.14"/>
    <m/>
    <x v="0"/>
    <x v="0"/>
    <m/>
    <m/>
    <x v="0"/>
    <x v="0"/>
    <x v="9"/>
    <x v="7"/>
    <x v="7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7-13T00:00:00"/>
    <x v="157"/>
    <m/>
    <n v="97043.47"/>
    <m/>
    <x v="0"/>
    <x v="0"/>
    <m/>
    <m/>
    <x v="0"/>
    <x v="0"/>
    <x v="1"/>
    <x v="7"/>
    <x v="7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7-02T00:00:00"/>
    <x v="157"/>
    <m/>
    <n v="67137.320000000007"/>
    <m/>
    <x v="0"/>
    <x v="0"/>
    <m/>
    <m/>
    <x v="0"/>
    <x v="0"/>
    <x v="10"/>
    <x v="7"/>
    <x v="7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7-14T00:00:00"/>
    <x v="158"/>
    <n v="0"/>
    <n v="142.94999999999999"/>
    <m/>
    <x v="17"/>
    <x v="3"/>
    <m/>
    <m/>
    <x v="17"/>
    <x v="3"/>
    <x v="16"/>
    <x v="7"/>
    <x v="7"/>
    <x v="2"/>
    <n v="142.9499999999999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1785.71"/>
    <m/>
    <x v="16"/>
    <x v="2"/>
    <m/>
    <m/>
    <x v="16"/>
    <x v="2"/>
    <x v="16"/>
    <x v="7"/>
    <x v="7"/>
    <x v="2"/>
    <n v="1785.71"/>
    <x v="7"/>
    <x v="1"/>
    <n v="2021"/>
    <x v="3"/>
  </r>
  <r>
    <x v="9"/>
    <m/>
    <x v="1"/>
    <x v="1"/>
    <x v="0"/>
    <x v="0"/>
    <x v="0"/>
    <x v="0"/>
    <m/>
    <m/>
    <x v="1"/>
    <x v="0"/>
    <d v="2021-07-14T00:00:00"/>
    <x v="158"/>
    <n v="0"/>
    <n v="45238.1"/>
    <m/>
    <x v="19"/>
    <x v="11"/>
    <m/>
    <m/>
    <x v="19"/>
    <x v="11"/>
    <x v="7"/>
    <x v="7"/>
    <x v="7"/>
    <x v="2"/>
    <n v="-45238.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476.19"/>
    <m/>
    <x v="17"/>
    <x v="12"/>
    <m/>
    <m/>
    <x v="17"/>
    <x v="12"/>
    <x v="16"/>
    <x v="7"/>
    <x v="7"/>
    <x v="2"/>
    <n v="476.1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1112.8599999999999"/>
    <m/>
    <x v="17"/>
    <x v="13"/>
    <m/>
    <m/>
    <x v="17"/>
    <x v="13"/>
    <x v="16"/>
    <x v="7"/>
    <x v="7"/>
    <x v="2"/>
    <n v="1112.8599999999999"/>
    <x v="7"/>
    <x v="1"/>
    <n v="2021"/>
    <x v="3"/>
  </r>
  <r>
    <x v="3"/>
    <s v="2.01.04.00.00.00"/>
    <x v="1"/>
    <x v="1"/>
    <x v="0"/>
    <x v="0"/>
    <x v="1"/>
    <x v="3"/>
    <m/>
    <m/>
    <x v="1"/>
    <x v="0"/>
    <d v="2021-07-14T00:00:00"/>
    <x v="158"/>
    <n v="0"/>
    <n v="-20372.990000000002"/>
    <m/>
    <x v="23"/>
    <x v="6"/>
    <m/>
    <m/>
    <x v="15"/>
    <x v="6"/>
    <x v="2"/>
    <x v="7"/>
    <x v="7"/>
    <x v="2"/>
    <n v="20372.990000000002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428.57"/>
    <m/>
    <x v="16"/>
    <x v="16"/>
    <m/>
    <m/>
    <x v="16"/>
    <x v="16"/>
    <x v="16"/>
    <x v="7"/>
    <x v="7"/>
    <x v="2"/>
    <n v="428.57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14T00:00:00"/>
    <x v="158"/>
    <n v="0"/>
    <n v="21.19"/>
    <m/>
    <x v="8"/>
    <x v="6"/>
    <m/>
    <m/>
    <x v="8"/>
    <x v="6"/>
    <x v="23"/>
    <x v="7"/>
    <x v="7"/>
    <x v="2"/>
    <n v="21.1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4T00:00:00"/>
    <x v="158"/>
    <n v="0"/>
    <n v="792.65"/>
    <m/>
    <x v="17"/>
    <x v="10"/>
    <m/>
    <m/>
    <x v="17"/>
    <x v="10"/>
    <x v="16"/>
    <x v="7"/>
    <x v="7"/>
    <x v="2"/>
    <n v="792.6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38.479999999999997"/>
    <m/>
    <x v="16"/>
    <x v="2"/>
    <m/>
    <m/>
    <x v="16"/>
    <x v="2"/>
    <x v="16"/>
    <x v="7"/>
    <x v="7"/>
    <x v="2"/>
    <n v="38.479999999999997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14T00:00:00"/>
    <x v="158"/>
    <n v="0"/>
    <n v="245.97"/>
    <m/>
    <x v="8"/>
    <x v="6"/>
    <m/>
    <m/>
    <x v="8"/>
    <x v="6"/>
    <x v="23"/>
    <x v="7"/>
    <x v="7"/>
    <x v="2"/>
    <n v="245.97"/>
    <x v="7"/>
    <x v="1"/>
    <n v="2021"/>
    <x v="3"/>
  </r>
  <r>
    <x v="6"/>
    <s v="2.15.03.00.00.00"/>
    <x v="1"/>
    <x v="1"/>
    <x v="0"/>
    <x v="0"/>
    <x v="1"/>
    <x v="3"/>
    <m/>
    <m/>
    <x v="1"/>
    <x v="0"/>
    <d v="2021-07-14T00:00:00"/>
    <x v="158"/>
    <n v="0"/>
    <n v="-2829.52"/>
    <m/>
    <x v="1"/>
    <x v="6"/>
    <m/>
    <m/>
    <x v="1"/>
    <x v="6"/>
    <x v="0"/>
    <x v="7"/>
    <x v="7"/>
    <x v="2"/>
    <n v="2829.52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4T00:00:00"/>
    <x v="158"/>
    <n v="0"/>
    <n v="157.34"/>
    <m/>
    <x v="17"/>
    <x v="5"/>
    <m/>
    <m/>
    <x v="17"/>
    <x v="5"/>
    <x v="16"/>
    <x v="7"/>
    <x v="7"/>
    <x v="2"/>
    <n v="157.34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14T00:00:00"/>
    <x v="158"/>
    <n v="0"/>
    <n v="-24416.560000000001"/>
    <m/>
    <x v="22"/>
    <x v="6"/>
    <m/>
    <m/>
    <x v="15"/>
    <x v="6"/>
    <x v="2"/>
    <x v="7"/>
    <x v="7"/>
    <x v="2"/>
    <n v="24416.560000000001"/>
    <x v="7"/>
    <x v="21"/>
    <n v="2021"/>
    <x v="3"/>
  </r>
  <r>
    <x v="3"/>
    <s v="2.01.01.01.00.00"/>
    <x v="1"/>
    <x v="1"/>
    <x v="0"/>
    <x v="0"/>
    <x v="1"/>
    <x v="3"/>
    <m/>
    <m/>
    <x v="1"/>
    <x v="0"/>
    <d v="2021-07-14T00:00:00"/>
    <x v="158"/>
    <n v="0"/>
    <n v="-4246722.8600000003"/>
    <m/>
    <x v="15"/>
    <x v="6"/>
    <m/>
    <m/>
    <x v="15"/>
    <x v="6"/>
    <x v="2"/>
    <x v="7"/>
    <x v="7"/>
    <x v="2"/>
    <n v="4246722.8600000003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14T00:00:00"/>
    <x v="158"/>
    <n v="0"/>
    <n v="190.48"/>
    <m/>
    <x v="16"/>
    <x v="18"/>
    <m/>
    <m/>
    <x v="16"/>
    <x v="18"/>
    <x v="16"/>
    <x v="7"/>
    <x v="7"/>
    <x v="2"/>
    <n v="190.48"/>
    <x v="7"/>
    <x v="1"/>
    <n v="2021"/>
    <x v="3"/>
  </r>
  <r>
    <x v="14"/>
    <m/>
    <x v="1"/>
    <x v="1"/>
    <x v="0"/>
    <x v="0"/>
    <x v="0"/>
    <x v="0"/>
    <s v="X"/>
    <s v="3"/>
    <x v="1"/>
    <x v="0"/>
    <d v="2021-07-01T00:00:00"/>
    <x v="158"/>
    <m/>
    <n v="7142.86"/>
    <m/>
    <x v="0"/>
    <x v="0"/>
    <m/>
    <m/>
    <x v="0"/>
    <x v="0"/>
    <x v="11"/>
    <x v="7"/>
    <x v="7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7-14T00:00:00"/>
    <x v="158"/>
    <m/>
    <n v="3371449.98"/>
    <m/>
    <x v="0"/>
    <x v="0"/>
    <m/>
    <m/>
    <x v="0"/>
    <x v="0"/>
    <x v="1"/>
    <x v="7"/>
    <x v="7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7-02T00:00:00"/>
    <x v="158"/>
    <m/>
    <n v="3095238.1"/>
    <m/>
    <x v="0"/>
    <x v="0"/>
    <m/>
    <m/>
    <x v="0"/>
    <x v="0"/>
    <x v="12"/>
    <x v="7"/>
    <x v="7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7-01T00:00:00"/>
    <x v="158"/>
    <m/>
    <n v="25211.87"/>
    <m/>
    <x v="0"/>
    <x v="0"/>
    <m/>
    <m/>
    <x v="0"/>
    <x v="0"/>
    <x v="10"/>
    <x v="7"/>
    <x v="7"/>
    <x v="2"/>
    <n v="0"/>
    <x v="0"/>
    <x v="0"/>
    <n v="2021"/>
    <x v="3"/>
  </r>
  <r>
    <x v="4"/>
    <m/>
    <x v="1"/>
    <x v="1"/>
    <x v="0"/>
    <x v="0"/>
    <x v="0"/>
    <x v="0"/>
    <s v="X"/>
    <s v="1"/>
    <x v="1"/>
    <x v="0"/>
    <d v="2021-07-02T00:00:00"/>
    <x v="158"/>
    <m/>
    <n v="1114.06"/>
    <m/>
    <x v="0"/>
    <x v="0"/>
    <m/>
    <m/>
    <x v="0"/>
    <x v="0"/>
    <x v="3"/>
    <x v="7"/>
    <x v="7"/>
    <x v="2"/>
    <n v="0"/>
    <x v="0"/>
    <x v="0"/>
    <n v="2021"/>
    <x v="3"/>
  </r>
  <r>
    <x v="14"/>
    <m/>
    <x v="1"/>
    <x v="1"/>
    <x v="0"/>
    <x v="0"/>
    <x v="0"/>
    <x v="0"/>
    <s v="X"/>
    <s v="1"/>
    <x v="1"/>
    <x v="0"/>
    <d v="2021-07-02T00:00:00"/>
    <x v="158"/>
    <m/>
    <n v="11439.3"/>
    <m/>
    <x v="0"/>
    <x v="0"/>
    <m/>
    <m/>
    <x v="0"/>
    <x v="0"/>
    <x v="11"/>
    <x v="7"/>
    <x v="7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07-02T00:00:00"/>
    <x v="158"/>
    <m/>
    <n v="119246.87"/>
    <m/>
    <x v="0"/>
    <x v="0"/>
    <m/>
    <m/>
    <x v="0"/>
    <x v="0"/>
    <x v="3"/>
    <x v="7"/>
    <x v="7"/>
    <x v="2"/>
    <n v="0"/>
    <x v="0"/>
    <x v="0"/>
    <n v="2021"/>
    <x v="3"/>
  </r>
  <r>
    <x v="15"/>
    <m/>
    <x v="1"/>
    <x v="1"/>
    <x v="0"/>
    <x v="0"/>
    <x v="1"/>
    <x v="0"/>
    <m/>
    <s v="1"/>
    <x v="1"/>
    <x v="0"/>
    <d v="2021-07-14T00:00:00"/>
    <x v="158"/>
    <n v="0"/>
    <n v="45238.1"/>
    <m/>
    <x v="32"/>
    <x v="11"/>
    <m/>
    <m/>
    <x v="23"/>
    <x v="11"/>
    <x v="12"/>
    <x v="7"/>
    <x v="7"/>
    <x v="2"/>
    <n v="-45238.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4T00:00:00"/>
    <x v="158"/>
    <n v="0"/>
    <n v="935.11"/>
    <m/>
    <x v="17"/>
    <x v="2"/>
    <m/>
    <m/>
    <x v="17"/>
    <x v="2"/>
    <x v="16"/>
    <x v="7"/>
    <x v="7"/>
    <x v="2"/>
    <n v="935.1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37.14"/>
    <m/>
    <x v="17"/>
    <x v="12"/>
    <m/>
    <m/>
    <x v="17"/>
    <x v="12"/>
    <x v="16"/>
    <x v="7"/>
    <x v="7"/>
    <x v="2"/>
    <n v="37.1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5T00:00:00"/>
    <x v="159"/>
    <n v="0"/>
    <n v="73.290000000000006"/>
    <m/>
    <x v="17"/>
    <x v="3"/>
    <m/>
    <m/>
    <x v="17"/>
    <x v="3"/>
    <x v="16"/>
    <x v="7"/>
    <x v="7"/>
    <x v="2"/>
    <n v="73.29000000000000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5T00:00:00"/>
    <x v="159"/>
    <n v="0"/>
    <n v="146215.43"/>
    <m/>
    <x v="17"/>
    <x v="12"/>
    <m/>
    <m/>
    <x v="17"/>
    <x v="12"/>
    <x v="16"/>
    <x v="7"/>
    <x v="7"/>
    <x v="2"/>
    <n v="146215.4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5T00:00:00"/>
    <x v="159"/>
    <n v="0"/>
    <n v="28.57"/>
    <m/>
    <x v="16"/>
    <x v="5"/>
    <m/>
    <m/>
    <x v="16"/>
    <x v="5"/>
    <x v="16"/>
    <x v="7"/>
    <x v="7"/>
    <x v="2"/>
    <n v="28.57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15T00:00:00"/>
    <x v="159"/>
    <n v="0"/>
    <n v="625.24"/>
    <m/>
    <x v="8"/>
    <x v="6"/>
    <m/>
    <m/>
    <x v="8"/>
    <x v="6"/>
    <x v="23"/>
    <x v="7"/>
    <x v="7"/>
    <x v="2"/>
    <n v="625.2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5T00:00:00"/>
    <x v="159"/>
    <n v="0"/>
    <n v="981.66"/>
    <m/>
    <x v="16"/>
    <x v="7"/>
    <m/>
    <m/>
    <x v="16"/>
    <x v="7"/>
    <x v="16"/>
    <x v="7"/>
    <x v="7"/>
    <x v="2"/>
    <n v="981.6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5T00:00:00"/>
    <x v="159"/>
    <n v="0"/>
    <n v="92.46"/>
    <m/>
    <x v="17"/>
    <x v="20"/>
    <m/>
    <m/>
    <x v="17"/>
    <x v="20"/>
    <x v="16"/>
    <x v="7"/>
    <x v="7"/>
    <x v="2"/>
    <n v="92.46"/>
    <x v="7"/>
    <x v="1"/>
    <n v="2021"/>
    <x v="3"/>
  </r>
  <r>
    <x v="3"/>
    <s v="2.01.02.00.00.00"/>
    <x v="1"/>
    <x v="1"/>
    <x v="0"/>
    <x v="0"/>
    <x v="1"/>
    <x v="3"/>
    <m/>
    <m/>
    <x v="1"/>
    <x v="0"/>
    <d v="2021-07-15T00:00:00"/>
    <x v="159"/>
    <n v="0"/>
    <n v="-41742.14"/>
    <m/>
    <x v="22"/>
    <x v="6"/>
    <m/>
    <m/>
    <x v="15"/>
    <x v="6"/>
    <x v="2"/>
    <x v="7"/>
    <x v="7"/>
    <x v="2"/>
    <n v="41742.14"/>
    <x v="7"/>
    <x v="21"/>
    <n v="2021"/>
    <x v="3"/>
  </r>
  <r>
    <x v="19"/>
    <s v="1.02.05.00.00.00"/>
    <x v="1"/>
    <x v="2"/>
    <x v="1"/>
    <x v="0"/>
    <x v="1"/>
    <x v="0"/>
    <m/>
    <m/>
    <x v="1"/>
    <x v="0"/>
    <d v="2021-07-15T00:00:00"/>
    <x v="159"/>
    <n v="0"/>
    <n v="103.82"/>
    <m/>
    <x v="17"/>
    <x v="5"/>
    <m/>
    <m/>
    <x v="17"/>
    <x v="5"/>
    <x v="16"/>
    <x v="7"/>
    <x v="7"/>
    <x v="2"/>
    <n v="103.82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15T00:00:00"/>
    <x v="159"/>
    <n v="0"/>
    <n v="-5043.57"/>
    <m/>
    <x v="15"/>
    <x v="6"/>
    <m/>
    <m/>
    <x v="15"/>
    <x v="6"/>
    <x v="2"/>
    <x v="7"/>
    <x v="7"/>
    <x v="2"/>
    <n v="5043.57"/>
    <x v="7"/>
    <x v="2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141.38"/>
    <m/>
    <x v="17"/>
    <x v="20"/>
    <m/>
    <m/>
    <x v="17"/>
    <x v="20"/>
    <x v="16"/>
    <x v="7"/>
    <x v="7"/>
    <x v="2"/>
    <n v="141.38"/>
    <x v="7"/>
    <x v="1"/>
    <n v="2021"/>
    <x v="3"/>
  </r>
  <r>
    <x v="22"/>
    <m/>
    <x v="1"/>
    <x v="1"/>
    <x v="0"/>
    <x v="0"/>
    <x v="0"/>
    <x v="0"/>
    <m/>
    <s v="1"/>
    <x v="1"/>
    <x v="0"/>
    <d v="2021-07-05T00:00:00"/>
    <x v="159"/>
    <m/>
    <n v="7417.45"/>
    <m/>
    <x v="0"/>
    <x v="0"/>
    <m/>
    <m/>
    <x v="0"/>
    <x v="0"/>
    <x v="18"/>
    <x v="7"/>
    <x v="7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7-15T00:00:00"/>
    <x v="159"/>
    <m/>
    <n v="7417.45"/>
    <m/>
    <x v="0"/>
    <x v="0"/>
    <m/>
    <m/>
    <x v="0"/>
    <x v="0"/>
    <x v="0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8900.9500000000007"/>
    <m/>
    <x v="17"/>
    <x v="2"/>
    <m/>
    <m/>
    <x v="17"/>
    <x v="2"/>
    <x v="16"/>
    <x v="7"/>
    <x v="7"/>
    <x v="2"/>
    <n v="8900.950000000000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3839.03"/>
    <m/>
    <x v="17"/>
    <x v="2"/>
    <m/>
    <m/>
    <x v="17"/>
    <x v="2"/>
    <x v="16"/>
    <x v="7"/>
    <x v="7"/>
    <x v="2"/>
    <n v="3839.03"/>
    <x v="7"/>
    <x v="1"/>
    <n v="2021"/>
    <x v="3"/>
  </r>
  <r>
    <x v="27"/>
    <s v="2.15.08.01.00.00"/>
    <x v="1"/>
    <x v="1"/>
    <x v="0"/>
    <x v="0"/>
    <x v="1"/>
    <x v="3"/>
    <m/>
    <m/>
    <x v="1"/>
    <x v="0"/>
    <d v="2021-07-15T00:00:00"/>
    <x v="159"/>
    <n v="0"/>
    <n v="-129.29"/>
    <m/>
    <x v="14"/>
    <x v="5"/>
    <m/>
    <m/>
    <x v="14"/>
    <x v="5"/>
    <x v="0"/>
    <x v="7"/>
    <x v="7"/>
    <x v="2"/>
    <n v="129.29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515.74"/>
    <m/>
    <x v="17"/>
    <x v="9"/>
    <m/>
    <m/>
    <x v="17"/>
    <x v="9"/>
    <x v="16"/>
    <x v="7"/>
    <x v="7"/>
    <x v="2"/>
    <n v="515.74"/>
    <x v="7"/>
    <x v="1"/>
    <n v="2021"/>
    <x v="3"/>
  </r>
  <r>
    <x v="5"/>
    <s v="2.15.01.18.00.00"/>
    <x v="1"/>
    <x v="1"/>
    <x v="0"/>
    <x v="0"/>
    <x v="1"/>
    <x v="3"/>
    <m/>
    <m/>
    <x v="1"/>
    <x v="0"/>
    <d v="2021-07-15T00:00:00"/>
    <x v="159"/>
    <n v="0"/>
    <n v="-123.3"/>
    <m/>
    <x v="26"/>
    <x v="19"/>
    <m/>
    <m/>
    <x v="5"/>
    <x v="19"/>
    <x v="0"/>
    <x v="7"/>
    <x v="7"/>
    <x v="2"/>
    <n v="123.3"/>
    <x v="7"/>
    <x v="20"/>
    <n v="2021"/>
    <x v="3"/>
  </r>
  <r>
    <x v="6"/>
    <s v="2.15.03.00.00.00"/>
    <x v="1"/>
    <x v="1"/>
    <x v="0"/>
    <x v="0"/>
    <x v="1"/>
    <x v="3"/>
    <m/>
    <m/>
    <x v="1"/>
    <x v="0"/>
    <d v="2021-07-15T00:00:00"/>
    <x v="159"/>
    <n v="0"/>
    <n v="-9523.81"/>
    <m/>
    <x v="1"/>
    <x v="20"/>
    <m/>
    <m/>
    <x v="1"/>
    <x v="20"/>
    <x v="0"/>
    <x v="7"/>
    <x v="7"/>
    <x v="2"/>
    <n v="9523.81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5T00:00:00"/>
    <x v="159"/>
    <n v="0"/>
    <n v="205.87"/>
    <m/>
    <x v="17"/>
    <x v="7"/>
    <m/>
    <m/>
    <x v="17"/>
    <x v="7"/>
    <x v="16"/>
    <x v="7"/>
    <x v="7"/>
    <x v="2"/>
    <n v="205.8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54.4"/>
    <m/>
    <x v="17"/>
    <x v="3"/>
    <m/>
    <m/>
    <x v="17"/>
    <x v="3"/>
    <x v="16"/>
    <x v="7"/>
    <x v="7"/>
    <x v="2"/>
    <n v="54.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553.51"/>
    <m/>
    <x v="17"/>
    <x v="15"/>
    <m/>
    <m/>
    <x v="17"/>
    <x v="15"/>
    <x v="16"/>
    <x v="7"/>
    <x v="7"/>
    <x v="2"/>
    <n v="553.51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16T00:00:00"/>
    <x v="160"/>
    <n v="0"/>
    <n v="-40.840000000000003"/>
    <m/>
    <x v="24"/>
    <x v="13"/>
    <m/>
    <m/>
    <x v="5"/>
    <x v="13"/>
    <x v="0"/>
    <x v="7"/>
    <x v="7"/>
    <x v="2"/>
    <n v="40.840000000000003"/>
    <x v="7"/>
    <x v="20"/>
    <n v="2021"/>
    <x v="3"/>
  </r>
  <r>
    <x v="5"/>
    <s v="2.15.01.12.00.00"/>
    <x v="1"/>
    <x v="1"/>
    <x v="0"/>
    <x v="0"/>
    <x v="1"/>
    <x v="3"/>
    <m/>
    <m/>
    <x v="1"/>
    <x v="0"/>
    <d v="2021-07-16T00:00:00"/>
    <x v="160"/>
    <n v="0"/>
    <n v="-2"/>
    <m/>
    <x v="24"/>
    <x v="13"/>
    <m/>
    <m/>
    <x v="5"/>
    <x v="13"/>
    <x v="0"/>
    <x v="7"/>
    <x v="7"/>
    <x v="2"/>
    <n v="2"/>
    <x v="7"/>
    <x v="20"/>
    <n v="2021"/>
    <x v="3"/>
  </r>
  <r>
    <x v="9"/>
    <s v="2.15.08.01.00.00"/>
    <x v="1"/>
    <x v="1"/>
    <x v="0"/>
    <x v="0"/>
    <x v="1"/>
    <x v="3"/>
    <m/>
    <m/>
    <x v="1"/>
    <x v="0"/>
    <d v="2021-07-16T00:00:00"/>
    <x v="160"/>
    <n v="0"/>
    <n v="-5.95"/>
    <m/>
    <x v="19"/>
    <x v="11"/>
    <m/>
    <m/>
    <x v="19"/>
    <x v="11"/>
    <x v="7"/>
    <x v="7"/>
    <x v="7"/>
    <x v="2"/>
    <n v="5.95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478.63"/>
    <m/>
    <x v="17"/>
    <x v="13"/>
    <m/>
    <m/>
    <x v="17"/>
    <x v="13"/>
    <x v="16"/>
    <x v="7"/>
    <x v="7"/>
    <x v="2"/>
    <n v="478.63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59.52"/>
    <m/>
    <x v="16"/>
    <x v="15"/>
    <m/>
    <m/>
    <x v="16"/>
    <x v="15"/>
    <x v="16"/>
    <x v="7"/>
    <x v="7"/>
    <x v="2"/>
    <n v="59.5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186.29"/>
    <m/>
    <x v="17"/>
    <x v="5"/>
    <m/>
    <m/>
    <x v="17"/>
    <x v="5"/>
    <x v="16"/>
    <x v="7"/>
    <x v="7"/>
    <x v="2"/>
    <n v="186.2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6T00:00:00"/>
    <x v="160"/>
    <n v="0"/>
    <n v="659.62"/>
    <m/>
    <x v="17"/>
    <x v="5"/>
    <m/>
    <m/>
    <x v="17"/>
    <x v="5"/>
    <x v="16"/>
    <x v="7"/>
    <x v="7"/>
    <x v="2"/>
    <n v="659.62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803.96"/>
    <m/>
    <x v="17"/>
    <x v="2"/>
    <m/>
    <m/>
    <x v="17"/>
    <x v="2"/>
    <x v="16"/>
    <x v="7"/>
    <x v="7"/>
    <x v="2"/>
    <n v="803.9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.05"/>
    <m/>
    <x v="16"/>
    <x v="15"/>
    <m/>
    <m/>
    <x v="16"/>
    <x v="15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.05"/>
    <m/>
    <x v="16"/>
    <x v="16"/>
    <m/>
    <m/>
    <x v="16"/>
    <x v="16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571.42999999999995"/>
    <m/>
    <x v="16"/>
    <x v="2"/>
    <m/>
    <m/>
    <x v="16"/>
    <x v="2"/>
    <x v="16"/>
    <x v="7"/>
    <x v="7"/>
    <x v="2"/>
    <n v="571.42999999999995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8474.14"/>
    <m/>
    <x v="17"/>
    <x v="6"/>
    <m/>
    <m/>
    <x v="17"/>
    <x v="6"/>
    <x v="16"/>
    <x v="7"/>
    <x v="7"/>
    <x v="2"/>
    <n v="8474.1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3642.86"/>
    <m/>
    <x v="17"/>
    <x v="12"/>
    <m/>
    <m/>
    <x v="17"/>
    <x v="12"/>
    <x v="16"/>
    <x v="7"/>
    <x v="7"/>
    <x v="2"/>
    <n v="3642.86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119047.62"/>
    <m/>
    <x v="16"/>
    <x v="2"/>
    <m/>
    <m/>
    <x v="16"/>
    <x v="2"/>
    <x v="16"/>
    <x v="7"/>
    <x v="7"/>
    <x v="2"/>
    <n v="119047.6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6T00:00:00"/>
    <x v="160"/>
    <n v="0"/>
    <n v="61.9"/>
    <m/>
    <x v="16"/>
    <x v="18"/>
    <m/>
    <m/>
    <x v="16"/>
    <x v="18"/>
    <x v="16"/>
    <x v="7"/>
    <x v="7"/>
    <x v="2"/>
    <n v="61.9"/>
    <x v="7"/>
    <x v="1"/>
    <n v="2021"/>
    <x v="3"/>
  </r>
  <r>
    <x v="17"/>
    <m/>
    <x v="1"/>
    <x v="1"/>
    <x v="0"/>
    <x v="0"/>
    <x v="0"/>
    <x v="0"/>
    <m/>
    <s v="3"/>
    <x v="1"/>
    <x v="0"/>
    <d v="2021-07-01T00:00:00"/>
    <x v="160"/>
    <m/>
    <n v="6941.46"/>
    <m/>
    <x v="0"/>
    <x v="0"/>
    <m/>
    <m/>
    <x v="0"/>
    <x v="0"/>
    <x v="14"/>
    <x v="7"/>
    <x v="7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7-02T00:00:00"/>
    <x v="160"/>
    <m/>
    <n v="1189.6400000000001"/>
    <m/>
    <x v="0"/>
    <x v="0"/>
    <m/>
    <m/>
    <x v="0"/>
    <x v="0"/>
    <x v="11"/>
    <x v="7"/>
    <x v="7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7-02T00:00:00"/>
    <x v="160"/>
    <m/>
    <n v="163969.01999999999"/>
    <m/>
    <x v="0"/>
    <x v="0"/>
    <m/>
    <m/>
    <x v="0"/>
    <x v="0"/>
    <x v="12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7-16T00:00:00"/>
    <x v="160"/>
    <m/>
    <n v="187240.4"/>
    <m/>
    <x v="0"/>
    <x v="0"/>
    <m/>
    <m/>
    <x v="0"/>
    <x v="0"/>
    <x v="13"/>
    <x v="7"/>
    <x v="7"/>
    <x v="2"/>
    <n v="0"/>
    <x v="0"/>
    <x v="0"/>
    <n v="2021"/>
    <x v="3"/>
  </r>
  <r>
    <x v="14"/>
    <m/>
    <x v="1"/>
    <x v="1"/>
    <x v="0"/>
    <x v="0"/>
    <x v="0"/>
    <x v="0"/>
    <s v="X"/>
    <s v="1"/>
    <x v="1"/>
    <x v="0"/>
    <d v="2021-07-02T00:00:00"/>
    <x v="160"/>
    <m/>
    <n v="15140.28"/>
    <m/>
    <x v="0"/>
    <x v="0"/>
    <m/>
    <m/>
    <x v="0"/>
    <x v="0"/>
    <x v="11"/>
    <x v="7"/>
    <x v="7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466.4"/>
    <m/>
    <x v="17"/>
    <x v="9"/>
    <m/>
    <m/>
    <x v="17"/>
    <x v="9"/>
    <x v="16"/>
    <x v="7"/>
    <x v="7"/>
    <x v="2"/>
    <n v="466.4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16T00:00:00"/>
    <x v="160"/>
    <n v="0"/>
    <n v="4953.1499999999996"/>
    <m/>
    <x v="17"/>
    <x v="2"/>
    <m/>
    <m/>
    <x v="17"/>
    <x v="2"/>
    <x v="16"/>
    <x v="7"/>
    <x v="7"/>
    <x v="2"/>
    <n v="4953.149999999999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6T00:00:00"/>
    <x v="160"/>
    <n v="0"/>
    <n v="3113.57"/>
    <m/>
    <x v="17"/>
    <x v="4"/>
    <m/>
    <m/>
    <x v="17"/>
    <x v="4"/>
    <x v="16"/>
    <x v="7"/>
    <x v="7"/>
    <x v="2"/>
    <n v="3113.57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56.4"/>
    <m/>
    <x v="17"/>
    <x v="8"/>
    <m/>
    <m/>
    <x v="17"/>
    <x v="8"/>
    <x v="16"/>
    <x v="7"/>
    <x v="7"/>
    <x v="2"/>
    <n v="56.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9T00:00:00"/>
    <x v="161"/>
    <n v="0"/>
    <n v="11831.43"/>
    <m/>
    <x v="17"/>
    <x v="13"/>
    <m/>
    <m/>
    <x v="17"/>
    <x v="13"/>
    <x v="16"/>
    <x v="7"/>
    <x v="7"/>
    <x v="2"/>
    <n v="11831.4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1750.68"/>
    <m/>
    <x v="17"/>
    <x v="3"/>
    <m/>
    <m/>
    <x v="17"/>
    <x v="3"/>
    <x v="16"/>
    <x v="7"/>
    <x v="7"/>
    <x v="2"/>
    <n v="1750.68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2045.04"/>
    <m/>
    <x v="17"/>
    <x v="3"/>
    <m/>
    <m/>
    <x v="17"/>
    <x v="3"/>
    <x v="16"/>
    <x v="7"/>
    <x v="7"/>
    <x v="2"/>
    <n v="2045.0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423.39"/>
    <m/>
    <x v="17"/>
    <x v="3"/>
    <m/>
    <m/>
    <x v="17"/>
    <x v="3"/>
    <x v="16"/>
    <x v="7"/>
    <x v="7"/>
    <x v="2"/>
    <n v="423.3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155.94999999999999"/>
    <m/>
    <x v="16"/>
    <x v="15"/>
    <m/>
    <m/>
    <x v="16"/>
    <x v="15"/>
    <x v="16"/>
    <x v="7"/>
    <x v="7"/>
    <x v="2"/>
    <n v="155.94999999999999"/>
    <x v="7"/>
    <x v="1"/>
    <n v="2021"/>
    <x v="3"/>
  </r>
  <r>
    <x v="9"/>
    <s v="2.01.01.01.00.00"/>
    <x v="1"/>
    <x v="1"/>
    <x v="0"/>
    <x v="0"/>
    <x v="1"/>
    <x v="3"/>
    <m/>
    <m/>
    <x v="1"/>
    <x v="0"/>
    <d v="2021-07-19T00:00:00"/>
    <x v="161"/>
    <n v="0"/>
    <n v="-359.84"/>
    <m/>
    <x v="19"/>
    <x v="6"/>
    <m/>
    <m/>
    <x v="19"/>
    <x v="6"/>
    <x v="7"/>
    <x v="7"/>
    <x v="7"/>
    <x v="2"/>
    <n v="359.84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19T00:00:00"/>
    <x v="161"/>
    <n v="0"/>
    <n v="492.73"/>
    <m/>
    <x v="17"/>
    <x v="5"/>
    <m/>
    <m/>
    <x v="17"/>
    <x v="5"/>
    <x v="16"/>
    <x v="7"/>
    <x v="7"/>
    <x v="2"/>
    <n v="492.73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19T00:00:00"/>
    <x v="161"/>
    <n v="0"/>
    <n v="1583.33"/>
    <m/>
    <x v="17"/>
    <x v="12"/>
    <m/>
    <m/>
    <x v="17"/>
    <x v="12"/>
    <x v="16"/>
    <x v="7"/>
    <x v="7"/>
    <x v="2"/>
    <n v="1583.33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19T00:00:00"/>
    <x v="161"/>
    <n v="0"/>
    <n v="91.53"/>
    <m/>
    <x v="8"/>
    <x v="6"/>
    <m/>
    <m/>
    <x v="8"/>
    <x v="6"/>
    <x v="23"/>
    <x v="7"/>
    <x v="7"/>
    <x v="2"/>
    <n v="91.53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19T00:00:00"/>
    <x v="161"/>
    <n v="0"/>
    <n v="49.92"/>
    <m/>
    <x v="17"/>
    <x v="8"/>
    <m/>
    <m/>
    <x v="17"/>
    <x v="8"/>
    <x v="16"/>
    <x v="7"/>
    <x v="7"/>
    <x v="2"/>
    <n v="49.92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166.67"/>
    <m/>
    <x v="16"/>
    <x v="8"/>
    <m/>
    <m/>
    <x v="16"/>
    <x v="8"/>
    <x v="16"/>
    <x v="7"/>
    <x v="7"/>
    <x v="2"/>
    <n v="166.6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19T00:00:00"/>
    <x v="161"/>
    <n v="0"/>
    <n v="23.81"/>
    <m/>
    <x v="16"/>
    <x v="7"/>
    <m/>
    <m/>
    <x v="16"/>
    <x v="7"/>
    <x v="16"/>
    <x v="7"/>
    <x v="7"/>
    <x v="2"/>
    <n v="23.8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143.34"/>
    <m/>
    <x v="17"/>
    <x v="3"/>
    <m/>
    <m/>
    <x v="17"/>
    <x v="3"/>
    <x v="16"/>
    <x v="7"/>
    <x v="7"/>
    <x v="2"/>
    <n v="143.34"/>
    <x v="7"/>
    <x v="1"/>
    <n v="2021"/>
    <x v="3"/>
  </r>
  <r>
    <x v="5"/>
    <s v="2.15.01.12.00.00"/>
    <x v="1"/>
    <x v="1"/>
    <x v="0"/>
    <x v="0"/>
    <x v="1"/>
    <x v="3"/>
    <m/>
    <m/>
    <x v="1"/>
    <x v="0"/>
    <d v="2021-07-20T00:00:00"/>
    <x v="162"/>
    <n v="0"/>
    <n v="-2.67"/>
    <m/>
    <x v="24"/>
    <x v="13"/>
    <m/>
    <m/>
    <x v="5"/>
    <x v="13"/>
    <x v="0"/>
    <x v="7"/>
    <x v="7"/>
    <x v="2"/>
    <n v="2.67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119.05"/>
    <m/>
    <x v="16"/>
    <x v="16"/>
    <m/>
    <m/>
    <x v="16"/>
    <x v="16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95.24"/>
    <m/>
    <x v="16"/>
    <x v="7"/>
    <m/>
    <m/>
    <x v="16"/>
    <x v="7"/>
    <x v="16"/>
    <x v="7"/>
    <x v="7"/>
    <x v="2"/>
    <n v="95.2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41.67"/>
    <m/>
    <x v="16"/>
    <x v="9"/>
    <m/>
    <m/>
    <x v="16"/>
    <x v="9"/>
    <x v="16"/>
    <x v="7"/>
    <x v="7"/>
    <x v="2"/>
    <n v="41.67"/>
    <x v="7"/>
    <x v="1"/>
    <n v="2021"/>
    <x v="3"/>
  </r>
  <r>
    <x v="9"/>
    <s v="2.01.02.00.00.00"/>
    <x v="1"/>
    <x v="1"/>
    <x v="0"/>
    <x v="0"/>
    <x v="1"/>
    <x v="3"/>
    <m/>
    <m/>
    <x v="1"/>
    <x v="0"/>
    <d v="2021-07-20T00:00:00"/>
    <x v="162"/>
    <n v="0"/>
    <n v="-439.92"/>
    <m/>
    <x v="19"/>
    <x v="6"/>
    <m/>
    <m/>
    <x v="19"/>
    <x v="6"/>
    <x v="7"/>
    <x v="7"/>
    <x v="7"/>
    <x v="2"/>
    <n v="439.92"/>
    <x v="7"/>
    <x v="20"/>
    <n v="2021"/>
    <x v="3"/>
  </r>
  <r>
    <x v="36"/>
    <s v="1.03.05.00.00.00"/>
    <x v="1"/>
    <x v="2"/>
    <x v="1"/>
    <x v="0"/>
    <x v="1"/>
    <x v="0"/>
    <m/>
    <m/>
    <x v="1"/>
    <x v="0"/>
    <d v="2021-07-20T00:00:00"/>
    <x v="162"/>
    <n v="0"/>
    <n v="71.430000000000007"/>
    <m/>
    <x v="8"/>
    <x v="6"/>
    <m/>
    <m/>
    <x v="8"/>
    <x v="6"/>
    <x v="23"/>
    <x v="7"/>
    <x v="7"/>
    <x v="2"/>
    <n v="71.430000000000007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0T00:00:00"/>
    <x v="162"/>
    <n v="0"/>
    <n v="4.79"/>
    <m/>
    <x v="8"/>
    <x v="6"/>
    <m/>
    <m/>
    <x v="8"/>
    <x v="6"/>
    <x v="23"/>
    <x v="7"/>
    <x v="7"/>
    <x v="2"/>
    <n v="4.7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95.24"/>
    <m/>
    <x v="16"/>
    <x v="7"/>
    <m/>
    <m/>
    <x v="16"/>
    <x v="7"/>
    <x v="16"/>
    <x v="7"/>
    <x v="7"/>
    <x v="2"/>
    <n v="95.2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0T00:00:00"/>
    <x v="162"/>
    <n v="0"/>
    <n v="183.33"/>
    <m/>
    <x v="16"/>
    <x v="15"/>
    <m/>
    <m/>
    <x v="16"/>
    <x v="15"/>
    <x v="16"/>
    <x v="7"/>
    <x v="7"/>
    <x v="2"/>
    <n v="183.33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0T00:00:00"/>
    <x v="162"/>
    <n v="0"/>
    <n v="85.11"/>
    <m/>
    <x v="8"/>
    <x v="6"/>
    <m/>
    <m/>
    <x v="8"/>
    <x v="6"/>
    <x v="23"/>
    <x v="7"/>
    <x v="7"/>
    <x v="2"/>
    <n v="85.1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0T00:00:00"/>
    <x v="162"/>
    <n v="0"/>
    <n v="36.32"/>
    <m/>
    <x v="17"/>
    <x v="4"/>
    <m/>
    <m/>
    <x v="17"/>
    <x v="4"/>
    <x v="16"/>
    <x v="7"/>
    <x v="7"/>
    <x v="2"/>
    <n v="36.32"/>
    <x v="7"/>
    <x v="1"/>
    <n v="2021"/>
    <x v="3"/>
  </r>
  <r>
    <x v="9"/>
    <m/>
    <x v="1"/>
    <x v="2"/>
    <x v="0"/>
    <x v="0"/>
    <x v="1"/>
    <x v="0"/>
    <m/>
    <m/>
    <x v="1"/>
    <x v="0"/>
    <d v="2021-07-20T00:00:00"/>
    <x v="162"/>
    <n v="0"/>
    <n v="5438.34"/>
    <m/>
    <x v="19"/>
    <x v="26"/>
    <m/>
    <m/>
    <x v="19"/>
    <x v="26"/>
    <x v="7"/>
    <x v="7"/>
    <x v="7"/>
    <x v="2"/>
    <n v="5438.34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904.88"/>
    <m/>
    <x v="17"/>
    <x v="5"/>
    <m/>
    <m/>
    <x v="17"/>
    <x v="5"/>
    <x v="16"/>
    <x v="7"/>
    <x v="7"/>
    <x v="2"/>
    <n v="904.8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0T00:00:00"/>
    <x v="162"/>
    <n v="0"/>
    <n v="67.959999999999994"/>
    <m/>
    <x v="17"/>
    <x v="5"/>
    <m/>
    <m/>
    <x v="17"/>
    <x v="5"/>
    <x v="16"/>
    <x v="7"/>
    <x v="7"/>
    <x v="2"/>
    <n v="67.959999999999994"/>
    <x v="7"/>
    <x v="1"/>
    <n v="2021"/>
    <x v="3"/>
  </r>
  <r>
    <x v="9"/>
    <s v="2.01.01.01.00.00"/>
    <x v="1"/>
    <x v="1"/>
    <x v="0"/>
    <x v="0"/>
    <x v="1"/>
    <x v="3"/>
    <m/>
    <m/>
    <x v="1"/>
    <x v="0"/>
    <d v="2021-07-20T00:00:00"/>
    <x v="162"/>
    <n v="0"/>
    <n v="-162.91999999999999"/>
    <m/>
    <x v="19"/>
    <x v="6"/>
    <m/>
    <m/>
    <x v="19"/>
    <x v="6"/>
    <x v="7"/>
    <x v="7"/>
    <x v="7"/>
    <x v="2"/>
    <n v="162.91999999999999"/>
    <x v="7"/>
    <x v="20"/>
    <n v="2021"/>
    <x v="3"/>
  </r>
  <r>
    <x v="31"/>
    <m/>
    <x v="1"/>
    <x v="1"/>
    <x v="0"/>
    <x v="0"/>
    <x v="0"/>
    <x v="0"/>
    <m/>
    <s v="3"/>
    <x v="1"/>
    <x v="0"/>
    <d v="2021-07-12T00:00:00"/>
    <x v="162"/>
    <m/>
    <n v="19799.25"/>
    <m/>
    <x v="0"/>
    <x v="0"/>
    <m/>
    <m/>
    <x v="0"/>
    <x v="0"/>
    <x v="21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2T00:00:00"/>
    <x v="162"/>
    <m/>
    <n v="313.39999999999998"/>
    <m/>
    <x v="0"/>
    <x v="0"/>
    <m/>
    <m/>
    <x v="0"/>
    <x v="0"/>
    <x v="1"/>
    <x v="7"/>
    <x v="7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7-20T00:00:00"/>
    <x v="162"/>
    <m/>
    <n v="181945.41"/>
    <m/>
    <x v="0"/>
    <x v="0"/>
    <m/>
    <m/>
    <x v="0"/>
    <x v="0"/>
    <x v="13"/>
    <x v="7"/>
    <x v="7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7-01T00:00:00"/>
    <x v="162"/>
    <m/>
    <n v="49567.85"/>
    <m/>
    <x v="0"/>
    <x v="0"/>
    <m/>
    <m/>
    <x v="0"/>
    <x v="0"/>
    <x v="14"/>
    <x v="7"/>
    <x v="7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07-20T00:00:00"/>
    <x v="162"/>
    <n v="0"/>
    <n v="32423.96"/>
    <m/>
    <x v="30"/>
    <x v="26"/>
    <m/>
    <m/>
    <x v="18"/>
    <x v="26"/>
    <x v="13"/>
    <x v="7"/>
    <x v="7"/>
    <x v="2"/>
    <n v="32423.9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1T00:00:00"/>
    <x v="163"/>
    <n v="0"/>
    <n v="154.47"/>
    <m/>
    <x v="17"/>
    <x v="3"/>
    <m/>
    <m/>
    <x v="17"/>
    <x v="3"/>
    <x v="16"/>
    <x v="7"/>
    <x v="7"/>
    <x v="2"/>
    <n v="154.47"/>
    <x v="7"/>
    <x v="1"/>
    <n v="2021"/>
    <x v="3"/>
  </r>
  <r>
    <x v="29"/>
    <s v="2.15.01.07.00.00"/>
    <x v="1"/>
    <x v="1"/>
    <x v="0"/>
    <x v="0"/>
    <x v="1"/>
    <x v="3"/>
    <m/>
    <m/>
    <x v="1"/>
    <x v="0"/>
    <d v="2021-07-21T00:00:00"/>
    <x v="163"/>
    <n v="0"/>
    <n v="-3923.81"/>
    <m/>
    <x v="9"/>
    <x v="21"/>
    <m/>
    <m/>
    <x v="9"/>
    <x v="21"/>
    <x v="0"/>
    <x v="7"/>
    <x v="7"/>
    <x v="2"/>
    <n v="3923.81"/>
    <x v="7"/>
    <x v="20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2928.57"/>
    <m/>
    <x v="16"/>
    <x v="15"/>
    <m/>
    <m/>
    <x v="16"/>
    <x v="15"/>
    <x v="16"/>
    <x v="7"/>
    <x v="7"/>
    <x v="2"/>
    <n v="2928.5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119.05"/>
    <m/>
    <x v="16"/>
    <x v="8"/>
    <m/>
    <m/>
    <x v="16"/>
    <x v="8"/>
    <x v="16"/>
    <x v="7"/>
    <x v="7"/>
    <x v="2"/>
    <n v="119.05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61.9"/>
    <m/>
    <x v="16"/>
    <x v="8"/>
    <m/>
    <m/>
    <x v="16"/>
    <x v="8"/>
    <x v="16"/>
    <x v="7"/>
    <x v="7"/>
    <x v="2"/>
    <n v="61.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180.95"/>
    <m/>
    <x v="16"/>
    <x v="8"/>
    <m/>
    <m/>
    <x v="16"/>
    <x v="8"/>
    <x v="16"/>
    <x v="7"/>
    <x v="7"/>
    <x v="2"/>
    <n v="180.9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1T00:00:00"/>
    <x v="163"/>
    <n v="0"/>
    <n v="362.14"/>
    <m/>
    <x v="17"/>
    <x v="14"/>
    <m/>
    <m/>
    <x v="17"/>
    <x v="14"/>
    <x v="16"/>
    <x v="7"/>
    <x v="7"/>
    <x v="2"/>
    <n v="362.14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1T00:00:00"/>
    <x v="163"/>
    <n v="0"/>
    <n v="3785.71"/>
    <m/>
    <x v="8"/>
    <x v="7"/>
    <m/>
    <m/>
    <x v="8"/>
    <x v="7"/>
    <x v="23"/>
    <x v="7"/>
    <x v="7"/>
    <x v="2"/>
    <n v="3785.71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1T00:00:00"/>
    <x v="163"/>
    <n v="0"/>
    <n v="0.48"/>
    <m/>
    <x v="8"/>
    <x v="6"/>
    <m/>
    <m/>
    <x v="8"/>
    <x v="6"/>
    <x v="23"/>
    <x v="7"/>
    <x v="7"/>
    <x v="2"/>
    <n v="0.48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21T00:00:00"/>
    <x v="163"/>
    <n v="0"/>
    <n v="-434121.74"/>
    <m/>
    <x v="15"/>
    <x v="6"/>
    <m/>
    <m/>
    <x v="15"/>
    <x v="6"/>
    <x v="2"/>
    <x v="7"/>
    <x v="7"/>
    <x v="2"/>
    <n v="434121.74"/>
    <x v="7"/>
    <x v="21"/>
    <n v="2021"/>
    <x v="3"/>
  </r>
  <r>
    <x v="39"/>
    <s v="1.02.10.00.00.00"/>
    <x v="1"/>
    <x v="2"/>
    <x v="1"/>
    <x v="0"/>
    <x v="1"/>
    <x v="0"/>
    <m/>
    <m/>
    <x v="1"/>
    <x v="0"/>
    <d v="2021-07-21T00:00:00"/>
    <x v="163"/>
    <n v="0"/>
    <n v="202.38"/>
    <m/>
    <x v="16"/>
    <x v="2"/>
    <m/>
    <m/>
    <x v="16"/>
    <x v="2"/>
    <x v="16"/>
    <x v="7"/>
    <x v="7"/>
    <x v="2"/>
    <n v="202.38"/>
    <x v="7"/>
    <x v="1"/>
    <n v="2021"/>
    <x v="3"/>
  </r>
  <r>
    <x v="6"/>
    <s v="2.15.03.00.00.00"/>
    <x v="1"/>
    <x v="1"/>
    <x v="0"/>
    <x v="0"/>
    <x v="1"/>
    <x v="3"/>
    <m/>
    <m/>
    <x v="1"/>
    <x v="0"/>
    <d v="2021-07-21T00:00:00"/>
    <x v="163"/>
    <n v="0"/>
    <n v="-2627.86"/>
    <m/>
    <x v="1"/>
    <x v="6"/>
    <m/>
    <m/>
    <x v="1"/>
    <x v="6"/>
    <x v="0"/>
    <x v="7"/>
    <x v="7"/>
    <x v="2"/>
    <n v="2627.86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1T00:00:00"/>
    <x v="163"/>
    <n v="0"/>
    <n v="126.18"/>
    <m/>
    <x v="17"/>
    <x v="5"/>
    <m/>
    <m/>
    <x v="17"/>
    <x v="5"/>
    <x v="16"/>
    <x v="7"/>
    <x v="7"/>
    <x v="2"/>
    <n v="126.18"/>
    <x v="7"/>
    <x v="1"/>
    <n v="2021"/>
    <x v="3"/>
  </r>
  <r>
    <x v="9"/>
    <s v="2.03.01.02.00.00"/>
    <x v="1"/>
    <x v="1"/>
    <x v="0"/>
    <x v="0"/>
    <x v="1"/>
    <x v="3"/>
    <m/>
    <m/>
    <x v="1"/>
    <x v="0"/>
    <d v="2021-07-21T00:00:00"/>
    <x v="163"/>
    <n v="0"/>
    <n v="-7837.62"/>
    <m/>
    <x v="19"/>
    <x v="17"/>
    <m/>
    <m/>
    <x v="19"/>
    <x v="17"/>
    <x v="7"/>
    <x v="7"/>
    <x v="7"/>
    <x v="2"/>
    <n v="7837.62"/>
    <x v="7"/>
    <x v="20"/>
    <n v="2021"/>
    <x v="3"/>
  </r>
  <r>
    <x v="36"/>
    <s v="1.03.05.00.00.00"/>
    <x v="1"/>
    <x v="2"/>
    <x v="1"/>
    <x v="0"/>
    <x v="1"/>
    <x v="0"/>
    <m/>
    <m/>
    <x v="1"/>
    <x v="0"/>
    <d v="2021-07-21T00:00:00"/>
    <x v="163"/>
    <n v="0"/>
    <n v="23.81"/>
    <m/>
    <x v="8"/>
    <x v="6"/>
    <m/>
    <m/>
    <x v="8"/>
    <x v="6"/>
    <x v="23"/>
    <x v="7"/>
    <x v="7"/>
    <x v="2"/>
    <n v="23.81"/>
    <x v="7"/>
    <x v="1"/>
    <n v="2021"/>
    <x v="3"/>
  </r>
  <r>
    <x v="19"/>
    <m/>
    <x v="1"/>
    <x v="1"/>
    <x v="0"/>
    <x v="0"/>
    <x v="0"/>
    <x v="0"/>
    <m/>
    <s v="3"/>
    <x v="1"/>
    <x v="0"/>
    <d v="2021-07-15T00:00:00"/>
    <x v="163"/>
    <m/>
    <n v="10021.18"/>
    <m/>
    <x v="0"/>
    <x v="0"/>
    <m/>
    <m/>
    <x v="0"/>
    <x v="0"/>
    <x v="16"/>
    <x v="7"/>
    <x v="7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7-21T00:00:00"/>
    <x v="163"/>
    <m/>
    <n v="319775.94"/>
    <m/>
    <x v="0"/>
    <x v="0"/>
    <m/>
    <m/>
    <x v="0"/>
    <x v="0"/>
    <x v="10"/>
    <x v="7"/>
    <x v="7"/>
    <x v="2"/>
    <n v="0"/>
    <x v="0"/>
    <x v="0"/>
    <n v="2021"/>
    <x v="3"/>
  </r>
  <r>
    <x v="4"/>
    <m/>
    <x v="1"/>
    <x v="1"/>
    <x v="0"/>
    <x v="0"/>
    <x v="0"/>
    <x v="0"/>
    <m/>
    <m/>
    <x v="1"/>
    <x v="0"/>
    <d v="2021-07-06T00:00:00"/>
    <x v="163"/>
    <m/>
    <n v="230.95"/>
    <m/>
    <x v="0"/>
    <x v="0"/>
    <m/>
    <m/>
    <x v="0"/>
    <x v="0"/>
    <x v="3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21T00:00:00"/>
    <x v="163"/>
    <n v="0"/>
    <n v="37.22"/>
    <m/>
    <x v="17"/>
    <x v="7"/>
    <m/>
    <m/>
    <x v="17"/>
    <x v="7"/>
    <x v="16"/>
    <x v="7"/>
    <x v="7"/>
    <x v="2"/>
    <n v="37.2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2T00:00:00"/>
    <x v="164"/>
    <n v="0"/>
    <n v="97.88"/>
    <m/>
    <x v="17"/>
    <x v="3"/>
    <m/>
    <m/>
    <x v="17"/>
    <x v="3"/>
    <x v="16"/>
    <x v="7"/>
    <x v="7"/>
    <x v="2"/>
    <n v="97.88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2T00:00:00"/>
    <x v="164"/>
    <n v="0"/>
    <n v="24763.47"/>
    <m/>
    <x v="17"/>
    <x v="28"/>
    <m/>
    <m/>
    <x v="17"/>
    <x v="28"/>
    <x v="16"/>
    <x v="7"/>
    <x v="7"/>
    <x v="2"/>
    <n v="24763.4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2T00:00:00"/>
    <x v="164"/>
    <n v="0"/>
    <n v="156.02000000000001"/>
    <m/>
    <x v="17"/>
    <x v="5"/>
    <m/>
    <m/>
    <x v="17"/>
    <x v="5"/>
    <x v="16"/>
    <x v="7"/>
    <x v="7"/>
    <x v="2"/>
    <n v="156.02000000000001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2T00:00:00"/>
    <x v="164"/>
    <n v="0"/>
    <n v="1.67"/>
    <m/>
    <x v="8"/>
    <x v="6"/>
    <m/>
    <m/>
    <x v="8"/>
    <x v="6"/>
    <x v="23"/>
    <x v="7"/>
    <x v="7"/>
    <x v="2"/>
    <n v="1.67"/>
    <x v="7"/>
    <x v="1"/>
    <n v="2021"/>
    <x v="3"/>
  </r>
  <r>
    <x v="10"/>
    <m/>
    <x v="1"/>
    <x v="1"/>
    <x v="1"/>
    <x v="0"/>
    <x v="0"/>
    <x v="0"/>
    <m/>
    <m/>
    <x v="1"/>
    <x v="0"/>
    <d v="2021-07-22T00:00:00"/>
    <x v="164"/>
    <m/>
    <n v="21678.01"/>
    <m/>
    <x v="0"/>
    <x v="0"/>
    <m/>
    <m/>
    <x v="0"/>
    <x v="0"/>
    <x v="8"/>
    <x v="7"/>
    <x v="7"/>
    <x v="2"/>
    <n v="0"/>
    <x v="0"/>
    <x v="0"/>
    <n v="2021"/>
    <x v="3"/>
  </r>
  <r>
    <x v="16"/>
    <m/>
    <x v="1"/>
    <x v="1"/>
    <x v="0"/>
    <x v="0"/>
    <x v="0"/>
    <x v="0"/>
    <m/>
    <m/>
    <x v="1"/>
    <x v="0"/>
    <d v="2021-07-06T00:00:00"/>
    <x v="164"/>
    <m/>
    <n v="567.86"/>
    <m/>
    <x v="0"/>
    <x v="0"/>
    <m/>
    <m/>
    <x v="0"/>
    <x v="0"/>
    <x v="13"/>
    <x v="7"/>
    <x v="7"/>
    <x v="2"/>
    <n v="0"/>
    <x v="0"/>
    <x v="0"/>
    <n v="2021"/>
    <x v="3"/>
  </r>
  <r>
    <x v="2"/>
    <m/>
    <x v="1"/>
    <x v="1"/>
    <x v="0"/>
    <x v="0"/>
    <x v="0"/>
    <x v="0"/>
    <m/>
    <s v="4"/>
    <x v="1"/>
    <x v="0"/>
    <d v="2021-07-12T00:00:00"/>
    <x v="164"/>
    <m/>
    <n v="21110.15"/>
    <m/>
    <x v="0"/>
    <x v="0"/>
    <m/>
    <m/>
    <x v="0"/>
    <x v="0"/>
    <x v="1"/>
    <x v="7"/>
    <x v="7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07-23T00:00:00"/>
    <x v="165"/>
    <n v="0"/>
    <n v="-85.71"/>
    <m/>
    <x v="24"/>
    <x v="12"/>
    <m/>
    <m/>
    <x v="5"/>
    <x v="12"/>
    <x v="0"/>
    <x v="7"/>
    <x v="7"/>
    <x v="2"/>
    <n v="85.71"/>
    <x v="7"/>
    <x v="20"/>
    <n v="2021"/>
    <x v="3"/>
  </r>
  <r>
    <x v="5"/>
    <s v="2.15.08.14.00.00"/>
    <x v="1"/>
    <x v="1"/>
    <x v="0"/>
    <x v="0"/>
    <x v="1"/>
    <x v="3"/>
    <m/>
    <m/>
    <x v="1"/>
    <x v="0"/>
    <d v="2021-07-23T00:00:00"/>
    <x v="165"/>
    <n v="0"/>
    <n v="-23809.52"/>
    <m/>
    <x v="5"/>
    <x v="12"/>
    <m/>
    <m/>
    <x v="5"/>
    <x v="12"/>
    <x v="0"/>
    <x v="7"/>
    <x v="7"/>
    <x v="2"/>
    <n v="23809.52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99.27"/>
    <m/>
    <x v="17"/>
    <x v="3"/>
    <m/>
    <m/>
    <x v="17"/>
    <x v="3"/>
    <x v="16"/>
    <x v="7"/>
    <x v="7"/>
    <x v="2"/>
    <n v="99.2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3T00:00:00"/>
    <x v="165"/>
    <n v="0"/>
    <n v="19.420000000000002"/>
    <m/>
    <x v="17"/>
    <x v="20"/>
    <m/>
    <m/>
    <x v="17"/>
    <x v="20"/>
    <x v="16"/>
    <x v="7"/>
    <x v="7"/>
    <x v="2"/>
    <n v="19.420000000000002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3T00:00:00"/>
    <x v="165"/>
    <n v="0"/>
    <n v="59.36"/>
    <m/>
    <x v="8"/>
    <x v="6"/>
    <m/>
    <m/>
    <x v="8"/>
    <x v="6"/>
    <x v="23"/>
    <x v="7"/>
    <x v="7"/>
    <x v="2"/>
    <n v="59.36"/>
    <x v="7"/>
    <x v="1"/>
    <n v="2021"/>
    <x v="3"/>
  </r>
  <r>
    <x v="9"/>
    <s v="2.03.01.07.00.00"/>
    <x v="1"/>
    <x v="1"/>
    <x v="0"/>
    <x v="0"/>
    <x v="1"/>
    <x v="3"/>
    <m/>
    <m/>
    <x v="1"/>
    <x v="0"/>
    <d v="2021-07-23T00:00:00"/>
    <x v="165"/>
    <n v="0"/>
    <n v="-142.86000000000001"/>
    <m/>
    <x v="19"/>
    <x v="2"/>
    <m/>
    <m/>
    <x v="19"/>
    <x v="2"/>
    <x v="7"/>
    <x v="7"/>
    <x v="7"/>
    <x v="2"/>
    <n v="142.86000000000001"/>
    <x v="7"/>
    <x v="20"/>
    <n v="2021"/>
    <x v="3"/>
  </r>
  <r>
    <x v="19"/>
    <s v="1.02.06.00.00.00"/>
    <x v="1"/>
    <x v="2"/>
    <x v="1"/>
    <x v="0"/>
    <x v="1"/>
    <x v="0"/>
    <m/>
    <m/>
    <x v="1"/>
    <x v="0"/>
    <d v="2021-07-23T00:00:00"/>
    <x v="165"/>
    <n v="0"/>
    <n v="3.88"/>
    <m/>
    <x v="17"/>
    <x v="20"/>
    <m/>
    <m/>
    <x v="17"/>
    <x v="20"/>
    <x v="16"/>
    <x v="7"/>
    <x v="7"/>
    <x v="2"/>
    <n v="3.88"/>
    <x v="7"/>
    <x v="1"/>
    <n v="2021"/>
    <x v="3"/>
  </r>
  <r>
    <x v="9"/>
    <m/>
    <x v="1"/>
    <x v="1"/>
    <x v="0"/>
    <x v="0"/>
    <x v="1"/>
    <x v="0"/>
    <m/>
    <s v="3"/>
    <x v="1"/>
    <x v="0"/>
    <d v="2021-07-23T00:00:00"/>
    <x v="165"/>
    <n v="0"/>
    <n v="2380.9499999999998"/>
    <m/>
    <x v="19"/>
    <x v="11"/>
    <m/>
    <m/>
    <x v="19"/>
    <x v="11"/>
    <x v="7"/>
    <x v="7"/>
    <x v="7"/>
    <x v="2"/>
    <n v="-2380.9499999999998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3T00:00:00"/>
    <x v="165"/>
    <n v="0"/>
    <n v="659.22"/>
    <m/>
    <x v="8"/>
    <x v="6"/>
    <m/>
    <m/>
    <x v="8"/>
    <x v="6"/>
    <x v="23"/>
    <x v="7"/>
    <x v="7"/>
    <x v="2"/>
    <n v="659.2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3T00:00:00"/>
    <x v="165"/>
    <n v="0"/>
    <n v="6.96"/>
    <m/>
    <x v="17"/>
    <x v="20"/>
    <m/>
    <m/>
    <x v="17"/>
    <x v="20"/>
    <x v="16"/>
    <x v="7"/>
    <x v="7"/>
    <x v="2"/>
    <n v="6.96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126.57"/>
    <m/>
    <x v="17"/>
    <x v="5"/>
    <m/>
    <m/>
    <x v="17"/>
    <x v="5"/>
    <x v="16"/>
    <x v="7"/>
    <x v="7"/>
    <x v="2"/>
    <n v="126.57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3T00:00:00"/>
    <x v="165"/>
    <n v="0"/>
    <n v="677.26"/>
    <m/>
    <x v="17"/>
    <x v="5"/>
    <m/>
    <m/>
    <x v="17"/>
    <x v="5"/>
    <x v="16"/>
    <x v="7"/>
    <x v="7"/>
    <x v="2"/>
    <n v="677.26"/>
    <x v="7"/>
    <x v="1"/>
    <n v="2021"/>
    <x v="3"/>
  </r>
  <r>
    <x v="9"/>
    <m/>
    <x v="1"/>
    <x v="1"/>
    <x v="0"/>
    <x v="0"/>
    <x v="0"/>
    <x v="0"/>
    <m/>
    <m/>
    <x v="1"/>
    <x v="0"/>
    <d v="2021-07-23T00:00:00"/>
    <x v="165"/>
    <n v="0"/>
    <n v="45238.1"/>
    <m/>
    <x v="19"/>
    <x v="11"/>
    <m/>
    <m/>
    <x v="19"/>
    <x v="11"/>
    <x v="7"/>
    <x v="7"/>
    <x v="7"/>
    <x v="2"/>
    <n v="-45238.1"/>
    <x v="7"/>
    <x v="1"/>
    <n v="2021"/>
    <x v="3"/>
  </r>
  <r>
    <x v="14"/>
    <m/>
    <x v="1"/>
    <x v="1"/>
    <x v="0"/>
    <x v="0"/>
    <x v="0"/>
    <x v="0"/>
    <m/>
    <m/>
    <x v="1"/>
    <x v="0"/>
    <d v="2021-07-06T00:00:00"/>
    <x v="165"/>
    <m/>
    <n v="3616.67"/>
    <m/>
    <x v="0"/>
    <x v="0"/>
    <m/>
    <m/>
    <x v="0"/>
    <x v="0"/>
    <x v="11"/>
    <x v="7"/>
    <x v="7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7-15T00:00:00"/>
    <x v="165"/>
    <m/>
    <n v="1190.48"/>
    <m/>
    <x v="0"/>
    <x v="0"/>
    <m/>
    <m/>
    <x v="0"/>
    <x v="0"/>
    <x v="10"/>
    <x v="7"/>
    <x v="7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07-23T00:00:00"/>
    <x v="165"/>
    <m/>
    <n v="4807.1400000000003"/>
    <m/>
    <x v="0"/>
    <x v="0"/>
    <m/>
    <m/>
    <x v="0"/>
    <x v="0"/>
    <x v="9"/>
    <x v="7"/>
    <x v="7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07-23T00:00:00"/>
    <x v="165"/>
    <n v="0"/>
    <n v="-4745.41"/>
    <m/>
    <x v="31"/>
    <x v="19"/>
    <m/>
    <m/>
    <x v="23"/>
    <x v="19"/>
    <x v="12"/>
    <x v="7"/>
    <x v="7"/>
    <x v="2"/>
    <n v="4745.41"/>
    <x v="7"/>
    <x v="20"/>
    <n v="2021"/>
    <x v="3"/>
  </r>
  <r>
    <x v="6"/>
    <m/>
    <x v="1"/>
    <x v="1"/>
    <x v="0"/>
    <x v="0"/>
    <x v="1"/>
    <x v="0"/>
    <m/>
    <s v="3"/>
    <x v="1"/>
    <x v="0"/>
    <d v="2021-07-23T00:00:00"/>
    <x v="165"/>
    <n v="0"/>
    <n v="23809.52"/>
    <m/>
    <x v="1"/>
    <x v="11"/>
    <m/>
    <m/>
    <x v="1"/>
    <x v="11"/>
    <x v="0"/>
    <x v="7"/>
    <x v="7"/>
    <x v="2"/>
    <n v="-23809.5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3T00:00:00"/>
    <x v="165"/>
    <n v="0"/>
    <n v="85.39"/>
    <m/>
    <x v="17"/>
    <x v="7"/>
    <m/>
    <m/>
    <x v="17"/>
    <x v="7"/>
    <x v="16"/>
    <x v="7"/>
    <x v="7"/>
    <x v="2"/>
    <n v="85.39"/>
    <x v="7"/>
    <x v="1"/>
    <n v="2021"/>
    <x v="3"/>
  </r>
  <r>
    <x v="15"/>
    <s v="2.06.01.00.00.00"/>
    <x v="1"/>
    <x v="1"/>
    <x v="0"/>
    <x v="0"/>
    <x v="1"/>
    <x v="3"/>
    <m/>
    <m/>
    <x v="1"/>
    <x v="0"/>
    <d v="2021-07-23T00:00:00"/>
    <x v="165"/>
    <n v="0"/>
    <n v="-28587.919999999998"/>
    <m/>
    <x v="32"/>
    <x v="19"/>
    <m/>
    <m/>
    <x v="23"/>
    <x v="19"/>
    <x v="12"/>
    <x v="7"/>
    <x v="7"/>
    <x v="2"/>
    <n v="28587.919999999998"/>
    <x v="7"/>
    <x v="20"/>
    <n v="2021"/>
    <x v="3"/>
  </r>
  <r>
    <x v="45"/>
    <m/>
    <x v="1"/>
    <x v="1"/>
    <x v="0"/>
    <x v="0"/>
    <x v="1"/>
    <x v="0"/>
    <m/>
    <s v="3"/>
    <x v="1"/>
    <x v="0"/>
    <d v="2021-07-23T00:00:00"/>
    <x v="165"/>
    <n v="0"/>
    <n v="19047.62"/>
    <m/>
    <x v="37"/>
    <x v="11"/>
    <m/>
    <m/>
    <x v="26"/>
    <x v="11"/>
    <x v="0"/>
    <x v="7"/>
    <x v="7"/>
    <x v="2"/>
    <n v="-19047.62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278.02999999999997"/>
    <m/>
    <x v="17"/>
    <x v="3"/>
    <m/>
    <m/>
    <x v="17"/>
    <x v="3"/>
    <x v="16"/>
    <x v="7"/>
    <x v="7"/>
    <x v="2"/>
    <n v="278.02999999999997"/>
    <x v="7"/>
    <x v="1"/>
    <n v="2021"/>
    <x v="3"/>
  </r>
  <r>
    <x v="19"/>
    <s v="1.02.03.00.00.00"/>
    <x v="1"/>
    <x v="2"/>
    <x v="1"/>
    <x v="0"/>
    <x v="1"/>
    <x v="0"/>
    <m/>
    <m/>
    <x v="1"/>
    <x v="0"/>
    <d v="2021-07-26T00:00:00"/>
    <x v="166"/>
    <n v="0"/>
    <n v="294.99"/>
    <m/>
    <x v="17"/>
    <x v="15"/>
    <m/>
    <m/>
    <x v="17"/>
    <x v="15"/>
    <x v="16"/>
    <x v="7"/>
    <x v="7"/>
    <x v="2"/>
    <n v="294.9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6T00:00:00"/>
    <x v="166"/>
    <n v="0"/>
    <n v="5943.88"/>
    <m/>
    <x v="17"/>
    <x v="15"/>
    <m/>
    <m/>
    <x v="17"/>
    <x v="15"/>
    <x v="16"/>
    <x v="7"/>
    <x v="7"/>
    <x v="2"/>
    <n v="5943.8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745.38"/>
    <m/>
    <x v="17"/>
    <x v="3"/>
    <m/>
    <m/>
    <x v="17"/>
    <x v="3"/>
    <x v="16"/>
    <x v="7"/>
    <x v="7"/>
    <x v="2"/>
    <n v="745.38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6T00:00:00"/>
    <x v="166"/>
    <n v="0"/>
    <n v="35.71"/>
    <m/>
    <x v="16"/>
    <x v="4"/>
    <m/>
    <m/>
    <x v="16"/>
    <x v="4"/>
    <x v="16"/>
    <x v="7"/>
    <x v="7"/>
    <x v="2"/>
    <n v="35.7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6T00:00:00"/>
    <x v="166"/>
    <n v="0"/>
    <n v="51.04"/>
    <m/>
    <x v="17"/>
    <x v="3"/>
    <m/>
    <m/>
    <x v="17"/>
    <x v="3"/>
    <x v="16"/>
    <x v="7"/>
    <x v="7"/>
    <x v="2"/>
    <n v="51.04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6T00:00:00"/>
    <x v="166"/>
    <n v="0"/>
    <n v="792.65"/>
    <m/>
    <x v="17"/>
    <x v="10"/>
    <m/>
    <m/>
    <x v="17"/>
    <x v="10"/>
    <x v="16"/>
    <x v="7"/>
    <x v="7"/>
    <x v="2"/>
    <n v="792.65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6T00:00:00"/>
    <x v="166"/>
    <n v="0"/>
    <n v="6507.19"/>
    <m/>
    <x v="17"/>
    <x v="2"/>
    <m/>
    <m/>
    <x v="17"/>
    <x v="2"/>
    <x v="16"/>
    <x v="7"/>
    <x v="7"/>
    <x v="2"/>
    <n v="6507.19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6T00:00:00"/>
    <x v="166"/>
    <n v="0"/>
    <n v="23.81"/>
    <m/>
    <x v="16"/>
    <x v="15"/>
    <m/>
    <m/>
    <x v="16"/>
    <x v="15"/>
    <x v="16"/>
    <x v="7"/>
    <x v="7"/>
    <x v="2"/>
    <n v="23.8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6T00:00:00"/>
    <x v="166"/>
    <n v="0"/>
    <n v="310.52999999999997"/>
    <m/>
    <x v="17"/>
    <x v="5"/>
    <m/>
    <m/>
    <x v="17"/>
    <x v="5"/>
    <x v="16"/>
    <x v="7"/>
    <x v="7"/>
    <x v="2"/>
    <n v="310.52999999999997"/>
    <x v="7"/>
    <x v="1"/>
    <n v="2021"/>
    <x v="3"/>
  </r>
  <r>
    <x v="16"/>
    <m/>
    <x v="1"/>
    <x v="1"/>
    <x v="1"/>
    <x v="0"/>
    <x v="0"/>
    <x v="0"/>
    <m/>
    <m/>
    <x v="1"/>
    <x v="0"/>
    <d v="2021-07-26T00:00:00"/>
    <x v="166"/>
    <n v="0"/>
    <n v="2523809.52"/>
    <m/>
    <x v="18"/>
    <x v="11"/>
    <m/>
    <m/>
    <x v="18"/>
    <x v="11"/>
    <x v="13"/>
    <x v="7"/>
    <x v="7"/>
    <x v="2"/>
    <n v="2523809.52"/>
    <x v="7"/>
    <x v="1"/>
    <n v="2021"/>
    <x v="3"/>
  </r>
  <r>
    <x v="1"/>
    <m/>
    <x v="1"/>
    <x v="1"/>
    <x v="0"/>
    <x v="0"/>
    <x v="0"/>
    <x v="0"/>
    <m/>
    <s v="3"/>
    <x v="1"/>
    <x v="0"/>
    <d v="2021-07-15T00:00:00"/>
    <x v="166"/>
    <m/>
    <n v="2583333.33"/>
    <m/>
    <x v="0"/>
    <x v="0"/>
    <m/>
    <m/>
    <x v="0"/>
    <x v="0"/>
    <x v="1"/>
    <x v="7"/>
    <x v="7"/>
    <x v="2"/>
    <n v="0"/>
    <x v="0"/>
    <x v="0"/>
    <n v="2021"/>
    <x v="3"/>
  </r>
  <r>
    <x v="19"/>
    <m/>
    <x v="1"/>
    <x v="1"/>
    <x v="0"/>
    <x v="0"/>
    <x v="0"/>
    <x v="0"/>
    <m/>
    <s v="3"/>
    <x v="1"/>
    <x v="0"/>
    <d v="2021-07-15T00:00:00"/>
    <x v="166"/>
    <m/>
    <n v="50873.43"/>
    <m/>
    <x v="0"/>
    <x v="0"/>
    <m/>
    <m/>
    <x v="0"/>
    <x v="0"/>
    <x v="16"/>
    <x v="7"/>
    <x v="7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7-15T00:00:00"/>
    <x v="166"/>
    <m/>
    <n v="17529.52"/>
    <m/>
    <x v="0"/>
    <x v="0"/>
    <m/>
    <m/>
    <x v="0"/>
    <x v="0"/>
    <x v="3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66"/>
    <m/>
    <n v="1864.95"/>
    <m/>
    <x v="0"/>
    <x v="0"/>
    <m/>
    <m/>
    <x v="0"/>
    <x v="0"/>
    <x v="1"/>
    <x v="7"/>
    <x v="7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07-15T00:00:00"/>
    <x v="166"/>
    <m/>
    <n v="453635.94"/>
    <m/>
    <x v="0"/>
    <x v="0"/>
    <m/>
    <m/>
    <x v="0"/>
    <x v="0"/>
    <x v="10"/>
    <x v="7"/>
    <x v="7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7-15T00:00:00"/>
    <x v="166"/>
    <m/>
    <n v="41701.379999999997"/>
    <m/>
    <x v="0"/>
    <x v="0"/>
    <m/>
    <m/>
    <x v="0"/>
    <x v="0"/>
    <x v="12"/>
    <x v="7"/>
    <x v="7"/>
    <x v="2"/>
    <n v="0"/>
    <x v="0"/>
    <x v="0"/>
    <n v="2021"/>
    <x v="3"/>
  </r>
  <r>
    <x v="21"/>
    <m/>
    <x v="1"/>
    <x v="1"/>
    <x v="0"/>
    <x v="0"/>
    <x v="0"/>
    <x v="0"/>
    <s v="X"/>
    <s v="3"/>
    <x v="1"/>
    <x v="0"/>
    <d v="2021-07-15T00:00:00"/>
    <x v="166"/>
    <m/>
    <n v="1119.05"/>
    <m/>
    <x v="0"/>
    <x v="0"/>
    <m/>
    <m/>
    <x v="0"/>
    <x v="0"/>
    <x v="1"/>
    <x v="7"/>
    <x v="7"/>
    <x v="2"/>
    <n v="0"/>
    <x v="0"/>
    <x v="0"/>
    <n v="2021"/>
    <x v="3"/>
  </r>
  <r>
    <x v="16"/>
    <m/>
    <x v="1"/>
    <x v="1"/>
    <x v="0"/>
    <x v="0"/>
    <x v="0"/>
    <x v="0"/>
    <s v="X"/>
    <s v="3"/>
    <x v="1"/>
    <x v="0"/>
    <d v="2021-07-15T00:00:00"/>
    <x v="166"/>
    <m/>
    <n v="189769.36"/>
    <m/>
    <x v="0"/>
    <x v="0"/>
    <m/>
    <m/>
    <x v="0"/>
    <x v="0"/>
    <x v="13"/>
    <x v="7"/>
    <x v="7"/>
    <x v="2"/>
    <n v="0"/>
    <x v="0"/>
    <x v="0"/>
    <n v="2021"/>
    <x v="3"/>
  </r>
  <r>
    <x v="33"/>
    <m/>
    <x v="1"/>
    <x v="1"/>
    <x v="1"/>
    <x v="0"/>
    <x v="0"/>
    <x v="0"/>
    <m/>
    <m/>
    <x v="1"/>
    <x v="0"/>
    <d v="2021-07-26T00:00:00"/>
    <x v="166"/>
    <m/>
    <n v="3339826.96"/>
    <m/>
    <x v="0"/>
    <x v="0"/>
    <m/>
    <m/>
    <x v="0"/>
    <x v="0"/>
    <x v="6"/>
    <x v="7"/>
    <x v="7"/>
    <x v="2"/>
    <n v="0"/>
    <x v="0"/>
    <x v="0"/>
    <n v="2021"/>
    <x v="3"/>
  </r>
  <r>
    <x v="3"/>
    <m/>
    <x v="1"/>
    <x v="1"/>
    <x v="0"/>
    <x v="0"/>
    <x v="1"/>
    <x v="0"/>
    <m/>
    <s v="3"/>
    <x v="1"/>
    <x v="0"/>
    <d v="2021-07-26T00:00:00"/>
    <x v="166"/>
    <n v="0"/>
    <n v="2523809.52"/>
    <m/>
    <x v="15"/>
    <x v="11"/>
    <m/>
    <m/>
    <x v="15"/>
    <x v="11"/>
    <x v="2"/>
    <x v="7"/>
    <x v="7"/>
    <x v="2"/>
    <n v="-2523809.52"/>
    <x v="7"/>
    <x v="1"/>
    <n v="2021"/>
    <x v="3"/>
  </r>
  <r>
    <x v="40"/>
    <s v="2.01.05.02.00.00"/>
    <x v="1"/>
    <x v="1"/>
    <x v="0"/>
    <x v="0"/>
    <x v="1"/>
    <x v="3"/>
    <m/>
    <m/>
    <x v="1"/>
    <x v="0"/>
    <d v="2021-07-26T00:00:00"/>
    <x v="166"/>
    <n v="0"/>
    <n v="-7714.29"/>
    <m/>
    <x v="21"/>
    <x v="2"/>
    <m/>
    <m/>
    <x v="20"/>
    <x v="2"/>
    <x v="2"/>
    <x v="7"/>
    <x v="7"/>
    <x v="2"/>
    <n v="7714.29"/>
    <x v="7"/>
    <x v="20"/>
    <n v="2021"/>
    <x v="3"/>
  </r>
  <r>
    <x v="40"/>
    <s v="2.01.05.01.00.00"/>
    <x v="1"/>
    <x v="1"/>
    <x v="0"/>
    <x v="0"/>
    <x v="1"/>
    <x v="3"/>
    <m/>
    <m/>
    <x v="1"/>
    <x v="0"/>
    <d v="2021-07-26T00:00:00"/>
    <x v="166"/>
    <n v="0"/>
    <n v="-731353.13"/>
    <m/>
    <x v="20"/>
    <x v="2"/>
    <m/>
    <m/>
    <x v="20"/>
    <x v="2"/>
    <x v="2"/>
    <x v="7"/>
    <x v="7"/>
    <x v="2"/>
    <n v="731353.13"/>
    <x v="7"/>
    <x v="20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51.25"/>
    <m/>
    <x v="17"/>
    <x v="3"/>
    <m/>
    <m/>
    <x v="17"/>
    <x v="3"/>
    <x v="16"/>
    <x v="7"/>
    <x v="7"/>
    <x v="2"/>
    <n v="51.25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27T00:00:00"/>
    <x v="167"/>
    <n v="0"/>
    <n v="652.78"/>
    <m/>
    <x v="8"/>
    <x v="8"/>
    <m/>
    <m/>
    <x v="8"/>
    <x v="8"/>
    <x v="23"/>
    <x v="7"/>
    <x v="7"/>
    <x v="2"/>
    <n v="652.78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1238.18"/>
    <m/>
    <x v="17"/>
    <x v="2"/>
    <m/>
    <m/>
    <x v="17"/>
    <x v="2"/>
    <x v="16"/>
    <x v="7"/>
    <x v="7"/>
    <x v="2"/>
    <n v="1238.18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7T00:00:00"/>
    <x v="167"/>
    <n v="0"/>
    <n v="428.57"/>
    <m/>
    <x v="16"/>
    <x v="9"/>
    <m/>
    <m/>
    <x v="16"/>
    <x v="9"/>
    <x v="16"/>
    <x v="7"/>
    <x v="7"/>
    <x v="2"/>
    <n v="428.57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7T00:00:00"/>
    <x v="167"/>
    <n v="0"/>
    <n v="47.62"/>
    <m/>
    <x v="16"/>
    <x v="8"/>
    <m/>
    <m/>
    <x v="16"/>
    <x v="8"/>
    <x v="16"/>
    <x v="7"/>
    <x v="7"/>
    <x v="2"/>
    <n v="47.6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7T00:00:00"/>
    <x v="167"/>
    <n v="0"/>
    <n v="36.9"/>
    <m/>
    <x v="17"/>
    <x v="14"/>
    <m/>
    <m/>
    <x v="17"/>
    <x v="14"/>
    <x v="16"/>
    <x v="7"/>
    <x v="7"/>
    <x v="2"/>
    <n v="36.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946.64"/>
    <m/>
    <x v="17"/>
    <x v="5"/>
    <m/>
    <m/>
    <x v="17"/>
    <x v="5"/>
    <x v="16"/>
    <x v="7"/>
    <x v="7"/>
    <x v="2"/>
    <n v="946.64"/>
    <x v="7"/>
    <x v="1"/>
    <n v="2021"/>
    <x v="3"/>
  </r>
  <r>
    <x v="16"/>
    <m/>
    <x v="1"/>
    <x v="1"/>
    <x v="1"/>
    <x v="0"/>
    <x v="0"/>
    <x v="0"/>
    <m/>
    <m/>
    <x v="1"/>
    <x v="0"/>
    <d v="2021-07-27T00:00:00"/>
    <x v="167"/>
    <n v="0"/>
    <n v="95238.1"/>
    <m/>
    <x v="18"/>
    <x v="11"/>
    <m/>
    <m/>
    <x v="18"/>
    <x v="11"/>
    <x v="13"/>
    <x v="7"/>
    <x v="7"/>
    <x v="2"/>
    <n v="95238.1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7T00:00:00"/>
    <x v="167"/>
    <n v="0"/>
    <n v="105.37"/>
    <m/>
    <x v="17"/>
    <x v="5"/>
    <m/>
    <m/>
    <x v="17"/>
    <x v="5"/>
    <x v="16"/>
    <x v="7"/>
    <x v="7"/>
    <x v="2"/>
    <n v="105.37"/>
    <x v="7"/>
    <x v="1"/>
    <n v="2021"/>
    <x v="3"/>
  </r>
  <r>
    <x v="10"/>
    <m/>
    <x v="1"/>
    <x v="1"/>
    <x v="0"/>
    <x v="0"/>
    <x v="0"/>
    <x v="0"/>
    <s v="X"/>
    <s v="3"/>
    <x v="1"/>
    <x v="0"/>
    <d v="2021-07-15T00:00:00"/>
    <x v="167"/>
    <m/>
    <n v="95.24"/>
    <m/>
    <x v="0"/>
    <x v="0"/>
    <m/>
    <m/>
    <x v="0"/>
    <x v="0"/>
    <x v="8"/>
    <x v="7"/>
    <x v="7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07-15T00:00:00"/>
    <x v="167"/>
    <m/>
    <n v="37965.019999999997"/>
    <m/>
    <x v="0"/>
    <x v="0"/>
    <m/>
    <m/>
    <x v="0"/>
    <x v="0"/>
    <x v="0"/>
    <x v="7"/>
    <x v="7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7-15T00:00:00"/>
    <x v="167"/>
    <m/>
    <n v="2845179.14"/>
    <m/>
    <x v="0"/>
    <x v="0"/>
    <m/>
    <m/>
    <x v="0"/>
    <x v="0"/>
    <x v="13"/>
    <x v="7"/>
    <x v="7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07-16T00:00:00"/>
    <x v="167"/>
    <m/>
    <n v="68279.179999999993"/>
    <m/>
    <x v="0"/>
    <x v="0"/>
    <m/>
    <m/>
    <x v="0"/>
    <x v="0"/>
    <x v="0"/>
    <x v="7"/>
    <x v="7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7-15T00:00:00"/>
    <x v="167"/>
    <m/>
    <n v="148823.53"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7-15T00:00:00"/>
    <x v="167"/>
    <m/>
    <n v="1004424.04"/>
    <m/>
    <x v="0"/>
    <x v="0"/>
    <m/>
    <m/>
    <x v="0"/>
    <x v="0"/>
    <x v="13"/>
    <x v="7"/>
    <x v="7"/>
    <x v="2"/>
    <n v="0"/>
    <x v="0"/>
    <x v="0"/>
    <n v="2021"/>
    <x v="3"/>
  </r>
  <r>
    <x v="17"/>
    <m/>
    <x v="1"/>
    <x v="1"/>
    <x v="0"/>
    <x v="0"/>
    <x v="0"/>
    <x v="0"/>
    <s v="X"/>
    <s v="4"/>
    <x v="1"/>
    <x v="0"/>
    <d v="2021-07-16T00:00:00"/>
    <x v="167"/>
    <m/>
    <n v="4866356.4000000004"/>
    <m/>
    <x v="0"/>
    <x v="0"/>
    <m/>
    <m/>
    <x v="0"/>
    <x v="0"/>
    <x v="14"/>
    <x v="7"/>
    <x v="7"/>
    <x v="2"/>
    <n v="0"/>
    <x v="0"/>
    <x v="0"/>
    <n v="2021"/>
    <x v="3"/>
  </r>
  <r>
    <x v="16"/>
    <m/>
    <x v="1"/>
    <x v="1"/>
    <x v="0"/>
    <x v="0"/>
    <x v="0"/>
    <x v="0"/>
    <m/>
    <s v="4"/>
    <x v="1"/>
    <x v="0"/>
    <d v="2021-07-16T00:00:00"/>
    <x v="167"/>
    <m/>
    <n v="2231262.65"/>
    <m/>
    <x v="0"/>
    <x v="0"/>
    <m/>
    <m/>
    <x v="0"/>
    <x v="0"/>
    <x v="13"/>
    <x v="7"/>
    <x v="7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07-15T00:00:00"/>
    <x v="167"/>
    <m/>
    <n v="236.24"/>
    <m/>
    <x v="0"/>
    <x v="0"/>
    <m/>
    <m/>
    <x v="0"/>
    <x v="0"/>
    <x v="1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67"/>
    <m/>
    <n v="857281.19"/>
    <m/>
    <x v="0"/>
    <x v="0"/>
    <m/>
    <m/>
    <x v="0"/>
    <x v="0"/>
    <x v="1"/>
    <x v="7"/>
    <x v="7"/>
    <x v="2"/>
    <n v="0"/>
    <x v="0"/>
    <x v="0"/>
    <n v="2021"/>
    <x v="3"/>
  </r>
  <r>
    <x v="30"/>
    <m/>
    <x v="1"/>
    <x v="1"/>
    <x v="1"/>
    <x v="0"/>
    <x v="0"/>
    <x v="0"/>
    <m/>
    <m/>
    <x v="1"/>
    <x v="0"/>
    <d v="2021-07-27T00:00:00"/>
    <x v="167"/>
    <m/>
    <n v="12062287.470000001"/>
    <m/>
    <x v="0"/>
    <x v="0"/>
    <m/>
    <m/>
    <x v="0"/>
    <x v="0"/>
    <x v="6"/>
    <x v="7"/>
    <x v="7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7-15T00:00:00"/>
    <x v="167"/>
    <m/>
    <n v="22.69"/>
    <m/>
    <x v="0"/>
    <x v="0"/>
    <m/>
    <m/>
    <x v="0"/>
    <x v="0"/>
    <x v="9"/>
    <x v="7"/>
    <x v="7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7-15T00:00:00"/>
    <x v="167"/>
    <m/>
    <n v="2362.15"/>
    <m/>
    <x v="0"/>
    <x v="0"/>
    <m/>
    <m/>
    <x v="0"/>
    <x v="0"/>
    <x v="13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7943.5"/>
    <m/>
    <x v="17"/>
    <x v="2"/>
    <m/>
    <m/>
    <x v="17"/>
    <x v="2"/>
    <x v="16"/>
    <x v="7"/>
    <x v="7"/>
    <x v="2"/>
    <n v="7943.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7T00:00:00"/>
    <x v="167"/>
    <n v="0"/>
    <n v="31.97"/>
    <m/>
    <x v="17"/>
    <x v="7"/>
    <m/>
    <m/>
    <x v="17"/>
    <x v="7"/>
    <x v="16"/>
    <x v="7"/>
    <x v="7"/>
    <x v="2"/>
    <n v="31.97"/>
    <x v="7"/>
    <x v="1"/>
    <n v="2021"/>
    <x v="3"/>
  </r>
  <r>
    <x v="5"/>
    <m/>
    <x v="1"/>
    <x v="1"/>
    <x v="0"/>
    <x v="0"/>
    <x v="1"/>
    <x v="0"/>
    <m/>
    <s v="3"/>
    <x v="1"/>
    <x v="0"/>
    <d v="2021-07-27T00:00:00"/>
    <x v="167"/>
    <n v="0"/>
    <n v="95238.1"/>
    <m/>
    <x v="5"/>
    <x v="11"/>
    <m/>
    <m/>
    <x v="5"/>
    <x v="11"/>
    <x v="0"/>
    <x v="7"/>
    <x v="7"/>
    <x v="2"/>
    <n v="-95238.1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7T00:00:00"/>
    <x v="167"/>
    <n v="0"/>
    <n v="5340.2"/>
    <m/>
    <x v="17"/>
    <x v="2"/>
    <m/>
    <m/>
    <x v="17"/>
    <x v="2"/>
    <x v="16"/>
    <x v="7"/>
    <x v="7"/>
    <x v="2"/>
    <n v="5340.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8T00:00:00"/>
    <x v="168"/>
    <n v="0"/>
    <n v="1137.1099999999999"/>
    <m/>
    <x v="17"/>
    <x v="27"/>
    <m/>
    <m/>
    <x v="17"/>
    <x v="27"/>
    <x v="16"/>
    <x v="7"/>
    <x v="7"/>
    <x v="2"/>
    <n v="1137.109999999999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8T00:00:00"/>
    <x v="168"/>
    <n v="0"/>
    <n v="93.7"/>
    <m/>
    <x v="17"/>
    <x v="3"/>
    <m/>
    <m/>
    <x v="17"/>
    <x v="3"/>
    <x v="16"/>
    <x v="7"/>
    <x v="7"/>
    <x v="2"/>
    <n v="93.7"/>
    <x v="7"/>
    <x v="1"/>
    <n v="2021"/>
    <x v="3"/>
  </r>
  <r>
    <x v="29"/>
    <s v="2.15.01.07.00.00"/>
    <x v="1"/>
    <x v="1"/>
    <x v="0"/>
    <x v="0"/>
    <x v="1"/>
    <x v="3"/>
    <m/>
    <m/>
    <x v="1"/>
    <x v="0"/>
    <d v="2021-07-28T00:00:00"/>
    <x v="168"/>
    <n v="0"/>
    <n v="-2976.19"/>
    <m/>
    <x v="9"/>
    <x v="21"/>
    <m/>
    <m/>
    <x v="9"/>
    <x v="21"/>
    <x v="0"/>
    <x v="7"/>
    <x v="7"/>
    <x v="2"/>
    <n v="2976.19"/>
    <x v="7"/>
    <x v="22"/>
    <n v="2021"/>
    <x v="3"/>
  </r>
  <r>
    <x v="3"/>
    <s v="2.01.04.00.00.00"/>
    <x v="1"/>
    <x v="1"/>
    <x v="0"/>
    <x v="0"/>
    <x v="1"/>
    <x v="3"/>
    <m/>
    <m/>
    <x v="1"/>
    <x v="0"/>
    <d v="2021-07-28T00:00:00"/>
    <x v="168"/>
    <n v="0"/>
    <n v="-1071.76"/>
    <m/>
    <x v="23"/>
    <x v="6"/>
    <m/>
    <m/>
    <x v="15"/>
    <x v="6"/>
    <x v="2"/>
    <x v="7"/>
    <x v="7"/>
    <x v="2"/>
    <n v="1071.76"/>
    <x v="7"/>
    <x v="23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7.86"/>
    <m/>
    <x v="17"/>
    <x v="14"/>
    <m/>
    <m/>
    <x v="17"/>
    <x v="14"/>
    <x v="16"/>
    <x v="7"/>
    <x v="7"/>
    <x v="2"/>
    <n v="27.8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8T00:00:00"/>
    <x v="168"/>
    <n v="0"/>
    <n v="427.98"/>
    <m/>
    <x v="17"/>
    <x v="13"/>
    <m/>
    <m/>
    <x v="17"/>
    <x v="13"/>
    <x v="16"/>
    <x v="7"/>
    <x v="7"/>
    <x v="2"/>
    <n v="427.98"/>
    <x v="7"/>
    <x v="1"/>
    <n v="2021"/>
    <x v="3"/>
  </r>
  <r>
    <x v="6"/>
    <s v="2.15.03.00.00.00"/>
    <x v="1"/>
    <x v="1"/>
    <x v="0"/>
    <x v="0"/>
    <x v="1"/>
    <x v="3"/>
    <m/>
    <m/>
    <x v="1"/>
    <x v="0"/>
    <d v="2021-07-28T00:00:00"/>
    <x v="168"/>
    <n v="0"/>
    <n v="-3580.57"/>
    <m/>
    <x v="1"/>
    <x v="6"/>
    <m/>
    <m/>
    <x v="1"/>
    <x v="6"/>
    <x v="0"/>
    <x v="7"/>
    <x v="7"/>
    <x v="2"/>
    <n v="3580.57"/>
    <x v="7"/>
    <x v="22"/>
    <n v="2021"/>
    <x v="3"/>
  </r>
  <r>
    <x v="36"/>
    <s v="1.03.05.00.00.00"/>
    <x v="1"/>
    <x v="2"/>
    <x v="1"/>
    <x v="0"/>
    <x v="1"/>
    <x v="0"/>
    <m/>
    <m/>
    <x v="1"/>
    <x v="0"/>
    <d v="2021-07-28T00:00:00"/>
    <x v="168"/>
    <n v="0"/>
    <n v="15294.08"/>
    <m/>
    <x v="8"/>
    <x v="2"/>
    <m/>
    <m/>
    <x v="8"/>
    <x v="2"/>
    <x v="23"/>
    <x v="7"/>
    <x v="7"/>
    <x v="2"/>
    <n v="15294.08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28T00:00:00"/>
    <x v="168"/>
    <n v="0"/>
    <n v="195.84"/>
    <m/>
    <x v="17"/>
    <x v="5"/>
    <m/>
    <m/>
    <x v="17"/>
    <x v="5"/>
    <x v="16"/>
    <x v="7"/>
    <x v="7"/>
    <x v="2"/>
    <n v="195.8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8T00:00:00"/>
    <x v="168"/>
    <n v="0"/>
    <n v="59.52"/>
    <m/>
    <x v="16"/>
    <x v="7"/>
    <m/>
    <m/>
    <x v="16"/>
    <x v="7"/>
    <x v="16"/>
    <x v="7"/>
    <x v="7"/>
    <x v="2"/>
    <n v="59.52"/>
    <x v="7"/>
    <x v="1"/>
    <n v="2021"/>
    <x v="3"/>
  </r>
  <r>
    <x v="9"/>
    <m/>
    <x v="1"/>
    <x v="1"/>
    <x v="0"/>
    <x v="0"/>
    <x v="0"/>
    <x v="0"/>
    <m/>
    <m/>
    <x v="1"/>
    <x v="0"/>
    <d v="2021-07-28T00:00:00"/>
    <x v="168"/>
    <n v="0"/>
    <n v="37261.9"/>
    <m/>
    <x v="19"/>
    <x v="11"/>
    <m/>
    <m/>
    <x v="19"/>
    <x v="11"/>
    <x v="7"/>
    <x v="7"/>
    <x v="7"/>
    <x v="2"/>
    <n v="-37261.9"/>
    <x v="7"/>
    <x v="1"/>
    <n v="2021"/>
    <x v="3"/>
  </r>
  <r>
    <x v="3"/>
    <s v="2.01.01.01.00.00"/>
    <x v="1"/>
    <x v="1"/>
    <x v="0"/>
    <x v="0"/>
    <x v="1"/>
    <x v="3"/>
    <m/>
    <m/>
    <x v="1"/>
    <x v="0"/>
    <d v="2021-07-28T00:00:00"/>
    <x v="168"/>
    <n v="0"/>
    <n v="-2565004.77"/>
    <m/>
    <x v="15"/>
    <x v="6"/>
    <m/>
    <m/>
    <x v="15"/>
    <x v="6"/>
    <x v="2"/>
    <x v="7"/>
    <x v="7"/>
    <x v="2"/>
    <n v="2565004.77"/>
    <x v="7"/>
    <x v="23"/>
    <n v="2021"/>
    <x v="3"/>
  </r>
  <r>
    <x v="0"/>
    <m/>
    <x v="1"/>
    <x v="1"/>
    <x v="0"/>
    <x v="0"/>
    <x v="0"/>
    <x v="0"/>
    <m/>
    <s v="3"/>
    <x v="1"/>
    <x v="0"/>
    <d v="2021-07-15T00:00:00"/>
    <x v="168"/>
    <m/>
    <n v="220224.09"/>
    <m/>
    <x v="0"/>
    <x v="0"/>
    <m/>
    <m/>
    <x v="0"/>
    <x v="0"/>
    <x v="0"/>
    <x v="7"/>
    <x v="7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7-28T00:00:00"/>
    <x v="168"/>
    <m/>
    <n v="529.05999999999995"/>
    <m/>
    <x v="0"/>
    <x v="0"/>
    <m/>
    <m/>
    <x v="0"/>
    <x v="0"/>
    <x v="3"/>
    <x v="7"/>
    <x v="7"/>
    <x v="2"/>
    <n v="0"/>
    <x v="0"/>
    <x v="0"/>
    <n v="2021"/>
    <x v="3"/>
  </r>
  <r>
    <x v="2"/>
    <m/>
    <x v="1"/>
    <x v="1"/>
    <x v="0"/>
    <x v="0"/>
    <x v="0"/>
    <x v="0"/>
    <m/>
    <s v="4"/>
    <x v="1"/>
    <x v="0"/>
    <d v="2021-07-01T00:00:00"/>
    <x v="168"/>
    <m/>
    <n v="3551.99"/>
    <m/>
    <x v="0"/>
    <x v="0"/>
    <m/>
    <m/>
    <x v="0"/>
    <x v="0"/>
    <x v="1"/>
    <x v="7"/>
    <x v="7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07-28T00:00:00"/>
    <x v="168"/>
    <m/>
    <n v="223967.72"/>
    <m/>
    <x v="0"/>
    <x v="0"/>
    <m/>
    <m/>
    <x v="0"/>
    <x v="0"/>
    <x v="10"/>
    <x v="7"/>
    <x v="7"/>
    <x v="2"/>
    <n v="0"/>
    <x v="0"/>
    <x v="0"/>
    <n v="2021"/>
    <x v="3"/>
  </r>
  <r>
    <x v="1"/>
    <m/>
    <x v="1"/>
    <x v="2"/>
    <x v="0"/>
    <x v="0"/>
    <x v="0"/>
    <x v="0"/>
    <m/>
    <s v="4"/>
    <x v="1"/>
    <x v="0"/>
    <d v="2021-07-15T00:00:00"/>
    <x v="168"/>
    <m/>
    <n v="529.05999999999995"/>
    <m/>
    <x v="0"/>
    <x v="0"/>
    <m/>
    <m/>
    <x v="0"/>
    <x v="0"/>
    <x v="1"/>
    <x v="7"/>
    <x v="7"/>
    <x v="2"/>
    <n v="0"/>
    <x v="0"/>
    <x v="0"/>
    <n v="2021"/>
    <x v="3"/>
  </r>
  <r>
    <x v="21"/>
    <m/>
    <x v="1"/>
    <x v="1"/>
    <x v="0"/>
    <x v="0"/>
    <x v="0"/>
    <x v="0"/>
    <m/>
    <s v="4"/>
    <x v="1"/>
    <x v="0"/>
    <d v="2021-07-19T00:00:00"/>
    <x v="168"/>
    <m/>
    <n v="191.64"/>
    <m/>
    <x v="0"/>
    <x v="0"/>
    <m/>
    <m/>
    <x v="0"/>
    <x v="0"/>
    <x v="1"/>
    <x v="7"/>
    <x v="7"/>
    <x v="2"/>
    <n v="0"/>
    <x v="0"/>
    <x v="0"/>
    <n v="2021"/>
    <x v="3"/>
  </r>
  <r>
    <x v="1"/>
    <m/>
    <x v="1"/>
    <x v="1"/>
    <x v="0"/>
    <x v="0"/>
    <x v="1"/>
    <x v="0"/>
    <m/>
    <s v="4"/>
    <x v="1"/>
    <x v="0"/>
    <d v="2021-07-28T00:00:00"/>
    <x v="168"/>
    <n v="0"/>
    <n v="37261.9"/>
    <m/>
    <x v="6"/>
    <x v="11"/>
    <m/>
    <m/>
    <x v="6"/>
    <x v="11"/>
    <x v="1"/>
    <x v="7"/>
    <x v="7"/>
    <x v="2"/>
    <n v="-37261.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8.9"/>
    <m/>
    <x v="17"/>
    <x v="14"/>
    <m/>
    <m/>
    <x v="17"/>
    <x v="14"/>
    <x v="16"/>
    <x v="7"/>
    <x v="7"/>
    <x v="2"/>
    <n v="28.9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4.36"/>
    <m/>
    <x v="17"/>
    <x v="14"/>
    <m/>
    <m/>
    <x v="17"/>
    <x v="14"/>
    <x v="16"/>
    <x v="7"/>
    <x v="7"/>
    <x v="2"/>
    <n v="24.36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35.71"/>
    <m/>
    <x v="17"/>
    <x v="14"/>
    <m/>
    <m/>
    <x v="17"/>
    <x v="14"/>
    <x v="16"/>
    <x v="7"/>
    <x v="7"/>
    <x v="2"/>
    <n v="35.7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47.07"/>
    <m/>
    <x v="17"/>
    <x v="14"/>
    <m/>
    <m/>
    <x v="17"/>
    <x v="14"/>
    <x v="16"/>
    <x v="7"/>
    <x v="7"/>
    <x v="2"/>
    <n v="47.07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8T00:00:00"/>
    <x v="168"/>
    <n v="0"/>
    <n v="636.07000000000005"/>
    <m/>
    <x v="17"/>
    <x v="2"/>
    <m/>
    <m/>
    <x v="17"/>
    <x v="2"/>
    <x v="16"/>
    <x v="7"/>
    <x v="7"/>
    <x v="2"/>
    <n v="636.0700000000000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8T00:00:00"/>
    <x v="168"/>
    <n v="0"/>
    <n v="20.02"/>
    <m/>
    <x v="17"/>
    <x v="14"/>
    <m/>
    <m/>
    <x v="17"/>
    <x v="14"/>
    <x v="16"/>
    <x v="7"/>
    <x v="7"/>
    <x v="2"/>
    <n v="20.02"/>
    <x v="7"/>
    <x v="1"/>
    <n v="2021"/>
    <x v="3"/>
  </r>
  <r>
    <x v="15"/>
    <s v="2.06.01.00.00.00"/>
    <x v="1"/>
    <x v="1"/>
    <x v="0"/>
    <x v="0"/>
    <x v="1"/>
    <x v="3"/>
    <m/>
    <m/>
    <x v="1"/>
    <x v="0"/>
    <d v="2021-07-28T00:00:00"/>
    <x v="168"/>
    <n v="0"/>
    <n v="-11904.76"/>
    <m/>
    <x v="32"/>
    <x v="19"/>
    <m/>
    <m/>
    <x v="23"/>
    <x v="19"/>
    <x v="12"/>
    <x v="7"/>
    <x v="7"/>
    <x v="2"/>
    <n v="11904.76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29T00:00:00"/>
    <x v="169"/>
    <n v="0"/>
    <n v="236.71"/>
    <m/>
    <x v="17"/>
    <x v="3"/>
    <m/>
    <m/>
    <x v="17"/>
    <x v="3"/>
    <x v="16"/>
    <x v="7"/>
    <x v="7"/>
    <x v="2"/>
    <n v="236.71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9T00:00:00"/>
    <x v="169"/>
    <n v="0"/>
    <n v="2785.72"/>
    <m/>
    <x v="17"/>
    <x v="13"/>
    <m/>
    <m/>
    <x v="17"/>
    <x v="13"/>
    <x v="16"/>
    <x v="7"/>
    <x v="7"/>
    <x v="2"/>
    <n v="2785.72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7"/>
    <x v="14"/>
    <m/>
    <m/>
    <x v="17"/>
    <x v="14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7"/>
    <x v="14"/>
    <m/>
    <m/>
    <x v="17"/>
    <x v="14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7"/>
    <x v="14"/>
    <m/>
    <m/>
    <x v="17"/>
    <x v="14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73.81"/>
    <m/>
    <x v="17"/>
    <x v="14"/>
    <m/>
    <m/>
    <x v="17"/>
    <x v="14"/>
    <x v="16"/>
    <x v="7"/>
    <x v="7"/>
    <x v="2"/>
    <n v="73.81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7"/>
    <x v="5"/>
    <m/>
    <m/>
    <x v="17"/>
    <x v="5"/>
    <x v="16"/>
    <x v="7"/>
    <x v="7"/>
    <x v="2"/>
    <n v="13.24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7"/>
    <x v="5"/>
    <m/>
    <m/>
    <x v="17"/>
    <x v="5"/>
    <x v="16"/>
    <x v="7"/>
    <x v="7"/>
    <x v="2"/>
    <n v="13.24"/>
    <x v="7"/>
    <x v="1"/>
    <n v="2021"/>
    <x v="3"/>
  </r>
  <r>
    <x v="39"/>
    <s v="1.02.10.00.00.00"/>
    <x v="1"/>
    <x v="2"/>
    <x v="1"/>
    <x v="0"/>
    <x v="1"/>
    <x v="0"/>
    <m/>
    <m/>
    <x v="1"/>
    <x v="0"/>
    <d v="2021-07-29T00:00:00"/>
    <x v="169"/>
    <n v="0"/>
    <n v="119.05"/>
    <m/>
    <x v="16"/>
    <x v="8"/>
    <m/>
    <m/>
    <x v="16"/>
    <x v="8"/>
    <x v="16"/>
    <x v="7"/>
    <x v="7"/>
    <x v="2"/>
    <n v="119.05"/>
    <x v="7"/>
    <x v="1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13.24"/>
    <m/>
    <x v="17"/>
    <x v="5"/>
    <m/>
    <m/>
    <x v="17"/>
    <x v="5"/>
    <x v="16"/>
    <x v="7"/>
    <x v="7"/>
    <x v="2"/>
    <n v="13.24"/>
    <x v="7"/>
    <x v="1"/>
    <n v="2021"/>
    <x v="3"/>
  </r>
  <r>
    <x v="9"/>
    <s v="2.15.08.01.00.00"/>
    <x v="1"/>
    <x v="1"/>
    <x v="0"/>
    <x v="0"/>
    <x v="1"/>
    <x v="3"/>
    <m/>
    <m/>
    <x v="1"/>
    <x v="0"/>
    <d v="2021-07-29T00:00:00"/>
    <x v="169"/>
    <n v="0"/>
    <n v="-5.95"/>
    <m/>
    <x v="19"/>
    <x v="11"/>
    <m/>
    <m/>
    <x v="19"/>
    <x v="11"/>
    <x v="7"/>
    <x v="7"/>
    <x v="7"/>
    <x v="2"/>
    <n v="5.95"/>
    <x v="7"/>
    <x v="22"/>
    <n v="2021"/>
    <x v="3"/>
  </r>
  <r>
    <x v="39"/>
    <s v="1.02.10.00.00.00"/>
    <x v="1"/>
    <x v="2"/>
    <x v="1"/>
    <x v="0"/>
    <x v="1"/>
    <x v="0"/>
    <m/>
    <m/>
    <x v="1"/>
    <x v="0"/>
    <d v="2021-07-29T00:00:00"/>
    <x v="169"/>
    <n v="0"/>
    <n v="47.62"/>
    <m/>
    <x v="16"/>
    <x v="8"/>
    <m/>
    <m/>
    <x v="16"/>
    <x v="8"/>
    <x v="16"/>
    <x v="7"/>
    <x v="7"/>
    <x v="2"/>
    <n v="47.62"/>
    <x v="7"/>
    <x v="1"/>
    <n v="2021"/>
    <x v="3"/>
  </r>
  <r>
    <x v="9"/>
    <m/>
    <x v="1"/>
    <x v="2"/>
    <x v="0"/>
    <x v="0"/>
    <x v="1"/>
    <x v="0"/>
    <m/>
    <m/>
    <x v="1"/>
    <x v="0"/>
    <d v="2021-07-29T00:00:00"/>
    <x v="169"/>
    <n v="0"/>
    <n v="14.54"/>
    <m/>
    <x v="19"/>
    <x v="2"/>
    <m/>
    <m/>
    <x v="19"/>
    <x v="2"/>
    <x v="7"/>
    <x v="7"/>
    <x v="7"/>
    <x v="2"/>
    <n v="14.54"/>
    <x v="7"/>
    <x v="1"/>
    <n v="2021"/>
    <x v="3"/>
  </r>
  <r>
    <x v="9"/>
    <s v="2.15.01.12.00.00"/>
    <x v="1"/>
    <x v="1"/>
    <x v="0"/>
    <x v="0"/>
    <x v="1"/>
    <x v="3"/>
    <m/>
    <m/>
    <x v="1"/>
    <x v="0"/>
    <d v="2021-07-29T00:00:00"/>
    <x v="169"/>
    <n v="0"/>
    <n v="-35623.019999999997"/>
    <m/>
    <x v="19"/>
    <x v="6"/>
    <m/>
    <m/>
    <x v="19"/>
    <x v="6"/>
    <x v="7"/>
    <x v="7"/>
    <x v="7"/>
    <x v="2"/>
    <n v="35623.019999999997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29T00:00:00"/>
    <x v="169"/>
    <n v="0"/>
    <n v="157.47999999999999"/>
    <m/>
    <x v="17"/>
    <x v="5"/>
    <m/>
    <m/>
    <x v="17"/>
    <x v="5"/>
    <x v="16"/>
    <x v="7"/>
    <x v="7"/>
    <x v="2"/>
    <n v="157.47999999999999"/>
    <x v="7"/>
    <x v="1"/>
    <n v="2021"/>
    <x v="3"/>
  </r>
  <r>
    <x v="3"/>
    <s v="2.01.04.00.00.00"/>
    <x v="1"/>
    <x v="1"/>
    <x v="0"/>
    <x v="0"/>
    <x v="1"/>
    <x v="3"/>
    <m/>
    <m/>
    <x v="1"/>
    <x v="0"/>
    <d v="2021-07-29T00:00:00"/>
    <x v="169"/>
    <n v="0"/>
    <n v="-1532.86"/>
    <m/>
    <x v="23"/>
    <x v="6"/>
    <m/>
    <m/>
    <x v="15"/>
    <x v="6"/>
    <x v="2"/>
    <x v="7"/>
    <x v="7"/>
    <x v="2"/>
    <n v="1532.86"/>
    <x v="7"/>
    <x v="23"/>
    <n v="2021"/>
    <x v="3"/>
  </r>
  <r>
    <x v="3"/>
    <s v="2.01.01.01.00.00"/>
    <x v="1"/>
    <x v="1"/>
    <x v="0"/>
    <x v="0"/>
    <x v="1"/>
    <x v="3"/>
    <m/>
    <m/>
    <x v="1"/>
    <x v="0"/>
    <d v="2021-07-29T00:00:00"/>
    <x v="169"/>
    <n v="0"/>
    <n v="-72457.100000000006"/>
    <m/>
    <x v="15"/>
    <x v="6"/>
    <m/>
    <m/>
    <x v="15"/>
    <x v="6"/>
    <x v="2"/>
    <x v="7"/>
    <x v="7"/>
    <x v="2"/>
    <n v="72457.100000000006"/>
    <x v="7"/>
    <x v="23"/>
    <n v="2021"/>
    <x v="3"/>
  </r>
  <r>
    <x v="3"/>
    <s v="2.01.02.00.00.00"/>
    <x v="1"/>
    <x v="1"/>
    <x v="0"/>
    <x v="0"/>
    <x v="1"/>
    <x v="3"/>
    <m/>
    <m/>
    <x v="1"/>
    <x v="0"/>
    <d v="2021-07-29T00:00:00"/>
    <x v="169"/>
    <n v="0"/>
    <n v="-468851.31"/>
    <m/>
    <x v="22"/>
    <x v="6"/>
    <m/>
    <m/>
    <x v="15"/>
    <x v="6"/>
    <x v="2"/>
    <x v="7"/>
    <x v="7"/>
    <x v="2"/>
    <n v="468851.31"/>
    <x v="7"/>
    <x v="23"/>
    <n v="2021"/>
    <x v="3"/>
  </r>
  <r>
    <x v="9"/>
    <m/>
    <x v="1"/>
    <x v="2"/>
    <x v="0"/>
    <x v="0"/>
    <x v="1"/>
    <x v="0"/>
    <m/>
    <m/>
    <x v="1"/>
    <x v="0"/>
    <d v="2021-07-29T00:00:00"/>
    <x v="169"/>
    <n v="0"/>
    <n v="0.49"/>
    <m/>
    <x v="19"/>
    <x v="2"/>
    <m/>
    <m/>
    <x v="19"/>
    <x v="2"/>
    <x v="7"/>
    <x v="7"/>
    <x v="7"/>
    <x v="2"/>
    <n v="0.49"/>
    <x v="7"/>
    <x v="1"/>
    <n v="2021"/>
    <x v="3"/>
  </r>
  <r>
    <x v="21"/>
    <m/>
    <x v="1"/>
    <x v="1"/>
    <x v="0"/>
    <x v="0"/>
    <x v="0"/>
    <x v="0"/>
    <m/>
    <s v="3"/>
    <x v="1"/>
    <x v="0"/>
    <d v="2021-07-15T00:00:00"/>
    <x v="169"/>
    <m/>
    <n v="136296.51"/>
    <m/>
    <x v="0"/>
    <x v="0"/>
    <m/>
    <m/>
    <x v="0"/>
    <x v="0"/>
    <x v="1"/>
    <x v="7"/>
    <x v="7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7-29T00:00:00"/>
    <x v="169"/>
    <m/>
    <n v="599639.37"/>
    <m/>
    <x v="0"/>
    <x v="0"/>
    <m/>
    <m/>
    <x v="0"/>
    <x v="0"/>
    <x v="3"/>
    <x v="7"/>
    <x v="7"/>
    <x v="2"/>
    <n v="0"/>
    <x v="0"/>
    <x v="0"/>
    <n v="2021"/>
    <x v="3"/>
  </r>
  <r>
    <x v="19"/>
    <m/>
    <x v="1"/>
    <x v="1"/>
    <x v="0"/>
    <x v="0"/>
    <x v="0"/>
    <x v="0"/>
    <s v="X"/>
    <s v="3"/>
    <x v="1"/>
    <x v="0"/>
    <d v="2021-07-15T00:00:00"/>
    <x v="169"/>
    <m/>
    <n v="463342.86"/>
    <m/>
    <x v="0"/>
    <x v="0"/>
    <m/>
    <m/>
    <x v="0"/>
    <x v="0"/>
    <x v="16"/>
    <x v="7"/>
    <x v="7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7-29T00:00:00"/>
    <x v="169"/>
    <n v="0"/>
    <n v="97.14"/>
    <m/>
    <x v="17"/>
    <x v="14"/>
    <m/>
    <m/>
    <x v="17"/>
    <x v="14"/>
    <x v="16"/>
    <x v="7"/>
    <x v="7"/>
    <x v="2"/>
    <n v="97.14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29T00:00:00"/>
    <x v="169"/>
    <n v="0"/>
    <n v="409.16"/>
    <m/>
    <x v="17"/>
    <x v="2"/>
    <m/>
    <m/>
    <x v="17"/>
    <x v="2"/>
    <x v="16"/>
    <x v="7"/>
    <x v="7"/>
    <x v="2"/>
    <n v="409.16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29T00:00:00"/>
    <x v="169"/>
    <n v="0"/>
    <n v="673.12"/>
    <m/>
    <x v="17"/>
    <x v="4"/>
    <m/>
    <m/>
    <x v="17"/>
    <x v="4"/>
    <x v="16"/>
    <x v="7"/>
    <x v="7"/>
    <x v="2"/>
    <n v="673.12"/>
    <x v="7"/>
    <x v="1"/>
    <n v="2021"/>
    <x v="3"/>
  </r>
  <r>
    <x v="5"/>
    <s v="2.15.08.14.00.00"/>
    <x v="1"/>
    <x v="1"/>
    <x v="0"/>
    <x v="0"/>
    <x v="1"/>
    <x v="3"/>
    <m/>
    <m/>
    <x v="1"/>
    <x v="0"/>
    <d v="2021-07-30T00:00:00"/>
    <x v="170"/>
    <n v="0"/>
    <n v="-50"/>
    <m/>
    <x v="5"/>
    <x v="30"/>
    <m/>
    <m/>
    <x v="5"/>
    <x v="30"/>
    <x v="0"/>
    <x v="7"/>
    <x v="7"/>
    <x v="2"/>
    <n v="50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19.48"/>
    <m/>
    <x v="17"/>
    <x v="3"/>
    <m/>
    <m/>
    <x v="17"/>
    <x v="3"/>
    <x v="16"/>
    <x v="7"/>
    <x v="7"/>
    <x v="2"/>
    <n v="19.48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4169.08"/>
    <m/>
    <x v="17"/>
    <x v="28"/>
    <m/>
    <m/>
    <x v="17"/>
    <x v="28"/>
    <x v="16"/>
    <x v="7"/>
    <x v="7"/>
    <x v="2"/>
    <n v="4169.08"/>
    <x v="7"/>
    <x v="1"/>
    <n v="2021"/>
    <x v="3"/>
  </r>
  <r>
    <x v="36"/>
    <s v="1.03.05.00.00.00"/>
    <x v="1"/>
    <x v="2"/>
    <x v="1"/>
    <x v="0"/>
    <x v="1"/>
    <x v="0"/>
    <m/>
    <m/>
    <x v="1"/>
    <x v="0"/>
    <d v="2021-07-30T00:00:00"/>
    <x v="170"/>
    <n v="0"/>
    <n v="38.450000000000003"/>
    <m/>
    <x v="8"/>
    <x v="6"/>
    <m/>
    <m/>
    <x v="8"/>
    <x v="6"/>
    <x v="23"/>
    <x v="7"/>
    <x v="7"/>
    <x v="2"/>
    <n v="38.450000000000003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132.44999999999999"/>
    <m/>
    <x v="17"/>
    <x v="5"/>
    <m/>
    <m/>
    <x v="17"/>
    <x v="5"/>
    <x v="16"/>
    <x v="7"/>
    <x v="7"/>
    <x v="2"/>
    <n v="132.44999999999999"/>
    <x v="7"/>
    <x v="1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744.31"/>
    <m/>
    <x v="17"/>
    <x v="5"/>
    <m/>
    <m/>
    <x v="17"/>
    <x v="5"/>
    <x v="16"/>
    <x v="7"/>
    <x v="7"/>
    <x v="2"/>
    <n v="744.31"/>
    <x v="7"/>
    <x v="1"/>
    <n v="2021"/>
    <x v="3"/>
  </r>
  <r>
    <x v="9"/>
    <s v="2.15.08.01.00.00"/>
    <x v="1"/>
    <x v="1"/>
    <x v="0"/>
    <x v="0"/>
    <x v="1"/>
    <x v="3"/>
    <m/>
    <m/>
    <x v="1"/>
    <x v="0"/>
    <d v="2021-07-30T00:00:00"/>
    <x v="170"/>
    <n v="0"/>
    <n v="-246.26"/>
    <m/>
    <x v="19"/>
    <x v="11"/>
    <m/>
    <m/>
    <x v="19"/>
    <x v="11"/>
    <x v="7"/>
    <x v="7"/>
    <x v="7"/>
    <x v="2"/>
    <n v="246.26"/>
    <x v="7"/>
    <x v="22"/>
    <n v="2021"/>
    <x v="3"/>
  </r>
  <r>
    <x v="39"/>
    <s v="1.02.10.00.00.00"/>
    <x v="1"/>
    <x v="2"/>
    <x v="1"/>
    <x v="0"/>
    <x v="1"/>
    <x v="0"/>
    <m/>
    <m/>
    <x v="1"/>
    <x v="0"/>
    <d v="2021-07-30T00:00:00"/>
    <x v="170"/>
    <n v="0"/>
    <n v="214.29"/>
    <m/>
    <x v="16"/>
    <x v="12"/>
    <m/>
    <m/>
    <x v="16"/>
    <x v="12"/>
    <x v="16"/>
    <x v="7"/>
    <x v="7"/>
    <x v="2"/>
    <n v="214.29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792.65"/>
    <m/>
    <x v="17"/>
    <x v="10"/>
    <m/>
    <m/>
    <x v="17"/>
    <x v="10"/>
    <x v="16"/>
    <x v="7"/>
    <x v="7"/>
    <x v="2"/>
    <n v="792.65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901.47"/>
    <m/>
    <x v="17"/>
    <x v="10"/>
    <m/>
    <m/>
    <x v="17"/>
    <x v="10"/>
    <x v="16"/>
    <x v="7"/>
    <x v="7"/>
    <x v="2"/>
    <n v="901.47"/>
    <x v="7"/>
    <x v="1"/>
    <n v="2021"/>
    <x v="3"/>
  </r>
  <r>
    <x v="9"/>
    <s v="2.15.08.01.00.00"/>
    <x v="1"/>
    <x v="1"/>
    <x v="0"/>
    <x v="0"/>
    <x v="1"/>
    <x v="3"/>
    <m/>
    <m/>
    <x v="1"/>
    <x v="0"/>
    <d v="2021-07-30T00:00:00"/>
    <x v="170"/>
    <n v="0"/>
    <n v="-337.81"/>
    <m/>
    <x v="19"/>
    <x v="11"/>
    <m/>
    <m/>
    <x v="19"/>
    <x v="11"/>
    <x v="7"/>
    <x v="7"/>
    <x v="7"/>
    <x v="2"/>
    <n v="337.81"/>
    <x v="7"/>
    <x v="22"/>
    <n v="2021"/>
    <x v="3"/>
  </r>
  <r>
    <x v="19"/>
    <s v="1.02.05.00.00.00"/>
    <x v="1"/>
    <x v="2"/>
    <x v="1"/>
    <x v="0"/>
    <x v="1"/>
    <x v="0"/>
    <m/>
    <m/>
    <x v="1"/>
    <x v="0"/>
    <d v="2021-07-30T00:00:00"/>
    <x v="170"/>
    <n v="0"/>
    <n v="246.26"/>
    <m/>
    <x v="17"/>
    <x v="1"/>
    <m/>
    <m/>
    <x v="17"/>
    <x v="1"/>
    <x v="16"/>
    <x v="7"/>
    <x v="7"/>
    <x v="2"/>
    <n v="246.26"/>
    <x v="7"/>
    <x v="1"/>
    <n v="2021"/>
    <x v="3"/>
  </r>
  <r>
    <x v="9"/>
    <s v="2.15.08.14.00.00"/>
    <x v="1"/>
    <x v="1"/>
    <x v="0"/>
    <x v="0"/>
    <x v="1"/>
    <x v="3"/>
    <m/>
    <m/>
    <x v="1"/>
    <x v="0"/>
    <d v="2021-07-30T00:00:00"/>
    <x v="170"/>
    <n v="0"/>
    <n v="-182.71"/>
    <m/>
    <x v="19"/>
    <x v="6"/>
    <m/>
    <m/>
    <x v="19"/>
    <x v="6"/>
    <x v="7"/>
    <x v="7"/>
    <x v="7"/>
    <x v="2"/>
    <n v="182.71"/>
    <x v="7"/>
    <x v="22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792.65"/>
    <m/>
    <x v="17"/>
    <x v="10"/>
    <m/>
    <m/>
    <x v="17"/>
    <x v="10"/>
    <x v="16"/>
    <x v="7"/>
    <x v="7"/>
    <x v="2"/>
    <n v="792.65"/>
    <x v="7"/>
    <x v="1"/>
    <n v="2021"/>
    <x v="3"/>
  </r>
  <r>
    <x v="1"/>
    <m/>
    <x v="1"/>
    <x v="1"/>
    <x v="0"/>
    <x v="0"/>
    <x v="0"/>
    <x v="0"/>
    <m/>
    <s v="4"/>
    <x v="1"/>
    <x v="0"/>
    <d v="2021-07-19T00:00:00"/>
    <x v="170"/>
    <m/>
    <n v="303869.05"/>
    <m/>
    <x v="0"/>
    <x v="0"/>
    <m/>
    <m/>
    <x v="0"/>
    <x v="0"/>
    <x v="1"/>
    <x v="7"/>
    <x v="7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7-30T00:00:00"/>
    <x v="170"/>
    <m/>
    <n v="19324548.789999999"/>
    <m/>
    <x v="0"/>
    <x v="0"/>
    <m/>
    <m/>
    <x v="0"/>
    <x v="0"/>
    <x v="0"/>
    <x v="7"/>
    <x v="7"/>
    <x v="2"/>
    <n v="0"/>
    <x v="0"/>
    <x v="0"/>
    <n v="2021"/>
    <x v="3"/>
  </r>
  <r>
    <x v="43"/>
    <m/>
    <x v="1"/>
    <x v="1"/>
    <x v="0"/>
    <x v="0"/>
    <x v="0"/>
    <x v="0"/>
    <m/>
    <s v="3"/>
    <x v="1"/>
    <x v="0"/>
    <d v="2021-07-26T00:00:00"/>
    <x v="170"/>
    <m/>
    <n v="25195.05"/>
    <m/>
    <x v="0"/>
    <x v="0"/>
    <m/>
    <m/>
    <x v="0"/>
    <x v="0"/>
    <x v="6"/>
    <x v="7"/>
    <x v="7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7-20T00:00:00"/>
    <x v="170"/>
    <m/>
    <n v="44319.57"/>
    <m/>
    <x v="0"/>
    <x v="0"/>
    <m/>
    <m/>
    <x v="0"/>
    <x v="0"/>
    <x v="1"/>
    <x v="7"/>
    <x v="7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7-14T00:00:00"/>
    <x v="170"/>
    <m/>
    <n v="19324.88"/>
    <m/>
    <x v="0"/>
    <x v="0"/>
    <m/>
    <m/>
    <x v="0"/>
    <x v="0"/>
    <x v="17"/>
    <x v="7"/>
    <x v="7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7-15T00:00:00"/>
    <x v="170"/>
    <m/>
    <n v="846055.61"/>
    <m/>
    <x v="0"/>
    <x v="0"/>
    <m/>
    <m/>
    <x v="0"/>
    <x v="0"/>
    <x v="13"/>
    <x v="7"/>
    <x v="7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7-15T00:00:00"/>
    <x v="170"/>
    <m/>
    <n v="1995499.69"/>
    <m/>
    <x v="0"/>
    <x v="0"/>
    <m/>
    <m/>
    <x v="0"/>
    <x v="0"/>
    <x v="13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70"/>
    <m/>
    <n v="9822136.75"/>
    <m/>
    <x v="0"/>
    <x v="0"/>
    <m/>
    <m/>
    <x v="0"/>
    <x v="0"/>
    <x v="1"/>
    <x v="7"/>
    <x v="7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7-15T00:00:00"/>
    <x v="170"/>
    <m/>
    <n v="6268148.2000000002"/>
    <m/>
    <x v="0"/>
    <x v="0"/>
    <m/>
    <m/>
    <x v="0"/>
    <x v="0"/>
    <x v="1"/>
    <x v="7"/>
    <x v="7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7-30T00:00:00"/>
    <x v="170"/>
    <n v="0"/>
    <n v="20870.02"/>
    <m/>
    <x v="17"/>
    <x v="2"/>
    <m/>
    <m/>
    <x v="17"/>
    <x v="2"/>
    <x v="16"/>
    <x v="7"/>
    <x v="7"/>
    <x v="2"/>
    <n v="20870.02"/>
    <x v="7"/>
    <x v="1"/>
    <n v="2021"/>
    <x v="3"/>
  </r>
  <r>
    <x v="12"/>
    <s v="2.05.01.00.00.00"/>
    <x v="1"/>
    <x v="2"/>
    <x v="0"/>
    <x v="0"/>
    <x v="1"/>
    <x v="0"/>
    <m/>
    <m/>
    <x v="1"/>
    <x v="0"/>
    <d v="2021-07-30T00:00:00"/>
    <x v="170"/>
    <n v="0"/>
    <n v="500185.22"/>
    <m/>
    <x v="29"/>
    <x v="2"/>
    <m/>
    <m/>
    <x v="22"/>
    <x v="2"/>
    <x v="10"/>
    <x v="7"/>
    <x v="7"/>
    <x v="2"/>
    <n v="500185.22"/>
    <x v="7"/>
    <x v="1"/>
    <n v="2021"/>
    <x v="3"/>
  </r>
  <r>
    <x v="19"/>
    <s v="1.02.11.00.00.00"/>
    <x v="1"/>
    <x v="2"/>
    <x v="1"/>
    <x v="0"/>
    <x v="1"/>
    <x v="0"/>
    <m/>
    <m/>
    <x v="1"/>
    <x v="0"/>
    <d v="2021-07-30T00:00:00"/>
    <x v="170"/>
    <n v="0"/>
    <n v="920.25"/>
    <m/>
    <x v="17"/>
    <x v="4"/>
    <m/>
    <m/>
    <x v="17"/>
    <x v="4"/>
    <x v="16"/>
    <x v="7"/>
    <x v="7"/>
    <x v="2"/>
    <n v="920.25"/>
    <x v="7"/>
    <x v="1"/>
    <n v="2021"/>
    <x v="3"/>
  </r>
  <r>
    <x v="19"/>
    <s v="1.02.06.00.00.00"/>
    <x v="1"/>
    <x v="2"/>
    <x v="1"/>
    <x v="0"/>
    <x v="1"/>
    <x v="0"/>
    <m/>
    <m/>
    <x v="1"/>
    <x v="0"/>
    <d v="2021-07-30T00:00:00"/>
    <x v="170"/>
    <n v="0"/>
    <n v="3545.52"/>
    <m/>
    <x v="17"/>
    <x v="2"/>
    <m/>
    <m/>
    <x v="17"/>
    <x v="2"/>
    <x v="16"/>
    <x v="7"/>
    <x v="7"/>
    <x v="2"/>
    <n v="3545.52"/>
    <x v="7"/>
    <x v="1"/>
    <n v="2021"/>
    <x v="3"/>
  </r>
  <r>
    <x v="23"/>
    <m/>
    <x v="3"/>
    <x v="1"/>
    <x v="1"/>
    <x v="0"/>
    <x v="0"/>
    <x v="0"/>
    <m/>
    <m/>
    <x v="0"/>
    <x v="0"/>
    <d v="2021-07-31T00:00:00"/>
    <x v="171"/>
    <m/>
    <n v="58058310.359999999"/>
    <m/>
    <x v="0"/>
    <x v="0"/>
    <m/>
    <m/>
    <x v="0"/>
    <x v="0"/>
    <x v="19"/>
    <x v="7"/>
    <x v="7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4"/>
    <x v="8"/>
    <x v="8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8-01T00:00:00"/>
    <x v="172"/>
    <n v="351755.78"/>
    <m/>
    <m/>
    <x v="0"/>
    <x v="0"/>
    <m/>
    <m/>
    <x v="0"/>
    <x v="0"/>
    <x v="1"/>
    <x v="8"/>
    <x v="8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8-01T00:00:00"/>
    <x v="172"/>
    <n v="2565359.7200000002"/>
    <m/>
    <m/>
    <x v="0"/>
    <x v="0"/>
    <m/>
    <m/>
    <x v="0"/>
    <x v="0"/>
    <x v="15"/>
    <x v="8"/>
    <x v="8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8-01T00:00:00"/>
    <x v="172"/>
    <n v="11183.24"/>
    <m/>
    <m/>
    <x v="0"/>
    <x v="0"/>
    <m/>
    <m/>
    <x v="0"/>
    <x v="0"/>
    <x v="3"/>
    <x v="8"/>
    <x v="8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8-01T00:00:00"/>
    <x v="172"/>
    <n v="541166.67000000004"/>
    <m/>
    <m/>
    <x v="0"/>
    <x v="0"/>
    <m/>
    <m/>
    <x v="0"/>
    <x v="0"/>
    <x v="20"/>
    <x v="8"/>
    <x v="8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5"/>
    <x v="8"/>
    <x v="8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0"/>
    <x v="8"/>
    <x v="8"/>
    <x v="2"/>
    <n v="0"/>
    <x v="0"/>
    <x v="0"/>
    <n v="2021"/>
    <x v="3"/>
  </r>
  <r>
    <x v="23"/>
    <m/>
    <x v="0"/>
    <x v="1"/>
    <x v="0"/>
    <x v="0"/>
    <x v="0"/>
    <x v="0"/>
    <m/>
    <m/>
    <x v="0"/>
    <x v="1"/>
    <d v="2021-08-01T00:00:00"/>
    <x v="172"/>
    <m/>
    <m/>
    <m/>
    <x v="0"/>
    <x v="0"/>
    <m/>
    <m/>
    <x v="0"/>
    <x v="0"/>
    <x v="19"/>
    <x v="8"/>
    <x v="8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7"/>
    <x v="8"/>
    <x v="8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8"/>
    <x v="8"/>
    <x v="8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8-01T00:00:00"/>
    <x v="172"/>
    <n v="74670.63"/>
    <m/>
    <m/>
    <x v="0"/>
    <x v="0"/>
    <m/>
    <m/>
    <x v="0"/>
    <x v="0"/>
    <x v="2"/>
    <x v="8"/>
    <x v="8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4"/>
    <x v="8"/>
    <x v="8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8-01T00:00:00"/>
    <x v="172"/>
    <n v="380000"/>
    <m/>
    <m/>
    <x v="0"/>
    <x v="0"/>
    <m/>
    <m/>
    <x v="0"/>
    <x v="0"/>
    <x v="16"/>
    <x v="8"/>
    <x v="8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8-01T00:00:00"/>
    <x v="172"/>
    <n v="49726.41"/>
    <m/>
    <m/>
    <x v="0"/>
    <x v="0"/>
    <m/>
    <m/>
    <x v="0"/>
    <x v="0"/>
    <x v="6"/>
    <x v="8"/>
    <x v="8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8-01T00:00:00"/>
    <x v="172"/>
    <n v="55959148.909999996"/>
    <m/>
    <m/>
    <x v="0"/>
    <x v="0"/>
    <m/>
    <m/>
    <x v="0"/>
    <x v="0"/>
    <x v="13"/>
    <x v="8"/>
    <x v="8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1"/>
    <x v="8"/>
    <x v="8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8-01T00:00:00"/>
    <x v="172"/>
    <n v="172004.07"/>
    <m/>
    <m/>
    <x v="0"/>
    <x v="0"/>
    <m/>
    <m/>
    <x v="0"/>
    <x v="0"/>
    <x v="21"/>
    <x v="8"/>
    <x v="8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8-01T00:00:00"/>
    <x v="172"/>
    <n v="7626734.96"/>
    <m/>
    <m/>
    <x v="0"/>
    <x v="0"/>
    <m/>
    <m/>
    <x v="0"/>
    <x v="0"/>
    <x v="7"/>
    <x v="8"/>
    <x v="8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8-01T00:00:00"/>
    <x v="172"/>
    <n v="6086476.1900000004"/>
    <m/>
    <m/>
    <x v="0"/>
    <x v="0"/>
    <m/>
    <m/>
    <x v="0"/>
    <x v="0"/>
    <x v="9"/>
    <x v="8"/>
    <x v="8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8-01T00:00:00"/>
    <x v="172"/>
    <n v="2155014.6799999997"/>
    <m/>
    <m/>
    <x v="0"/>
    <x v="0"/>
    <m/>
    <m/>
    <x v="0"/>
    <x v="0"/>
    <x v="10"/>
    <x v="8"/>
    <x v="8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8-01T00:00:00"/>
    <x v="172"/>
    <n v="10694285.32"/>
    <m/>
    <m/>
    <x v="0"/>
    <x v="0"/>
    <m/>
    <m/>
    <x v="0"/>
    <x v="0"/>
    <x v="10"/>
    <x v="8"/>
    <x v="8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8-01T00:00:00"/>
    <x v="172"/>
    <n v="0"/>
    <m/>
    <m/>
    <x v="0"/>
    <x v="0"/>
    <m/>
    <m/>
    <x v="0"/>
    <x v="0"/>
    <x v="10"/>
    <x v="8"/>
    <x v="8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8-01T00:00:00"/>
    <x v="172"/>
    <n v="727213.46"/>
    <m/>
    <m/>
    <x v="0"/>
    <x v="0"/>
    <m/>
    <m/>
    <x v="0"/>
    <x v="0"/>
    <x v="12"/>
    <x v="8"/>
    <x v="8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8-01T00:00:00"/>
    <x v="172"/>
    <n v="10142281.25"/>
    <m/>
    <m/>
    <x v="0"/>
    <x v="0"/>
    <m/>
    <m/>
    <x v="0"/>
    <x v="0"/>
    <x v="13"/>
    <x v="8"/>
    <x v="8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8-01T00:00:00"/>
    <x v="172"/>
    <m/>
    <n v="13041454"/>
    <m/>
    <x v="0"/>
    <x v="0"/>
    <m/>
    <m/>
    <x v="0"/>
    <x v="0"/>
    <x v="1"/>
    <x v="8"/>
    <x v="8"/>
    <x v="2"/>
    <n v="0"/>
    <x v="0"/>
    <x v="0"/>
    <n v="2021"/>
    <x v="3"/>
  </r>
  <r>
    <x v="25"/>
    <m/>
    <x v="1"/>
    <x v="1"/>
    <x v="0"/>
    <x v="0"/>
    <x v="0"/>
    <x v="0"/>
    <m/>
    <m/>
    <x v="0"/>
    <x v="1"/>
    <d v="2021-08-01T00:00:00"/>
    <x v="172"/>
    <n v="6254285.71"/>
    <m/>
    <m/>
    <x v="0"/>
    <x v="0"/>
    <m/>
    <m/>
    <x v="0"/>
    <x v="0"/>
    <x v="0"/>
    <x v="8"/>
    <x v="8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08-01T00:00:00"/>
    <x v="172"/>
    <m/>
    <n v="468145.51"/>
    <m/>
    <x v="0"/>
    <x v="0"/>
    <m/>
    <m/>
    <x v="0"/>
    <x v="0"/>
    <x v="1"/>
    <x v="8"/>
    <x v="8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8-01T00:00:00"/>
    <x v="172"/>
    <m/>
    <n v="294038.09999999998"/>
    <m/>
    <x v="0"/>
    <x v="0"/>
    <m/>
    <m/>
    <x v="0"/>
    <x v="0"/>
    <x v="1"/>
    <x v="8"/>
    <x v="8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08-01T00:00:00"/>
    <x v="172"/>
    <n v="52380.95"/>
    <m/>
    <m/>
    <x v="0"/>
    <x v="0"/>
    <m/>
    <m/>
    <x v="0"/>
    <x v="0"/>
    <x v="3"/>
    <x v="8"/>
    <x v="8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8-01T00:00:00"/>
    <x v="172"/>
    <n v="6666666.6699999999"/>
    <m/>
    <m/>
    <x v="0"/>
    <x v="0"/>
    <m/>
    <m/>
    <x v="0"/>
    <x v="0"/>
    <x v="0"/>
    <x v="8"/>
    <x v="8"/>
    <x v="2"/>
    <n v="0"/>
    <x v="0"/>
    <x v="0"/>
    <n v="2021"/>
    <x v="3"/>
  </r>
  <r>
    <x v="25"/>
    <m/>
    <x v="1"/>
    <x v="1"/>
    <x v="0"/>
    <x v="0"/>
    <x v="0"/>
    <x v="0"/>
    <m/>
    <m/>
    <x v="0"/>
    <x v="1"/>
    <d v="2021-08-01T00:00:00"/>
    <x v="172"/>
    <n v="53066.55"/>
    <m/>
    <m/>
    <x v="0"/>
    <x v="0"/>
    <m/>
    <m/>
    <x v="0"/>
    <x v="0"/>
    <x v="0"/>
    <x v="8"/>
    <x v="8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8-01T00:00:00"/>
    <x v="172"/>
    <n v="12207142.859999999"/>
    <m/>
    <m/>
    <x v="0"/>
    <x v="0"/>
    <m/>
    <m/>
    <x v="0"/>
    <x v="0"/>
    <x v="13"/>
    <x v="8"/>
    <x v="8"/>
    <x v="2"/>
    <n v="0"/>
    <x v="0"/>
    <x v="0"/>
    <n v="2021"/>
    <x v="3"/>
  </r>
  <r>
    <x v="1"/>
    <s v="03. Item 03"/>
    <x v="1"/>
    <x v="1"/>
    <x v="0"/>
    <x v="0"/>
    <x v="0"/>
    <x v="0"/>
    <m/>
    <m/>
    <x v="0"/>
    <x v="1"/>
    <d v="2021-08-01T00:00:00"/>
    <x v="172"/>
    <n v="2583333.33"/>
    <m/>
    <m/>
    <x v="0"/>
    <x v="0"/>
    <m/>
    <m/>
    <x v="0"/>
    <x v="0"/>
    <x v="6"/>
    <x v="8"/>
    <x v="8"/>
    <x v="2"/>
    <n v="0"/>
    <x v="0"/>
    <x v="0"/>
    <n v="2021"/>
    <x v="3"/>
  </r>
  <r>
    <x v="17"/>
    <m/>
    <x v="1"/>
    <x v="2"/>
    <x v="0"/>
    <x v="0"/>
    <x v="0"/>
    <x v="0"/>
    <m/>
    <m/>
    <x v="0"/>
    <x v="1"/>
    <d v="2021-08-01T00:00:00"/>
    <x v="172"/>
    <n v="606428.56999999995"/>
    <m/>
    <m/>
    <x v="0"/>
    <x v="0"/>
    <m/>
    <m/>
    <x v="0"/>
    <x v="0"/>
    <x v="14"/>
    <x v="8"/>
    <x v="8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8-01T00:00:00"/>
    <x v="172"/>
    <m/>
    <n v="477033.75"/>
    <m/>
    <x v="0"/>
    <x v="0"/>
    <m/>
    <m/>
    <x v="0"/>
    <x v="0"/>
    <x v="1"/>
    <x v="8"/>
    <x v="8"/>
    <x v="2"/>
    <n v="0"/>
    <x v="0"/>
    <x v="0"/>
    <n v="2021"/>
    <x v="3"/>
  </r>
  <r>
    <x v="0"/>
    <m/>
    <x v="3"/>
    <x v="1"/>
    <x v="0"/>
    <x v="0"/>
    <x v="0"/>
    <x v="0"/>
    <m/>
    <m/>
    <x v="0"/>
    <x v="0"/>
    <d v="2021-08-01T00:00:00"/>
    <x v="172"/>
    <m/>
    <n v="5380.46"/>
    <m/>
    <x v="0"/>
    <x v="0"/>
    <m/>
    <m/>
    <x v="0"/>
    <x v="0"/>
    <x v="0"/>
    <x v="8"/>
    <x v="8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08-01T00:00:00"/>
    <x v="172"/>
    <n v="2211219.17"/>
    <m/>
    <m/>
    <x v="0"/>
    <x v="0"/>
    <m/>
    <m/>
    <x v="0"/>
    <x v="0"/>
    <x v="0"/>
    <x v="8"/>
    <x v="8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08-01T00:00:00"/>
    <x v="172"/>
    <n v="463571.43"/>
    <m/>
    <m/>
    <x v="0"/>
    <x v="0"/>
    <m/>
    <m/>
    <x v="0"/>
    <x v="0"/>
    <x v="15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6860616"/>
    <m/>
    <x v="0"/>
    <x v="0"/>
    <m/>
    <m/>
    <x v="0"/>
    <x v="0"/>
    <x v="13"/>
    <x v="8"/>
    <x v="8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08-01T00:00:00"/>
    <x v="172"/>
    <m/>
    <n v="16096.08"/>
    <m/>
    <x v="0"/>
    <x v="0"/>
    <m/>
    <m/>
    <x v="0"/>
    <x v="0"/>
    <x v="6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2211192.56"/>
    <m/>
    <x v="0"/>
    <x v="0"/>
    <m/>
    <m/>
    <x v="0"/>
    <x v="0"/>
    <x v="13"/>
    <x v="8"/>
    <x v="8"/>
    <x v="2"/>
    <n v="0"/>
    <x v="0"/>
    <x v="0"/>
    <n v="2021"/>
    <x v="3"/>
  </r>
  <r>
    <x v="21"/>
    <m/>
    <x v="1"/>
    <x v="1"/>
    <x v="0"/>
    <x v="0"/>
    <x v="0"/>
    <x v="0"/>
    <m/>
    <m/>
    <x v="0"/>
    <x v="1"/>
    <d v="2021-08-01T00:00:00"/>
    <x v="172"/>
    <n v="2142857.14"/>
    <m/>
    <m/>
    <x v="0"/>
    <x v="0"/>
    <m/>
    <m/>
    <x v="0"/>
    <x v="0"/>
    <x v="1"/>
    <x v="8"/>
    <x v="8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8-01T00:00:00"/>
    <x v="172"/>
    <m/>
    <n v="39206.83"/>
    <m/>
    <x v="0"/>
    <x v="0"/>
    <m/>
    <m/>
    <x v="0"/>
    <x v="0"/>
    <x v="0"/>
    <x v="8"/>
    <x v="8"/>
    <x v="2"/>
    <n v="0"/>
    <x v="0"/>
    <x v="0"/>
    <n v="2021"/>
    <x v="3"/>
  </r>
  <r>
    <x v="14"/>
    <m/>
    <x v="1"/>
    <x v="1"/>
    <x v="0"/>
    <x v="0"/>
    <x v="0"/>
    <x v="0"/>
    <m/>
    <m/>
    <x v="0"/>
    <x v="1"/>
    <d v="2021-08-01T00:00:00"/>
    <x v="172"/>
    <n v="12380952.380000001"/>
    <m/>
    <m/>
    <x v="0"/>
    <x v="0"/>
    <m/>
    <m/>
    <x v="0"/>
    <x v="0"/>
    <x v="11"/>
    <x v="8"/>
    <x v="8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08-01T00:00:00"/>
    <x v="172"/>
    <n v="19047619.050000001"/>
    <m/>
    <m/>
    <x v="0"/>
    <x v="0"/>
    <m/>
    <m/>
    <x v="0"/>
    <x v="0"/>
    <x v="0"/>
    <x v="8"/>
    <x v="8"/>
    <x v="2"/>
    <n v="0"/>
    <x v="0"/>
    <x v="0"/>
    <n v="2021"/>
    <x v="3"/>
  </r>
  <r>
    <x v="26"/>
    <m/>
    <x v="1"/>
    <x v="1"/>
    <x v="0"/>
    <x v="0"/>
    <x v="0"/>
    <x v="0"/>
    <m/>
    <m/>
    <x v="0"/>
    <x v="1"/>
    <d v="2021-08-01T00:00:00"/>
    <x v="172"/>
    <n v="23.81"/>
    <m/>
    <m/>
    <x v="0"/>
    <x v="0"/>
    <m/>
    <m/>
    <x v="0"/>
    <x v="0"/>
    <x v="5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n v="405.78"/>
    <n v="34265.620000000003"/>
    <m/>
    <x v="0"/>
    <x v="0"/>
    <m/>
    <m/>
    <x v="0"/>
    <x v="0"/>
    <x v="13"/>
    <x v="8"/>
    <x v="8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8-01T00:00:00"/>
    <x v="172"/>
    <n v="510238.1"/>
    <m/>
    <m/>
    <x v="0"/>
    <x v="0"/>
    <m/>
    <m/>
    <x v="0"/>
    <x v="0"/>
    <x v="10"/>
    <x v="8"/>
    <x v="8"/>
    <x v="2"/>
    <n v="0"/>
    <x v="0"/>
    <x v="0"/>
    <n v="2021"/>
    <x v="3"/>
  </r>
  <r>
    <x v="23"/>
    <m/>
    <x v="3"/>
    <x v="1"/>
    <x v="0"/>
    <x v="0"/>
    <x v="0"/>
    <x v="0"/>
    <m/>
    <m/>
    <x v="0"/>
    <x v="0"/>
    <d v="2021-08-01T00:00:00"/>
    <x v="172"/>
    <m/>
    <n v="238202.82"/>
    <m/>
    <x v="0"/>
    <x v="0"/>
    <m/>
    <m/>
    <x v="0"/>
    <x v="0"/>
    <x v="19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223430.29"/>
    <m/>
    <x v="0"/>
    <x v="0"/>
    <m/>
    <m/>
    <x v="0"/>
    <x v="0"/>
    <x v="13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n v="23878.799999999999"/>
    <n v="818107.11"/>
    <m/>
    <x v="0"/>
    <x v="0"/>
    <m/>
    <m/>
    <x v="0"/>
    <x v="0"/>
    <x v="13"/>
    <x v="8"/>
    <x v="8"/>
    <x v="2"/>
    <n v="0"/>
    <x v="0"/>
    <x v="0"/>
    <n v="2021"/>
    <x v="3"/>
  </r>
  <r>
    <x v="24"/>
    <m/>
    <x v="1"/>
    <x v="2"/>
    <x v="1"/>
    <x v="0"/>
    <x v="0"/>
    <x v="0"/>
    <m/>
    <m/>
    <x v="0"/>
    <x v="1"/>
    <d v="2021-08-01T00:00:00"/>
    <x v="172"/>
    <n v="553809.52"/>
    <m/>
    <m/>
    <x v="0"/>
    <x v="0"/>
    <m/>
    <m/>
    <x v="0"/>
    <x v="0"/>
    <x v="9"/>
    <x v="8"/>
    <x v="8"/>
    <x v="2"/>
    <n v="0"/>
    <x v="0"/>
    <x v="0"/>
    <n v="2021"/>
    <x v="3"/>
  </r>
  <r>
    <x v="24"/>
    <m/>
    <x v="1"/>
    <x v="2"/>
    <x v="1"/>
    <x v="0"/>
    <x v="0"/>
    <x v="0"/>
    <m/>
    <m/>
    <x v="0"/>
    <x v="1"/>
    <d v="2021-08-01T00:00:00"/>
    <x v="172"/>
    <n v="52619.05"/>
    <m/>
    <m/>
    <x v="0"/>
    <x v="0"/>
    <m/>
    <m/>
    <x v="0"/>
    <x v="0"/>
    <x v="9"/>
    <x v="8"/>
    <x v="8"/>
    <x v="2"/>
    <n v="0"/>
    <x v="0"/>
    <x v="0"/>
    <n v="2021"/>
    <x v="3"/>
  </r>
  <r>
    <x v="31"/>
    <m/>
    <x v="3"/>
    <x v="1"/>
    <x v="0"/>
    <x v="0"/>
    <x v="0"/>
    <x v="0"/>
    <m/>
    <m/>
    <x v="0"/>
    <x v="0"/>
    <d v="2021-08-01T00:00:00"/>
    <x v="172"/>
    <m/>
    <n v="491749.71"/>
    <m/>
    <x v="0"/>
    <x v="0"/>
    <m/>
    <m/>
    <x v="0"/>
    <x v="0"/>
    <x v="21"/>
    <x v="8"/>
    <x v="8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8-01T00:00:00"/>
    <x v="172"/>
    <n v="666666.67000000004"/>
    <m/>
    <m/>
    <x v="0"/>
    <x v="0"/>
    <m/>
    <m/>
    <x v="0"/>
    <x v="0"/>
    <x v="7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12538.57"/>
    <m/>
    <x v="0"/>
    <x v="0"/>
    <m/>
    <m/>
    <x v="0"/>
    <x v="0"/>
    <x v="13"/>
    <x v="8"/>
    <x v="8"/>
    <x v="2"/>
    <n v="0"/>
    <x v="0"/>
    <x v="0"/>
    <n v="2021"/>
    <x v="3"/>
  </r>
  <r>
    <x v="44"/>
    <m/>
    <x v="3"/>
    <x v="1"/>
    <x v="0"/>
    <x v="0"/>
    <x v="0"/>
    <x v="0"/>
    <m/>
    <m/>
    <x v="0"/>
    <x v="0"/>
    <d v="2021-08-01T00:00:00"/>
    <x v="172"/>
    <n v="265607.84999999998"/>
    <n v="299894.82"/>
    <m/>
    <x v="0"/>
    <x v="0"/>
    <m/>
    <m/>
    <x v="0"/>
    <x v="0"/>
    <x v="6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143.57"/>
    <m/>
    <x v="0"/>
    <x v="0"/>
    <m/>
    <m/>
    <x v="0"/>
    <x v="0"/>
    <x v="13"/>
    <x v="8"/>
    <x v="8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8-01T00:00:00"/>
    <x v="172"/>
    <n v="380952.38"/>
    <m/>
    <m/>
    <x v="0"/>
    <x v="0"/>
    <m/>
    <m/>
    <x v="0"/>
    <x v="0"/>
    <x v="13"/>
    <x v="8"/>
    <x v="8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8-01T00:00:00"/>
    <x v="172"/>
    <m/>
    <n v="191721.74"/>
    <m/>
    <x v="0"/>
    <x v="0"/>
    <m/>
    <m/>
    <x v="0"/>
    <x v="0"/>
    <x v="14"/>
    <x v="8"/>
    <x v="8"/>
    <x v="2"/>
    <n v="0"/>
    <x v="0"/>
    <x v="0"/>
    <n v="2021"/>
    <x v="3"/>
  </r>
  <r>
    <x v="35"/>
    <s v="10. Item 10"/>
    <x v="1"/>
    <x v="1"/>
    <x v="0"/>
    <x v="0"/>
    <x v="0"/>
    <x v="0"/>
    <m/>
    <m/>
    <x v="0"/>
    <x v="1"/>
    <d v="2021-08-01T00:00:00"/>
    <x v="172"/>
    <n v="52380.95"/>
    <m/>
    <m/>
    <x v="0"/>
    <x v="0"/>
    <m/>
    <m/>
    <x v="0"/>
    <x v="0"/>
    <x v="15"/>
    <x v="8"/>
    <x v="8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08-01T00:00:00"/>
    <x v="172"/>
    <m/>
    <n v="34798.480000000003"/>
    <m/>
    <x v="0"/>
    <x v="0"/>
    <m/>
    <m/>
    <x v="0"/>
    <x v="0"/>
    <x v="6"/>
    <x v="8"/>
    <x v="8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8-01T00:00:00"/>
    <x v="172"/>
    <n v="45238.1"/>
    <m/>
    <m/>
    <x v="0"/>
    <x v="0"/>
    <m/>
    <m/>
    <x v="0"/>
    <x v="0"/>
    <x v="1"/>
    <x v="8"/>
    <x v="8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8-01T00:00:00"/>
    <x v="172"/>
    <n v="533333.32999999996"/>
    <m/>
    <m/>
    <x v="0"/>
    <x v="0"/>
    <m/>
    <m/>
    <x v="0"/>
    <x v="0"/>
    <x v="2"/>
    <x v="8"/>
    <x v="8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08-01T00:00:00"/>
    <x v="172"/>
    <m/>
    <n v="32652.33"/>
    <m/>
    <x v="0"/>
    <x v="0"/>
    <m/>
    <m/>
    <x v="0"/>
    <x v="0"/>
    <x v="10"/>
    <x v="8"/>
    <x v="8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8-01T00:00:00"/>
    <x v="172"/>
    <m/>
    <n v="117270.98"/>
    <m/>
    <x v="0"/>
    <x v="0"/>
    <m/>
    <m/>
    <x v="0"/>
    <x v="0"/>
    <x v="1"/>
    <x v="8"/>
    <x v="8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8-01T00:00:00"/>
    <x v="172"/>
    <n v="62142.86"/>
    <m/>
    <m/>
    <x v="0"/>
    <x v="0"/>
    <m/>
    <m/>
    <x v="0"/>
    <x v="0"/>
    <x v="13"/>
    <x v="8"/>
    <x v="8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08-01T00:00:00"/>
    <x v="172"/>
    <m/>
    <n v="2664682.66"/>
    <m/>
    <x v="0"/>
    <x v="0"/>
    <m/>
    <m/>
    <x v="0"/>
    <x v="0"/>
    <x v="14"/>
    <x v="8"/>
    <x v="8"/>
    <x v="2"/>
    <n v="0"/>
    <x v="0"/>
    <x v="0"/>
    <n v="2021"/>
    <x v="3"/>
  </r>
  <r>
    <x v="21"/>
    <s v="12. Item 12"/>
    <x v="1"/>
    <x v="1"/>
    <x v="0"/>
    <x v="0"/>
    <x v="0"/>
    <x v="0"/>
    <m/>
    <m/>
    <x v="0"/>
    <x v="1"/>
    <d v="2021-08-01T00:00:00"/>
    <x v="172"/>
    <n v="1967142.86"/>
    <m/>
    <m/>
    <x v="0"/>
    <x v="0"/>
    <m/>
    <m/>
    <x v="0"/>
    <x v="0"/>
    <x v="5"/>
    <x v="8"/>
    <x v="8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8-01T00:00:00"/>
    <x v="172"/>
    <m/>
    <n v="296081.67"/>
    <m/>
    <x v="0"/>
    <x v="0"/>
    <m/>
    <m/>
    <x v="0"/>
    <x v="0"/>
    <x v="13"/>
    <x v="8"/>
    <x v="8"/>
    <x v="2"/>
    <n v="0"/>
    <x v="0"/>
    <x v="0"/>
    <n v="2021"/>
    <x v="3"/>
  </r>
  <r>
    <x v="1"/>
    <s v="13. Item 13"/>
    <x v="1"/>
    <x v="1"/>
    <x v="0"/>
    <x v="0"/>
    <x v="0"/>
    <x v="0"/>
    <m/>
    <m/>
    <x v="0"/>
    <x v="1"/>
    <d v="2021-08-01T00:00:00"/>
    <x v="172"/>
    <n v="1428571.43"/>
    <m/>
    <m/>
    <x v="0"/>
    <x v="0"/>
    <m/>
    <m/>
    <x v="0"/>
    <x v="0"/>
    <x v="0"/>
    <x v="8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02T00:00:00"/>
    <x v="173"/>
    <n v="7000"/>
    <n v="300.27999999999997"/>
    <m/>
    <x v="17"/>
    <x v="3"/>
    <m/>
    <m/>
    <x v="17"/>
    <x v="3"/>
    <x v="16"/>
    <x v="8"/>
    <x v="8"/>
    <x v="2"/>
    <n v="300.27999999999997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02T00:00:00"/>
    <x v="173"/>
    <n v="-327391.03999999998"/>
    <n v="-7795.02"/>
    <m/>
    <x v="5"/>
    <x v="12"/>
    <m/>
    <m/>
    <x v="5"/>
    <x v="12"/>
    <x v="0"/>
    <x v="8"/>
    <x v="8"/>
    <x v="2"/>
    <n v="7795.02"/>
    <x v="8"/>
    <x v="22"/>
    <n v="2021"/>
    <x v="3"/>
  </r>
  <r>
    <x v="3"/>
    <s v="2.01.01.01.00.00"/>
    <x v="1"/>
    <x v="1"/>
    <x v="0"/>
    <x v="0"/>
    <x v="1"/>
    <x v="3"/>
    <m/>
    <m/>
    <x v="1"/>
    <x v="0"/>
    <d v="2021-08-02T00:00:00"/>
    <x v="173"/>
    <n v="-11700"/>
    <n v="-278.57"/>
    <m/>
    <x v="15"/>
    <x v="6"/>
    <m/>
    <m/>
    <x v="15"/>
    <x v="6"/>
    <x v="2"/>
    <x v="8"/>
    <x v="8"/>
    <x v="2"/>
    <n v="278.57"/>
    <x v="8"/>
    <x v="23"/>
    <n v="2021"/>
    <x v="3"/>
  </r>
  <r>
    <x v="36"/>
    <s v="1.03.05.00.00.00"/>
    <x v="1"/>
    <x v="2"/>
    <x v="1"/>
    <x v="0"/>
    <x v="1"/>
    <x v="0"/>
    <m/>
    <m/>
    <x v="1"/>
    <x v="0"/>
    <d v="2021-08-02T00:00:00"/>
    <x v="173"/>
    <n v="0"/>
    <n v="5.55"/>
    <m/>
    <x v="8"/>
    <x v="6"/>
    <m/>
    <m/>
    <x v="8"/>
    <x v="6"/>
    <x v="23"/>
    <x v="8"/>
    <x v="8"/>
    <x v="2"/>
    <n v="5.5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2T00:00:00"/>
    <x v="173"/>
    <n v="0"/>
    <n v="71.430000000000007"/>
    <m/>
    <x v="16"/>
    <x v="7"/>
    <m/>
    <m/>
    <x v="16"/>
    <x v="7"/>
    <x v="16"/>
    <x v="8"/>
    <x v="8"/>
    <x v="2"/>
    <n v="71.430000000000007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2T00:00:00"/>
    <x v="173"/>
    <n v="0"/>
    <n v="27.86"/>
    <m/>
    <x v="17"/>
    <x v="14"/>
    <m/>
    <m/>
    <x v="17"/>
    <x v="14"/>
    <x v="16"/>
    <x v="8"/>
    <x v="8"/>
    <x v="2"/>
    <n v="27.8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2T00:00:00"/>
    <x v="173"/>
    <n v="0"/>
    <n v="27.86"/>
    <m/>
    <x v="17"/>
    <x v="14"/>
    <m/>
    <m/>
    <x v="17"/>
    <x v="14"/>
    <x v="16"/>
    <x v="8"/>
    <x v="8"/>
    <x v="2"/>
    <n v="27.86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02T00:00:00"/>
    <x v="173"/>
    <n v="0"/>
    <n v="476.19"/>
    <m/>
    <x v="8"/>
    <x v="6"/>
    <m/>
    <m/>
    <x v="8"/>
    <x v="6"/>
    <x v="23"/>
    <x v="8"/>
    <x v="8"/>
    <x v="2"/>
    <n v="476.1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2T00:00:00"/>
    <x v="173"/>
    <n v="18000"/>
    <n v="510.01"/>
    <m/>
    <x v="17"/>
    <x v="5"/>
    <m/>
    <m/>
    <x v="17"/>
    <x v="5"/>
    <x v="16"/>
    <x v="8"/>
    <x v="8"/>
    <x v="2"/>
    <n v="510.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2T00:00:00"/>
    <x v="173"/>
    <n v="0"/>
    <n v="20.83"/>
    <m/>
    <x v="16"/>
    <x v="9"/>
    <m/>
    <m/>
    <x v="16"/>
    <x v="9"/>
    <x v="16"/>
    <x v="8"/>
    <x v="8"/>
    <x v="2"/>
    <n v="20.83"/>
    <x v="8"/>
    <x v="1"/>
    <n v="2021"/>
    <x v="3"/>
  </r>
  <r>
    <x v="29"/>
    <m/>
    <x v="1"/>
    <x v="1"/>
    <x v="1"/>
    <x v="0"/>
    <x v="0"/>
    <x v="0"/>
    <m/>
    <m/>
    <x v="1"/>
    <x v="0"/>
    <d v="2021-08-02T00:00:00"/>
    <x v="173"/>
    <m/>
    <n v="145354.09"/>
    <m/>
    <x v="0"/>
    <x v="0"/>
    <m/>
    <m/>
    <x v="0"/>
    <x v="0"/>
    <x v="0"/>
    <x v="8"/>
    <x v="8"/>
    <x v="2"/>
    <n v="0"/>
    <x v="0"/>
    <x v="0"/>
    <n v="2021"/>
    <x v="3"/>
  </r>
  <r>
    <x v="41"/>
    <m/>
    <x v="1"/>
    <x v="2"/>
    <x v="0"/>
    <x v="0"/>
    <x v="0"/>
    <x v="0"/>
    <m/>
    <s v="4"/>
    <x v="1"/>
    <x v="0"/>
    <d v="2021-07-26T00:00:00"/>
    <x v="173"/>
    <m/>
    <n v="145354.09"/>
    <m/>
    <x v="0"/>
    <x v="0"/>
    <m/>
    <m/>
    <x v="0"/>
    <x v="0"/>
    <x v="15"/>
    <x v="7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03T00:00:00"/>
    <x v="174"/>
    <n v="138400.03"/>
    <n v="2185.71"/>
    <m/>
    <x v="17"/>
    <x v="12"/>
    <m/>
    <m/>
    <x v="17"/>
    <x v="12"/>
    <x v="16"/>
    <x v="8"/>
    <x v="8"/>
    <x v="2"/>
    <n v="2185.7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6000"/>
    <n v="86.75"/>
    <m/>
    <x v="17"/>
    <x v="3"/>
    <m/>
    <m/>
    <x v="17"/>
    <x v="3"/>
    <x v="16"/>
    <x v="8"/>
    <x v="8"/>
    <x v="2"/>
    <n v="86.7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35000"/>
    <n v="984.06"/>
    <m/>
    <x v="17"/>
    <x v="5"/>
    <m/>
    <m/>
    <x v="17"/>
    <x v="5"/>
    <x v="16"/>
    <x v="8"/>
    <x v="8"/>
    <x v="2"/>
    <n v="984.06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03T00:00:00"/>
    <x v="174"/>
    <n v="0"/>
    <n v="10482.200000000001"/>
    <m/>
    <x v="17"/>
    <x v="6"/>
    <m/>
    <m/>
    <x v="17"/>
    <x v="6"/>
    <x v="16"/>
    <x v="8"/>
    <x v="8"/>
    <x v="2"/>
    <n v="10482.200000000001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03T00:00:00"/>
    <x v="174"/>
    <n v="0"/>
    <n v="-5.95"/>
    <m/>
    <x v="19"/>
    <x v="11"/>
    <m/>
    <m/>
    <x v="19"/>
    <x v="11"/>
    <x v="7"/>
    <x v="8"/>
    <x v="8"/>
    <x v="2"/>
    <n v="5.95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03T00:00:00"/>
    <x v="174"/>
    <n v="5600"/>
    <n v="111.38"/>
    <m/>
    <x v="17"/>
    <x v="20"/>
    <m/>
    <m/>
    <x v="17"/>
    <x v="20"/>
    <x v="16"/>
    <x v="8"/>
    <x v="8"/>
    <x v="2"/>
    <n v="111.38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3T00:00:00"/>
    <x v="174"/>
    <n v="6500"/>
    <n v="146.56"/>
    <m/>
    <x v="17"/>
    <x v="5"/>
    <m/>
    <m/>
    <x v="17"/>
    <x v="5"/>
    <x v="16"/>
    <x v="8"/>
    <x v="8"/>
    <x v="2"/>
    <n v="146.5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03T00:00:00"/>
    <x v="174"/>
    <n v="0"/>
    <n v="390"/>
    <m/>
    <x v="17"/>
    <x v="14"/>
    <m/>
    <m/>
    <x v="17"/>
    <x v="14"/>
    <x v="16"/>
    <x v="8"/>
    <x v="8"/>
    <x v="2"/>
    <n v="390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4T00:00:00"/>
    <x v="175"/>
    <n v="5000"/>
    <n v="211.14"/>
    <m/>
    <x v="17"/>
    <x v="3"/>
    <m/>
    <m/>
    <x v="17"/>
    <x v="3"/>
    <x v="16"/>
    <x v="8"/>
    <x v="8"/>
    <x v="2"/>
    <n v="211.14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4T00:00:00"/>
    <x v="175"/>
    <n v="-4300000"/>
    <n v="-91839.14"/>
    <m/>
    <x v="15"/>
    <x v="6"/>
    <m/>
    <m/>
    <x v="15"/>
    <x v="6"/>
    <x v="2"/>
    <x v="8"/>
    <x v="8"/>
    <x v="2"/>
    <n v="91839.14"/>
    <x v="8"/>
    <x v="23"/>
    <n v="2021"/>
    <x v="3"/>
  </r>
  <r>
    <x v="9"/>
    <s v="2.01.01.01.00.00"/>
    <x v="1"/>
    <x v="1"/>
    <x v="0"/>
    <x v="0"/>
    <x v="1"/>
    <x v="3"/>
    <m/>
    <m/>
    <x v="1"/>
    <x v="0"/>
    <d v="2021-08-04T00:00:00"/>
    <x v="175"/>
    <n v="0"/>
    <n v="-1186.79"/>
    <m/>
    <x v="19"/>
    <x v="6"/>
    <m/>
    <m/>
    <x v="19"/>
    <x v="6"/>
    <x v="7"/>
    <x v="8"/>
    <x v="8"/>
    <x v="2"/>
    <n v="1186.79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04T00:00:00"/>
    <x v="175"/>
    <n v="6500"/>
    <n v="166.94"/>
    <m/>
    <x v="17"/>
    <x v="5"/>
    <m/>
    <m/>
    <x v="17"/>
    <x v="5"/>
    <x v="16"/>
    <x v="8"/>
    <x v="8"/>
    <x v="2"/>
    <n v="166.94"/>
    <x v="8"/>
    <x v="1"/>
    <n v="2021"/>
    <x v="3"/>
  </r>
  <r>
    <x v="6"/>
    <s v="2.15.03.00.00.00"/>
    <x v="1"/>
    <x v="1"/>
    <x v="0"/>
    <x v="0"/>
    <x v="1"/>
    <x v="3"/>
    <m/>
    <m/>
    <x v="1"/>
    <x v="0"/>
    <d v="2021-08-04T00:00:00"/>
    <x v="175"/>
    <n v="-435000"/>
    <n v="-10381.290000000001"/>
    <m/>
    <x v="1"/>
    <x v="6"/>
    <m/>
    <m/>
    <x v="1"/>
    <x v="6"/>
    <x v="0"/>
    <x v="8"/>
    <x v="8"/>
    <x v="2"/>
    <n v="10381.290000000001"/>
    <x v="8"/>
    <x v="22"/>
    <n v="2021"/>
    <x v="3"/>
  </r>
  <r>
    <x v="36"/>
    <s v="1.03.05.00.00.00"/>
    <x v="1"/>
    <x v="2"/>
    <x v="1"/>
    <x v="0"/>
    <x v="1"/>
    <x v="0"/>
    <m/>
    <m/>
    <x v="1"/>
    <x v="0"/>
    <d v="2021-08-04T00:00:00"/>
    <x v="175"/>
    <n v="0"/>
    <n v="157.44"/>
    <m/>
    <x v="8"/>
    <x v="6"/>
    <m/>
    <m/>
    <x v="8"/>
    <x v="6"/>
    <x v="23"/>
    <x v="8"/>
    <x v="8"/>
    <x v="2"/>
    <n v="157.44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04T00:00:00"/>
    <x v="175"/>
    <n v="0"/>
    <n v="0.71"/>
    <m/>
    <x v="8"/>
    <x v="6"/>
    <m/>
    <m/>
    <x v="8"/>
    <x v="6"/>
    <x v="23"/>
    <x v="8"/>
    <x v="8"/>
    <x v="2"/>
    <n v="0.7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4T00:00:00"/>
    <x v="175"/>
    <n v="0"/>
    <n v="119.05"/>
    <m/>
    <x v="16"/>
    <x v="4"/>
    <m/>
    <m/>
    <x v="16"/>
    <x v="4"/>
    <x v="16"/>
    <x v="8"/>
    <x v="8"/>
    <x v="2"/>
    <n v="119.0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04T00:00:00"/>
    <x v="175"/>
    <n v="2762350.56"/>
    <n v="65770.25"/>
    <m/>
    <x v="17"/>
    <x v="10"/>
    <m/>
    <m/>
    <x v="17"/>
    <x v="10"/>
    <x v="16"/>
    <x v="8"/>
    <x v="8"/>
    <x v="2"/>
    <n v="65770.2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5T00:00:00"/>
    <x v="176"/>
    <n v="7000"/>
    <n v="149.37"/>
    <m/>
    <x v="17"/>
    <x v="3"/>
    <m/>
    <m/>
    <x v="17"/>
    <x v="3"/>
    <x v="16"/>
    <x v="8"/>
    <x v="8"/>
    <x v="2"/>
    <n v="149.3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5T00:00:00"/>
    <x v="176"/>
    <n v="0"/>
    <n v="153.9"/>
    <m/>
    <x v="16"/>
    <x v="2"/>
    <m/>
    <m/>
    <x v="16"/>
    <x v="2"/>
    <x v="16"/>
    <x v="8"/>
    <x v="8"/>
    <x v="2"/>
    <n v="153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5T00:00:00"/>
    <x v="176"/>
    <n v="0"/>
    <n v="23.81"/>
    <m/>
    <x v="16"/>
    <x v="16"/>
    <m/>
    <m/>
    <x v="16"/>
    <x v="16"/>
    <x v="16"/>
    <x v="8"/>
    <x v="8"/>
    <x v="2"/>
    <n v="23.81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05T00:00:00"/>
    <x v="176"/>
    <n v="0"/>
    <n v="11.19"/>
    <m/>
    <x v="8"/>
    <x v="8"/>
    <m/>
    <m/>
    <x v="8"/>
    <x v="8"/>
    <x v="23"/>
    <x v="8"/>
    <x v="8"/>
    <x v="2"/>
    <n v="11.19"/>
    <x v="8"/>
    <x v="1"/>
    <n v="2021"/>
    <x v="3"/>
  </r>
  <r>
    <x v="9"/>
    <m/>
    <x v="1"/>
    <x v="2"/>
    <x v="0"/>
    <x v="0"/>
    <x v="1"/>
    <x v="0"/>
    <m/>
    <m/>
    <x v="1"/>
    <x v="0"/>
    <d v="2021-08-05T00:00:00"/>
    <x v="176"/>
    <n v="0"/>
    <n v="9.2799999999999994"/>
    <m/>
    <x v="19"/>
    <x v="2"/>
    <m/>
    <m/>
    <x v="19"/>
    <x v="2"/>
    <x v="7"/>
    <x v="8"/>
    <x v="8"/>
    <x v="2"/>
    <n v="9.279999999999999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5T00:00:00"/>
    <x v="176"/>
    <n v="6500"/>
    <n v="158.32"/>
    <m/>
    <x v="17"/>
    <x v="5"/>
    <m/>
    <m/>
    <x v="17"/>
    <x v="5"/>
    <x v="16"/>
    <x v="8"/>
    <x v="8"/>
    <x v="2"/>
    <n v="158.32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05T00:00:00"/>
    <x v="176"/>
    <n v="0"/>
    <n v="0.24"/>
    <m/>
    <x v="8"/>
    <x v="6"/>
    <m/>
    <m/>
    <x v="8"/>
    <x v="6"/>
    <x v="23"/>
    <x v="8"/>
    <x v="8"/>
    <x v="2"/>
    <n v="0.24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5T00:00:00"/>
    <x v="176"/>
    <n v="-13000"/>
    <n v="-309.52"/>
    <m/>
    <x v="15"/>
    <x v="6"/>
    <m/>
    <m/>
    <x v="15"/>
    <x v="6"/>
    <x v="2"/>
    <x v="8"/>
    <x v="8"/>
    <x v="2"/>
    <n v="309.52"/>
    <x v="8"/>
    <x v="23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5000"/>
    <n v="155.93"/>
    <m/>
    <x v="17"/>
    <x v="3"/>
    <m/>
    <m/>
    <x v="17"/>
    <x v="3"/>
    <x v="16"/>
    <x v="8"/>
    <x v="8"/>
    <x v="2"/>
    <n v="155.93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06T00:00:00"/>
    <x v="177"/>
    <n v="-50000"/>
    <n v="-1159.4000000000001"/>
    <m/>
    <x v="15"/>
    <x v="6"/>
    <m/>
    <m/>
    <x v="15"/>
    <x v="6"/>
    <x v="2"/>
    <x v="8"/>
    <x v="8"/>
    <x v="2"/>
    <n v="1159.4000000000001"/>
    <x v="8"/>
    <x v="23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4761.8999999999996"/>
    <m/>
    <x v="16"/>
    <x v="7"/>
    <m/>
    <m/>
    <x v="16"/>
    <x v="7"/>
    <x v="16"/>
    <x v="8"/>
    <x v="8"/>
    <x v="2"/>
    <n v="4761.899999999999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30000"/>
    <n v="529.33000000000004"/>
    <m/>
    <x v="17"/>
    <x v="5"/>
    <m/>
    <m/>
    <x v="17"/>
    <x v="5"/>
    <x v="16"/>
    <x v="8"/>
    <x v="8"/>
    <x v="2"/>
    <n v="529.3300000000000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10850"/>
    <n v="357.14"/>
    <m/>
    <x v="17"/>
    <x v="5"/>
    <m/>
    <m/>
    <x v="17"/>
    <x v="5"/>
    <x v="16"/>
    <x v="8"/>
    <x v="8"/>
    <x v="2"/>
    <n v="357.14"/>
    <x v="8"/>
    <x v="1"/>
    <n v="2021"/>
    <x v="3"/>
  </r>
  <r>
    <x v="9"/>
    <m/>
    <x v="1"/>
    <x v="2"/>
    <x v="0"/>
    <x v="0"/>
    <x v="1"/>
    <x v="0"/>
    <m/>
    <m/>
    <x v="1"/>
    <x v="0"/>
    <d v="2021-08-06T00:00:00"/>
    <x v="177"/>
    <n v="0"/>
    <n v="1.1100000000000001"/>
    <m/>
    <x v="19"/>
    <x v="2"/>
    <m/>
    <m/>
    <x v="19"/>
    <x v="2"/>
    <x v="7"/>
    <x v="8"/>
    <x v="8"/>
    <x v="2"/>
    <n v="1.1100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190.48"/>
    <m/>
    <x v="16"/>
    <x v="8"/>
    <m/>
    <m/>
    <x v="16"/>
    <x v="8"/>
    <x v="16"/>
    <x v="8"/>
    <x v="8"/>
    <x v="2"/>
    <n v="190.4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119.05"/>
    <m/>
    <x v="16"/>
    <x v="12"/>
    <m/>
    <m/>
    <x v="16"/>
    <x v="12"/>
    <x v="16"/>
    <x v="8"/>
    <x v="8"/>
    <x v="2"/>
    <n v="119.0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6500"/>
    <n v="184.81"/>
    <m/>
    <x v="17"/>
    <x v="5"/>
    <m/>
    <m/>
    <x v="17"/>
    <x v="5"/>
    <x v="16"/>
    <x v="8"/>
    <x v="8"/>
    <x v="2"/>
    <n v="184.8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06T00:00:00"/>
    <x v="177"/>
    <n v="0"/>
    <n v="95.24"/>
    <m/>
    <x v="16"/>
    <x v="4"/>
    <m/>
    <m/>
    <x v="16"/>
    <x v="4"/>
    <x v="16"/>
    <x v="8"/>
    <x v="8"/>
    <x v="2"/>
    <n v="95.2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6T00:00:00"/>
    <x v="177"/>
    <n v="55000"/>
    <n v="1309.52"/>
    <m/>
    <x v="17"/>
    <x v="5"/>
    <m/>
    <m/>
    <x v="17"/>
    <x v="5"/>
    <x v="16"/>
    <x v="8"/>
    <x v="8"/>
    <x v="2"/>
    <n v="1309.52"/>
    <x v="8"/>
    <x v="1"/>
    <n v="2021"/>
    <x v="3"/>
  </r>
  <r>
    <x v="4"/>
    <m/>
    <x v="1"/>
    <x v="2"/>
    <x v="0"/>
    <x v="0"/>
    <x v="0"/>
    <x v="0"/>
    <m/>
    <s v="4"/>
    <x v="1"/>
    <x v="0"/>
    <d v="2021-07-29T00:00:00"/>
    <x v="177"/>
    <m/>
    <n v="92848.73"/>
    <m/>
    <x v="0"/>
    <x v="0"/>
    <m/>
    <m/>
    <x v="0"/>
    <x v="0"/>
    <x v="3"/>
    <x v="7"/>
    <x v="8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8-06T00:00:00"/>
    <x v="177"/>
    <m/>
    <n v="92848.73"/>
    <m/>
    <x v="0"/>
    <x v="0"/>
    <m/>
    <m/>
    <x v="0"/>
    <x v="0"/>
    <x v="0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06T00:00:00"/>
    <x v="177"/>
    <n v="50000"/>
    <n v="1190.48"/>
    <m/>
    <x v="17"/>
    <x v="4"/>
    <m/>
    <m/>
    <x v="17"/>
    <x v="4"/>
    <x v="16"/>
    <x v="8"/>
    <x v="8"/>
    <x v="2"/>
    <n v="1190.48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17500"/>
    <n v="-416.67"/>
    <m/>
    <x v="24"/>
    <x v="12"/>
    <m/>
    <m/>
    <x v="5"/>
    <x v="12"/>
    <x v="0"/>
    <x v="8"/>
    <x v="8"/>
    <x v="2"/>
    <n v="416.67"/>
    <x v="8"/>
    <x v="22"/>
    <n v="2021"/>
    <x v="3"/>
  </r>
  <r>
    <x v="19"/>
    <s v="1.02.11.00.00.00"/>
    <x v="1"/>
    <x v="2"/>
    <x v="1"/>
    <x v="0"/>
    <x v="1"/>
    <x v="0"/>
    <m/>
    <m/>
    <x v="1"/>
    <x v="0"/>
    <d v="2021-08-09T00:00:00"/>
    <x v="178"/>
    <n v="1250000"/>
    <n v="43401.43"/>
    <m/>
    <x v="17"/>
    <x v="13"/>
    <m/>
    <m/>
    <x v="17"/>
    <x v="13"/>
    <x v="16"/>
    <x v="8"/>
    <x v="8"/>
    <x v="2"/>
    <n v="43401.43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9T00:00:00"/>
    <x v="178"/>
    <n v="7000"/>
    <n v="525.51"/>
    <m/>
    <x v="17"/>
    <x v="3"/>
    <m/>
    <m/>
    <x v="17"/>
    <x v="3"/>
    <x v="16"/>
    <x v="8"/>
    <x v="8"/>
    <x v="2"/>
    <n v="525.5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09T00:00:00"/>
    <x v="178"/>
    <n v="1250.22"/>
    <n v="29.77"/>
    <m/>
    <x v="17"/>
    <x v="13"/>
    <m/>
    <m/>
    <x v="17"/>
    <x v="13"/>
    <x v="16"/>
    <x v="8"/>
    <x v="8"/>
    <x v="2"/>
    <n v="29.77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315.70999999999998"/>
    <n v="-7.52"/>
    <m/>
    <x v="24"/>
    <x v="13"/>
    <m/>
    <m/>
    <x v="5"/>
    <x v="13"/>
    <x v="0"/>
    <x v="8"/>
    <x v="8"/>
    <x v="2"/>
    <n v="7.52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09T00:00:00"/>
    <x v="178"/>
    <n v="-9706.5"/>
    <n v="-231.11"/>
    <m/>
    <x v="24"/>
    <x v="3"/>
    <m/>
    <m/>
    <x v="5"/>
    <x v="3"/>
    <x v="0"/>
    <x v="8"/>
    <x v="8"/>
    <x v="2"/>
    <n v="231.11"/>
    <x v="8"/>
    <x v="22"/>
    <n v="2021"/>
    <x v="3"/>
  </r>
  <r>
    <x v="3"/>
    <s v="2.01.02.00.00.00"/>
    <x v="1"/>
    <x v="1"/>
    <x v="0"/>
    <x v="0"/>
    <x v="1"/>
    <x v="3"/>
    <m/>
    <m/>
    <x v="1"/>
    <x v="0"/>
    <d v="2021-08-09T00:00:00"/>
    <x v="178"/>
    <n v="-1306100"/>
    <n v="-31097.62"/>
    <m/>
    <x v="22"/>
    <x v="6"/>
    <m/>
    <m/>
    <x v="15"/>
    <x v="6"/>
    <x v="2"/>
    <x v="8"/>
    <x v="8"/>
    <x v="2"/>
    <n v="31097.62"/>
    <x v="8"/>
    <x v="23"/>
    <n v="2021"/>
    <x v="3"/>
  </r>
  <r>
    <x v="3"/>
    <s v="2.01.01.01.00.00"/>
    <x v="1"/>
    <x v="1"/>
    <x v="0"/>
    <x v="0"/>
    <x v="1"/>
    <x v="3"/>
    <m/>
    <m/>
    <x v="1"/>
    <x v="0"/>
    <d v="2021-08-09T00:00:00"/>
    <x v="178"/>
    <n v="-154076"/>
    <n v="-3668.48"/>
    <m/>
    <x v="15"/>
    <x v="6"/>
    <m/>
    <m/>
    <x v="15"/>
    <x v="6"/>
    <x v="2"/>
    <x v="8"/>
    <x v="8"/>
    <x v="2"/>
    <n v="3668.48"/>
    <x v="8"/>
    <x v="23"/>
    <n v="2021"/>
    <x v="3"/>
  </r>
  <r>
    <x v="36"/>
    <s v="1.03.05.00.00.00"/>
    <x v="1"/>
    <x v="2"/>
    <x v="1"/>
    <x v="0"/>
    <x v="1"/>
    <x v="0"/>
    <m/>
    <m/>
    <x v="1"/>
    <x v="0"/>
    <d v="2021-08-09T00:00:00"/>
    <x v="178"/>
    <n v="0"/>
    <n v="38.6"/>
    <m/>
    <x v="8"/>
    <x v="6"/>
    <m/>
    <m/>
    <x v="8"/>
    <x v="6"/>
    <x v="23"/>
    <x v="8"/>
    <x v="8"/>
    <x v="2"/>
    <n v="38.6"/>
    <x v="8"/>
    <x v="1"/>
    <n v="2021"/>
    <x v="3"/>
  </r>
  <r>
    <x v="9"/>
    <s v="2.01.01.01.00.00"/>
    <x v="1"/>
    <x v="1"/>
    <x v="0"/>
    <x v="0"/>
    <x v="1"/>
    <x v="3"/>
    <m/>
    <m/>
    <x v="1"/>
    <x v="0"/>
    <d v="2021-08-09T00:00:00"/>
    <x v="178"/>
    <n v="0"/>
    <n v="-204.76"/>
    <m/>
    <x v="19"/>
    <x v="6"/>
    <m/>
    <m/>
    <x v="19"/>
    <x v="6"/>
    <x v="7"/>
    <x v="8"/>
    <x v="8"/>
    <x v="2"/>
    <n v="204.76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09T00:00:00"/>
    <x v="178"/>
    <n v="0"/>
    <n v="23.81"/>
    <m/>
    <x v="16"/>
    <x v="8"/>
    <m/>
    <m/>
    <x v="16"/>
    <x v="8"/>
    <x v="16"/>
    <x v="8"/>
    <x v="8"/>
    <x v="2"/>
    <n v="23.8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09T00:00:00"/>
    <x v="178"/>
    <n v="18000"/>
    <n v="405.62"/>
    <m/>
    <x v="17"/>
    <x v="5"/>
    <m/>
    <m/>
    <x v="17"/>
    <x v="5"/>
    <x v="16"/>
    <x v="8"/>
    <x v="8"/>
    <x v="2"/>
    <n v="405.62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09T00:00:00"/>
    <x v="178"/>
    <n v="12465.94"/>
    <n v="296.81"/>
    <m/>
    <x v="17"/>
    <x v="2"/>
    <m/>
    <m/>
    <x v="17"/>
    <x v="2"/>
    <x v="16"/>
    <x v="8"/>
    <x v="8"/>
    <x v="2"/>
    <n v="296.8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5000"/>
    <n v="149.84"/>
    <m/>
    <x v="17"/>
    <x v="3"/>
    <m/>
    <m/>
    <x v="17"/>
    <x v="3"/>
    <x v="16"/>
    <x v="8"/>
    <x v="8"/>
    <x v="2"/>
    <n v="149.8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35000"/>
    <n v="886.36"/>
    <m/>
    <x v="17"/>
    <x v="5"/>
    <m/>
    <m/>
    <x v="17"/>
    <x v="5"/>
    <x v="16"/>
    <x v="8"/>
    <x v="8"/>
    <x v="2"/>
    <n v="886.36"/>
    <x v="8"/>
    <x v="1"/>
    <n v="2021"/>
    <x v="3"/>
  </r>
  <r>
    <x v="9"/>
    <s v="2.03.01.07.00.00"/>
    <x v="1"/>
    <x v="1"/>
    <x v="0"/>
    <x v="0"/>
    <x v="1"/>
    <x v="3"/>
    <m/>
    <m/>
    <x v="1"/>
    <x v="0"/>
    <d v="2021-08-10T00:00:00"/>
    <x v="179"/>
    <n v="-10400"/>
    <n v="-247.62"/>
    <m/>
    <x v="19"/>
    <x v="18"/>
    <m/>
    <m/>
    <x v="19"/>
    <x v="18"/>
    <x v="7"/>
    <x v="8"/>
    <x v="8"/>
    <x v="2"/>
    <n v="247.62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45.24"/>
    <m/>
    <x v="16"/>
    <x v="8"/>
    <m/>
    <m/>
    <x v="16"/>
    <x v="8"/>
    <x v="16"/>
    <x v="8"/>
    <x v="8"/>
    <x v="2"/>
    <n v="45.2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0T00:00:00"/>
    <x v="179"/>
    <n v="6500"/>
    <n v="117.79"/>
    <m/>
    <x v="17"/>
    <x v="5"/>
    <m/>
    <m/>
    <x v="17"/>
    <x v="5"/>
    <x v="16"/>
    <x v="8"/>
    <x v="8"/>
    <x v="2"/>
    <n v="117.7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476.19"/>
    <m/>
    <x v="16"/>
    <x v="8"/>
    <m/>
    <m/>
    <x v="16"/>
    <x v="8"/>
    <x v="16"/>
    <x v="8"/>
    <x v="8"/>
    <x v="2"/>
    <n v="476.1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0T00:00:00"/>
    <x v="179"/>
    <n v="0"/>
    <n v="190.48"/>
    <m/>
    <x v="16"/>
    <x v="9"/>
    <m/>
    <m/>
    <x v="16"/>
    <x v="9"/>
    <x v="16"/>
    <x v="8"/>
    <x v="8"/>
    <x v="2"/>
    <n v="190.48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10T00:00:00"/>
    <x v="179"/>
    <n v="0"/>
    <n v="71.430000000000007"/>
    <m/>
    <x v="8"/>
    <x v="6"/>
    <m/>
    <m/>
    <x v="8"/>
    <x v="6"/>
    <x v="23"/>
    <x v="8"/>
    <x v="8"/>
    <x v="2"/>
    <n v="71.430000000000007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0"/>
    <n v="242.13"/>
    <m/>
    <x v="17"/>
    <x v="4"/>
    <m/>
    <m/>
    <x v="17"/>
    <x v="4"/>
    <x v="16"/>
    <x v="8"/>
    <x v="8"/>
    <x v="2"/>
    <n v="242.13"/>
    <x v="8"/>
    <x v="1"/>
    <n v="2021"/>
    <x v="3"/>
  </r>
  <r>
    <x v="16"/>
    <m/>
    <x v="1"/>
    <x v="1"/>
    <x v="1"/>
    <x v="0"/>
    <x v="0"/>
    <x v="0"/>
    <m/>
    <m/>
    <x v="1"/>
    <x v="0"/>
    <d v="2021-08-10T00:00:00"/>
    <x v="179"/>
    <m/>
    <n v="3387.57"/>
    <m/>
    <x v="0"/>
    <x v="0"/>
    <m/>
    <m/>
    <x v="0"/>
    <x v="0"/>
    <x v="13"/>
    <x v="8"/>
    <x v="8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08-01T00:00:00"/>
    <x v="179"/>
    <m/>
    <n v="3387.57"/>
    <m/>
    <x v="0"/>
    <x v="0"/>
    <m/>
    <m/>
    <x v="0"/>
    <x v="0"/>
    <x v="9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8135.59"/>
    <n v="193.7"/>
    <m/>
    <x v="17"/>
    <x v="4"/>
    <m/>
    <m/>
    <x v="17"/>
    <x v="4"/>
    <x v="16"/>
    <x v="8"/>
    <x v="8"/>
    <x v="2"/>
    <n v="193.7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0T00:00:00"/>
    <x v="179"/>
    <n v="10440"/>
    <n v="248.57"/>
    <m/>
    <x v="17"/>
    <x v="31"/>
    <m/>
    <m/>
    <x v="17"/>
    <x v="31"/>
    <x v="16"/>
    <x v="8"/>
    <x v="8"/>
    <x v="2"/>
    <n v="248.57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11T00:00:00"/>
    <x v="180"/>
    <n v="-1000000"/>
    <n v="-23809.52"/>
    <m/>
    <x v="5"/>
    <x v="12"/>
    <m/>
    <m/>
    <x v="5"/>
    <x v="12"/>
    <x v="0"/>
    <x v="8"/>
    <x v="8"/>
    <x v="2"/>
    <n v="23809.52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1T00:00:00"/>
    <x v="180"/>
    <n v="7000"/>
    <n v="75.150000000000006"/>
    <m/>
    <x v="17"/>
    <x v="3"/>
    <m/>
    <m/>
    <x v="17"/>
    <x v="3"/>
    <x v="16"/>
    <x v="8"/>
    <x v="8"/>
    <x v="2"/>
    <n v="75.150000000000006"/>
    <x v="8"/>
    <x v="1"/>
    <n v="2021"/>
    <x v="3"/>
  </r>
  <r>
    <x v="29"/>
    <s v="2.15.01.07.00.00"/>
    <x v="1"/>
    <x v="1"/>
    <x v="0"/>
    <x v="0"/>
    <x v="1"/>
    <x v="3"/>
    <m/>
    <m/>
    <x v="1"/>
    <x v="0"/>
    <d v="2021-08-11T00:00:00"/>
    <x v="180"/>
    <n v="-112024.4"/>
    <n v="-2667.25"/>
    <m/>
    <x v="9"/>
    <x v="21"/>
    <m/>
    <m/>
    <x v="9"/>
    <x v="21"/>
    <x v="0"/>
    <x v="8"/>
    <x v="8"/>
    <x v="2"/>
    <n v="2667.25"/>
    <x v="8"/>
    <x v="22"/>
    <n v="2021"/>
    <x v="3"/>
  </r>
  <r>
    <x v="5"/>
    <s v="2.15.08.14.00.00"/>
    <x v="1"/>
    <x v="1"/>
    <x v="0"/>
    <x v="0"/>
    <x v="1"/>
    <x v="3"/>
    <m/>
    <m/>
    <x v="1"/>
    <x v="0"/>
    <d v="2021-08-11T00:00:00"/>
    <x v="180"/>
    <n v="-32460"/>
    <n v="-772.86"/>
    <m/>
    <x v="5"/>
    <x v="6"/>
    <m/>
    <m/>
    <x v="5"/>
    <x v="6"/>
    <x v="0"/>
    <x v="8"/>
    <x v="8"/>
    <x v="2"/>
    <n v="772.86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11T00:00:00"/>
    <x v="180"/>
    <n v="-64071"/>
    <n v="-2627.88"/>
    <m/>
    <x v="24"/>
    <x v="6"/>
    <m/>
    <m/>
    <x v="5"/>
    <x v="6"/>
    <x v="0"/>
    <x v="8"/>
    <x v="8"/>
    <x v="2"/>
    <n v="2627.88"/>
    <x v="8"/>
    <x v="22"/>
    <n v="2021"/>
    <x v="3"/>
  </r>
  <r>
    <x v="1"/>
    <s v="2.09.02.04.00.00"/>
    <x v="1"/>
    <x v="1"/>
    <x v="0"/>
    <x v="0"/>
    <x v="1"/>
    <x v="3"/>
    <m/>
    <m/>
    <x v="1"/>
    <x v="0"/>
    <d v="2021-08-11T00:00:00"/>
    <x v="180"/>
    <n v="-2000438"/>
    <n v="-37261.9"/>
    <m/>
    <x v="6"/>
    <x v="6"/>
    <m/>
    <m/>
    <x v="6"/>
    <x v="6"/>
    <x v="1"/>
    <x v="8"/>
    <x v="8"/>
    <x v="2"/>
    <n v="37261.9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476.19"/>
    <m/>
    <x v="16"/>
    <x v="2"/>
    <m/>
    <m/>
    <x v="16"/>
    <x v="2"/>
    <x v="16"/>
    <x v="8"/>
    <x v="8"/>
    <x v="2"/>
    <n v="476.19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11T00:00:00"/>
    <x v="180"/>
    <n v="0"/>
    <n v="178.95"/>
    <m/>
    <x v="8"/>
    <x v="18"/>
    <m/>
    <m/>
    <x v="8"/>
    <x v="18"/>
    <x v="23"/>
    <x v="8"/>
    <x v="8"/>
    <x v="2"/>
    <n v="178.9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233.18"/>
    <m/>
    <x v="16"/>
    <x v="18"/>
    <m/>
    <m/>
    <x v="16"/>
    <x v="18"/>
    <x v="16"/>
    <x v="8"/>
    <x v="8"/>
    <x v="2"/>
    <n v="233.1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142.86000000000001"/>
    <m/>
    <x v="16"/>
    <x v="15"/>
    <m/>
    <m/>
    <x v="16"/>
    <x v="15"/>
    <x v="16"/>
    <x v="8"/>
    <x v="8"/>
    <x v="2"/>
    <n v="142.86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35.71"/>
    <m/>
    <x v="16"/>
    <x v="5"/>
    <m/>
    <m/>
    <x v="16"/>
    <x v="5"/>
    <x v="16"/>
    <x v="8"/>
    <x v="8"/>
    <x v="2"/>
    <n v="35.7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1T00:00:00"/>
    <x v="180"/>
    <n v="0"/>
    <n v="1190.48"/>
    <m/>
    <x v="16"/>
    <x v="4"/>
    <m/>
    <m/>
    <x v="16"/>
    <x v="4"/>
    <x v="16"/>
    <x v="8"/>
    <x v="8"/>
    <x v="2"/>
    <n v="1190.48"/>
    <x v="8"/>
    <x v="1"/>
    <n v="2021"/>
    <x v="3"/>
  </r>
  <r>
    <x v="6"/>
    <s v="2.15.03.00.00.00"/>
    <x v="1"/>
    <x v="1"/>
    <x v="0"/>
    <x v="0"/>
    <x v="1"/>
    <x v="3"/>
    <m/>
    <m/>
    <x v="1"/>
    <x v="0"/>
    <d v="2021-08-11T00:00:00"/>
    <x v="180"/>
    <n v="-150000"/>
    <n v="-3304.76"/>
    <m/>
    <x v="1"/>
    <x v="6"/>
    <m/>
    <m/>
    <x v="1"/>
    <x v="6"/>
    <x v="0"/>
    <x v="8"/>
    <x v="8"/>
    <x v="2"/>
    <n v="3304.76"/>
    <x v="8"/>
    <x v="22"/>
    <n v="2021"/>
    <x v="3"/>
  </r>
  <r>
    <x v="9"/>
    <m/>
    <x v="1"/>
    <x v="1"/>
    <x v="0"/>
    <x v="0"/>
    <x v="1"/>
    <x v="0"/>
    <m/>
    <s v="1"/>
    <x v="1"/>
    <x v="0"/>
    <d v="2021-08-11T00:00:00"/>
    <x v="180"/>
    <n v="0"/>
    <n v="5476190.4800000004"/>
    <m/>
    <x v="19"/>
    <x v="11"/>
    <m/>
    <m/>
    <x v="19"/>
    <x v="11"/>
    <x v="7"/>
    <x v="8"/>
    <x v="8"/>
    <x v="2"/>
    <n v="-5476190.480000000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1T00:00:00"/>
    <x v="180"/>
    <n v="6500"/>
    <n v="156.5"/>
    <m/>
    <x v="17"/>
    <x v="5"/>
    <m/>
    <m/>
    <x v="17"/>
    <x v="5"/>
    <x v="16"/>
    <x v="8"/>
    <x v="8"/>
    <x v="2"/>
    <n v="156.5"/>
    <x v="8"/>
    <x v="1"/>
    <n v="2021"/>
    <x v="3"/>
  </r>
  <r>
    <x v="9"/>
    <m/>
    <x v="1"/>
    <x v="1"/>
    <x v="0"/>
    <x v="0"/>
    <x v="1"/>
    <x v="0"/>
    <m/>
    <s v="1"/>
    <x v="1"/>
    <x v="0"/>
    <d v="2021-08-11T00:00:00"/>
    <x v="180"/>
    <n v="0"/>
    <n v="2142857.14"/>
    <m/>
    <x v="19"/>
    <x v="11"/>
    <m/>
    <m/>
    <x v="19"/>
    <x v="11"/>
    <x v="7"/>
    <x v="8"/>
    <x v="8"/>
    <x v="2"/>
    <n v="-2142857.14"/>
    <x v="8"/>
    <x v="1"/>
    <n v="2021"/>
    <x v="3"/>
  </r>
  <r>
    <x v="9"/>
    <m/>
    <x v="1"/>
    <x v="1"/>
    <x v="0"/>
    <x v="0"/>
    <x v="1"/>
    <x v="0"/>
    <m/>
    <s v="1"/>
    <x v="1"/>
    <x v="0"/>
    <d v="2021-08-11T00:00:00"/>
    <x v="180"/>
    <n v="0"/>
    <n v="7142.86"/>
    <m/>
    <x v="19"/>
    <x v="11"/>
    <m/>
    <m/>
    <x v="19"/>
    <x v="11"/>
    <x v="7"/>
    <x v="8"/>
    <x v="8"/>
    <x v="2"/>
    <n v="-7142.86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11T00:00:00"/>
    <x v="180"/>
    <n v="-22700000"/>
    <n v="-544156.51"/>
    <m/>
    <x v="15"/>
    <x v="6"/>
    <m/>
    <m/>
    <x v="15"/>
    <x v="6"/>
    <x v="2"/>
    <x v="8"/>
    <x v="8"/>
    <x v="2"/>
    <n v="544156.51"/>
    <x v="8"/>
    <x v="23"/>
    <n v="2021"/>
    <x v="3"/>
  </r>
  <r>
    <x v="19"/>
    <s v="1.02.09.00.00.00"/>
    <x v="1"/>
    <x v="2"/>
    <x v="1"/>
    <x v="0"/>
    <x v="1"/>
    <x v="0"/>
    <m/>
    <m/>
    <x v="1"/>
    <x v="0"/>
    <d v="2021-08-11T00:00:00"/>
    <x v="180"/>
    <n v="3311"/>
    <n v="82.44"/>
    <m/>
    <x v="17"/>
    <x v="7"/>
    <m/>
    <m/>
    <x v="17"/>
    <x v="7"/>
    <x v="16"/>
    <x v="8"/>
    <x v="8"/>
    <x v="2"/>
    <n v="82.44"/>
    <x v="8"/>
    <x v="1"/>
    <n v="2021"/>
    <x v="3"/>
  </r>
  <r>
    <x v="16"/>
    <m/>
    <x v="1"/>
    <x v="1"/>
    <x v="1"/>
    <x v="0"/>
    <x v="0"/>
    <x v="0"/>
    <m/>
    <m/>
    <x v="1"/>
    <x v="0"/>
    <d v="2021-08-11T00:00:00"/>
    <x v="180"/>
    <n v="0"/>
    <n v="7626190.4800000004"/>
    <m/>
    <x v="18"/>
    <x v="11"/>
    <m/>
    <m/>
    <x v="18"/>
    <x v="11"/>
    <x v="13"/>
    <x v="8"/>
    <x v="8"/>
    <x v="2"/>
    <n v="7626190.480000000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2T00:00:00"/>
    <x v="181"/>
    <n v="5000"/>
    <n v="104.93"/>
    <m/>
    <x v="17"/>
    <x v="3"/>
    <m/>
    <m/>
    <x v="17"/>
    <x v="3"/>
    <x v="16"/>
    <x v="8"/>
    <x v="8"/>
    <x v="2"/>
    <n v="104.9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161.9"/>
    <m/>
    <x v="16"/>
    <x v="9"/>
    <m/>
    <m/>
    <x v="16"/>
    <x v="9"/>
    <x v="16"/>
    <x v="8"/>
    <x v="8"/>
    <x v="2"/>
    <n v="161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301.81"/>
    <m/>
    <x v="16"/>
    <x v="8"/>
    <m/>
    <m/>
    <x v="16"/>
    <x v="8"/>
    <x v="16"/>
    <x v="8"/>
    <x v="8"/>
    <x v="2"/>
    <n v="301.8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48.09"/>
    <m/>
    <x v="16"/>
    <x v="7"/>
    <m/>
    <m/>
    <x v="16"/>
    <x v="7"/>
    <x v="16"/>
    <x v="8"/>
    <x v="8"/>
    <x v="2"/>
    <n v="48.0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8.1"/>
    <m/>
    <x v="16"/>
    <x v="2"/>
    <m/>
    <m/>
    <x v="16"/>
    <x v="2"/>
    <x v="16"/>
    <x v="8"/>
    <x v="8"/>
    <x v="2"/>
    <n v="238.1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0"/>
    <n v="2380.9499999999998"/>
    <m/>
    <x v="17"/>
    <x v="10"/>
    <m/>
    <m/>
    <x v="17"/>
    <x v="10"/>
    <x v="16"/>
    <x v="8"/>
    <x v="8"/>
    <x v="2"/>
    <n v="2380.9499999999998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12T00:00:00"/>
    <x v="181"/>
    <n v="0"/>
    <n v="-5.95"/>
    <m/>
    <x v="19"/>
    <x v="11"/>
    <m/>
    <m/>
    <x v="19"/>
    <x v="11"/>
    <x v="7"/>
    <x v="8"/>
    <x v="8"/>
    <x v="2"/>
    <n v="5.95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.81"/>
    <m/>
    <x v="16"/>
    <x v="8"/>
    <m/>
    <m/>
    <x v="16"/>
    <x v="8"/>
    <x v="16"/>
    <x v="8"/>
    <x v="8"/>
    <x v="2"/>
    <n v="23.8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0"/>
    <n v="36.9"/>
    <m/>
    <x v="17"/>
    <x v="14"/>
    <m/>
    <m/>
    <x v="17"/>
    <x v="14"/>
    <x v="16"/>
    <x v="8"/>
    <x v="8"/>
    <x v="2"/>
    <n v="36.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0"/>
    <n v="195"/>
    <m/>
    <x v="17"/>
    <x v="14"/>
    <m/>
    <m/>
    <x v="17"/>
    <x v="14"/>
    <x v="16"/>
    <x v="8"/>
    <x v="8"/>
    <x v="2"/>
    <n v="19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0"/>
    <n v="7729.05"/>
    <m/>
    <x v="17"/>
    <x v="6"/>
    <m/>
    <m/>
    <x v="17"/>
    <x v="6"/>
    <x v="16"/>
    <x v="8"/>
    <x v="8"/>
    <x v="2"/>
    <n v="772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714.29"/>
    <m/>
    <x v="16"/>
    <x v="7"/>
    <m/>
    <m/>
    <x v="16"/>
    <x v="7"/>
    <x v="16"/>
    <x v="8"/>
    <x v="8"/>
    <x v="2"/>
    <n v="714.2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2T00:00:00"/>
    <x v="181"/>
    <n v="6500"/>
    <n v="131"/>
    <m/>
    <x v="17"/>
    <x v="5"/>
    <m/>
    <m/>
    <x v="17"/>
    <x v="5"/>
    <x v="16"/>
    <x v="8"/>
    <x v="8"/>
    <x v="2"/>
    <n v="131"/>
    <x v="8"/>
    <x v="1"/>
    <n v="2021"/>
    <x v="3"/>
  </r>
  <r>
    <x v="38"/>
    <s v="2.03.01.02.00.00"/>
    <x v="1"/>
    <x v="1"/>
    <x v="0"/>
    <x v="0"/>
    <x v="1"/>
    <x v="3"/>
    <m/>
    <m/>
    <x v="1"/>
    <x v="0"/>
    <d v="2021-08-12T00:00:00"/>
    <x v="181"/>
    <n v="-300000"/>
    <n v="-7142.86"/>
    <m/>
    <x v="12"/>
    <x v="6"/>
    <m/>
    <m/>
    <x v="12"/>
    <x v="6"/>
    <x v="5"/>
    <x v="8"/>
    <x v="8"/>
    <x v="2"/>
    <n v="7142.86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3.81"/>
    <m/>
    <x v="16"/>
    <x v="8"/>
    <m/>
    <m/>
    <x v="16"/>
    <x v="8"/>
    <x v="16"/>
    <x v="8"/>
    <x v="8"/>
    <x v="2"/>
    <n v="23.81"/>
    <x v="8"/>
    <x v="1"/>
    <n v="2021"/>
    <x v="3"/>
  </r>
  <r>
    <x v="9"/>
    <s v="2.02.00.00.00.00"/>
    <x v="1"/>
    <x v="1"/>
    <x v="0"/>
    <x v="0"/>
    <x v="1"/>
    <x v="3"/>
    <m/>
    <m/>
    <x v="1"/>
    <x v="0"/>
    <d v="2021-08-12T00:00:00"/>
    <x v="181"/>
    <n v="-90000000"/>
    <n v="-2142857.14"/>
    <m/>
    <x v="19"/>
    <x v="6"/>
    <m/>
    <m/>
    <x v="19"/>
    <x v="6"/>
    <x v="7"/>
    <x v="8"/>
    <x v="8"/>
    <x v="2"/>
    <n v="2142857.14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2T00:00:00"/>
    <x v="181"/>
    <n v="0"/>
    <n v="219.05"/>
    <m/>
    <x v="16"/>
    <x v="8"/>
    <m/>
    <m/>
    <x v="16"/>
    <x v="8"/>
    <x v="16"/>
    <x v="8"/>
    <x v="8"/>
    <x v="2"/>
    <n v="219.05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2T00:00:00"/>
    <x v="181"/>
    <n v="21661.200000000001"/>
    <n v="515.74"/>
    <m/>
    <x v="17"/>
    <x v="9"/>
    <m/>
    <m/>
    <x v="17"/>
    <x v="9"/>
    <x v="16"/>
    <x v="8"/>
    <x v="8"/>
    <x v="2"/>
    <n v="515.74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2T00:00:00"/>
    <x v="181"/>
    <n v="39274.480000000003"/>
    <n v="935.11"/>
    <m/>
    <x v="17"/>
    <x v="2"/>
    <m/>
    <m/>
    <x v="17"/>
    <x v="2"/>
    <x v="16"/>
    <x v="8"/>
    <x v="8"/>
    <x v="2"/>
    <n v="935.11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2T00:00:00"/>
    <x v="181"/>
    <n v="19588.8"/>
    <n v="466.4"/>
    <m/>
    <x v="17"/>
    <x v="9"/>
    <m/>
    <m/>
    <x v="17"/>
    <x v="9"/>
    <x v="16"/>
    <x v="8"/>
    <x v="8"/>
    <x v="2"/>
    <n v="466.4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12T00:00:00"/>
    <x v="181"/>
    <n v="2068.8000000000002"/>
    <n v="49.26"/>
    <m/>
    <x v="17"/>
    <x v="7"/>
    <m/>
    <m/>
    <x v="17"/>
    <x v="7"/>
    <x v="16"/>
    <x v="8"/>
    <x v="8"/>
    <x v="2"/>
    <n v="49.26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5000"/>
    <n v="84.96"/>
    <m/>
    <x v="17"/>
    <x v="3"/>
    <m/>
    <m/>
    <x v="17"/>
    <x v="3"/>
    <x v="16"/>
    <x v="8"/>
    <x v="8"/>
    <x v="2"/>
    <n v="84.96"/>
    <x v="8"/>
    <x v="1"/>
    <n v="2021"/>
    <x v="3"/>
  </r>
  <r>
    <x v="3"/>
    <s v="2.01.04.00.00.00"/>
    <x v="1"/>
    <x v="1"/>
    <x v="0"/>
    <x v="0"/>
    <x v="1"/>
    <x v="3"/>
    <m/>
    <m/>
    <x v="1"/>
    <x v="0"/>
    <d v="2021-08-13T00:00:00"/>
    <x v="182"/>
    <n v="-650000"/>
    <n v="-15571.72"/>
    <m/>
    <x v="23"/>
    <x v="6"/>
    <m/>
    <m/>
    <x v="15"/>
    <x v="6"/>
    <x v="2"/>
    <x v="8"/>
    <x v="8"/>
    <x v="2"/>
    <n v="15571.72"/>
    <x v="8"/>
    <x v="24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6500"/>
    <n v="124.36"/>
    <m/>
    <x v="17"/>
    <x v="5"/>
    <m/>
    <m/>
    <x v="17"/>
    <x v="5"/>
    <x v="16"/>
    <x v="8"/>
    <x v="8"/>
    <x v="2"/>
    <n v="124.36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13T00:00:00"/>
    <x v="182"/>
    <n v="-138000000"/>
    <n v="-3283744.69"/>
    <m/>
    <x v="15"/>
    <x v="6"/>
    <m/>
    <m/>
    <x v="15"/>
    <x v="6"/>
    <x v="2"/>
    <x v="8"/>
    <x v="8"/>
    <x v="2"/>
    <n v="3283744.69"/>
    <x v="8"/>
    <x v="24"/>
    <n v="2021"/>
    <x v="3"/>
  </r>
  <r>
    <x v="9"/>
    <s v="2.03.01.07.00.00"/>
    <x v="1"/>
    <x v="1"/>
    <x v="0"/>
    <x v="0"/>
    <x v="1"/>
    <x v="3"/>
    <m/>
    <m/>
    <x v="1"/>
    <x v="0"/>
    <d v="2021-08-13T00:00:00"/>
    <x v="182"/>
    <n v="-2600"/>
    <n v="-61.9"/>
    <m/>
    <x v="19"/>
    <x v="14"/>
    <m/>
    <m/>
    <x v="19"/>
    <x v="14"/>
    <x v="7"/>
    <x v="8"/>
    <x v="8"/>
    <x v="2"/>
    <n v="61.9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13T00:00:00"/>
    <x v="182"/>
    <n v="30000"/>
    <n v="610.54999999999995"/>
    <m/>
    <x v="17"/>
    <x v="5"/>
    <m/>
    <m/>
    <x v="17"/>
    <x v="5"/>
    <x v="16"/>
    <x v="8"/>
    <x v="8"/>
    <x v="2"/>
    <n v="610.54999999999995"/>
    <x v="8"/>
    <x v="1"/>
    <n v="2021"/>
    <x v="3"/>
  </r>
  <r>
    <x v="3"/>
    <s v="2.01.02.00.00.00"/>
    <x v="1"/>
    <x v="1"/>
    <x v="0"/>
    <x v="0"/>
    <x v="1"/>
    <x v="3"/>
    <m/>
    <m/>
    <x v="1"/>
    <x v="0"/>
    <d v="2021-08-13T00:00:00"/>
    <x v="182"/>
    <n v="-250000"/>
    <n v="-29753.93"/>
    <m/>
    <x v="22"/>
    <x v="6"/>
    <m/>
    <m/>
    <x v="15"/>
    <x v="6"/>
    <x v="2"/>
    <x v="8"/>
    <x v="8"/>
    <x v="2"/>
    <n v="29753.93"/>
    <x v="8"/>
    <x v="24"/>
    <n v="2021"/>
    <x v="3"/>
  </r>
  <r>
    <x v="9"/>
    <m/>
    <x v="1"/>
    <x v="1"/>
    <x v="0"/>
    <x v="0"/>
    <x v="0"/>
    <x v="0"/>
    <m/>
    <m/>
    <x v="1"/>
    <x v="0"/>
    <d v="2021-08-13T00:00:00"/>
    <x v="182"/>
    <n v="0"/>
    <n v="47619.05"/>
    <m/>
    <x v="19"/>
    <x v="11"/>
    <m/>
    <m/>
    <x v="19"/>
    <x v="11"/>
    <x v="7"/>
    <x v="8"/>
    <x v="8"/>
    <x v="2"/>
    <n v="-4761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476.19"/>
    <m/>
    <x v="16"/>
    <x v="7"/>
    <m/>
    <m/>
    <x v="16"/>
    <x v="7"/>
    <x v="16"/>
    <x v="8"/>
    <x v="8"/>
    <x v="2"/>
    <n v="476.1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714.29"/>
    <m/>
    <x v="16"/>
    <x v="8"/>
    <m/>
    <m/>
    <x v="16"/>
    <x v="8"/>
    <x v="16"/>
    <x v="8"/>
    <x v="8"/>
    <x v="2"/>
    <n v="714.2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71.430000000000007"/>
    <m/>
    <x v="16"/>
    <x v="8"/>
    <m/>
    <m/>
    <x v="16"/>
    <x v="8"/>
    <x v="16"/>
    <x v="8"/>
    <x v="8"/>
    <x v="2"/>
    <n v="71.430000000000007"/>
    <x v="8"/>
    <x v="1"/>
    <n v="2021"/>
    <x v="3"/>
  </r>
  <r>
    <x v="9"/>
    <m/>
    <x v="1"/>
    <x v="1"/>
    <x v="0"/>
    <x v="0"/>
    <x v="1"/>
    <x v="0"/>
    <m/>
    <s v="1"/>
    <x v="1"/>
    <x v="0"/>
    <d v="2021-08-13T00:00:00"/>
    <x v="182"/>
    <n v="0"/>
    <n v="47619.05"/>
    <m/>
    <x v="19"/>
    <x v="11"/>
    <m/>
    <m/>
    <x v="19"/>
    <x v="11"/>
    <x v="7"/>
    <x v="8"/>
    <x v="8"/>
    <x v="2"/>
    <n v="-4761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28.21"/>
    <m/>
    <x v="16"/>
    <x v="2"/>
    <m/>
    <m/>
    <x v="16"/>
    <x v="2"/>
    <x v="16"/>
    <x v="8"/>
    <x v="8"/>
    <x v="2"/>
    <n v="28.2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61.9"/>
    <m/>
    <x v="16"/>
    <x v="8"/>
    <m/>
    <m/>
    <x v="16"/>
    <x v="8"/>
    <x v="16"/>
    <x v="8"/>
    <x v="8"/>
    <x v="2"/>
    <n v="61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3T00:00:00"/>
    <x v="182"/>
    <n v="0"/>
    <n v="38.479999999999997"/>
    <m/>
    <x v="16"/>
    <x v="2"/>
    <m/>
    <m/>
    <x v="16"/>
    <x v="2"/>
    <x v="16"/>
    <x v="8"/>
    <x v="8"/>
    <x v="2"/>
    <n v="38.479999999999997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13T00:00:00"/>
    <x v="182"/>
    <n v="0"/>
    <n v="0.24"/>
    <m/>
    <x v="8"/>
    <x v="8"/>
    <m/>
    <m/>
    <x v="8"/>
    <x v="8"/>
    <x v="23"/>
    <x v="8"/>
    <x v="8"/>
    <x v="2"/>
    <n v="0.24"/>
    <x v="8"/>
    <x v="1"/>
    <n v="2021"/>
    <x v="3"/>
  </r>
  <r>
    <x v="16"/>
    <m/>
    <x v="1"/>
    <x v="1"/>
    <x v="0"/>
    <x v="0"/>
    <x v="0"/>
    <x v="0"/>
    <s v="X"/>
    <s v="1"/>
    <x v="1"/>
    <x v="0"/>
    <d v="2021-08-04T00:00:00"/>
    <x v="182"/>
    <m/>
    <n v="3214285.71"/>
    <m/>
    <x v="0"/>
    <x v="0"/>
    <m/>
    <m/>
    <x v="0"/>
    <x v="0"/>
    <x v="13"/>
    <x v="8"/>
    <x v="8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8-02T00:00:00"/>
    <x v="182"/>
    <m/>
    <n v="27618.19"/>
    <m/>
    <x v="0"/>
    <x v="0"/>
    <m/>
    <m/>
    <x v="0"/>
    <x v="0"/>
    <x v="14"/>
    <x v="8"/>
    <x v="8"/>
    <x v="2"/>
    <n v="0"/>
    <x v="0"/>
    <x v="0"/>
    <n v="2021"/>
    <x v="3"/>
  </r>
  <r>
    <x v="25"/>
    <m/>
    <x v="1"/>
    <x v="1"/>
    <x v="0"/>
    <x v="0"/>
    <x v="0"/>
    <x v="0"/>
    <m/>
    <s v="1"/>
    <x v="1"/>
    <x v="0"/>
    <d v="2021-08-03T00:00:00"/>
    <x v="182"/>
    <m/>
    <n v="12098.3"/>
    <m/>
    <x v="0"/>
    <x v="0"/>
    <m/>
    <m/>
    <x v="0"/>
    <x v="0"/>
    <x v="0"/>
    <x v="8"/>
    <x v="8"/>
    <x v="2"/>
    <n v="0"/>
    <x v="0"/>
    <x v="0"/>
    <n v="2021"/>
    <x v="3"/>
  </r>
  <r>
    <x v="35"/>
    <m/>
    <x v="1"/>
    <x v="1"/>
    <x v="0"/>
    <x v="0"/>
    <x v="0"/>
    <x v="0"/>
    <m/>
    <s v="4"/>
    <x v="1"/>
    <x v="0"/>
    <d v="2021-08-01T00:00:00"/>
    <x v="182"/>
    <m/>
    <n v="35623.760000000002"/>
    <m/>
    <x v="0"/>
    <x v="0"/>
    <m/>
    <m/>
    <x v="0"/>
    <x v="0"/>
    <x v="6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13T00:00:00"/>
    <x v="182"/>
    <m/>
    <n v="3289625.97"/>
    <m/>
    <x v="0"/>
    <x v="0"/>
    <m/>
    <m/>
    <x v="0"/>
    <x v="0"/>
    <x v="1"/>
    <x v="8"/>
    <x v="8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8-13T00:00:00"/>
    <x v="182"/>
    <n v="38650.68"/>
    <n v="920.25"/>
    <m/>
    <x v="17"/>
    <x v="4"/>
    <m/>
    <m/>
    <x v="17"/>
    <x v="4"/>
    <x v="16"/>
    <x v="8"/>
    <x v="8"/>
    <x v="2"/>
    <n v="920.25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3T00:00:00"/>
    <x v="182"/>
    <n v="87131.77"/>
    <n v="2074.5700000000002"/>
    <m/>
    <x v="17"/>
    <x v="2"/>
    <m/>
    <m/>
    <x v="17"/>
    <x v="2"/>
    <x v="16"/>
    <x v="8"/>
    <x v="8"/>
    <x v="2"/>
    <n v="2074.5700000000002"/>
    <x v="8"/>
    <x v="1"/>
    <n v="2021"/>
    <x v="3"/>
  </r>
  <r>
    <x v="27"/>
    <s v="2.15.08.01.00.00"/>
    <x v="1"/>
    <x v="1"/>
    <x v="0"/>
    <x v="0"/>
    <x v="1"/>
    <x v="3"/>
    <m/>
    <m/>
    <x v="1"/>
    <x v="0"/>
    <d v="2021-08-13T00:00:00"/>
    <x v="182"/>
    <n v="-6030"/>
    <n v="-143.57"/>
    <m/>
    <x v="14"/>
    <x v="5"/>
    <m/>
    <m/>
    <x v="14"/>
    <x v="5"/>
    <x v="0"/>
    <x v="8"/>
    <x v="8"/>
    <x v="2"/>
    <n v="143.57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13T00:00:00"/>
    <x v="182"/>
    <n v="42000"/>
    <n v="1000"/>
    <m/>
    <x v="17"/>
    <x v="2"/>
    <m/>
    <m/>
    <x v="17"/>
    <x v="2"/>
    <x v="16"/>
    <x v="8"/>
    <x v="8"/>
    <x v="2"/>
    <n v="1000"/>
    <x v="8"/>
    <x v="1"/>
    <n v="2021"/>
    <x v="3"/>
  </r>
  <r>
    <x v="5"/>
    <s v="2.15.01.18.00.00"/>
    <x v="5"/>
    <x v="1"/>
    <x v="0"/>
    <x v="0"/>
    <x v="1"/>
    <x v="3"/>
    <m/>
    <m/>
    <x v="2"/>
    <x v="0"/>
    <d v="2021-08-13T00:00:00"/>
    <x v="182"/>
    <n v="-1000"/>
    <n v="0"/>
    <m/>
    <x v="26"/>
    <x v="19"/>
    <m/>
    <m/>
    <x v="5"/>
    <x v="19"/>
    <x v="0"/>
    <x v="8"/>
    <x v="8"/>
    <x v="2"/>
    <n v="0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1560"/>
    <n v="37.14"/>
    <m/>
    <x v="17"/>
    <x v="12"/>
    <m/>
    <m/>
    <x v="17"/>
    <x v="12"/>
    <x v="16"/>
    <x v="8"/>
    <x v="8"/>
    <x v="2"/>
    <n v="37.1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6T00:00:00"/>
    <x v="183"/>
    <n v="7000"/>
    <n v="323.23"/>
    <m/>
    <x v="17"/>
    <x v="3"/>
    <m/>
    <m/>
    <x v="17"/>
    <x v="3"/>
    <x v="16"/>
    <x v="8"/>
    <x v="8"/>
    <x v="2"/>
    <n v="323.23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6T00:00:00"/>
    <x v="183"/>
    <n v="6409315.9199999999"/>
    <n v="147647.04000000001"/>
    <m/>
    <x v="17"/>
    <x v="12"/>
    <m/>
    <m/>
    <x v="17"/>
    <x v="12"/>
    <x v="16"/>
    <x v="8"/>
    <x v="8"/>
    <x v="2"/>
    <n v="147647.04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155.94999999999999"/>
    <m/>
    <x v="16"/>
    <x v="15"/>
    <m/>
    <m/>
    <x v="16"/>
    <x v="15"/>
    <x v="16"/>
    <x v="8"/>
    <x v="8"/>
    <x v="2"/>
    <n v="155.9499999999999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178.57"/>
    <m/>
    <x v="16"/>
    <x v="12"/>
    <m/>
    <m/>
    <x v="16"/>
    <x v="12"/>
    <x v="16"/>
    <x v="8"/>
    <x v="8"/>
    <x v="2"/>
    <n v="178.57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6T00:00:00"/>
    <x v="183"/>
    <n v="0"/>
    <n v="792.65"/>
    <m/>
    <x v="17"/>
    <x v="10"/>
    <m/>
    <m/>
    <x v="17"/>
    <x v="10"/>
    <x v="16"/>
    <x v="8"/>
    <x v="8"/>
    <x v="2"/>
    <n v="792.6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6T00:00:00"/>
    <x v="183"/>
    <n v="0"/>
    <n v="61.9"/>
    <m/>
    <x v="16"/>
    <x v="18"/>
    <m/>
    <m/>
    <x v="16"/>
    <x v="18"/>
    <x v="16"/>
    <x v="8"/>
    <x v="8"/>
    <x v="2"/>
    <n v="61.9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16T00:00:00"/>
    <x v="183"/>
    <n v="0"/>
    <n v="14.29"/>
    <m/>
    <x v="8"/>
    <x v="6"/>
    <m/>
    <m/>
    <x v="8"/>
    <x v="6"/>
    <x v="23"/>
    <x v="8"/>
    <x v="8"/>
    <x v="2"/>
    <n v="14.29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16T00:00:00"/>
    <x v="183"/>
    <n v="0"/>
    <n v="10.24"/>
    <m/>
    <x v="8"/>
    <x v="6"/>
    <m/>
    <m/>
    <x v="8"/>
    <x v="6"/>
    <x v="23"/>
    <x v="8"/>
    <x v="8"/>
    <x v="2"/>
    <n v="10.2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6T00:00:00"/>
    <x v="183"/>
    <n v="18000"/>
    <n v="527.58000000000004"/>
    <m/>
    <x v="17"/>
    <x v="5"/>
    <m/>
    <m/>
    <x v="17"/>
    <x v="5"/>
    <x v="16"/>
    <x v="8"/>
    <x v="8"/>
    <x v="2"/>
    <n v="527.58000000000004"/>
    <x v="8"/>
    <x v="1"/>
    <n v="2021"/>
    <x v="3"/>
  </r>
  <r>
    <x v="1"/>
    <m/>
    <x v="1"/>
    <x v="1"/>
    <x v="0"/>
    <x v="0"/>
    <x v="0"/>
    <x v="0"/>
    <s v="X"/>
    <s v="1"/>
    <x v="1"/>
    <x v="0"/>
    <d v="2021-08-04T00:00:00"/>
    <x v="183"/>
    <m/>
    <n v="41330.870000000003"/>
    <m/>
    <x v="0"/>
    <x v="0"/>
    <m/>
    <m/>
    <x v="0"/>
    <x v="0"/>
    <x v="1"/>
    <x v="8"/>
    <x v="8"/>
    <x v="2"/>
    <n v="0"/>
    <x v="0"/>
    <x v="0"/>
    <n v="2021"/>
    <x v="3"/>
  </r>
  <r>
    <x v="28"/>
    <m/>
    <x v="1"/>
    <x v="1"/>
    <x v="0"/>
    <x v="0"/>
    <x v="0"/>
    <x v="0"/>
    <m/>
    <s v="1"/>
    <x v="1"/>
    <x v="0"/>
    <d v="2021-08-04T00:00:00"/>
    <x v="183"/>
    <m/>
    <n v="598059.51"/>
    <m/>
    <x v="0"/>
    <x v="0"/>
    <m/>
    <m/>
    <x v="0"/>
    <x v="0"/>
    <x v="15"/>
    <x v="8"/>
    <x v="8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08-04T00:00:00"/>
    <x v="183"/>
    <m/>
    <n v="2050"/>
    <m/>
    <x v="0"/>
    <x v="0"/>
    <m/>
    <m/>
    <x v="0"/>
    <x v="0"/>
    <x v="15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16T00:00:00"/>
    <x v="183"/>
    <m/>
    <n v="2389133.06"/>
    <m/>
    <x v="0"/>
    <x v="0"/>
    <m/>
    <m/>
    <x v="0"/>
    <x v="0"/>
    <x v="1"/>
    <x v="8"/>
    <x v="8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08-01T00:00:00"/>
    <x v="183"/>
    <m/>
    <n v="4634.97"/>
    <m/>
    <x v="0"/>
    <x v="0"/>
    <m/>
    <m/>
    <x v="0"/>
    <x v="0"/>
    <x v="10"/>
    <x v="8"/>
    <x v="8"/>
    <x v="2"/>
    <n v="0"/>
    <x v="0"/>
    <x v="0"/>
    <n v="2021"/>
    <x v="3"/>
  </r>
  <r>
    <x v="0"/>
    <m/>
    <x v="1"/>
    <x v="1"/>
    <x v="0"/>
    <x v="0"/>
    <x v="0"/>
    <x v="0"/>
    <m/>
    <s v="1"/>
    <x v="1"/>
    <x v="0"/>
    <d v="2021-08-03T00:00:00"/>
    <x v="183"/>
    <m/>
    <n v="92855.43"/>
    <m/>
    <x v="0"/>
    <x v="0"/>
    <m/>
    <m/>
    <x v="0"/>
    <x v="0"/>
    <x v="0"/>
    <x v="8"/>
    <x v="8"/>
    <x v="2"/>
    <n v="0"/>
    <x v="0"/>
    <x v="0"/>
    <n v="2021"/>
    <x v="3"/>
  </r>
  <r>
    <x v="12"/>
    <m/>
    <x v="1"/>
    <x v="1"/>
    <x v="0"/>
    <x v="0"/>
    <x v="0"/>
    <x v="0"/>
    <m/>
    <s v="1"/>
    <x v="1"/>
    <x v="0"/>
    <d v="2021-08-04T00:00:00"/>
    <x v="183"/>
    <m/>
    <n v="1650202.29"/>
    <m/>
    <x v="0"/>
    <x v="0"/>
    <m/>
    <m/>
    <x v="0"/>
    <x v="0"/>
    <x v="10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390481.81"/>
    <n v="9297.19"/>
    <m/>
    <x v="17"/>
    <x v="2"/>
    <m/>
    <m/>
    <x v="17"/>
    <x v="2"/>
    <x v="16"/>
    <x v="8"/>
    <x v="8"/>
    <x v="2"/>
    <n v="9297.19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16T00:00:00"/>
    <x v="183"/>
    <n v="161239.07"/>
    <n v="3839.03"/>
    <m/>
    <x v="17"/>
    <x v="2"/>
    <m/>
    <m/>
    <x v="17"/>
    <x v="2"/>
    <x v="16"/>
    <x v="8"/>
    <x v="8"/>
    <x v="2"/>
    <n v="3839.03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5000"/>
    <n v="150.61000000000001"/>
    <m/>
    <x v="17"/>
    <x v="3"/>
    <m/>
    <m/>
    <x v="17"/>
    <x v="3"/>
    <x v="16"/>
    <x v="8"/>
    <x v="8"/>
    <x v="2"/>
    <n v="150.6100000000000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394874.91"/>
    <n v="9401.7800000000007"/>
    <m/>
    <x v="17"/>
    <x v="5"/>
    <m/>
    <m/>
    <x v="17"/>
    <x v="5"/>
    <x v="16"/>
    <x v="8"/>
    <x v="8"/>
    <x v="2"/>
    <n v="9401.780000000000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35000"/>
    <n v="1052.8800000000001"/>
    <m/>
    <x v="17"/>
    <x v="5"/>
    <m/>
    <m/>
    <x v="17"/>
    <x v="5"/>
    <x v="16"/>
    <x v="8"/>
    <x v="8"/>
    <x v="2"/>
    <n v="1052.8800000000001"/>
    <x v="8"/>
    <x v="1"/>
    <n v="2021"/>
    <x v="3"/>
  </r>
  <r>
    <x v="9"/>
    <s v="2.03.01.07.00.00"/>
    <x v="1"/>
    <x v="1"/>
    <x v="0"/>
    <x v="0"/>
    <x v="1"/>
    <x v="3"/>
    <m/>
    <m/>
    <x v="1"/>
    <x v="0"/>
    <d v="2021-08-17T00:00:00"/>
    <x v="184"/>
    <n v="0"/>
    <n v="-71.430000000000007"/>
    <m/>
    <x v="19"/>
    <x v="32"/>
    <m/>
    <m/>
    <x v="19"/>
    <x v="32"/>
    <x v="7"/>
    <x v="8"/>
    <x v="8"/>
    <x v="2"/>
    <n v="71.430000000000007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17T00:00:00"/>
    <x v="184"/>
    <n v="0"/>
    <n v="28.57"/>
    <m/>
    <x v="16"/>
    <x v="5"/>
    <m/>
    <m/>
    <x v="16"/>
    <x v="5"/>
    <x v="16"/>
    <x v="8"/>
    <x v="8"/>
    <x v="2"/>
    <n v="28.5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7T00:00:00"/>
    <x v="184"/>
    <n v="6500"/>
    <n v="162.36000000000001"/>
    <m/>
    <x v="17"/>
    <x v="5"/>
    <m/>
    <m/>
    <x v="17"/>
    <x v="5"/>
    <x v="16"/>
    <x v="8"/>
    <x v="8"/>
    <x v="2"/>
    <n v="162.3600000000000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7T00:00:00"/>
    <x v="184"/>
    <n v="0"/>
    <n v="23.81"/>
    <m/>
    <x v="16"/>
    <x v="7"/>
    <m/>
    <m/>
    <x v="16"/>
    <x v="7"/>
    <x v="16"/>
    <x v="8"/>
    <x v="8"/>
    <x v="2"/>
    <n v="23.81"/>
    <x v="8"/>
    <x v="1"/>
    <n v="2021"/>
    <x v="3"/>
  </r>
  <r>
    <x v="2"/>
    <m/>
    <x v="1"/>
    <x v="1"/>
    <x v="0"/>
    <x v="0"/>
    <x v="0"/>
    <x v="0"/>
    <s v="X"/>
    <s v="1"/>
    <x v="1"/>
    <x v="0"/>
    <d v="2021-08-04T00:00:00"/>
    <x v="184"/>
    <m/>
    <n v="8820.25"/>
    <m/>
    <x v="0"/>
    <x v="0"/>
    <m/>
    <m/>
    <x v="0"/>
    <x v="0"/>
    <x v="1"/>
    <x v="8"/>
    <x v="8"/>
    <x v="2"/>
    <n v="0"/>
    <x v="0"/>
    <x v="0"/>
    <n v="2021"/>
    <x v="3"/>
  </r>
  <r>
    <x v="21"/>
    <m/>
    <x v="1"/>
    <x v="1"/>
    <x v="0"/>
    <x v="0"/>
    <x v="0"/>
    <x v="0"/>
    <s v="X"/>
    <s v="1"/>
    <x v="1"/>
    <x v="0"/>
    <d v="2021-08-04T00:00:00"/>
    <x v="184"/>
    <m/>
    <n v="15159.65"/>
    <m/>
    <x v="0"/>
    <x v="0"/>
    <m/>
    <m/>
    <x v="0"/>
    <x v="0"/>
    <x v="1"/>
    <x v="8"/>
    <x v="8"/>
    <x v="2"/>
    <n v="0"/>
    <x v="0"/>
    <x v="0"/>
    <n v="2021"/>
    <x v="3"/>
  </r>
  <r>
    <x v="4"/>
    <m/>
    <x v="1"/>
    <x v="1"/>
    <x v="0"/>
    <x v="0"/>
    <x v="0"/>
    <x v="0"/>
    <s v="X"/>
    <s v="1"/>
    <x v="1"/>
    <x v="0"/>
    <d v="2021-08-01T00:00:00"/>
    <x v="184"/>
    <m/>
    <n v="4382.45"/>
    <m/>
    <x v="0"/>
    <x v="0"/>
    <m/>
    <m/>
    <x v="0"/>
    <x v="0"/>
    <x v="3"/>
    <x v="8"/>
    <x v="8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08-17T00:00:00"/>
    <x v="184"/>
    <m/>
    <n v="42405.86"/>
    <m/>
    <x v="0"/>
    <x v="0"/>
    <m/>
    <m/>
    <x v="0"/>
    <x v="0"/>
    <x v="9"/>
    <x v="8"/>
    <x v="8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8-04T00:00:00"/>
    <x v="184"/>
    <m/>
    <n v="14043.51"/>
    <m/>
    <x v="0"/>
    <x v="0"/>
    <m/>
    <m/>
    <x v="0"/>
    <x v="0"/>
    <x v="9"/>
    <x v="8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18T00:00:00"/>
    <x v="185"/>
    <n v="5000"/>
    <n v="209.83"/>
    <m/>
    <x v="17"/>
    <x v="3"/>
    <m/>
    <m/>
    <x v="17"/>
    <x v="3"/>
    <x v="16"/>
    <x v="8"/>
    <x v="8"/>
    <x v="2"/>
    <n v="209.83"/>
    <x v="8"/>
    <x v="1"/>
    <n v="2021"/>
    <x v="3"/>
  </r>
  <r>
    <x v="9"/>
    <s v="2.15.08.03.00.00"/>
    <x v="1"/>
    <x v="1"/>
    <x v="0"/>
    <x v="0"/>
    <x v="1"/>
    <x v="3"/>
    <m/>
    <m/>
    <x v="1"/>
    <x v="0"/>
    <d v="2021-08-18T00:00:00"/>
    <x v="185"/>
    <n v="0"/>
    <n v="-702.38"/>
    <m/>
    <x v="19"/>
    <x v="6"/>
    <m/>
    <m/>
    <x v="19"/>
    <x v="6"/>
    <x v="7"/>
    <x v="8"/>
    <x v="8"/>
    <x v="2"/>
    <n v="702.38"/>
    <x v="8"/>
    <x v="22"/>
    <n v="2021"/>
    <x v="3"/>
  </r>
  <r>
    <x v="3"/>
    <s v="2.01.01.01.00.00"/>
    <x v="1"/>
    <x v="1"/>
    <x v="0"/>
    <x v="0"/>
    <x v="1"/>
    <x v="3"/>
    <m/>
    <m/>
    <x v="1"/>
    <x v="0"/>
    <d v="2021-08-18T00:00:00"/>
    <x v="185"/>
    <n v="-15250000"/>
    <n v="-359287.91"/>
    <m/>
    <x v="15"/>
    <x v="6"/>
    <m/>
    <m/>
    <x v="15"/>
    <x v="6"/>
    <x v="2"/>
    <x v="8"/>
    <x v="8"/>
    <x v="2"/>
    <n v="359287.91"/>
    <x v="8"/>
    <x v="24"/>
    <n v="2021"/>
    <x v="3"/>
  </r>
  <r>
    <x v="19"/>
    <s v="1.02.05.00.00.00"/>
    <x v="1"/>
    <x v="2"/>
    <x v="1"/>
    <x v="0"/>
    <x v="1"/>
    <x v="0"/>
    <m/>
    <m/>
    <x v="1"/>
    <x v="0"/>
    <d v="2021-08-18T00:00:00"/>
    <x v="185"/>
    <n v="6500"/>
    <n v="206.54"/>
    <m/>
    <x v="17"/>
    <x v="5"/>
    <m/>
    <m/>
    <x v="17"/>
    <x v="5"/>
    <x v="16"/>
    <x v="8"/>
    <x v="8"/>
    <x v="2"/>
    <n v="206.54"/>
    <x v="8"/>
    <x v="1"/>
    <n v="2021"/>
    <x v="3"/>
  </r>
  <r>
    <x v="6"/>
    <s v="2.15.03.00.00.00"/>
    <x v="1"/>
    <x v="1"/>
    <x v="0"/>
    <x v="0"/>
    <x v="1"/>
    <x v="3"/>
    <m/>
    <m/>
    <x v="1"/>
    <x v="0"/>
    <d v="2021-08-18T00:00:00"/>
    <x v="185"/>
    <n v="-125000"/>
    <n v="-3007.14"/>
    <m/>
    <x v="1"/>
    <x v="6"/>
    <m/>
    <m/>
    <x v="1"/>
    <x v="6"/>
    <x v="0"/>
    <x v="8"/>
    <x v="8"/>
    <x v="2"/>
    <n v="3007.14"/>
    <x v="8"/>
    <x v="22"/>
    <n v="2021"/>
    <x v="3"/>
  </r>
  <r>
    <x v="9"/>
    <s v="2.15.08.01.00.00"/>
    <x v="1"/>
    <x v="1"/>
    <x v="0"/>
    <x v="0"/>
    <x v="1"/>
    <x v="3"/>
    <m/>
    <m/>
    <x v="1"/>
    <x v="0"/>
    <d v="2021-08-18T00:00:00"/>
    <x v="185"/>
    <n v="0"/>
    <n v="-2.86"/>
    <m/>
    <x v="19"/>
    <x v="11"/>
    <m/>
    <m/>
    <x v="19"/>
    <x v="11"/>
    <x v="7"/>
    <x v="8"/>
    <x v="8"/>
    <x v="2"/>
    <n v="2.86"/>
    <x v="8"/>
    <x v="22"/>
    <n v="2021"/>
    <x v="3"/>
  </r>
  <r>
    <x v="36"/>
    <s v="1.03.05.00.00.00"/>
    <x v="1"/>
    <x v="2"/>
    <x v="1"/>
    <x v="0"/>
    <x v="1"/>
    <x v="0"/>
    <m/>
    <m/>
    <x v="1"/>
    <x v="0"/>
    <d v="2021-08-18T00:00:00"/>
    <x v="185"/>
    <n v="0"/>
    <n v="2078.77"/>
    <m/>
    <x v="8"/>
    <x v="35"/>
    <m/>
    <m/>
    <x v="8"/>
    <x v="35"/>
    <x v="23"/>
    <x v="8"/>
    <x v="8"/>
    <x v="2"/>
    <n v="2078.77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8T00:00:00"/>
    <x v="185"/>
    <n v="0"/>
    <n v="169.05"/>
    <m/>
    <x v="16"/>
    <x v="8"/>
    <m/>
    <m/>
    <x v="16"/>
    <x v="8"/>
    <x v="16"/>
    <x v="8"/>
    <x v="8"/>
    <x v="2"/>
    <n v="16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8T00:00:00"/>
    <x v="185"/>
    <n v="0"/>
    <n v="714.29"/>
    <m/>
    <x v="16"/>
    <x v="2"/>
    <m/>
    <m/>
    <x v="16"/>
    <x v="2"/>
    <x v="16"/>
    <x v="8"/>
    <x v="8"/>
    <x v="2"/>
    <n v="714.29"/>
    <x v="8"/>
    <x v="1"/>
    <n v="2021"/>
    <x v="3"/>
  </r>
  <r>
    <x v="19"/>
    <s v="1.02.07.02.00.00"/>
    <x v="1"/>
    <x v="2"/>
    <x v="1"/>
    <x v="0"/>
    <x v="1"/>
    <x v="0"/>
    <m/>
    <m/>
    <x v="1"/>
    <x v="0"/>
    <d v="2021-08-18T00:00:00"/>
    <x v="185"/>
    <n v="0"/>
    <n v="862677.77"/>
    <m/>
    <x v="17"/>
    <x v="17"/>
    <m/>
    <m/>
    <x v="17"/>
    <x v="17"/>
    <x v="16"/>
    <x v="8"/>
    <x v="8"/>
    <x v="2"/>
    <n v="862677.77"/>
    <x v="8"/>
    <x v="1"/>
    <n v="2021"/>
    <x v="3"/>
  </r>
  <r>
    <x v="9"/>
    <s v="2.01.01.01.00.00"/>
    <x v="1"/>
    <x v="1"/>
    <x v="0"/>
    <x v="0"/>
    <x v="1"/>
    <x v="3"/>
    <m/>
    <m/>
    <x v="1"/>
    <x v="0"/>
    <d v="2021-08-18T00:00:00"/>
    <x v="185"/>
    <n v="0"/>
    <n v="-638.98"/>
    <m/>
    <x v="19"/>
    <x v="6"/>
    <m/>
    <m/>
    <x v="19"/>
    <x v="6"/>
    <x v="7"/>
    <x v="8"/>
    <x v="8"/>
    <x v="2"/>
    <n v="638.98"/>
    <x v="8"/>
    <x v="22"/>
    <n v="2021"/>
    <x v="3"/>
  </r>
  <r>
    <x v="25"/>
    <m/>
    <x v="1"/>
    <x v="1"/>
    <x v="0"/>
    <x v="0"/>
    <x v="0"/>
    <x v="0"/>
    <m/>
    <s v="1"/>
    <x v="1"/>
    <x v="0"/>
    <d v="2021-08-01T00:00:00"/>
    <x v="185"/>
    <m/>
    <n v="148306.67000000001"/>
    <m/>
    <x v="0"/>
    <x v="0"/>
    <m/>
    <m/>
    <x v="0"/>
    <x v="0"/>
    <x v="0"/>
    <x v="8"/>
    <x v="8"/>
    <x v="2"/>
    <n v="0"/>
    <x v="0"/>
    <x v="0"/>
    <n v="2021"/>
    <x v="3"/>
  </r>
  <r>
    <x v="10"/>
    <m/>
    <x v="1"/>
    <x v="1"/>
    <x v="1"/>
    <x v="0"/>
    <x v="0"/>
    <x v="0"/>
    <m/>
    <m/>
    <x v="1"/>
    <x v="0"/>
    <d v="2021-08-18T00:00:00"/>
    <x v="185"/>
    <m/>
    <n v="387766.3"/>
    <m/>
    <x v="0"/>
    <x v="0"/>
    <m/>
    <m/>
    <x v="0"/>
    <x v="0"/>
    <x v="8"/>
    <x v="8"/>
    <x v="8"/>
    <x v="2"/>
    <n v="0"/>
    <x v="0"/>
    <x v="0"/>
    <n v="2021"/>
    <x v="3"/>
  </r>
  <r>
    <x v="29"/>
    <m/>
    <x v="1"/>
    <x v="1"/>
    <x v="0"/>
    <x v="0"/>
    <x v="0"/>
    <x v="0"/>
    <s v="X"/>
    <s v="1"/>
    <x v="1"/>
    <x v="0"/>
    <d v="2021-08-02T00:00:00"/>
    <x v="185"/>
    <m/>
    <n v="14672.51"/>
    <m/>
    <x v="0"/>
    <x v="0"/>
    <m/>
    <m/>
    <x v="0"/>
    <x v="0"/>
    <x v="0"/>
    <x v="8"/>
    <x v="8"/>
    <x v="2"/>
    <n v="0"/>
    <x v="0"/>
    <x v="0"/>
    <n v="2021"/>
    <x v="3"/>
  </r>
  <r>
    <x v="27"/>
    <m/>
    <x v="1"/>
    <x v="1"/>
    <x v="0"/>
    <x v="0"/>
    <x v="0"/>
    <x v="0"/>
    <m/>
    <s v="4"/>
    <x v="1"/>
    <x v="0"/>
    <d v="2021-08-01T00:00:00"/>
    <x v="185"/>
    <m/>
    <n v="187806.53"/>
    <m/>
    <x v="0"/>
    <x v="0"/>
    <m/>
    <m/>
    <x v="0"/>
    <x v="0"/>
    <x v="0"/>
    <x v="8"/>
    <x v="8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08-02T00:00:00"/>
    <x v="185"/>
    <m/>
    <n v="36980.589999999997"/>
    <m/>
    <x v="0"/>
    <x v="0"/>
    <m/>
    <m/>
    <x v="0"/>
    <x v="0"/>
    <x v="0"/>
    <x v="8"/>
    <x v="8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8-19T00:00:00"/>
    <x v="186"/>
    <n v="6000"/>
    <n v="273.23"/>
    <m/>
    <x v="17"/>
    <x v="3"/>
    <m/>
    <m/>
    <x v="17"/>
    <x v="3"/>
    <x v="16"/>
    <x v="8"/>
    <x v="8"/>
    <x v="2"/>
    <n v="273.23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19T00:00:00"/>
    <x v="186"/>
    <n v="70000"/>
    <n v="809.52"/>
    <m/>
    <x v="17"/>
    <x v="13"/>
    <m/>
    <m/>
    <x v="17"/>
    <x v="13"/>
    <x v="16"/>
    <x v="8"/>
    <x v="8"/>
    <x v="2"/>
    <n v="809.5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190.48"/>
    <m/>
    <x v="16"/>
    <x v="18"/>
    <m/>
    <m/>
    <x v="16"/>
    <x v="18"/>
    <x v="16"/>
    <x v="8"/>
    <x v="8"/>
    <x v="2"/>
    <n v="190.4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153.9"/>
    <m/>
    <x v="16"/>
    <x v="2"/>
    <m/>
    <m/>
    <x v="16"/>
    <x v="2"/>
    <x v="16"/>
    <x v="8"/>
    <x v="8"/>
    <x v="2"/>
    <n v="153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19T00:00:00"/>
    <x v="186"/>
    <n v="0"/>
    <n v="214.29"/>
    <m/>
    <x v="16"/>
    <x v="12"/>
    <m/>
    <m/>
    <x v="16"/>
    <x v="12"/>
    <x v="16"/>
    <x v="8"/>
    <x v="8"/>
    <x v="2"/>
    <n v="214.2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19T00:00:00"/>
    <x v="186"/>
    <n v="6500"/>
    <n v="137.27000000000001"/>
    <m/>
    <x v="17"/>
    <x v="5"/>
    <m/>
    <m/>
    <x v="17"/>
    <x v="5"/>
    <x v="16"/>
    <x v="8"/>
    <x v="8"/>
    <x v="2"/>
    <n v="137.27000000000001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19T00:00:00"/>
    <x v="186"/>
    <n v="0"/>
    <n v="-5.95"/>
    <m/>
    <x v="19"/>
    <x v="11"/>
    <m/>
    <m/>
    <x v="19"/>
    <x v="11"/>
    <x v="7"/>
    <x v="8"/>
    <x v="8"/>
    <x v="2"/>
    <n v="5.95"/>
    <x v="8"/>
    <x v="22"/>
    <n v="2021"/>
    <x v="3"/>
  </r>
  <r>
    <x v="16"/>
    <m/>
    <x v="1"/>
    <x v="2"/>
    <x v="1"/>
    <x v="0"/>
    <x v="1"/>
    <x v="0"/>
    <m/>
    <m/>
    <x v="1"/>
    <x v="0"/>
    <d v="2021-08-19T00:00:00"/>
    <x v="186"/>
    <n v="1383525.33"/>
    <n v="47954.82"/>
    <m/>
    <x v="30"/>
    <x v="26"/>
    <m/>
    <m/>
    <x v="18"/>
    <x v="26"/>
    <x v="13"/>
    <x v="8"/>
    <x v="8"/>
    <x v="2"/>
    <n v="47954.82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0T00:00:00"/>
    <x v="187"/>
    <n v="2208.63"/>
    <n v="56.4"/>
    <m/>
    <x v="17"/>
    <x v="8"/>
    <m/>
    <m/>
    <x v="17"/>
    <x v="8"/>
    <x v="16"/>
    <x v="8"/>
    <x v="8"/>
    <x v="2"/>
    <n v="56.4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20T00:00:00"/>
    <x v="187"/>
    <n v="91800"/>
    <n v="0"/>
    <m/>
    <x v="17"/>
    <x v="12"/>
    <m/>
    <m/>
    <x v="17"/>
    <x v="12"/>
    <x v="16"/>
    <x v="8"/>
    <x v="8"/>
    <x v="2"/>
    <n v="0"/>
    <x v="8"/>
    <x v="1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1715.4"/>
    <n v="-40.99"/>
    <m/>
    <x v="24"/>
    <x v="13"/>
    <m/>
    <m/>
    <x v="5"/>
    <x v="13"/>
    <x v="0"/>
    <x v="8"/>
    <x v="8"/>
    <x v="2"/>
    <n v="40.99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300"/>
    <n v="-7.65"/>
    <m/>
    <x v="24"/>
    <x v="13"/>
    <m/>
    <m/>
    <x v="5"/>
    <x v="13"/>
    <x v="0"/>
    <x v="8"/>
    <x v="8"/>
    <x v="2"/>
    <n v="7.65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20T00:00:00"/>
    <x v="187"/>
    <n v="-750"/>
    <n v="-7.67"/>
    <m/>
    <x v="24"/>
    <x v="13"/>
    <m/>
    <m/>
    <x v="5"/>
    <x v="13"/>
    <x v="0"/>
    <x v="8"/>
    <x v="8"/>
    <x v="2"/>
    <n v="7.67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5000"/>
    <n v="54.27"/>
    <m/>
    <x v="17"/>
    <x v="3"/>
    <m/>
    <m/>
    <x v="17"/>
    <x v="3"/>
    <x v="16"/>
    <x v="8"/>
    <x v="8"/>
    <x v="2"/>
    <n v="54.27"/>
    <x v="8"/>
    <x v="1"/>
    <n v="2021"/>
    <x v="3"/>
  </r>
  <r>
    <x v="5"/>
    <s v="2.15.01.05.02.00"/>
    <x v="5"/>
    <x v="1"/>
    <x v="0"/>
    <x v="0"/>
    <x v="1"/>
    <x v="3"/>
    <m/>
    <m/>
    <x v="2"/>
    <x v="0"/>
    <d v="2021-08-20T00:00:00"/>
    <x v="187"/>
    <n v="-4230.96"/>
    <n v="0"/>
    <m/>
    <x v="25"/>
    <x v="13"/>
    <m/>
    <m/>
    <x v="5"/>
    <x v="13"/>
    <x v="0"/>
    <x v="8"/>
    <x v="8"/>
    <x v="2"/>
    <n v="0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97.62"/>
    <m/>
    <x v="16"/>
    <x v="7"/>
    <m/>
    <m/>
    <x v="16"/>
    <x v="7"/>
    <x v="16"/>
    <x v="8"/>
    <x v="8"/>
    <x v="2"/>
    <n v="97.6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238.1"/>
    <m/>
    <x v="16"/>
    <x v="8"/>
    <m/>
    <m/>
    <x v="16"/>
    <x v="8"/>
    <x v="16"/>
    <x v="8"/>
    <x v="8"/>
    <x v="2"/>
    <n v="238.1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119.05"/>
    <m/>
    <x v="16"/>
    <x v="8"/>
    <m/>
    <m/>
    <x v="16"/>
    <x v="8"/>
    <x v="16"/>
    <x v="8"/>
    <x v="8"/>
    <x v="2"/>
    <n v="119.0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0T00:00:00"/>
    <x v="187"/>
    <n v="0"/>
    <n v="36.32"/>
    <m/>
    <x v="17"/>
    <x v="4"/>
    <m/>
    <m/>
    <x v="17"/>
    <x v="4"/>
    <x v="16"/>
    <x v="8"/>
    <x v="8"/>
    <x v="2"/>
    <n v="36.32"/>
    <x v="8"/>
    <x v="1"/>
    <n v="2021"/>
    <x v="3"/>
  </r>
  <r>
    <x v="19"/>
    <s v="1.02.01.00.00.00"/>
    <x v="1"/>
    <x v="2"/>
    <x v="1"/>
    <x v="0"/>
    <x v="1"/>
    <x v="0"/>
    <m/>
    <m/>
    <x v="1"/>
    <x v="0"/>
    <d v="2021-08-20T00:00:00"/>
    <x v="187"/>
    <n v="0"/>
    <n v="7263.92"/>
    <m/>
    <x v="17"/>
    <x v="10"/>
    <m/>
    <m/>
    <x v="17"/>
    <x v="10"/>
    <x v="16"/>
    <x v="8"/>
    <x v="8"/>
    <x v="2"/>
    <n v="7263.9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0T00:00:00"/>
    <x v="187"/>
    <n v="0"/>
    <n v="59.52"/>
    <m/>
    <x v="16"/>
    <x v="16"/>
    <m/>
    <m/>
    <x v="16"/>
    <x v="16"/>
    <x v="16"/>
    <x v="8"/>
    <x v="8"/>
    <x v="2"/>
    <n v="59.5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30000"/>
    <n v="859.04"/>
    <m/>
    <x v="17"/>
    <x v="5"/>
    <m/>
    <m/>
    <x v="17"/>
    <x v="5"/>
    <x v="16"/>
    <x v="8"/>
    <x v="8"/>
    <x v="2"/>
    <n v="859.04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0T00:00:00"/>
    <x v="187"/>
    <n v="6500"/>
    <n v="164.91"/>
    <m/>
    <x v="17"/>
    <x v="5"/>
    <m/>
    <m/>
    <x v="17"/>
    <x v="5"/>
    <x v="16"/>
    <x v="8"/>
    <x v="8"/>
    <x v="2"/>
    <n v="164.91"/>
    <x v="8"/>
    <x v="1"/>
    <n v="2021"/>
    <x v="3"/>
  </r>
  <r>
    <x v="9"/>
    <s v="2.15.01.18.00.00"/>
    <x v="1"/>
    <x v="1"/>
    <x v="0"/>
    <x v="0"/>
    <x v="1"/>
    <x v="3"/>
    <m/>
    <m/>
    <x v="1"/>
    <x v="0"/>
    <d v="2021-08-20T00:00:00"/>
    <x v="187"/>
    <n v="0"/>
    <n v="-9.24"/>
    <m/>
    <x v="19"/>
    <x v="19"/>
    <m/>
    <m/>
    <x v="19"/>
    <x v="19"/>
    <x v="7"/>
    <x v="8"/>
    <x v="8"/>
    <x v="2"/>
    <n v="9.24"/>
    <x v="8"/>
    <x v="22"/>
    <n v="2021"/>
    <x v="3"/>
  </r>
  <r>
    <x v="19"/>
    <s v="1.02.01.00.00.00"/>
    <x v="5"/>
    <x v="2"/>
    <x v="1"/>
    <x v="0"/>
    <x v="1"/>
    <x v="0"/>
    <m/>
    <m/>
    <x v="2"/>
    <x v="0"/>
    <d v="2021-08-20T00:00:00"/>
    <x v="187"/>
    <n v="245230.76"/>
    <n v="0"/>
    <m/>
    <x v="17"/>
    <x v="5"/>
    <m/>
    <m/>
    <x v="17"/>
    <x v="5"/>
    <x v="16"/>
    <x v="8"/>
    <x v="8"/>
    <x v="2"/>
    <n v="0"/>
    <x v="8"/>
    <x v="1"/>
    <n v="2021"/>
    <x v="3"/>
  </r>
  <r>
    <x v="15"/>
    <m/>
    <x v="1"/>
    <x v="1"/>
    <x v="0"/>
    <x v="0"/>
    <x v="0"/>
    <x v="0"/>
    <m/>
    <s v="2"/>
    <x v="1"/>
    <x v="0"/>
    <d v="2021-08-04T00:00:00"/>
    <x v="187"/>
    <m/>
    <n v="305137.68"/>
    <m/>
    <x v="0"/>
    <x v="0"/>
    <m/>
    <m/>
    <x v="0"/>
    <x v="0"/>
    <x v="12"/>
    <x v="8"/>
    <x v="8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8-20T00:00:00"/>
    <x v="187"/>
    <m/>
    <n v="457390.33"/>
    <m/>
    <x v="0"/>
    <x v="0"/>
    <m/>
    <m/>
    <x v="0"/>
    <x v="0"/>
    <x v="1"/>
    <x v="8"/>
    <x v="8"/>
    <x v="2"/>
    <n v="0"/>
    <x v="0"/>
    <x v="0"/>
    <n v="2021"/>
    <x v="3"/>
  </r>
  <r>
    <x v="13"/>
    <m/>
    <x v="1"/>
    <x v="1"/>
    <x v="0"/>
    <x v="0"/>
    <x v="0"/>
    <x v="0"/>
    <s v="X"/>
    <s v="2"/>
    <x v="1"/>
    <x v="0"/>
    <d v="2021-08-04T00:00:00"/>
    <x v="187"/>
    <m/>
    <n v="4386.13"/>
    <m/>
    <x v="0"/>
    <x v="0"/>
    <m/>
    <m/>
    <x v="0"/>
    <x v="0"/>
    <x v="10"/>
    <x v="8"/>
    <x v="8"/>
    <x v="2"/>
    <n v="0"/>
    <x v="0"/>
    <x v="0"/>
    <n v="2021"/>
    <x v="3"/>
  </r>
  <r>
    <x v="15"/>
    <m/>
    <x v="1"/>
    <x v="1"/>
    <x v="0"/>
    <x v="0"/>
    <x v="0"/>
    <x v="0"/>
    <s v="X"/>
    <s v="2"/>
    <x v="1"/>
    <x v="0"/>
    <d v="2021-08-10T00:00:00"/>
    <x v="187"/>
    <m/>
    <n v="61958.54"/>
    <m/>
    <x v="0"/>
    <x v="0"/>
    <m/>
    <m/>
    <x v="0"/>
    <x v="0"/>
    <x v="12"/>
    <x v="8"/>
    <x v="8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08-01T00:00:00"/>
    <x v="187"/>
    <m/>
    <n v="25275.98"/>
    <m/>
    <x v="0"/>
    <x v="0"/>
    <m/>
    <m/>
    <x v="0"/>
    <x v="0"/>
    <x v="0"/>
    <x v="8"/>
    <x v="8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8-10T00:00:00"/>
    <x v="187"/>
    <m/>
    <n v="60632"/>
    <m/>
    <x v="0"/>
    <x v="0"/>
    <m/>
    <m/>
    <x v="0"/>
    <x v="0"/>
    <x v="13"/>
    <x v="8"/>
    <x v="8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8-20T00:00:00"/>
    <x v="187"/>
    <n v="1563.25"/>
    <n v="37.22"/>
    <m/>
    <x v="17"/>
    <x v="7"/>
    <m/>
    <m/>
    <x v="17"/>
    <x v="7"/>
    <x v="16"/>
    <x v="8"/>
    <x v="8"/>
    <x v="2"/>
    <n v="37.22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0T00:00:00"/>
    <x v="187"/>
    <n v="30515.81"/>
    <n v="726.57"/>
    <m/>
    <x v="17"/>
    <x v="4"/>
    <m/>
    <m/>
    <x v="17"/>
    <x v="4"/>
    <x v="16"/>
    <x v="8"/>
    <x v="8"/>
    <x v="2"/>
    <n v="726.5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3T00:00:00"/>
    <x v="188"/>
    <n v="7000"/>
    <n v="467.77"/>
    <m/>
    <x v="17"/>
    <x v="3"/>
    <m/>
    <m/>
    <x v="17"/>
    <x v="3"/>
    <x v="16"/>
    <x v="8"/>
    <x v="8"/>
    <x v="2"/>
    <n v="467.77"/>
    <x v="8"/>
    <x v="1"/>
    <n v="2021"/>
    <x v="3"/>
  </r>
  <r>
    <x v="9"/>
    <s v="2.01.01.01.00.00"/>
    <x v="1"/>
    <x v="1"/>
    <x v="0"/>
    <x v="0"/>
    <x v="1"/>
    <x v="3"/>
    <m/>
    <m/>
    <x v="1"/>
    <x v="0"/>
    <d v="2021-08-23T00:00:00"/>
    <x v="188"/>
    <n v="0"/>
    <n v="-12.52"/>
    <m/>
    <x v="19"/>
    <x v="6"/>
    <m/>
    <m/>
    <x v="19"/>
    <x v="6"/>
    <x v="7"/>
    <x v="8"/>
    <x v="8"/>
    <x v="2"/>
    <n v="12.52"/>
    <x v="8"/>
    <x v="22"/>
    <n v="2021"/>
    <x v="3"/>
  </r>
  <r>
    <x v="19"/>
    <s v="1.02.06.00.00.00"/>
    <x v="1"/>
    <x v="2"/>
    <x v="1"/>
    <x v="0"/>
    <x v="1"/>
    <x v="0"/>
    <m/>
    <m/>
    <x v="1"/>
    <x v="0"/>
    <d v="2021-08-23T00:00:00"/>
    <x v="188"/>
    <n v="8500"/>
    <n v="236.5"/>
    <m/>
    <x v="17"/>
    <x v="20"/>
    <m/>
    <m/>
    <x v="17"/>
    <x v="20"/>
    <x v="16"/>
    <x v="8"/>
    <x v="8"/>
    <x v="2"/>
    <n v="236.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3T00:00:00"/>
    <x v="188"/>
    <n v="0"/>
    <n v="359.97"/>
    <m/>
    <x v="16"/>
    <x v="18"/>
    <m/>
    <m/>
    <x v="16"/>
    <x v="18"/>
    <x v="16"/>
    <x v="8"/>
    <x v="8"/>
    <x v="2"/>
    <n v="359.9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3T00:00:00"/>
    <x v="188"/>
    <n v="18000"/>
    <n v="493.65"/>
    <m/>
    <x v="17"/>
    <x v="5"/>
    <m/>
    <m/>
    <x v="17"/>
    <x v="5"/>
    <x v="16"/>
    <x v="8"/>
    <x v="8"/>
    <x v="2"/>
    <n v="493.6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3T00:00:00"/>
    <x v="188"/>
    <n v="6200"/>
    <n v="144.88"/>
    <m/>
    <x v="17"/>
    <x v="20"/>
    <m/>
    <m/>
    <x v="17"/>
    <x v="20"/>
    <x v="16"/>
    <x v="8"/>
    <x v="8"/>
    <x v="2"/>
    <n v="144.88"/>
    <x v="8"/>
    <x v="1"/>
    <n v="2021"/>
    <x v="3"/>
  </r>
  <r>
    <x v="9"/>
    <s v="2.01.02.00.00.00"/>
    <x v="1"/>
    <x v="1"/>
    <x v="0"/>
    <x v="0"/>
    <x v="1"/>
    <x v="3"/>
    <m/>
    <m/>
    <x v="1"/>
    <x v="0"/>
    <d v="2021-08-23T00:00:00"/>
    <x v="188"/>
    <n v="0"/>
    <n v="-61.9"/>
    <m/>
    <x v="19"/>
    <x v="6"/>
    <m/>
    <m/>
    <x v="19"/>
    <x v="6"/>
    <x v="7"/>
    <x v="8"/>
    <x v="8"/>
    <x v="2"/>
    <n v="61.9"/>
    <x v="8"/>
    <x v="22"/>
    <n v="2021"/>
    <x v="3"/>
  </r>
  <r>
    <x v="9"/>
    <s v="2.03.01.07.00.00"/>
    <x v="1"/>
    <x v="1"/>
    <x v="0"/>
    <x v="0"/>
    <x v="1"/>
    <x v="3"/>
    <m/>
    <m/>
    <x v="1"/>
    <x v="0"/>
    <d v="2021-08-23T00:00:00"/>
    <x v="188"/>
    <n v="0"/>
    <n v="-1083.33"/>
    <m/>
    <x v="19"/>
    <x v="7"/>
    <m/>
    <m/>
    <x v="19"/>
    <x v="7"/>
    <x v="7"/>
    <x v="8"/>
    <x v="8"/>
    <x v="2"/>
    <n v="1083.33"/>
    <x v="8"/>
    <x v="22"/>
    <n v="2021"/>
    <x v="3"/>
  </r>
  <r>
    <x v="39"/>
    <s v="1.02.10.00.00.00"/>
    <x v="1"/>
    <x v="2"/>
    <x v="1"/>
    <x v="0"/>
    <x v="1"/>
    <x v="0"/>
    <m/>
    <m/>
    <x v="1"/>
    <x v="0"/>
    <d v="2021-08-23T00:00:00"/>
    <x v="188"/>
    <n v="0"/>
    <n v="35.71"/>
    <m/>
    <x v="16"/>
    <x v="4"/>
    <m/>
    <m/>
    <x v="16"/>
    <x v="4"/>
    <x v="16"/>
    <x v="8"/>
    <x v="8"/>
    <x v="2"/>
    <n v="35.7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5000"/>
    <n v="50.1"/>
    <m/>
    <x v="17"/>
    <x v="3"/>
    <m/>
    <m/>
    <x v="17"/>
    <x v="3"/>
    <x v="16"/>
    <x v="8"/>
    <x v="8"/>
    <x v="2"/>
    <n v="50.1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24T00:00:00"/>
    <x v="189"/>
    <n v="-478684.28"/>
    <n v="-11397.24"/>
    <m/>
    <x v="5"/>
    <x v="25"/>
    <m/>
    <m/>
    <x v="5"/>
    <x v="25"/>
    <x v="0"/>
    <x v="8"/>
    <x v="8"/>
    <x v="2"/>
    <n v="11397.24"/>
    <x v="8"/>
    <x v="22"/>
    <n v="2021"/>
    <x v="3"/>
  </r>
  <r>
    <x v="9"/>
    <s v="2.01.01.01.00.00"/>
    <x v="1"/>
    <x v="1"/>
    <x v="0"/>
    <x v="0"/>
    <x v="1"/>
    <x v="3"/>
    <m/>
    <m/>
    <x v="1"/>
    <x v="0"/>
    <d v="2021-08-24T00:00:00"/>
    <x v="189"/>
    <n v="0"/>
    <n v="-30.21"/>
    <m/>
    <x v="19"/>
    <x v="6"/>
    <m/>
    <m/>
    <x v="19"/>
    <x v="6"/>
    <x v="7"/>
    <x v="8"/>
    <x v="8"/>
    <x v="2"/>
    <n v="30.21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6500"/>
    <n v="93.1"/>
    <m/>
    <x v="17"/>
    <x v="5"/>
    <m/>
    <m/>
    <x v="17"/>
    <x v="5"/>
    <x v="16"/>
    <x v="8"/>
    <x v="8"/>
    <x v="2"/>
    <n v="93.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4T00:00:00"/>
    <x v="189"/>
    <n v="0"/>
    <n v="222.86"/>
    <m/>
    <x v="17"/>
    <x v="14"/>
    <m/>
    <m/>
    <x v="17"/>
    <x v="14"/>
    <x v="16"/>
    <x v="8"/>
    <x v="8"/>
    <x v="2"/>
    <n v="222.86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4T00:00:00"/>
    <x v="189"/>
    <n v="0"/>
    <n v="119.05"/>
    <m/>
    <x v="16"/>
    <x v="8"/>
    <m/>
    <m/>
    <x v="16"/>
    <x v="8"/>
    <x v="16"/>
    <x v="8"/>
    <x v="8"/>
    <x v="2"/>
    <n v="119.05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4T00:00:00"/>
    <x v="189"/>
    <n v="0"/>
    <n v="123.47"/>
    <m/>
    <x v="16"/>
    <x v="18"/>
    <m/>
    <m/>
    <x v="16"/>
    <x v="18"/>
    <x v="16"/>
    <x v="8"/>
    <x v="8"/>
    <x v="2"/>
    <n v="123.47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4T00:00:00"/>
    <x v="189"/>
    <n v="0"/>
    <n v="36.9"/>
    <m/>
    <x v="17"/>
    <x v="14"/>
    <m/>
    <m/>
    <x v="17"/>
    <x v="14"/>
    <x v="16"/>
    <x v="8"/>
    <x v="8"/>
    <x v="2"/>
    <n v="36.9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24T00:00:00"/>
    <x v="189"/>
    <n v="0"/>
    <n v="152.97999999999999"/>
    <m/>
    <x v="8"/>
    <x v="6"/>
    <m/>
    <m/>
    <x v="8"/>
    <x v="6"/>
    <x v="23"/>
    <x v="8"/>
    <x v="8"/>
    <x v="2"/>
    <n v="152.9799999999999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4T00:00:00"/>
    <x v="189"/>
    <n v="35000"/>
    <n v="925.36"/>
    <m/>
    <x v="17"/>
    <x v="5"/>
    <m/>
    <m/>
    <x v="17"/>
    <x v="5"/>
    <x v="16"/>
    <x v="8"/>
    <x v="8"/>
    <x v="2"/>
    <n v="925.36"/>
    <x v="8"/>
    <x v="1"/>
    <n v="2021"/>
    <x v="3"/>
  </r>
  <r>
    <x v="31"/>
    <m/>
    <x v="1"/>
    <x v="1"/>
    <x v="0"/>
    <x v="0"/>
    <x v="0"/>
    <x v="0"/>
    <m/>
    <s v="3"/>
    <x v="1"/>
    <x v="0"/>
    <d v="2021-08-13T00:00:00"/>
    <x v="189"/>
    <m/>
    <n v="2183574.37"/>
    <m/>
    <x v="0"/>
    <x v="0"/>
    <m/>
    <m/>
    <x v="0"/>
    <x v="0"/>
    <x v="21"/>
    <x v="8"/>
    <x v="8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8-13T00:00:00"/>
    <x v="189"/>
    <m/>
    <n v="463159.48"/>
    <m/>
    <x v="0"/>
    <x v="0"/>
    <m/>
    <m/>
    <x v="0"/>
    <x v="0"/>
    <x v="5"/>
    <x v="8"/>
    <x v="8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8-13T00:00:00"/>
    <x v="189"/>
    <m/>
    <n v="5722.46"/>
    <m/>
    <x v="0"/>
    <x v="0"/>
    <m/>
    <m/>
    <x v="0"/>
    <x v="0"/>
    <x v="1"/>
    <x v="8"/>
    <x v="8"/>
    <x v="2"/>
    <n v="0"/>
    <x v="0"/>
    <x v="0"/>
    <n v="2021"/>
    <x v="3"/>
  </r>
  <r>
    <x v="22"/>
    <m/>
    <x v="1"/>
    <x v="1"/>
    <x v="0"/>
    <x v="0"/>
    <x v="0"/>
    <x v="0"/>
    <m/>
    <s v="3"/>
    <x v="1"/>
    <x v="0"/>
    <d v="2021-08-13T00:00:00"/>
    <x v="189"/>
    <m/>
    <n v="36467.199999999997"/>
    <m/>
    <x v="0"/>
    <x v="0"/>
    <m/>
    <m/>
    <x v="0"/>
    <x v="0"/>
    <x v="18"/>
    <x v="8"/>
    <x v="8"/>
    <x v="2"/>
    <n v="0"/>
    <x v="0"/>
    <x v="0"/>
    <n v="2021"/>
    <x v="3"/>
  </r>
  <r>
    <x v="13"/>
    <m/>
    <x v="1"/>
    <x v="1"/>
    <x v="0"/>
    <x v="0"/>
    <x v="0"/>
    <x v="0"/>
    <s v="X"/>
    <s v="3"/>
    <x v="1"/>
    <x v="0"/>
    <d v="2021-08-13T00:00:00"/>
    <x v="189"/>
    <m/>
    <n v="3560.28"/>
    <m/>
    <x v="0"/>
    <x v="0"/>
    <m/>
    <m/>
    <x v="0"/>
    <x v="0"/>
    <x v="10"/>
    <x v="8"/>
    <x v="8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8-24T00:00:00"/>
    <x v="189"/>
    <m/>
    <n v="3040098.52"/>
    <m/>
    <x v="0"/>
    <x v="0"/>
    <m/>
    <m/>
    <x v="0"/>
    <x v="0"/>
    <x v="1"/>
    <x v="8"/>
    <x v="8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8-13T00:00:00"/>
    <x v="189"/>
    <m/>
    <n v="182616.2"/>
    <m/>
    <x v="0"/>
    <x v="0"/>
    <m/>
    <m/>
    <x v="0"/>
    <x v="0"/>
    <x v="9"/>
    <x v="8"/>
    <x v="8"/>
    <x v="2"/>
    <n v="0"/>
    <x v="0"/>
    <x v="0"/>
    <n v="2021"/>
    <x v="3"/>
  </r>
  <r>
    <x v="15"/>
    <m/>
    <x v="1"/>
    <x v="1"/>
    <x v="0"/>
    <x v="0"/>
    <x v="0"/>
    <x v="0"/>
    <s v="X"/>
    <s v="3"/>
    <x v="1"/>
    <x v="0"/>
    <d v="2021-08-13T00:00:00"/>
    <x v="189"/>
    <m/>
    <n v="164521.39000000001"/>
    <m/>
    <x v="0"/>
    <x v="0"/>
    <m/>
    <m/>
    <x v="0"/>
    <x v="0"/>
    <x v="12"/>
    <x v="8"/>
    <x v="8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8-13T00:00:00"/>
    <x v="189"/>
    <m/>
    <n v="477.14"/>
    <m/>
    <x v="0"/>
    <x v="0"/>
    <m/>
    <m/>
    <x v="0"/>
    <x v="0"/>
    <x v="0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24T00:00:00"/>
    <x v="189"/>
    <n v="224288.28"/>
    <n v="5340.2"/>
    <m/>
    <x v="17"/>
    <x v="2"/>
    <m/>
    <m/>
    <x v="17"/>
    <x v="2"/>
    <x v="16"/>
    <x v="8"/>
    <x v="8"/>
    <x v="2"/>
    <n v="5340.2"/>
    <x v="8"/>
    <x v="1"/>
    <n v="2021"/>
    <x v="3"/>
  </r>
  <r>
    <x v="15"/>
    <s v="2.06.01.00.00.00"/>
    <x v="1"/>
    <x v="1"/>
    <x v="0"/>
    <x v="0"/>
    <x v="1"/>
    <x v="3"/>
    <m/>
    <m/>
    <x v="1"/>
    <x v="0"/>
    <d v="2021-08-24T00:00:00"/>
    <x v="189"/>
    <n v="-1300000"/>
    <n v="-30952.38"/>
    <m/>
    <x v="32"/>
    <x v="19"/>
    <m/>
    <m/>
    <x v="23"/>
    <x v="19"/>
    <x v="12"/>
    <x v="8"/>
    <x v="8"/>
    <x v="2"/>
    <n v="30952.38"/>
    <x v="8"/>
    <x v="22"/>
    <n v="2021"/>
    <x v="3"/>
  </r>
  <r>
    <x v="15"/>
    <s v="2.06.02.00.00.00"/>
    <x v="1"/>
    <x v="1"/>
    <x v="0"/>
    <x v="0"/>
    <x v="1"/>
    <x v="3"/>
    <m/>
    <m/>
    <x v="1"/>
    <x v="0"/>
    <d v="2021-08-24T00:00:00"/>
    <x v="189"/>
    <n v="-200000"/>
    <n v="-4761.8999999999996"/>
    <m/>
    <x v="31"/>
    <x v="19"/>
    <m/>
    <m/>
    <x v="23"/>
    <x v="19"/>
    <x v="12"/>
    <x v="8"/>
    <x v="8"/>
    <x v="2"/>
    <n v="4761.8999999999996"/>
    <x v="8"/>
    <x v="22"/>
    <n v="2021"/>
    <x v="3"/>
  </r>
  <r>
    <x v="36"/>
    <s v="1.03.05.00.00.00"/>
    <x v="1"/>
    <x v="2"/>
    <x v="1"/>
    <x v="0"/>
    <x v="1"/>
    <x v="0"/>
    <m/>
    <m/>
    <x v="1"/>
    <x v="0"/>
    <d v="2021-08-25T00:00:00"/>
    <x v="190"/>
    <n v="27416.9"/>
    <n v="652.78"/>
    <m/>
    <x v="8"/>
    <x v="8"/>
    <m/>
    <m/>
    <x v="8"/>
    <x v="8"/>
    <x v="23"/>
    <x v="8"/>
    <x v="8"/>
    <x v="2"/>
    <n v="652.78"/>
    <x v="8"/>
    <x v="1"/>
    <n v="2021"/>
    <x v="3"/>
  </r>
  <r>
    <x v="29"/>
    <s v="2.15.01.07.00.00"/>
    <x v="1"/>
    <x v="1"/>
    <x v="0"/>
    <x v="0"/>
    <x v="1"/>
    <x v="3"/>
    <m/>
    <m/>
    <x v="1"/>
    <x v="0"/>
    <d v="2021-08-25T00:00:00"/>
    <x v="190"/>
    <n v="-32000"/>
    <n v="-761.9"/>
    <m/>
    <x v="9"/>
    <x v="21"/>
    <m/>
    <m/>
    <x v="9"/>
    <x v="21"/>
    <x v="0"/>
    <x v="8"/>
    <x v="8"/>
    <x v="2"/>
    <n v="761.9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5T00:00:00"/>
    <x v="190"/>
    <n v="7000"/>
    <n v="106.23"/>
    <m/>
    <x v="17"/>
    <x v="3"/>
    <m/>
    <m/>
    <x v="17"/>
    <x v="3"/>
    <x v="16"/>
    <x v="8"/>
    <x v="8"/>
    <x v="2"/>
    <n v="106.23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5T00:00:00"/>
    <x v="190"/>
    <n v="47758.57"/>
    <n v="1137.1099999999999"/>
    <m/>
    <x v="17"/>
    <x v="27"/>
    <m/>
    <m/>
    <x v="17"/>
    <x v="27"/>
    <x v="16"/>
    <x v="8"/>
    <x v="8"/>
    <x v="2"/>
    <n v="1137.109999999999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5T00:00:00"/>
    <x v="190"/>
    <n v="0"/>
    <n v="23.81"/>
    <m/>
    <x v="16"/>
    <x v="15"/>
    <m/>
    <m/>
    <x v="16"/>
    <x v="15"/>
    <x v="16"/>
    <x v="8"/>
    <x v="8"/>
    <x v="2"/>
    <n v="23.81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5T00:00:00"/>
    <x v="190"/>
    <n v="0"/>
    <n v="36.9"/>
    <m/>
    <x v="17"/>
    <x v="14"/>
    <m/>
    <m/>
    <x v="17"/>
    <x v="14"/>
    <x v="16"/>
    <x v="8"/>
    <x v="8"/>
    <x v="2"/>
    <n v="36.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5T00:00:00"/>
    <x v="190"/>
    <n v="0"/>
    <n v="20.83"/>
    <m/>
    <x v="16"/>
    <x v="9"/>
    <m/>
    <m/>
    <x v="16"/>
    <x v="9"/>
    <x v="16"/>
    <x v="8"/>
    <x v="8"/>
    <x v="2"/>
    <n v="20.83"/>
    <x v="8"/>
    <x v="1"/>
    <n v="2021"/>
    <x v="3"/>
  </r>
  <r>
    <x v="6"/>
    <s v="2.15.03.00.00.00"/>
    <x v="1"/>
    <x v="1"/>
    <x v="0"/>
    <x v="0"/>
    <x v="1"/>
    <x v="3"/>
    <m/>
    <m/>
    <x v="1"/>
    <x v="0"/>
    <d v="2021-08-25T00:00:00"/>
    <x v="190"/>
    <n v="-115000"/>
    <n v="-3604.76"/>
    <m/>
    <x v="1"/>
    <x v="6"/>
    <m/>
    <m/>
    <x v="1"/>
    <x v="6"/>
    <x v="0"/>
    <x v="8"/>
    <x v="8"/>
    <x v="2"/>
    <n v="3604.76"/>
    <x v="8"/>
    <x v="22"/>
    <n v="2021"/>
    <x v="3"/>
  </r>
  <r>
    <x v="19"/>
    <s v="1.02.05.00.00.00"/>
    <x v="1"/>
    <x v="2"/>
    <x v="1"/>
    <x v="0"/>
    <x v="1"/>
    <x v="0"/>
    <m/>
    <m/>
    <x v="1"/>
    <x v="0"/>
    <d v="2021-08-25T00:00:00"/>
    <x v="190"/>
    <n v="6500"/>
    <n v="163.02000000000001"/>
    <m/>
    <x v="17"/>
    <x v="5"/>
    <m/>
    <m/>
    <x v="17"/>
    <x v="5"/>
    <x v="16"/>
    <x v="8"/>
    <x v="8"/>
    <x v="2"/>
    <n v="163.02000000000001"/>
    <x v="8"/>
    <x v="1"/>
    <n v="2021"/>
    <x v="3"/>
  </r>
  <r>
    <x v="9"/>
    <m/>
    <x v="1"/>
    <x v="1"/>
    <x v="0"/>
    <x v="0"/>
    <x v="1"/>
    <x v="0"/>
    <m/>
    <s v="3"/>
    <x v="1"/>
    <x v="0"/>
    <d v="2021-08-25T00:00:00"/>
    <x v="190"/>
    <n v="0"/>
    <n v="14285.71"/>
    <m/>
    <x v="19"/>
    <x v="11"/>
    <m/>
    <m/>
    <x v="19"/>
    <x v="11"/>
    <x v="7"/>
    <x v="8"/>
    <x v="8"/>
    <x v="2"/>
    <n v="-14285.71"/>
    <x v="8"/>
    <x v="1"/>
    <n v="2021"/>
    <x v="3"/>
  </r>
  <r>
    <x v="9"/>
    <m/>
    <x v="1"/>
    <x v="1"/>
    <x v="0"/>
    <x v="0"/>
    <x v="1"/>
    <x v="0"/>
    <m/>
    <s v="3"/>
    <x v="1"/>
    <x v="0"/>
    <d v="2021-08-25T00:00:00"/>
    <x v="190"/>
    <n v="0"/>
    <n v="23809.52"/>
    <m/>
    <x v="19"/>
    <x v="11"/>
    <m/>
    <m/>
    <x v="19"/>
    <x v="11"/>
    <x v="7"/>
    <x v="8"/>
    <x v="8"/>
    <x v="2"/>
    <n v="-23809.52"/>
    <x v="8"/>
    <x v="1"/>
    <n v="2021"/>
    <x v="3"/>
  </r>
  <r>
    <x v="9"/>
    <m/>
    <x v="1"/>
    <x v="1"/>
    <x v="0"/>
    <x v="0"/>
    <x v="0"/>
    <x v="0"/>
    <m/>
    <m/>
    <x v="1"/>
    <x v="0"/>
    <d v="2021-08-25T00:00:00"/>
    <x v="190"/>
    <n v="0"/>
    <n v="6942857.1399999997"/>
    <m/>
    <x v="19"/>
    <x v="11"/>
    <m/>
    <m/>
    <x v="19"/>
    <x v="11"/>
    <x v="7"/>
    <x v="8"/>
    <x v="8"/>
    <x v="2"/>
    <n v="-6942857.1399999997"/>
    <x v="8"/>
    <x v="1"/>
    <n v="2021"/>
    <x v="3"/>
  </r>
  <r>
    <x v="9"/>
    <m/>
    <x v="1"/>
    <x v="1"/>
    <x v="0"/>
    <x v="0"/>
    <x v="1"/>
    <x v="0"/>
    <m/>
    <s v="3"/>
    <x v="1"/>
    <x v="0"/>
    <d v="2021-08-25T00:00:00"/>
    <x v="190"/>
    <n v="0"/>
    <n v="6904761.9000000004"/>
    <m/>
    <x v="19"/>
    <x v="11"/>
    <m/>
    <m/>
    <x v="19"/>
    <x v="11"/>
    <x v="7"/>
    <x v="8"/>
    <x v="8"/>
    <x v="2"/>
    <n v="-6904761.9000000004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25T00:00:00"/>
    <x v="190"/>
    <n v="-36500000.020000003"/>
    <n v="-868708.67"/>
    <m/>
    <x v="15"/>
    <x v="6"/>
    <m/>
    <m/>
    <x v="15"/>
    <x v="6"/>
    <x v="2"/>
    <x v="8"/>
    <x v="8"/>
    <x v="2"/>
    <n v="868708.67"/>
    <x v="8"/>
    <x v="24"/>
    <n v="2021"/>
    <x v="3"/>
  </r>
  <r>
    <x v="29"/>
    <m/>
    <x v="1"/>
    <x v="1"/>
    <x v="0"/>
    <x v="0"/>
    <x v="0"/>
    <x v="0"/>
    <s v="X"/>
    <s v="3"/>
    <x v="1"/>
    <x v="0"/>
    <d v="2021-08-13T00:00:00"/>
    <x v="190"/>
    <m/>
    <n v="3547.62"/>
    <m/>
    <x v="0"/>
    <x v="0"/>
    <m/>
    <m/>
    <x v="0"/>
    <x v="0"/>
    <x v="0"/>
    <x v="8"/>
    <x v="8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8-01T00:00:00"/>
    <x v="190"/>
    <m/>
    <n v="3115.29"/>
    <m/>
    <x v="0"/>
    <x v="0"/>
    <m/>
    <m/>
    <x v="0"/>
    <x v="0"/>
    <x v="12"/>
    <x v="8"/>
    <x v="8"/>
    <x v="2"/>
    <n v="0"/>
    <x v="0"/>
    <x v="0"/>
    <n v="2021"/>
    <x v="3"/>
  </r>
  <r>
    <x v="31"/>
    <m/>
    <x v="1"/>
    <x v="1"/>
    <x v="0"/>
    <x v="0"/>
    <x v="0"/>
    <x v="0"/>
    <m/>
    <s v="3"/>
    <x v="1"/>
    <x v="0"/>
    <d v="2021-08-15T00:00:00"/>
    <x v="190"/>
    <m/>
    <n v="2583333.33"/>
    <m/>
    <x v="0"/>
    <x v="0"/>
    <m/>
    <m/>
    <x v="0"/>
    <x v="0"/>
    <x v="21"/>
    <x v="8"/>
    <x v="8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08-13T00:00:00"/>
    <x v="190"/>
    <m/>
    <n v="283983.37"/>
    <m/>
    <x v="0"/>
    <x v="0"/>
    <m/>
    <m/>
    <x v="0"/>
    <x v="0"/>
    <x v="17"/>
    <x v="8"/>
    <x v="8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8-13T00:00:00"/>
    <x v="190"/>
    <m/>
    <n v="8737.5499999999993"/>
    <m/>
    <x v="0"/>
    <x v="0"/>
    <m/>
    <m/>
    <x v="0"/>
    <x v="0"/>
    <x v="12"/>
    <x v="8"/>
    <x v="8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8-13T00:00:00"/>
    <x v="190"/>
    <m/>
    <n v="32652.33"/>
    <m/>
    <x v="0"/>
    <x v="0"/>
    <m/>
    <m/>
    <x v="0"/>
    <x v="0"/>
    <x v="1"/>
    <x v="8"/>
    <x v="8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8-25T00:00:00"/>
    <x v="190"/>
    <m/>
    <n v="2915369.49"/>
    <m/>
    <x v="0"/>
    <x v="0"/>
    <m/>
    <m/>
    <x v="0"/>
    <x v="0"/>
    <x v="1"/>
    <x v="8"/>
    <x v="8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8-25T00:00:00"/>
    <x v="190"/>
    <n v="26714.99"/>
    <n v="636.07000000000005"/>
    <m/>
    <x v="17"/>
    <x v="2"/>
    <m/>
    <m/>
    <x v="17"/>
    <x v="2"/>
    <x v="16"/>
    <x v="8"/>
    <x v="8"/>
    <x v="2"/>
    <n v="636.07000000000005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5T00:00:00"/>
    <x v="190"/>
    <n v="333626.93"/>
    <n v="7943.5"/>
    <m/>
    <x v="17"/>
    <x v="2"/>
    <m/>
    <m/>
    <x v="17"/>
    <x v="2"/>
    <x v="16"/>
    <x v="8"/>
    <x v="8"/>
    <x v="2"/>
    <n v="7943.5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6T00:00:00"/>
    <x v="191"/>
    <n v="83214.36"/>
    <n v="1981.29"/>
    <m/>
    <x v="17"/>
    <x v="15"/>
    <m/>
    <m/>
    <x v="17"/>
    <x v="15"/>
    <x v="16"/>
    <x v="8"/>
    <x v="8"/>
    <x v="2"/>
    <n v="1981.2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6T00:00:00"/>
    <x v="191"/>
    <n v="5000"/>
    <n v="93.34"/>
    <m/>
    <x v="17"/>
    <x v="3"/>
    <m/>
    <m/>
    <x v="17"/>
    <x v="3"/>
    <x v="16"/>
    <x v="8"/>
    <x v="8"/>
    <x v="2"/>
    <n v="93.34"/>
    <x v="8"/>
    <x v="1"/>
    <n v="2021"/>
    <x v="3"/>
  </r>
  <r>
    <x v="9"/>
    <s v="2.15.01.12.00.00"/>
    <x v="1"/>
    <x v="1"/>
    <x v="0"/>
    <x v="0"/>
    <x v="1"/>
    <x v="3"/>
    <m/>
    <m/>
    <x v="1"/>
    <x v="0"/>
    <d v="2021-08-26T00:00:00"/>
    <x v="191"/>
    <n v="0"/>
    <n v="-58.33"/>
    <m/>
    <x v="19"/>
    <x v="12"/>
    <m/>
    <m/>
    <x v="19"/>
    <x v="12"/>
    <x v="7"/>
    <x v="8"/>
    <x v="8"/>
    <x v="2"/>
    <n v="58.33"/>
    <x v="8"/>
    <x v="22"/>
    <n v="2021"/>
    <x v="3"/>
  </r>
  <r>
    <x v="9"/>
    <s v="2.03.01.07.00.00"/>
    <x v="1"/>
    <x v="1"/>
    <x v="0"/>
    <x v="0"/>
    <x v="1"/>
    <x v="3"/>
    <m/>
    <m/>
    <x v="1"/>
    <x v="0"/>
    <d v="2021-08-26T00:00:00"/>
    <x v="191"/>
    <n v="0"/>
    <n v="-92.86"/>
    <m/>
    <x v="19"/>
    <x v="13"/>
    <m/>
    <m/>
    <x v="19"/>
    <x v="13"/>
    <x v="7"/>
    <x v="8"/>
    <x v="8"/>
    <x v="2"/>
    <n v="92.86"/>
    <x v="8"/>
    <x v="22"/>
    <n v="2021"/>
    <x v="3"/>
  </r>
  <r>
    <x v="5"/>
    <s v="2.15.01.12.00.00"/>
    <x v="1"/>
    <x v="1"/>
    <x v="0"/>
    <x v="0"/>
    <x v="1"/>
    <x v="3"/>
    <m/>
    <m/>
    <x v="1"/>
    <x v="0"/>
    <d v="2021-08-26T00:00:00"/>
    <x v="191"/>
    <n v="-167019.17000000001"/>
    <n v="-7493.26"/>
    <m/>
    <x v="24"/>
    <x v="6"/>
    <m/>
    <m/>
    <x v="5"/>
    <x v="6"/>
    <x v="0"/>
    <x v="8"/>
    <x v="8"/>
    <x v="2"/>
    <n v="7493.26"/>
    <x v="8"/>
    <x v="22"/>
    <n v="2021"/>
    <x v="3"/>
  </r>
  <r>
    <x v="3"/>
    <s v="2.01.01.01.00.00"/>
    <x v="1"/>
    <x v="1"/>
    <x v="0"/>
    <x v="0"/>
    <x v="1"/>
    <x v="3"/>
    <m/>
    <m/>
    <x v="1"/>
    <x v="0"/>
    <d v="2021-08-26T00:00:00"/>
    <x v="191"/>
    <n v="-2350000"/>
    <n v="-54648.05"/>
    <m/>
    <x v="15"/>
    <x v="6"/>
    <m/>
    <m/>
    <x v="15"/>
    <x v="6"/>
    <x v="2"/>
    <x v="8"/>
    <x v="8"/>
    <x v="2"/>
    <n v="54648.05"/>
    <x v="8"/>
    <x v="24"/>
    <n v="2021"/>
    <x v="3"/>
  </r>
  <r>
    <x v="9"/>
    <s v="2.03.01.07.00.00"/>
    <x v="1"/>
    <x v="1"/>
    <x v="0"/>
    <x v="0"/>
    <x v="1"/>
    <x v="3"/>
    <m/>
    <m/>
    <x v="1"/>
    <x v="0"/>
    <d v="2021-08-26T00:00:00"/>
    <x v="191"/>
    <n v="-14300"/>
    <n v="-340.48"/>
    <m/>
    <x v="19"/>
    <x v="14"/>
    <m/>
    <m/>
    <x v="19"/>
    <x v="14"/>
    <x v="7"/>
    <x v="8"/>
    <x v="8"/>
    <x v="2"/>
    <n v="340.48"/>
    <x v="8"/>
    <x v="22"/>
    <n v="2021"/>
    <x v="3"/>
  </r>
  <r>
    <x v="9"/>
    <m/>
    <x v="1"/>
    <x v="1"/>
    <x v="0"/>
    <x v="0"/>
    <x v="0"/>
    <x v="0"/>
    <m/>
    <m/>
    <x v="1"/>
    <x v="0"/>
    <d v="2021-08-26T00:00:00"/>
    <x v="191"/>
    <n v="0"/>
    <n v="66666.67"/>
    <m/>
    <x v="19"/>
    <x v="11"/>
    <m/>
    <m/>
    <x v="19"/>
    <x v="11"/>
    <x v="7"/>
    <x v="8"/>
    <x v="8"/>
    <x v="2"/>
    <n v="-66666.6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6T00:00:00"/>
    <x v="191"/>
    <n v="6500"/>
    <n v="166.53"/>
    <m/>
    <x v="17"/>
    <x v="5"/>
    <m/>
    <m/>
    <x v="17"/>
    <x v="5"/>
    <x v="16"/>
    <x v="8"/>
    <x v="8"/>
    <x v="2"/>
    <n v="166.53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26T00:00:00"/>
    <x v="191"/>
    <n v="0"/>
    <n v="183.33"/>
    <m/>
    <x v="16"/>
    <x v="15"/>
    <m/>
    <m/>
    <x v="16"/>
    <x v="15"/>
    <x v="16"/>
    <x v="8"/>
    <x v="8"/>
    <x v="2"/>
    <n v="183.33"/>
    <x v="8"/>
    <x v="1"/>
    <n v="2021"/>
    <x v="3"/>
  </r>
  <r>
    <x v="3"/>
    <s v="2.01.02.00.00.00"/>
    <x v="1"/>
    <x v="1"/>
    <x v="0"/>
    <x v="0"/>
    <x v="1"/>
    <x v="3"/>
    <m/>
    <m/>
    <x v="1"/>
    <x v="0"/>
    <d v="2021-08-26T00:00:00"/>
    <x v="191"/>
    <n v="-18750000"/>
    <n v="-444220.97"/>
    <m/>
    <x v="22"/>
    <x v="6"/>
    <m/>
    <m/>
    <x v="15"/>
    <x v="6"/>
    <x v="2"/>
    <x v="8"/>
    <x v="8"/>
    <x v="2"/>
    <n v="444220.97"/>
    <x v="8"/>
    <x v="24"/>
    <n v="2021"/>
    <x v="3"/>
  </r>
  <r>
    <x v="3"/>
    <s v="2.01.04.00.00.00"/>
    <x v="1"/>
    <x v="1"/>
    <x v="0"/>
    <x v="0"/>
    <x v="1"/>
    <x v="3"/>
    <m/>
    <m/>
    <x v="1"/>
    <x v="0"/>
    <d v="2021-08-26T00:00:00"/>
    <x v="191"/>
    <n v="-83971"/>
    <n v="-1999.36"/>
    <m/>
    <x v="23"/>
    <x v="6"/>
    <m/>
    <m/>
    <x v="15"/>
    <x v="6"/>
    <x v="2"/>
    <x v="8"/>
    <x v="8"/>
    <x v="2"/>
    <n v="1999.36"/>
    <x v="8"/>
    <x v="24"/>
    <n v="2021"/>
    <x v="3"/>
  </r>
  <r>
    <x v="9"/>
    <m/>
    <x v="1"/>
    <x v="1"/>
    <x v="0"/>
    <x v="0"/>
    <x v="1"/>
    <x v="0"/>
    <m/>
    <s v="3"/>
    <x v="1"/>
    <x v="0"/>
    <d v="2021-08-26T00:00:00"/>
    <x v="191"/>
    <n v="0"/>
    <n v="66666.67"/>
    <m/>
    <x v="19"/>
    <x v="11"/>
    <m/>
    <m/>
    <x v="19"/>
    <x v="11"/>
    <x v="7"/>
    <x v="8"/>
    <x v="8"/>
    <x v="2"/>
    <n v="-66666.67"/>
    <x v="8"/>
    <x v="1"/>
    <n v="2021"/>
    <x v="3"/>
  </r>
  <r>
    <x v="36"/>
    <s v="1.03.05.00.00.00"/>
    <x v="1"/>
    <x v="2"/>
    <x v="1"/>
    <x v="0"/>
    <x v="1"/>
    <x v="0"/>
    <m/>
    <m/>
    <x v="1"/>
    <x v="0"/>
    <d v="2021-08-26T00:00:00"/>
    <x v="191"/>
    <n v="0"/>
    <n v="11.9"/>
    <m/>
    <x v="8"/>
    <x v="6"/>
    <m/>
    <m/>
    <x v="8"/>
    <x v="6"/>
    <x v="23"/>
    <x v="8"/>
    <x v="8"/>
    <x v="2"/>
    <n v="11.9"/>
    <x v="8"/>
    <x v="1"/>
    <n v="2021"/>
    <x v="3"/>
  </r>
  <r>
    <x v="7"/>
    <m/>
    <x v="1"/>
    <x v="1"/>
    <x v="0"/>
    <x v="0"/>
    <x v="0"/>
    <x v="0"/>
    <m/>
    <s v="3"/>
    <x v="1"/>
    <x v="0"/>
    <d v="2021-08-13T00:00:00"/>
    <x v="191"/>
    <m/>
    <n v="24415.55"/>
    <m/>
    <x v="0"/>
    <x v="0"/>
    <m/>
    <m/>
    <x v="0"/>
    <x v="0"/>
    <x v="4"/>
    <x v="8"/>
    <x v="8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8-26T00:00:00"/>
    <x v="191"/>
    <m/>
    <n v="3526299.58"/>
    <m/>
    <x v="0"/>
    <x v="0"/>
    <m/>
    <m/>
    <x v="0"/>
    <x v="0"/>
    <x v="15"/>
    <x v="8"/>
    <x v="8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08-13T00:00:00"/>
    <x v="191"/>
    <m/>
    <n v="23393.26"/>
    <m/>
    <x v="0"/>
    <x v="0"/>
    <m/>
    <m/>
    <x v="0"/>
    <x v="0"/>
    <x v="0"/>
    <x v="8"/>
    <x v="8"/>
    <x v="2"/>
    <n v="0"/>
    <x v="0"/>
    <x v="0"/>
    <n v="2021"/>
    <x v="3"/>
  </r>
  <r>
    <x v="14"/>
    <m/>
    <x v="1"/>
    <x v="1"/>
    <x v="0"/>
    <x v="0"/>
    <x v="0"/>
    <x v="0"/>
    <s v="X"/>
    <s v="3"/>
    <x v="1"/>
    <x v="0"/>
    <d v="2021-08-13T00:00:00"/>
    <x v="191"/>
    <m/>
    <n v="49346.39"/>
    <m/>
    <x v="0"/>
    <x v="0"/>
    <m/>
    <m/>
    <x v="0"/>
    <x v="0"/>
    <x v="11"/>
    <x v="8"/>
    <x v="8"/>
    <x v="2"/>
    <n v="0"/>
    <x v="0"/>
    <x v="0"/>
    <n v="2021"/>
    <x v="3"/>
  </r>
  <r>
    <x v="11"/>
    <m/>
    <x v="1"/>
    <x v="1"/>
    <x v="0"/>
    <x v="0"/>
    <x v="0"/>
    <x v="0"/>
    <s v="X"/>
    <s v="3"/>
    <x v="1"/>
    <x v="0"/>
    <d v="2021-08-18T00:00:00"/>
    <x v="191"/>
    <m/>
    <n v="3404761.9"/>
    <m/>
    <x v="0"/>
    <x v="0"/>
    <m/>
    <m/>
    <x v="0"/>
    <x v="0"/>
    <x v="9"/>
    <x v="8"/>
    <x v="8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08-13T00:00:00"/>
    <x v="191"/>
    <m/>
    <n v="13893.9"/>
    <m/>
    <x v="0"/>
    <x v="0"/>
    <m/>
    <m/>
    <x v="0"/>
    <x v="0"/>
    <x v="0"/>
    <x v="8"/>
    <x v="8"/>
    <x v="2"/>
    <n v="0"/>
    <x v="0"/>
    <x v="0"/>
    <n v="2021"/>
    <x v="3"/>
  </r>
  <r>
    <x v="25"/>
    <m/>
    <x v="1"/>
    <x v="1"/>
    <x v="0"/>
    <x v="0"/>
    <x v="0"/>
    <x v="0"/>
    <m/>
    <s v="3"/>
    <x v="1"/>
    <x v="0"/>
    <d v="2021-08-13T00:00:00"/>
    <x v="191"/>
    <m/>
    <n v="10488.57"/>
    <m/>
    <x v="0"/>
    <x v="0"/>
    <m/>
    <m/>
    <x v="0"/>
    <x v="0"/>
    <x v="0"/>
    <x v="8"/>
    <x v="8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8-26T00:00:00"/>
    <x v="191"/>
    <n v="3586.2"/>
    <n v="85.39"/>
    <m/>
    <x v="17"/>
    <x v="7"/>
    <m/>
    <m/>
    <x v="17"/>
    <x v="7"/>
    <x v="16"/>
    <x v="8"/>
    <x v="8"/>
    <x v="2"/>
    <n v="85.3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5000"/>
    <n v="242.28"/>
    <m/>
    <x v="17"/>
    <x v="3"/>
    <m/>
    <m/>
    <x v="17"/>
    <x v="3"/>
    <x v="16"/>
    <x v="8"/>
    <x v="8"/>
    <x v="2"/>
    <n v="242.28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7T00:00:00"/>
    <x v="192"/>
    <n v="23247.599999999999"/>
    <n v="553.51"/>
    <m/>
    <x v="17"/>
    <x v="15"/>
    <m/>
    <m/>
    <x v="17"/>
    <x v="15"/>
    <x v="16"/>
    <x v="8"/>
    <x v="8"/>
    <x v="2"/>
    <n v="553.51"/>
    <x v="8"/>
    <x v="1"/>
    <n v="2021"/>
    <x v="3"/>
  </r>
  <r>
    <x v="19"/>
    <s v="1.02.03.00.00.00"/>
    <x v="1"/>
    <x v="2"/>
    <x v="1"/>
    <x v="0"/>
    <x v="1"/>
    <x v="0"/>
    <m/>
    <m/>
    <x v="1"/>
    <x v="0"/>
    <d v="2021-08-27T00:00:00"/>
    <x v="192"/>
    <n v="12389.54"/>
    <n v="294.99"/>
    <m/>
    <x v="17"/>
    <x v="15"/>
    <m/>
    <m/>
    <x v="17"/>
    <x v="15"/>
    <x v="16"/>
    <x v="8"/>
    <x v="8"/>
    <x v="2"/>
    <n v="294.99"/>
    <x v="8"/>
    <x v="1"/>
    <n v="2021"/>
    <x v="3"/>
  </r>
  <r>
    <x v="19"/>
    <s v="1.02.09.00.00.00"/>
    <x v="5"/>
    <x v="2"/>
    <x v="1"/>
    <x v="0"/>
    <x v="1"/>
    <x v="0"/>
    <m/>
    <m/>
    <x v="2"/>
    <x v="0"/>
    <d v="2021-08-27T00:00:00"/>
    <x v="192"/>
    <n v="2096.6"/>
    <n v="0"/>
    <m/>
    <x v="17"/>
    <x v="8"/>
    <m/>
    <m/>
    <x v="17"/>
    <x v="8"/>
    <x v="16"/>
    <x v="8"/>
    <x v="8"/>
    <x v="2"/>
    <n v="0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6500"/>
    <n v="175.17"/>
    <m/>
    <x v="17"/>
    <x v="5"/>
    <m/>
    <m/>
    <x v="17"/>
    <x v="5"/>
    <x v="16"/>
    <x v="8"/>
    <x v="8"/>
    <x v="2"/>
    <n v="175.17"/>
    <x v="8"/>
    <x v="1"/>
    <n v="2021"/>
    <x v="3"/>
  </r>
  <r>
    <x v="3"/>
    <s v="2.01.01.01.00.00"/>
    <x v="1"/>
    <x v="1"/>
    <x v="0"/>
    <x v="0"/>
    <x v="1"/>
    <x v="3"/>
    <m/>
    <m/>
    <x v="1"/>
    <x v="0"/>
    <d v="2021-08-27T00:00:00"/>
    <x v="192"/>
    <n v="-60000000"/>
    <n v="-1420186.61"/>
    <m/>
    <x v="15"/>
    <x v="6"/>
    <m/>
    <m/>
    <x v="15"/>
    <x v="6"/>
    <x v="2"/>
    <x v="8"/>
    <x v="8"/>
    <x v="2"/>
    <n v="1420186.61"/>
    <x v="8"/>
    <x v="25"/>
    <n v="2021"/>
    <x v="3"/>
  </r>
  <r>
    <x v="39"/>
    <s v="1.02.10.00.00.00"/>
    <x v="1"/>
    <x v="2"/>
    <x v="1"/>
    <x v="0"/>
    <x v="1"/>
    <x v="0"/>
    <m/>
    <m/>
    <x v="1"/>
    <x v="0"/>
    <d v="2021-08-27T00:00:00"/>
    <x v="192"/>
    <n v="0"/>
    <n v="35.71"/>
    <m/>
    <x v="16"/>
    <x v="16"/>
    <m/>
    <m/>
    <x v="16"/>
    <x v="16"/>
    <x v="16"/>
    <x v="8"/>
    <x v="8"/>
    <x v="2"/>
    <n v="35.7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280"/>
    <n v="5.39"/>
    <m/>
    <x v="17"/>
    <x v="20"/>
    <m/>
    <m/>
    <x v="17"/>
    <x v="20"/>
    <x v="16"/>
    <x v="8"/>
    <x v="8"/>
    <x v="2"/>
    <n v="5.39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27T00:00:00"/>
    <x v="192"/>
    <n v="30000"/>
    <n v="761.86"/>
    <m/>
    <x v="17"/>
    <x v="5"/>
    <m/>
    <m/>
    <x v="17"/>
    <x v="5"/>
    <x v="16"/>
    <x v="8"/>
    <x v="8"/>
    <x v="2"/>
    <n v="761.86"/>
    <x v="8"/>
    <x v="1"/>
    <n v="2021"/>
    <x v="3"/>
  </r>
  <r>
    <x v="19"/>
    <s v="1.02.11.00.00.00"/>
    <x v="1"/>
    <x v="2"/>
    <x v="1"/>
    <x v="0"/>
    <x v="1"/>
    <x v="0"/>
    <m/>
    <m/>
    <x v="1"/>
    <x v="0"/>
    <d v="2021-08-27T00:00:00"/>
    <x v="192"/>
    <n v="0"/>
    <n v="792.65"/>
    <m/>
    <x v="17"/>
    <x v="10"/>
    <m/>
    <m/>
    <x v="17"/>
    <x v="10"/>
    <x v="16"/>
    <x v="8"/>
    <x v="8"/>
    <x v="2"/>
    <n v="792.65"/>
    <x v="8"/>
    <x v="1"/>
    <n v="2021"/>
    <x v="3"/>
  </r>
  <r>
    <x v="41"/>
    <m/>
    <x v="1"/>
    <x v="1"/>
    <x v="1"/>
    <x v="0"/>
    <x v="0"/>
    <x v="0"/>
    <m/>
    <m/>
    <x v="1"/>
    <x v="0"/>
    <d v="2021-08-27T00:00:00"/>
    <x v="192"/>
    <m/>
    <n v="519099.5"/>
    <m/>
    <x v="0"/>
    <x v="0"/>
    <m/>
    <m/>
    <x v="0"/>
    <x v="0"/>
    <x v="15"/>
    <x v="8"/>
    <x v="8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8-13T00:00:00"/>
    <x v="192"/>
    <m/>
    <n v="34798.480000000003"/>
    <m/>
    <x v="0"/>
    <x v="0"/>
    <m/>
    <m/>
    <x v="0"/>
    <x v="0"/>
    <x v="5"/>
    <x v="8"/>
    <x v="8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08-13T00:00:00"/>
    <x v="192"/>
    <m/>
    <n v="2052.5700000000002"/>
    <m/>
    <x v="0"/>
    <x v="0"/>
    <m/>
    <m/>
    <x v="0"/>
    <x v="0"/>
    <x v="15"/>
    <x v="8"/>
    <x v="8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08-16T00:00:00"/>
    <x v="192"/>
    <m/>
    <n v="187830.91"/>
    <m/>
    <x v="0"/>
    <x v="0"/>
    <m/>
    <m/>
    <x v="0"/>
    <x v="0"/>
    <x v="9"/>
    <x v="8"/>
    <x v="8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8-13T00:00:00"/>
    <x v="192"/>
    <m/>
    <n v="294417.53999999998"/>
    <m/>
    <x v="0"/>
    <x v="0"/>
    <m/>
    <m/>
    <x v="0"/>
    <x v="0"/>
    <x v="9"/>
    <x v="8"/>
    <x v="8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342.81"/>
    <n v="31.97"/>
    <m/>
    <x v="17"/>
    <x v="7"/>
    <m/>
    <m/>
    <x v="17"/>
    <x v="7"/>
    <x v="16"/>
    <x v="8"/>
    <x v="8"/>
    <x v="2"/>
    <n v="31.97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208032.5"/>
    <n v="4953.1499999999996"/>
    <m/>
    <x v="17"/>
    <x v="2"/>
    <m/>
    <m/>
    <x v="17"/>
    <x v="2"/>
    <x v="16"/>
    <x v="8"/>
    <x v="8"/>
    <x v="2"/>
    <n v="4953.149999999999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4075.48"/>
    <n v="97.04"/>
    <m/>
    <x v="17"/>
    <x v="14"/>
    <m/>
    <m/>
    <x v="17"/>
    <x v="14"/>
    <x v="16"/>
    <x v="8"/>
    <x v="8"/>
    <x v="2"/>
    <n v="97.04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213.8"/>
    <n v="28.9"/>
    <m/>
    <x v="17"/>
    <x v="14"/>
    <m/>
    <m/>
    <x v="17"/>
    <x v="14"/>
    <x v="16"/>
    <x v="8"/>
    <x v="8"/>
    <x v="2"/>
    <n v="28.9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022.95"/>
    <n v="24.36"/>
    <m/>
    <x v="17"/>
    <x v="14"/>
    <m/>
    <m/>
    <x v="17"/>
    <x v="14"/>
    <x v="16"/>
    <x v="8"/>
    <x v="8"/>
    <x v="2"/>
    <n v="24.3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840.88"/>
    <n v="20.02"/>
    <m/>
    <x v="17"/>
    <x v="14"/>
    <m/>
    <m/>
    <x v="17"/>
    <x v="14"/>
    <x v="16"/>
    <x v="8"/>
    <x v="8"/>
    <x v="2"/>
    <n v="20.02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976.43"/>
    <n v="47.06"/>
    <m/>
    <x v="17"/>
    <x v="14"/>
    <m/>
    <m/>
    <x v="17"/>
    <x v="14"/>
    <x v="16"/>
    <x v="8"/>
    <x v="8"/>
    <x v="2"/>
    <n v="47.06"/>
    <x v="8"/>
    <x v="1"/>
    <n v="2021"/>
    <x v="3"/>
  </r>
  <r>
    <x v="19"/>
    <s v="1.02.09.00.00.00"/>
    <x v="1"/>
    <x v="2"/>
    <x v="1"/>
    <x v="0"/>
    <x v="1"/>
    <x v="0"/>
    <m/>
    <m/>
    <x v="1"/>
    <x v="0"/>
    <d v="2021-08-27T00:00:00"/>
    <x v="192"/>
    <n v="1499.69"/>
    <n v="35.71"/>
    <m/>
    <x v="17"/>
    <x v="14"/>
    <m/>
    <m/>
    <x v="17"/>
    <x v="14"/>
    <x v="16"/>
    <x v="8"/>
    <x v="8"/>
    <x v="2"/>
    <n v="35.71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8646.3700000000008"/>
    <n v="205.87"/>
    <m/>
    <x v="17"/>
    <x v="7"/>
    <m/>
    <m/>
    <x v="17"/>
    <x v="7"/>
    <x v="16"/>
    <x v="8"/>
    <x v="8"/>
    <x v="2"/>
    <n v="205.87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27T00:00:00"/>
    <x v="192"/>
    <n v="182678.34"/>
    <n v="3545.52"/>
    <m/>
    <x v="17"/>
    <x v="2"/>
    <m/>
    <m/>
    <x v="17"/>
    <x v="2"/>
    <x v="16"/>
    <x v="8"/>
    <x v="8"/>
    <x v="2"/>
    <n v="3545.52"/>
    <x v="8"/>
    <x v="1"/>
    <n v="2021"/>
    <x v="3"/>
  </r>
  <r>
    <x v="5"/>
    <s v="2.15.08.14.00.00"/>
    <x v="1"/>
    <x v="1"/>
    <x v="0"/>
    <x v="0"/>
    <x v="1"/>
    <x v="3"/>
    <m/>
    <m/>
    <x v="1"/>
    <x v="0"/>
    <d v="2021-08-30T00:00:00"/>
    <x v="193"/>
    <n v="-2421.6"/>
    <n v="-58.54"/>
    <m/>
    <x v="5"/>
    <x v="30"/>
    <m/>
    <m/>
    <x v="5"/>
    <x v="30"/>
    <x v="0"/>
    <x v="8"/>
    <x v="8"/>
    <x v="2"/>
    <n v="58.54"/>
    <x v="8"/>
    <x v="26"/>
    <n v="2021"/>
    <x v="3"/>
  </r>
  <r>
    <x v="19"/>
    <s v="1.02.05.00.00.00"/>
    <x v="1"/>
    <x v="2"/>
    <x v="1"/>
    <x v="0"/>
    <x v="1"/>
    <x v="0"/>
    <m/>
    <m/>
    <x v="1"/>
    <x v="0"/>
    <d v="2021-08-30T00:00:00"/>
    <x v="193"/>
    <n v="8000"/>
    <n v="402.26"/>
    <m/>
    <x v="17"/>
    <x v="3"/>
    <m/>
    <m/>
    <x v="17"/>
    <x v="3"/>
    <x v="16"/>
    <x v="8"/>
    <x v="8"/>
    <x v="2"/>
    <n v="402.26"/>
    <x v="8"/>
    <x v="1"/>
    <n v="2021"/>
    <x v="3"/>
  </r>
  <r>
    <x v="19"/>
    <s v="1.02.09.00.00.00"/>
    <x v="5"/>
    <x v="2"/>
    <x v="1"/>
    <x v="0"/>
    <x v="1"/>
    <x v="0"/>
    <m/>
    <m/>
    <x v="2"/>
    <x v="0"/>
    <d v="2021-08-30T00:00:00"/>
    <x v="193"/>
    <n v="90000"/>
    <n v="0"/>
    <m/>
    <x v="17"/>
    <x v="3"/>
    <m/>
    <m/>
    <x v="17"/>
    <x v="3"/>
    <x v="16"/>
    <x v="8"/>
    <x v="8"/>
    <x v="2"/>
    <n v="0"/>
    <x v="8"/>
    <x v="1"/>
    <n v="2021"/>
    <x v="3"/>
  </r>
  <r>
    <x v="19"/>
    <s v="1.02.05.00.00.00"/>
    <x v="5"/>
    <x v="2"/>
    <x v="1"/>
    <x v="0"/>
    <x v="1"/>
    <x v="0"/>
    <m/>
    <m/>
    <x v="2"/>
    <x v="0"/>
    <d v="2021-08-30T00:00:00"/>
    <x v="193"/>
    <n v="140000"/>
    <n v="0"/>
    <m/>
    <x v="17"/>
    <x v="3"/>
    <m/>
    <m/>
    <x v="17"/>
    <x v="3"/>
    <x v="16"/>
    <x v="8"/>
    <x v="8"/>
    <x v="2"/>
    <n v="0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30T00:00:00"/>
    <x v="193"/>
    <n v="71740.039999999994"/>
    <n v="0"/>
    <m/>
    <x v="17"/>
    <x v="13"/>
    <m/>
    <m/>
    <x v="17"/>
    <x v="13"/>
    <x v="16"/>
    <x v="8"/>
    <x v="8"/>
    <x v="2"/>
    <n v="0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0T00:00:00"/>
    <x v="193"/>
    <n v="0"/>
    <n v="7016.67"/>
    <m/>
    <x v="16"/>
    <x v="12"/>
    <m/>
    <m/>
    <x v="16"/>
    <x v="12"/>
    <x v="16"/>
    <x v="8"/>
    <x v="8"/>
    <x v="2"/>
    <n v="7016.67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0T00:00:00"/>
    <x v="193"/>
    <n v="18000"/>
    <n v="510.52"/>
    <m/>
    <x v="17"/>
    <x v="5"/>
    <m/>
    <m/>
    <x v="17"/>
    <x v="5"/>
    <x v="16"/>
    <x v="8"/>
    <x v="8"/>
    <x v="2"/>
    <n v="510.5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0T00:00:00"/>
    <x v="193"/>
    <n v="0"/>
    <n v="47.62"/>
    <m/>
    <x v="16"/>
    <x v="8"/>
    <m/>
    <m/>
    <x v="16"/>
    <x v="8"/>
    <x v="16"/>
    <x v="8"/>
    <x v="8"/>
    <x v="2"/>
    <n v="47.62"/>
    <x v="8"/>
    <x v="1"/>
    <n v="2021"/>
    <x v="3"/>
  </r>
  <r>
    <x v="9"/>
    <s v="2.03.01.02.00.00"/>
    <x v="1"/>
    <x v="1"/>
    <x v="0"/>
    <x v="0"/>
    <x v="1"/>
    <x v="3"/>
    <m/>
    <m/>
    <x v="1"/>
    <x v="0"/>
    <d v="2021-08-30T00:00:00"/>
    <x v="193"/>
    <n v="-589975.19999999995"/>
    <n v="-14047.03"/>
    <m/>
    <x v="19"/>
    <x v="17"/>
    <m/>
    <m/>
    <x v="19"/>
    <x v="17"/>
    <x v="7"/>
    <x v="8"/>
    <x v="8"/>
    <x v="2"/>
    <n v="14047.03"/>
    <x v="8"/>
    <x v="26"/>
    <n v="2021"/>
    <x v="3"/>
  </r>
  <r>
    <x v="4"/>
    <m/>
    <x v="1"/>
    <x v="1"/>
    <x v="1"/>
    <x v="0"/>
    <x v="0"/>
    <x v="0"/>
    <m/>
    <m/>
    <x v="1"/>
    <x v="0"/>
    <d v="2021-08-30T00:00:00"/>
    <x v="193"/>
    <m/>
    <n v="18916.669999999998"/>
    <m/>
    <x v="0"/>
    <x v="0"/>
    <m/>
    <m/>
    <x v="0"/>
    <x v="0"/>
    <x v="3"/>
    <x v="8"/>
    <x v="8"/>
    <x v="2"/>
    <n v="0"/>
    <x v="0"/>
    <x v="0"/>
    <n v="2021"/>
    <x v="3"/>
  </r>
  <r>
    <x v="12"/>
    <m/>
    <x v="1"/>
    <x v="1"/>
    <x v="0"/>
    <x v="0"/>
    <x v="0"/>
    <x v="0"/>
    <m/>
    <s v="4"/>
    <x v="1"/>
    <x v="0"/>
    <d v="2021-08-13T00:00:00"/>
    <x v="193"/>
    <m/>
    <n v="18916.669999999998"/>
    <m/>
    <x v="0"/>
    <x v="0"/>
    <m/>
    <m/>
    <x v="0"/>
    <x v="0"/>
    <x v="10"/>
    <x v="8"/>
    <x v="8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08-30T00:00:00"/>
    <x v="193"/>
    <n v="-500000"/>
    <n v="-11904.76"/>
    <m/>
    <x v="32"/>
    <x v="19"/>
    <m/>
    <m/>
    <x v="23"/>
    <x v="19"/>
    <x v="12"/>
    <x v="8"/>
    <x v="8"/>
    <x v="2"/>
    <n v="11904.76"/>
    <x v="8"/>
    <x v="26"/>
    <n v="2021"/>
    <x v="3"/>
  </r>
  <r>
    <x v="19"/>
    <s v="1.02.11.00.00.00"/>
    <x v="1"/>
    <x v="2"/>
    <x v="1"/>
    <x v="0"/>
    <x v="1"/>
    <x v="0"/>
    <m/>
    <m/>
    <x v="1"/>
    <x v="0"/>
    <d v="2021-08-30T00:00:00"/>
    <x v="193"/>
    <n v="39966.11"/>
    <n v="673.12"/>
    <m/>
    <x v="17"/>
    <x v="4"/>
    <m/>
    <m/>
    <x v="17"/>
    <x v="4"/>
    <x v="16"/>
    <x v="8"/>
    <x v="8"/>
    <x v="2"/>
    <n v="673.1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6000"/>
    <n v="65.41"/>
    <m/>
    <x v="17"/>
    <x v="3"/>
    <m/>
    <m/>
    <x v="17"/>
    <x v="3"/>
    <x v="16"/>
    <x v="8"/>
    <x v="8"/>
    <x v="2"/>
    <n v="65.4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6500"/>
    <n v="163.51"/>
    <m/>
    <x v="17"/>
    <x v="5"/>
    <m/>
    <m/>
    <x v="17"/>
    <x v="5"/>
    <x v="16"/>
    <x v="8"/>
    <x v="8"/>
    <x v="2"/>
    <n v="163.51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35000"/>
    <n v="1044.0999999999999"/>
    <m/>
    <x v="17"/>
    <x v="5"/>
    <m/>
    <m/>
    <x v="17"/>
    <x v="5"/>
    <x v="16"/>
    <x v="8"/>
    <x v="8"/>
    <x v="2"/>
    <n v="1044.0999999999999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10902.38"/>
    <m/>
    <x v="16"/>
    <x v="12"/>
    <m/>
    <m/>
    <x v="16"/>
    <x v="12"/>
    <x v="16"/>
    <x v="8"/>
    <x v="8"/>
    <x v="2"/>
    <n v="10902.3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0"/>
    <n v="29.76"/>
    <m/>
    <x v="16"/>
    <x v="7"/>
    <m/>
    <m/>
    <x v="16"/>
    <x v="7"/>
    <x v="16"/>
    <x v="8"/>
    <x v="8"/>
    <x v="2"/>
    <n v="29.76"/>
    <x v="8"/>
    <x v="1"/>
    <n v="2021"/>
    <x v="3"/>
  </r>
  <r>
    <x v="9"/>
    <s v="2.15.08.01.00.00"/>
    <x v="1"/>
    <x v="1"/>
    <x v="0"/>
    <x v="0"/>
    <x v="1"/>
    <x v="3"/>
    <m/>
    <m/>
    <x v="1"/>
    <x v="0"/>
    <d v="2021-08-31T00:00:00"/>
    <x v="194"/>
    <n v="0"/>
    <n v="-317.24"/>
    <m/>
    <x v="19"/>
    <x v="11"/>
    <m/>
    <m/>
    <x v="19"/>
    <x v="11"/>
    <x v="7"/>
    <x v="8"/>
    <x v="8"/>
    <x v="2"/>
    <n v="317.24"/>
    <x v="8"/>
    <x v="26"/>
    <n v="2021"/>
    <x v="3"/>
  </r>
  <r>
    <x v="19"/>
    <s v="1.02.06.00.00.00"/>
    <x v="1"/>
    <x v="2"/>
    <x v="1"/>
    <x v="0"/>
    <x v="1"/>
    <x v="0"/>
    <m/>
    <m/>
    <x v="1"/>
    <x v="0"/>
    <d v="2021-08-31T00:00:00"/>
    <x v="194"/>
    <n v="6500"/>
    <n v="144.88"/>
    <m/>
    <x v="17"/>
    <x v="20"/>
    <m/>
    <m/>
    <x v="17"/>
    <x v="20"/>
    <x v="16"/>
    <x v="8"/>
    <x v="8"/>
    <x v="2"/>
    <n v="144.88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7247.62"/>
    <m/>
    <x v="16"/>
    <x v="12"/>
    <m/>
    <m/>
    <x v="16"/>
    <x v="12"/>
    <x v="16"/>
    <x v="8"/>
    <x v="8"/>
    <x v="2"/>
    <n v="7247.62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8-31T00:00:00"/>
    <x v="194"/>
    <n v="0"/>
    <n v="735.82"/>
    <m/>
    <x v="17"/>
    <x v="1"/>
    <m/>
    <m/>
    <x v="17"/>
    <x v="1"/>
    <x v="16"/>
    <x v="8"/>
    <x v="8"/>
    <x v="2"/>
    <n v="735.82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6500"/>
    <n v="3407.14"/>
    <m/>
    <x v="16"/>
    <x v="12"/>
    <m/>
    <m/>
    <x v="16"/>
    <x v="12"/>
    <x v="16"/>
    <x v="8"/>
    <x v="8"/>
    <x v="2"/>
    <n v="3407.14"/>
    <x v="8"/>
    <x v="1"/>
    <n v="2021"/>
    <x v="3"/>
  </r>
  <r>
    <x v="39"/>
    <s v="1.02.10.00.00.00"/>
    <x v="1"/>
    <x v="2"/>
    <x v="1"/>
    <x v="0"/>
    <x v="1"/>
    <x v="0"/>
    <m/>
    <m/>
    <x v="1"/>
    <x v="0"/>
    <d v="2021-08-31T00:00:00"/>
    <x v="194"/>
    <n v="0"/>
    <n v="238.1"/>
    <m/>
    <x v="16"/>
    <x v="2"/>
    <m/>
    <m/>
    <x v="16"/>
    <x v="2"/>
    <x v="16"/>
    <x v="8"/>
    <x v="8"/>
    <x v="2"/>
    <n v="238.1"/>
    <x v="8"/>
    <x v="1"/>
    <n v="2021"/>
    <x v="3"/>
  </r>
  <r>
    <x v="45"/>
    <s v="2.15.08.05.00.00"/>
    <x v="1"/>
    <x v="1"/>
    <x v="0"/>
    <x v="0"/>
    <x v="1"/>
    <x v="3"/>
    <m/>
    <m/>
    <x v="1"/>
    <x v="0"/>
    <d v="2021-08-31T00:00:00"/>
    <x v="194"/>
    <n v="-800000"/>
    <n v="-7619.05"/>
    <m/>
    <x v="37"/>
    <x v="33"/>
    <m/>
    <m/>
    <x v="26"/>
    <x v="33"/>
    <x v="0"/>
    <x v="8"/>
    <x v="8"/>
    <x v="2"/>
    <n v="7619.05"/>
    <x v="8"/>
    <x v="26"/>
    <n v="2021"/>
    <x v="3"/>
  </r>
  <r>
    <x v="9"/>
    <s v="2.15.08.01.00.00"/>
    <x v="1"/>
    <x v="1"/>
    <x v="0"/>
    <x v="0"/>
    <x v="1"/>
    <x v="3"/>
    <m/>
    <m/>
    <x v="1"/>
    <x v="0"/>
    <d v="2021-08-31T00:00:00"/>
    <x v="194"/>
    <n v="0"/>
    <n v="-735.82"/>
    <m/>
    <x v="19"/>
    <x v="11"/>
    <m/>
    <m/>
    <x v="19"/>
    <x v="11"/>
    <x v="7"/>
    <x v="8"/>
    <x v="8"/>
    <x v="2"/>
    <n v="735.82"/>
    <x v="8"/>
    <x v="26"/>
    <n v="2021"/>
    <x v="3"/>
  </r>
  <r>
    <x v="5"/>
    <m/>
    <x v="1"/>
    <x v="1"/>
    <x v="0"/>
    <x v="0"/>
    <x v="0"/>
    <x v="0"/>
    <m/>
    <s v="1"/>
    <x v="1"/>
    <x v="0"/>
    <d v="2021-08-01T00:00:00"/>
    <x v="194"/>
    <m/>
    <n v="19047619.050000001"/>
    <m/>
    <x v="0"/>
    <x v="0"/>
    <m/>
    <m/>
    <x v="0"/>
    <x v="0"/>
    <x v="0"/>
    <x v="8"/>
    <x v="8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8-13T00:00:00"/>
    <x v="194"/>
    <m/>
    <n v="12832148.960000001"/>
    <m/>
    <x v="0"/>
    <x v="0"/>
    <m/>
    <m/>
    <x v="0"/>
    <x v="0"/>
    <x v="5"/>
    <x v="8"/>
    <x v="8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08-31T00:00:00"/>
    <x v="194"/>
    <m/>
    <n v="58450194.43"/>
    <m/>
    <x v="0"/>
    <x v="0"/>
    <m/>
    <m/>
    <x v="0"/>
    <x v="0"/>
    <x v="13"/>
    <x v="8"/>
    <x v="8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8-13T00:00:00"/>
    <x v="194"/>
    <m/>
    <n v="411.95"/>
    <m/>
    <x v="0"/>
    <x v="0"/>
    <m/>
    <m/>
    <x v="0"/>
    <x v="0"/>
    <x v="14"/>
    <x v="8"/>
    <x v="8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8-01T00:00:00"/>
    <x v="194"/>
    <m/>
    <n v="478599"/>
    <m/>
    <x v="0"/>
    <x v="0"/>
    <m/>
    <m/>
    <x v="0"/>
    <x v="0"/>
    <x v="13"/>
    <x v="8"/>
    <x v="8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08-13T00:00:00"/>
    <x v="194"/>
    <m/>
    <n v="6254187.4299999997"/>
    <m/>
    <x v="0"/>
    <x v="0"/>
    <m/>
    <m/>
    <x v="0"/>
    <x v="0"/>
    <x v="17"/>
    <x v="8"/>
    <x v="8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08-31T00:00:00"/>
    <x v="194"/>
    <m/>
    <n v="38612966.390000001"/>
    <m/>
    <x v="0"/>
    <x v="0"/>
    <m/>
    <m/>
    <x v="0"/>
    <x v="0"/>
    <x v="5"/>
    <x v="8"/>
    <x v="8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08-31T00:00:00"/>
    <x v="194"/>
    <n v="798534.4"/>
    <n v="0"/>
    <m/>
    <x v="17"/>
    <x v="2"/>
    <m/>
    <m/>
    <x v="17"/>
    <x v="2"/>
    <x v="16"/>
    <x v="8"/>
    <x v="8"/>
    <x v="2"/>
    <n v="0"/>
    <x v="8"/>
    <x v="1"/>
    <n v="2021"/>
    <x v="3"/>
  </r>
  <r>
    <x v="19"/>
    <s v="1.02.06.00.00.00"/>
    <x v="1"/>
    <x v="2"/>
    <x v="1"/>
    <x v="0"/>
    <x v="1"/>
    <x v="0"/>
    <m/>
    <m/>
    <x v="1"/>
    <x v="0"/>
    <d v="2021-08-31T00:00:00"/>
    <x v="194"/>
    <n v="876540.66"/>
    <n v="20870.02"/>
    <m/>
    <x v="17"/>
    <x v="2"/>
    <m/>
    <m/>
    <x v="17"/>
    <x v="2"/>
    <x v="16"/>
    <x v="8"/>
    <x v="8"/>
    <x v="2"/>
    <n v="20870.02"/>
    <x v="8"/>
    <x v="1"/>
    <n v="2021"/>
    <x v="3"/>
  </r>
  <r>
    <x v="19"/>
    <s v="1.02.11.00.00.00"/>
    <x v="5"/>
    <x v="2"/>
    <x v="1"/>
    <x v="0"/>
    <x v="1"/>
    <x v="0"/>
    <m/>
    <m/>
    <x v="2"/>
    <x v="0"/>
    <d v="2021-08-31T00:00:00"/>
    <x v="194"/>
    <n v="3487288.8"/>
    <n v="0"/>
    <m/>
    <x v="17"/>
    <x v="9"/>
    <m/>
    <m/>
    <x v="17"/>
    <x v="9"/>
    <x v="16"/>
    <x v="8"/>
    <x v="8"/>
    <x v="2"/>
    <n v="0"/>
    <x v="8"/>
    <x v="1"/>
    <n v="2021"/>
    <x v="3"/>
  </r>
  <r>
    <x v="12"/>
    <s v="2.05.01.00.00.00"/>
    <x v="1"/>
    <x v="2"/>
    <x v="0"/>
    <x v="0"/>
    <x v="1"/>
    <x v="0"/>
    <m/>
    <m/>
    <x v="1"/>
    <x v="0"/>
    <d v="2021-08-31T00:00:00"/>
    <x v="194"/>
    <n v="0"/>
    <n v="606428.56999999995"/>
    <m/>
    <x v="29"/>
    <x v="2"/>
    <m/>
    <m/>
    <x v="22"/>
    <x v="2"/>
    <x v="10"/>
    <x v="8"/>
    <x v="8"/>
    <x v="2"/>
    <n v="606428.56999999995"/>
    <x v="8"/>
    <x v="1"/>
    <n v="2021"/>
    <x v="3"/>
  </r>
  <r>
    <x v="19"/>
    <s v="1.02.05.00.00.00"/>
    <x v="1"/>
    <x v="2"/>
    <x v="1"/>
    <x v="0"/>
    <x v="1"/>
    <x v="0"/>
    <m/>
    <m/>
    <x v="1"/>
    <x v="0"/>
    <d v="2021-09-01T00:00:00"/>
    <x v="195"/>
    <n v="5000"/>
    <n v="92.31"/>
    <m/>
    <x v="17"/>
    <x v="3"/>
    <m/>
    <m/>
    <x v="17"/>
    <x v="3"/>
    <x v="16"/>
    <x v="9"/>
    <x v="9"/>
    <x v="2"/>
    <n v="92.31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01T00:00:00"/>
    <x v="195"/>
    <n v="-758806.83"/>
    <n v="-18066.830000000002"/>
    <m/>
    <x v="19"/>
    <x v="6"/>
    <m/>
    <m/>
    <x v="19"/>
    <x v="6"/>
    <x v="7"/>
    <x v="9"/>
    <x v="9"/>
    <x v="2"/>
    <n v="18066.830000000002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119.05"/>
    <m/>
    <x v="16"/>
    <x v="8"/>
    <m/>
    <m/>
    <x v="16"/>
    <x v="8"/>
    <x v="16"/>
    <x v="9"/>
    <x v="9"/>
    <x v="2"/>
    <n v="119.05"/>
    <x v="9"/>
    <x v="1"/>
    <n v="2021"/>
    <x v="3"/>
  </r>
  <r>
    <x v="9"/>
    <s v="2.15.03.00.00.00"/>
    <x v="1"/>
    <x v="1"/>
    <x v="0"/>
    <x v="0"/>
    <x v="1"/>
    <x v="3"/>
    <m/>
    <m/>
    <x v="1"/>
    <x v="0"/>
    <d v="2021-09-01T00:00:00"/>
    <x v="195"/>
    <n v="-771375"/>
    <n v="-18366.07"/>
    <m/>
    <x v="19"/>
    <x v="6"/>
    <m/>
    <m/>
    <x v="19"/>
    <x v="6"/>
    <x v="7"/>
    <x v="9"/>
    <x v="9"/>
    <x v="2"/>
    <n v="18366.07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95.24"/>
    <m/>
    <x v="16"/>
    <x v="7"/>
    <m/>
    <m/>
    <x v="16"/>
    <x v="7"/>
    <x v="16"/>
    <x v="9"/>
    <x v="9"/>
    <x v="2"/>
    <n v="95.24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01T00:00:00"/>
    <x v="195"/>
    <n v="0"/>
    <n v="113.98"/>
    <m/>
    <x v="8"/>
    <x v="5"/>
    <m/>
    <m/>
    <x v="8"/>
    <x v="5"/>
    <x v="23"/>
    <x v="9"/>
    <x v="9"/>
    <x v="2"/>
    <n v="113.9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1T00:00:00"/>
    <x v="195"/>
    <n v="6500"/>
    <n v="154.16999999999999"/>
    <m/>
    <x v="17"/>
    <x v="5"/>
    <m/>
    <m/>
    <x v="17"/>
    <x v="5"/>
    <x v="16"/>
    <x v="9"/>
    <x v="9"/>
    <x v="2"/>
    <n v="154.1699999999999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59.52"/>
    <m/>
    <x v="16"/>
    <x v="15"/>
    <m/>
    <m/>
    <x v="16"/>
    <x v="15"/>
    <x v="16"/>
    <x v="9"/>
    <x v="9"/>
    <x v="2"/>
    <n v="59.5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1T00:00:00"/>
    <x v="195"/>
    <n v="0"/>
    <n v="95.24"/>
    <m/>
    <x v="16"/>
    <x v="7"/>
    <m/>
    <m/>
    <x v="16"/>
    <x v="7"/>
    <x v="16"/>
    <x v="9"/>
    <x v="9"/>
    <x v="2"/>
    <n v="95.24"/>
    <x v="9"/>
    <x v="1"/>
    <n v="2021"/>
    <x v="3"/>
  </r>
  <r>
    <x v="20"/>
    <m/>
    <x v="0"/>
    <x v="2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7"/>
    <x v="9"/>
    <x v="9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8"/>
    <x v="9"/>
    <x v="9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09-01T00:00:00"/>
    <x v="195"/>
    <n v="351755.78"/>
    <m/>
    <m/>
    <x v="0"/>
    <x v="0"/>
    <m/>
    <m/>
    <x v="0"/>
    <x v="0"/>
    <x v="1"/>
    <x v="9"/>
    <x v="9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09-01T00:00:00"/>
    <x v="195"/>
    <n v="2565359.7200000002"/>
    <m/>
    <m/>
    <x v="0"/>
    <x v="0"/>
    <m/>
    <m/>
    <x v="0"/>
    <x v="0"/>
    <x v="15"/>
    <x v="9"/>
    <x v="9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09-01T00:00:00"/>
    <x v="195"/>
    <n v="11183.24"/>
    <m/>
    <m/>
    <x v="0"/>
    <x v="0"/>
    <m/>
    <m/>
    <x v="0"/>
    <x v="0"/>
    <x v="3"/>
    <x v="9"/>
    <x v="9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09-01T00:00:00"/>
    <x v="195"/>
    <n v="541166.67000000004"/>
    <m/>
    <m/>
    <x v="0"/>
    <x v="0"/>
    <m/>
    <m/>
    <x v="0"/>
    <x v="0"/>
    <x v="20"/>
    <x v="9"/>
    <x v="9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5"/>
    <x v="9"/>
    <x v="9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4"/>
    <x v="9"/>
    <x v="9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1"/>
    <x v="9"/>
    <x v="9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09-01T00:00:00"/>
    <x v="195"/>
    <n v="380000"/>
    <m/>
    <m/>
    <x v="0"/>
    <x v="0"/>
    <m/>
    <m/>
    <x v="0"/>
    <x v="0"/>
    <x v="16"/>
    <x v="9"/>
    <x v="9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0"/>
    <x v="9"/>
    <x v="9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4"/>
    <x v="9"/>
    <x v="9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09-01T00:00:00"/>
    <x v="195"/>
    <n v="74670.63"/>
    <m/>
    <m/>
    <x v="0"/>
    <x v="0"/>
    <m/>
    <m/>
    <x v="0"/>
    <x v="0"/>
    <x v="2"/>
    <x v="9"/>
    <x v="9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09-01T00:00:00"/>
    <x v="195"/>
    <n v="10142281.25"/>
    <m/>
    <m/>
    <x v="0"/>
    <x v="0"/>
    <m/>
    <m/>
    <x v="0"/>
    <x v="0"/>
    <x v="13"/>
    <x v="9"/>
    <x v="9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09-01T00:00:00"/>
    <x v="195"/>
    <n v="727213.46"/>
    <m/>
    <m/>
    <x v="0"/>
    <x v="0"/>
    <m/>
    <m/>
    <x v="0"/>
    <x v="0"/>
    <x v="12"/>
    <x v="9"/>
    <x v="9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09-01T00:00:00"/>
    <x v="195"/>
    <n v="55959148.909999996"/>
    <m/>
    <m/>
    <x v="0"/>
    <x v="0"/>
    <m/>
    <m/>
    <x v="0"/>
    <x v="0"/>
    <x v="13"/>
    <x v="9"/>
    <x v="9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09-01T00:00:00"/>
    <x v="195"/>
    <n v="172004.07"/>
    <m/>
    <m/>
    <x v="0"/>
    <x v="0"/>
    <m/>
    <m/>
    <x v="0"/>
    <x v="0"/>
    <x v="21"/>
    <x v="9"/>
    <x v="9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09-01T00:00:00"/>
    <x v="195"/>
    <n v="7626734.96"/>
    <m/>
    <m/>
    <x v="0"/>
    <x v="0"/>
    <m/>
    <m/>
    <x v="0"/>
    <x v="0"/>
    <x v="7"/>
    <x v="9"/>
    <x v="9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09-01T00:00:00"/>
    <x v="195"/>
    <n v="49726.41"/>
    <m/>
    <m/>
    <x v="0"/>
    <x v="0"/>
    <m/>
    <m/>
    <x v="0"/>
    <x v="0"/>
    <x v="6"/>
    <x v="9"/>
    <x v="9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09-01T00:00:00"/>
    <x v="195"/>
    <n v="6086476.1900000004"/>
    <m/>
    <m/>
    <x v="0"/>
    <x v="0"/>
    <m/>
    <m/>
    <x v="0"/>
    <x v="0"/>
    <x v="9"/>
    <x v="9"/>
    <x v="9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09-01T00:00:00"/>
    <x v="195"/>
    <n v="2155014.6799999997"/>
    <m/>
    <m/>
    <x v="0"/>
    <x v="0"/>
    <m/>
    <m/>
    <x v="0"/>
    <x v="0"/>
    <x v="10"/>
    <x v="9"/>
    <x v="9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09-01T00:00:00"/>
    <x v="195"/>
    <n v="10694285.32"/>
    <m/>
    <m/>
    <x v="0"/>
    <x v="0"/>
    <m/>
    <m/>
    <x v="0"/>
    <x v="0"/>
    <x v="10"/>
    <x v="9"/>
    <x v="9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09-01T00:00:00"/>
    <x v="195"/>
    <n v="0"/>
    <m/>
    <m/>
    <x v="0"/>
    <x v="0"/>
    <m/>
    <m/>
    <x v="0"/>
    <x v="0"/>
    <x v="1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n v="23878.799999999999"/>
    <n v="719217.7"/>
    <m/>
    <x v="0"/>
    <x v="0"/>
    <m/>
    <m/>
    <x v="0"/>
    <x v="0"/>
    <x v="0"/>
    <x v="9"/>
    <x v="9"/>
    <x v="2"/>
    <n v="0"/>
    <x v="0"/>
    <x v="0"/>
    <n v="2021"/>
    <x v="3"/>
  </r>
  <r>
    <x v="35"/>
    <m/>
    <x v="3"/>
    <x v="1"/>
    <x v="0"/>
    <x v="0"/>
    <x v="0"/>
    <x v="0"/>
    <m/>
    <m/>
    <x v="0"/>
    <x v="0"/>
    <d v="2021-09-01T00:00:00"/>
    <x v="195"/>
    <m/>
    <n v="710947.73"/>
    <m/>
    <x v="0"/>
    <x v="0"/>
    <m/>
    <m/>
    <x v="0"/>
    <x v="0"/>
    <x v="6"/>
    <x v="9"/>
    <x v="9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09-01T00:00:00"/>
    <x v="195"/>
    <m/>
    <n v="301690.01"/>
    <m/>
    <x v="0"/>
    <x v="0"/>
    <m/>
    <m/>
    <x v="0"/>
    <x v="0"/>
    <x v="12"/>
    <x v="9"/>
    <x v="9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09-01T00:00:00"/>
    <x v="195"/>
    <m/>
    <n v="99441.76"/>
    <m/>
    <x v="0"/>
    <x v="0"/>
    <m/>
    <m/>
    <x v="0"/>
    <x v="0"/>
    <x v="1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15405.71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491749.71"/>
    <m/>
    <x v="0"/>
    <x v="0"/>
    <m/>
    <m/>
    <x v="0"/>
    <x v="0"/>
    <x v="0"/>
    <x v="9"/>
    <x v="9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9-01T00:00:00"/>
    <x v="195"/>
    <m/>
    <n v="178219.56"/>
    <m/>
    <x v="0"/>
    <x v="0"/>
    <m/>
    <m/>
    <x v="0"/>
    <x v="0"/>
    <x v="13"/>
    <x v="9"/>
    <x v="9"/>
    <x v="2"/>
    <n v="0"/>
    <x v="0"/>
    <x v="0"/>
    <n v="2021"/>
    <x v="3"/>
  </r>
  <r>
    <x v="24"/>
    <m/>
    <x v="1"/>
    <x v="1"/>
    <x v="0"/>
    <x v="0"/>
    <x v="0"/>
    <x v="0"/>
    <m/>
    <m/>
    <x v="0"/>
    <x v="1"/>
    <d v="2021-09-01T00:00:00"/>
    <x v="195"/>
    <n v="23.81"/>
    <m/>
    <m/>
    <x v="0"/>
    <x v="0"/>
    <m/>
    <m/>
    <x v="0"/>
    <x v="0"/>
    <x v="9"/>
    <x v="9"/>
    <x v="9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09-01T00:00:00"/>
    <x v="195"/>
    <m/>
    <n v="143.57"/>
    <m/>
    <x v="0"/>
    <x v="0"/>
    <m/>
    <m/>
    <x v="0"/>
    <x v="0"/>
    <x v="1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35040.089999999997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22738.85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n v="265607.84999999998"/>
    <n v="352663.35"/>
    <m/>
    <x v="0"/>
    <x v="0"/>
    <m/>
    <m/>
    <x v="0"/>
    <x v="0"/>
    <x v="0"/>
    <x v="9"/>
    <x v="9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9-01T00:00:00"/>
    <x v="195"/>
    <m/>
    <n v="589322.18000000005"/>
    <m/>
    <x v="0"/>
    <x v="0"/>
    <m/>
    <m/>
    <x v="0"/>
    <x v="0"/>
    <x v="13"/>
    <x v="9"/>
    <x v="9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9-01T00:00:00"/>
    <x v="195"/>
    <m/>
    <n v="874371.4"/>
    <m/>
    <x v="0"/>
    <x v="0"/>
    <m/>
    <m/>
    <x v="0"/>
    <x v="0"/>
    <x v="1"/>
    <x v="9"/>
    <x v="9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09-01T00:00:00"/>
    <x v="195"/>
    <m/>
    <n v="98509.11"/>
    <m/>
    <x v="0"/>
    <x v="0"/>
    <m/>
    <m/>
    <x v="0"/>
    <x v="0"/>
    <x v="3"/>
    <x v="9"/>
    <x v="9"/>
    <x v="2"/>
    <n v="0"/>
    <x v="0"/>
    <x v="0"/>
    <n v="2021"/>
    <x v="3"/>
  </r>
  <r>
    <x v="25"/>
    <m/>
    <x v="3"/>
    <x v="1"/>
    <x v="0"/>
    <x v="0"/>
    <x v="0"/>
    <x v="0"/>
    <m/>
    <m/>
    <x v="0"/>
    <x v="0"/>
    <d v="2021-09-01T00:00:00"/>
    <x v="195"/>
    <m/>
    <n v="5552934.3899999997"/>
    <m/>
    <x v="0"/>
    <x v="0"/>
    <m/>
    <m/>
    <x v="0"/>
    <x v="0"/>
    <x v="0"/>
    <x v="9"/>
    <x v="9"/>
    <x v="2"/>
    <n v="0"/>
    <x v="0"/>
    <x v="0"/>
    <n v="2021"/>
    <x v="3"/>
  </r>
  <r>
    <x v="0"/>
    <m/>
    <x v="3"/>
    <x v="1"/>
    <x v="0"/>
    <x v="0"/>
    <x v="0"/>
    <x v="0"/>
    <m/>
    <m/>
    <x v="0"/>
    <x v="0"/>
    <d v="2021-09-01T00:00:00"/>
    <x v="195"/>
    <m/>
    <n v="6860616"/>
    <m/>
    <x v="0"/>
    <x v="0"/>
    <m/>
    <m/>
    <x v="0"/>
    <x v="0"/>
    <x v="0"/>
    <x v="9"/>
    <x v="9"/>
    <x v="2"/>
    <n v="0"/>
    <x v="0"/>
    <x v="0"/>
    <n v="2021"/>
    <x v="3"/>
  </r>
  <r>
    <x v="29"/>
    <m/>
    <x v="3"/>
    <x v="1"/>
    <x v="0"/>
    <x v="0"/>
    <x v="0"/>
    <x v="0"/>
    <m/>
    <m/>
    <x v="0"/>
    <x v="0"/>
    <d v="2021-09-01T00:00:00"/>
    <x v="195"/>
    <n v="404.38"/>
    <n v="34621.53"/>
    <m/>
    <x v="0"/>
    <x v="0"/>
    <m/>
    <m/>
    <x v="0"/>
    <x v="0"/>
    <x v="0"/>
    <x v="9"/>
    <x v="9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09-01T00:00:00"/>
    <x v="195"/>
    <m/>
    <n v="288288.31"/>
    <m/>
    <x v="0"/>
    <x v="0"/>
    <m/>
    <m/>
    <x v="0"/>
    <x v="0"/>
    <x v="0"/>
    <x v="9"/>
    <x v="9"/>
    <x v="2"/>
    <n v="0"/>
    <x v="0"/>
    <x v="0"/>
    <n v="2021"/>
    <x v="3"/>
  </r>
  <r>
    <x v="10"/>
    <m/>
    <x v="3"/>
    <x v="1"/>
    <x v="0"/>
    <x v="0"/>
    <x v="0"/>
    <x v="0"/>
    <m/>
    <m/>
    <x v="0"/>
    <x v="0"/>
    <d v="2021-09-01T00:00:00"/>
    <x v="195"/>
    <m/>
    <n v="13584109.699999999"/>
    <m/>
    <x v="0"/>
    <x v="0"/>
    <m/>
    <m/>
    <x v="0"/>
    <x v="0"/>
    <x v="8"/>
    <x v="9"/>
    <x v="9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09-01T00:00:00"/>
    <x v="195"/>
    <m/>
    <n v="32544.63"/>
    <m/>
    <x v="0"/>
    <x v="0"/>
    <m/>
    <m/>
    <x v="0"/>
    <x v="0"/>
    <x v="1"/>
    <x v="9"/>
    <x v="9"/>
    <x v="2"/>
    <n v="0"/>
    <x v="0"/>
    <x v="0"/>
    <n v="2021"/>
    <x v="3"/>
  </r>
  <r>
    <x v="29"/>
    <m/>
    <x v="1"/>
    <x v="1"/>
    <x v="0"/>
    <x v="0"/>
    <x v="0"/>
    <x v="0"/>
    <m/>
    <m/>
    <x v="0"/>
    <x v="1"/>
    <d v="2021-09-01T00:00:00"/>
    <x v="195"/>
    <n v="5673095.2400000002"/>
    <m/>
    <m/>
    <x v="0"/>
    <x v="0"/>
    <m/>
    <m/>
    <x v="0"/>
    <x v="0"/>
    <x v="0"/>
    <x v="9"/>
    <x v="9"/>
    <x v="2"/>
    <n v="0"/>
    <x v="0"/>
    <x v="0"/>
    <n v="2021"/>
    <x v="3"/>
  </r>
  <r>
    <x v="3"/>
    <m/>
    <x v="1"/>
    <x v="1"/>
    <x v="0"/>
    <x v="0"/>
    <x v="0"/>
    <x v="0"/>
    <m/>
    <m/>
    <x v="0"/>
    <x v="1"/>
    <d v="2021-09-01T00:00:00"/>
    <x v="195"/>
    <n v="507857.14"/>
    <m/>
    <m/>
    <x v="0"/>
    <x v="0"/>
    <m/>
    <m/>
    <x v="0"/>
    <x v="0"/>
    <x v="2"/>
    <x v="9"/>
    <x v="9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09-01T00:00:00"/>
    <x v="195"/>
    <n v="557380.94999999995"/>
    <m/>
    <m/>
    <x v="0"/>
    <x v="0"/>
    <m/>
    <m/>
    <x v="0"/>
    <x v="0"/>
    <x v="10"/>
    <x v="9"/>
    <x v="9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9-01T00:00:00"/>
    <x v="195"/>
    <n v="157142.85999999999"/>
    <m/>
    <m/>
    <x v="0"/>
    <x v="0"/>
    <m/>
    <m/>
    <x v="0"/>
    <x v="0"/>
    <x v="13"/>
    <x v="9"/>
    <x v="9"/>
    <x v="2"/>
    <n v="0"/>
    <x v="0"/>
    <x v="0"/>
    <n v="2021"/>
    <x v="3"/>
  </r>
  <r>
    <x v="11"/>
    <s v="13. Item 13"/>
    <x v="1"/>
    <x v="1"/>
    <x v="0"/>
    <x v="0"/>
    <x v="0"/>
    <x v="0"/>
    <m/>
    <m/>
    <x v="0"/>
    <x v="1"/>
    <d v="2021-09-01T00:00:00"/>
    <x v="195"/>
    <n v="1452380.95"/>
    <m/>
    <m/>
    <x v="0"/>
    <x v="0"/>
    <m/>
    <m/>
    <x v="0"/>
    <x v="0"/>
    <x v="0"/>
    <x v="9"/>
    <x v="9"/>
    <x v="2"/>
    <n v="0"/>
    <x v="0"/>
    <x v="0"/>
    <n v="2021"/>
    <x v="3"/>
  </r>
  <r>
    <x v="16"/>
    <s v="12. Item 12"/>
    <x v="1"/>
    <x v="1"/>
    <x v="0"/>
    <x v="0"/>
    <x v="0"/>
    <x v="0"/>
    <m/>
    <m/>
    <x v="0"/>
    <x v="1"/>
    <d v="2021-09-01T00:00:00"/>
    <x v="195"/>
    <n v="330238.09999999998"/>
    <m/>
    <m/>
    <x v="0"/>
    <x v="0"/>
    <m/>
    <m/>
    <x v="0"/>
    <x v="0"/>
    <x v="5"/>
    <x v="9"/>
    <x v="9"/>
    <x v="2"/>
    <n v="0"/>
    <x v="0"/>
    <x v="0"/>
    <n v="2021"/>
    <x v="3"/>
  </r>
  <r>
    <x v="24"/>
    <m/>
    <x v="1"/>
    <x v="1"/>
    <x v="1"/>
    <x v="0"/>
    <x v="0"/>
    <x v="0"/>
    <m/>
    <m/>
    <x v="0"/>
    <x v="1"/>
    <d v="2021-09-01T00:00:00"/>
    <x v="195"/>
    <n v="58548095.240000002"/>
    <m/>
    <m/>
    <x v="0"/>
    <x v="0"/>
    <m/>
    <m/>
    <x v="0"/>
    <x v="0"/>
    <x v="9"/>
    <x v="9"/>
    <x v="9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09-01T00:00:00"/>
    <x v="195"/>
    <n v="63333.33"/>
    <m/>
    <m/>
    <x v="0"/>
    <x v="0"/>
    <m/>
    <m/>
    <x v="0"/>
    <x v="0"/>
    <x v="1"/>
    <x v="9"/>
    <x v="9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9-01T00:00:00"/>
    <x v="195"/>
    <n v="44285.71"/>
    <m/>
    <m/>
    <x v="0"/>
    <x v="0"/>
    <m/>
    <m/>
    <x v="0"/>
    <x v="0"/>
    <x v="13"/>
    <x v="9"/>
    <x v="9"/>
    <x v="2"/>
    <n v="0"/>
    <x v="0"/>
    <x v="0"/>
    <n v="2021"/>
    <x v="3"/>
  </r>
  <r>
    <x v="17"/>
    <s v="10. Item 10"/>
    <x v="1"/>
    <x v="1"/>
    <x v="0"/>
    <x v="0"/>
    <x v="0"/>
    <x v="0"/>
    <m/>
    <m/>
    <x v="0"/>
    <x v="1"/>
    <d v="2021-09-01T00:00:00"/>
    <x v="195"/>
    <n v="59523.81"/>
    <m/>
    <m/>
    <x v="0"/>
    <x v="0"/>
    <m/>
    <m/>
    <x v="0"/>
    <x v="0"/>
    <x v="15"/>
    <x v="9"/>
    <x v="9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09-01T00:00:00"/>
    <x v="195"/>
    <m/>
    <n v="219642.63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9-01T00:00:00"/>
    <x v="195"/>
    <n v="13842380.949999999"/>
    <m/>
    <m/>
    <x v="0"/>
    <x v="0"/>
    <m/>
    <m/>
    <x v="0"/>
    <x v="0"/>
    <x v="13"/>
    <x v="9"/>
    <x v="9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09-01T00:00:00"/>
    <x v="195"/>
    <n v="23809.52"/>
    <m/>
    <m/>
    <x v="0"/>
    <x v="0"/>
    <m/>
    <m/>
    <x v="0"/>
    <x v="0"/>
    <x v="7"/>
    <x v="9"/>
    <x v="9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09-01T00:00:00"/>
    <x v="195"/>
    <n v="5656474.3600000003"/>
    <m/>
    <m/>
    <x v="0"/>
    <x v="0"/>
    <m/>
    <m/>
    <x v="0"/>
    <x v="0"/>
    <x v="0"/>
    <x v="9"/>
    <x v="9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09-01T00:00:00"/>
    <x v="195"/>
    <m/>
    <n v="426319.74"/>
    <m/>
    <x v="0"/>
    <x v="0"/>
    <m/>
    <m/>
    <x v="0"/>
    <x v="0"/>
    <x v="1"/>
    <x v="9"/>
    <x v="9"/>
    <x v="2"/>
    <n v="0"/>
    <x v="0"/>
    <x v="0"/>
    <n v="2021"/>
    <x v="3"/>
  </r>
  <r>
    <x v="11"/>
    <m/>
    <x v="1"/>
    <x v="2"/>
    <x v="1"/>
    <x v="0"/>
    <x v="0"/>
    <x v="0"/>
    <m/>
    <m/>
    <x v="0"/>
    <x v="1"/>
    <d v="2021-09-01T00:00:00"/>
    <x v="195"/>
    <n v="553571.43000000005"/>
    <m/>
    <m/>
    <x v="0"/>
    <x v="0"/>
    <m/>
    <m/>
    <x v="0"/>
    <x v="0"/>
    <x v="9"/>
    <x v="9"/>
    <x v="9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09-01T00:00:00"/>
    <x v="195"/>
    <n v="3804508.48"/>
    <m/>
    <m/>
    <x v="0"/>
    <x v="0"/>
    <m/>
    <m/>
    <x v="0"/>
    <x v="0"/>
    <x v="4"/>
    <x v="9"/>
    <x v="9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09-01T00:00:00"/>
    <x v="195"/>
    <n v="105430.39999999999"/>
    <m/>
    <m/>
    <x v="0"/>
    <x v="0"/>
    <m/>
    <m/>
    <x v="0"/>
    <x v="0"/>
    <x v="13"/>
    <x v="9"/>
    <x v="9"/>
    <x v="2"/>
    <n v="0"/>
    <x v="0"/>
    <x v="0"/>
    <n v="2021"/>
    <x v="3"/>
  </r>
  <r>
    <x v="11"/>
    <m/>
    <x v="1"/>
    <x v="2"/>
    <x v="1"/>
    <x v="0"/>
    <x v="0"/>
    <x v="0"/>
    <m/>
    <m/>
    <x v="0"/>
    <x v="1"/>
    <d v="2021-09-01T00:00:00"/>
    <x v="195"/>
    <n v="55238.1"/>
    <m/>
    <m/>
    <x v="0"/>
    <x v="0"/>
    <m/>
    <m/>
    <x v="0"/>
    <x v="0"/>
    <x v="9"/>
    <x v="9"/>
    <x v="9"/>
    <x v="2"/>
    <n v="0"/>
    <x v="0"/>
    <x v="0"/>
    <n v="2021"/>
    <x v="3"/>
  </r>
  <r>
    <x v="24"/>
    <m/>
    <x v="1"/>
    <x v="2"/>
    <x v="0"/>
    <x v="0"/>
    <x v="0"/>
    <x v="0"/>
    <m/>
    <m/>
    <x v="0"/>
    <x v="1"/>
    <d v="2021-09-01T00:00:00"/>
    <x v="195"/>
    <n v="3056205.81"/>
    <m/>
    <m/>
    <x v="0"/>
    <x v="0"/>
    <m/>
    <m/>
    <x v="0"/>
    <x v="0"/>
    <x v="9"/>
    <x v="9"/>
    <x v="9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09-01T00:00:00"/>
    <x v="195"/>
    <n v="426190.48"/>
    <m/>
    <m/>
    <x v="0"/>
    <x v="0"/>
    <m/>
    <m/>
    <x v="0"/>
    <x v="0"/>
    <x v="12"/>
    <x v="9"/>
    <x v="9"/>
    <x v="2"/>
    <n v="0"/>
    <x v="0"/>
    <x v="0"/>
    <n v="2021"/>
    <x v="3"/>
  </r>
  <r>
    <x v="1"/>
    <s v="03. Item 03"/>
    <x v="1"/>
    <x v="1"/>
    <x v="0"/>
    <x v="0"/>
    <x v="0"/>
    <x v="0"/>
    <m/>
    <m/>
    <x v="0"/>
    <x v="1"/>
    <d v="2021-09-01T00:00:00"/>
    <x v="195"/>
    <n v="2590476.19"/>
    <m/>
    <m/>
    <x v="0"/>
    <x v="0"/>
    <m/>
    <m/>
    <x v="0"/>
    <x v="0"/>
    <x v="6"/>
    <x v="9"/>
    <x v="9"/>
    <x v="2"/>
    <n v="0"/>
    <x v="0"/>
    <x v="0"/>
    <n v="2021"/>
    <x v="3"/>
  </r>
  <r>
    <x v="21"/>
    <m/>
    <x v="1"/>
    <x v="1"/>
    <x v="0"/>
    <x v="0"/>
    <x v="0"/>
    <x v="0"/>
    <m/>
    <m/>
    <x v="0"/>
    <x v="1"/>
    <d v="2021-09-01T00:00:00"/>
    <x v="195"/>
    <n v="1904761.9"/>
    <m/>
    <m/>
    <x v="0"/>
    <x v="0"/>
    <m/>
    <m/>
    <x v="0"/>
    <x v="0"/>
    <x v="1"/>
    <x v="9"/>
    <x v="9"/>
    <x v="2"/>
    <n v="0"/>
    <x v="0"/>
    <x v="0"/>
    <n v="2021"/>
    <x v="3"/>
  </r>
  <r>
    <x v="10"/>
    <m/>
    <x v="1"/>
    <x v="1"/>
    <x v="0"/>
    <x v="0"/>
    <x v="0"/>
    <x v="0"/>
    <m/>
    <m/>
    <x v="0"/>
    <x v="1"/>
    <d v="2021-09-01T00:00:00"/>
    <x v="195"/>
    <n v="6904761.9000000004"/>
    <m/>
    <m/>
    <x v="0"/>
    <x v="0"/>
    <m/>
    <m/>
    <x v="0"/>
    <x v="0"/>
    <x v="8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01T00:00:00"/>
    <x v="195"/>
    <n v="49072.800000000003"/>
    <n v="1168.4000000000001"/>
    <m/>
    <x v="17"/>
    <x v="2"/>
    <m/>
    <m/>
    <x v="17"/>
    <x v="2"/>
    <x v="16"/>
    <x v="9"/>
    <x v="9"/>
    <x v="2"/>
    <n v="1168.400000000000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2T00:00:00"/>
    <x v="196"/>
    <n v="5000"/>
    <n v="105.77"/>
    <m/>
    <x v="17"/>
    <x v="3"/>
    <m/>
    <m/>
    <x v="17"/>
    <x v="3"/>
    <x v="16"/>
    <x v="9"/>
    <x v="9"/>
    <x v="2"/>
    <n v="105.7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2T00:00:00"/>
    <x v="196"/>
    <n v="0"/>
    <n v="529.29"/>
    <m/>
    <x v="17"/>
    <x v="14"/>
    <m/>
    <m/>
    <x v="17"/>
    <x v="14"/>
    <x v="16"/>
    <x v="9"/>
    <x v="9"/>
    <x v="2"/>
    <n v="529.29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02T00:00:00"/>
    <x v="196"/>
    <n v="0"/>
    <n v="68.02"/>
    <m/>
    <x v="8"/>
    <x v="6"/>
    <m/>
    <m/>
    <x v="8"/>
    <x v="6"/>
    <x v="23"/>
    <x v="9"/>
    <x v="9"/>
    <x v="2"/>
    <n v="68.0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2T00:00:00"/>
    <x v="196"/>
    <n v="0"/>
    <n v="14957.14"/>
    <m/>
    <x v="16"/>
    <x v="12"/>
    <m/>
    <m/>
    <x v="16"/>
    <x v="12"/>
    <x v="16"/>
    <x v="9"/>
    <x v="9"/>
    <x v="2"/>
    <n v="14957.14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02T00:00:00"/>
    <x v="196"/>
    <n v="-41483548.950000003"/>
    <n v="-987703.55"/>
    <m/>
    <x v="19"/>
    <x v="6"/>
    <m/>
    <m/>
    <x v="19"/>
    <x v="6"/>
    <x v="7"/>
    <x v="9"/>
    <x v="9"/>
    <x v="2"/>
    <n v="987703.55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2T00:00:00"/>
    <x v="196"/>
    <n v="0"/>
    <n v="119.05"/>
    <m/>
    <x v="16"/>
    <x v="4"/>
    <m/>
    <m/>
    <x v="16"/>
    <x v="4"/>
    <x v="16"/>
    <x v="9"/>
    <x v="9"/>
    <x v="2"/>
    <n v="119.0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2T00:00:00"/>
    <x v="196"/>
    <n v="6500"/>
    <n v="136.49"/>
    <m/>
    <x v="17"/>
    <x v="5"/>
    <m/>
    <m/>
    <x v="17"/>
    <x v="5"/>
    <x v="16"/>
    <x v="9"/>
    <x v="9"/>
    <x v="2"/>
    <n v="136.49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02T00:00:00"/>
    <x v="196"/>
    <n v="0"/>
    <n v="384.46"/>
    <m/>
    <x v="8"/>
    <x v="6"/>
    <m/>
    <m/>
    <x v="8"/>
    <x v="6"/>
    <x v="23"/>
    <x v="9"/>
    <x v="9"/>
    <x v="2"/>
    <n v="384.46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02T00:00:00"/>
    <x v="196"/>
    <n v="-175251432.63999999"/>
    <n v="-4172653.16"/>
    <m/>
    <x v="19"/>
    <x v="6"/>
    <m/>
    <m/>
    <x v="19"/>
    <x v="6"/>
    <x v="7"/>
    <x v="9"/>
    <x v="9"/>
    <x v="2"/>
    <n v="4172653.16"/>
    <x v="9"/>
    <x v="26"/>
    <n v="2021"/>
    <x v="3"/>
  </r>
  <r>
    <x v="19"/>
    <s v="1.02.06.00.00.00"/>
    <x v="1"/>
    <x v="2"/>
    <x v="1"/>
    <x v="0"/>
    <x v="1"/>
    <x v="0"/>
    <m/>
    <m/>
    <x v="1"/>
    <x v="0"/>
    <d v="2021-09-02T00:00:00"/>
    <x v="196"/>
    <n v="17184.55"/>
    <n v="409.16"/>
    <m/>
    <x v="17"/>
    <x v="2"/>
    <m/>
    <m/>
    <x v="17"/>
    <x v="2"/>
    <x v="16"/>
    <x v="9"/>
    <x v="9"/>
    <x v="2"/>
    <n v="409.16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03T00:00:00"/>
    <x v="197"/>
    <n v="-2950"/>
    <n v="-70.239999999999995"/>
    <m/>
    <x v="24"/>
    <x v="12"/>
    <m/>
    <m/>
    <x v="5"/>
    <x v="12"/>
    <x v="0"/>
    <x v="9"/>
    <x v="9"/>
    <x v="2"/>
    <n v="70.239999999999995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5000"/>
    <n v="176.36"/>
    <m/>
    <x v="17"/>
    <x v="3"/>
    <m/>
    <m/>
    <x v="17"/>
    <x v="3"/>
    <x v="16"/>
    <x v="9"/>
    <x v="9"/>
    <x v="2"/>
    <n v="176.3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12000"/>
    <n v="285.70999999999998"/>
    <m/>
    <x v="17"/>
    <x v="5"/>
    <m/>
    <m/>
    <x v="17"/>
    <x v="5"/>
    <x v="16"/>
    <x v="9"/>
    <x v="9"/>
    <x v="2"/>
    <n v="285.7099999999999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33000"/>
    <n v="764.55"/>
    <m/>
    <x v="17"/>
    <x v="5"/>
    <m/>
    <m/>
    <x v="17"/>
    <x v="5"/>
    <x v="16"/>
    <x v="9"/>
    <x v="9"/>
    <x v="2"/>
    <n v="764.55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03T00:00:00"/>
    <x v="197"/>
    <n v="-1431000"/>
    <n v="-34071.43"/>
    <m/>
    <x v="19"/>
    <x v="6"/>
    <m/>
    <m/>
    <x v="19"/>
    <x v="6"/>
    <x v="7"/>
    <x v="9"/>
    <x v="9"/>
    <x v="2"/>
    <n v="34071.43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03T00:00:00"/>
    <x v="197"/>
    <n v="-174000"/>
    <n v="-4142.8599999999997"/>
    <m/>
    <x v="19"/>
    <x v="6"/>
    <m/>
    <m/>
    <x v="19"/>
    <x v="6"/>
    <x v="7"/>
    <x v="9"/>
    <x v="9"/>
    <x v="2"/>
    <n v="4142.8599999999997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3T00:00:00"/>
    <x v="197"/>
    <n v="0"/>
    <n v="1523.81"/>
    <m/>
    <x v="16"/>
    <x v="7"/>
    <m/>
    <m/>
    <x v="16"/>
    <x v="7"/>
    <x v="16"/>
    <x v="9"/>
    <x v="9"/>
    <x v="2"/>
    <n v="152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6500"/>
    <n v="212.52"/>
    <m/>
    <x v="17"/>
    <x v="5"/>
    <m/>
    <m/>
    <x v="17"/>
    <x v="5"/>
    <x v="16"/>
    <x v="9"/>
    <x v="9"/>
    <x v="2"/>
    <n v="212.5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3T00:00:00"/>
    <x v="197"/>
    <n v="62000"/>
    <n v="1476.19"/>
    <m/>
    <x v="17"/>
    <x v="5"/>
    <m/>
    <m/>
    <x v="17"/>
    <x v="5"/>
    <x v="16"/>
    <x v="9"/>
    <x v="9"/>
    <x v="2"/>
    <n v="1476.19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3T00:00:00"/>
    <x v="197"/>
    <n v="39274.480000000003"/>
    <n v="935.11"/>
    <m/>
    <x v="17"/>
    <x v="2"/>
    <m/>
    <m/>
    <x v="17"/>
    <x v="2"/>
    <x v="16"/>
    <x v="9"/>
    <x v="9"/>
    <x v="2"/>
    <n v="935.1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3T00:00:00"/>
    <x v="197"/>
    <n v="2762350.56"/>
    <n v="65770.25"/>
    <m/>
    <x v="17"/>
    <x v="10"/>
    <m/>
    <m/>
    <x v="17"/>
    <x v="10"/>
    <x v="16"/>
    <x v="9"/>
    <x v="9"/>
    <x v="2"/>
    <n v="65770.2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6T00:00:00"/>
    <x v="198"/>
    <n v="10000"/>
    <n v="290.27"/>
    <m/>
    <x v="17"/>
    <x v="3"/>
    <m/>
    <m/>
    <x v="17"/>
    <x v="3"/>
    <x v="16"/>
    <x v="9"/>
    <x v="9"/>
    <x v="2"/>
    <n v="290.27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06T00:00:00"/>
    <x v="198"/>
    <n v="-51249"/>
    <n v="-1220.21"/>
    <m/>
    <x v="19"/>
    <x v="32"/>
    <m/>
    <m/>
    <x v="19"/>
    <x v="32"/>
    <x v="7"/>
    <x v="9"/>
    <x v="9"/>
    <x v="2"/>
    <n v="1220.21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190.48"/>
    <m/>
    <x v="16"/>
    <x v="8"/>
    <m/>
    <m/>
    <x v="16"/>
    <x v="8"/>
    <x v="16"/>
    <x v="9"/>
    <x v="9"/>
    <x v="2"/>
    <n v="190.4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45.24"/>
    <m/>
    <x v="16"/>
    <x v="8"/>
    <m/>
    <m/>
    <x v="16"/>
    <x v="8"/>
    <x v="16"/>
    <x v="9"/>
    <x v="9"/>
    <x v="2"/>
    <n v="4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238.1"/>
    <m/>
    <x v="16"/>
    <x v="12"/>
    <m/>
    <m/>
    <x v="16"/>
    <x v="12"/>
    <x v="16"/>
    <x v="9"/>
    <x v="9"/>
    <x v="2"/>
    <n v="238.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6T00:00:00"/>
    <x v="198"/>
    <n v="18000"/>
    <n v="550.91"/>
    <m/>
    <x v="17"/>
    <x v="5"/>
    <m/>
    <m/>
    <x v="17"/>
    <x v="5"/>
    <x v="16"/>
    <x v="9"/>
    <x v="9"/>
    <x v="2"/>
    <n v="550.9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61.9"/>
    <m/>
    <x v="16"/>
    <x v="18"/>
    <m/>
    <m/>
    <x v="16"/>
    <x v="18"/>
    <x v="16"/>
    <x v="9"/>
    <x v="9"/>
    <x v="2"/>
    <n v="61.9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06T00:00:00"/>
    <x v="198"/>
    <n v="0"/>
    <n v="1671.43"/>
    <m/>
    <x v="8"/>
    <x v="12"/>
    <m/>
    <m/>
    <x v="8"/>
    <x v="12"/>
    <x v="23"/>
    <x v="9"/>
    <x v="9"/>
    <x v="2"/>
    <n v="1671.43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06T00:00:00"/>
    <x v="198"/>
    <n v="-353403.51"/>
    <n v="-8414.3700000000008"/>
    <m/>
    <x v="19"/>
    <x v="6"/>
    <m/>
    <m/>
    <x v="19"/>
    <x v="6"/>
    <x v="7"/>
    <x v="9"/>
    <x v="9"/>
    <x v="2"/>
    <n v="8414.3700000000008"/>
    <x v="9"/>
    <x v="26"/>
    <n v="2021"/>
    <x v="3"/>
  </r>
  <r>
    <x v="9"/>
    <s v="2.15.08.01.00.00"/>
    <x v="1"/>
    <x v="1"/>
    <x v="0"/>
    <x v="0"/>
    <x v="1"/>
    <x v="3"/>
    <m/>
    <m/>
    <x v="1"/>
    <x v="0"/>
    <d v="2021-09-06T00:00:00"/>
    <x v="198"/>
    <n v="0"/>
    <n v="-2.86"/>
    <m/>
    <x v="19"/>
    <x v="11"/>
    <m/>
    <m/>
    <x v="19"/>
    <x v="11"/>
    <x v="7"/>
    <x v="9"/>
    <x v="9"/>
    <x v="2"/>
    <n v="2.86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6T00:00:00"/>
    <x v="198"/>
    <n v="0"/>
    <n v="47.62"/>
    <m/>
    <x v="16"/>
    <x v="8"/>
    <m/>
    <m/>
    <x v="16"/>
    <x v="8"/>
    <x v="16"/>
    <x v="9"/>
    <x v="9"/>
    <x v="2"/>
    <n v="47.62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06T00:00:00"/>
    <x v="198"/>
    <n v="-2119364.96"/>
    <n v="-50461.07"/>
    <m/>
    <x v="19"/>
    <x v="6"/>
    <m/>
    <m/>
    <x v="19"/>
    <x v="6"/>
    <x v="7"/>
    <x v="9"/>
    <x v="9"/>
    <x v="2"/>
    <n v="50461.07"/>
    <x v="9"/>
    <x v="26"/>
    <n v="2021"/>
    <x v="3"/>
  </r>
  <r>
    <x v="13"/>
    <m/>
    <x v="1"/>
    <x v="1"/>
    <x v="0"/>
    <x v="0"/>
    <x v="0"/>
    <x v="0"/>
    <m/>
    <s v="4"/>
    <x v="1"/>
    <x v="0"/>
    <d v="2021-08-25T00:00:00"/>
    <x v="198"/>
    <m/>
    <n v="3916.57"/>
    <m/>
    <x v="0"/>
    <x v="0"/>
    <m/>
    <m/>
    <x v="0"/>
    <x v="0"/>
    <x v="10"/>
    <x v="8"/>
    <x v="9"/>
    <x v="2"/>
    <n v="0"/>
    <x v="0"/>
    <x v="0"/>
    <n v="2021"/>
    <x v="3"/>
  </r>
  <r>
    <x v="12"/>
    <m/>
    <x v="1"/>
    <x v="1"/>
    <x v="1"/>
    <x v="0"/>
    <x v="0"/>
    <x v="0"/>
    <m/>
    <m/>
    <x v="1"/>
    <x v="0"/>
    <d v="2021-09-06T00:00:00"/>
    <x v="198"/>
    <m/>
    <n v="3916.57"/>
    <m/>
    <x v="0"/>
    <x v="0"/>
    <m/>
    <m/>
    <x v="0"/>
    <x v="0"/>
    <x v="10"/>
    <x v="9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5000"/>
    <n v="38.04"/>
    <m/>
    <x v="17"/>
    <x v="3"/>
    <m/>
    <m/>
    <x v="17"/>
    <x v="3"/>
    <x v="16"/>
    <x v="9"/>
    <x v="9"/>
    <x v="2"/>
    <n v="38.0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7"/>
    <x v="14"/>
    <m/>
    <m/>
    <x v="17"/>
    <x v="14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7"/>
    <x v="14"/>
    <m/>
    <m/>
    <x v="17"/>
    <x v="14"/>
    <x v="16"/>
    <x v="9"/>
    <x v="9"/>
    <x v="2"/>
    <n v="7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42000"/>
    <n v="996.93"/>
    <m/>
    <x v="17"/>
    <x v="5"/>
    <m/>
    <m/>
    <x v="17"/>
    <x v="5"/>
    <x v="16"/>
    <x v="9"/>
    <x v="9"/>
    <x v="2"/>
    <n v="996.93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7"/>
    <x v="14"/>
    <m/>
    <m/>
    <x v="17"/>
    <x v="14"/>
    <x v="16"/>
    <x v="9"/>
    <x v="9"/>
    <x v="2"/>
    <n v="73.8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7T00:00:00"/>
    <x v="199"/>
    <n v="0"/>
    <n v="11399.64"/>
    <m/>
    <x v="17"/>
    <x v="6"/>
    <m/>
    <m/>
    <x v="17"/>
    <x v="6"/>
    <x v="16"/>
    <x v="9"/>
    <x v="9"/>
    <x v="2"/>
    <n v="11399.64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07T00:00:00"/>
    <x v="199"/>
    <n v="0"/>
    <n v="-5.95"/>
    <m/>
    <x v="19"/>
    <x v="11"/>
    <m/>
    <m/>
    <x v="19"/>
    <x v="11"/>
    <x v="7"/>
    <x v="9"/>
    <x v="9"/>
    <x v="2"/>
    <n v="5.95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7"/>
    <x v="14"/>
    <m/>
    <m/>
    <x v="17"/>
    <x v="14"/>
    <x v="16"/>
    <x v="9"/>
    <x v="9"/>
    <x v="2"/>
    <n v="36.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07T00:00:00"/>
    <x v="199"/>
    <n v="0"/>
    <n v="285.70999999999998"/>
    <m/>
    <x v="16"/>
    <x v="9"/>
    <m/>
    <m/>
    <x v="16"/>
    <x v="9"/>
    <x v="16"/>
    <x v="9"/>
    <x v="9"/>
    <x v="2"/>
    <n v="285.7099999999999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7T00:00:00"/>
    <x v="199"/>
    <n v="6500"/>
    <n v="151.37"/>
    <m/>
    <x v="17"/>
    <x v="5"/>
    <m/>
    <m/>
    <x v="17"/>
    <x v="5"/>
    <x v="16"/>
    <x v="9"/>
    <x v="9"/>
    <x v="2"/>
    <n v="151.3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7T00:00:00"/>
    <x v="199"/>
    <n v="185000"/>
    <n v="368.67"/>
    <m/>
    <x v="17"/>
    <x v="13"/>
    <m/>
    <m/>
    <x v="17"/>
    <x v="13"/>
    <x v="16"/>
    <x v="9"/>
    <x v="9"/>
    <x v="2"/>
    <n v="368.6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7"/>
    <x v="14"/>
    <m/>
    <m/>
    <x v="17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36.9"/>
    <m/>
    <x v="17"/>
    <x v="14"/>
    <m/>
    <m/>
    <x v="17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7"/>
    <x v="14"/>
    <m/>
    <m/>
    <x v="17"/>
    <x v="14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7"/>
    <x v="14"/>
    <m/>
    <m/>
    <x v="17"/>
    <x v="14"/>
    <x v="16"/>
    <x v="9"/>
    <x v="9"/>
    <x v="2"/>
    <n v="73.8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7T00:00:00"/>
    <x v="199"/>
    <n v="0"/>
    <n v="73.81"/>
    <m/>
    <x v="17"/>
    <x v="14"/>
    <m/>
    <m/>
    <x v="17"/>
    <x v="14"/>
    <x v="16"/>
    <x v="9"/>
    <x v="9"/>
    <x v="2"/>
    <n v="73.81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07T00:00:00"/>
    <x v="199"/>
    <n v="12465.94"/>
    <n v="296.81"/>
    <m/>
    <x v="17"/>
    <x v="2"/>
    <m/>
    <m/>
    <x v="17"/>
    <x v="2"/>
    <x v="16"/>
    <x v="9"/>
    <x v="9"/>
    <x v="2"/>
    <n v="296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8T00:00:00"/>
    <x v="200"/>
    <n v="5000"/>
    <n v="112.34"/>
    <m/>
    <x v="17"/>
    <x v="3"/>
    <m/>
    <m/>
    <x v="17"/>
    <x v="3"/>
    <x v="16"/>
    <x v="9"/>
    <x v="9"/>
    <x v="2"/>
    <n v="112.34"/>
    <x v="9"/>
    <x v="1"/>
    <n v="2021"/>
    <x v="3"/>
  </r>
  <r>
    <x v="29"/>
    <s v="2.15.01.07.00.00"/>
    <x v="1"/>
    <x v="1"/>
    <x v="0"/>
    <x v="0"/>
    <x v="1"/>
    <x v="3"/>
    <m/>
    <m/>
    <x v="1"/>
    <x v="0"/>
    <d v="2021-09-08T00:00:00"/>
    <x v="200"/>
    <n v="-285966"/>
    <n v="-6808.71"/>
    <m/>
    <x v="9"/>
    <x v="21"/>
    <m/>
    <m/>
    <x v="9"/>
    <x v="21"/>
    <x v="0"/>
    <x v="9"/>
    <x v="9"/>
    <x v="2"/>
    <n v="6808.71"/>
    <x v="9"/>
    <x v="26"/>
    <n v="2021"/>
    <x v="3"/>
  </r>
  <r>
    <x v="9"/>
    <s v="2.15.08.14.00.00"/>
    <x v="1"/>
    <x v="1"/>
    <x v="0"/>
    <x v="0"/>
    <x v="1"/>
    <x v="3"/>
    <m/>
    <m/>
    <x v="1"/>
    <x v="0"/>
    <d v="2021-09-08T00:00:00"/>
    <x v="200"/>
    <n v="0"/>
    <n v="-151"/>
    <m/>
    <x v="19"/>
    <x v="36"/>
    <m/>
    <m/>
    <x v="19"/>
    <x v="36"/>
    <x v="7"/>
    <x v="9"/>
    <x v="9"/>
    <x v="2"/>
    <n v="151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08T00:00:00"/>
    <x v="200"/>
    <n v="-9250000"/>
    <n v="-220486.67"/>
    <m/>
    <x v="19"/>
    <x v="6"/>
    <m/>
    <m/>
    <x v="19"/>
    <x v="6"/>
    <x v="7"/>
    <x v="9"/>
    <x v="9"/>
    <x v="2"/>
    <n v="220486.67"/>
    <x v="9"/>
    <x v="26"/>
    <n v="2021"/>
    <x v="3"/>
  </r>
  <r>
    <x v="9"/>
    <s v="2.15.01.12.00.00"/>
    <x v="1"/>
    <x v="1"/>
    <x v="0"/>
    <x v="0"/>
    <x v="1"/>
    <x v="3"/>
    <m/>
    <m/>
    <x v="1"/>
    <x v="0"/>
    <d v="2021-09-08T00:00:00"/>
    <x v="200"/>
    <n v="-44660"/>
    <n v="-1063.33"/>
    <m/>
    <x v="19"/>
    <x v="6"/>
    <m/>
    <m/>
    <x v="19"/>
    <x v="6"/>
    <x v="7"/>
    <x v="9"/>
    <x v="9"/>
    <x v="2"/>
    <n v="1063.33"/>
    <x v="9"/>
    <x v="26"/>
    <n v="2021"/>
    <x v="3"/>
  </r>
  <r>
    <x v="9"/>
    <s v="2.15.08.14.00.00"/>
    <x v="1"/>
    <x v="1"/>
    <x v="0"/>
    <x v="0"/>
    <x v="1"/>
    <x v="3"/>
    <m/>
    <m/>
    <x v="1"/>
    <x v="0"/>
    <d v="2021-09-08T00:00:00"/>
    <x v="200"/>
    <n v="-39580"/>
    <n v="-942.38"/>
    <m/>
    <x v="19"/>
    <x v="6"/>
    <m/>
    <m/>
    <x v="19"/>
    <x v="6"/>
    <x v="7"/>
    <x v="9"/>
    <x v="9"/>
    <x v="2"/>
    <n v="942.38"/>
    <x v="9"/>
    <x v="26"/>
    <n v="2021"/>
    <x v="3"/>
  </r>
  <r>
    <x v="9"/>
    <s v="2.15.03.00.00.00"/>
    <x v="1"/>
    <x v="1"/>
    <x v="0"/>
    <x v="0"/>
    <x v="1"/>
    <x v="3"/>
    <m/>
    <m/>
    <x v="1"/>
    <x v="0"/>
    <d v="2021-09-08T00:00:00"/>
    <x v="200"/>
    <n v="-180000"/>
    <n v="-4311.8599999999997"/>
    <m/>
    <x v="19"/>
    <x v="6"/>
    <m/>
    <m/>
    <x v="19"/>
    <x v="6"/>
    <x v="7"/>
    <x v="9"/>
    <x v="9"/>
    <x v="2"/>
    <n v="4311.8599999999997"/>
    <x v="9"/>
    <x v="26"/>
    <n v="2021"/>
    <x v="3"/>
  </r>
  <r>
    <x v="9"/>
    <s v="2.09.02.04.00.00"/>
    <x v="1"/>
    <x v="1"/>
    <x v="0"/>
    <x v="0"/>
    <x v="1"/>
    <x v="3"/>
    <m/>
    <m/>
    <x v="1"/>
    <x v="0"/>
    <d v="2021-09-08T00:00:00"/>
    <x v="200"/>
    <n v="-2800000"/>
    <n v="-66666.67"/>
    <m/>
    <x v="19"/>
    <x v="6"/>
    <m/>
    <m/>
    <x v="19"/>
    <x v="6"/>
    <x v="7"/>
    <x v="9"/>
    <x v="9"/>
    <x v="2"/>
    <n v="66666.67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08T00:00:00"/>
    <x v="200"/>
    <n v="6500"/>
    <n v="109.82"/>
    <m/>
    <x v="17"/>
    <x v="5"/>
    <m/>
    <m/>
    <x v="17"/>
    <x v="5"/>
    <x v="16"/>
    <x v="9"/>
    <x v="9"/>
    <x v="2"/>
    <n v="109.82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8T00:00:00"/>
    <x v="200"/>
    <n v="0"/>
    <n v="27.86"/>
    <m/>
    <x v="17"/>
    <x v="14"/>
    <m/>
    <m/>
    <x v="17"/>
    <x v="14"/>
    <x v="16"/>
    <x v="9"/>
    <x v="9"/>
    <x v="2"/>
    <n v="27.86"/>
    <x v="9"/>
    <x v="1"/>
    <n v="2021"/>
    <x v="3"/>
  </r>
  <r>
    <x v="1"/>
    <m/>
    <x v="1"/>
    <x v="1"/>
    <x v="1"/>
    <x v="0"/>
    <x v="0"/>
    <x v="0"/>
    <m/>
    <m/>
    <x v="1"/>
    <x v="0"/>
    <d v="2021-09-08T00:00:00"/>
    <x v="200"/>
    <m/>
    <n v="3799.01"/>
    <m/>
    <x v="0"/>
    <x v="0"/>
    <m/>
    <m/>
    <x v="0"/>
    <x v="0"/>
    <x v="1"/>
    <x v="9"/>
    <x v="9"/>
    <x v="2"/>
    <n v="0"/>
    <x v="0"/>
    <x v="0"/>
    <n v="2021"/>
    <x v="3"/>
  </r>
  <r>
    <x v="4"/>
    <m/>
    <x v="1"/>
    <x v="1"/>
    <x v="0"/>
    <x v="0"/>
    <x v="0"/>
    <x v="0"/>
    <m/>
    <s v="4"/>
    <x v="1"/>
    <x v="0"/>
    <d v="2021-08-25T00:00:00"/>
    <x v="200"/>
    <m/>
    <n v="3799.01"/>
    <m/>
    <x v="0"/>
    <x v="0"/>
    <m/>
    <m/>
    <x v="0"/>
    <x v="0"/>
    <x v="3"/>
    <x v="8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08T00:00:00"/>
    <x v="200"/>
    <n v="50000"/>
    <n v="1190.48"/>
    <m/>
    <x v="17"/>
    <x v="4"/>
    <m/>
    <m/>
    <x v="17"/>
    <x v="4"/>
    <x v="16"/>
    <x v="9"/>
    <x v="9"/>
    <x v="2"/>
    <n v="1190.4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9T00:00:00"/>
    <x v="201"/>
    <n v="5000"/>
    <n v="83.5"/>
    <m/>
    <x v="17"/>
    <x v="3"/>
    <m/>
    <m/>
    <x v="17"/>
    <x v="3"/>
    <x v="16"/>
    <x v="9"/>
    <x v="9"/>
    <x v="2"/>
    <n v="83.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71740.039999999994"/>
    <n v="5124.29"/>
    <m/>
    <x v="17"/>
    <x v="13"/>
    <m/>
    <m/>
    <x v="17"/>
    <x v="13"/>
    <x v="16"/>
    <x v="9"/>
    <x v="9"/>
    <x v="2"/>
    <n v="5124.29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09T00:00:00"/>
    <x v="201"/>
    <n v="-9706.5"/>
    <n v="-231.11"/>
    <m/>
    <x v="24"/>
    <x v="3"/>
    <m/>
    <m/>
    <x v="5"/>
    <x v="3"/>
    <x v="0"/>
    <x v="9"/>
    <x v="9"/>
    <x v="2"/>
    <n v="231.11"/>
    <x v="9"/>
    <x v="26"/>
    <n v="2021"/>
    <x v="3"/>
  </r>
  <r>
    <x v="5"/>
    <s v="2.15.01.12.00.00"/>
    <x v="1"/>
    <x v="1"/>
    <x v="0"/>
    <x v="0"/>
    <x v="1"/>
    <x v="3"/>
    <m/>
    <m/>
    <x v="1"/>
    <x v="0"/>
    <d v="2021-09-09T00:00:00"/>
    <x v="201"/>
    <n v="-315.70999999999998"/>
    <n v="-7.52"/>
    <m/>
    <x v="24"/>
    <x v="13"/>
    <m/>
    <m/>
    <x v="5"/>
    <x v="13"/>
    <x v="0"/>
    <x v="9"/>
    <x v="9"/>
    <x v="2"/>
    <n v="7.52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2096.6"/>
    <n v="49.92"/>
    <m/>
    <x v="17"/>
    <x v="8"/>
    <m/>
    <m/>
    <x v="17"/>
    <x v="8"/>
    <x v="16"/>
    <x v="9"/>
    <x v="9"/>
    <x v="2"/>
    <n v="49.92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7"/>
    <x v="14"/>
    <m/>
    <m/>
    <x v="17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7"/>
    <x v="14"/>
    <m/>
    <m/>
    <x v="17"/>
    <x v="14"/>
    <x v="16"/>
    <x v="9"/>
    <x v="9"/>
    <x v="2"/>
    <n v="36.9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09T00:00:00"/>
    <x v="201"/>
    <n v="1471503.3600000001"/>
    <n v="11226.27"/>
    <m/>
    <x v="8"/>
    <x v="37"/>
    <m/>
    <m/>
    <x v="8"/>
    <x v="37"/>
    <x v="23"/>
    <x v="9"/>
    <x v="9"/>
    <x v="2"/>
    <n v="11226.2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7"/>
    <x v="14"/>
    <m/>
    <m/>
    <x v="17"/>
    <x v="14"/>
    <x v="16"/>
    <x v="9"/>
    <x v="9"/>
    <x v="2"/>
    <n v="36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09T00:00:00"/>
    <x v="201"/>
    <n v="0"/>
    <n v="36.9"/>
    <m/>
    <x v="17"/>
    <x v="14"/>
    <m/>
    <m/>
    <x v="17"/>
    <x v="14"/>
    <x v="16"/>
    <x v="9"/>
    <x v="9"/>
    <x v="2"/>
    <n v="36.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09T00:00:00"/>
    <x v="201"/>
    <n v="6500"/>
    <n v="181.94"/>
    <m/>
    <x v="17"/>
    <x v="5"/>
    <m/>
    <m/>
    <x v="17"/>
    <x v="5"/>
    <x v="16"/>
    <x v="9"/>
    <x v="9"/>
    <x v="2"/>
    <n v="181.94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09T00:00:00"/>
    <x v="201"/>
    <n v="0"/>
    <n v="-5.95"/>
    <m/>
    <x v="19"/>
    <x v="11"/>
    <m/>
    <m/>
    <x v="19"/>
    <x v="11"/>
    <x v="7"/>
    <x v="9"/>
    <x v="9"/>
    <x v="2"/>
    <n v="5.95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09T00:00:00"/>
    <x v="201"/>
    <n v="0"/>
    <n v="428.57"/>
    <m/>
    <x v="16"/>
    <x v="4"/>
    <m/>
    <m/>
    <x v="16"/>
    <x v="4"/>
    <x v="16"/>
    <x v="9"/>
    <x v="9"/>
    <x v="2"/>
    <n v="428.5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0"/>
    <n v="2551.41"/>
    <m/>
    <x v="17"/>
    <x v="13"/>
    <m/>
    <m/>
    <x v="17"/>
    <x v="13"/>
    <x v="16"/>
    <x v="9"/>
    <x v="9"/>
    <x v="2"/>
    <n v="2551.41"/>
    <x v="9"/>
    <x v="1"/>
    <n v="2021"/>
    <x v="3"/>
  </r>
  <r>
    <x v="36"/>
    <s v="1.03.05.00.00.00"/>
    <x v="1"/>
    <x v="2"/>
    <x v="1"/>
    <x v="0"/>
    <x v="1"/>
    <x v="4"/>
    <m/>
    <m/>
    <x v="1"/>
    <x v="0"/>
    <d v="2021-09-09T00:00:00"/>
    <x v="201"/>
    <n v="0"/>
    <n v="11904.76"/>
    <m/>
    <x v="8"/>
    <x v="37"/>
    <m/>
    <m/>
    <x v="8"/>
    <x v="37"/>
    <x v="23"/>
    <x v="9"/>
    <x v="9"/>
    <x v="2"/>
    <n v="11904.76"/>
    <x v="9"/>
    <x v="1"/>
    <n v="2021"/>
    <x v="3"/>
  </r>
  <r>
    <x v="36"/>
    <s v="1.03.05.00.00.00"/>
    <x v="1"/>
    <x v="2"/>
    <x v="1"/>
    <x v="0"/>
    <x v="1"/>
    <x v="4"/>
    <m/>
    <m/>
    <x v="1"/>
    <x v="0"/>
    <d v="2021-09-09T00:00:00"/>
    <x v="201"/>
    <n v="0"/>
    <n v="5952.38"/>
    <m/>
    <x v="8"/>
    <x v="37"/>
    <m/>
    <m/>
    <x v="8"/>
    <x v="37"/>
    <x v="23"/>
    <x v="9"/>
    <x v="9"/>
    <x v="2"/>
    <n v="5952.38"/>
    <x v="9"/>
    <x v="1"/>
    <n v="2021"/>
    <x v="3"/>
  </r>
  <r>
    <x v="36"/>
    <s v="1.03.05.00.00.00"/>
    <x v="1"/>
    <x v="2"/>
    <x v="1"/>
    <x v="0"/>
    <x v="1"/>
    <x v="4"/>
    <m/>
    <m/>
    <x v="1"/>
    <x v="0"/>
    <d v="2021-09-09T00:00:00"/>
    <x v="201"/>
    <n v="1471503.3600000001"/>
    <n v="5952.38"/>
    <m/>
    <x v="8"/>
    <x v="37"/>
    <m/>
    <m/>
    <x v="8"/>
    <x v="37"/>
    <x v="23"/>
    <x v="9"/>
    <x v="9"/>
    <x v="2"/>
    <n v="5952.38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09T00:00:00"/>
    <x v="201"/>
    <n v="19588.8"/>
    <n v="466.4"/>
    <m/>
    <x v="17"/>
    <x v="9"/>
    <m/>
    <m/>
    <x v="17"/>
    <x v="9"/>
    <x v="16"/>
    <x v="9"/>
    <x v="9"/>
    <x v="2"/>
    <n v="466.4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0T00:00:00"/>
    <x v="202"/>
    <n v="1250.22"/>
    <n v="29.77"/>
    <m/>
    <x v="17"/>
    <x v="13"/>
    <m/>
    <m/>
    <x v="17"/>
    <x v="13"/>
    <x v="16"/>
    <x v="9"/>
    <x v="9"/>
    <x v="2"/>
    <n v="29.7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185000"/>
    <n v="670.31"/>
    <m/>
    <x v="17"/>
    <x v="13"/>
    <m/>
    <m/>
    <x v="17"/>
    <x v="13"/>
    <x v="16"/>
    <x v="9"/>
    <x v="9"/>
    <x v="2"/>
    <n v="670.3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5000"/>
    <n v="107.62"/>
    <m/>
    <x v="17"/>
    <x v="3"/>
    <m/>
    <m/>
    <x v="17"/>
    <x v="3"/>
    <x v="16"/>
    <x v="9"/>
    <x v="9"/>
    <x v="2"/>
    <n v="10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61.9"/>
    <m/>
    <x v="16"/>
    <x v="8"/>
    <m/>
    <m/>
    <x v="16"/>
    <x v="8"/>
    <x v="16"/>
    <x v="9"/>
    <x v="9"/>
    <x v="2"/>
    <n v="61.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6500"/>
    <n v="333.39"/>
    <m/>
    <x v="17"/>
    <x v="5"/>
    <m/>
    <m/>
    <x v="17"/>
    <x v="5"/>
    <x v="16"/>
    <x v="9"/>
    <x v="9"/>
    <x v="2"/>
    <n v="333.39"/>
    <x v="9"/>
    <x v="1"/>
    <n v="2021"/>
    <x v="3"/>
  </r>
  <r>
    <x v="19"/>
    <s v="1.03.04.00.00.00"/>
    <x v="1"/>
    <x v="2"/>
    <x v="1"/>
    <x v="0"/>
    <x v="1"/>
    <x v="0"/>
    <m/>
    <m/>
    <x v="1"/>
    <x v="0"/>
    <d v="2021-09-10T00:00:00"/>
    <x v="202"/>
    <n v="0"/>
    <n v="5195.24"/>
    <m/>
    <x v="27"/>
    <x v="12"/>
    <m/>
    <m/>
    <x v="17"/>
    <x v="12"/>
    <x v="16"/>
    <x v="9"/>
    <x v="9"/>
    <x v="2"/>
    <n v="5195.24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10T00:00:00"/>
    <x v="202"/>
    <n v="0"/>
    <n v="163.35"/>
    <m/>
    <x v="8"/>
    <x v="8"/>
    <m/>
    <m/>
    <x v="8"/>
    <x v="8"/>
    <x v="23"/>
    <x v="9"/>
    <x v="9"/>
    <x v="2"/>
    <n v="163.3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10169.5"/>
    <n v="242.13"/>
    <m/>
    <x v="17"/>
    <x v="4"/>
    <m/>
    <m/>
    <x v="17"/>
    <x v="4"/>
    <x v="16"/>
    <x v="9"/>
    <x v="9"/>
    <x v="2"/>
    <n v="242.1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71.430000000000007"/>
    <m/>
    <x v="16"/>
    <x v="12"/>
    <m/>
    <m/>
    <x v="16"/>
    <x v="12"/>
    <x v="16"/>
    <x v="9"/>
    <x v="9"/>
    <x v="2"/>
    <n v="71.430000000000007"/>
    <x v="9"/>
    <x v="1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1904761.9"/>
    <m/>
    <x v="19"/>
    <x v="11"/>
    <m/>
    <m/>
    <x v="19"/>
    <x v="11"/>
    <x v="7"/>
    <x v="9"/>
    <x v="9"/>
    <x v="2"/>
    <n v="-1904761.9"/>
    <x v="9"/>
    <x v="1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7142.86"/>
    <m/>
    <x v="19"/>
    <x v="11"/>
    <m/>
    <m/>
    <x v="19"/>
    <x v="11"/>
    <x v="7"/>
    <x v="9"/>
    <x v="9"/>
    <x v="2"/>
    <n v="-7142.86"/>
    <x v="9"/>
    <x v="1"/>
    <n v="2021"/>
    <x v="3"/>
  </r>
  <r>
    <x v="9"/>
    <m/>
    <x v="1"/>
    <x v="1"/>
    <x v="0"/>
    <x v="0"/>
    <x v="0"/>
    <x v="0"/>
    <m/>
    <m/>
    <x v="1"/>
    <x v="0"/>
    <d v="2021-09-10T00:00:00"/>
    <x v="202"/>
    <n v="0"/>
    <n v="6753571.4299999997"/>
    <m/>
    <x v="19"/>
    <x v="11"/>
    <m/>
    <m/>
    <x v="19"/>
    <x v="11"/>
    <x v="7"/>
    <x v="9"/>
    <x v="9"/>
    <x v="2"/>
    <n v="-6753571.4299999997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10T00:00:00"/>
    <x v="202"/>
    <n v="-5089"/>
    <n v="-121.17"/>
    <m/>
    <x v="19"/>
    <x v="6"/>
    <m/>
    <m/>
    <x v="19"/>
    <x v="6"/>
    <x v="7"/>
    <x v="9"/>
    <x v="9"/>
    <x v="2"/>
    <n v="121.17"/>
    <x v="9"/>
    <x v="26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8333.33"/>
    <m/>
    <x v="19"/>
    <x v="11"/>
    <m/>
    <m/>
    <x v="19"/>
    <x v="11"/>
    <x v="7"/>
    <x v="9"/>
    <x v="9"/>
    <x v="2"/>
    <n v="-8333.33"/>
    <x v="9"/>
    <x v="1"/>
    <n v="2021"/>
    <x v="3"/>
  </r>
  <r>
    <x v="9"/>
    <m/>
    <x v="1"/>
    <x v="1"/>
    <x v="0"/>
    <x v="0"/>
    <x v="1"/>
    <x v="0"/>
    <m/>
    <s v="1"/>
    <x v="1"/>
    <x v="0"/>
    <d v="2021-09-10T00:00:00"/>
    <x v="202"/>
    <n v="0"/>
    <n v="4833333.33"/>
    <m/>
    <x v="19"/>
    <x v="11"/>
    <m/>
    <m/>
    <x v="19"/>
    <x v="11"/>
    <x v="7"/>
    <x v="9"/>
    <x v="9"/>
    <x v="2"/>
    <n v="-4833333.3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0T00:00:00"/>
    <x v="202"/>
    <n v="33000"/>
    <n v="792.96"/>
    <m/>
    <x v="17"/>
    <x v="5"/>
    <m/>
    <m/>
    <x v="17"/>
    <x v="5"/>
    <x v="16"/>
    <x v="9"/>
    <x v="9"/>
    <x v="2"/>
    <n v="792.96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0T00:00:00"/>
    <x v="202"/>
    <n v="0"/>
    <n v="104.21"/>
    <m/>
    <x v="16"/>
    <x v="8"/>
    <m/>
    <m/>
    <x v="16"/>
    <x v="8"/>
    <x v="16"/>
    <x v="9"/>
    <x v="9"/>
    <x v="2"/>
    <n v="104.2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0T00:00:00"/>
    <x v="202"/>
    <n v="8135.59"/>
    <n v="193.7"/>
    <m/>
    <x v="17"/>
    <x v="4"/>
    <m/>
    <m/>
    <x v="17"/>
    <x v="4"/>
    <x v="16"/>
    <x v="9"/>
    <x v="9"/>
    <x v="2"/>
    <n v="193.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3T00:00:00"/>
    <x v="203"/>
    <n v="10000"/>
    <n v="163.4"/>
    <m/>
    <x v="17"/>
    <x v="3"/>
    <m/>
    <m/>
    <x v="17"/>
    <x v="3"/>
    <x v="16"/>
    <x v="9"/>
    <x v="9"/>
    <x v="2"/>
    <n v="163.4"/>
    <x v="9"/>
    <x v="1"/>
    <n v="2021"/>
    <x v="3"/>
  </r>
  <r>
    <x v="9"/>
    <s v="2.03.01.02.00.00"/>
    <x v="1"/>
    <x v="1"/>
    <x v="0"/>
    <x v="0"/>
    <x v="1"/>
    <x v="3"/>
    <m/>
    <m/>
    <x v="1"/>
    <x v="0"/>
    <d v="2021-09-13T00:00:00"/>
    <x v="203"/>
    <n v="-350000"/>
    <n v="-8333.33"/>
    <m/>
    <x v="19"/>
    <x v="6"/>
    <m/>
    <m/>
    <x v="19"/>
    <x v="6"/>
    <x v="7"/>
    <x v="9"/>
    <x v="9"/>
    <x v="2"/>
    <n v="8333.33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13T00:00:00"/>
    <x v="203"/>
    <n v="18000"/>
    <n v="642.09"/>
    <m/>
    <x v="17"/>
    <x v="5"/>
    <m/>
    <m/>
    <x v="17"/>
    <x v="5"/>
    <x v="16"/>
    <x v="9"/>
    <x v="9"/>
    <x v="2"/>
    <n v="642.09"/>
    <x v="9"/>
    <x v="1"/>
    <n v="2021"/>
    <x v="3"/>
  </r>
  <r>
    <x v="9"/>
    <s v="2.02.00.00.00.00"/>
    <x v="1"/>
    <x v="1"/>
    <x v="0"/>
    <x v="0"/>
    <x v="1"/>
    <x v="3"/>
    <m/>
    <m/>
    <x v="1"/>
    <x v="0"/>
    <d v="2021-09-13T00:00:00"/>
    <x v="203"/>
    <n v="-80000000"/>
    <n v="-1904761.9"/>
    <m/>
    <x v="19"/>
    <x v="6"/>
    <m/>
    <m/>
    <x v="19"/>
    <x v="6"/>
    <x v="7"/>
    <x v="9"/>
    <x v="9"/>
    <x v="2"/>
    <n v="1904761.9"/>
    <x v="9"/>
    <x v="26"/>
    <n v="2021"/>
    <x v="3"/>
  </r>
  <r>
    <x v="36"/>
    <s v="1.03.05.00.00.00"/>
    <x v="1"/>
    <x v="2"/>
    <x v="1"/>
    <x v="0"/>
    <x v="1"/>
    <x v="0"/>
    <m/>
    <m/>
    <x v="1"/>
    <x v="0"/>
    <d v="2021-09-13T00:00:00"/>
    <x v="203"/>
    <n v="0"/>
    <n v="7.14"/>
    <m/>
    <x v="8"/>
    <x v="6"/>
    <m/>
    <m/>
    <x v="8"/>
    <x v="6"/>
    <x v="23"/>
    <x v="9"/>
    <x v="9"/>
    <x v="2"/>
    <n v="7.14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13T00:00:00"/>
    <x v="203"/>
    <n v="0"/>
    <n v="47.62"/>
    <m/>
    <x v="8"/>
    <x v="6"/>
    <m/>
    <m/>
    <x v="8"/>
    <x v="6"/>
    <x v="23"/>
    <x v="9"/>
    <x v="9"/>
    <x v="2"/>
    <n v="4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28.21"/>
    <m/>
    <x v="16"/>
    <x v="2"/>
    <m/>
    <m/>
    <x v="16"/>
    <x v="2"/>
    <x v="16"/>
    <x v="9"/>
    <x v="9"/>
    <x v="2"/>
    <n v="28.2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476.19"/>
    <m/>
    <x v="16"/>
    <x v="2"/>
    <m/>
    <m/>
    <x v="16"/>
    <x v="2"/>
    <x v="16"/>
    <x v="9"/>
    <x v="9"/>
    <x v="2"/>
    <n v="476.1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23.81"/>
    <m/>
    <x v="16"/>
    <x v="8"/>
    <m/>
    <m/>
    <x v="16"/>
    <x v="8"/>
    <x v="16"/>
    <x v="9"/>
    <x v="9"/>
    <x v="2"/>
    <n v="23.8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47.62"/>
    <m/>
    <x v="16"/>
    <x v="8"/>
    <m/>
    <m/>
    <x v="16"/>
    <x v="8"/>
    <x v="16"/>
    <x v="9"/>
    <x v="9"/>
    <x v="2"/>
    <n v="47.62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13T00:00:00"/>
    <x v="203"/>
    <n v="0"/>
    <n v="142.86000000000001"/>
    <m/>
    <x v="8"/>
    <x v="9"/>
    <m/>
    <m/>
    <x v="8"/>
    <x v="9"/>
    <x v="23"/>
    <x v="9"/>
    <x v="9"/>
    <x v="2"/>
    <n v="142.8600000000000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3T00:00:00"/>
    <x v="203"/>
    <n v="0"/>
    <n v="142.86000000000001"/>
    <m/>
    <x v="16"/>
    <x v="9"/>
    <m/>
    <m/>
    <x v="16"/>
    <x v="9"/>
    <x v="16"/>
    <x v="9"/>
    <x v="9"/>
    <x v="2"/>
    <n v="142.86000000000001"/>
    <x v="9"/>
    <x v="1"/>
    <n v="2021"/>
    <x v="3"/>
  </r>
  <r>
    <x v="16"/>
    <m/>
    <x v="1"/>
    <x v="1"/>
    <x v="0"/>
    <x v="0"/>
    <x v="0"/>
    <x v="0"/>
    <m/>
    <s v="4"/>
    <x v="1"/>
    <x v="0"/>
    <d v="2021-09-01T00:00:00"/>
    <x v="203"/>
    <m/>
    <n v="165676.48000000001"/>
    <m/>
    <x v="0"/>
    <x v="0"/>
    <m/>
    <m/>
    <x v="0"/>
    <x v="0"/>
    <x v="13"/>
    <x v="9"/>
    <x v="9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9-13T00:00:00"/>
    <x v="203"/>
    <m/>
    <n v="165676.48000000001"/>
    <m/>
    <x v="0"/>
    <x v="0"/>
    <m/>
    <m/>
    <x v="0"/>
    <x v="0"/>
    <x v="1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13T00:00:00"/>
    <x v="203"/>
    <n v="3462.3"/>
    <n v="82.44"/>
    <m/>
    <x v="17"/>
    <x v="7"/>
    <m/>
    <m/>
    <x v="17"/>
    <x v="7"/>
    <x v="16"/>
    <x v="9"/>
    <x v="9"/>
    <x v="2"/>
    <n v="82.4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5000"/>
    <n v="109.01"/>
    <m/>
    <x v="17"/>
    <x v="3"/>
    <m/>
    <m/>
    <x v="17"/>
    <x v="3"/>
    <x v="16"/>
    <x v="9"/>
    <x v="9"/>
    <x v="2"/>
    <n v="109.01"/>
    <x v="9"/>
    <x v="1"/>
    <n v="2021"/>
    <x v="3"/>
  </r>
  <r>
    <x v="37"/>
    <s v="2.03.01.07.00.00"/>
    <x v="1"/>
    <x v="1"/>
    <x v="0"/>
    <x v="0"/>
    <x v="1"/>
    <x v="3"/>
    <m/>
    <m/>
    <x v="1"/>
    <x v="0"/>
    <d v="2021-09-14T00:00:00"/>
    <x v="204"/>
    <n v="-2600"/>
    <n v="-61.9"/>
    <m/>
    <x v="11"/>
    <x v="3"/>
    <m/>
    <m/>
    <x v="11"/>
    <x v="3"/>
    <x v="6"/>
    <x v="9"/>
    <x v="9"/>
    <x v="2"/>
    <n v="61.9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183.33"/>
    <m/>
    <x v="16"/>
    <x v="15"/>
    <m/>
    <m/>
    <x v="16"/>
    <x v="15"/>
    <x v="16"/>
    <x v="9"/>
    <x v="9"/>
    <x v="2"/>
    <n v="183.33"/>
    <x v="9"/>
    <x v="1"/>
    <n v="2021"/>
    <x v="3"/>
  </r>
  <r>
    <x v="9"/>
    <m/>
    <x v="1"/>
    <x v="1"/>
    <x v="0"/>
    <x v="0"/>
    <x v="1"/>
    <x v="0"/>
    <m/>
    <s v="1"/>
    <x v="1"/>
    <x v="0"/>
    <d v="2021-09-14T00:00:00"/>
    <x v="204"/>
    <n v="0"/>
    <n v="47619.05"/>
    <m/>
    <x v="19"/>
    <x v="11"/>
    <m/>
    <m/>
    <x v="19"/>
    <x v="11"/>
    <x v="7"/>
    <x v="9"/>
    <x v="9"/>
    <x v="2"/>
    <n v="-476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71.430000000000007"/>
    <m/>
    <x v="16"/>
    <x v="8"/>
    <m/>
    <m/>
    <x v="16"/>
    <x v="8"/>
    <x v="16"/>
    <x v="9"/>
    <x v="9"/>
    <x v="2"/>
    <n v="71.43000000000000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6500"/>
    <n v="166.66"/>
    <m/>
    <x v="17"/>
    <x v="5"/>
    <m/>
    <m/>
    <x v="17"/>
    <x v="5"/>
    <x v="16"/>
    <x v="9"/>
    <x v="9"/>
    <x v="2"/>
    <n v="166.6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4T00:00:00"/>
    <x v="204"/>
    <n v="42000"/>
    <n v="1147.8599999999999"/>
    <m/>
    <x v="17"/>
    <x v="5"/>
    <m/>
    <m/>
    <x v="17"/>
    <x v="5"/>
    <x v="16"/>
    <x v="9"/>
    <x v="9"/>
    <x v="2"/>
    <n v="1147.859999999999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38.479999999999997"/>
    <m/>
    <x v="16"/>
    <x v="2"/>
    <m/>
    <m/>
    <x v="16"/>
    <x v="2"/>
    <x v="16"/>
    <x v="9"/>
    <x v="9"/>
    <x v="2"/>
    <n v="38.479999999999997"/>
    <x v="9"/>
    <x v="1"/>
    <n v="2021"/>
    <x v="3"/>
  </r>
  <r>
    <x v="9"/>
    <m/>
    <x v="1"/>
    <x v="1"/>
    <x v="0"/>
    <x v="0"/>
    <x v="0"/>
    <x v="0"/>
    <m/>
    <m/>
    <x v="1"/>
    <x v="0"/>
    <d v="2021-09-14T00:00:00"/>
    <x v="204"/>
    <n v="0"/>
    <n v="47619.05"/>
    <m/>
    <x v="19"/>
    <x v="11"/>
    <m/>
    <m/>
    <x v="19"/>
    <x v="11"/>
    <x v="7"/>
    <x v="9"/>
    <x v="9"/>
    <x v="2"/>
    <n v="-47619.05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14T00:00:00"/>
    <x v="204"/>
    <n v="-1500000"/>
    <n v="-37224.370000000003"/>
    <m/>
    <x v="19"/>
    <x v="6"/>
    <m/>
    <m/>
    <x v="19"/>
    <x v="6"/>
    <x v="7"/>
    <x v="9"/>
    <x v="9"/>
    <x v="2"/>
    <n v="37224.370000000003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97.62"/>
    <m/>
    <x v="16"/>
    <x v="7"/>
    <m/>
    <m/>
    <x v="16"/>
    <x v="7"/>
    <x v="16"/>
    <x v="9"/>
    <x v="9"/>
    <x v="2"/>
    <n v="9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29.76"/>
    <m/>
    <x v="16"/>
    <x v="7"/>
    <m/>
    <m/>
    <x v="16"/>
    <x v="7"/>
    <x v="16"/>
    <x v="9"/>
    <x v="9"/>
    <x v="2"/>
    <n v="29.76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35.71"/>
    <m/>
    <x v="16"/>
    <x v="5"/>
    <m/>
    <m/>
    <x v="16"/>
    <x v="5"/>
    <x v="16"/>
    <x v="9"/>
    <x v="9"/>
    <x v="2"/>
    <n v="35.7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476.19"/>
    <m/>
    <x v="16"/>
    <x v="8"/>
    <m/>
    <m/>
    <x v="16"/>
    <x v="8"/>
    <x v="16"/>
    <x v="9"/>
    <x v="9"/>
    <x v="2"/>
    <n v="476.1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4T00:00:00"/>
    <x v="204"/>
    <n v="0"/>
    <n v="52.95"/>
    <m/>
    <x v="17"/>
    <x v="5"/>
    <m/>
    <m/>
    <x v="17"/>
    <x v="5"/>
    <x v="16"/>
    <x v="9"/>
    <x v="9"/>
    <x v="2"/>
    <n v="52.95"/>
    <x v="9"/>
    <x v="1"/>
    <n v="2021"/>
    <x v="3"/>
  </r>
  <r>
    <x v="9"/>
    <s v="2.01.04.00.00.00"/>
    <x v="1"/>
    <x v="1"/>
    <x v="0"/>
    <x v="0"/>
    <x v="1"/>
    <x v="3"/>
    <m/>
    <m/>
    <x v="1"/>
    <x v="0"/>
    <d v="2021-09-14T00:00:00"/>
    <x v="204"/>
    <n v="-670000"/>
    <n v="-15900.77"/>
    <m/>
    <x v="19"/>
    <x v="6"/>
    <m/>
    <m/>
    <x v="19"/>
    <x v="6"/>
    <x v="7"/>
    <x v="9"/>
    <x v="9"/>
    <x v="2"/>
    <n v="15900.77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4T00:00:00"/>
    <x v="204"/>
    <n v="0"/>
    <n v="714.29"/>
    <m/>
    <x v="16"/>
    <x v="7"/>
    <m/>
    <m/>
    <x v="16"/>
    <x v="7"/>
    <x v="16"/>
    <x v="9"/>
    <x v="9"/>
    <x v="2"/>
    <n v="714.2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4T00:00:00"/>
    <x v="204"/>
    <n v="0"/>
    <n v="52.95"/>
    <m/>
    <x v="17"/>
    <x v="5"/>
    <m/>
    <m/>
    <x v="17"/>
    <x v="5"/>
    <x v="16"/>
    <x v="9"/>
    <x v="9"/>
    <x v="2"/>
    <n v="52.95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14T00:00:00"/>
    <x v="204"/>
    <n v="-135000000"/>
    <n v="-3240424.87"/>
    <m/>
    <x v="19"/>
    <x v="6"/>
    <m/>
    <m/>
    <x v="19"/>
    <x v="6"/>
    <x v="7"/>
    <x v="9"/>
    <x v="9"/>
    <x v="2"/>
    <n v="3240424.87"/>
    <x v="9"/>
    <x v="26"/>
    <n v="2021"/>
    <x v="3"/>
  </r>
  <r>
    <x v="9"/>
    <m/>
    <x v="1"/>
    <x v="2"/>
    <x v="0"/>
    <x v="0"/>
    <x v="1"/>
    <x v="0"/>
    <m/>
    <m/>
    <x v="1"/>
    <x v="0"/>
    <d v="2021-09-14T00:00:00"/>
    <x v="204"/>
    <n v="0"/>
    <n v="21.96"/>
    <m/>
    <x v="19"/>
    <x v="2"/>
    <m/>
    <m/>
    <x v="19"/>
    <x v="2"/>
    <x v="7"/>
    <x v="9"/>
    <x v="9"/>
    <x v="2"/>
    <n v="21.96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4T00:00:00"/>
    <x v="204"/>
    <n v="182678.34"/>
    <n v="803.96"/>
    <m/>
    <x v="17"/>
    <x v="2"/>
    <m/>
    <m/>
    <x v="17"/>
    <x v="2"/>
    <x v="16"/>
    <x v="9"/>
    <x v="9"/>
    <x v="2"/>
    <n v="803.96"/>
    <x v="9"/>
    <x v="1"/>
    <n v="2021"/>
    <x v="3"/>
  </r>
  <r>
    <x v="5"/>
    <m/>
    <x v="1"/>
    <x v="1"/>
    <x v="0"/>
    <x v="0"/>
    <x v="0"/>
    <x v="0"/>
    <s v="X"/>
    <s v="1"/>
    <x v="1"/>
    <x v="0"/>
    <d v="2021-09-13T00:00:00"/>
    <x v="204"/>
    <m/>
    <n v="48284.61"/>
    <m/>
    <x v="0"/>
    <x v="0"/>
    <m/>
    <m/>
    <x v="0"/>
    <x v="0"/>
    <x v="0"/>
    <x v="9"/>
    <x v="9"/>
    <x v="2"/>
    <n v="0"/>
    <x v="0"/>
    <x v="0"/>
    <n v="2021"/>
    <x v="3"/>
  </r>
  <r>
    <x v="25"/>
    <m/>
    <x v="1"/>
    <x v="1"/>
    <x v="0"/>
    <x v="0"/>
    <x v="0"/>
    <x v="0"/>
    <s v="X"/>
    <s v="1"/>
    <x v="1"/>
    <x v="0"/>
    <d v="2021-09-03T00:00:00"/>
    <x v="204"/>
    <m/>
    <n v="2619047.62"/>
    <m/>
    <x v="0"/>
    <x v="0"/>
    <m/>
    <m/>
    <x v="0"/>
    <x v="0"/>
    <x v="0"/>
    <x v="9"/>
    <x v="9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09-13T00:00:00"/>
    <x v="204"/>
    <m/>
    <n v="98479.88"/>
    <m/>
    <x v="0"/>
    <x v="0"/>
    <m/>
    <m/>
    <x v="0"/>
    <x v="0"/>
    <x v="9"/>
    <x v="9"/>
    <x v="9"/>
    <x v="2"/>
    <n v="0"/>
    <x v="0"/>
    <x v="0"/>
    <n v="2021"/>
    <x v="3"/>
  </r>
  <r>
    <x v="46"/>
    <m/>
    <x v="1"/>
    <x v="1"/>
    <x v="0"/>
    <x v="0"/>
    <x v="0"/>
    <x v="0"/>
    <s v="X"/>
    <s v="1"/>
    <x v="1"/>
    <x v="0"/>
    <d v="2021-09-13T00:00:00"/>
    <x v="204"/>
    <m/>
    <n v="8861.9"/>
    <m/>
    <x v="0"/>
    <x v="0"/>
    <m/>
    <m/>
    <x v="0"/>
    <x v="0"/>
    <x v="25"/>
    <x v="9"/>
    <x v="9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09-14T00:00:00"/>
    <x v="204"/>
    <m/>
    <n v="2931467.91"/>
    <m/>
    <x v="0"/>
    <x v="0"/>
    <m/>
    <m/>
    <x v="0"/>
    <x v="0"/>
    <x v="1"/>
    <x v="9"/>
    <x v="9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09-13T00:00:00"/>
    <x v="204"/>
    <m/>
    <n v="83223.45"/>
    <m/>
    <x v="0"/>
    <x v="0"/>
    <m/>
    <m/>
    <x v="0"/>
    <x v="0"/>
    <x v="14"/>
    <x v="9"/>
    <x v="9"/>
    <x v="2"/>
    <n v="0"/>
    <x v="0"/>
    <x v="0"/>
    <n v="2021"/>
    <x v="3"/>
  </r>
  <r>
    <x v="16"/>
    <m/>
    <x v="1"/>
    <x v="1"/>
    <x v="0"/>
    <x v="0"/>
    <x v="0"/>
    <x v="0"/>
    <s v="X"/>
    <s v="1"/>
    <x v="1"/>
    <x v="0"/>
    <d v="2021-09-13T00:00:00"/>
    <x v="204"/>
    <m/>
    <n v="9114.2199999999993"/>
    <m/>
    <x v="0"/>
    <x v="0"/>
    <m/>
    <m/>
    <x v="0"/>
    <x v="0"/>
    <x v="13"/>
    <x v="9"/>
    <x v="9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09-03T00:00:00"/>
    <x v="204"/>
    <m/>
    <n v="57094.84"/>
    <m/>
    <x v="0"/>
    <x v="0"/>
    <m/>
    <m/>
    <x v="0"/>
    <x v="0"/>
    <x v="1"/>
    <x v="9"/>
    <x v="9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09-03T00:00:00"/>
    <x v="204"/>
    <m/>
    <n v="7361.38"/>
    <m/>
    <x v="0"/>
    <x v="0"/>
    <m/>
    <m/>
    <x v="0"/>
    <x v="0"/>
    <x v="15"/>
    <x v="9"/>
    <x v="9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09-15T00:00:00"/>
    <x v="205"/>
    <n v="-35300"/>
    <n v="-840.48"/>
    <m/>
    <x v="24"/>
    <x v="12"/>
    <m/>
    <m/>
    <x v="5"/>
    <x v="12"/>
    <x v="0"/>
    <x v="9"/>
    <x v="9"/>
    <x v="2"/>
    <n v="840.48"/>
    <x v="9"/>
    <x v="26"/>
    <n v="2021"/>
    <x v="3"/>
  </r>
  <r>
    <x v="29"/>
    <s v="2.15.01.07.00.00"/>
    <x v="1"/>
    <x v="1"/>
    <x v="0"/>
    <x v="0"/>
    <x v="1"/>
    <x v="3"/>
    <m/>
    <m/>
    <x v="1"/>
    <x v="0"/>
    <d v="2021-09-15T00:00:00"/>
    <x v="205"/>
    <n v="-69700"/>
    <n v="-1659.52"/>
    <m/>
    <x v="9"/>
    <x v="21"/>
    <m/>
    <m/>
    <x v="9"/>
    <x v="21"/>
    <x v="0"/>
    <x v="9"/>
    <x v="9"/>
    <x v="2"/>
    <n v="1659.52"/>
    <x v="9"/>
    <x v="26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560"/>
    <n v="37.14"/>
    <m/>
    <x v="17"/>
    <x v="12"/>
    <m/>
    <m/>
    <x v="17"/>
    <x v="12"/>
    <x v="16"/>
    <x v="9"/>
    <x v="9"/>
    <x v="2"/>
    <n v="37.1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6409315.9199999999"/>
    <n v="148971.16"/>
    <m/>
    <x v="17"/>
    <x v="12"/>
    <m/>
    <m/>
    <x v="17"/>
    <x v="12"/>
    <x v="16"/>
    <x v="9"/>
    <x v="9"/>
    <x v="2"/>
    <n v="148971.16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1040065.74"/>
    <n v="24763.47"/>
    <m/>
    <x v="17"/>
    <x v="28"/>
    <m/>
    <m/>
    <x v="17"/>
    <x v="28"/>
    <x v="16"/>
    <x v="9"/>
    <x v="9"/>
    <x v="2"/>
    <n v="24763.4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5T00:00:00"/>
    <x v="205"/>
    <n v="5000"/>
    <n v="122.61"/>
    <m/>
    <x v="17"/>
    <x v="3"/>
    <m/>
    <m/>
    <x v="17"/>
    <x v="3"/>
    <x v="16"/>
    <x v="9"/>
    <x v="9"/>
    <x v="2"/>
    <n v="122.61"/>
    <x v="9"/>
    <x v="1"/>
    <n v="2021"/>
    <x v="3"/>
  </r>
  <r>
    <x v="9"/>
    <m/>
    <x v="1"/>
    <x v="1"/>
    <x v="0"/>
    <x v="0"/>
    <x v="1"/>
    <x v="0"/>
    <m/>
    <s v="3"/>
    <x v="1"/>
    <x v="0"/>
    <d v="2021-09-15T00:00:00"/>
    <x v="205"/>
    <n v="0"/>
    <n v="14285.71"/>
    <m/>
    <x v="19"/>
    <x v="11"/>
    <m/>
    <m/>
    <x v="19"/>
    <x v="11"/>
    <x v="7"/>
    <x v="9"/>
    <x v="9"/>
    <x v="2"/>
    <n v="-14285.71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6500"/>
    <n v="19.690000000000001"/>
    <m/>
    <x v="17"/>
    <x v="20"/>
    <m/>
    <m/>
    <x v="17"/>
    <x v="20"/>
    <x v="16"/>
    <x v="9"/>
    <x v="9"/>
    <x v="2"/>
    <n v="19.690000000000001"/>
    <x v="9"/>
    <x v="1"/>
    <n v="2021"/>
    <x v="3"/>
  </r>
  <r>
    <x v="9"/>
    <m/>
    <x v="1"/>
    <x v="1"/>
    <x v="0"/>
    <x v="0"/>
    <x v="1"/>
    <x v="0"/>
    <m/>
    <s v="3"/>
    <x v="1"/>
    <x v="0"/>
    <d v="2021-09-15T00:00:00"/>
    <x v="205"/>
    <n v="0"/>
    <n v="23809.52"/>
    <m/>
    <x v="19"/>
    <x v="11"/>
    <m/>
    <m/>
    <x v="19"/>
    <x v="11"/>
    <x v="7"/>
    <x v="9"/>
    <x v="9"/>
    <x v="2"/>
    <n v="-23809.52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15T00:00:00"/>
    <x v="205"/>
    <n v="-10350000"/>
    <n v="-243122.75"/>
    <m/>
    <x v="19"/>
    <x v="6"/>
    <m/>
    <m/>
    <x v="19"/>
    <x v="6"/>
    <x v="7"/>
    <x v="9"/>
    <x v="9"/>
    <x v="2"/>
    <n v="243122.75"/>
    <x v="9"/>
    <x v="26"/>
    <n v="2021"/>
    <x v="3"/>
  </r>
  <r>
    <x v="9"/>
    <s v="2.15.03.00.00.00"/>
    <x v="1"/>
    <x v="1"/>
    <x v="0"/>
    <x v="0"/>
    <x v="1"/>
    <x v="3"/>
    <m/>
    <m/>
    <x v="1"/>
    <x v="0"/>
    <d v="2021-09-15T00:00:00"/>
    <x v="205"/>
    <n v="-700000"/>
    <n v="-16663.46"/>
    <m/>
    <x v="19"/>
    <x v="6"/>
    <m/>
    <m/>
    <x v="19"/>
    <x v="6"/>
    <x v="7"/>
    <x v="9"/>
    <x v="9"/>
    <x v="2"/>
    <n v="16663.46"/>
    <x v="9"/>
    <x v="26"/>
    <n v="2021"/>
    <x v="3"/>
  </r>
  <r>
    <x v="9"/>
    <m/>
    <x v="1"/>
    <x v="1"/>
    <x v="0"/>
    <x v="0"/>
    <x v="0"/>
    <x v="0"/>
    <m/>
    <m/>
    <x v="1"/>
    <x v="0"/>
    <d v="2021-09-15T00:00:00"/>
    <x v="205"/>
    <n v="0"/>
    <n v="38095.24"/>
    <m/>
    <x v="19"/>
    <x v="11"/>
    <m/>
    <m/>
    <x v="19"/>
    <x v="11"/>
    <x v="7"/>
    <x v="9"/>
    <x v="9"/>
    <x v="2"/>
    <n v="-38095.2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0"/>
    <n v="855.49"/>
    <m/>
    <x v="17"/>
    <x v="13"/>
    <m/>
    <m/>
    <x v="17"/>
    <x v="13"/>
    <x v="16"/>
    <x v="9"/>
    <x v="9"/>
    <x v="2"/>
    <n v="855.4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35.71"/>
    <m/>
    <x v="16"/>
    <x v="4"/>
    <m/>
    <m/>
    <x v="16"/>
    <x v="4"/>
    <x v="16"/>
    <x v="9"/>
    <x v="9"/>
    <x v="2"/>
    <n v="35.7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59.52"/>
    <m/>
    <x v="16"/>
    <x v="16"/>
    <m/>
    <m/>
    <x v="16"/>
    <x v="16"/>
    <x v="16"/>
    <x v="9"/>
    <x v="9"/>
    <x v="2"/>
    <n v="59.52"/>
    <x v="9"/>
    <x v="1"/>
    <n v="2021"/>
    <x v="3"/>
  </r>
  <r>
    <x v="9"/>
    <s v="2.15.08.14.00.00"/>
    <x v="1"/>
    <x v="1"/>
    <x v="0"/>
    <x v="0"/>
    <x v="1"/>
    <x v="3"/>
    <m/>
    <m/>
    <x v="1"/>
    <x v="0"/>
    <d v="2021-09-15T00:00:00"/>
    <x v="205"/>
    <n v="-1210.8"/>
    <n v="-28.83"/>
    <m/>
    <x v="19"/>
    <x v="30"/>
    <m/>
    <m/>
    <x v="19"/>
    <x v="30"/>
    <x v="7"/>
    <x v="9"/>
    <x v="9"/>
    <x v="2"/>
    <n v="28.83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5T00:00:00"/>
    <x v="205"/>
    <n v="0"/>
    <n v="178.57"/>
    <m/>
    <x v="16"/>
    <x v="8"/>
    <m/>
    <m/>
    <x v="16"/>
    <x v="8"/>
    <x v="16"/>
    <x v="9"/>
    <x v="9"/>
    <x v="2"/>
    <n v="178.57"/>
    <x v="9"/>
    <x v="1"/>
    <n v="2021"/>
    <x v="3"/>
  </r>
  <r>
    <x v="19"/>
    <s v="1.02.01.00.00.00"/>
    <x v="1"/>
    <x v="2"/>
    <x v="1"/>
    <x v="0"/>
    <x v="1"/>
    <x v="0"/>
    <m/>
    <m/>
    <x v="1"/>
    <x v="0"/>
    <d v="2021-09-15T00:00:00"/>
    <x v="205"/>
    <n v="0"/>
    <n v="3631.96"/>
    <m/>
    <x v="17"/>
    <x v="10"/>
    <m/>
    <m/>
    <x v="17"/>
    <x v="10"/>
    <x v="16"/>
    <x v="9"/>
    <x v="9"/>
    <x v="2"/>
    <n v="3631.9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5T00:00:00"/>
    <x v="205"/>
    <n v="6500"/>
    <n v="252.98"/>
    <m/>
    <x v="17"/>
    <x v="5"/>
    <m/>
    <m/>
    <x v="17"/>
    <x v="5"/>
    <x v="16"/>
    <x v="9"/>
    <x v="9"/>
    <x v="2"/>
    <n v="252.98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5T00:00:00"/>
    <x v="205"/>
    <n v="0"/>
    <n v="3282.43"/>
    <m/>
    <x v="17"/>
    <x v="10"/>
    <m/>
    <m/>
    <x v="17"/>
    <x v="10"/>
    <x v="16"/>
    <x v="9"/>
    <x v="9"/>
    <x v="2"/>
    <n v="3282.43"/>
    <x v="9"/>
    <x v="1"/>
    <n v="2021"/>
    <x v="3"/>
  </r>
  <r>
    <x v="16"/>
    <m/>
    <x v="1"/>
    <x v="1"/>
    <x v="1"/>
    <x v="0"/>
    <x v="0"/>
    <x v="0"/>
    <m/>
    <m/>
    <x v="1"/>
    <x v="0"/>
    <d v="2021-09-15T00:00:00"/>
    <x v="205"/>
    <m/>
    <n v="219642.63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9-15T00:00:00"/>
    <x v="205"/>
    <m/>
    <n v="2111.9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2"/>
    <x v="0"/>
    <x v="0"/>
    <x v="0"/>
    <x v="0"/>
    <m/>
    <s v="1"/>
    <x v="1"/>
    <x v="0"/>
    <d v="2021-09-06T00:00:00"/>
    <x v="205"/>
    <m/>
    <n v="219642.63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09-01T00:00:00"/>
    <x v="205"/>
    <m/>
    <n v="2111.9"/>
    <m/>
    <x v="0"/>
    <x v="0"/>
    <m/>
    <m/>
    <x v="0"/>
    <x v="0"/>
    <x v="13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82678.34"/>
    <n v="3545.52"/>
    <m/>
    <x v="17"/>
    <x v="2"/>
    <m/>
    <m/>
    <x v="17"/>
    <x v="2"/>
    <x v="16"/>
    <x v="9"/>
    <x v="9"/>
    <x v="2"/>
    <n v="3545.52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5T00:00:00"/>
    <x v="205"/>
    <n v="161239.07"/>
    <n v="3839.03"/>
    <m/>
    <x v="17"/>
    <x v="2"/>
    <m/>
    <m/>
    <x v="17"/>
    <x v="2"/>
    <x v="16"/>
    <x v="9"/>
    <x v="9"/>
    <x v="2"/>
    <n v="3839.03"/>
    <x v="9"/>
    <x v="1"/>
    <n v="2021"/>
    <x v="3"/>
  </r>
  <r>
    <x v="27"/>
    <s v="2.15.08.01.00.00"/>
    <x v="1"/>
    <x v="1"/>
    <x v="0"/>
    <x v="0"/>
    <x v="1"/>
    <x v="3"/>
    <m/>
    <m/>
    <x v="1"/>
    <x v="0"/>
    <d v="2021-09-15T00:00:00"/>
    <x v="205"/>
    <n v="-6030"/>
    <n v="-143.57"/>
    <m/>
    <x v="14"/>
    <x v="5"/>
    <m/>
    <m/>
    <x v="14"/>
    <x v="5"/>
    <x v="0"/>
    <x v="9"/>
    <x v="9"/>
    <x v="2"/>
    <n v="143.57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16T00:00:00"/>
    <x v="206"/>
    <n v="5000"/>
    <n v="124.79"/>
    <m/>
    <x v="17"/>
    <x v="3"/>
    <m/>
    <m/>
    <x v="17"/>
    <x v="3"/>
    <x v="16"/>
    <x v="9"/>
    <x v="9"/>
    <x v="2"/>
    <n v="124.79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90.48"/>
    <m/>
    <x v="16"/>
    <x v="18"/>
    <m/>
    <m/>
    <x v="16"/>
    <x v="18"/>
    <x v="16"/>
    <x v="9"/>
    <x v="9"/>
    <x v="2"/>
    <n v="190.4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352.38"/>
    <m/>
    <x v="16"/>
    <x v="12"/>
    <m/>
    <m/>
    <x v="16"/>
    <x v="12"/>
    <x v="16"/>
    <x v="9"/>
    <x v="9"/>
    <x v="2"/>
    <n v="1352.3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6T00:00:00"/>
    <x v="206"/>
    <n v="6500"/>
    <n v="210.95"/>
    <m/>
    <x v="17"/>
    <x v="5"/>
    <m/>
    <m/>
    <x v="17"/>
    <x v="5"/>
    <x v="16"/>
    <x v="9"/>
    <x v="9"/>
    <x v="2"/>
    <n v="210.9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6T00:00:00"/>
    <x v="206"/>
    <n v="0"/>
    <n v="76886.929999999993"/>
    <m/>
    <x v="17"/>
    <x v="24"/>
    <m/>
    <m/>
    <x v="17"/>
    <x v="24"/>
    <x v="16"/>
    <x v="9"/>
    <x v="9"/>
    <x v="2"/>
    <n v="76886.92999999999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69.05"/>
    <m/>
    <x v="16"/>
    <x v="12"/>
    <m/>
    <m/>
    <x v="16"/>
    <x v="12"/>
    <x v="16"/>
    <x v="9"/>
    <x v="9"/>
    <x v="2"/>
    <n v="16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145.24"/>
    <m/>
    <x v="16"/>
    <x v="12"/>
    <m/>
    <m/>
    <x v="16"/>
    <x v="12"/>
    <x v="16"/>
    <x v="9"/>
    <x v="9"/>
    <x v="2"/>
    <n v="145.2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6T00:00:00"/>
    <x v="206"/>
    <n v="0"/>
    <n v="97.62"/>
    <m/>
    <x v="16"/>
    <x v="12"/>
    <m/>
    <m/>
    <x v="16"/>
    <x v="12"/>
    <x v="16"/>
    <x v="9"/>
    <x v="9"/>
    <x v="2"/>
    <n v="97.62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16T00:00:00"/>
    <x v="206"/>
    <n v="0"/>
    <n v="176.72"/>
    <m/>
    <x v="8"/>
    <x v="4"/>
    <m/>
    <m/>
    <x v="8"/>
    <x v="4"/>
    <x v="23"/>
    <x v="9"/>
    <x v="9"/>
    <x v="2"/>
    <n v="176.72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16T00:00:00"/>
    <x v="206"/>
    <n v="0"/>
    <n v="-5.95"/>
    <m/>
    <x v="19"/>
    <x v="11"/>
    <m/>
    <m/>
    <x v="19"/>
    <x v="11"/>
    <x v="7"/>
    <x v="9"/>
    <x v="9"/>
    <x v="2"/>
    <n v="5.95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16T00:00:00"/>
    <x v="206"/>
    <n v="0"/>
    <n v="11098.58"/>
    <m/>
    <x v="17"/>
    <x v="6"/>
    <m/>
    <m/>
    <x v="17"/>
    <x v="6"/>
    <x v="16"/>
    <x v="9"/>
    <x v="9"/>
    <x v="2"/>
    <n v="11098.58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16T00:00:00"/>
    <x v="206"/>
    <n v="-3000000"/>
    <n v="-71375.48"/>
    <m/>
    <x v="19"/>
    <x v="6"/>
    <m/>
    <m/>
    <x v="19"/>
    <x v="6"/>
    <x v="7"/>
    <x v="9"/>
    <x v="9"/>
    <x v="2"/>
    <n v="71375.48"/>
    <x v="9"/>
    <x v="26"/>
    <n v="2021"/>
    <x v="3"/>
  </r>
  <r>
    <x v="9"/>
    <s v="2.01.02.00.00.00"/>
    <x v="1"/>
    <x v="1"/>
    <x v="0"/>
    <x v="0"/>
    <x v="1"/>
    <x v="3"/>
    <m/>
    <m/>
    <x v="1"/>
    <x v="0"/>
    <d v="2021-09-16T00:00:00"/>
    <x v="206"/>
    <n v="-20000000"/>
    <n v="-470598.14"/>
    <m/>
    <x v="19"/>
    <x v="6"/>
    <m/>
    <m/>
    <x v="19"/>
    <x v="6"/>
    <x v="7"/>
    <x v="9"/>
    <x v="9"/>
    <x v="2"/>
    <n v="470598.14"/>
    <x v="9"/>
    <x v="26"/>
    <n v="2021"/>
    <x v="3"/>
  </r>
  <r>
    <x v="9"/>
    <s v="2.15.01.12.00.00"/>
    <x v="1"/>
    <x v="1"/>
    <x v="0"/>
    <x v="0"/>
    <x v="1"/>
    <x v="3"/>
    <m/>
    <m/>
    <x v="1"/>
    <x v="0"/>
    <d v="2021-09-16T00:00:00"/>
    <x v="206"/>
    <n v="-31778"/>
    <n v="-756.62"/>
    <m/>
    <x v="19"/>
    <x v="6"/>
    <m/>
    <m/>
    <x v="19"/>
    <x v="6"/>
    <x v="7"/>
    <x v="9"/>
    <x v="9"/>
    <x v="2"/>
    <n v="756.62"/>
    <x v="9"/>
    <x v="26"/>
    <n v="2021"/>
    <x v="3"/>
  </r>
  <r>
    <x v="10"/>
    <m/>
    <x v="1"/>
    <x v="1"/>
    <x v="0"/>
    <x v="0"/>
    <x v="0"/>
    <x v="0"/>
    <m/>
    <s v="1"/>
    <x v="1"/>
    <x v="0"/>
    <d v="2021-09-03T00:00:00"/>
    <x v="206"/>
    <m/>
    <n v="70187.990000000005"/>
    <m/>
    <x v="0"/>
    <x v="0"/>
    <m/>
    <m/>
    <x v="0"/>
    <x v="0"/>
    <x v="8"/>
    <x v="9"/>
    <x v="9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09-03T00:00:00"/>
    <x v="206"/>
    <m/>
    <n v="52497.17"/>
    <m/>
    <x v="0"/>
    <x v="0"/>
    <m/>
    <m/>
    <x v="0"/>
    <x v="0"/>
    <x v="15"/>
    <x v="9"/>
    <x v="9"/>
    <x v="2"/>
    <n v="0"/>
    <x v="0"/>
    <x v="0"/>
    <n v="2021"/>
    <x v="3"/>
  </r>
  <r>
    <x v="13"/>
    <m/>
    <x v="1"/>
    <x v="1"/>
    <x v="1"/>
    <x v="0"/>
    <x v="0"/>
    <x v="0"/>
    <m/>
    <m/>
    <x v="1"/>
    <x v="0"/>
    <d v="2021-09-16T00:00:00"/>
    <x v="206"/>
    <m/>
    <n v="122685.16"/>
    <m/>
    <x v="0"/>
    <x v="0"/>
    <m/>
    <m/>
    <x v="0"/>
    <x v="0"/>
    <x v="10"/>
    <x v="9"/>
    <x v="9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09-16T00:00:00"/>
    <x v="206"/>
    <n v="1451493.43"/>
    <n v="34462.03"/>
    <m/>
    <x v="30"/>
    <x v="26"/>
    <m/>
    <m/>
    <x v="18"/>
    <x v="26"/>
    <x v="13"/>
    <x v="9"/>
    <x v="9"/>
    <x v="2"/>
    <n v="34462.03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6T00:00:00"/>
    <x v="206"/>
    <n v="2068.8000000000002"/>
    <n v="49.26"/>
    <m/>
    <x v="17"/>
    <x v="7"/>
    <m/>
    <m/>
    <x v="17"/>
    <x v="7"/>
    <x v="16"/>
    <x v="9"/>
    <x v="9"/>
    <x v="2"/>
    <n v="49.26"/>
    <x v="9"/>
    <x v="1"/>
    <n v="2021"/>
    <x v="3"/>
  </r>
  <r>
    <x v="5"/>
    <s v="2.15.01.12.00.00"/>
    <x v="5"/>
    <x v="1"/>
    <x v="0"/>
    <x v="0"/>
    <x v="1"/>
    <x v="3"/>
    <m/>
    <m/>
    <x v="2"/>
    <x v="0"/>
    <d v="2021-09-17T00:00:00"/>
    <x v="207"/>
    <n v="-600"/>
    <n v="0"/>
    <m/>
    <x v="24"/>
    <x v="13"/>
    <m/>
    <m/>
    <x v="5"/>
    <x v="13"/>
    <x v="0"/>
    <x v="9"/>
    <x v="9"/>
    <x v="2"/>
    <n v="0"/>
    <x v="9"/>
    <x v="26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23247.599999999999"/>
    <n v="553.51"/>
    <m/>
    <x v="17"/>
    <x v="15"/>
    <m/>
    <m/>
    <x v="17"/>
    <x v="15"/>
    <x v="16"/>
    <x v="9"/>
    <x v="9"/>
    <x v="2"/>
    <n v="553.51"/>
    <x v="9"/>
    <x v="1"/>
    <n v="2021"/>
    <x v="3"/>
  </r>
  <r>
    <x v="5"/>
    <s v="2.15.01.12.00.00"/>
    <x v="1"/>
    <x v="1"/>
    <x v="0"/>
    <x v="0"/>
    <x v="1"/>
    <x v="3"/>
    <m/>
    <m/>
    <x v="1"/>
    <x v="0"/>
    <d v="2021-09-17T00:00:00"/>
    <x v="207"/>
    <n v="-1000"/>
    <n v="-3.54"/>
    <m/>
    <x v="24"/>
    <x v="13"/>
    <m/>
    <m/>
    <x v="5"/>
    <x v="13"/>
    <x v="0"/>
    <x v="9"/>
    <x v="9"/>
    <x v="2"/>
    <n v="3.54"/>
    <x v="9"/>
    <x v="26"/>
    <n v="2021"/>
    <x v="3"/>
  </r>
  <r>
    <x v="5"/>
    <s v="2.15.01.12.00.00"/>
    <x v="1"/>
    <x v="1"/>
    <x v="0"/>
    <x v="0"/>
    <x v="1"/>
    <x v="3"/>
    <m/>
    <m/>
    <x v="1"/>
    <x v="0"/>
    <d v="2021-09-17T00:00:00"/>
    <x v="207"/>
    <n v="-1721.78"/>
    <n v="-40.99"/>
    <m/>
    <x v="24"/>
    <x v="13"/>
    <m/>
    <m/>
    <x v="5"/>
    <x v="13"/>
    <x v="0"/>
    <x v="9"/>
    <x v="9"/>
    <x v="2"/>
    <n v="40.99"/>
    <x v="9"/>
    <x v="26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2208.63"/>
    <n v="56.4"/>
    <m/>
    <x v="17"/>
    <x v="8"/>
    <m/>
    <m/>
    <x v="17"/>
    <x v="8"/>
    <x v="16"/>
    <x v="9"/>
    <x v="9"/>
    <x v="2"/>
    <n v="56.4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5000"/>
    <n v="175.81"/>
    <m/>
    <x v="17"/>
    <x v="3"/>
    <m/>
    <m/>
    <x v="17"/>
    <x v="3"/>
    <x v="16"/>
    <x v="9"/>
    <x v="9"/>
    <x v="2"/>
    <n v="175.81"/>
    <x v="9"/>
    <x v="1"/>
    <n v="2021"/>
    <x v="3"/>
  </r>
  <r>
    <x v="5"/>
    <s v="2.15.01.05.02.00"/>
    <x v="5"/>
    <x v="1"/>
    <x v="0"/>
    <x v="0"/>
    <x v="1"/>
    <x v="3"/>
    <m/>
    <m/>
    <x v="2"/>
    <x v="0"/>
    <d v="2021-09-17T00:00:00"/>
    <x v="207"/>
    <n v="-4230.96"/>
    <n v="0"/>
    <m/>
    <x v="25"/>
    <x v="13"/>
    <m/>
    <m/>
    <x v="5"/>
    <x v="13"/>
    <x v="0"/>
    <x v="9"/>
    <x v="9"/>
    <x v="2"/>
    <n v="0"/>
    <x v="9"/>
    <x v="26"/>
    <n v="2021"/>
    <x v="3"/>
  </r>
  <r>
    <x v="36"/>
    <s v="1.03.05.00.00.00"/>
    <x v="1"/>
    <x v="2"/>
    <x v="1"/>
    <x v="0"/>
    <x v="1"/>
    <x v="0"/>
    <m/>
    <m/>
    <x v="1"/>
    <x v="0"/>
    <d v="2021-09-17T00:00:00"/>
    <x v="207"/>
    <n v="0"/>
    <n v="256.31"/>
    <m/>
    <x v="8"/>
    <x v="6"/>
    <m/>
    <m/>
    <x v="8"/>
    <x v="6"/>
    <x v="23"/>
    <x v="9"/>
    <x v="9"/>
    <x v="2"/>
    <n v="256.31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17T00:00:00"/>
    <x v="207"/>
    <n v="-24000"/>
    <n v="-500"/>
    <m/>
    <x v="19"/>
    <x v="32"/>
    <m/>
    <m/>
    <x v="19"/>
    <x v="32"/>
    <x v="7"/>
    <x v="9"/>
    <x v="9"/>
    <x v="2"/>
    <n v="500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28.57"/>
    <m/>
    <x v="16"/>
    <x v="5"/>
    <m/>
    <m/>
    <x v="16"/>
    <x v="5"/>
    <x v="16"/>
    <x v="9"/>
    <x v="9"/>
    <x v="2"/>
    <n v="28.5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119.05"/>
    <m/>
    <x v="16"/>
    <x v="8"/>
    <m/>
    <m/>
    <x v="16"/>
    <x v="8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119.05"/>
    <m/>
    <x v="16"/>
    <x v="16"/>
    <m/>
    <m/>
    <x v="16"/>
    <x v="16"/>
    <x v="16"/>
    <x v="9"/>
    <x v="9"/>
    <x v="2"/>
    <n v="119.05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7"/>
    <x v="5"/>
    <m/>
    <m/>
    <x v="17"/>
    <x v="5"/>
    <x v="16"/>
    <x v="9"/>
    <x v="9"/>
    <x v="2"/>
    <n v="22.2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7"/>
    <x v="5"/>
    <m/>
    <m/>
    <x v="17"/>
    <x v="5"/>
    <x v="16"/>
    <x v="9"/>
    <x v="9"/>
    <x v="2"/>
    <n v="22.24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17T00:00:00"/>
    <x v="207"/>
    <n v="0"/>
    <n v="22.24"/>
    <m/>
    <x v="17"/>
    <x v="5"/>
    <m/>
    <m/>
    <x v="17"/>
    <x v="5"/>
    <x v="16"/>
    <x v="9"/>
    <x v="9"/>
    <x v="2"/>
    <n v="22.2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0"/>
    <n v="792.65"/>
    <m/>
    <x v="17"/>
    <x v="10"/>
    <m/>
    <m/>
    <x v="17"/>
    <x v="10"/>
    <x v="16"/>
    <x v="9"/>
    <x v="9"/>
    <x v="2"/>
    <n v="792.6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17T00:00:00"/>
    <x v="207"/>
    <n v="0"/>
    <n v="71.430000000000007"/>
    <m/>
    <x v="16"/>
    <x v="9"/>
    <m/>
    <m/>
    <x v="16"/>
    <x v="9"/>
    <x v="16"/>
    <x v="9"/>
    <x v="9"/>
    <x v="2"/>
    <n v="71.43000000000000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0"/>
    <n v="625.63"/>
    <m/>
    <x v="17"/>
    <x v="13"/>
    <m/>
    <m/>
    <x v="17"/>
    <x v="13"/>
    <x v="16"/>
    <x v="9"/>
    <x v="9"/>
    <x v="2"/>
    <n v="625.63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6500"/>
    <n v="329.42"/>
    <m/>
    <x v="17"/>
    <x v="5"/>
    <m/>
    <m/>
    <x v="17"/>
    <x v="5"/>
    <x v="16"/>
    <x v="9"/>
    <x v="9"/>
    <x v="2"/>
    <n v="329.4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17T00:00:00"/>
    <x v="207"/>
    <n v="33000"/>
    <n v="833.64"/>
    <m/>
    <x v="17"/>
    <x v="5"/>
    <m/>
    <m/>
    <x v="17"/>
    <x v="5"/>
    <x v="16"/>
    <x v="9"/>
    <x v="9"/>
    <x v="2"/>
    <n v="833.64"/>
    <x v="9"/>
    <x v="1"/>
    <n v="2021"/>
    <x v="3"/>
  </r>
  <r>
    <x v="27"/>
    <m/>
    <x v="1"/>
    <x v="1"/>
    <x v="0"/>
    <x v="0"/>
    <x v="0"/>
    <x v="0"/>
    <s v="X"/>
    <s v="1"/>
    <x v="1"/>
    <x v="0"/>
    <d v="2021-09-13T00:00:00"/>
    <x v="207"/>
    <m/>
    <n v="9534.5400000000009"/>
    <m/>
    <x v="0"/>
    <x v="0"/>
    <m/>
    <m/>
    <x v="0"/>
    <x v="0"/>
    <x v="0"/>
    <x v="9"/>
    <x v="9"/>
    <x v="2"/>
    <n v="0"/>
    <x v="0"/>
    <x v="0"/>
    <n v="2021"/>
    <x v="3"/>
  </r>
  <r>
    <x v="29"/>
    <m/>
    <x v="1"/>
    <x v="1"/>
    <x v="0"/>
    <x v="0"/>
    <x v="0"/>
    <x v="0"/>
    <m/>
    <s v="1"/>
    <x v="1"/>
    <x v="0"/>
    <d v="2021-09-13T00:00:00"/>
    <x v="207"/>
    <m/>
    <n v="304"/>
    <m/>
    <x v="0"/>
    <x v="0"/>
    <m/>
    <m/>
    <x v="0"/>
    <x v="0"/>
    <x v="0"/>
    <x v="9"/>
    <x v="9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09-13T00:00:00"/>
    <x v="207"/>
    <m/>
    <n v="17101.09"/>
    <m/>
    <x v="0"/>
    <x v="0"/>
    <m/>
    <m/>
    <x v="0"/>
    <x v="0"/>
    <x v="17"/>
    <x v="9"/>
    <x v="9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09-17T00:00:00"/>
    <x v="207"/>
    <m/>
    <n v="139226.81"/>
    <m/>
    <x v="0"/>
    <x v="0"/>
    <m/>
    <m/>
    <x v="0"/>
    <x v="0"/>
    <x v="1"/>
    <x v="9"/>
    <x v="9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09-15T00:00:00"/>
    <x v="207"/>
    <m/>
    <n v="68365.27"/>
    <m/>
    <x v="0"/>
    <x v="0"/>
    <m/>
    <m/>
    <x v="0"/>
    <x v="0"/>
    <x v="15"/>
    <x v="9"/>
    <x v="9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9-15T00:00:00"/>
    <x v="207"/>
    <m/>
    <n v="25308.06"/>
    <m/>
    <x v="0"/>
    <x v="0"/>
    <m/>
    <m/>
    <x v="0"/>
    <x v="0"/>
    <x v="3"/>
    <x v="9"/>
    <x v="9"/>
    <x v="2"/>
    <n v="0"/>
    <x v="0"/>
    <x v="0"/>
    <n v="2021"/>
    <x v="3"/>
  </r>
  <r>
    <x v="0"/>
    <m/>
    <x v="1"/>
    <x v="1"/>
    <x v="0"/>
    <x v="0"/>
    <x v="0"/>
    <x v="0"/>
    <m/>
    <s v="1"/>
    <x v="1"/>
    <x v="0"/>
    <d v="2021-09-03T00:00:00"/>
    <x v="207"/>
    <m/>
    <n v="18613.849999999999"/>
    <m/>
    <x v="0"/>
    <x v="0"/>
    <m/>
    <m/>
    <x v="0"/>
    <x v="0"/>
    <x v="0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30515.81"/>
    <n v="726.57"/>
    <m/>
    <x v="17"/>
    <x v="4"/>
    <m/>
    <m/>
    <x v="17"/>
    <x v="4"/>
    <x v="16"/>
    <x v="9"/>
    <x v="9"/>
    <x v="2"/>
    <n v="726.5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17T00:00:00"/>
    <x v="207"/>
    <n v="38650.68"/>
    <n v="920.25"/>
    <m/>
    <x v="17"/>
    <x v="4"/>
    <m/>
    <m/>
    <x v="17"/>
    <x v="4"/>
    <x v="16"/>
    <x v="9"/>
    <x v="9"/>
    <x v="2"/>
    <n v="920.25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17T00:00:00"/>
    <x v="207"/>
    <n v="208032.5"/>
    <n v="4953.1499999999996"/>
    <m/>
    <x v="17"/>
    <x v="2"/>
    <m/>
    <m/>
    <x v="17"/>
    <x v="2"/>
    <x v="16"/>
    <x v="9"/>
    <x v="9"/>
    <x v="2"/>
    <n v="4953.1499999999996"/>
    <x v="9"/>
    <x v="1"/>
    <n v="2021"/>
    <x v="3"/>
  </r>
  <r>
    <x v="5"/>
    <s v="2.15.01.18.00.00"/>
    <x v="1"/>
    <x v="1"/>
    <x v="0"/>
    <x v="0"/>
    <x v="1"/>
    <x v="3"/>
    <m/>
    <m/>
    <x v="1"/>
    <x v="0"/>
    <d v="2021-09-17T00:00:00"/>
    <x v="207"/>
    <n v="-1000"/>
    <n v="-9.24"/>
    <m/>
    <x v="26"/>
    <x v="19"/>
    <m/>
    <m/>
    <x v="5"/>
    <x v="19"/>
    <x v="0"/>
    <x v="9"/>
    <x v="9"/>
    <x v="2"/>
    <n v="9.24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20T00:00:00"/>
    <x v="208"/>
    <n v="10000"/>
    <n v="527.14"/>
    <m/>
    <x v="17"/>
    <x v="3"/>
    <m/>
    <m/>
    <x v="17"/>
    <x v="3"/>
    <x v="16"/>
    <x v="9"/>
    <x v="9"/>
    <x v="2"/>
    <n v="527.14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47.62"/>
    <m/>
    <x v="16"/>
    <x v="15"/>
    <m/>
    <m/>
    <x v="16"/>
    <x v="15"/>
    <x v="16"/>
    <x v="9"/>
    <x v="9"/>
    <x v="2"/>
    <n v="47.6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0T00:00:00"/>
    <x v="208"/>
    <n v="18000"/>
    <n v="427.33"/>
    <m/>
    <x v="17"/>
    <x v="5"/>
    <m/>
    <m/>
    <x v="17"/>
    <x v="5"/>
    <x v="16"/>
    <x v="9"/>
    <x v="9"/>
    <x v="2"/>
    <n v="427.33"/>
    <x v="9"/>
    <x v="1"/>
    <n v="2021"/>
    <x v="3"/>
  </r>
  <r>
    <x v="9"/>
    <m/>
    <x v="1"/>
    <x v="1"/>
    <x v="0"/>
    <x v="0"/>
    <x v="0"/>
    <x v="0"/>
    <m/>
    <m/>
    <x v="1"/>
    <x v="0"/>
    <d v="2021-09-20T00:00:00"/>
    <x v="208"/>
    <n v="0"/>
    <n v="83333.33"/>
    <m/>
    <x v="19"/>
    <x v="11"/>
    <m/>
    <m/>
    <x v="19"/>
    <x v="11"/>
    <x v="7"/>
    <x v="9"/>
    <x v="9"/>
    <x v="2"/>
    <n v="-83333.33"/>
    <x v="9"/>
    <x v="1"/>
    <n v="2021"/>
    <x v="3"/>
  </r>
  <r>
    <x v="9"/>
    <m/>
    <x v="1"/>
    <x v="1"/>
    <x v="0"/>
    <x v="0"/>
    <x v="1"/>
    <x v="0"/>
    <m/>
    <s v="1"/>
    <x v="1"/>
    <x v="0"/>
    <d v="2021-09-20T00:00:00"/>
    <x v="208"/>
    <n v="0"/>
    <n v="83333.33"/>
    <m/>
    <x v="19"/>
    <x v="11"/>
    <m/>
    <m/>
    <x v="19"/>
    <x v="11"/>
    <x v="7"/>
    <x v="9"/>
    <x v="9"/>
    <x v="2"/>
    <n v="-83333.33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0"/>
    <n v="263.48"/>
    <m/>
    <x v="17"/>
    <x v="13"/>
    <m/>
    <m/>
    <x v="17"/>
    <x v="13"/>
    <x v="16"/>
    <x v="9"/>
    <x v="9"/>
    <x v="2"/>
    <n v="263.48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20T00:00:00"/>
    <x v="208"/>
    <n v="-145644"/>
    <n v="-3467.71"/>
    <m/>
    <x v="19"/>
    <x v="6"/>
    <m/>
    <m/>
    <x v="19"/>
    <x v="6"/>
    <x v="7"/>
    <x v="9"/>
    <x v="9"/>
    <x v="2"/>
    <n v="3467.71"/>
    <x v="9"/>
    <x v="26"/>
    <n v="2021"/>
    <x v="3"/>
  </r>
  <r>
    <x v="9"/>
    <s v="2.01.02.00.00.00"/>
    <x v="1"/>
    <x v="1"/>
    <x v="0"/>
    <x v="0"/>
    <x v="1"/>
    <x v="3"/>
    <m/>
    <m/>
    <x v="1"/>
    <x v="0"/>
    <d v="2021-09-20T00:00:00"/>
    <x v="208"/>
    <n v="0"/>
    <n v="-380.4"/>
    <m/>
    <x v="19"/>
    <x v="6"/>
    <m/>
    <m/>
    <x v="19"/>
    <x v="6"/>
    <x v="7"/>
    <x v="9"/>
    <x v="9"/>
    <x v="2"/>
    <n v="380.4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23.81"/>
    <m/>
    <x v="16"/>
    <x v="15"/>
    <m/>
    <m/>
    <x v="16"/>
    <x v="15"/>
    <x v="16"/>
    <x v="9"/>
    <x v="9"/>
    <x v="2"/>
    <n v="23.81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0"/>
    <n v="1266.67"/>
    <m/>
    <x v="17"/>
    <x v="12"/>
    <m/>
    <m/>
    <x v="17"/>
    <x v="12"/>
    <x v="16"/>
    <x v="9"/>
    <x v="9"/>
    <x v="2"/>
    <n v="1266.67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952.38"/>
    <m/>
    <x v="16"/>
    <x v="8"/>
    <m/>
    <m/>
    <x v="16"/>
    <x v="8"/>
    <x v="16"/>
    <x v="9"/>
    <x v="9"/>
    <x v="2"/>
    <n v="952.3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157.13999999999999"/>
    <m/>
    <x v="16"/>
    <x v="15"/>
    <m/>
    <m/>
    <x v="16"/>
    <x v="15"/>
    <x v="16"/>
    <x v="9"/>
    <x v="9"/>
    <x v="2"/>
    <n v="157.13999999999999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20T00:00:00"/>
    <x v="208"/>
    <n v="0"/>
    <n v="0"/>
    <m/>
    <x v="8"/>
    <x v="8"/>
    <m/>
    <m/>
    <x v="8"/>
    <x v="8"/>
    <x v="23"/>
    <x v="9"/>
    <x v="9"/>
    <x v="2"/>
    <n v="0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1525.43"/>
    <n v="36.32"/>
    <m/>
    <x v="17"/>
    <x v="4"/>
    <m/>
    <m/>
    <x v="17"/>
    <x v="4"/>
    <x v="16"/>
    <x v="9"/>
    <x v="9"/>
    <x v="2"/>
    <n v="36.32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0T00:00:00"/>
    <x v="208"/>
    <n v="6200"/>
    <n v="172.53"/>
    <m/>
    <x v="17"/>
    <x v="20"/>
    <m/>
    <m/>
    <x v="17"/>
    <x v="20"/>
    <x v="16"/>
    <x v="9"/>
    <x v="9"/>
    <x v="2"/>
    <n v="172.53"/>
    <x v="9"/>
    <x v="1"/>
    <n v="2021"/>
    <x v="3"/>
  </r>
  <r>
    <x v="9"/>
    <s v="2.15.08.14.00.00"/>
    <x v="1"/>
    <x v="1"/>
    <x v="0"/>
    <x v="0"/>
    <x v="1"/>
    <x v="3"/>
    <m/>
    <m/>
    <x v="1"/>
    <x v="0"/>
    <d v="2021-09-20T00:00:00"/>
    <x v="208"/>
    <n v="0"/>
    <n v="-476.19"/>
    <m/>
    <x v="19"/>
    <x v="17"/>
    <m/>
    <m/>
    <x v="19"/>
    <x v="17"/>
    <x v="7"/>
    <x v="9"/>
    <x v="9"/>
    <x v="2"/>
    <n v="476.19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0T00:00:00"/>
    <x v="208"/>
    <n v="0"/>
    <n v="59.52"/>
    <m/>
    <x v="16"/>
    <x v="18"/>
    <m/>
    <m/>
    <x v="16"/>
    <x v="18"/>
    <x v="16"/>
    <x v="9"/>
    <x v="9"/>
    <x v="2"/>
    <n v="59.52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20T00:00:00"/>
    <x v="208"/>
    <n v="-1055356"/>
    <n v="-25127.52"/>
    <m/>
    <x v="19"/>
    <x v="6"/>
    <m/>
    <m/>
    <x v="19"/>
    <x v="6"/>
    <x v="7"/>
    <x v="9"/>
    <x v="9"/>
    <x v="2"/>
    <n v="25127.52"/>
    <x v="9"/>
    <x v="26"/>
    <n v="2021"/>
    <x v="3"/>
  </r>
  <r>
    <x v="19"/>
    <s v="1.02.06.00.00.00"/>
    <x v="1"/>
    <x v="2"/>
    <x v="1"/>
    <x v="0"/>
    <x v="1"/>
    <x v="0"/>
    <m/>
    <m/>
    <x v="1"/>
    <x v="0"/>
    <d v="2021-09-20T00:00:00"/>
    <x v="208"/>
    <n v="8500"/>
    <n v="207.95"/>
    <m/>
    <x v="17"/>
    <x v="20"/>
    <m/>
    <m/>
    <x v="17"/>
    <x v="20"/>
    <x v="16"/>
    <x v="9"/>
    <x v="9"/>
    <x v="2"/>
    <n v="207.95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20T00:00:00"/>
    <x v="208"/>
    <n v="0"/>
    <n v="232.5"/>
    <m/>
    <x v="8"/>
    <x v="6"/>
    <m/>
    <m/>
    <x v="8"/>
    <x v="6"/>
    <x v="23"/>
    <x v="9"/>
    <x v="9"/>
    <x v="2"/>
    <n v="232.5"/>
    <x v="9"/>
    <x v="1"/>
    <n v="2021"/>
    <x v="3"/>
  </r>
  <r>
    <x v="0"/>
    <m/>
    <x v="1"/>
    <x v="1"/>
    <x v="0"/>
    <x v="0"/>
    <x v="0"/>
    <x v="0"/>
    <m/>
    <s v="3"/>
    <x v="1"/>
    <x v="0"/>
    <d v="2021-09-15T00:00:00"/>
    <x v="208"/>
    <m/>
    <n v="11.57"/>
    <m/>
    <x v="0"/>
    <x v="0"/>
    <m/>
    <m/>
    <x v="0"/>
    <x v="0"/>
    <x v="0"/>
    <x v="9"/>
    <x v="9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09-20T00:00:00"/>
    <x v="208"/>
    <m/>
    <n v="11.57"/>
    <m/>
    <x v="0"/>
    <x v="0"/>
    <m/>
    <m/>
    <x v="0"/>
    <x v="0"/>
    <x v="1"/>
    <x v="9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5000"/>
    <n v="19.53"/>
    <m/>
    <x v="17"/>
    <x v="3"/>
    <m/>
    <m/>
    <x v="17"/>
    <x v="3"/>
    <x v="16"/>
    <x v="9"/>
    <x v="9"/>
    <x v="2"/>
    <n v="19.5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12071.43"/>
    <m/>
    <x v="16"/>
    <x v="12"/>
    <m/>
    <m/>
    <x v="16"/>
    <x v="12"/>
    <x v="16"/>
    <x v="9"/>
    <x v="9"/>
    <x v="2"/>
    <n v="12071.43"/>
    <x v="9"/>
    <x v="1"/>
    <n v="2021"/>
    <x v="3"/>
  </r>
  <r>
    <x v="9"/>
    <m/>
    <x v="1"/>
    <x v="2"/>
    <x v="0"/>
    <x v="0"/>
    <x v="1"/>
    <x v="0"/>
    <m/>
    <m/>
    <x v="1"/>
    <x v="0"/>
    <d v="2021-09-21T00:00:00"/>
    <x v="209"/>
    <n v="0"/>
    <n v="13578.19"/>
    <m/>
    <x v="19"/>
    <x v="26"/>
    <m/>
    <m/>
    <x v="19"/>
    <x v="26"/>
    <x v="7"/>
    <x v="9"/>
    <x v="9"/>
    <x v="2"/>
    <n v="13578.1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42000"/>
    <n v="944.57"/>
    <m/>
    <x v="17"/>
    <x v="5"/>
    <m/>
    <m/>
    <x v="17"/>
    <x v="5"/>
    <x v="16"/>
    <x v="9"/>
    <x v="9"/>
    <x v="2"/>
    <n v="944.5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1T00:00:00"/>
    <x v="209"/>
    <n v="6500"/>
    <n v="164.48"/>
    <m/>
    <x v="17"/>
    <x v="5"/>
    <m/>
    <m/>
    <x v="17"/>
    <x v="5"/>
    <x v="16"/>
    <x v="9"/>
    <x v="9"/>
    <x v="2"/>
    <n v="164.4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115.43"/>
    <m/>
    <x v="16"/>
    <x v="2"/>
    <m/>
    <m/>
    <x v="16"/>
    <x v="2"/>
    <x v="16"/>
    <x v="9"/>
    <x v="9"/>
    <x v="2"/>
    <n v="115.43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1T00:00:00"/>
    <x v="209"/>
    <n v="0"/>
    <n v="9885.7099999999991"/>
    <m/>
    <x v="16"/>
    <x v="12"/>
    <m/>
    <m/>
    <x v="16"/>
    <x v="12"/>
    <x v="16"/>
    <x v="9"/>
    <x v="9"/>
    <x v="2"/>
    <n v="9885.709999999999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1T00:00:00"/>
    <x v="209"/>
    <n v="0"/>
    <n v="278.57"/>
    <m/>
    <x v="17"/>
    <x v="14"/>
    <m/>
    <m/>
    <x v="17"/>
    <x v="14"/>
    <x v="16"/>
    <x v="9"/>
    <x v="9"/>
    <x v="2"/>
    <n v="278.57"/>
    <x v="9"/>
    <x v="1"/>
    <n v="2021"/>
    <x v="3"/>
  </r>
  <r>
    <x v="1"/>
    <m/>
    <x v="1"/>
    <x v="1"/>
    <x v="1"/>
    <x v="0"/>
    <x v="0"/>
    <x v="0"/>
    <m/>
    <m/>
    <x v="1"/>
    <x v="0"/>
    <d v="2021-09-21T00:00:00"/>
    <x v="209"/>
    <m/>
    <n v="391312.64000000001"/>
    <m/>
    <x v="0"/>
    <x v="0"/>
    <m/>
    <m/>
    <x v="0"/>
    <x v="0"/>
    <x v="1"/>
    <x v="9"/>
    <x v="9"/>
    <x v="2"/>
    <n v="0"/>
    <x v="0"/>
    <x v="0"/>
    <n v="2021"/>
    <x v="3"/>
  </r>
  <r>
    <x v="29"/>
    <m/>
    <x v="1"/>
    <x v="1"/>
    <x v="0"/>
    <x v="0"/>
    <x v="0"/>
    <x v="0"/>
    <m/>
    <s v="1"/>
    <x v="1"/>
    <x v="0"/>
    <d v="2021-09-03T00:00:00"/>
    <x v="209"/>
    <m/>
    <n v="6442.98"/>
    <m/>
    <x v="0"/>
    <x v="0"/>
    <m/>
    <m/>
    <x v="0"/>
    <x v="0"/>
    <x v="0"/>
    <x v="9"/>
    <x v="9"/>
    <x v="2"/>
    <n v="0"/>
    <x v="0"/>
    <x v="0"/>
    <n v="2021"/>
    <x v="3"/>
  </r>
  <r>
    <x v="16"/>
    <m/>
    <x v="1"/>
    <x v="1"/>
    <x v="0"/>
    <x v="0"/>
    <x v="0"/>
    <x v="0"/>
    <s v="X"/>
    <s v="2"/>
    <x v="1"/>
    <x v="0"/>
    <d v="2021-09-10T00:00:00"/>
    <x v="209"/>
    <m/>
    <n v="7568.68"/>
    <m/>
    <x v="0"/>
    <x v="0"/>
    <m/>
    <m/>
    <x v="0"/>
    <x v="0"/>
    <x v="13"/>
    <x v="9"/>
    <x v="9"/>
    <x v="2"/>
    <n v="0"/>
    <x v="0"/>
    <x v="0"/>
    <n v="2021"/>
    <x v="3"/>
  </r>
  <r>
    <x v="1"/>
    <m/>
    <x v="1"/>
    <x v="1"/>
    <x v="0"/>
    <x v="0"/>
    <x v="0"/>
    <x v="0"/>
    <s v="X"/>
    <s v="2"/>
    <x v="1"/>
    <x v="0"/>
    <d v="2021-09-10T00:00:00"/>
    <x v="209"/>
    <m/>
    <n v="63155.37"/>
    <m/>
    <x v="0"/>
    <x v="0"/>
    <m/>
    <m/>
    <x v="0"/>
    <x v="0"/>
    <x v="1"/>
    <x v="9"/>
    <x v="9"/>
    <x v="2"/>
    <n v="0"/>
    <x v="0"/>
    <x v="0"/>
    <n v="2021"/>
    <x v="3"/>
  </r>
  <r>
    <x v="1"/>
    <m/>
    <x v="1"/>
    <x v="1"/>
    <x v="0"/>
    <x v="0"/>
    <x v="0"/>
    <x v="0"/>
    <m/>
    <s v="2"/>
    <x v="1"/>
    <x v="0"/>
    <d v="2021-09-10T00:00:00"/>
    <x v="209"/>
    <m/>
    <n v="314145.59999999998"/>
    <m/>
    <x v="0"/>
    <x v="0"/>
    <m/>
    <m/>
    <x v="0"/>
    <x v="0"/>
    <x v="1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21T00:00:00"/>
    <x v="209"/>
    <n v="390481.81"/>
    <n v="9297.19"/>
    <m/>
    <x v="17"/>
    <x v="2"/>
    <m/>
    <m/>
    <x v="17"/>
    <x v="2"/>
    <x v="16"/>
    <x v="9"/>
    <x v="9"/>
    <x v="2"/>
    <n v="9297.1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1T00:00:00"/>
    <x v="209"/>
    <n v="1563.25"/>
    <n v="37.22"/>
    <m/>
    <x v="17"/>
    <x v="7"/>
    <m/>
    <m/>
    <x v="17"/>
    <x v="7"/>
    <x v="16"/>
    <x v="9"/>
    <x v="9"/>
    <x v="2"/>
    <n v="37.22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1T00:00:00"/>
    <x v="209"/>
    <n v="21661.200000000001"/>
    <n v="515.74"/>
    <m/>
    <x v="17"/>
    <x v="9"/>
    <m/>
    <m/>
    <x v="17"/>
    <x v="9"/>
    <x v="16"/>
    <x v="9"/>
    <x v="9"/>
    <x v="2"/>
    <n v="515.74"/>
    <x v="9"/>
    <x v="1"/>
    <n v="2021"/>
    <x v="3"/>
  </r>
  <r>
    <x v="29"/>
    <s v="2.15.01.07.00.00"/>
    <x v="1"/>
    <x v="1"/>
    <x v="0"/>
    <x v="0"/>
    <x v="1"/>
    <x v="3"/>
    <m/>
    <m/>
    <x v="1"/>
    <x v="0"/>
    <d v="2021-09-22T00:00:00"/>
    <x v="210"/>
    <n v="-155800"/>
    <n v="-3709.52"/>
    <m/>
    <x v="9"/>
    <x v="21"/>
    <m/>
    <m/>
    <x v="9"/>
    <x v="21"/>
    <x v="0"/>
    <x v="9"/>
    <x v="9"/>
    <x v="2"/>
    <n v="3709.52"/>
    <x v="9"/>
    <x v="26"/>
    <n v="2021"/>
    <x v="3"/>
  </r>
  <r>
    <x v="19"/>
    <s v="1.02.05.00.00.00"/>
    <x v="1"/>
    <x v="2"/>
    <x v="1"/>
    <x v="0"/>
    <x v="1"/>
    <x v="0"/>
    <m/>
    <m/>
    <x v="1"/>
    <x v="0"/>
    <d v="2021-09-22T00:00:00"/>
    <x v="210"/>
    <n v="5000"/>
    <n v="82.09"/>
    <m/>
    <x v="17"/>
    <x v="3"/>
    <m/>
    <m/>
    <x v="17"/>
    <x v="3"/>
    <x v="16"/>
    <x v="9"/>
    <x v="9"/>
    <x v="2"/>
    <n v="82.09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2T00:00:00"/>
    <x v="210"/>
    <n v="6500"/>
    <n v="232.79"/>
    <m/>
    <x v="17"/>
    <x v="5"/>
    <m/>
    <m/>
    <x v="17"/>
    <x v="5"/>
    <x v="16"/>
    <x v="9"/>
    <x v="9"/>
    <x v="2"/>
    <n v="232.79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2T00:00:00"/>
    <x v="210"/>
    <n v="0"/>
    <n v="303.55"/>
    <m/>
    <x v="17"/>
    <x v="13"/>
    <m/>
    <m/>
    <x v="17"/>
    <x v="13"/>
    <x v="16"/>
    <x v="9"/>
    <x v="9"/>
    <x v="2"/>
    <n v="303.55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2T00:00:00"/>
    <x v="210"/>
    <n v="0"/>
    <n v="292.10000000000002"/>
    <m/>
    <x v="17"/>
    <x v="2"/>
    <m/>
    <m/>
    <x v="17"/>
    <x v="2"/>
    <x v="16"/>
    <x v="9"/>
    <x v="9"/>
    <x v="2"/>
    <n v="292.10000000000002"/>
    <x v="9"/>
    <x v="1"/>
    <n v="2021"/>
    <x v="3"/>
  </r>
  <r>
    <x v="9"/>
    <s v="2.01.02.00.00.00"/>
    <x v="1"/>
    <x v="1"/>
    <x v="0"/>
    <x v="0"/>
    <x v="1"/>
    <x v="3"/>
    <m/>
    <m/>
    <x v="1"/>
    <x v="0"/>
    <d v="2021-09-22T00:00:00"/>
    <x v="210"/>
    <n v="-1872870"/>
    <n v="-44592.14"/>
    <m/>
    <x v="19"/>
    <x v="6"/>
    <m/>
    <m/>
    <x v="19"/>
    <x v="6"/>
    <x v="7"/>
    <x v="9"/>
    <x v="9"/>
    <x v="2"/>
    <n v="44592.14"/>
    <x v="9"/>
    <x v="26"/>
    <n v="2021"/>
    <x v="3"/>
  </r>
  <r>
    <x v="9"/>
    <s v="2.01.01.01.00.00"/>
    <x v="1"/>
    <x v="1"/>
    <x v="0"/>
    <x v="0"/>
    <x v="1"/>
    <x v="3"/>
    <m/>
    <m/>
    <x v="1"/>
    <x v="0"/>
    <d v="2021-09-22T00:00:00"/>
    <x v="210"/>
    <n v="-6800000"/>
    <n v="-162011"/>
    <m/>
    <x v="19"/>
    <x v="6"/>
    <m/>
    <m/>
    <x v="19"/>
    <x v="6"/>
    <x v="7"/>
    <x v="9"/>
    <x v="9"/>
    <x v="2"/>
    <n v="162011"/>
    <x v="9"/>
    <x v="26"/>
    <n v="2021"/>
    <x v="3"/>
  </r>
  <r>
    <x v="36"/>
    <s v="1.03.05.00.00.00"/>
    <x v="1"/>
    <x v="2"/>
    <x v="1"/>
    <x v="0"/>
    <x v="1"/>
    <x v="0"/>
    <m/>
    <m/>
    <x v="1"/>
    <x v="0"/>
    <d v="2021-09-22T00:00:00"/>
    <x v="210"/>
    <n v="0"/>
    <n v="782.1"/>
    <m/>
    <x v="8"/>
    <x v="4"/>
    <m/>
    <m/>
    <x v="8"/>
    <x v="4"/>
    <x v="23"/>
    <x v="9"/>
    <x v="9"/>
    <x v="2"/>
    <n v="782.1"/>
    <x v="9"/>
    <x v="1"/>
    <n v="2021"/>
    <x v="3"/>
  </r>
  <r>
    <x v="9"/>
    <s v="2.15.08.14.00.00"/>
    <x v="1"/>
    <x v="1"/>
    <x v="0"/>
    <x v="0"/>
    <x v="1"/>
    <x v="3"/>
    <m/>
    <m/>
    <x v="1"/>
    <x v="0"/>
    <d v="2021-09-22T00:00:00"/>
    <x v="210"/>
    <n v="0"/>
    <n v="-335.02"/>
    <m/>
    <x v="19"/>
    <x v="25"/>
    <m/>
    <m/>
    <x v="19"/>
    <x v="25"/>
    <x v="7"/>
    <x v="9"/>
    <x v="9"/>
    <x v="2"/>
    <n v="335.02"/>
    <x v="9"/>
    <x v="26"/>
    <n v="2021"/>
    <x v="3"/>
  </r>
  <r>
    <x v="9"/>
    <s v="2.15.03.00.00.00"/>
    <x v="1"/>
    <x v="1"/>
    <x v="0"/>
    <x v="0"/>
    <x v="1"/>
    <x v="3"/>
    <m/>
    <m/>
    <x v="1"/>
    <x v="0"/>
    <d v="2021-09-22T00:00:00"/>
    <x v="210"/>
    <n v="-80000"/>
    <n v="-1903.57"/>
    <m/>
    <x v="19"/>
    <x v="6"/>
    <m/>
    <m/>
    <x v="19"/>
    <x v="6"/>
    <x v="7"/>
    <x v="9"/>
    <x v="9"/>
    <x v="2"/>
    <n v="1903.57"/>
    <x v="9"/>
    <x v="26"/>
    <n v="2021"/>
    <x v="3"/>
  </r>
  <r>
    <x v="17"/>
    <m/>
    <x v="1"/>
    <x v="1"/>
    <x v="0"/>
    <x v="0"/>
    <x v="0"/>
    <x v="0"/>
    <m/>
    <s v="3"/>
    <x v="1"/>
    <x v="0"/>
    <d v="2021-09-15T00:00:00"/>
    <x v="210"/>
    <m/>
    <n v="299922.90999999997"/>
    <m/>
    <x v="0"/>
    <x v="0"/>
    <m/>
    <m/>
    <x v="0"/>
    <x v="0"/>
    <x v="14"/>
    <x v="9"/>
    <x v="9"/>
    <x v="2"/>
    <n v="0"/>
    <x v="0"/>
    <x v="0"/>
    <n v="2021"/>
    <x v="3"/>
  </r>
  <r>
    <x v="28"/>
    <m/>
    <x v="1"/>
    <x v="1"/>
    <x v="1"/>
    <x v="0"/>
    <x v="0"/>
    <x v="0"/>
    <m/>
    <m/>
    <x v="1"/>
    <x v="0"/>
    <d v="2021-09-22T00:00:00"/>
    <x v="210"/>
    <m/>
    <n v="335456.08"/>
    <m/>
    <x v="0"/>
    <x v="0"/>
    <m/>
    <m/>
    <x v="0"/>
    <x v="0"/>
    <x v="15"/>
    <x v="9"/>
    <x v="9"/>
    <x v="2"/>
    <n v="0"/>
    <x v="0"/>
    <x v="0"/>
    <n v="2021"/>
    <x v="3"/>
  </r>
  <r>
    <x v="13"/>
    <m/>
    <x v="1"/>
    <x v="1"/>
    <x v="0"/>
    <x v="0"/>
    <x v="0"/>
    <x v="0"/>
    <m/>
    <s v="2"/>
    <x v="1"/>
    <x v="0"/>
    <d v="2021-09-03T00:00:00"/>
    <x v="210"/>
    <m/>
    <n v="35533.18"/>
    <m/>
    <x v="0"/>
    <x v="0"/>
    <m/>
    <m/>
    <x v="0"/>
    <x v="0"/>
    <x v="10"/>
    <x v="9"/>
    <x v="9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09-23T00:00:00"/>
    <x v="211"/>
    <n v="5000"/>
    <n v="71.900000000000006"/>
    <m/>
    <x v="17"/>
    <x v="3"/>
    <m/>
    <m/>
    <x v="17"/>
    <x v="3"/>
    <x v="16"/>
    <x v="9"/>
    <x v="9"/>
    <x v="2"/>
    <n v="71.900000000000006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-1300"/>
    <n v="-30.95"/>
    <m/>
    <x v="19"/>
    <x v="14"/>
    <m/>
    <m/>
    <x v="19"/>
    <x v="14"/>
    <x v="7"/>
    <x v="9"/>
    <x v="9"/>
    <x v="2"/>
    <n v="30.95"/>
    <x v="9"/>
    <x v="26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-9100"/>
    <n v="-216.67"/>
    <m/>
    <x v="19"/>
    <x v="13"/>
    <m/>
    <m/>
    <x v="19"/>
    <x v="13"/>
    <x v="7"/>
    <x v="9"/>
    <x v="9"/>
    <x v="2"/>
    <n v="216.67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23.81"/>
    <m/>
    <x v="16"/>
    <x v="7"/>
    <m/>
    <m/>
    <x v="16"/>
    <x v="7"/>
    <x v="16"/>
    <x v="9"/>
    <x v="9"/>
    <x v="2"/>
    <n v="23.81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3T00:00:00"/>
    <x v="211"/>
    <n v="6500"/>
    <n v="254.61"/>
    <m/>
    <x v="17"/>
    <x v="5"/>
    <m/>
    <m/>
    <x v="17"/>
    <x v="5"/>
    <x v="16"/>
    <x v="9"/>
    <x v="9"/>
    <x v="2"/>
    <n v="254.61"/>
    <x v="9"/>
    <x v="1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-3900"/>
    <n v="-92.86"/>
    <m/>
    <x v="19"/>
    <x v="8"/>
    <m/>
    <m/>
    <x v="19"/>
    <x v="8"/>
    <x v="7"/>
    <x v="9"/>
    <x v="9"/>
    <x v="2"/>
    <n v="92.86"/>
    <x v="9"/>
    <x v="26"/>
    <n v="2021"/>
    <x v="3"/>
  </r>
  <r>
    <x v="9"/>
    <s v="2.03.01.07.00.00"/>
    <x v="1"/>
    <x v="1"/>
    <x v="0"/>
    <x v="0"/>
    <x v="1"/>
    <x v="3"/>
    <m/>
    <m/>
    <x v="1"/>
    <x v="0"/>
    <d v="2021-09-23T00:00:00"/>
    <x v="211"/>
    <n v="0"/>
    <n v="-185.71"/>
    <m/>
    <x v="19"/>
    <x v="16"/>
    <m/>
    <m/>
    <x v="19"/>
    <x v="16"/>
    <x v="7"/>
    <x v="9"/>
    <x v="9"/>
    <x v="2"/>
    <n v="185.71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13380.95"/>
    <m/>
    <x v="16"/>
    <x v="12"/>
    <m/>
    <m/>
    <x v="16"/>
    <x v="12"/>
    <x v="16"/>
    <x v="9"/>
    <x v="9"/>
    <x v="2"/>
    <n v="13380.9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119.05"/>
    <m/>
    <x v="16"/>
    <x v="15"/>
    <m/>
    <m/>
    <x v="16"/>
    <x v="15"/>
    <x v="16"/>
    <x v="9"/>
    <x v="9"/>
    <x v="2"/>
    <n v="119.05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3T00:00:00"/>
    <x v="211"/>
    <n v="0"/>
    <n v="1708.1"/>
    <m/>
    <x v="17"/>
    <x v="13"/>
    <m/>
    <m/>
    <x v="17"/>
    <x v="13"/>
    <x v="16"/>
    <x v="9"/>
    <x v="9"/>
    <x v="2"/>
    <n v="1708.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3T00:00:00"/>
    <x v="211"/>
    <n v="0"/>
    <n v="221.43"/>
    <m/>
    <x v="16"/>
    <x v="2"/>
    <m/>
    <m/>
    <x v="16"/>
    <x v="2"/>
    <x v="16"/>
    <x v="9"/>
    <x v="9"/>
    <x v="2"/>
    <n v="221.43"/>
    <x v="9"/>
    <x v="1"/>
    <n v="2021"/>
    <x v="3"/>
  </r>
  <r>
    <x v="41"/>
    <m/>
    <x v="1"/>
    <x v="1"/>
    <x v="1"/>
    <x v="0"/>
    <x v="0"/>
    <x v="0"/>
    <m/>
    <m/>
    <x v="1"/>
    <x v="0"/>
    <d v="2021-09-23T00:00:00"/>
    <x v="211"/>
    <m/>
    <n v="78059.570000000007"/>
    <m/>
    <x v="0"/>
    <x v="0"/>
    <m/>
    <m/>
    <x v="0"/>
    <x v="0"/>
    <x v="15"/>
    <x v="9"/>
    <x v="9"/>
    <x v="2"/>
    <n v="0"/>
    <x v="0"/>
    <x v="0"/>
    <n v="2021"/>
    <x v="3"/>
  </r>
  <r>
    <x v="17"/>
    <m/>
    <x v="1"/>
    <x v="1"/>
    <x v="0"/>
    <x v="0"/>
    <x v="0"/>
    <x v="0"/>
    <m/>
    <s v="3"/>
    <x v="1"/>
    <x v="0"/>
    <d v="2021-09-15T00:00:00"/>
    <x v="211"/>
    <m/>
    <n v="78059.570000000007"/>
    <m/>
    <x v="0"/>
    <x v="0"/>
    <m/>
    <m/>
    <x v="0"/>
    <x v="0"/>
    <x v="14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23T00:00:00"/>
    <x v="211"/>
    <n v="1342.81"/>
    <n v="31.97"/>
    <m/>
    <x v="17"/>
    <x v="7"/>
    <m/>
    <m/>
    <x v="17"/>
    <x v="7"/>
    <x v="16"/>
    <x v="9"/>
    <x v="9"/>
    <x v="2"/>
    <n v="31.97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3T00:00:00"/>
    <x v="211"/>
    <n v="8646.3700000000008"/>
    <n v="205.87"/>
    <m/>
    <x v="17"/>
    <x v="7"/>
    <m/>
    <m/>
    <x v="17"/>
    <x v="7"/>
    <x v="16"/>
    <x v="9"/>
    <x v="9"/>
    <x v="2"/>
    <n v="205.87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3T00:00:00"/>
    <x v="211"/>
    <n v="3586.2"/>
    <n v="85.39"/>
    <m/>
    <x v="17"/>
    <x v="7"/>
    <m/>
    <m/>
    <x v="17"/>
    <x v="7"/>
    <x v="16"/>
    <x v="9"/>
    <x v="9"/>
    <x v="2"/>
    <n v="85.39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24T00:00:00"/>
    <x v="212"/>
    <n v="27416.9"/>
    <n v="652.78"/>
    <m/>
    <x v="8"/>
    <x v="8"/>
    <m/>
    <m/>
    <x v="8"/>
    <x v="8"/>
    <x v="23"/>
    <x v="9"/>
    <x v="9"/>
    <x v="2"/>
    <n v="652.7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5000"/>
    <n v="210.6"/>
    <m/>
    <x v="17"/>
    <x v="3"/>
    <m/>
    <m/>
    <x v="17"/>
    <x v="3"/>
    <x v="16"/>
    <x v="9"/>
    <x v="9"/>
    <x v="2"/>
    <n v="210.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6500"/>
    <n v="225.38"/>
    <m/>
    <x v="17"/>
    <x v="5"/>
    <m/>
    <m/>
    <x v="17"/>
    <x v="5"/>
    <x v="16"/>
    <x v="9"/>
    <x v="9"/>
    <x v="2"/>
    <n v="225.38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4T00:00:00"/>
    <x v="212"/>
    <n v="33000"/>
    <n v="701.45"/>
    <m/>
    <x v="17"/>
    <x v="5"/>
    <m/>
    <m/>
    <x v="17"/>
    <x v="5"/>
    <x v="16"/>
    <x v="9"/>
    <x v="9"/>
    <x v="2"/>
    <n v="701.45"/>
    <x v="9"/>
    <x v="1"/>
    <n v="2021"/>
    <x v="3"/>
  </r>
  <r>
    <x v="9"/>
    <m/>
    <x v="1"/>
    <x v="1"/>
    <x v="0"/>
    <x v="0"/>
    <x v="0"/>
    <x v="0"/>
    <m/>
    <m/>
    <x v="1"/>
    <x v="0"/>
    <d v="2021-09-24T00:00:00"/>
    <x v="212"/>
    <n v="0"/>
    <n v="2071428.57"/>
    <m/>
    <x v="19"/>
    <x v="11"/>
    <m/>
    <m/>
    <x v="19"/>
    <x v="11"/>
    <x v="7"/>
    <x v="9"/>
    <x v="9"/>
    <x v="2"/>
    <n v="-2071428.57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4T00:00:00"/>
    <x v="212"/>
    <n v="280"/>
    <n v="6.73"/>
    <m/>
    <x v="17"/>
    <x v="20"/>
    <m/>
    <m/>
    <x v="17"/>
    <x v="20"/>
    <x v="16"/>
    <x v="9"/>
    <x v="9"/>
    <x v="2"/>
    <n v="6.73"/>
    <x v="9"/>
    <x v="1"/>
    <n v="2021"/>
    <x v="3"/>
  </r>
  <r>
    <x v="9"/>
    <m/>
    <x v="1"/>
    <x v="2"/>
    <x v="0"/>
    <x v="0"/>
    <x v="1"/>
    <x v="0"/>
    <m/>
    <m/>
    <x v="1"/>
    <x v="0"/>
    <d v="2021-09-24T00:00:00"/>
    <x v="212"/>
    <n v="0"/>
    <n v="0.82"/>
    <m/>
    <x v="19"/>
    <x v="2"/>
    <m/>
    <m/>
    <x v="19"/>
    <x v="2"/>
    <x v="7"/>
    <x v="9"/>
    <x v="9"/>
    <x v="2"/>
    <n v="0.82"/>
    <x v="9"/>
    <x v="1"/>
    <n v="2021"/>
    <x v="3"/>
  </r>
  <r>
    <x v="9"/>
    <m/>
    <x v="1"/>
    <x v="1"/>
    <x v="0"/>
    <x v="0"/>
    <x v="1"/>
    <x v="0"/>
    <m/>
    <s v="3"/>
    <x v="1"/>
    <x v="0"/>
    <d v="2021-09-24T00:00:00"/>
    <x v="212"/>
    <n v="0"/>
    <n v="2071428.57"/>
    <m/>
    <x v="19"/>
    <x v="11"/>
    <m/>
    <m/>
    <x v="19"/>
    <x v="11"/>
    <x v="7"/>
    <x v="9"/>
    <x v="9"/>
    <x v="2"/>
    <n v="-2071428.5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4T00:00:00"/>
    <x v="212"/>
    <n v="0"/>
    <n v="792.65"/>
    <m/>
    <x v="17"/>
    <x v="10"/>
    <m/>
    <m/>
    <x v="17"/>
    <x v="10"/>
    <x v="16"/>
    <x v="9"/>
    <x v="9"/>
    <x v="2"/>
    <n v="792.6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4T00:00:00"/>
    <x v="212"/>
    <n v="0"/>
    <n v="190.48"/>
    <m/>
    <x v="16"/>
    <x v="9"/>
    <m/>
    <m/>
    <x v="16"/>
    <x v="9"/>
    <x v="16"/>
    <x v="9"/>
    <x v="9"/>
    <x v="2"/>
    <n v="190.48"/>
    <x v="9"/>
    <x v="1"/>
    <n v="2021"/>
    <x v="3"/>
  </r>
  <r>
    <x v="5"/>
    <m/>
    <x v="1"/>
    <x v="1"/>
    <x v="0"/>
    <x v="0"/>
    <x v="0"/>
    <x v="0"/>
    <m/>
    <s v="1"/>
    <x v="1"/>
    <x v="0"/>
    <d v="2021-09-03T00:00:00"/>
    <x v="212"/>
    <m/>
    <n v="17202.52"/>
    <m/>
    <x v="0"/>
    <x v="0"/>
    <m/>
    <m/>
    <x v="0"/>
    <x v="0"/>
    <x v="0"/>
    <x v="9"/>
    <x v="9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09-13T00:00:00"/>
    <x v="212"/>
    <m/>
    <n v="301690.01"/>
    <m/>
    <x v="0"/>
    <x v="0"/>
    <m/>
    <m/>
    <x v="0"/>
    <x v="0"/>
    <x v="0"/>
    <x v="9"/>
    <x v="9"/>
    <x v="2"/>
    <n v="0"/>
    <x v="0"/>
    <x v="0"/>
    <n v="2021"/>
    <x v="3"/>
  </r>
  <r>
    <x v="24"/>
    <m/>
    <x v="1"/>
    <x v="1"/>
    <x v="0"/>
    <x v="0"/>
    <x v="0"/>
    <x v="0"/>
    <s v="X"/>
    <s v="3"/>
    <x v="1"/>
    <x v="0"/>
    <d v="2021-09-15T00:00:00"/>
    <x v="212"/>
    <m/>
    <n v="2928.57"/>
    <m/>
    <x v="0"/>
    <x v="0"/>
    <m/>
    <m/>
    <x v="0"/>
    <x v="0"/>
    <x v="9"/>
    <x v="9"/>
    <x v="9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09-24T00:00:00"/>
    <x v="212"/>
    <m/>
    <n v="585890.01"/>
    <m/>
    <x v="0"/>
    <x v="0"/>
    <m/>
    <m/>
    <x v="0"/>
    <x v="0"/>
    <x v="3"/>
    <x v="9"/>
    <x v="9"/>
    <x v="2"/>
    <n v="0"/>
    <x v="0"/>
    <x v="0"/>
    <n v="2021"/>
    <x v="3"/>
  </r>
  <r>
    <x v="26"/>
    <m/>
    <x v="1"/>
    <x v="1"/>
    <x v="0"/>
    <x v="0"/>
    <x v="0"/>
    <x v="0"/>
    <m/>
    <s v="3"/>
    <x v="1"/>
    <x v="0"/>
    <d v="2021-09-15T00:00:00"/>
    <x v="212"/>
    <m/>
    <n v="217440.62"/>
    <m/>
    <x v="0"/>
    <x v="0"/>
    <m/>
    <m/>
    <x v="0"/>
    <x v="0"/>
    <x v="5"/>
    <x v="9"/>
    <x v="9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9-15T00:00:00"/>
    <x v="212"/>
    <m/>
    <n v="8721.66"/>
    <m/>
    <x v="0"/>
    <x v="0"/>
    <m/>
    <m/>
    <x v="0"/>
    <x v="0"/>
    <x v="13"/>
    <x v="9"/>
    <x v="9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09-15T00:00:00"/>
    <x v="212"/>
    <m/>
    <n v="32216.14"/>
    <m/>
    <x v="0"/>
    <x v="0"/>
    <m/>
    <m/>
    <x v="0"/>
    <x v="0"/>
    <x v="1"/>
    <x v="9"/>
    <x v="9"/>
    <x v="2"/>
    <n v="0"/>
    <x v="0"/>
    <x v="0"/>
    <n v="2021"/>
    <x v="3"/>
  </r>
  <r>
    <x v="25"/>
    <m/>
    <x v="1"/>
    <x v="1"/>
    <x v="0"/>
    <x v="0"/>
    <x v="0"/>
    <x v="0"/>
    <s v="X"/>
    <s v="3"/>
    <x v="1"/>
    <x v="0"/>
    <d v="2021-09-15T00:00:00"/>
    <x v="212"/>
    <m/>
    <n v="5690.48"/>
    <m/>
    <x v="0"/>
    <x v="0"/>
    <m/>
    <m/>
    <x v="0"/>
    <x v="0"/>
    <x v="0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24T00:00:00"/>
    <x v="212"/>
    <n v="333626.93"/>
    <n v="7943.5"/>
    <m/>
    <x v="17"/>
    <x v="2"/>
    <m/>
    <m/>
    <x v="17"/>
    <x v="2"/>
    <x v="16"/>
    <x v="9"/>
    <x v="9"/>
    <x v="2"/>
    <n v="7943.5"/>
    <x v="9"/>
    <x v="1"/>
    <n v="2021"/>
    <x v="3"/>
  </r>
  <r>
    <x v="15"/>
    <s v="2.06.01.00.00.00"/>
    <x v="1"/>
    <x v="1"/>
    <x v="0"/>
    <x v="0"/>
    <x v="1"/>
    <x v="3"/>
    <m/>
    <m/>
    <x v="1"/>
    <x v="0"/>
    <d v="2021-09-24T00:00:00"/>
    <x v="212"/>
    <n v="-1300000"/>
    <n v="-29829.45"/>
    <m/>
    <x v="32"/>
    <x v="19"/>
    <m/>
    <m/>
    <x v="23"/>
    <x v="19"/>
    <x v="12"/>
    <x v="9"/>
    <x v="9"/>
    <x v="2"/>
    <n v="29829.45"/>
    <x v="9"/>
    <x v="26"/>
    <n v="2021"/>
    <x v="3"/>
  </r>
  <r>
    <x v="15"/>
    <s v="2.06.02.00.00.00"/>
    <x v="1"/>
    <x v="1"/>
    <x v="0"/>
    <x v="0"/>
    <x v="1"/>
    <x v="3"/>
    <m/>
    <m/>
    <x v="1"/>
    <x v="0"/>
    <d v="2021-09-24T00:00:00"/>
    <x v="212"/>
    <n v="-200000"/>
    <n v="-5884.84"/>
    <m/>
    <x v="31"/>
    <x v="19"/>
    <m/>
    <m/>
    <x v="23"/>
    <x v="19"/>
    <x v="12"/>
    <x v="9"/>
    <x v="9"/>
    <x v="2"/>
    <n v="5884.84"/>
    <x v="9"/>
    <x v="26"/>
    <n v="2021"/>
    <x v="3"/>
  </r>
  <r>
    <x v="19"/>
    <s v="1.02.06.00.00.00"/>
    <x v="5"/>
    <x v="2"/>
    <x v="1"/>
    <x v="0"/>
    <x v="1"/>
    <x v="0"/>
    <m/>
    <m/>
    <x v="2"/>
    <x v="0"/>
    <d v="2021-09-27T00:00:00"/>
    <x v="213"/>
    <n v="120615.78"/>
    <n v="0"/>
    <m/>
    <x v="17"/>
    <x v="13"/>
    <m/>
    <m/>
    <x v="17"/>
    <x v="13"/>
    <x v="16"/>
    <x v="9"/>
    <x v="9"/>
    <x v="2"/>
    <n v="0"/>
    <x v="9"/>
    <x v="1"/>
    <n v="2021"/>
    <x v="3"/>
  </r>
  <r>
    <x v="19"/>
    <s v="1.02.03.00.00.00"/>
    <x v="1"/>
    <x v="2"/>
    <x v="1"/>
    <x v="0"/>
    <x v="1"/>
    <x v="0"/>
    <m/>
    <m/>
    <x v="1"/>
    <x v="0"/>
    <d v="2021-09-27T00:00:00"/>
    <x v="213"/>
    <n v="12389.54"/>
    <n v="294.99"/>
    <m/>
    <x v="17"/>
    <x v="15"/>
    <m/>
    <m/>
    <x v="17"/>
    <x v="15"/>
    <x v="16"/>
    <x v="9"/>
    <x v="9"/>
    <x v="2"/>
    <n v="294.99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7T00:00:00"/>
    <x v="213"/>
    <n v="83214.36"/>
    <n v="1981.29"/>
    <m/>
    <x v="17"/>
    <x v="15"/>
    <m/>
    <m/>
    <x v="17"/>
    <x v="15"/>
    <x v="16"/>
    <x v="9"/>
    <x v="9"/>
    <x v="2"/>
    <n v="1981.2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7T00:00:00"/>
    <x v="213"/>
    <n v="220000"/>
    <n v="3148.86"/>
    <m/>
    <x v="17"/>
    <x v="3"/>
    <m/>
    <m/>
    <x v="17"/>
    <x v="3"/>
    <x v="16"/>
    <x v="9"/>
    <x v="9"/>
    <x v="2"/>
    <n v="3148.8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250000"/>
    <n v="6692.96"/>
    <m/>
    <x v="17"/>
    <x v="3"/>
    <m/>
    <m/>
    <x v="17"/>
    <x v="3"/>
    <x v="16"/>
    <x v="9"/>
    <x v="9"/>
    <x v="2"/>
    <n v="6692.9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10000"/>
    <n v="231.66"/>
    <m/>
    <x v="17"/>
    <x v="3"/>
    <m/>
    <m/>
    <x v="17"/>
    <x v="3"/>
    <x v="16"/>
    <x v="9"/>
    <x v="9"/>
    <x v="2"/>
    <n v="231.66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7T00:00:00"/>
    <x v="213"/>
    <n v="18000"/>
    <n v="502.49"/>
    <m/>
    <x v="17"/>
    <x v="5"/>
    <m/>
    <m/>
    <x v="17"/>
    <x v="5"/>
    <x v="16"/>
    <x v="9"/>
    <x v="9"/>
    <x v="2"/>
    <n v="502.49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27T00:00:00"/>
    <x v="213"/>
    <n v="-98143"/>
    <n v="-2336.7399999999998"/>
    <m/>
    <x v="19"/>
    <x v="6"/>
    <m/>
    <m/>
    <x v="19"/>
    <x v="6"/>
    <x v="7"/>
    <x v="9"/>
    <x v="9"/>
    <x v="2"/>
    <n v="2336.7399999999998"/>
    <x v="9"/>
    <x v="26"/>
    <n v="2021"/>
    <x v="3"/>
  </r>
  <r>
    <x v="9"/>
    <s v="2.01.02.00.00.00"/>
    <x v="1"/>
    <x v="1"/>
    <x v="0"/>
    <x v="0"/>
    <x v="1"/>
    <x v="3"/>
    <m/>
    <m/>
    <x v="1"/>
    <x v="0"/>
    <d v="2021-09-27T00:00:00"/>
    <x v="213"/>
    <n v="-744246"/>
    <n v="-17720.14"/>
    <m/>
    <x v="19"/>
    <x v="6"/>
    <m/>
    <m/>
    <x v="19"/>
    <x v="6"/>
    <x v="7"/>
    <x v="9"/>
    <x v="9"/>
    <x v="2"/>
    <n v="17720.14"/>
    <x v="9"/>
    <x v="26"/>
    <n v="2021"/>
    <x v="3"/>
  </r>
  <r>
    <x v="39"/>
    <s v="1.02.10.00.00.00"/>
    <x v="1"/>
    <x v="2"/>
    <x v="1"/>
    <x v="0"/>
    <x v="1"/>
    <x v="0"/>
    <m/>
    <m/>
    <x v="1"/>
    <x v="0"/>
    <d v="2021-09-27T00:00:00"/>
    <x v="213"/>
    <n v="0"/>
    <n v="142.86000000000001"/>
    <m/>
    <x v="16"/>
    <x v="9"/>
    <m/>
    <m/>
    <x v="16"/>
    <x v="9"/>
    <x v="16"/>
    <x v="9"/>
    <x v="9"/>
    <x v="2"/>
    <n v="142.86000000000001"/>
    <x v="9"/>
    <x v="1"/>
    <n v="2021"/>
    <x v="3"/>
  </r>
  <r>
    <x v="11"/>
    <m/>
    <x v="1"/>
    <x v="1"/>
    <x v="0"/>
    <x v="0"/>
    <x v="0"/>
    <x v="0"/>
    <m/>
    <s v="3"/>
    <x v="1"/>
    <x v="0"/>
    <d v="2021-09-15T00:00:00"/>
    <x v="213"/>
    <m/>
    <n v="2583333.33"/>
    <m/>
    <x v="0"/>
    <x v="0"/>
    <m/>
    <m/>
    <x v="0"/>
    <x v="0"/>
    <x v="9"/>
    <x v="9"/>
    <x v="9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9-15T00:00:00"/>
    <x v="213"/>
    <m/>
    <n v="5545573.0099999998"/>
    <m/>
    <x v="0"/>
    <x v="0"/>
    <m/>
    <m/>
    <x v="0"/>
    <x v="0"/>
    <x v="13"/>
    <x v="9"/>
    <x v="9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09-27T00:00:00"/>
    <x v="213"/>
    <m/>
    <n v="8987095.0600000005"/>
    <m/>
    <x v="0"/>
    <x v="0"/>
    <m/>
    <m/>
    <x v="0"/>
    <x v="0"/>
    <x v="0"/>
    <x v="9"/>
    <x v="9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09-15T00:00:00"/>
    <x v="213"/>
    <m/>
    <n v="426319.74"/>
    <m/>
    <x v="0"/>
    <x v="0"/>
    <m/>
    <m/>
    <x v="0"/>
    <x v="0"/>
    <x v="12"/>
    <x v="9"/>
    <x v="9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9-15T00:00:00"/>
    <x v="213"/>
    <m/>
    <n v="15405.71"/>
    <m/>
    <x v="0"/>
    <x v="0"/>
    <m/>
    <m/>
    <x v="0"/>
    <x v="0"/>
    <x v="13"/>
    <x v="9"/>
    <x v="9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9-13T00:00:00"/>
    <x v="213"/>
    <m/>
    <n v="6813.75"/>
    <m/>
    <x v="0"/>
    <x v="0"/>
    <m/>
    <m/>
    <x v="0"/>
    <x v="0"/>
    <x v="9"/>
    <x v="9"/>
    <x v="9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09-15T00:00:00"/>
    <x v="213"/>
    <m/>
    <n v="230252.99"/>
    <m/>
    <x v="0"/>
    <x v="0"/>
    <m/>
    <m/>
    <x v="0"/>
    <x v="0"/>
    <x v="1"/>
    <x v="9"/>
    <x v="9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09-15T00:00:00"/>
    <x v="213"/>
    <m/>
    <n v="179396.53"/>
    <m/>
    <x v="0"/>
    <x v="0"/>
    <m/>
    <m/>
    <x v="0"/>
    <x v="0"/>
    <x v="1"/>
    <x v="9"/>
    <x v="9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09-27T00:00:00"/>
    <x v="213"/>
    <n v="876540.66"/>
    <n v="20870.02"/>
    <m/>
    <x v="17"/>
    <x v="2"/>
    <m/>
    <m/>
    <x v="17"/>
    <x v="2"/>
    <x v="16"/>
    <x v="9"/>
    <x v="9"/>
    <x v="2"/>
    <n v="20870.02"/>
    <x v="9"/>
    <x v="1"/>
    <n v="2021"/>
    <x v="3"/>
  </r>
  <r>
    <x v="19"/>
    <s v="1.02.11.00.00.00"/>
    <x v="5"/>
    <x v="2"/>
    <x v="1"/>
    <x v="0"/>
    <x v="1"/>
    <x v="0"/>
    <m/>
    <m/>
    <x v="2"/>
    <x v="0"/>
    <d v="2021-09-27T00:00:00"/>
    <x v="213"/>
    <n v="3487288.8"/>
    <n v="0"/>
    <m/>
    <x v="17"/>
    <x v="9"/>
    <m/>
    <m/>
    <x v="17"/>
    <x v="9"/>
    <x v="16"/>
    <x v="9"/>
    <x v="9"/>
    <x v="2"/>
    <n v="0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7T00:00:00"/>
    <x v="213"/>
    <n v="10440"/>
    <n v="248.57"/>
    <m/>
    <x v="17"/>
    <x v="31"/>
    <m/>
    <m/>
    <x v="17"/>
    <x v="31"/>
    <x v="16"/>
    <x v="9"/>
    <x v="9"/>
    <x v="2"/>
    <n v="248.57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5000"/>
    <n v="83.5"/>
    <m/>
    <x v="17"/>
    <x v="3"/>
    <m/>
    <m/>
    <x v="17"/>
    <x v="3"/>
    <x v="16"/>
    <x v="9"/>
    <x v="9"/>
    <x v="2"/>
    <n v="83.5"/>
    <x v="9"/>
    <x v="1"/>
    <n v="2021"/>
    <x v="3"/>
  </r>
  <r>
    <x v="9"/>
    <s v="2.01.04.00.00.00"/>
    <x v="1"/>
    <x v="1"/>
    <x v="0"/>
    <x v="0"/>
    <x v="1"/>
    <x v="3"/>
    <m/>
    <m/>
    <x v="1"/>
    <x v="0"/>
    <d v="2021-09-28T00:00:00"/>
    <x v="214"/>
    <n v="-34608"/>
    <n v="-824.02"/>
    <m/>
    <x v="19"/>
    <x v="6"/>
    <m/>
    <m/>
    <x v="19"/>
    <x v="6"/>
    <x v="7"/>
    <x v="9"/>
    <x v="9"/>
    <x v="2"/>
    <n v="824.02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42000"/>
    <n v="1220.1199999999999"/>
    <m/>
    <x v="17"/>
    <x v="5"/>
    <m/>
    <m/>
    <x v="17"/>
    <x v="5"/>
    <x v="16"/>
    <x v="9"/>
    <x v="9"/>
    <x v="2"/>
    <n v="1220.1199999999999"/>
    <x v="9"/>
    <x v="1"/>
    <n v="2021"/>
    <x v="3"/>
  </r>
  <r>
    <x v="9"/>
    <m/>
    <x v="5"/>
    <x v="1"/>
    <x v="0"/>
    <x v="0"/>
    <x v="0"/>
    <x v="0"/>
    <m/>
    <m/>
    <x v="2"/>
    <x v="0"/>
    <d v="2021-09-28T00:00:00"/>
    <x v="214"/>
    <n v="0"/>
    <n v="0"/>
    <m/>
    <x v="19"/>
    <x v="11"/>
    <m/>
    <m/>
    <x v="19"/>
    <x v="11"/>
    <x v="7"/>
    <x v="9"/>
    <x v="9"/>
    <x v="2"/>
    <n v="0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8T00:00:00"/>
    <x v="214"/>
    <n v="6500"/>
    <n v="132.78"/>
    <m/>
    <x v="17"/>
    <x v="5"/>
    <m/>
    <m/>
    <x v="17"/>
    <x v="5"/>
    <x v="16"/>
    <x v="9"/>
    <x v="9"/>
    <x v="2"/>
    <n v="132.78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28T00:00:00"/>
    <x v="214"/>
    <n v="-80000000"/>
    <n v="-1844829.02"/>
    <m/>
    <x v="19"/>
    <x v="6"/>
    <m/>
    <m/>
    <x v="19"/>
    <x v="6"/>
    <x v="7"/>
    <x v="9"/>
    <x v="9"/>
    <x v="2"/>
    <n v="1844829.02"/>
    <x v="9"/>
    <x v="27"/>
    <n v="2021"/>
    <x v="3"/>
  </r>
  <r>
    <x v="9"/>
    <s v="2.01.02.00.00.00"/>
    <x v="1"/>
    <x v="1"/>
    <x v="0"/>
    <x v="0"/>
    <x v="1"/>
    <x v="3"/>
    <m/>
    <m/>
    <x v="1"/>
    <x v="0"/>
    <d v="2021-09-28T00:00:00"/>
    <x v="214"/>
    <n v="0"/>
    <n v="-16416.14"/>
    <m/>
    <x v="19"/>
    <x v="6"/>
    <m/>
    <m/>
    <x v="19"/>
    <x v="6"/>
    <x v="7"/>
    <x v="9"/>
    <x v="9"/>
    <x v="2"/>
    <n v="16416.14"/>
    <x v="9"/>
    <x v="27"/>
    <n v="2021"/>
    <x v="3"/>
  </r>
  <r>
    <x v="9"/>
    <m/>
    <x v="5"/>
    <x v="1"/>
    <x v="0"/>
    <x v="0"/>
    <x v="1"/>
    <x v="0"/>
    <m/>
    <s v="3"/>
    <x v="2"/>
    <x v="0"/>
    <d v="2021-09-28T00:00:00"/>
    <x v="214"/>
    <n v="0"/>
    <n v="0"/>
    <m/>
    <x v="19"/>
    <x v="11"/>
    <m/>
    <m/>
    <x v="19"/>
    <x v="11"/>
    <x v="7"/>
    <x v="9"/>
    <x v="9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8T00:00:00"/>
    <x v="214"/>
    <n v="224288.28"/>
    <n v="5303.88"/>
    <m/>
    <x v="17"/>
    <x v="2"/>
    <m/>
    <m/>
    <x v="17"/>
    <x v="2"/>
    <x v="16"/>
    <x v="9"/>
    <x v="9"/>
    <x v="2"/>
    <n v="5303.88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9759.52"/>
    <m/>
    <x v="16"/>
    <x v="12"/>
    <m/>
    <m/>
    <x v="16"/>
    <x v="12"/>
    <x v="16"/>
    <x v="9"/>
    <x v="9"/>
    <x v="2"/>
    <n v="9759.5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35.71"/>
    <m/>
    <x v="16"/>
    <x v="16"/>
    <m/>
    <m/>
    <x v="16"/>
    <x v="16"/>
    <x v="16"/>
    <x v="9"/>
    <x v="9"/>
    <x v="2"/>
    <n v="35.71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28T00:00:00"/>
    <x v="214"/>
    <n v="0"/>
    <n v="500"/>
    <m/>
    <x v="16"/>
    <x v="2"/>
    <m/>
    <m/>
    <x v="16"/>
    <x v="2"/>
    <x v="16"/>
    <x v="9"/>
    <x v="9"/>
    <x v="2"/>
    <n v="500"/>
    <x v="9"/>
    <x v="1"/>
    <n v="2021"/>
    <x v="3"/>
  </r>
  <r>
    <x v="10"/>
    <m/>
    <x v="1"/>
    <x v="1"/>
    <x v="0"/>
    <x v="0"/>
    <x v="0"/>
    <x v="0"/>
    <m/>
    <s v="4"/>
    <x v="1"/>
    <x v="0"/>
    <d v="2021-09-17T00:00:00"/>
    <x v="214"/>
    <m/>
    <n v="285526.51"/>
    <m/>
    <x v="0"/>
    <x v="0"/>
    <m/>
    <m/>
    <x v="0"/>
    <x v="0"/>
    <x v="8"/>
    <x v="9"/>
    <x v="9"/>
    <x v="2"/>
    <n v="0"/>
    <x v="0"/>
    <x v="0"/>
    <n v="2021"/>
    <x v="3"/>
  </r>
  <r>
    <x v="29"/>
    <m/>
    <x v="1"/>
    <x v="2"/>
    <x v="0"/>
    <x v="0"/>
    <x v="0"/>
    <x v="0"/>
    <m/>
    <m/>
    <x v="1"/>
    <x v="0"/>
    <d v="2021-09-01T00:00:00"/>
    <x v="214"/>
    <m/>
    <n v="2447396.29"/>
    <m/>
    <x v="0"/>
    <x v="0"/>
    <m/>
    <m/>
    <x v="0"/>
    <x v="0"/>
    <x v="0"/>
    <x v="9"/>
    <x v="9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09-28T00:00:00"/>
    <x v="214"/>
    <m/>
    <n v="4070059.39"/>
    <m/>
    <x v="0"/>
    <x v="0"/>
    <m/>
    <m/>
    <x v="0"/>
    <x v="0"/>
    <x v="0"/>
    <x v="9"/>
    <x v="9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09-15T00:00:00"/>
    <x v="214"/>
    <m/>
    <n v="296264.83"/>
    <m/>
    <x v="0"/>
    <x v="0"/>
    <m/>
    <m/>
    <x v="0"/>
    <x v="0"/>
    <x v="3"/>
    <x v="9"/>
    <x v="9"/>
    <x v="2"/>
    <n v="0"/>
    <x v="0"/>
    <x v="0"/>
    <n v="2021"/>
    <x v="3"/>
  </r>
  <r>
    <x v="46"/>
    <m/>
    <x v="1"/>
    <x v="1"/>
    <x v="1"/>
    <x v="0"/>
    <x v="0"/>
    <x v="0"/>
    <m/>
    <m/>
    <x v="1"/>
    <x v="0"/>
    <d v="2021-09-28T00:00:00"/>
    <x v="214"/>
    <m/>
    <n v="2447396.29"/>
    <m/>
    <x v="0"/>
    <x v="0"/>
    <m/>
    <m/>
    <x v="0"/>
    <x v="0"/>
    <x v="25"/>
    <x v="9"/>
    <x v="9"/>
    <x v="2"/>
    <n v="0"/>
    <x v="0"/>
    <x v="0"/>
    <n v="2021"/>
    <x v="3"/>
  </r>
  <r>
    <x v="14"/>
    <m/>
    <x v="1"/>
    <x v="1"/>
    <x v="0"/>
    <x v="0"/>
    <x v="0"/>
    <x v="0"/>
    <s v="X"/>
    <s v="4"/>
    <x v="1"/>
    <x v="0"/>
    <d v="2021-09-17T00:00:00"/>
    <x v="214"/>
    <m/>
    <n v="2720902.06"/>
    <m/>
    <x v="0"/>
    <x v="0"/>
    <m/>
    <m/>
    <x v="0"/>
    <x v="0"/>
    <x v="11"/>
    <x v="9"/>
    <x v="9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09-03T00:00:00"/>
    <x v="214"/>
    <m/>
    <n v="4125"/>
    <m/>
    <x v="0"/>
    <x v="0"/>
    <m/>
    <m/>
    <x v="0"/>
    <x v="0"/>
    <x v="12"/>
    <x v="9"/>
    <x v="9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09-15T00:00:00"/>
    <x v="214"/>
    <m/>
    <n v="728200.9"/>
    <m/>
    <x v="0"/>
    <x v="0"/>
    <m/>
    <m/>
    <x v="0"/>
    <x v="0"/>
    <x v="9"/>
    <x v="9"/>
    <x v="9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09-16T00:00:00"/>
    <x v="214"/>
    <m/>
    <n v="35040.089999999997"/>
    <m/>
    <x v="0"/>
    <x v="0"/>
    <m/>
    <m/>
    <x v="0"/>
    <x v="0"/>
    <x v="10"/>
    <x v="9"/>
    <x v="9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213.8"/>
    <n v="28.9"/>
    <m/>
    <x v="17"/>
    <x v="14"/>
    <m/>
    <m/>
    <x v="17"/>
    <x v="14"/>
    <x v="16"/>
    <x v="9"/>
    <x v="9"/>
    <x v="2"/>
    <n v="28.9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499.69"/>
    <n v="35.71"/>
    <m/>
    <x v="17"/>
    <x v="14"/>
    <m/>
    <m/>
    <x v="17"/>
    <x v="14"/>
    <x v="16"/>
    <x v="9"/>
    <x v="9"/>
    <x v="2"/>
    <n v="35.71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976.43"/>
    <n v="47.06"/>
    <m/>
    <x v="17"/>
    <x v="14"/>
    <m/>
    <m/>
    <x v="17"/>
    <x v="14"/>
    <x v="16"/>
    <x v="9"/>
    <x v="9"/>
    <x v="2"/>
    <n v="47.0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1022.95"/>
    <n v="24.36"/>
    <m/>
    <x v="17"/>
    <x v="14"/>
    <m/>
    <m/>
    <x v="17"/>
    <x v="14"/>
    <x v="16"/>
    <x v="9"/>
    <x v="9"/>
    <x v="2"/>
    <n v="24.3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4075.48"/>
    <n v="97.04"/>
    <m/>
    <x v="17"/>
    <x v="14"/>
    <m/>
    <m/>
    <x v="17"/>
    <x v="14"/>
    <x v="16"/>
    <x v="9"/>
    <x v="9"/>
    <x v="2"/>
    <n v="97.04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28T00:00:00"/>
    <x v="214"/>
    <n v="17184.55"/>
    <n v="409.16"/>
    <m/>
    <x v="17"/>
    <x v="2"/>
    <m/>
    <m/>
    <x v="17"/>
    <x v="2"/>
    <x v="16"/>
    <x v="9"/>
    <x v="9"/>
    <x v="2"/>
    <n v="409.16"/>
    <x v="9"/>
    <x v="1"/>
    <n v="2021"/>
    <x v="3"/>
  </r>
  <r>
    <x v="19"/>
    <s v="1.02.09.00.00.00"/>
    <x v="1"/>
    <x v="2"/>
    <x v="1"/>
    <x v="0"/>
    <x v="1"/>
    <x v="0"/>
    <m/>
    <m/>
    <x v="1"/>
    <x v="0"/>
    <d v="2021-09-28T00:00:00"/>
    <x v="214"/>
    <n v="840.88"/>
    <n v="20.02"/>
    <m/>
    <x v="17"/>
    <x v="14"/>
    <m/>
    <m/>
    <x v="17"/>
    <x v="14"/>
    <x v="16"/>
    <x v="9"/>
    <x v="9"/>
    <x v="2"/>
    <n v="20.0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29T00:00:00"/>
    <x v="215"/>
    <n v="5000"/>
    <n v="114.58"/>
    <m/>
    <x v="17"/>
    <x v="3"/>
    <m/>
    <m/>
    <x v="17"/>
    <x v="3"/>
    <x v="16"/>
    <x v="9"/>
    <x v="9"/>
    <x v="2"/>
    <n v="114.58"/>
    <x v="9"/>
    <x v="1"/>
    <n v="2021"/>
    <x v="3"/>
  </r>
  <r>
    <x v="29"/>
    <s v="2.15.01.07.00.00"/>
    <x v="1"/>
    <x v="1"/>
    <x v="0"/>
    <x v="0"/>
    <x v="1"/>
    <x v="3"/>
    <m/>
    <m/>
    <x v="1"/>
    <x v="0"/>
    <d v="2021-09-29T00:00:00"/>
    <x v="215"/>
    <n v="-188200"/>
    <n v="-4480.95"/>
    <m/>
    <x v="9"/>
    <x v="21"/>
    <m/>
    <m/>
    <x v="9"/>
    <x v="21"/>
    <x v="0"/>
    <x v="9"/>
    <x v="9"/>
    <x v="2"/>
    <n v="4480.95"/>
    <x v="9"/>
    <x v="27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47758.57"/>
    <n v="1137.1099999999999"/>
    <m/>
    <x v="17"/>
    <x v="27"/>
    <m/>
    <m/>
    <x v="17"/>
    <x v="27"/>
    <x v="16"/>
    <x v="9"/>
    <x v="9"/>
    <x v="2"/>
    <n v="1137.1099999999999"/>
    <x v="9"/>
    <x v="1"/>
    <n v="2021"/>
    <x v="3"/>
  </r>
  <r>
    <x v="9"/>
    <s v="2.01.01.01.00.00"/>
    <x v="1"/>
    <x v="1"/>
    <x v="0"/>
    <x v="0"/>
    <x v="1"/>
    <x v="3"/>
    <m/>
    <m/>
    <x v="1"/>
    <x v="0"/>
    <d v="2021-09-29T00:00:00"/>
    <x v="215"/>
    <n v="-15200000"/>
    <n v="-356289.05"/>
    <m/>
    <x v="19"/>
    <x v="6"/>
    <m/>
    <m/>
    <x v="19"/>
    <x v="6"/>
    <x v="7"/>
    <x v="9"/>
    <x v="9"/>
    <x v="2"/>
    <n v="356289.05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29T00:00:00"/>
    <x v="215"/>
    <n v="6500"/>
    <n v="269.62"/>
    <m/>
    <x v="17"/>
    <x v="5"/>
    <m/>
    <m/>
    <x v="17"/>
    <x v="5"/>
    <x v="16"/>
    <x v="9"/>
    <x v="9"/>
    <x v="2"/>
    <n v="269.62"/>
    <x v="9"/>
    <x v="1"/>
    <n v="2021"/>
    <x v="3"/>
  </r>
  <r>
    <x v="9"/>
    <s v="2.15.03.00.00.00"/>
    <x v="1"/>
    <x v="1"/>
    <x v="0"/>
    <x v="0"/>
    <x v="1"/>
    <x v="3"/>
    <m/>
    <m/>
    <x v="1"/>
    <x v="0"/>
    <d v="2021-09-29T00:00:00"/>
    <x v="215"/>
    <n v="-325500"/>
    <n v="-7384.29"/>
    <m/>
    <x v="19"/>
    <x v="6"/>
    <m/>
    <m/>
    <x v="19"/>
    <x v="6"/>
    <x v="7"/>
    <x v="9"/>
    <x v="9"/>
    <x v="2"/>
    <n v="7384.29"/>
    <x v="9"/>
    <x v="27"/>
    <n v="2021"/>
    <x v="3"/>
  </r>
  <r>
    <x v="9"/>
    <s v="2.01.02.00.00.00"/>
    <x v="1"/>
    <x v="1"/>
    <x v="0"/>
    <x v="0"/>
    <x v="1"/>
    <x v="3"/>
    <m/>
    <m/>
    <x v="1"/>
    <x v="0"/>
    <d v="2021-09-29T00:00:00"/>
    <x v="215"/>
    <n v="-755000"/>
    <n v="-18232.5"/>
    <m/>
    <x v="19"/>
    <x v="6"/>
    <m/>
    <m/>
    <x v="19"/>
    <x v="6"/>
    <x v="7"/>
    <x v="9"/>
    <x v="9"/>
    <x v="2"/>
    <n v="18232.5"/>
    <x v="9"/>
    <x v="27"/>
    <n v="2021"/>
    <x v="3"/>
  </r>
  <r>
    <x v="9"/>
    <s v="2.15.08.01.00.00"/>
    <x v="1"/>
    <x v="1"/>
    <x v="0"/>
    <x v="0"/>
    <x v="1"/>
    <x v="3"/>
    <m/>
    <m/>
    <x v="1"/>
    <x v="0"/>
    <d v="2021-09-29T00:00:00"/>
    <x v="215"/>
    <n v="0"/>
    <n v="-5.95"/>
    <m/>
    <x v="19"/>
    <x v="11"/>
    <m/>
    <m/>
    <x v="19"/>
    <x v="11"/>
    <x v="7"/>
    <x v="9"/>
    <x v="9"/>
    <x v="2"/>
    <n v="5.95"/>
    <x v="9"/>
    <x v="27"/>
    <n v="2021"/>
    <x v="3"/>
  </r>
  <r>
    <x v="39"/>
    <s v="1.02.10.00.00.00"/>
    <x v="1"/>
    <x v="2"/>
    <x v="1"/>
    <x v="0"/>
    <x v="1"/>
    <x v="0"/>
    <m/>
    <m/>
    <x v="1"/>
    <x v="0"/>
    <d v="2021-09-29T00:00:00"/>
    <x v="215"/>
    <n v="0"/>
    <n v="71.430000000000007"/>
    <m/>
    <x v="16"/>
    <x v="12"/>
    <m/>
    <m/>
    <x v="16"/>
    <x v="12"/>
    <x v="16"/>
    <x v="9"/>
    <x v="9"/>
    <x v="2"/>
    <n v="71.430000000000007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0"/>
    <n v="10344.56"/>
    <m/>
    <x v="17"/>
    <x v="6"/>
    <m/>
    <m/>
    <x v="17"/>
    <x v="6"/>
    <x v="16"/>
    <x v="9"/>
    <x v="9"/>
    <x v="2"/>
    <n v="10344.56"/>
    <x v="9"/>
    <x v="1"/>
    <n v="2021"/>
    <x v="3"/>
  </r>
  <r>
    <x v="17"/>
    <m/>
    <x v="1"/>
    <x v="1"/>
    <x v="1"/>
    <x v="0"/>
    <x v="0"/>
    <x v="0"/>
    <m/>
    <m/>
    <x v="1"/>
    <x v="0"/>
    <d v="2021-09-29T00:00:00"/>
    <x v="215"/>
    <m/>
    <n v="75616.73"/>
    <m/>
    <x v="0"/>
    <x v="0"/>
    <m/>
    <m/>
    <x v="0"/>
    <x v="0"/>
    <x v="14"/>
    <x v="9"/>
    <x v="9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09-15T00:00:00"/>
    <x v="215"/>
    <m/>
    <n v="75616.73"/>
    <m/>
    <x v="0"/>
    <x v="0"/>
    <m/>
    <m/>
    <x v="0"/>
    <x v="0"/>
    <x v="0"/>
    <x v="9"/>
    <x v="9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09-29T00:00:00"/>
    <x v="215"/>
    <n v="28271.18"/>
    <n v="673.12"/>
    <m/>
    <x v="17"/>
    <x v="4"/>
    <m/>
    <m/>
    <x v="17"/>
    <x v="4"/>
    <x v="16"/>
    <x v="9"/>
    <x v="9"/>
    <x v="2"/>
    <n v="673.12"/>
    <x v="9"/>
    <x v="1"/>
    <n v="2021"/>
    <x v="3"/>
  </r>
  <r>
    <x v="15"/>
    <s v="2.06.01.00.00.00"/>
    <x v="1"/>
    <x v="1"/>
    <x v="0"/>
    <x v="0"/>
    <x v="1"/>
    <x v="3"/>
    <m/>
    <m/>
    <x v="1"/>
    <x v="0"/>
    <d v="2021-09-29T00:00:00"/>
    <x v="215"/>
    <n v="-500000"/>
    <n v="-7142.86"/>
    <m/>
    <x v="32"/>
    <x v="19"/>
    <m/>
    <m/>
    <x v="23"/>
    <x v="19"/>
    <x v="12"/>
    <x v="9"/>
    <x v="9"/>
    <x v="2"/>
    <n v="7142.86"/>
    <x v="9"/>
    <x v="27"/>
    <n v="2021"/>
    <x v="3"/>
  </r>
  <r>
    <x v="19"/>
    <s v="1.02.06.00.00.00"/>
    <x v="1"/>
    <x v="2"/>
    <x v="1"/>
    <x v="0"/>
    <x v="1"/>
    <x v="0"/>
    <m/>
    <m/>
    <x v="1"/>
    <x v="0"/>
    <d v="2021-09-29T00:00:00"/>
    <x v="215"/>
    <n v="26714.99"/>
    <n v="636.07000000000005"/>
    <m/>
    <x v="17"/>
    <x v="2"/>
    <m/>
    <m/>
    <x v="17"/>
    <x v="2"/>
    <x v="16"/>
    <x v="9"/>
    <x v="9"/>
    <x v="2"/>
    <n v="636.0700000000000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5000"/>
    <n v="55.74"/>
    <m/>
    <x v="17"/>
    <x v="3"/>
    <m/>
    <m/>
    <x v="17"/>
    <x v="3"/>
    <x v="16"/>
    <x v="9"/>
    <x v="9"/>
    <x v="2"/>
    <n v="55.74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30T00:00:00"/>
    <x v="216"/>
    <n v="70000"/>
    <n v="2013.85"/>
    <m/>
    <x v="17"/>
    <x v="13"/>
    <m/>
    <m/>
    <x v="17"/>
    <x v="13"/>
    <x v="16"/>
    <x v="9"/>
    <x v="9"/>
    <x v="2"/>
    <n v="2013.85"/>
    <x v="9"/>
    <x v="1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6500"/>
    <n v="247.82"/>
    <m/>
    <x v="17"/>
    <x v="5"/>
    <m/>
    <m/>
    <x v="17"/>
    <x v="5"/>
    <x v="16"/>
    <x v="9"/>
    <x v="9"/>
    <x v="2"/>
    <n v="247.82"/>
    <x v="9"/>
    <x v="1"/>
    <n v="2021"/>
    <x v="3"/>
  </r>
  <r>
    <x v="45"/>
    <s v="2.15.08.05.00.00"/>
    <x v="1"/>
    <x v="1"/>
    <x v="0"/>
    <x v="0"/>
    <x v="1"/>
    <x v="3"/>
    <m/>
    <m/>
    <x v="1"/>
    <x v="0"/>
    <d v="2021-09-30T00:00:00"/>
    <x v="216"/>
    <n v="-1096500"/>
    <n v="-25499.29"/>
    <m/>
    <x v="37"/>
    <x v="33"/>
    <m/>
    <m/>
    <x v="26"/>
    <x v="33"/>
    <x v="0"/>
    <x v="9"/>
    <x v="9"/>
    <x v="2"/>
    <n v="25499.29"/>
    <x v="9"/>
    <x v="27"/>
    <n v="2021"/>
    <x v="3"/>
  </r>
  <r>
    <x v="9"/>
    <m/>
    <x v="1"/>
    <x v="2"/>
    <x v="0"/>
    <x v="0"/>
    <x v="1"/>
    <x v="4"/>
    <m/>
    <m/>
    <x v="1"/>
    <x v="0"/>
    <d v="2021-09-30T00:00:00"/>
    <x v="216"/>
    <n v="0"/>
    <n v="491749.71"/>
    <m/>
    <x v="19"/>
    <x v="35"/>
    <m/>
    <m/>
    <x v="19"/>
    <x v="35"/>
    <x v="7"/>
    <x v="9"/>
    <x v="9"/>
    <x v="2"/>
    <n v="491749.71"/>
    <x v="9"/>
    <x v="1"/>
    <n v="2021"/>
    <x v="3"/>
  </r>
  <r>
    <x v="9"/>
    <s v="2.15.08.14.00.00"/>
    <x v="5"/>
    <x v="1"/>
    <x v="0"/>
    <x v="0"/>
    <x v="1"/>
    <x v="3"/>
    <m/>
    <m/>
    <x v="2"/>
    <x v="0"/>
    <d v="2021-09-30T00:00:00"/>
    <x v="216"/>
    <n v="-2421.6"/>
    <n v="0"/>
    <m/>
    <x v="19"/>
    <x v="30"/>
    <m/>
    <m/>
    <x v="19"/>
    <x v="30"/>
    <x v="7"/>
    <x v="9"/>
    <x v="9"/>
    <x v="2"/>
    <n v="0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429163.64"/>
    <n v="10218.18"/>
    <m/>
    <x v="17"/>
    <x v="5"/>
    <m/>
    <m/>
    <x v="17"/>
    <x v="5"/>
    <x v="16"/>
    <x v="9"/>
    <x v="9"/>
    <x v="2"/>
    <n v="10218.18"/>
    <x v="9"/>
    <x v="1"/>
    <n v="2021"/>
    <x v="3"/>
  </r>
  <r>
    <x v="19"/>
    <s v="1.02.01.00.00.00"/>
    <x v="5"/>
    <x v="2"/>
    <x v="1"/>
    <x v="0"/>
    <x v="1"/>
    <x v="0"/>
    <m/>
    <m/>
    <x v="2"/>
    <x v="0"/>
    <d v="2021-09-30T00:00:00"/>
    <x v="216"/>
    <n v="245230.76"/>
    <n v="0"/>
    <m/>
    <x v="17"/>
    <x v="5"/>
    <m/>
    <m/>
    <x v="17"/>
    <x v="5"/>
    <x v="16"/>
    <x v="9"/>
    <x v="9"/>
    <x v="2"/>
    <n v="0"/>
    <x v="9"/>
    <x v="1"/>
    <n v="2021"/>
    <x v="3"/>
  </r>
  <r>
    <x v="9"/>
    <s v="2.15.03.00.00.00"/>
    <x v="1"/>
    <x v="1"/>
    <x v="0"/>
    <x v="0"/>
    <x v="1"/>
    <x v="3"/>
    <m/>
    <m/>
    <x v="1"/>
    <x v="0"/>
    <d v="2021-09-30T00:00:00"/>
    <x v="216"/>
    <n v="0"/>
    <n v="-8988.4599999999991"/>
    <m/>
    <x v="19"/>
    <x v="20"/>
    <m/>
    <m/>
    <x v="19"/>
    <x v="20"/>
    <x v="7"/>
    <x v="9"/>
    <x v="9"/>
    <x v="2"/>
    <n v="8988.4599999999991"/>
    <x v="9"/>
    <x v="27"/>
    <n v="2021"/>
    <x v="3"/>
  </r>
  <r>
    <x v="9"/>
    <s v="2.15.01.12.00.00"/>
    <x v="1"/>
    <x v="1"/>
    <x v="0"/>
    <x v="0"/>
    <x v="1"/>
    <x v="3"/>
    <m/>
    <m/>
    <x v="1"/>
    <x v="0"/>
    <d v="2021-09-30T00:00:00"/>
    <x v="216"/>
    <n v="0"/>
    <n v="-659.97"/>
    <m/>
    <x v="19"/>
    <x v="12"/>
    <m/>
    <m/>
    <x v="19"/>
    <x v="12"/>
    <x v="7"/>
    <x v="9"/>
    <x v="9"/>
    <x v="2"/>
    <n v="659.97"/>
    <x v="9"/>
    <x v="27"/>
    <n v="2021"/>
    <x v="3"/>
  </r>
  <r>
    <x v="9"/>
    <s v="2.15.08.01.00.00"/>
    <x v="1"/>
    <x v="1"/>
    <x v="0"/>
    <x v="0"/>
    <x v="1"/>
    <x v="3"/>
    <m/>
    <m/>
    <x v="1"/>
    <x v="0"/>
    <d v="2021-09-30T00:00:00"/>
    <x v="216"/>
    <n v="0"/>
    <n v="-163.75"/>
    <m/>
    <x v="19"/>
    <x v="11"/>
    <m/>
    <m/>
    <x v="19"/>
    <x v="11"/>
    <x v="7"/>
    <x v="9"/>
    <x v="9"/>
    <x v="2"/>
    <n v="163.75"/>
    <x v="9"/>
    <x v="27"/>
    <n v="2021"/>
    <x v="3"/>
  </r>
  <r>
    <x v="19"/>
    <s v="1.02.06.00.00.00"/>
    <x v="1"/>
    <x v="2"/>
    <x v="1"/>
    <x v="0"/>
    <x v="1"/>
    <x v="0"/>
    <m/>
    <m/>
    <x v="1"/>
    <x v="0"/>
    <d v="2021-09-30T00:00:00"/>
    <x v="216"/>
    <n v="0"/>
    <n v="20.2"/>
    <m/>
    <x v="17"/>
    <x v="20"/>
    <m/>
    <m/>
    <x v="17"/>
    <x v="20"/>
    <x v="16"/>
    <x v="9"/>
    <x v="9"/>
    <x v="2"/>
    <n v="20.2"/>
    <x v="9"/>
    <x v="1"/>
    <n v="2021"/>
    <x v="3"/>
  </r>
  <r>
    <x v="19"/>
    <s v="1.02.11.00.00.00"/>
    <x v="1"/>
    <x v="2"/>
    <x v="1"/>
    <x v="0"/>
    <x v="1"/>
    <x v="0"/>
    <m/>
    <m/>
    <x v="1"/>
    <x v="0"/>
    <d v="2021-09-30T00:00:00"/>
    <x v="216"/>
    <n v="0"/>
    <n v="4.55"/>
    <m/>
    <x v="17"/>
    <x v="20"/>
    <m/>
    <m/>
    <x v="17"/>
    <x v="20"/>
    <x v="16"/>
    <x v="9"/>
    <x v="9"/>
    <x v="2"/>
    <n v="4.5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47.62"/>
    <m/>
    <x v="16"/>
    <x v="8"/>
    <m/>
    <m/>
    <x v="16"/>
    <x v="8"/>
    <x v="16"/>
    <x v="9"/>
    <x v="9"/>
    <x v="2"/>
    <n v="47.62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119.05"/>
    <m/>
    <x v="16"/>
    <x v="8"/>
    <m/>
    <m/>
    <x v="16"/>
    <x v="8"/>
    <x v="16"/>
    <x v="9"/>
    <x v="9"/>
    <x v="2"/>
    <n v="119.0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71.430000000000007"/>
    <m/>
    <x v="16"/>
    <x v="7"/>
    <m/>
    <m/>
    <x v="16"/>
    <x v="7"/>
    <x v="16"/>
    <x v="9"/>
    <x v="9"/>
    <x v="2"/>
    <n v="71.430000000000007"/>
    <x v="9"/>
    <x v="1"/>
    <n v="2021"/>
    <x v="3"/>
  </r>
  <r>
    <x v="36"/>
    <s v="1.03.05.00.00.00"/>
    <x v="1"/>
    <x v="2"/>
    <x v="1"/>
    <x v="0"/>
    <x v="1"/>
    <x v="0"/>
    <m/>
    <m/>
    <x v="1"/>
    <x v="0"/>
    <d v="2021-09-30T00:00:00"/>
    <x v="216"/>
    <n v="0"/>
    <n v="540.48"/>
    <m/>
    <x v="8"/>
    <x v="8"/>
    <m/>
    <m/>
    <x v="8"/>
    <x v="8"/>
    <x v="23"/>
    <x v="9"/>
    <x v="9"/>
    <x v="2"/>
    <n v="540.48"/>
    <x v="9"/>
    <x v="1"/>
    <n v="2021"/>
    <x v="3"/>
  </r>
  <r>
    <x v="9"/>
    <s v="2.15.08.01.00.00"/>
    <x v="1"/>
    <x v="1"/>
    <x v="0"/>
    <x v="0"/>
    <x v="1"/>
    <x v="3"/>
    <m/>
    <m/>
    <x v="1"/>
    <x v="0"/>
    <d v="2021-09-30T00:00:00"/>
    <x v="216"/>
    <n v="0"/>
    <n v="-395.38"/>
    <m/>
    <x v="19"/>
    <x v="11"/>
    <m/>
    <m/>
    <x v="19"/>
    <x v="11"/>
    <x v="7"/>
    <x v="9"/>
    <x v="9"/>
    <x v="2"/>
    <n v="395.38"/>
    <x v="9"/>
    <x v="27"/>
    <n v="2021"/>
    <x v="3"/>
  </r>
  <r>
    <x v="19"/>
    <s v="1.02.05.00.00.00"/>
    <x v="1"/>
    <x v="2"/>
    <x v="1"/>
    <x v="0"/>
    <x v="1"/>
    <x v="0"/>
    <m/>
    <m/>
    <x v="1"/>
    <x v="0"/>
    <d v="2021-09-30T00:00:00"/>
    <x v="216"/>
    <n v="0"/>
    <n v="163.75"/>
    <m/>
    <x v="17"/>
    <x v="1"/>
    <m/>
    <m/>
    <x v="17"/>
    <x v="1"/>
    <x v="16"/>
    <x v="9"/>
    <x v="9"/>
    <x v="2"/>
    <n v="163.75"/>
    <x v="9"/>
    <x v="1"/>
    <n v="2021"/>
    <x v="3"/>
  </r>
  <r>
    <x v="39"/>
    <s v="1.02.10.00.00.00"/>
    <x v="1"/>
    <x v="2"/>
    <x v="1"/>
    <x v="0"/>
    <x v="1"/>
    <x v="0"/>
    <m/>
    <m/>
    <x v="1"/>
    <x v="0"/>
    <d v="2021-09-30T00:00:00"/>
    <x v="216"/>
    <n v="0"/>
    <n v="28.21"/>
    <m/>
    <x v="16"/>
    <x v="2"/>
    <m/>
    <m/>
    <x v="16"/>
    <x v="2"/>
    <x v="16"/>
    <x v="9"/>
    <x v="9"/>
    <x v="2"/>
    <n v="28.21"/>
    <x v="9"/>
    <x v="1"/>
    <n v="2021"/>
    <x v="3"/>
  </r>
  <r>
    <x v="16"/>
    <m/>
    <x v="1"/>
    <x v="1"/>
    <x v="0"/>
    <x v="0"/>
    <x v="0"/>
    <x v="0"/>
    <m/>
    <s v="3"/>
    <x v="1"/>
    <x v="0"/>
    <d v="2021-09-16T00:00:00"/>
    <x v="216"/>
    <m/>
    <n v="3804410.19"/>
    <m/>
    <x v="0"/>
    <x v="0"/>
    <m/>
    <m/>
    <x v="0"/>
    <x v="0"/>
    <x v="13"/>
    <x v="9"/>
    <x v="9"/>
    <x v="2"/>
    <n v="0"/>
    <x v="0"/>
    <x v="0"/>
    <n v="2021"/>
    <x v="3"/>
  </r>
  <r>
    <x v="31"/>
    <m/>
    <x v="1"/>
    <x v="2"/>
    <x v="0"/>
    <x v="0"/>
    <x v="0"/>
    <x v="0"/>
    <m/>
    <s v="4"/>
    <x v="1"/>
    <x v="0"/>
    <d v="2021-09-25T00:00:00"/>
    <x v="216"/>
    <m/>
    <n v="326.98"/>
    <m/>
    <x v="0"/>
    <x v="0"/>
    <m/>
    <m/>
    <x v="0"/>
    <x v="0"/>
    <x v="21"/>
    <x v="9"/>
    <x v="9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09-15T00:00:00"/>
    <x v="216"/>
    <m/>
    <n v="13584109.699999999"/>
    <m/>
    <x v="0"/>
    <x v="0"/>
    <m/>
    <m/>
    <x v="0"/>
    <x v="0"/>
    <x v="13"/>
    <x v="9"/>
    <x v="9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09-30T00:00:00"/>
    <x v="216"/>
    <m/>
    <n v="326.98"/>
    <m/>
    <x v="0"/>
    <x v="0"/>
    <m/>
    <m/>
    <x v="0"/>
    <x v="0"/>
    <x v="13"/>
    <x v="9"/>
    <x v="9"/>
    <x v="2"/>
    <n v="0"/>
    <x v="0"/>
    <x v="0"/>
    <n v="2021"/>
    <x v="3"/>
  </r>
  <r>
    <x v="22"/>
    <m/>
    <x v="3"/>
    <x v="1"/>
    <x v="1"/>
    <x v="0"/>
    <x v="0"/>
    <x v="0"/>
    <m/>
    <m/>
    <x v="0"/>
    <x v="0"/>
    <d v="2021-09-30T00:00:00"/>
    <x v="216"/>
    <m/>
    <n v="55699930.079999998"/>
    <m/>
    <x v="0"/>
    <x v="0"/>
    <m/>
    <m/>
    <x v="0"/>
    <x v="0"/>
    <x v="18"/>
    <x v="9"/>
    <x v="9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09-03T00:00:00"/>
    <x v="216"/>
    <m/>
    <n v="259647.38"/>
    <m/>
    <x v="0"/>
    <x v="0"/>
    <m/>
    <m/>
    <x v="0"/>
    <x v="0"/>
    <x v="11"/>
    <x v="9"/>
    <x v="9"/>
    <x v="2"/>
    <n v="0"/>
    <x v="0"/>
    <x v="0"/>
    <n v="2021"/>
    <x v="3"/>
  </r>
  <r>
    <x v="20"/>
    <m/>
    <x v="1"/>
    <x v="1"/>
    <x v="1"/>
    <x v="0"/>
    <x v="0"/>
    <x v="0"/>
    <m/>
    <m/>
    <x v="1"/>
    <x v="0"/>
    <d v="2021-09-30T00:00:00"/>
    <x v="216"/>
    <m/>
    <n v="17648167.280000001"/>
    <m/>
    <x v="0"/>
    <x v="0"/>
    <m/>
    <m/>
    <x v="0"/>
    <x v="0"/>
    <x v="17"/>
    <x v="9"/>
    <x v="9"/>
    <x v="2"/>
    <n v="0"/>
    <x v="0"/>
    <x v="0"/>
    <n v="2021"/>
    <x v="3"/>
  </r>
  <r>
    <x v="12"/>
    <s v="2.05.01.00.00.00"/>
    <x v="1"/>
    <x v="2"/>
    <x v="0"/>
    <x v="0"/>
    <x v="1"/>
    <x v="0"/>
    <m/>
    <m/>
    <x v="1"/>
    <x v="0"/>
    <d v="2021-09-30T00:00:00"/>
    <x v="216"/>
    <n v="0"/>
    <n v="608809.52"/>
    <m/>
    <x v="29"/>
    <x v="2"/>
    <m/>
    <m/>
    <x v="22"/>
    <x v="2"/>
    <x v="10"/>
    <x v="9"/>
    <x v="9"/>
    <x v="2"/>
    <n v="608809.52"/>
    <x v="9"/>
    <x v="1"/>
    <n v="2021"/>
    <x v="3"/>
  </r>
  <r>
    <x v="19"/>
    <s v="1.02.06.00.00.00"/>
    <x v="5"/>
    <x v="2"/>
    <x v="1"/>
    <x v="0"/>
    <x v="1"/>
    <x v="0"/>
    <m/>
    <m/>
    <x v="2"/>
    <x v="0"/>
    <d v="2021-09-30T00:00:00"/>
    <x v="216"/>
    <n v="798534.4"/>
    <n v="0"/>
    <m/>
    <x v="17"/>
    <x v="2"/>
    <m/>
    <m/>
    <x v="17"/>
    <x v="2"/>
    <x v="16"/>
    <x v="9"/>
    <x v="9"/>
    <x v="2"/>
    <n v="0"/>
    <x v="9"/>
    <x v="1"/>
    <n v="2021"/>
    <x v="3"/>
  </r>
  <r>
    <x v="19"/>
    <s v="1.02.06.00.00.00"/>
    <x v="5"/>
    <x v="2"/>
    <x v="1"/>
    <x v="0"/>
    <x v="1"/>
    <x v="0"/>
    <m/>
    <m/>
    <x v="2"/>
    <x v="0"/>
    <d v="2021-09-30T00:00:00"/>
    <x v="216"/>
    <n v="6000"/>
    <n v="0"/>
    <m/>
    <x v="17"/>
    <x v="2"/>
    <m/>
    <m/>
    <x v="17"/>
    <x v="2"/>
    <x v="16"/>
    <x v="9"/>
    <x v="9"/>
    <x v="2"/>
    <n v="0"/>
    <x v="9"/>
    <x v="1"/>
    <n v="2021"/>
    <x v="3"/>
  </r>
  <r>
    <x v="19"/>
    <s v="1.02.06.00.00.00"/>
    <x v="1"/>
    <x v="2"/>
    <x v="1"/>
    <x v="0"/>
    <x v="1"/>
    <x v="0"/>
    <m/>
    <m/>
    <x v="1"/>
    <x v="0"/>
    <d v="2021-09-30T00:00:00"/>
    <x v="216"/>
    <n v="224288.28"/>
    <n v="36.32"/>
    <m/>
    <x v="17"/>
    <x v="2"/>
    <m/>
    <m/>
    <x v="17"/>
    <x v="2"/>
    <x v="16"/>
    <x v="9"/>
    <x v="9"/>
    <x v="2"/>
    <n v="36.32"/>
    <x v="9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5000"/>
    <n v="77.47"/>
    <m/>
    <x v="17"/>
    <x v="3"/>
    <m/>
    <m/>
    <x v="17"/>
    <x v="3"/>
    <x v="16"/>
    <x v="10"/>
    <x v="10"/>
    <x v="2"/>
    <n v="77.4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7000"/>
    <n v="181.2"/>
    <m/>
    <x v="17"/>
    <x v="5"/>
    <m/>
    <m/>
    <x v="17"/>
    <x v="5"/>
    <x v="16"/>
    <x v="10"/>
    <x v="10"/>
    <x v="2"/>
    <n v="181.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50000"/>
    <n v="1190.48"/>
    <m/>
    <x v="17"/>
    <x v="5"/>
    <m/>
    <m/>
    <x v="17"/>
    <x v="5"/>
    <x v="16"/>
    <x v="10"/>
    <x v="10"/>
    <x v="2"/>
    <n v="1190.4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1T00:00:00"/>
    <x v="217"/>
    <n v="0"/>
    <n v="890.26"/>
    <m/>
    <x v="17"/>
    <x v="5"/>
    <m/>
    <m/>
    <x v="17"/>
    <x v="5"/>
    <x v="16"/>
    <x v="10"/>
    <x v="10"/>
    <x v="2"/>
    <n v="890.2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1T00:00:00"/>
    <x v="217"/>
    <n v="0"/>
    <n v="20.83"/>
    <m/>
    <x v="16"/>
    <x v="9"/>
    <m/>
    <m/>
    <x v="16"/>
    <x v="9"/>
    <x v="16"/>
    <x v="10"/>
    <x v="10"/>
    <x v="2"/>
    <n v="20.83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01T00:00:00"/>
    <x v="217"/>
    <n v="0"/>
    <n v="30.95"/>
    <m/>
    <x v="8"/>
    <x v="12"/>
    <m/>
    <m/>
    <x v="8"/>
    <x v="12"/>
    <x v="23"/>
    <x v="10"/>
    <x v="10"/>
    <x v="2"/>
    <n v="30.95"/>
    <x v="10"/>
    <x v="1"/>
    <n v="2021"/>
    <x v="3"/>
  </r>
  <r>
    <x v="12"/>
    <m/>
    <x v="0"/>
    <x v="1"/>
    <x v="0"/>
    <x v="0"/>
    <x v="0"/>
    <x v="0"/>
    <m/>
    <m/>
    <x v="0"/>
    <x v="1"/>
    <d v="2021-10-01T00:00:00"/>
    <x v="217"/>
    <n v="2155014.6799999997"/>
    <m/>
    <m/>
    <x v="0"/>
    <x v="0"/>
    <m/>
    <m/>
    <x v="0"/>
    <x v="0"/>
    <x v="10"/>
    <x v="10"/>
    <x v="10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10-01T00:00:00"/>
    <x v="217"/>
    <n v="10142281.25"/>
    <m/>
    <m/>
    <x v="0"/>
    <x v="0"/>
    <m/>
    <m/>
    <x v="0"/>
    <x v="0"/>
    <x v="13"/>
    <x v="10"/>
    <x v="10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0-01T00:00:00"/>
    <x v="217"/>
    <n v="380000"/>
    <m/>
    <m/>
    <x v="0"/>
    <x v="0"/>
    <m/>
    <m/>
    <x v="0"/>
    <x v="0"/>
    <x v="16"/>
    <x v="10"/>
    <x v="10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10-01T00:00:00"/>
    <x v="217"/>
    <n v="172004.07"/>
    <m/>
    <m/>
    <x v="0"/>
    <x v="0"/>
    <m/>
    <m/>
    <x v="0"/>
    <x v="0"/>
    <x v="21"/>
    <x v="10"/>
    <x v="10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0-01T00:00:00"/>
    <x v="217"/>
    <n v="74670.63"/>
    <m/>
    <m/>
    <x v="0"/>
    <x v="0"/>
    <m/>
    <m/>
    <x v="0"/>
    <x v="0"/>
    <x v="2"/>
    <x v="10"/>
    <x v="10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10-01T00:00:00"/>
    <x v="217"/>
    <n v="7626734.96"/>
    <m/>
    <m/>
    <x v="0"/>
    <x v="0"/>
    <m/>
    <m/>
    <x v="0"/>
    <x v="0"/>
    <x v="7"/>
    <x v="10"/>
    <x v="10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10-01T00:00:00"/>
    <x v="217"/>
    <n v="55959148.909999996"/>
    <m/>
    <m/>
    <x v="0"/>
    <x v="0"/>
    <m/>
    <m/>
    <x v="0"/>
    <x v="0"/>
    <x v="13"/>
    <x v="10"/>
    <x v="10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0-01T00:00:00"/>
    <x v="217"/>
    <n v="6086476.1900000004"/>
    <m/>
    <m/>
    <x v="0"/>
    <x v="0"/>
    <m/>
    <m/>
    <x v="0"/>
    <x v="0"/>
    <x v="9"/>
    <x v="10"/>
    <x v="10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10-01T00:00:00"/>
    <x v="217"/>
    <n v="30653417.48"/>
    <n v="729843.27"/>
    <m/>
    <x v="16"/>
    <x v="17"/>
    <m/>
    <m/>
    <x v="16"/>
    <x v="17"/>
    <x v="16"/>
    <x v="10"/>
    <x v="10"/>
    <x v="2"/>
    <n v="729843.27"/>
    <x v="10"/>
    <x v="1"/>
    <n v="2021"/>
    <x v="3"/>
  </r>
  <r>
    <x v="12"/>
    <m/>
    <x v="0"/>
    <x v="2"/>
    <x v="0"/>
    <x v="0"/>
    <x v="0"/>
    <x v="0"/>
    <m/>
    <m/>
    <x v="0"/>
    <x v="1"/>
    <d v="2021-10-01T00:00:00"/>
    <x v="217"/>
    <n v="10694285.32"/>
    <m/>
    <m/>
    <x v="0"/>
    <x v="0"/>
    <m/>
    <m/>
    <x v="0"/>
    <x v="0"/>
    <x v="10"/>
    <x v="10"/>
    <x v="10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0"/>
    <x v="10"/>
    <x v="10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10-01T00:00:00"/>
    <x v="217"/>
    <n v="338749.2"/>
    <m/>
    <m/>
    <x v="0"/>
    <x v="0"/>
    <m/>
    <m/>
    <x v="0"/>
    <x v="0"/>
    <x v="12"/>
    <x v="10"/>
    <x v="10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1"/>
    <x v="10"/>
    <x v="10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0-01T00:00:00"/>
    <x v="217"/>
    <n v="351755.78"/>
    <m/>
    <m/>
    <x v="0"/>
    <x v="0"/>
    <m/>
    <m/>
    <x v="0"/>
    <x v="0"/>
    <x v="1"/>
    <x v="10"/>
    <x v="10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0-01T00:00:00"/>
    <x v="217"/>
    <n v="2565359.7200000002"/>
    <m/>
    <m/>
    <x v="0"/>
    <x v="0"/>
    <m/>
    <m/>
    <x v="0"/>
    <x v="0"/>
    <x v="15"/>
    <x v="10"/>
    <x v="10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10-01T00:00:00"/>
    <x v="217"/>
    <n v="11183.24"/>
    <m/>
    <m/>
    <x v="0"/>
    <x v="0"/>
    <m/>
    <m/>
    <x v="0"/>
    <x v="0"/>
    <x v="3"/>
    <x v="10"/>
    <x v="10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0-01T00:00:00"/>
    <x v="217"/>
    <n v="1265071.43"/>
    <m/>
    <m/>
    <x v="0"/>
    <x v="0"/>
    <m/>
    <m/>
    <x v="0"/>
    <x v="0"/>
    <x v="20"/>
    <x v="10"/>
    <x v="10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4"/>
    <x v="10"/>
    <x v="10"/>
    <x v="2"/>
    <n v="0"/>
    <x v="0"/>
    <x v="0"/>
    <n v="2021"/>
    <x v="3"/>
  </r>
  <r>
    <x v="8"/>
    <s v="12. Item 12"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5"/>
    <x v="10"/>
    <x v="10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7"/>
    <x v="10"/>
    <x v="10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14"/>
    <x v="10"/>
    <x v="10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8"/>
    <x v="10"/>
    <x v="10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0-01T00:00:00"/>
    <x v="217"/>
    <n v="0"/>
    <m/>
    <m/>
    <x v="0"/>
    <x v="0"/>
    <m/>
    <m/>
    <x v="0"/>
    <x v="0"/>
    <x v="0"/>
    <x v="10"/>
    <x v="10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0-01T00:00:00"/>
    <x v="217"/>
    <n v="49726.41"/>
    <m/>
    <m/>
    <x v="0"/>
    <x v="0"/>
    <m/>
    <m/>
    <x v="0"/>
    <x v="0"/>
    <x v="6"/>
    <x v="10"/>
    <x v="1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0-01T00:00:00"/>
    <x v="217"/>
    <n v="63074.85"/>
    <m/>
    <m/>
    <x v="0"/>
    <x v="0"/>
    <m/>
    <m/>
    <x v="0"/>
    <x v="0"/>
    <x v="13"/>
    <x v="10"/>
    <x v="10"/>
    <x v="2"/>
    <n v="0"/>
    <x v="0"/>
    <x v="0"/>
    <n v="2021"/>
    <x v="3"/>
  </r>
  <r>
    <x v="2"/>
    <m/>
    <x v="1"/>
    <x v="1"/>
    <x v="0"/>
    <x v="0"/>
    <x v="0"/>
    <x v="0"/>
    <m/>
    <m/>
    <x v="0"/>
    <x v="1"/>
    <d v="2021-10-01T00:00:00"/>
    <x v="217"/>
    <n v="4032971.12"/>
    <m/>
    <m/>
    <x v="0"/>
    <x v="0"/>
    <m/>
    <m/>
    <x v="0"/>
    <x v="0"/>
    <x v="1"/>
    <x v="10"/>
    <x v="10"/>
    <x v="2"/>
    <n v="0"/>
    <x v="0"/>
    <x v="0"/>
    <n v="2021"/>
    <x v="3"/>
  </r>
  <r>
    <x v="5"/>
    <s v="13. Item 13"/>
    <x v="1"/>
    <x v="1"/>
    <x v="0"/>
    <x v="0"/>
    <x v="0"/>
    <x v="0"/>
    <m/>
    <m/>
    <x v="0"/>
    <x v="1"/>
    <d v="2021-10-01T00:00:00"/>
    <x v="217"/>
    <n v="2738095.24"/>
    <m/>
    <m/>
    <x v="0"/>
    <x v="0"/>
    <m/>
    <m/>
    <x v="0"/>
    <x v="0"/>
    <x v="0"/>
    <x v="10"/>
    <x v="1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0-01T00:00:00"/>
    <x v="217"/>
    <n v="249523.81"/>
    <m/>
    <m/>
    <x v="0"/>
    <x v="0"/>
    <m/>
    <m/>
    <x v="0"/>
    <x v="0"/>
    <x v="13"/>
    <x v="10"/>
    <x v="10"/>
    <x v="2"/>
    <n v="0"/>
    <x v="0"/>
    <x v="0"/>
    <n v="2021"/>
    <x v="3"/>
  </r>
  <r>
    <x v="2"/>
    <s v="12. Item 12"/>
    <x v="1"/>
    <x v="1"/>
    <x v="0"/>
    <x v="0"/>
    <x v="0"/>
    <x v="0"/>
    <m/>
    <m/>
    <x v="0"/>
    <x v="1"/>
    <d v="2021-10-01T00:00:00"/>
    <x v="217"/>
    <n v="178571.43"/>
    <m/>
    <m/>
    <x v="0"/>
    <x v="0"/>
    <m/>
    <m/>
    <x v="0"/>
    <x v="0"/>
    <x v="5"/>
    <x v="10"/>
    <x v="1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0-01T00:00:00"/>
    <x v="217"/>
    <n v="52142.86"/>
    <m/>
    <m/>
    <x v="0"/>
    <x v="0"/>
    <m/>
    <m/>
    <x v="0"/>
    <x v="0"/>
    <x v="13"/>
    <x v="10"/>
    <x v="10"/>
    <x v="2"/>
    <n v="0"/>
    <x v="0"/>
    <x v="0"/>
    <n v="2021"/>
    <x v="3"/>
  </r>
  <r>
    <x v="16"/>
    <s v="10. Item 10"/>
    <x v="1"/>
    <x v="1"/>
    <x v="0"/>
    <x v="0"/>
    <x v="0"/>
    <x v="0"/>
    <m/>
    <m/>
    <x v="0"/>
    <x v="1"/>
    <d v="2021-10-01T00:00:00"/>
    <x v="217"/>
    <n v="162857.14000000001"/>
    <m/>
    <m/>
    <x v="0"/>
    <x v="0"/>
    <m/>
    <m/>
    <x v="0"/>
    <x v="0"/>
    <x v="15"/>
    <x v="10"/>
    <x v="1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0-01T00:00:00"/>
    <x v="217"/>
    <n v="238095.24"/>
    <m/>
    <m/>
    <x v="0"/>
    <x v="0"/>
    <m/>
    <m/>
    <x v="0"/>
    <x v="0"/>
    <x v="13"/>
    <x v="10"/>
    <x v="1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0-01T00:00:00"/>
    <x v="217"/>
    <n v="190476.19"/>
    <m/>
    <m/>
    <x v="0"/>
    <x v="0"/>
    <m/>
    <m/>
    <x v="0"/>
    <x v="0"/>
    <x v="13"/>
    <x v="10"/>
    <x v="1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0-01T00:00:00"/>
    <x v="217"/>
    <n v="5315000"/>
    <m/>
    <m/>
    <x v="0"/>
    <x v="0"/>
    <m/>
    <m/>
    <x v="0"/>
    <x v="0"/>
    <x v="13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11690476.189999999"/>
    <m/>
    <m/>
    <x v="0"/>
    <x v="0"/>
    <m/>
    <m/>
    <x v="0"/>
    <x v="0"/>
    <x v="12"/>
    <x v="10"/>
    <x v="10"/>
    <x v="2"/>
    <n v="0"/>
    <x v="0"/>
    <x v="0"/>
    <n v="2021"/>
    <x v="3"/>
  </r>
  <r>
    <x v="28"/>
    <m/>
    <x v="1"/>
    <x v="1"/>
    <x v="0"/>
    <x v="0"/>
    <x v="0"/>
    <x v="0"/>
    <m/>
    <m/>
    <x v="0"/>
    <x v="1"/>
    <d v="2021-10-01T00:00:00"/>
    <x v="217"/>
    <n v="5714285.71"/>
    <m/>
    <m/>
    <x v="0"/>
    <x v="0"/>
    <m/>
    <m/>
    <x v="0"/>
    <x v="0"/>
    <x v="15"/>
    <x v="10"/>
    <x v="1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0-01T00:00:00"/>
    <x v="217"/>
    <n v="797380.95"/>
    <m/>
    <m/>
    <x v="0"/>
    <x v="0"/>
    <m/>
    <m/>
    <x v="0"/>
    <x v="0"/>
    <x v="12"/>
    <x v="10"/>
    <x v="10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10-01T00:00:00"/>
    <x v="217"/>
    <n v="764.6"/>
    <n v="9649.77"/>
    <m/>
    <x v="0"/>
    <x v="0"/>
    <m/>
    <m/>
    <x v="0"/>
    <x v="0"/>
    <x v="10"/>
    <x v="10"/>
    <x v="10"/>
    <x v="2"/>
    <n v="0"/>
    <x v="0"/>
    <x v="0"/>
    <n v="2021"/>
    <x v="3"/>
  </r>
  <r>
    <x v="14"/>
    <m/>
    <x v="3"/>
    <x v="1"/>
    <x v="0"/>
    <x v="0"/>
    <x v="0"/>
    <x v="0"/>
    <m/>
    <m/>
    <x v="0"/>
    <x v="0"/>
    <d v="2021-10-01T00:00:00"/>
    <x v="217"/>
    <m/>
    <n v="32288.54"/>
    <m/>
    <x v="0"/>
    <x v="0"/>
    <m/>
    <m/>
    <x v="0"/>
    <x v="0"/>
    <x v="11"/>
    <x v="10"/>
    <x v="10"/>
    <x v="2"/>
    <n v="0"/>
    <x v="0"/>
    <x v="0"/>
    <n v="2021"/>
    <x v="3"/>
  </r>
  <r>
    <x v="7"/>
    <m/>
    <x v="1"/>
    <x v="1"/>
    <x v="0"/>
    <x v="0"/>
    <x v="0"/>
    <x v="0"/>
    <m/>
    <m/>
    <x v="0"/>
    <x v="1"/>
    <d v="2021-10-01T00:00:00"/>
    <x v="217"/>
    <n v="412180.95"/>
    <m/>
    <m/>
    <x v="0"/>
    <x v="0"/>
    <m/>
    <m/>
    <x v="0"/>
    <x v="0"/>
    <x v="4"/>
    <x v="10"/>
    <x v="10"/>
    <x v="2"/>
    <n v="0"/>
    <x v="0"/>
    <x v="0"/>
    <n v="2021"/>
    <x v="3"/>
  </r>
  <r>
    <x v="13"/>
    <m/>
    <x v="3"/>
    <x v="1"/>
    <x v="0"/>
    <x v="0"/>
    <x v="0"/>
    <x v="0"/>
    <m/>
    <m/>
    <x v="0"/>
    <x v="0"/>
    <d v="2021-10-01T00:00:00"/>
    <x v="217"/>
    <m/>
    <n v="15389.44"/>
    <m/>
    <x v="0"/>
    <x v="0"/>
    <m/>
    <m/>
    <x v="0"/>
    <x v="0"/>
    <x v="10"/>
    <x v="10"/>
    <x v="10"/>
    <x v="2"/>
    <n v="0"/>
    <x v="0"/>
    <x v="0"/>
    <n v="2021"/>
    <x v="3"/>
  </r>
  <r>
    <x v="12"/>
    <m/>
    <x v="3"/>
    <x v="1"/>
    <x v="0"/>
    <x v="0"/>
    <x v="0"/>
    <x v="0"/>
    <m/>
    <m/>
    <x v="0"/>
    <x v="0"/>
    <d v="2021-10-01T00:00:00"/>
    <x v="217"/>
    <n v="5960.47"/>
    <n v="61823.75"/>
    <m/>
    <x v="0"/>
    <x v="0"/>
    <m/>
    <m/>
    <x v="0"/>
    <x v="0"/>
    <x v="10"/>
    <x v="10"/>
    <x v="10"/>
    <x v="2"/>
    <n v="0"/>
    <x v="0"/>
    <x v="0"/>
    <n v="2021"/>
    <x v="3"/>
  </r>
  <r>
    <x v="11"/>
    <m/>
    <x v="3"/>
    <x v="1"/>
    <x v="0"/>
    <x v="0"/>
    <x v="0"/>
    <x v="0"/>
    <m/>
    <m/>
    <x v="0"/>
    <x v="0"/>
    <d v="2021-10-01T00:00:00"/>
    <x v="217"/>
    <m/>
    <n v="201853.6"/>
    <m/>
    <x v="0"/>
    <x v="0"/>
    <m/>
    <m/>
    <x v="0"/>
    <x v="0"/>
    <x v="9"/>
    <x v="10"/>
    <x v="10"/>
    <x v="2"/>
    <n v="0"/>
    <x v="0"/>
    <x v="0"/>
    <n v="2021"/>
    <x v="3"/>
  </r>
  <r>
    <x v="24"/>
    <m/>
    <x v="3"/>
    <x v="1"/>
    <x v="0"/>
    <x v="0"/>
    <x v="0"/>
    <x v="0"/>
    <m/>
    <m/>
    <x v="0"/>
    <x v="0"/>
    <d v="2021-10-01T00:00:00"/>
    <x v="217"/>
    <m/>
    <n v="1003292.61"/>
    <m/>
    <x v="0"/>
    <x v="0"/>
    <m/>
    <m/>
    <x v="0"/>
    <x v="0"/>
    <x v="9"/>
    <x v="10"/>
    <x v="10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10-01T00:00:00"/>
    <x v="217"/>
    <m/>
    <n v="6180641.7999999998"/>
    <m/>
    <x v="0"/>
    <x v="0"/>
    <m/>
    <m/>
    <x v="0"/>
    <x v="0"/>
    <x v="4"/>
    <x v="10"/>
    <x v="10"/>
    <x v="2"/>
    <n v="0"/>
    <x v="0"/>
    <x v="0"/>
    <n v="2021"/>
    <x v="3"/>
  </r>
  <r>
    <x v="3"/>
    <m/>
    <x v="3"/>
    <x v="1"/>
    <x v="0"/>
    <x v="0"/>
    <x v="0"/>
    <x v="0"/>
    <m/>
    <m/>
    <x v="0"/>
    <x v="0"/>
    <d v="2021-10-01T00:00:00"/>
    <x v="217"/>
    <m/>
    <n v="304370.01"/>
    <m/>
    <x v="0"/>
    <x v="0"/>
    <m/>
    <m/>
    <x v="0"/>
    <x v="0"/>
    <x v="2"/>
    <x v="10"/>
    <x v="10"/>
    <x v="2"/>
    <n v="0"/>
    <x v="0"/>
    <x v="0"/>
    <n v="2021"/>
    <x v="3"/>
  </r>
  <r>
    <x v="22"/>
    <m/>
    <x v="3"/>
    <x v="1"/>
    <x v="0"/>
    <x v="0"/>
    <x v="0"/>
    <x v="0"/>
    <m/>
    <m/>
    <x v="0"/>
    <x v="0"/>
    <d v="2021-10-01T00:00:00"/>
    <x v="217"/>
    <m/>
    <n v="249792.73"/>
    <m/>
    <x v="0"/>
    <x v="0"/>
    <m/>
    <m/>
    <x v="0"/>
    <x v="0"/>
    <x v="18"/>
    <x v="10"/>
    <x v="1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0-01T00:00:00"/>
    <x v="217"/>
    <m/>
    <n v="33968.660000000003"/>
    <m/>
    <x v="0"/>
    <x v="0"/>
    <m/>
    <m/>
    <x v="0"/>
    <x v="0"/>
    <x v="12"/>
    <x v="10"/>
    <x v="10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0-01T00:00:00"/>
    <x v="217"/>
    <m/>
    <n v="6860616"/>
    <m/>
    <x v="0"/>
    <x v="0"/>
    <m/>
    <m/>
    <x v="0"/>
    <x v="0"/>
    <x v="14"/>
    <x v="10"/>
    <x v="10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0-01T00:00:00"/>
    <x v="217"/>
    <m/>
    <n v="1429898.17"/>
    <m/>
    <x v="0"/>
    <x v="0"/>
    <m/>
    <m/>
    <x v="0"/>
    <x v="0"/>
    <x v="1"/>
    <x v="10"/>
    <x v="1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0-01T00:00:00"/>
    <x v="217"/>
    <m/>
    <n v="217826.84"/>
    <m/>
    <x v="0"/>
    <x v="0"/>
    <m/>
    <m/>
    <x v="0"/>
    <x v="0"/>
    <x v="1"/>
    <x v="10"/>
    <x v="10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10-01T00:00:00"/>
    <x v="217"/>
    <m/>
    <n v="141.9"/>
    <m/>
    <x v="0"/>
    <x v="0"/>
    <m/>
    <m/>
    <x v="0"/>
    <x v="0"/>
    <x v="1"/>
    <x v="10"/>
    <x v="10"/>
    <x v="2"/>
    <n v="0"/>
    <x v="0"/>
    <x v="0"/>
    <n v="2021"/>
    <x v="3"/>
  </r>
  <r>
    <x v="4"/>
    <m/>
    <x v="3"/>
    <x v="1"/>
    <x v="0"/>
    <x v="0"/>
    <x v="0"/>
    <x v="0"/>
    <m/>
    <m/>
    <x v="0"/>
    <x v="0"/>
    <d v="2021-10-01T00:00:00"/>
    <x v="217"/>
    <n v="25069.279999999999"/>
    <n v="587489.11"/>
    <m/>
    <x v="0"/>
    <x v="0"/>
    <m/>
    <m/>
    <x v="0"/>
    <x v="0"/>
    <x v="3"/>
    <x v="10"/>
    <x v="10"/>
    <x v="2"/>
    <n v="0"/>
    <x v="0"/>
    <x v="0"/>
    <n v="2021"/>
    <x v="3"/>
  </r>
  <r>
    <x v="9"/>
    <m/>
    <x v="3"/>
    <x v="1"/>
    <x v="0"/>
    <x v="0"/>
    <x v="0"/>
    <x v="0"/>
    <m/>
    <m/>
    <x v="0"/>
    <x v="0"/>
    <d v="2021-10-01T00:00:00"/>
    <x v="217"/>
    <m/>
    <n v="11129845.52"/>
    <m/>
    <x v="0"/>
    <x v="0"/>
    <m/>
    <m/>
    <x v="0"/>
    <x v="0"/>
    <x v="7"/>
    <x v="10"/>
    <x v="10"/>
    <x v="2"/>
    <n v="0"/>
    <x v="0"/>
    <x v="0"/>
    <n v="2021"/>
    <x v="3"/>
  </r>
  <r>
    <x v="35"/>
    <m/>
    <x v="1"/>
    <x v="1"/>
    <x v="0"/>
    <x v="0"/>
    <x v="0"/>
    <x v="0"/>
    <m/>
    <m/>
    <x v="0"/>
    <x v="1"/>
    <d v="2021-10-01T00:00:00"/>
    <x v="217"/>
    <n v="6261628.5700000003"/>
    <m/>
    <m/>
    <x v="0"/>
    <x v="0"/>
    <m/>
    <m/>
    <x v="0"/>
    <x v="0"/>
    <x v="6"/>
    <x v="10"/>
    <x v="10"/>
    <x v="2"/>
    <n v="0"/>
    <x v="0"/>
    <x v="0"/>
    <n v="2021"/>
    <x v="3"/>
  </r>
  <r>
    <x v="12"/>
    <s v="03. Item 03"/>
    <x v="1"/>
    <x v="1"/>
    <x v="0"/>
    <x v="0"/>
    <x v="0"/>
    <x v="0"/>
    <m/>
    <m/>
    <x v="0"/>
    <x v="1"/>
    <d v="2021-10-01T00:00:00"/>
    <x v="217"/>
    <n v="3886757.17"/>
    <m/>
    <m/>
    <x v="0"/>
    <x v="0"/>
    <m/>
    <m/>
    <x v="0"/>
    <x v="0"/>
    <x v="6"/>
    <x v="10"/>
    <x v="10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10-01T00:00:00"/>
    <x v="217"/>
    <n v="2928571.43"/>
    <m/>
    <m/>
    <x v="0"/>
    <x v="0"/>
    <m/>
    <m/>
    <x v="0"/>
    <x v="0"/>
    <x v="10"/>
    <x v="10"/>
    <x v="10"/>
    <x v="2"/>
    <n v="0"/>
    <x v="0"/>
    <x v="0"/>
    <n v="2021"/>
    <x v="3"/>
  </r>
  <r>
    <x v="29"/>
    <m/>
    <x v="1"/>
    <x v="1"/>
    <x v="0"/>
    <x v="0"/>
    <x v="0"/>
    <x v="0"/>
    <m/>
    <m/>
    <x v="0"/>
    <x v="1"/>
    <d v="2021-10-01T00:00:00"/>
    <x v="217"/>
    <n v="6690476.1900000004"/>
    <m/>
    <m/>
    <x v="0"/>
    <x v="0"/>
    <m/>
    <m/>
    <x v="0"/>
    <x v="0"/>
    <x v="0"/>
    <x v="10"/>
    <x v="10"/>
    <x v="2"/>
    <n v="0"/>
    <x v="0"/>
    <x v="0"/>
    <n v="2021"/>
    <x v="3"/>
  </r>
  <r>
    <x v="5"/>
    <m/>
    <x v="1"/>
    <x v="2"/>
    <x v="0"/>
    <x v="0"/>
    <x v="0"/>
    <x v="0"/>
    <m/>
    <m/>
    <x v="0"/>
    <x v="1"/>
    <d v="2021-10-01T00:00:00"/>
    <x v="217"/>
    <n v="607619.05000000005"/>
    <m/>
    <m/>
    <x v="0"/>
    <x v="0"/>
    <m/>
    <m/>
    <x v="0"/>
    <x v="0"/>
    <x v="0"/>
    <x v="10"/>
    <x v="1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0-01T00:00:00"/>
    <x v="217"/>
    <n v="27142.86"/>
    <m/>
    <m/>
    <x v="0"/>
    <x v="0"/>
    <m/>
    <m/>
    <x v="0"/>
    <x v="0"/>
    <x v="13"/>
    <x v="10"/>
    <x v="10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10-01T00:00:00"/>
    <x v="217"/>
    <n v="6253095.2400000002"/>
    <m/>
    <m/>
    <x v="0"/>
    <x v="0"/>
    <m/>
    <m/>
    <x v="0"/>
    <x v="0"/>
    <x v="15"/>
    <x v="10"/>
    <x v="10"/>
    <x v="2"/>
    <n v="0"/>
    <x v="0"/>
    <x v="0"/>
    <n v="2021"/>
    <x v="3"/>
  </r>
  <r>
    <x v="10"/>
    <m/>
    <x v="3"/>
    <x v="1"/>
    <x v="0"/>
    <x v="0"/>
    <x v="0"/>
    <x v="0"/>
    <m/>
    <m/>
    <x v="0"/>
    <x v="0"/>
    <d v="2021-10-01T00:00:00"/>
    <x v="217"/>
    <n v="1605.04"/>
    <n v="396802.13"/>
    <m/>
    <x v="0"/>
    <x v="0"/>
    <m/>
    <m/>
    <x v="0"/>
    <x v="0"/>
    <x v="8"/>
    <x v="10"/>
    <x v="1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0-04T00:00:00"/>
    <x v="218"/>
    <n v="8000"/>
    <n v="195.3"/>
    <m/>
    <x v="17"/>
    <x v="3"/>
    <m/>
    <m/>
    <x v="17"/>
    <x v="3"/>
    <x v="16"/>
    <x v="10"/>
    <x v="10"/>
    <x v="2"/>
    <n v="195.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4T00:00:00"/>
    <x v="218"/>
    <n v="20000"/>
    <n v="587.29"/>
    <m/>
    <x v="17"/>
    <x v="5"/>
    <m/>
    <m/>
    <x v="17"/>
    <x v="5"/>
    <x v="16"/>
    <x v="10"/>
    <x v="10"/>
    <x v="2"/>
    <n v="587.29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04T00:00:00"/>
    <x v="218"/>
    <n v="0"/>
    <n v="-15226.19"/>
    <m/>
    <x v="19"/>
    <x v="6"/>
    <m/>
    <m/>
    <x v="19"/>
    <x v="6"/>
    <x v="7"/>
    <x v="10"/>
    <x v="10"/>
    <x v="2"/>
    <n v="15226.19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04T00:00:00"/>
    <x v="218"/>
    <n v="0"/>
    <n v="595.24"/>
    <m/>
    <x v="16"/>
    <x v="7"/>
    <m/>
    <m/>
    <x v="16"/>
    <x v="7"/>
    <x v="16"/>
    <x v="10"/>
    <x v="10"/>
    <x v="2"/>
    <n v="59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4T00:00:00"/>
    <x v="218"/>
    <n v="0"/>
    <n v="476.19"/>
    <m/>
    <x v="16"/>
    <x v="9"/>
    <m/>
    <m/>
    <x v="16"/>
    <x v="9"/>
    <x v="16"/>
    <x v="10"/>
    <x v="10"/>
    <x v="2"/>
    <n v="476.1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5000"/>
    <n v="385.13"/>
    <m/>
    <x v="17"/>
    <x v="3"/>
    <m/>
    <m/>
    <x v="17"/>
    <x v="3"/>
    <x v="16"/>
    <x v="10"/>
    <x v="10"/>
    <x v="2"/>
    <n v="385.13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5T00:00:00"/>
    <x v="219"/>
    <n v="16891.349999999999"/>
    <n v="337.73"/>
    <m/>
    <x v="17"/>
    <x v="13"/>
    <m/>
    <m/>
    <x v="17"/>
    <x v="13"/>
    <x v="16"/>
    <x v="10"/>
    <x v="10"/>
    <x v="2"/>
    <n v="337.7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40000"/>
    <n v="991.18"/>
    <m/>
    <x v="17"/>
    <x v="5"/>
    <m/>
    <m/>
    <x v="17"/>
    <x v="5"/>
    <x v="16"/>
    <x v="10"/>
    <x v="10"/>
    <x v="2"/>
    <n v="991.1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5T00:00:00"/>
    <x v="219"/>
    <n v="6500"/>
    <n v="189.76"/>
    <m/>
    <x v="17"/>
    <x v="5"/>
    <m/>
    <m/>
    <x v="17"/>
    <x v="5"/>
    <x v="16"/>
    <x v="10"/>
    <x v="10"/>
    <x v="2"/>
    <n v="189.7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5T00:00:00"/>
    <x v="219"/>
    <n v="0"/>
    <n v="119.05"/>
    <m/>
    <x v="16"/>
    <x v="9"/>
    <m/>
    <m/>
    <x v="16"/>
    <x v="9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5T00:00:00"/>
    <x v="219"/>
    <n v="0"/>
    <n v="142.71"/>
    <m/>
    <x v="16"/>
    <x v="9"/>
    <m/>
    <m/>
    <x v="16"/>
    <x v="9"/>
    <x v="16"/>
    <x v="10"/>
    <x v="10"/>
    <x v="2"/>
    <n v="142.71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05T00:00:00"/>
    <x v="219"/>
    <n v="0"/>
    <n v="-425.02"/>
    <m/>
    <x v="19"/>
    <x v="6"/>
    <m/>
    <m/>
    <x v="19"/>
    <x v="6"/>
    <x v="7"/>
    <x v="10"/>
    <x v="10"/>
    <x v="2"/>
    <n v="425.02"/>
    <x v="10"/>
    <x v="27"/>
    <n v="2021"/>
    <x v="3"/>
  </r>
  <r>
    <x v="19"/>
    <s v="1.02.06.00.00.00"/>
    <x v="1"/>
    <x v="2"/>
    <x v="1"/>
    <x v="0"/>
    <x v="1"/>
    <x v="0"/>
    <m/>
    <m/>
    <x v="1"/>
    <x v="0"/>
    <d v="2021-10-05T00:00:00"/>
    <x v="219"/>
    <n v="182678.34"/>
    <n v="803.96"/>
    <m/>
    <x v="17"/>
    <x v="2"/>
    <m/>
    <m/>
    <x v="17"/>
    <x v="2"/>
    <x v="16"/>
    <x v="10"/>
    <x v="10"/>
    <x v="2"/>
    <n v="803.96"/>
    <x v="10"/>
    <x v="1"/>
    <n v="2021"/>
    <x v="3"/>
  </r>
  <r>
    <x v="4"/>
    <m/>
    <x v="1"/>
    <x v="1"/>
    <x v="1"/>
    <x v="0"/>
    <x v="0"/>
    <x v="0"/>
    <m/>
    <m/>
    <x v="1"/>
    <x v="0"/>
    <d v="2021-10-05T00:00:00"/>
    <x v="219"/>
    <m/>
    <n v="223780.11"/>
    <m/>
    <x v="0"/>
    <x v="0"/>
    <m/>
    <m/>
    <x v="0"/>
    <x v="0"/>
    <x v="3"/>
    <x v="10"/>
    <x v="10"/>
    <x v="2"/>
    <n v="0"/>
    <x v="0"/>
    <x v="0"/>
    <n v="2021"/>
    <x v="3"/>
  </r>
  <r>
    <x v="41"/>
    <m/>
    <x v="1"/>
    <x v="2"/>
    <x v="0"/>
    <x v="0"/>
    <x v="0"/>
    <x v="0"/>
    <m/>
    <s v="4"/>
    <x v="1"/>
    <x v="0"/>
    <d v="2021-10-01T00:00:00"/>
    <x v="219"/>
    <m/>
    <n v="223780.11"/>
    <m/>
    <x v="0"/>
    <x v="0"/>
    <m/>
    <m/>
    <x v="0"/>
    <x v="0"/>
    <x v="15"/>
    <x v="10"/>
    <x v="10"/>
    <x v="2"/>
    <n v="0"/>
    <x v="0"/>
    <x v="0"/>
    <n v="2021"/>
    <x v="3"/>
  </r>
  <r>
    <x v="22"/>
    <m/>
    <x v="3"/>
    <x v="1"/>
    <x v="0"/>
    <x v="0"/>
    <x v="0"/>
    <x v="0"/>
    <m/>
    <m/>
    <x v="1"/>
    <x v="0"/>
    <d v="2021-10-05T00:00:00"/>
    <x v="219"/>
    <m/>
    <n v="223780.11"/>
    <m/>
    <x v="0"/>
    <x v="0"/>
    <m/>
    <m/>
    <x v="0"/>
    <x v="0"/>
    <x v="18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05T00:00:00"/>
    <x v="219"/>
    <n v="2762350.56"/>
    <n v="65770.25"/>
    <m/>
    <x v="17"/>
    <x v="10"/>
    <m/>
    <m/>
    <x v="17"/>
    <x v="10"/>
    <x v="16"/>
    <x v="10"/>
    <x v="10"/>
    <x v="2"/>
    <n v="65770.25"/>
    <x v="10"/>
    <x v="1"/>
    <n v="2021"/>
    <x v="3"/>
  </r>
  <r>
    <x v="29"/>
    <s v="2.15.01.07.00.00"/>
    <x v="1"/>
    <x v="1"/>
    <x v="0"/>
    <x v="0"/>
    <x v="1"/>
    <x v="3"/>
    <m/>
    <m/>
    <x v="1"/>
    <x v="0"/>
    <d v="2021-10-06T00:00:00"/>
    <x v="220"/>
    <n v="-146668"/>
    <n v="-3492.1"/>
    <m/>
    <x v="9"/>
    <x v="21"/>
    <m/>
    <m/>
    <x v="9"/>
    <x v="21"/>
    <x v="0"/>
    <x v="10"/>
    <x v="10"/>
    <x v="2"/>
    <n v="3492.1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06T00:00:00"/>
    <x v="220"/>
    <n v="-3998.33"/>
    <n v="-95.2"/>
    <m/>
    <x v="24"/>
    <x v="13"/>
    <m/>
    <m/>
    <x v="5"/>
    <x v="13"/>
    <x v="0"/>
    <x v="10"/>
    <x v="10"/>
    <x v="2"/>
    <n v="95.2"/>
    <x v="10"/>
    <x v="27"/>
    <n v="2021"/>
    <x v="3"/>
  </r>
  <r>
    <x v="5"/>
    <s v="2.15.08.14.00.00"/>
    <x v="1"/>
    <x v="1"/>
    <x v="0"/>
    <x v="0"/>
    <x v="1"/>
    <x v="3"/>
    <m/>
    <m/>
    <x v="1"/>
    <x v="0"/>
    <d v="2021-10-06T00:00:00"/>
    <x v="220"/>
    <n v="-50000"/>
    <n v="-1190.48"/>
    <m/>
    <x v="5"/>
    <x v="30"/>
    <m/>
    <m/>
    <x v="5"/>
    <x v="30"/>
    <x v="0"/>
    <x v="10"/>
    <x v="10"/>
    <x v="2"/>
    <n v="1190.48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6T00:00:00"/>
    <x v="220"/>
    <n v="5000"/>
    <n v="56.59"/>
    <m/>
    <x v="17"/>
    <x v="3"/>
    <m/>
    <m/>
    <x v="17"/>
    <x v="3"/>
    <x v="16"/>
    <x v="10"/>
    <x v="10"/>
    <x v="2"/>
    <n v="56.59"/>
    <x v="10"/>
    <x v="1"/>
    <n v="2021"/>
    <x v="3"/>
  </r>
  <r>
    <x v="9"/>
    <s v="2.15.08.14.00.00"/>
    <x v="1"/>
    <x v="1"/>
    <x v="0"/>
    <x v="0"/>
    <x v="1"/>
    <x v="3"/>
    <m/>
    <m/>
    <x v="1"/>
    <x v="0"/>
    <d v="2021-10-06T00:00:00"/>
    <x v="220"/>
    <n v="-40920"/>
    <n v="-974.29"/>
    <m/>
    <x v="19"/>
    <x v="6"/>
    <m/>
    <m/>
    <x v="19"/>
    <x v="6"/>
    <x v="7"/>
    <x v="10"/>
    <x v="10"/>
    <x v="2"/>
    <n v="974.29"/>
    <x v="10"/>
    <x v="27"/>
    <n v="2021"/>
    <x v="3"/>
  </r>
  <r>
    <x v="9"/>
    <s v="2.15.03.00.00.00"/>
    <x v="1"/>
    <x v="1"/>
    <x v="0"/>
    <x v="0"/>
    <x v="1"/>
    <x v="3"/>
    <m/>
    <m/>
    <x v="1"/>
    <x v="0"/>
    <d v="2021-10-06T00:00:00"/>
    <x v="220"/>
    <n v="-656521.80000000005"/>
    <n v="-14814.8"/>
    <m/>
    <x v="19"/>
    <x v="6"/>
    <m/>
    <m/>
    <x v="19"/>
    <x v="6"/>
    <x v="7"/>
    <x v="10"/>
    <x v="10"/>
    <x v="2"/>
    <n v="14814.8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6T00:00:00"/>
    <x v="220"/>
    <n v="7000"/>
    <n v="364.7"/>
    <m/>
    <x v="17"/>
    <x v="5"/>
    <m/>
    <m/>
    <x v="17"/>
    <x v="5"/>
    <x v="16"/>
    <x v="10"/>
    <x v="10"/>
    <x v="2"/>
    <n v="364.7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06T00:00:00"/>
    <x v="220"/>
    <n v="-1829940"/>
    <n v="-43570"/>
    <m/>
    <x v="19"/>
    <x v="6"/>
    <m/>
    <m/>
    <x v="19"/>
    <x v="6"/>
    <x v="7"/>
    <x v="10"/>
    <x v="10"/>
    <x v="2"/>
    <n v="43570"/>
    <x v="10"/>
    <x v="27"/>
    <n v="2021"/>
    <x v="3"/>
  </r>
  <r>
    <x v="9"/>
    <s v="2.15.01.12.00.00"/>
    <x v="1"/>
    <x v="1"/>
    <x v="0"/>
    <x v="0"/>
    <x v="1"/>
    <x v="3"/>
    <m/>
    <m/>
    <x v="1"/>
    <x v="0"/>
    <d v="2021-10-06T00:00:00"/>
    <x v="220"/>
    <n v="-377069.31"/>
    <n v="-9206.41"/>
    <m/>
    <x v="19"/>
    <x v="6"/>
    <m/>
    <m/>
    <x v="19"/>
    <x v="6"/>
    <x v="7"/>
    <x v="10"/>
    <x v="10"/>
    <x v="2"/>
    <n v="9206.41"/>
    <x v="10"/>
    <x v="27"/>
    <n v="2021"/>
    <x v="3"/>
  </r>
  <r>
    <x v="9"/>
    <s v="2.03.01.07.00.00"/>
    <x v="1"/>
    <x v="1"/>
    <x v="0"/>
    <x v="0"/>
    <x v="1"/>
    <x v="3"/>
    <m/>
    <m/>
    <x v="1"/>
    <x v="0"/>
    <d v="2021-10-06T00:00:00"/>
    <x v="220"/>
    <n v="-6500"/>
    <n v="-154.76"/>
    <m/>
    <x v="19"/>
    <x v="18"/>
    <m/>
    <m/>
    <x v="19"/>
    <x v="18"/>
    <x v="7"/>
    <x v="10"/>
    <x v="10"/>
    <x v="2"/>
    <n v="154.76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06T00:00:00"/>
    <x v="220"/>
    <n v="0"/>
    <n v="23.81"/>
    <m/>
    <x v="16"/>
    <x v="8"/>
    <m/>
    <m/>
    <x v="16"/>
    <x v="8"/>
    <x v="16"/>
    <x v="10"/>
    <x v="10"/>
    <x v="2"/>
    <n v="23.8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5000"/>
    <n v="426.39"/>
    <m/>
    <x v="17"/>
    <x v="3"/>
    <m/>
    <m/>
    <x v="17"/>
    <x v="3"/>
    <x v="16"/>
    <x v="10"/>
    <x v="10"/>
    <x v="2"/>
    <n v="426.3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07T00:00:00"/>
    <x v="221"/>
    <n v="2133.27"/>
    <n v="99.84"/>
    <m/>
    <x v="17"/>
    <x v="8"/>
    <m/>
    <m/>
    <x v="17"/>
    <x v="8"/>
    <x v="16"/>
    <x v="10"/>
    <x v="10"/>
    <x v="2"/>
    <n v="99.8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7000"/>
    <n v="244.38"/>
    <m/>
    <x v="17"/>
    <x v="5"/>
    <m/>
    <m/>
    <x v="17"/>
    <x v="5"/>
    <x v="16"/>
    <x v="10"/>
    <x v="10"/>
    <x v="2"/>
    <n v="244.3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7T00:00:00"/>
    <x v="221"/>
    <n v="438914.06"/>
    <n v="10450.33"/>
    <m/>
    <x v="17"/>
    <x v="5"/>
    <m/>
    <m/>
    <x v="17"/>
    <x v="5"/>
    <x v="16"/>
    <x v="10"/>
    <x v="10"/>
    <x v="2"/>
    <n v="10450.3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7T00:00:00"/>
    <x v="221"/>
    <n v="0"/>
    <n v="190.48"/>
    <m/>
    <x v="16"/>
    <x v="8"/>
    <m/>
    <m/>
    <x v="16"/>
    <x v="8"/>
    <x v="16"/>
    <x v="10"/>
    <x v="10"/>
    <x v="2"/>
    <n v="190.48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7T00:00:00"/>
    <x v="221"/>
    <n v="0"/>
    <n v="163.43"/>
    <m/>
    <x v="17"/>
    <x v="20"/>
    <m/>
    <m/>
    <x v="17"/>
    <x v="20"/>
    <x v="16"/>
    <x v="10"/>
    <x v="10"/>
    <x v="2"/>
    <n v="163.43"/>
    <x v="10"/>
    <x v="1"/>
    <n v="2021"/>
    <x v="3"/>
  </r>
  <r>
    <x v="26"/>
    <m/>
    <x v="1"/>
    <x v="1"/>
    <x v="0"/>
    <x v="0"/>
    <x v="0"/>
    <x v="0"/>
    <m/>
    <s v="1"/>
    <x v="1"/>
    <x v="0"/>
    <d v="2021-09-01T00:00:00"/>
    <x v="221"/>
    <m/>
    <n v="2590.9699999999998"/>
    <m/>
    <x v="0"/>
    <x v="0"/>
    <m/>
    <m/>
    <x v="0"/>
    <x v="0"/>
    <x v="5"/>
    <x v="9"/>
    <x v="10"/>
    <x v="2"/>
    <n v="0"/>
    <x v="0"/>
    <x v="0"/>
    <n v="2021"/>
    <x v="3"/>
  </r>
  <r>
    <x v="5"/>
    <m/>
    <x v="1"/>
    <x v="1"/>
    <x v="1"/>
    <x v="0"/>
    <x v="0"/>
    <x v="0"/>
    <m/>
    <m/>
    <x v="1"/>
    <x v="0"/>
    <d v="2021-10-07T00:00:00"/>
    <x v="221"/>
    <m/>
    <n v="2590.9699999999998"/>
    <m/>
    <x v="0"/>
    <x v="0"/>
    <m/>
    <m/>
    <x v="0"/>
    <x v="0"/>
    <x v="0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07T00:00:00"/>
    <x v="221"/>
    <n v="12465.94"/>
    <n v="296.81"/>
    <m/>
    <x v="17"/>
    <x v="2"/>
    <m/>
    <m/>
    <x v="17"/>
    <x v="2"/>
    <x v="16"/>
    <x v="10"/>
    <x v="10"/>
    <x v="2"/>
    <n v="296.81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08T00:00:00"/>
    <x v="222"/>
    <n v="-12036.06"/>
    <n v="-286.57"/>
    <m/>
    <x v="24"/>
    <x v="3"/>
    <m/>
    <m/>
    <x v="5"/>
    <x v="3"/>
    <x v="0"/>
    <x v="10"/>
    <x v="10"/>
    <x v="2"/>
    <n v="286.57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08T00:00:00"/>
    <x v="222"/>
    <n v="-315.70999999999998"/>
    <n v="-7.52"/>
    <m/>
    <x v="24"/>
    <x v="13"/>
    <m/>
    <m/>
    <x v="5"/>
    <x v="13"/>
    <x v="0"/>
    <x v="10"/>
    <x v="10"/>
    <x v="2"/>
    <n v="7.52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5000"/>
    <n v="128.5"/>
    <m/>
    <x v="17"/>
    <x v="3"/>
    <m/>
    <m/>
    <x v="17"/>
    <x v="3"/>
    <x v="16"/>
    <x v="10"/>
    <x v="10"/>
    <x v="2"/>
    <n v="128.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08T00:00:00"/>
    <x v="222"/>
    <n v="1250.22"/>
    <n v="29.77"/>
    <m/>
    <x v="17"/>
    <x v="13"/>
    <m/>
    <m/>
    <x v="17"/>
    <x v="13"/>
    <x v="16"/>
    <x v="10"/>
    <x v="10"/>
    <x v="2"/>
    <n v="29.7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7000"/>
    <n v="175.99"/>
    <m/>
    <x v="17"/>
    <x v="5"/>
    <m/>
    <m/>
    <x v="17"/>
    <x v="5"/>
    <x v="16"/>
    <x v="10"/>
    <x v="10"/>
    <x v="2"/>
    <n v="175.9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08T00:00:00"/>
    <x v="222"/>
    <n v="35000"/>
    <n v="909.1"/>
    <m/>
    <x v="17"/>
    <x v="5"/>
    <m/>
    <m/>
    <x v="17"/>
    <x v="5"/>
    <x v="16"/>
    <x v="10"/>
    <x v="10"/>
    <x v="2"/>
    <n v="909.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45.24"/>
    <m/>
    <x v="16"/>
    <x v="8"/>
    <m/>
    <m/>
    <x v="16"/>
    <x v="8"/>
    <x v="16"/>
    <x v="10"/>
    <x v="10"/>
    <x v="2"/>
    <n v="4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119.05"/>
    <m/>
    <x v="16"/>
    <x v="4"/>
    <m/>
    <m/>
    <x v="16"/>
    <x v="4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119.05"/>
    <m/>
    <x v="16"/>
    <x v="12"/>
    <m/>
    <m/>
    <x v="16"/>
    <x v="12"/>
    <x v="16"/>
    <x v="10"/>
    <x v="10"/>
    <x v="2"/>
    <n v="119.05"/>
    <x v="10"/>
    <x v="1"/>
    <n v="2021"/>
    <x v="3"/>
  </r>
  <r>
    <x v="9"/>
    <s v="2.15.01.12.00.00"/>
    <x v="1"/>
    <x v="1"/>
    <x v="0"/>
    <x v="0"/>
    <x v="1"/>
    <x v="3"/>
    <m/>
    <m/>
    <x v="1"/>
    <x v="0"/>
    <d v="2021-10-08T00:00:00"/>
    <x v="222"/>
    <n v="-231808.88"/>
    <n v="-5519.26"/>
    <m/>
    <x v="19"/>
    <x v="23"/>
    <m/>
    <m/>
    <x v="19"/>
    <x v="23"/>
    <x v="7"/>
    <x v="10"/>
    <x v="10"/>
    <x v="2"/>
    <n v="5519.26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08T00:00:00"/>
    <x v="222"/>
    <n v="0"/>
    <n v="34402.379999999997"/>
    <m/>
    <x v="16"/>
    <x v="18"/>
    <m/>
    <m/>
    <x v="16"/>
    <x v="18"/>
    <x v="16"/>
    <x v="10"/>
    <x v="10"/>
    <x v="2"/>
    <n v="34402.379999999997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8T00:00:00"/>
    <x v="222"/>
    <n v="8135.59"/>
    <n v="193.7"/>
    <m/>
    <x v="17"/>
    <x v="4"/>
    <m/>
    <m/>
    <x v="17"/>
    <x v="4"/>
    <x v="16"/>
    <x v="10"/>
    <x v="10"/>
    <x v="2"/>
    <n v="193.7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08T00:00:00"/>
    <x v="222"/>
    <n v="50000"/>
    <n v="1190.48"/>
    <m/>
    <x v="17"/>
    <x v="4"/>
    <m/>
    <m/>
    <x v="17"/>
    <x v="4"/>
    <x v="16"/>
    <x v="10"/>
    <x v="10"/>
    <x v="2"/>
    <n v="1190.48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08T00:00:00"/>
    <x v="222"/>
    <n v="2130.4"/>
    <n v="50.72"/>
    <m/>
    <x v="17"/>
    <x v="7"/>
    <m/>
    <m/>
    <x v="17"/>
    <x v="7"/>
    <x v="16"/>
    <x v="10"/>
    <x v="10"/>
    <x v="2"/>
    <n v="50.72"/>
    <x v="10"/>
    <x v="1"/>
    <n v="2021"/>
    <x v="3"/>
  </r>
  <r>
    <x v="37"/>
    <s v="2.03.01.07.00.00"/>
    <x v="1"/>
    <x v="1"/>
    <x v="0"/>
    <x v="0"/>
    <x v="1"/>
    <x v="3"/>
    <m/>
    <m/>
    <x v="1"/>
    <x v="0"/>
    <d v="2021-10-11T00:00:00"/>
    <x v="223"/>
    <n v="-163400"/>
    <n v="-3890.48"/>
    <m/>
    <x v="11"/>
    <x v="25"/>
    <m/>
    <m/>
    <x v="11"/>
    <x v="25"/>
    <x v="6"/>
    <x v="10"/>
    <x v="10"/>
    <x v="2"/>
    <n v="3890.48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1T00:00:00"/>
    <x v="223"/>
    <n v="9000"/>
    <n v="170.25"/>
    <m/>
    <x v="17"/>
    <x v="3"/>
    <m/>
    <m/>
    <x v="17"/>
    <x v="3"/>
    <x v="16"/>
    <x v="10"/>
    <x v="10"/>
    <x v="2"/>
    <n v="170.25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11T00:00:00"/>
    <x v="223"/>
    <n v="-12400"/>
    <n v="-295.24"/>
    <m/>
    <x v="24"/>
    <x v="12"/>
    <m/>
    <m/>
    <x v="5"/>
    <x v="12"/>
    <x v="0"/>
    <x v="10"/>
    <x v="10"/>
    <x v="2"/>
    <n v="295.24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1T00:00:00"/>
    <x v="223"/>
    <n v="20000"/>
    <n v="714.5"/>
    <m/>
    <x v="17"/>
    <x v="5"/>
    <m/>
    <m/>
    <x v="17"/>
    <x v="5"/>
    <x v="16"/>
    <x v="10"/>
    <x v="10"/>
    <x v="2"/>
    <n v="714.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1T00:00:00"/>
    <x v="223"/>
    <n v="39966.11"/>
    <n v="242.13"/>
    <m/>
    <x v="17"/>
    <x v="4"/>
    <m/>
    <m/>
    <x v="17"/>
    <x v="4"/>
    <x v="16"/>
    <x v="10"/>
    <x v="10"/>
    <x v="2"/>
    <n v="242.13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11T00:00:00"/>
    <x v="223"/>
    <n v="0"/>
    <n v="-142.86000000000001"/>
    <m/>
    <x v="19"/>
    <x v="32"/>
    <m/>
    <m/>
    <x v="19"/>
    <x v="32"/>
    <x v="7"/>
    <x v="10"/>
    <x v="10"/>
    <x v="2"/>
    <n v="142.86000000000001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238.1"/>
    <m/>
    <x v="16"/>
    <x v="15"/>
    <m/>
    <m/>
    <x v="16"/>
    <x v="15"/>
    <x v="16"/>
    <x v="10"/>
    <x v="10"/>
    <x v="2"/>
    <n v="238.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1T00:00:00"/>
    <x v="223"/>
    <n v="798534.4"/>
    <n v="2476.36"/>
    <m/>
    <x v="17"/>
    <x v="2"/>
    <m/>
    <m/>
    <x v="17"/>
    <x v="2"/>
    <x v="16"/>
    <x v="10"/>
    <x v="10"/>
    <x v="2"/>
    <n v="2476.3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61.9"/>
    <m/>
    <x v="16"/>
    <x v="18"/>
    <m/>
    <m/>
    <x v="16"/>
    <x v="18"/>
    <x v="16"/>
    <x v="10"/>
    <x v="10"/>
    <x v="2"/>
    <n v="61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95.24"/>
    <m/>
    <x v="16"/>
    <x v="4"/>
    <m/>
    <m/>
    <x v="16"/>
    <x v="4"/>
    <x v="16"/>
    <x v="10"/>
    <x v="10"/>
    <x v="2"/>
    <n v="9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476.19"/>
    <m/>
    <x v="16"/>
    <x v="2"/>
    <m/>
    <m/>
    <x v="16"/>
    <x v="2"/>
    <x v="16"/>
    <x v="10"/>
    <x v="10"/>
    <x v="2"/>
    <n v="476.1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23.81"/>
    <m/>
    <x v="16"/>
    <x v="16"/>
    <m/>
    <m/>
    <x v="16"/>
    <x v="16"/>
    <x v="16"/>
    <x v="10"/>
    <x v="10"/>
    <x v="2"/>
    <n v="23.8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1T00:00:00"/>
    <x v="223"/>
    <n v="0"/>
    <n v="52.55"/>
    <m/>
    <x v="17"/>
    <x v="8"/>
    <m/>
    <m/>
    <x v="17"/>
    <x v="8"/>
    <x v="16"/>
    <x v="10"/>
    <x v="10"/>
    <x v="2"/>
    <n v="52.5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1T00:00:00"/>
    <x v="223"/>
    <n v="0"/>
    <n v="476.57"/>
    <m/>
    <x v="16"/>
    <x v="5"/>
    <m/>
    <m/>
    <x v="16"/>
    <x v="5"/>
    <x v="16"/>
    <x v="10"/>
    <x v="10"/>
    <x v="2"/>
    <n v="476.57"/>
    <x v="10"/>
    <x v="1"/>
    <n v="2021"/>
    <x v="3"/>
  </r>
  <r>
    <x v="2"/>
    <m/>
    <x v="1"/>
    <x v="1"/>
    <x v="1"/>
    <x v="0"/>
    <x v="0"/>
    <x v="0"/>
    <m/>
    <m/>
    <x v="1"/>
    <x v="0"/>
    <d v="2021-10-11T00:00:00"/>
    <x v="223"/>
    <m/>
    <n v="72679.38"/>
    <m/>
    <x v="0"/>
    <x v="0"/>
    <m/>
    <m/>
    <x v="0"/>
    <x v="0"/>
    <x v="1"/>
    <x v="10"/>
    <x v="10"/>
    <x v="2"/>
    <n v="0"/>
    <x v="0"/>
    <x v="0"/>
    <n v="2021"/>
    <x v="3"/>
  </r>
  <r>
    <x v="16"/>
    <m/>
    <x v="1"/>
    <x v="1"/>
    <x v="0"/>
    <x v="0"/>
    <x v="0"/>
    <x v="0"/>
    <m/>
    <s v="1"/>
    <x v="1"/>
    <x v="0"/>
    <d v="2021-10-13T00:00:00"/>
    <x v="223"/>
    <m/>
    <n v="14493.12"/>
    <m/>
    <x v="0"/>
    <x v="0"/>
    <m/>
    <m/>
    <x v="0"/>
    <x v="0"/>
    <x v="13"/>
    <x v="10"/>
    <x v="10"/>
    <x v="2"/>
    <n v="0"/>
    <x v="0"/>
    <x v="0"/>
    <n v="2021"/>
    <x v="3"/>
  </r>
  <r>
    <x v="20"/>
    <m/>
    <x v="1"/>
    <x v="1"/>
    <x v="0"/>
    <x v="0"/>
    <x v="0"/>
    <x v="0"/>
    <m/>
    <s v="1"/>
    <x v="1"/>
    <x v="0"/>
    <d v="2021-10-11T00:00:00"/>
    <x v="223"/>
    <m/>
    <n v="19304.54"/>
    <m/>
    <x v="0"/>
    <x v="0"/>
    <m/>
    <m/>
    <x v="0"/>
    <x v="0"/>
    <x v="17"/>
    <x v="10"/>
    <x v="10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10-11T00:00:00"/>
    <x v="223"/>
    <m/>
    <n v="38881.71"/>
    <m/>
    <x v="0"/>
    <x v="0"/>
    <m/>
    <m/>
    <x v="0"/>
    <x v="0"/>
    <x v="3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1T00:00:00"/>
    <x v="223"/>
    <n v="39274.480000000003"/>
    <n v="935.11"/>
    <m/>
    <x v="17"/>
    <x v="2"/>
    <m/>
    <m/>
    <x v="17"/>
    <x v="2"/>
    <x v="16"/>
    <x v="10"/>
    <x v="10"/>
    <x v="2"/>
    <n v="935.1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1T00:00:00"/>
    <x v="223"/>
    <n v="3462.3"/>
    <n v="82.44"/>
    <m/>
    <x v="17"/>
    <x v="7"/>
    <m/>
    <m/>
    <x v="17"/>
    <x v="7"/>
    <x v="16"/>
    <x v="10"/>
    <x v="10"/>
    <x v="2"/>
    <n v="82.4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5000"/>
    <n v="19.02"/>
    <m/>
    <x v="17"/>
    <x v="3"/>
    <m/>
    <m/>
    <x v="17"/>
    <x v="3"/>
    <x v="16"/>
    <x v="10"/>
    <x v="10"/>
    <x v="2"/>
    <n v="19.02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738095.24"/>
    <m/>
    <x v="19"/>
    <x v="11"/>
    <m/>
    <m/>
    <x v="19"/>
    <x v="11"/>
    <x v="7"/>
    <x v="10"/>
    <x v="10"/>
    <x v="2"/>
    <n v="-738095.24"/>
    <x v="10"/>
    <x v="1"/>
    <n v="2021"/>
    <x v="3"/>
  </r>
  <r>
    <x v="9"/>
    <m/>
    <x v="1"/>
    <x v="1"/>
    <x v="0"/>
    <x v="0"/>
    <x v="0"/>
    <x v="0"/>
    <m/>
    <m/>
    <x v="1"/>
    <x v="0"/>
    <d v="2021-10-12T00:00:00"/>
    <x v="224"/>
    <n v="0"/>
    <n v="7833333.3300000001"/>
    <m/>
    <x v="19"/>
    <x v="11"/>
    <m/>
    <m/>
    <x v="19"/>
    <x v="11"/>
    <x v="7"/>
    <x v="10"/>
    <x v="10"/>
    <x v="2"/>
    <n v="-7833333.3300000001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2928571.43"/>
    <m/>
    <x v="19"/>
    <x v="11"/>
    <m/>
    <m/>
    <x v="19"/>
    <x v="11"/>
    <x v="7"/>
    <x v="10"/>
    <x v="10"/>
    <x v="2"/>
    <n v="-2928571.4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6500"/>
    <n v="245.9"/>
    <m/>
    <x v="17"/>
    <x v="5"/>
    <m/>
    <m/>
    <x v="17"/>
    <x v="5"/>
    <x v="16"/>
    <x v="10"/>
    <x v="10"/>
    <x v="2"/>
    <n v="245.9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2T00:00:00"/>
    <x v="224"/>
    <n v="40000"/>
    <n v="1358.86"/>
    <m/>
    <x v="17"/>
    <x v="5"/>
    <m/>
    <m/>
    <x v="17"/>
    <x v="5"/>
    <x v="16"/>
    <x v="10"/>
    <x v="10"/>
    <x v="2"/>
    <n v="1358.86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4161190.48"/>
    <m/>
    <x v="19"/>
    <x v="11"/>
    <m/>
    <m/>
    <x v="19"/>
    <x v="11"/>
    <x v="7"/>
    <x v="10"/>
    <x v="10"/>
    <x v="2"/>
    <n v="-4161190.48"/>
    <x v="10"/>
    <x v="1"/>
    <n v="2021"/>
    <x v="3"/>
  </r>
  <r>
    <x v="9"/>
    <m/>
    <x v="1"/>
    <x v="1"/>
    <x v="0"/>
    <x v="0"/>
    <x v="1"/>
    <x v="0"/>
    <m/>
    <s v="1"/>
    <x v="1"/>
    <x v="0"/>
    <d v="2021-10-12T00:00:00"/>
    <x v="224"/>
    <n v="0"/>
    <n v="5476.19"/>
    <m/>
    <x v="19"/>
    <x v="11"/>
    <m/>
    <m/>
    <x v="19"/>
    <x v="11"/>
    <x v="7"/>
    <x v="10"/>
    <x v="10"/>
    <x v="2"/>
    <n v="-5476.1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2T00:00:00"/>
    <x v="224"/>
    <n v="0"/>
    <n v="476.19"/>
    <m/>
    <x v="16"/>
    <x v="8"/>
    <m/>
    <m/>
    <x v="16"/>
    <x v="8"/>
    <x v="16"/>
    <x v="10"/>
    <x v="10"/>
    <x v="2"/>
    <n v="476.19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2T00:00:00"/>
    <x v="224"/>
    <n v="0"/>
    <n v="792.65"/>
    <m/>
    <x v="17"/>
    <x v="10"/>
    <m/>
    <m/>
    <x v="17"/>
    <x v="10"/>
    <x v="16"/>
    <x v="10"/>
    <x v="10"/>
    <x v="2"/>
    <n v="792.6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2T00:00:00"/>
    <x v="224"/>
    <n v="0"/>
    <n v="14.62"/>
    <m/>
    <x v="16"/>
    <x v="18"/>
    <m/>
    <m/>
    <x v="16"/>
    <x v="18"/>
    <x v="16"/>
    <x v="10"/>
    <x v="10"/>
    <x v="2"/>
    <n v="14.62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12T00:00:00"/>
    <x v="224"/>
    <n v="0"/>
    <n v="210.48"/>
    <m/>
    <x v="8"/>
    <x v="8"/>
    <m/>
    <m/>
    <x v="8"/>
    <x v="8"/>
    <x v="23"/>
    <x v="10"/>
    <x v="10"/>
    <x v="2"/>
    <n v="210.4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3T00:00:00"/>
    <x v="225"/>
    <n v="5000"/>
    <n v="71.900000000000006"/>
    <m/>
    <x v="17"/>
    <x v="3"/>
    <m/>
    <m/>
    <x v="17"/>
    <x v="3"/>
    <x v="16"/>
    <x v="10"/>
    <x v="10"/>
    <x v="2"/>
    <n v="71.900000000000006"/>
    <x v="10"/>
    <x v="1"/>
    <n v="2021"/>
    <x v="3"/>
  </r>
  <r>
    <x v="29"/>
    <s v="2.15.01.07.00.00"/>
    <x v="1"/>
    <x v="1"/>
    <x v="0"/>
    <x v="0"/>
    <x v="1"/>
    <x v="3"/>
    <m/>
    <m/>
    <x v="1"/>
    <x v="0"/>
    <d v="2021-10-13T00:00:00"/>
    <x v="225"/>
    <n v="-178727"/>
    <n v="-4255.3999999999996"/>
    <m/>
    <x v="9"/>
    <x v="21"/>
    <m/>
    <m/>
    <x v="9"/>
    <x v="21"/>
    <x v="0"/>
    <x v="10"/>
    <x v="10"/>
    <x v="2"/>
    <n v="4255.3999999999996"/>
    <x v="10"/>
    <x v="27"/>
    <n v="2021"/>
    <x v="3"/>
  </r>
  <r>
    <x v="9"/>
    <s v="2.01.01.01.00.00"/>
    <x v="1"/>
    <x v="1"/>
    <x v="0"/>
    <x v="0"/>
    <x v="1"/>
    <x v="3"/>
    <m/>
    <m/>
    <x v="1"/>
    <x v="0"/>
    <d v="2021-10-13T00:00:00"/>
    <x v="225"/>
    <n v="-5700000"/>
    <n v="-133639.71"/>
    <m/>
    <x v="19"/>
    <x v="6"/>
    <m/>
    <m/>
    <x v="19"/>
    <x v="6"/>
    <x v="7"/>
    <x v="10"/>
    <x v="10"/>
    <x v="2"/>
    <n v="133639.71"/>
    <x v="10"/>
    <x v="27"/>
    <n v="2021"/>
    <x v="3"/>
  </r>
  <r>
    <x v="9"/>
    <s v="2.15.03.00.00.00"/>
    <x v="1"/>
    <x v="1"/>
    <x v="0"/>
    <x v="0"/>
    <x v="1"/>
    <x v="3"/>
    <m/>
    <m/>
    <x v="1"/>
    <x v="0"/>
    <d v="2021-10-13T00:00:00"/>
    <x v="225"/>
    <n v="-350000"/>
    <n v="-8941.52"/>
    <m/>
    <x v="19"/>
    <x v="6"/>
    <m/>
    <m/>
    <x v="19"/>
    <x v="6"/>
    <x v="7"/>
    <x v="10"/>
    <x v="10"/>
    <x v="2"/>
    <n v="8941.52"/>
    <x v="10"/>
    <x v="27"/>
    <n v="2021"/>
    <x v="3"/>
  </r>
  <r>
    <x v="9"/>
    <s v="2.02.00.00.00.00"/>
    <x v="1"/>
    <x v="1"/>
    <x v="0"/>
    <x v="0"/>
    <x v="1"/>
    <x v="3"/>
    <m/>
    <m/>
    <x v="1"/>
    <x v="0"/>
    <d v="2021-10-13T00:00:00"/>
    <x v="225"/>
    <n v="-123000000"/>
    <n v="-2928571.43"/>
    <m/>
    <x v="19"/>
    <x v="6"/>
    <m/>
    <m/>
    <x v="19"/>
    <x v="6"/>
    <x v="7"/>
    <x v="10"/>
    <x v="10"/>
    <x v="2"/>
    <n v="2928571.43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3T00:00:00"/>
    <x v="225"/>
    <n v="7000"/>
    <n v="271.63"/>
    <m/>
    <x v="17"/>
    <x v="5"/>
    <m/>
    <m/>
    <x v="17"/>
    <x v="5"/>
    <x v="16"/>
    <x v="10"/>
    <x v="10"/>
    <x v="2"/>
    <n v="271.6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23.81"/>
    <m/>
    <x v="16"/>
    <x v="8"/>
    <m/>
    <m/>
    <x v="16"/>
    <x v="8"/>
    <x v="16"/>
    <x v="10"/>
    <x v="10"/>
    <x v="2"/>
    <n v="23.8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47.62"/>
    <m/>
    <x v="16"/>
    <x v="8"/>
    <m/>
    <m/>
    <x v="16"/>
    <x v="8"/>
    <x v="16"/>
    <x v="10"/>
    <x v="10"/>
    <x v="2"/>
    <n v="47.62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13T00:00:00"/>
    <x v="225"/>
    <n v="0"/>
    <n v="2500"/>
    <m/>
    <x v="8"/>
    <x v="25"/>
    <m/>
    <m/>
    <x v="8"/>
    <x v="25"/>
    <x v="23"/>
    <x v="10"/>
    <x v="10"/>
    <x v="2"/>
    <n v="2500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4.29"/>
    <m/>
    <x v="16"/>
    <x v="7"/>
    <m/>
    <m/>
    <x v="16"/>
    <x v="7"/>
    <x v="16"/>
    <x v="10"/>
    <x v="10"/>
    <x v="2"/>
    <n v="714.2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.430000000000007"/>
    <m/>
    <x v="16"/>
    <x v="8"/>
    <m/>
    <m/>
    <x v="16"/>
    <x v="8"/>
    <x v="16"/>
    <x v="10"/>
    <x v="10"/>
    <x v="2"/>
    <n v="71.43000000000000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20.83"/>
    <m/>
    <x v="16"/>
    <x v="9"/>
    <m/>
    <m/>
    <x v="16"/>
    <x v="9"/>
    <x v="16"/>
    <x v="10"/>
    <x v="10"/>
    <x v="2"/>
    <n v="20.8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3T00:00:00"/>
    <x v="225"/>
    <n v="0"/>
    <n v="71.430000000000007"/>
    <m/>
    <x v="16"/>
    <x v="9"/>
    <m/>
    <m/>
    <x v="16"/>
    <x v="9"/>
    <x v="16"/>
    <x v="10"/>
    <x v="10"/>
    <x v="2"/>
    <n v="71.430000000000007"/>
    <x v="10"/>
    <x v="1"/>
    <n v="2021"/>
    <x v="3"/>
  </r>
  <r>
    <x v="9"/>
    <m/>
    <x v="1"/>
    <x v="2"/>
    <x v="0"/>
    <x v="0"/>
    <x v="1"/>
    <x v="4"/>
    <m/>
    <m/>
    <x v="1"/>
    <x v="0"/>
    <d v="2021-10-13T00:00:00"/>
    <x v="225"/>
    <n v="0"/>
    <n v="11904.76"/>
    <m/>
    <x v="19"/>
    <x v="6"/>
    <m/>
    <m/>
    <x v="19"/>
    <x v="6"/>
    <x v="7"/>
    <x v="10"/>
    <x v="10"/>
    <x v="2"/>
    <n v="11904.76"/>
    <x v="10"/>
    <x v="1"/>
    <n v="2021"/>
    <x v="3"/>
  </r>
  <r>
    <x v="1"/>
    <m/>
    <x v="1"/>
    <x v="1"/>
    <x v="0"/>
    <x v="0"/>
    <x v="0"/>
    <x v="0"/>
    <m/>
    <s v="1"/>
    <x v="1"/>
    <x v="0"/>
    <d v="2021-10-13T00:00:00"/>
    <x v="225"/>
    <m/>
    <n v="130786.59"/>
    <m/>
    <x v="0"/>
    <x v="0"/>
    <m/>
    <m/>
    <x v="0"/>
    <x v="0"/>
    <x v="1"/>
    <x v="10"/>
    <x v="10"/>
    <x v="2"/>
    <n v="0"/>
    <x v="0"/>
    <x v="0"/>
    <n v="2021"/>
    <x v="3"/>
  </r>
  <r>
    <x v="14"/>
    <m/>
    <x v="1"/>
    <x v="1"/>
    <x v="0"/>
    <x v="0"/>
    <x v="0"/>
    <x v="0"/>
    <s v="X"/>
    <s v="1"/>
    <x v="1"/>
    <x v="0"/>
    <d v="2021-10-13T00:00:00"/>
    <x v="225"/>
    <m/>
    <n v="3738.1"/>
    <m/>
    <x v="0"/>
    <x v="0"/>
    <m/>
    <m/>
    <x v="0"/>
    <x v="0"/>
    <x v="11"/>
    <x v="10"/>
    <x v="1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0-13T00:00:00"/>
    <x v="225"/>
    <m/>
    <n v="54344.83"/>
    <m/>
    <x v="0"/>
    <x v="0"/>
    <m/>
    <m/>
    <x v="0"/>
    <x v="0"/>
    <x v="1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13T00:00:00"/>
    <x v="225"/>
    <n v="6000"/>
    <n v="142.86000000000001"/>
    <m/>
    <x v="17"/>
    <x v="2"/>
    <m/>
    <m/>
    <x v="17"/>
    <x v="2"/>
    <x v="16"/>
    <x v="10"/>
    <x v="10"/>
    <x v="2"/>
    <n v="142.8600000000000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4T00:00:00"/>
    <x v="226"/>
    <n v="5000"/>
    <n v="10.67"/>
    <m/>
    <x v="17"/>
    <x v="3"/>
    <m/>
    <m/>
    <x v="17"/>
    <x v="3"/>
    <x v="16"/>
    <x v="10"/>
    <x v="10"/>
    <x v="2"/>
    <n v="10.67"/>
    <x v="10"/>
    <x v="1"/>
    <n v="2021"/>
    <x v="3"/>
  </r>
  <r>
    <x v="9"/>
    <s v="2.01.02.00.00.00"/>
    <x v="1"/>
    <x v="1"/>
    <x v="0"/>
    <x v="0"/>
    <x v="1"/>
    <x v="3"/>
    <m/>
    <m/>
    <x v="1"/>
    <x v="0"/>
    <d v="2021-10-14T00:00:00"/>
    <x v="226"/>
    <n v="-370000"/>
    <n v="-24213.91"/>
    <m/>
    <x v="19"/>
    <x v="6"/>
    <m/>
    <m/>
    <x v="19"/>
    <x v="6"/>
    <x v="7"/>
    <x v="10"/>
    <x v="10"/>
    <x v="2"/>
    <n v="24213.91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4T00:00:00"/>
    <x v="226"/>
    <n v="7000"/>
    <n v="191.51"/>
    <m/>
    <x v="17"/>
    <x v="5"/>
    <m/>
    <m/>
    <x v="17"/>
    <x v="5"/>
    <x v="16"/>
    <x v="10"/>
    <x v="10"/>
    <x v="2"/>
    <n v="191.51"/>
    <x v="10"/>
    <x v="1"/>
    <n v="2021"/>
    <x v="3"/>
  </r>
  <r>
    <x v="9"/>
    <m/>
    <x v="1"/>
    <x v="1"/>
    <x v="0"/>
    <x v="0"/>
    <x v="1"/>
    <x v="0"/>
    <m/>
    <s v="3"/>
    <x v="1"/>
    <x v="0"/>
    <d v="2021-10-14T00:00:00"/>
    <x v="226"/>
    <n v="0"/>
    <n v="9523.81"/>
    <m/>
    <x v="19"/>
    <x v="11"/>
    <m/>
    <m/>
    <x v="19"/>
    <x v="11"/>
    <x v="7"/>
    <x v="10"/>
    <x v="10"/>
    <x v="2"/>
    <n v="-9523.81"/>
    <x v="10"/>
    <x v="1"/>
    <n v="2021"/>
    <x v="3"/>
  </r>
  <r>
    <x v="9"/>
    <m/>
    <x v="1"/>
    <x v="1"/>
    <x v="0"/>
    <x v="0"/>
    <x v="1"/>
    <x v="0"/>
    <m/>
    <s v="3"/>
    <x v="1"/>
    <x v="0"/>
    <d v="2021-10-14T00:00:00"/>
    <x v="226"/>
    <n v="0"/>
    <n v="3571.43"/>
    <m/>
    <x v="19"/>
    <x v="11"/>
    <m/>
    <m/>
    <x v="19"/>
    <x v="11"/>
    <x v="7"/>
    <x v="10"/>
    <x v="10"/>
    <x v="2"/>
    <n v="-3571.43"/>
    <x v="10"/>
    <x v="1"/>
    <n v="2021"/>
    <x v="3"/>
  </r>
  <r>
    <x v="9"/>
    <m/>
    <x v="1"/>
    <x v="1"/>
    <x v="0"/>
    <x v="0"/>
    <x v="1"/>
    <x v="0"/>
    <m/>
    <s v="2"/>
    <x v="1"/>
    <x v="0"/>
    <d v="2021-10-14T00:00:00"/>
    <x v="226"/>
    <n v="0"/>
    <n v="50000"/>
    <m/>
    <x v="19"/>
    <x v="11"/>
    <m/>
    <m/>
    <x v="19"/>
    <x v="11"/>
    <x v="7"/>
    <x v="10"/>
    <x v="10"/>
    <x v="2"/>
    <n v="-50000"/>
    <x v="10"/>
    <x v="1"/>
    <n v="2021"/>
    <x v="3"/>
  </r>
  <r>
    <x v="9"/>
    <m/>
    <x v="1"/>
    <x v="1"/>
    <x v="0"/>
    <x v="0"/>
    <x v="0"/>
    <x v="0"/>
    <m/>
    <m/>
    <x v="1"/>
    <x v="0"/>
    <d v="2021-10-14T00:00:00"/>
    <x v="226"/>
    <n v="0"/>
    <n v="63095.24"/>
    <m/>
    <x v="19"/>
    <x v="11"/>
    <m/>
    <m/>
    <x v="19"/>
    <x v="11"/>
    <x v="7"/>
    <x v="10"/>
    <x v="10"/>
    <x v="2"/>
    <n v="-63095.24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14T00:00:00"/>
    <x v="226"/>
    <n v="-140000000"/>
    <n v="-3327398.84"/>
    <m/>
    <x v="19"/>
    <x v="6"/>
    <m/>
    <m/>
    <x v="19"/>
    <x v="6"/>
    <x v="7"/>
    <x v="10"/>
    <x v="10"/>
    <x v="2"/>
    <n v="3327398.84"/>
    <x v="10"/>
    <x v="27"/>
    <n v="2021"/>
    <x v="3"/>
  </r>
  <r>
    <x v="9"/>
    <s v="2.01.04.00.00.00"/>
    <x v="1"/>
    <x v="1"/>
    <x v="0"/>
    <x v="0"/>
    <x v="1"/>
    <x v="3"/>
    <m/>
    <m/>
    <x v="1"/>
    <x v="0"/>
    <d v="2021-10-14T00:00:00"/>
    <x v="226"/>
    <n v="-1200000"/>
    <n v="-27382.02"/>
    <m/>
    <x v="19"/>
    <x v="6"/>
    <m/>
    <m/>
    <x v="19"/>
    <x v="6"/>
    <x v="7"/>
    <x v="10"/>
    <x v="10"/>
    <x v="2"/>
    <n v="27382.02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3811.9"/>
    <m/>
    <x v="16"/>
    <x v="18"/>
    <m/>
    <m/>
    <x v="16"/>
    <x v="18"/>
    <x v="16"/>
    <x v="10"/>
    <x v="10"/>
    <x v="2"/>
    <n v="3811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38.479999999999997"/>
    <m/>
    <x v="16"/>
    <x v="2"/>
    <m/>
    <m/>
    <x v="16"/>
    <x v="2"/>
    <x v="16"/>
    <x v="10"/>
    <x v="10"/>
    <x v="2"/>
    <n v="38.47999999999999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119.05"/>
    <m/>
    <x v="16"/>
    <x v="8"/>
    <m/>
    <m/>
    <x v="16"/>
    <x v="8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4T00:00:00"/>
    <x v="226"/>
    <n v="0"/>
    <n v="61.9"/>
    <m/>
    <x v="16"/>
    <x v="8"/>
    <m/>
    <m/>
    <x v="16"/>
    <x v="8"/>
    <x v="16"/>
    <x v="10"/>
    <x v="10"/>
    <x v="2"/>
    <n v="61.9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14T00:00:00"/>
    <x v="226"/>
    <n v="0"/>
    <n v="-2.86"/>
    <m/>
    <x v="19"/>
    <x v="11"/>
    <m/>
    <m/>
    <x v="19"/>
    <x v="11"/>
    <x v="7"/>
    <x v="10"/>
    <x v="10"/>
    <x v="2"/>
    <n v="2.86"/>
    <x v="10"/>
    <x v="27"/>
    <n v="2021"/>
    <x v="3"/>
  </r>
  <r>
    <x v="36"/>
    <s v="1.03.05.00.00.00"/>
    <x v="1"/>
    <x v="2"/>
    <x v="1"/>
    <x v="0"/>
    <x v="1"/>
    <x v="0"/>
    <m/>
    <m/>
    <x v="1"/>
    <x v="0"/>
    <d v="2021-10-14T00:00:00"/>
    <x v="226"/>
    <n v="0"/>
    <n v="285.70999999999998"/>
    <m/>
    <x v="8"/>
    <x v="6"/>
    <m/>
    <m/>
    <x v="8"/>
    <x v="6"/>
    <x v="23"/>
    <x v="10"/>
    <x v="10"/>
    <x v="2"/>
    <n v="285.70999999999998"/>
    <x v="10"/>
    <x v="1"/>
    <n v="2021"/>
    <x v="3"/>
  </r>
  <r>
    <x v="4"/>
    <m/>
    <x v="1"/>
    <x v="2"/>
    <x v="0"/>
    <x v="0"/>
    <x v="0"/>
    <x v="0"/>
    <m/>
    <s v="1"/>
    <x v="1"/>
    <x v="0"/>
    <d v="2021-10-01T00:00:00"/>
    <x v="226"/>
    <m/>
    <n v="59232.42"/>
    <m/>
    <x v="0"/>
    <x v="0"/>
    <m/>
    <m/>
    <x v="0"/>
    <x v="0"/>
    <x v="3"/>
    <x v="10"/>
    <x v="1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0-13T00:00:00"/>
    <x v="226"/>
    <m/>
    <n v="124.51"/>
    <m/>
    <x v="0"/>
    <x v="0"/>
    <m/>
    <m/>
    <x v="0"/>
    <x v="0"/>
    <x v="1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14T00:00:00"/>
    <x v="226"/>
    <n v="19588.8"/>
    <n v="466.4"/>
    <m/>
    <x v="17"/>
    <x v="9"/>
    <m/>
    <m/>
    <x v="17"/>
    <x v="9"/>
    <x v="16"/>
    <x v="10"/>
    <x v="10"/>
    <x v="2"/>
    <n v="466.4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4T00:00:00"/>
    <x v="226"/>
    <n v="21661.200000000001"/>
    <n v="515.74"/>
    <m/>
    <x v="17"/>
    <x v="9"/>
    <m/>
    <m/>
    <x v="17"/>
    <x v="9"/>
    <x v="16"/>
    <x v="10"/>
    <x v="10"/>
    <x v="2"/>
    <n v="515.74"/>
    <x v="10"/>
    <x v="1"/>
    <n v="2021"/>
    <x v="3"/>
  </r>
  <r>
    <x v="5"/>
    <s v="2.15.08.14.00.00"/>
    <x v="1"/>
    <x v="1"/>
    <x v="0"/>
    <x v="0"/>
    <x v="1"/>
    <x v="3"/>
    <m/>
    <m/>
    <x v="1"/>
    <x v="0"/>
    <d v="2021-10-15T00:00:00"/>
    <x v="227"/>
    <n v="-50000"/>
    <n v="-1190.48"/>
    <m/>
    <x v="5"/>
    <x v="30"/>
    <m/>
    <m/>
    <x v="5"/>
    <x v="30"/>
    <x v="0"/>
    <x v="10"/>
    <x v="10"/>
    <x v="2"/>
    <n v="1190.48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6240433.8600000003"/>
    <n v="149471.70000000001"/>
    <m/>
    <x v="17"/>
    <x v="12"/>
    <m/>
    <m/>
    <x v="17"/>
    <x v="12"/>
    <x v="16"/>
    <x v="10"/>
    <x v="10"/>
    <x v="2"/>
    <n v="149471.7000000000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1560"/>
    <n v="37.14"/>
    <m/>
    <x v="17"/>
    <x v="12"/>
    <m/>
    <m/>
    <x v="17"/>
    <x v="12"/>
    <x v="16"/>
    <x v="10"/>
    <x v="10"/>
    <x v="2"/>
    <n v="37.1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5000"/>
    <n v="89.53"/>
    <m/>
    <x v="17"/>
    <x v="3"/>
    <m/>
    <m/>
    <x v="17"/>
    <x v="3"/>
    <x v="16"/>
    <x v="10"/>
    <x v="10"/>
    <x v="2"/>
    <n v="89.53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46922.04"/>
    <n v="670.31"/>
    <m/>
    <x v="17"/>
    <x v="13"/>
    <m/>
    <m/>
    <x v="17"/>
    <x v="13"/>
    <x v="16"/>
    <x v="10"/>
    <x v="10"/>
    <x v="2"/>
    <n v="670.3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5T00:00:00"/>
    <x v="227"/>
    <n v="2332.64"/>
    <n v="56.4"/>
    <m/>
    <x v="17"/>
    <x v="8"/>
    <m/>
    <m/>
    <x v="17"/>
    <x v="8"/>
    <x v="16"/>
    <x v="10"/>
    <x v="10"/>
    <x v="2"/>
    <n v="56.4"/>
    <x v="10"/>
    <x v="1"/>
    <n v="2021"/>
    <x v="3"/>
  </r>
  <r>
    <x v="9"/>
    <m/>
    <x v="1"/>
    <x v="1"/>
    <x v="0"/>
    <x v="0"/>
    <x v="1"/>
    <x v="0"/>
    <m/>
    <s v="3"/>
    <x v="1"/>
    <x v="0"/>
    <d v="2021-10-15T00:00:00"/>
    <x v="227"/>
    <n v="0"/>
    <n v="59523.81"/>
    <m/>
    <x v="19"/>
    <x v="11"/>
    <m/>
    <m/>
    <x v="19"/>
    <x v="11"/>
    <x v="7"/>
    <x v="10"/>
    <x v="10"/>
    <x v="2"/>
    <n v="-59523.8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7000"/>
    <n v="209.95"/>
    <m/>
    <x v="17"/>
    <x v="5"/>
    <m/>
    <m/>
    <x v="17"/>
    <x v="5"/>
    <x v="16"/>
    <x v="10"/>
    <x v="10"/>
    <x v="2"/>
    <n v="209.9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5T00:00:00"/>
    <x v="227"/>
    <n v="35000"/>
    <n v="863.52"/>
    <m/>
    <x v="17"/>
    <x v="5"/>
    <m/>
    <m/>
    <x v="17"/>
    <x v="5"/>
    <x v="16"/>
    <x v="10"/>
    <x v="10"/>
    <x v="2"/>
    <n v="863.5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238.1"/>
    <m/>
    <x v="16"/>
    <x v="2"/>
    <m/>
    <m/>
    <x v="16"/>
    <x v="2"/>
    <x v="16"/>
    <x v="10"/>
    <x v="10"/>
    <x v="2"/>
    <n v="238.1"/>
    <x v="10"/>
    <x v="1"/>
    <n v="2021"/>
    <x v="3"/>
  </r>
  <r>
    <x v="9"/>
    <m/>
    <x v="1"/>
    <x v="1"/>
    <x v="0"/>
    <x v="0"/>
    <x v="1"/>
    <x v="0"/>
    <m/>
    <s v="3"/>
    <x v="1"/>
    <x v="0"/>
    <d v="2021-10-15T00:00:00"/>
    <x v="227"/>
    <n v="0"/>
    <n v="30238.1"/>
    <m/>
    <x v="19"/>
    <x v="11"/>
    <m/>
    <m/>
    <x v="19"/>
    <x v="11"/>
    <x v="7"/>
    <x v="10"/>
    <x v="10"/>
    <x v="2"/>
    <n v="-30238.1"/>
    <x v="10"/>
    <x v="1"/>
    <n v="2021"/>
    <x v="3"/>
  </r>
  <r>
    <x v="36"/>
    <s v="1.03.05.00.00.00"/>
    <x v="1"/>
    <x v="2"/>
    <x v="1"/>
    <x v="0"/>
    <x v="1"/>
    <x v="4"/>
    <m/>
    <m/>
    <x v="1"/>
    <x v="0"/>
    <d v="2021-10-15T00:00:00"/>
    <x v="227"/>
    <n v="0"/>
    <n v="33316.339999999997"/>
    <m/>
    <x v="8"/>
    <x v="35"/>
    <m/>
    <m/>
    <x v="8"/>
    <x v="35"/>
    <x v="23"/>
    <x v="10"/>
    <x v="10"/>
    <x v="2"/>
    <n v="33316.339999999997"/>
    <x v="10"/>
    <x v="1"/>
    <n v="2021"/>
    <x v="3"/>
  </r>
  <r>
    <x v="9"/>
    <m/>
    <x v="1"/>
    <x v="2"/>
    <x v="0"/>
    <x v="0"/>
    <x v="1"/>
    <x v="0"/>
    <m/>
    <m/>
    <x v="1"/>
    <x v="0"/>
    <d v="2021-10-15T00:00:00"/>
    <x v="227"/>
    <n v="0"/>
    <n v="5.92"/>
    <m/>
    <x v="19"/>
    <x v="2"/>
    <m/>
    <m/>
    <x v="19"/>
    <x v="2"/>
    <x v="7"/>
    <x v="10"/>
    <x v="10"/>
    <x v="2"/>
    <n v="5.92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15T00:00:00"/>
    <x v="227"/>
    <n v="0"/>
    <n v="-5.95"/>
    <m/>
    <x v="19"/>
    <x v="11"/>
    <m/>
    <m/>
    <x v="19"/>
    <x v="11"/>
    <x v="7"/>
    <x v="10"/>
    <x v="10"/>
    <x v="2"/>
    <n v="5.95"/>
    <x v="10"/>
    <x v="27"/>
    <n v="2021"/>
    <x v="3"/>
  </r>
  <r>
    <x v="9"/>
    <s v="2.15.08.01.00.00"/>
    <x v="1"/>
    <x v="1"/>
    <x v="0"/>
    <x v="0"/>
    <x v="1"/>
    <x v="3"/>
    <m/>
    <m/>
    <x v="1"/>
    <x v="0"/>
    <d v="2021-10-15T00:00:00"/>
    <x v="227"/>
    <n v="0"/>
    <n v="-2.86"/>
    <m/>
    <x v="19"/>
    <x v="11"/>
    <m/>
    <m/>
    <x v="19"/>
    <x v="11"/>
    <x v="7"/>
    <x v="10"/>
    <x v="10"/>
    <x v="2"/>
    <n v="2.86"/>
    <x v="10"/>
    <x v="27"/>
    <n v="2021"/>
    <x v="3"/>
  </r>
  <r>
    <x v="36"/>
    <s v="1.03.05.00.00.00"/>
    <x v="1"/>
    <x v="2"/>
    <x v="1"/>
    <x v="0"/>
    <x v="1"/>
    <x v="0"/>
    <m/>
    <m/>
    <x v="1"/>
    <x v="0"/>
    <d v="2021-10-15T00:00:00"/>
    <x v="227"/>
    <n v="0"/>
    <n v="6354.15"/>
    <m/>
    <x v="8"/>
    <x v="17"/>
    <m/>
    <m/>
    <x v="8"/>
    <x v="17"/>
    <x v="23"/>
    <x v="10"/>
    <x v="10"/>
    <x v="2"/>
    <n v="6354.15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15T00:00:00"/>
    <x v="227"/>
    <n v="0"/>
    <n v="505.01"/>
    <m/>
    <x v="8"/>
    <x v="6"/>
    <m/>
    <m/>
    <x v="8"/>
    <x v="6"/>
    <x v="23"/>
    <x v="10"/>
    <x v="10"/>
    <x v="2"/>
    <n v="505.0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6000"/>
    <n v="142.86000000000001"/>
    <m/>
    <x v="17"/>
    <x v="2"/>
    <m/>
    <m/>
    <x v="17"/>
    <x v="2"/>
    <x v="16"/>
    <x v="10"/>
    <x v="10"/>
    <x v="2"/>
    <n v="142.8600000000000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166.67"/>
    <m/>
    <x v="16"/>
    <x v="8"/>
    <m/>
    <m/>
    <x v="16"/>
    <x v="8"/>
    <x v="16"/>
    <x v="10"/>
    <x v="10"/>
    <x v="2"/>
    <n v="166.6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59.52"/>
    <m/>
    <x v="16"/>
    <x v="16"/>
    <m/>
    <m/>
    <x v="16"/>
    <x v="16"/>
    <x v="16"/>
    <x v="10"/>
    <x v="10"/>
    <x v="2"/>
    <n v="59.52"/>
    <x v="10"/>
    <x v="1"/>
    <n v="2021"/>
    <x v="3"/>
  </r>
  <r>
    <x v="9"/>
    <m/>
    <x v="1"/>
    <x v="1"/>
    <x v="0"/>
    <x v="0"/>
    <x v="0"/>
    <x v="0"/>
    <m/>
    <m/>
    <x v="1"/>
    <x v="0"/>
    <d v="2021-10-15T00:00:00"/>
    <x v="227"/>
    <n v="0"/>
    <n v="93333.33"/>
    <m/>
    <x v="19"/>
    <x v="11"/>
    <m/>
    <m/>
    <x v="19"/>
    <x v="11"/>
    <x v="7"/>
    <x v="10"/>
    <x v="10"/>
    <x v="2"/>
    <n v="-93333.3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59.52"/>
    <m/>
    <x v="16"/>
    <x v="18"/>
    <m/>
    <m/>
    <x v="16"/>
    <x v="18"/>
    <x v="16"/>
    <x v="10"/>
    <x v="10"/>
    <x v="2"/>
    <n v="59.5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15T00:00:00"/>
    <x v="227"/>
    <n v="0"/>
    <n v="3410.07"/>
    <m/>
    <x v="17"/>
    <x v="6"/>
    <m/>
    <m/>
    <x v="17"/>
    <x v="6"/>
    <x v="16"/>
    <x v="10"/>
    <x v="10"/>
    <x v="2"/>
    <n v="3410.07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5T00:00:00"/>
    <x v="227"/>
    <n v="0"/>
    <n v="28.57"/>
    <m/>
    <x v="16"/>
    <x v="5"/>
    <m/>
    <m/>
    <x v="16"/>
    <x v="5"/>
    <x v="16"/>
    <x v="10"/>
    <x v="10"/>
    <x v="2"/>
    <n v="28.57"/>
    <x v="10"/>
    <x v="1"/>
    <n v="2021"/>
    <x v="3"/>
  </r>
  <r>
    <x v="9"/>
    <m/>
    <x v="1"/>
    <x v="1"/>
    <x v="0"/>
    <x v="0"/>
    <x v="1"/>
    <x v="0"/>
    <m/>
    <s v="1"/>
    <x v="1"/>
    <x v="0"/>
    <d v="2021-10-15T00:00:00"/>
    <x v="227"/>
    <n v="0"/>
    <n v="3571.43"/>
    <m/>
    <x v="19"/>
    <x v="11"/>
    <m/>
    <m/>
    <x v="19"/>
    <x v="11"/>
    <x v="7"/>
    <x v="10"/>
    <x v="10"/>
    <x v="2"/>
    <n v="-3571.43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15T00:00:00"/>
    <x v="227"/>
    <n v="-6000"/>
    <n v="-142.86000000000001"/>
    <m/>
    <x v="19"/>
    <x v="32"/>
    <m/>
    <m/>
    <x v="19"/>
    <x v="32"/>
    <x v="7"/>
    <x v="10"/>
    <x v="10"/>
    <x v="2"/>
    <n v="142.86000000000001"/>
    <x v="10"/>
    <x v="27"/>
    <n v="2021"/>
    <x v="3"/>
  </r>
  <r>
    <x v="0"/>
    <m/>
    <x v="1"/>
    <x v="1"/>
    <x v="0"/>
    <x v="0"/>
    <x v="0"/>
    <x v="0"/>
    <m/>
    <s v="1"/>
    <x v="1"/>
    <x v="0"/>
    <d v="2021-10-13T00:00:00"/>
    <x v="227"/>
    <m/>
    <n v="378842.36"/>
    <m/>
    <x v="0"/>
    <x v="0"/>
    <m/>
    <m/>
    <x v="0"/>
    <x v="0"/>
    <x v="0"/>
    <x v="10"/>
    <x v="10"/>
    <x v="2"/>
    <n v="0"/>
    <x v="0"/>
    <x v="0"/>
    <n v="2021"/>
    <x v="3"/>
  </r>
  <r>
    <x v="24"/>
    <m/>
    <x v="1"/>
    <x v="1"/>
    <x v="0"/>
    <x v="0"/>
    <x v="0"/>
    <x v="0"/>
    <s v="X"/>
    <s v="1"/>
    <x v="1"/>
    <x v="0"/>
    <d v="2021-10-13T00:00:00"/>
    <x v="227"/>
    <m/>
    <n v="8582.16"/>
    <m/>
    <x v="0"/>
    <x v="0"/>
    <m/>
    <m/>
    <x v="0"/>
    <x v="0"/>
    <x v="9"/>
    <x v="10"/>
    <x v="10"/>
    <x v="2"/>
    <n v="0"/>
    <x v="0"/>
    <x v="0"/>
    <n v="2021"/>
    <x v="3"/>
  </r>
  <r>
    <x v="26"/>
    <m/>
    <x v="1"/>
    <x v="1"/>
    <x v="0"/>
    <x v="0"/>
    <x v="0"/>
    <x v="0"/>
    <s v="X"/>
    <s v="1"/>
    <x v="1"/>
    <x v="0"/>
    <d v="2021-10-13T00:00:00"/>
    <x v="227"/>
    <m/>
    <n v="2738095.24"/>
    <m/>
    <x v="0"/>
    <x v="0"/>
    <m/>
    <m/>
    <x v="0"/>
    <x v="0"/>
    <x v="5"/>
    <x v="10"/>
    <x v="10"/>
    <x v="2"/>
    <n v="0"/>
    <x v="0"/>
    <x v="0"/>
    <n v="2021"/>
    <x v="3"/>
  </r>
  <r>
    <x v="0"/>
    <m/>
    <x v="1"/>
    <x v="1"/>
    <x v="0"/>
    <x v="0"/>
    <x v="0"/>
    <x v="0"/>
    <s v="X"/>
    <s v="1"/>
    <x v="1"/>
    <x v="0"/>
    <d v="2021-10-13T00:00:00"/>
    <x v="227"/>
    <m/>
    <n v="5435.08"/>
    <m/>
    <x v="0"/>
    <x v="0"/>
    <m/>
    <m/>
    <x v="0"/>
    <x v="0"/>
    <x v="0"/>
    <x v="10"/>
    <x v="10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10-01T00:00:00"/>
    <x v="227"/>
    <m/>
    <n v="15237.26"/>
    <m/>
    <x v="0"/>
    <x v="0"/>
    <m/>
    <m/>
    <x v="0"/>
    <x v="0"/>
    <x v="11"/>
    <x v="10"/>
    <x v="10"/>
    <x v="2"/>
    <n v="0"/>
    <x v="0"/>
    <x v="0"/>
    <n v="2021"/>
    <x v="3"/>
  </r>
  <r>
    <x v="2"/>
    <m/>
    <x v="1"/>
    <x v="1"/>
    <x v="0"/>
    <x v="0"/>
    <x v="0"/>
    <x v="0"/>
    <m/>
    <s v="1"/>
    <x v="1"/>
    <x v="0"/>
    <d v="2021-10-13T00:00:00"/>
    <x v="227"/>
    <m/>
    <n v="8999.7900000000009"/>
    <m/>
    <x v="0"/>
    <x v="0"/>
    <m/>
    <m/>
    <x v="0"/>
    <x v="0"/>
    <x v="1"/>
    <x v="10"/>
    <x v="10"/>
    <x v="2"/>
    <n v="0"/>
    <x v="0"/>
    <x v="0"/>
    <n v="2021"/>
    <x v="3"/>
  </r>
  <r>
    <x v="16"/>
    <m/>
    <x v="1"/>
    <x v="1"/>
    <x v="1"/>
    <x v="0"/>
    <x v="0"/>
    <x v="0"/>
    <m/>
    <m/>
    <x v="1"/>
    <x v="0"/>
    <d v="2021-10-15T00:00:00"/>
    <x v="227"/>
    <m/>
    <n v="3363287.22"/>
    <m/>
    <x v="0"/>
    <x v="0"/>
    <m/>
    <m/>
    <x v="0"/>
    <x v="0"/>
    <x v="13"/>
    <x v="10"/>
    <x v="10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0"/>
    <d v="2021-10-13T00:00:00"/>
    <x v="227"/>
    <m/>
    <n v="208095.33"/>
    <m/>
    <x v="0"/>
    <x v="0"/>
    <m/>
    <m/>
    <x v="0"/>
    <x v="0"/>
    <x v="8"/>
    <x v="10"/>
    <x v="10"/>
    <x v="2"/>
    <n v="0"/>
    <x v="0"/>
    <x v="0"/>
    <n v="2021"/>
    <x v="3"/>
  </r>
  <r>
    <x v="27"/>
    <s v="2.15.08.01.00.00"/>
    <x v="1"/>
    <x v="1"/>
    <x v="0"/>
    <x v="0"/>
    <x v="1"/>
    <x v="3"/>
    <m/>
    <m/>
    <x v="1"/>
    <x v="0"/>
    <d v="2021-10-15T00:00:00"/>
    <x v="227"/>
    <n v="-5960"/>
    <n v="-141.9"/>
    <m/>
    <x v="14"/>
    <x v="5"/>
    <m/>
    <m/>
    <x v="14"/>
    <x v="5"/>
    <x v="0"/>
    <x v="10"/>
    <x v="10"/>
    <x v="2"/>
    <n v="141.9"/>
    <x v="10"/>
    <x v="27"/>
    <n v="2021"/>
    <x v="3"/>
  </r>
  <r>
    <x v="6"/>
    <s v="2.15.03.00.00.00"/>
    <x v="1"/>
    <x v="1"/>
    <x v="0"/>
    <x v="0"/>
    <x v="1"/>
    <x v="3"/>
    <m/>
    <m/>
    <x v="1"/>
    <x v="0"/>
    <d v="2021-10-15T00:00:00"/>
    <x v="227"/>
    <n v="-600000"/>
    <n v="-14285.71"/>
    <m/>
    <x v="1"/>
    <x v="20"/>
    <m/>
    <m/>
    <x v="1"/>
    <x v="20"/>
    <x v="0"/>
    <x v="10"/>
    <x v="10"/>
    <x v="2"/>
    <n v="14285.71"/>
    <x v="10"/>
    <x v="27"/>
    <n v="2021"/>
    <x v="3"/>
  </r>
  <r>
    <x v="19"/>
    <s v="1.02.06.00.00.00"/>
    <x v="1"/>
    <x v="2"/>
    <x v="1"/>
    <x v="0"/>
    <x v="1"/>
    <x v="0"/>
    <m/>
    <m/>
    <x v="1"/>
    <x v="0"/>
    <d v="2021-10-15T00:00:00"/>
    <x v="227"/>
    <n v="161239.07"/>
    <n v="3839.03"/>
    <m/>
    <x v="17"/>
    <x v="2"/>
    <m/>
    <m/>
    <x v="17"/>
    <x v="2"/>
    <x v="16"/>
    <x v="10"/>
    <x v="10"/>
    <x v="2"/>
    <n v="3839.03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8T00:00:00"/>
    <x v="228"/>
    <n v="9000"/>
    <n v="209.58"/>
    <m/>
    <x v="17"/>
    <x v="3"/>
    <m/>
    <m/>
    <x v="17"/>
    <x v="3"/>
    <x v="16"/>
    <x v="10"/>
    <x v="10"/>
    <x v="2"/>
    <n v="209.58"/>
    <x v="10"/>
    <x v="1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1000"/>
    <n v="-14.87"/>
    <m/>
    <x v="24"/>
    <x v="13"/>
    <m/>
    <m/>
    <x v="5"/>
    <x v="13"/>
    <x v="0"/>
    <x v="10"/>
    <x v="10"/>
    <x v="2"/>
    <n v="14.87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300"/>
    <n v="-8.84"/>
    <m/>
    <x v="24"/>
    <x v="13"/>
    <m/>
    <m/>
    <x v="5"/>
    <x v="13"/>
    <x v="0"/>
    <x v="10"/>
    <x v="10"/>
    <x v="2"/>
    <n v="8.84"/>
    <x v="10"/>
    <x v="27"/>
    <n v="2021"/>
    <x v="3"/>
  </r>
  <r>
    <x v="5"/>
    <s v="2.15.01.12.00.00"/>
    <x v="1"/>
    <x v="1"/>
    <x v="0"/>
    <x v="0"/>
    <x v="1"/>
    <x v="3"/>
    <m/>
    <m/>
    <x v="1"/>
    <x v="0"/>
    <d v="2021-10-18T00:00:00"/>
    <x v="228"/>
    <n v="-1721.78"/>
    <n v="-40.99"/>
    <m/>
    <x v="24"/>
    <x v="13"/>
    <m/>
    <m/>
    <x v="5"/>
    <x v="13"/>
    <x v="0"/>
    <x v="10"/>
    <x v="10"/>
    <x v="2"/>
    <n v="40.99"/>
    <x v="10"/>
    <x v="27"/>
    <n v="2021"/>
    <x v="3"/>
  </r>
  <r>
    <x v="37"/>
    <s v="2.03.01.07.00.00"/>
    <x v="1"/>
    <x v="1"/>
    <x v="0"/>
    <x v="0"/>
    <x v="1"/>
    <x v="3"/>
    <m/>
    <m/>
    <x v="1"/>
    <x v="0"/>
    <d v="2021-10-18T00:00:00"/>
    <x v="228"/>
    <n v="-2600"/>
    <n v="-61.9"/>
    <m/>
    <x v="11"/>
    <x v="3"/>
    <m/>
    <m/>
    <x v="11"/>
    <x v="3"/>
    <x v="6"/>
    <x v="10"/>
    <x v="10"/>
    <x v="2"/>
    <n v="61.9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18T00:00:00"/>
    <x v="228"/>
    <n v="20000"/>
    <n v="766.76"/>
    <m/>
    <x v="17"/>
    <x v="5"/>
    <m/>
    <m/>
    <x v="17"/>
    <x v="5"/>
    <x v="16"/>
    <x v="10"/>
    <x v="10"/>
    <x v="2"/>
    <n v="766.76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18T00:00:00"/>
    <x v="228"/>
    <n v="-3900"/>
    <n v="-92.86"/>
    <m/>
    <x v="19"/>
    <x v="8"/>
    <m/>
    <m/>
    <x v="19"/>
    <x v="8"/>
    <x v="7"/>
    <x v="10"/>
    <x v="10"/>
    <x v="2"/>
    <n v="92.86"/>
    <x v="10"/>
    <x v="27"/>
    <n v="2021"/>
    <x v="3"/>
  </r>
  <r>
    <x v="9"/>
    <s v="2.03.01.07.00.00"/>
    <x v="1"/>
    <x v="1"/>
    <x v="0"/>
    <x v="0"/>
    <x v="1"/>
    <x v="3"/>
    <m/>
    <m/>
    <x v="1"/>
    <x v="0"/>
    <d v="2021-10-18T00:00:00"/>
    <x v="228"/>
    <n v="-6500"/>
    <n v="-154.76"/>
    <m/>
    <x v="19"/>
    <x v="16"/>
    <m/>
    <m/>
    <x v="19"/>
    <x v="16"/>
    <x v="7"/>
    <x v="10"/>
    <x v="10"/>
    <x v="2"/>
    <n v="154.76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35.71"/>
    <m/>
    <x v="16"/>
    <x v="4"/>
    <m/>
    <m/>
    <x v="16"/>
    <x v="4"/>
    <x v="16"/>
    <x v="10"/>
    <x v="10"/>
    <x v="2"/>
    <n v="35.7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19.05"/>
    <m/>
    <x v="16"/>
    <x v="16"/>
    <m/>
    <m/>
    <x v="16"/>
    <x v="16"/>
    <x v="16"/>
    <x v="10"/>
    <x v="10"/>
    <x v="2"/>
    <n v="119.0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238.1"/>
    <m/>
    <x v="16"/>
    <x v="2"/>
    <m/>
    <m/>
    <x v="16"/>
    <x v="2"/>
    <x v="16"/>
    <x v="10"/>
    <x v="10"/>
    <x v="2"/>
    <n v="238.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23.81"/>
    <m/>
    <x v="16"/>
    <x v="7"/>
    <m/>
    <m/>
    <x v="16"/>
    <x v="7"/>
    <x v="16"/>
    <x v="10"/>
    <x v="10"/>
    <x v="2"/>
    <n v="23.8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59.52"/>
    <m/>
    <x v="16"/>
    <x v="15"/>
    <m/>
    <m/>
    <x v="16"/>
    <x v="15"/>
    <x v="16"/>
    <x v="10"/>
    <x v="10"/>
    <x v="2"/>
    <n v="59.5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83.33"/>
    <m/>
    <x v="16"/>
    <x v="15"/>
    <m/>
    <m/>
    <x v="16"/>
    <x v="15"/>
    <x v="16"/>
    <x v="10"/>
    <x v="10"/>
    <x v="2"/>
    <n v="183.33"/>
    <x v="10"/>
    <x v="1"/>
    <n v="2021"/>
    <x v="3"/>
  </r>
  <r>
    <x v="9"/>
    <s v="2.03.01.07.00.00"/>
    <x v="1"/>
    <x v="1"/>
    <x v="0"/>
    <x v="0"/>
    <x v="1"/>
    <x v="3"/>
    <m/>
    <m/>
    <x v="1"/>
    <x v="0"/>
    <d v="2021-10-18T00:00:00"/>
    <x v="228"/>
    <n v="-13000"/>
    <n v="-309.52"/>
    <m/>
    <x v="19"/>
    <x v="14"/>
    <m/>
    <m/>
    <x v="19"/>
    <x v="14"/>
    <x v="7"/>
    <x v="10"/>
    <x v="10"/>
    <x v="2"/>
    <n v="309.52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18T00:00:00"/>
    <x v="228"/>
    <n v="0"/>
    <n v="161.9"/>
    <m/>
    <x v="16"/>
    <x v="2"/>
    <m/>
    <m/>
    <x v="16"/>
    <x v="2"/>
    <x v="16"/>
    <x v="10"/>
    <x v="10"/>
    <x v="2"/>
    <n v="161.9"/>
    <x v="10"/>
    <x v="1"/>
    <n v="2021"/>
    <x v="3"/>
  </r>
  <r>
    <x v="25"/>
    <m/>
    <x v="1"/>
    <x v="1"/>
    <x v="0"/>
    <x v="0"/>
    <x v="0"/>
    <x v="0"/>
    <s v="X"/>
    <s v="1"/>
    <x v="1"/>
    <x v="0"/>
    <d v="2021-10-13T00:00:00"/>
    <x v="228"/>
    <m/>
    <n v="17832.72"/>
    <m/>
    <x v="0"/>
    <x v="0"/>
    <m/>
    <m/>
    <x v="0"/>
    <x v="0"/>
    <x v="0"/>
    <x v="10"/>
    <x v="10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10-05T00:00:00"/>
    <x v="228"/>
    <m/>
    <n v="112109.23"/>
    <m/>
    <x v="0"/>
    <x v="0"/>
    <m/>
    <m/>
    <x v="0"/>
    <x v="0"/>
    <x v="0"/>
    <x v="10"/>
    <x v="10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0-04T00:00:00"/>
    <x v="228"/>
    <m/>
    <n v="15389.44"/>
    <m/>
    <x v="0"/>
    <x v="0"/>
    <m/>
    <m/>
    <x v="0"/>
    <x v="0"/>
    <x v="0"/>
    <x v="10"/>
    <x v="10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0-18T00:00:00"/>
    <x v="228"/>
    <m/>
    <n v="145331.38"/>
    <m/>
    <x v="0"/>
    <x v="0"/>
    <m/>
    <m/>
    <x v="0"/>
    <x v="0"/>
    <x v="14"/>
    <x v="10"/>
    <x v="10"/>
    <x v="2"/>
    <n v="0"/>
    <x v="0"/>
    <x v="0"/>
    <n v="2021"/>
    <x v="3"/>
  </r>
  <r>
    <x v="5"/>
    <s v="2.15.01.18.00.00"/>
    <x v="1"/>
    <x v="1"/>
    <x v="0"/>
    <x v="0"/>
    <x v="1"/>
    <x v="3"/>
    <m/>
    <m/>
    <x v="1"/>
    <x v="0"/>
    <d v="2021-10-18T00:00:00"/>
    <x v="228"/>
    <n v="-500"/>
    <n v="-10.89"/>
    <m/>
    <x v="26"/>
    <x v="19"/>
    <m/>
    <m/>
    <x v="5"/>
    <x v="19"/>
    <x v="0"/>
    <x v="10"/>
    <x v="10"/>
    <x v="2"/>
    <n v="10.89"/>
    <x v="10"/>
    <x v="27"/>
    <n v="2021"/>
    <x v="3"/>
  </r>
  <r>
    <x v="15"/>
    <s v="2.06.02.00.00.00"/>
    <x v="1"/>
    <x v="1"/>
    <x v="0"/>
    <x v="0"/>
    <x v="1"/>
    <x v="3"/>
    <m/>
    <m/>
    <x v="1"/>
    <x v="0"/>
    <d v="2021-10-18T00:00:00"/>
    <x v="228"/>
    <n v="-200000"/>
    <n v="-4761.8999999999996"/>
    <m/>
    <x v="31"/>
    <x v="19"/>
    <m/>
    <m/>
    <x v="23"/>
    <x v="19"/>
    <x v="12"/>
    <x v="10"/>
    <x v="10"/>
    <x v="2"/>
    <n v="4761.8999999999996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18T00:00:00"/>
    <x v="228"/>
    <n v="10440"/>
    <n v="248.57"/>
    <m/>
    <x v="17"/>
    <x v="31"/>
    <m/>
    <m/>
    <x v="17"/>
    <x v="31"/>
    <x v="16"/>
    <x v="10"/>
    <x v="10"/>
    <x v="2"/>
    <n v="248.57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19T00:00:00"/>
    <x v="229"/>
    <n v="130000"/>
    <n v="3992.75"/>
    <m/>
    <x v="17"/>
    <x v="3"/>
    <m/>
    <m/>
    <x v="17"/>
    <x v="3"/>
    <x v="16"/>
    <x v="10"/>
    <x v="10"/>
    <x v="2"/>
    <n v="3992.7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90000"/>
    <n v="2397.5500000000002"/>
    <m/>
    <x v="17"/>
    <x v="3"/>
    <m/>
    <m/>
    <x v="17"/>
    <x v="3"/>
    <x v="16"/>
    <x v="10"/>
    <x v="10"/>
    <x v="2"/>
    <n v="2397.550000000000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5000"/>
    <n v="6.96"/>
    <m/>
    <x v="17"/>
    <x v="3"/>
    <m/>
    <m/>
    <x v="17"/>
    <x v="3"/>
    <x v="16"/>
    <x v="10"/>
    <x v="10"/>
    <x v="2"/>
    <n v="6.96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40000"/>
    <n v="1072.31"/>
    <m/>
    <x v="17"/>
    <x v="5"/>
    <m/>
    <m/>
    <x v="17"/>
    <x v="5"/>
    <x v="16"/>
    <x v="10"/>
    <x v="10"/>
    <x v="2"/>
    <n v="1072.3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19T00:00:00"/>
    <x v="229"/>
    <n v="6500"/>
    <n v="150.71"/>
    <m/>
    <x v="17"/>
    <x v="5"/>
    <m/>
    <m/>
    <x v="17"/>
    <x v="5"/>
    <x v="16"/>
    <x v="10"/>
    <x v="10"/>
    <x v="2"/>
    <n v="150.7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19T00:00:00"/>
    <x v="229"/>
    <n v="0"/>
    <n v="166.67"/>
    <m/>
    <x v="16"/>
    <x v="15"/>
    <m/>
    <m/>
    <x v="16"/>
    <x v="15"/>
    <x v="16"/>
    <x v="10"/>
    <x v="10"/>
    <x v="2"/>
    <n v="166.67"/>
    <x v="10"/>
    <x v="1"/>
    <n v="2021"/>
    <x v="3"/>
  </r>
  <r>
    <x v="19"/>
    <s v="1.02.01.00.00.00"/>
    <x v="1"/>
    <x v="2"/>
    <x v="1"/>
    <x v="0"/>
    <x v="1"/>
    <x v="0"/>
    <m/>
    <m/>
    <x v="1"/>
    <x v="0"/>
    <d v="2021-10-19T00:00:00"/>
    <x v="229"/>
    <n v="0"/>
    <n v="3631.96"/>
    <m/>
    <x v="17"/>
    <x v="10"/>
    <m/>
    <m/>
    <x v="17"/>
    <x v="10"/>
    <x v="16"/>
    <x v="10"/>
    <x v="10"/>
    <x v="2"/>
    <n v="3631.96"/>
    <x v="10"/>
    <x v="1"/>
    <n v="2021"/>
    <x v="3"/>
  </r>
  <r>
    <x v="10"/>
    <m/>
    <x v="1"/>
    <x v="1"/>
    <x v="0"/>
    <x v="0"/>
    <x v="0"/>
    <x v="0"/>
    <s v="X"/>
    <s v="2"/>
    <x v="1"/>
    <x v="0"/>
    <d v="2021-10-10T00:00:00"/>
    <x v="229"/>
    <m/>
    <n v="63074.84"/>
    <m/>
    <x v="0"/>
    <x v="0"/>
    <m/>
    <m/>
    <x v="0"/>
    <x v="0"/>
    <x v="8"/>
    <x v="10"/>
    <x v="10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10-13T00:00:00"/>
    <x v="229"/>
    <m/>
    <n v="30"/>
    <m/>
    <x v="0"/>
    <x v="0"/>
    <m/>
    <m/>
    <x v="0"/>
    <x v="0"/>
    <x v="1"/>
    <x v="10"/>
    <x v="10"/>
    <x v="2"/>
    <n v="0"/>
    <x v="0"/>
    <x v="0"/>
    <n v="2021"/>
    <x v="3"/>
  </r>
  <r>
    <x v="21"/>
    <m/>
    <x v="1"/>
    <x v="1"/>
    <x v="0"/>
    <x v="0"/>
    <x v="0"/>
    <x v="0"/>
    <m/>
    <s v="4"/>
    <x v="1"/>
    <x v="0"/>
    <d v="2021-10-13T00:00:00"/>
    <x v="229"/>
    <m/>
    <n v="92264.46"/>
    <m/>
    <x v="0"/>
    <x v="0"/>
    <m/>
    <m/>
    <x v="0"/>
    <x v="0"/>
    <x v="1"/>
    <x v="10"/>
    <x v="10"/>
    <x v="2"/>
    <n v="0"/>
    <x v="0"/>
    <x v="0"/>
    <n v="2021"/>
    <x v="3"/>
  </r>
  <r>
    <x v="10"/>
    <m/>
    <x v="1"/>
    <x v="1"/>
    <x v="1"/>
    <x v="0"/>
    <x v="0"/>
    <x v="0"/>
    <m/>
    <m/>
    <x v="1"/>
    <x v="0"/>
    <d v="2021-10-19T00:00:00"/>
    <x v="229"/>
    <m/>
    <n v="155369.29999999999"/>
    <m/>
    <x v="0"/>
    <x v="0"/>
    <m/>
    <m/>
    <x v="0"/>
    <x v="0"/>
    <x v="8"/>
    <x v="10"/>
    <x v="10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10-19T00:00:00"/>
    <x v="229"/>
    <n v="1452515.5"/>
    <n v="36116.620000000003"/>
    <m/>
    <x v="30"/>
    <x v="26"/>
    <m/>
    <m/>
    <x v="18"/>
    <x v="26"/>
    <x v="13"/>
    <x v="10"/>
    <x v="10"/>
    <x v="2"/>
    <n v="36116.620000000003"/>
    <x v="10"/>
    <x v="1"/>
    <n v="2021"/>
    <x v="3"/>
  </r>
  <r>
    <x v="29"/>
    <s v="2.15.01.07.00.00"/>
    <x v="1"/>
    <x v="1"/>
    <x v="0"/>
    <x v="0"/>
    <x v="1"/>
    <x v="3"/>
    <m/>
    <m/>
    <x v="1"/>
    <x v="0"/>
    <d v="2021-10-20T00:00:00"/>
    <x v="230"/>
    <n v="-23000"/>
    <n v="-297.62"/>
    <m/>
    <x v="9"/>
    <x v="21"/>
    <m/>
    <m/>
    <x v="9"/>
    <x v="21"/>
    <x v="0"/>
    <x v="10"/>
    <x v="10"/>
    <x v="2"/>
    <n v="297.62"/>
    <x v="10"/>
    <x v="27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19707.259999999998"/>
    <n v="0"/>
    <m/>
    <x v="17"/>
    <x v="13"/>
    <m/>
    <m/>
    <x v="17"/>
    <x v="13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0T00:00:00"/>
    <x v="230"/>
    <n v="5000"/>
    <n v="147.15"/>
    <m/>
    <x v="17"/>
    <x v="3"/>
    <m/>
    <m/>
    <x v="17"/>
    <x v="3"/>
    <x v="16"/>
    <x v="10"/>
    <x v="10"/>
    <x v="2"/>
    <n v="147.15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0T00:00:00"/>
    <x v="230"/>
    <n v="7000"/>
    <n v="244.76"/>
    <m/>
    <x v="17"/>
    <x v="5"/>
    <m/>
    <m/>
    <x v="17"/>
    <x v="5"/>
    <x v="16"/>
    <x v="10"/>
    <x v="10"/>
    <x v="2"/>
    <n v="244.76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6200"/>
    <n v="139.91999999999999"/>
    <m/>
    <x v="17"/>
    <x v="20"/>
    <m/>
    <m/>
    <x v="17"/>
    <x v="20"/>
    <x v="16"/>
    <x v="10"/>
    <x v="10"/>
    <x v="2"/>
    <n v="139.91999999999999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20T00:00:00"/>
    <x v="230"/>
    <n v="-400000"/>
    <n v="-9193.06"/>
    <m/>
    <x v="19"/>
    <x v="6"/>
    <m/>
    <m/>
    <x v="19"/>
    <x v="6"/>
    <x v="7"/>
    <x v="10"/>
    <x v="10"/>
    <x v="2"/>
    <n v="9193.06"/>
    <x v="10"/>
    <x v="27"/>
    <n v="2021"/>
    <x v="3"/>
  </r>
  <r>
    <x v="9"/>
    <s v="2.01.01.01.00.00"/>
    <x v="1"/>
    <x v="1"/>
    <x v="0"/>
    <x v="0"/>
    <x v="1"/>
    <x v="3"/>
    <m/>
    <m/>
    <x v="1"/>
    <x v="0"/>
    <d v="2021-10-20T00:00:00"/>
    <x v="230"/>
    <n v="-5500000"/>
    <n v="-124740.74"/>
    <m/>
    <x v="19"/>
    <x v="6"/>
    <m/>
    <m/>
    <x v="19"/>
    <x v="6"/>
    <x v="7"/>
    <x v="10"/>
    <x v="10"/>
    <x v="2"/>
    <n v="124740.74"/>
    <x v="10"/>
    <x v="27"/>
    <n v="2021"/>
    <x v="3"/>
  </r>
  <r>
    <x v="19"/>
    <s v="1.02.06.00.00.00"/>
    <x v="1"/>
    <x v="2"/>
    <x v="1"/>
    <x v="0"/>
    <x v="1"/>
    <x v="0"/>
    <m/>
    <m/>
    <x v="1"/>
    <x v="0"/>
    <d v="2021-10-20T00:00:00"/>
    <x v="230"/>
    <n v="8500"/>
    <n v="244.03"/>
    <m/>
    <x v="17"/>
    <x v="20"/>
    <m/>
    <m/>
    <x v="17"/>
    <x v="20"/>
    <x v="16"/>
    <x v="10"/>
    <x v="10"/>
    <x v="2"/>
    <n v="244.0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0T00:00:00"/>
    <x v="230"/>
    <n v="0"/>
    <n v="476.19"/>
    <m/>
    <x v="16"/>
    <x v="2"/>
    <m/>
    <m/>
    <x v="16"/>
    <x v="2"/>
    <x v="16"/>
    <x v="10"/>
    <x v="10"/>
    <x v="2"/>
    <n v="476.19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0T00:00:00"/>
    <x v="230"/>
    <n v="39966.11"/>
    <n v="36.32"/>
    <m/>
    <x v="17"/>
    <x v="4"/>
    <m/>
    <m/>
    <x v="17"/>
    <x v="4"/>
    <x v="16"/>
    <x v="10"/>
    <x v="10"/>
    <x v="2"/>
    <n v="36.32"/>
    <x v="10"/>
    <x v="1"/>
    <n v="2021"/>
    <x v="3"/>
  </r>
  <r>
    <x v="15"/>
    <m/>
    <x v="1"/>
    <x v="1"/>
    <x v="0"/>
    <x v="0"/>
    <x v="0"/>
    <x v="0"/>
    <m/>
    <s v="3"/>
    <x v="1"/>
    <x v="0"/>
    <d v="2021-10-12T00:00:00"/>
    <x v="230"/>
    <m/>
    <n v="353.26"/>
    <m/>
    <x v="0"/>
    <x v="0"/>
    <m/>
    <m/>
    <x v="0"/>
    <x v="0"/>
    <x v="12"/>
    <x v="10"/>
    <x v="10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10-20T00:00:00"/>
    <x v="230"/>
    <m/>
    <n v="30209.63"/>
    <m/>
    <x v="0"/>
    <x v="0"/>
    <m/>
    <m/>
    <x v="0"/>
    <x v="0"/>
    <x v="1"/>
    <x v="10"/>
    <x v="10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10-12T00:00:00"/>
    <x v="230"/>
    <m/>
    <n v="17313.29"/>
    <m/>
    <x v="0"/>
    <x v="0"/>
    <m/>
    <m/>
    <x v="0"/>
    <x v="0"/>
    <x v="1"/>
    <x v="10"/>
    <x v="10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10-10T00:00:00"/>
    <x v="230"/>
    <m/>
    <n v="12543.09"/>
    <m/>
    <x v="0"/>
    <x v="0"/>
    <m/>
    <m/>
    <x v="0"/>
    <x v="0"/>
    <x v="1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0T00:00:00"/>
    <x v="230"/>
    <n v="12268.2"/>
    <n v="292.10000000000002"/>
    <m/>
    <x v="17"/>
    <x v="2"/>
    <m/>
    <m/>
    <x v="17"/>
    <x v="2"/>
    <x v="16"/>
    <x v="10"/>
    <x v="10"/>
    <x v="2"/>
    <n v="292.10000000000002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1T00:00:00"/>
    <x v="231"/>
    <n v="5000"/>
    <n v="89.57"/>
    <m/>
    <x v="17"/>
    <x v="3"/>
    <m/>
    <m/>
    <x v="17"/>
    <x v="3"/>
    <x v="16"/>
    <x v="10"/>
    <x v="10"/>
    <x v="2"/>
    <n v="89.57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1T00:00:00"/>
    <x v="231"/>
    <n v="6500"/>
    <n v="117.65"/>
    <m/>
    <x v="17"/>
    <x v="5"/>
    <m/>
    <m/>
    <x v="17"/>
    <x v="5"/>
    <x v="16"/>
    <x v="10"/>
    <x v="10"/>
    <x v="2"/>
    <n v="117.6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1T00:00:00"/>
    <x v="231"/>
    <n v="6200"/>
    <n v="0"/>
    <m/>
    <x v="17"/>
    <x v="20"/>
    <m/>
    <m/>
    <x v="17"/>
    <x v="20"/>
    <x v="16"/>
    <x v="10"/>
    <x v="10"/>
    <x v="2"/>
    <n v="0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1T00:00:00"/>
    <x v="231"/>
    <n v="0"/>
    <n v="119.05"/>
    <m/>
    <x v="16"/>
    <x v="8"/>
    <m/>
    <m/>
    <x v="16"/>
    <x v="8"/>
    <x v="16"/>
    <x v="10"/>
    <x v="10"/>
    <x v="2"/>
    <n v="119.0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1T00:00:00"/>
    <x v="231"/>
    <n v="0"/>
    <n v="792.65"/>
    <m/>
    <x v="17"/>
    <x v="10"/>
    <m/>
    <m/>
    <x v="17"/>
    <x v="10"/>
    <x v="16"/>
    <x v="10"/>
    <x v="10"/>
    <x v="2"/>
    <n v="792.65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21T00:00:00"/>
    <x v="231"/>
    <n v="0"/>
    <n v="523.80999999999995"/>
    <m/>
    <x v="8"/>
    <x v="11"/>
    <m/>
    <m/>
    <x v="8"/>
    <x v="11"/>
    <x v="23"/>
    <x v="10"/>
    <x v="10"/>
    <x v="2"/>
    <n v="523.80999999999995"/>
    <x v="10"/>
    <x v="1"/>
    <n v="2021"/>
    <x v="3"/>
  </r>
  <r>
    <x v="9"/>
    <m/>
    <x v="1"/>
    <x v="2"/>
    <x v="0"/>
    <x v="0"/>
    <x v="1"/>
    <x v="0"/>
    <m/>
    <m/>
    <x v="1"/>
    <x v="0"/>
    <d v="2021-10-21T00:00:00"/>
    <x v="231"/>
    <n v="1452515.5"/>
    <n v="14402.91"/>
    <m/>
    <x v="19"/>
    <x v="26"/>
    <m/>
    <m/>
    <x v="19"/>
    <x v="26"/>
    <x v="7"/>
    <x v="10"/>
    <x v="10"/>
    <x v="2"/>
    <n v="14402.91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1T00:00:00"/>
    <x v="231"/>
    <n v="8500"/>
    <n v="0"/>
    <m/>
    <x v="17"/>
    <x v="20"/>
    <m/>
    <m/>
    <x v="17"/>
    <x v="20"/>
    <x v="16"/>
    <x v="10"/>
    <x v="10"/>
    <x v="2"/>
    <n v="0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1T00:00:00"/>
    <x v="231"/>
    <n v="1442.29"/>
    <n v="34.340000000000003"/>
    <m/>
    <x v="17"/>
    <x v="7"/>
    <m/>
    <m/>
    <x v="17"/>
    <x v="7"/>
    <x v="16"/>
    <x v="10"/>
    <x v="10"/>
    <x v="2"/>
    <n v="34.340000000000003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1T00:00:00"/>
    <x v="231"/>
    <n v="1388.48"/>
    <n v="33.06"/>
    <m/>
    <x v="17"/>
    <x v="7"/>
    <m/>
    <m/>
    <x v="17"/>
    <x v="7"/>
    <x v="16"/>
    <x v="10"/>
    <x v="10"/>
    <x v="2"/>
    <n v="33.06"/>
    <x v="10"/>
    <x v="1"/>
    <n v="2021"/>
    <x v="3"/>
  </r>
  <r>
    <x v="5"/>
    <s v="2.15.08.14.00.00"/>
    <x v="1"/>
    <x v="1"/>
    <x v="0"/>
    <x v="0"/>
    <x v="1"/>
    <x v="3"/>
    <m/>
    <m/>
    <x v="1"/>
    <x v="0"/>
    <d v="2021-10-22T00:00:00"/>
    <x v="232"/>
    <n v="-600000"/>
    <n v="-14285.7"/>
    <m/>
    <x v="5"/>
    <x v="12"/>
    <m/>
    <m/>
    <x v="5"/>
    <x v="12"/>
    <x v="0"/>
    <x v="10"/>
    <x v="10"/>
    <x v="2"/>
    <n v="14285.7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5000"/>
    <n v="32.47"/>
    <m/>
    <x v="17"/>
    <x v="3"/>
    <m/>
    <m/>
    <x v="17"/>
    <x v="3"/>
    <x v="16"/>
    <x v="10"/>
    <x v="10"/>
    <x v="2"/>
    <n v="32.47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2T00:00:00"/>
    <x v="232"/>
    <n v="3724.63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2T00:00:00"/>
    <x v="232"/>
    <n v="10990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32000"/>
    <n v="882.12"/>
    <m/>
    <x v="17"/>
    <x v="5"/>
    <m/>
    <m/>
    <x v="17"/>
    <x v="5"/>
    <x v="16"/>
    <x v="10"/>
    <x v="10"/>
    <x v="2"/>
    <n v="882.12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2T00:00:00"/>
    <x v="232"/>
    <n v="280"/>
    <n v="4.04"/>
    <m/>
    <x v="17"/>
    <x v="20"/>
    <m/>
    <m/>
    <x v="17"/>
    <x v="20"/>
    <x v="16"/>
    <x v="10"/>
    <x v="10"/>
    <x v="2"/>
    <n v="4.04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2T00:00:00"/>
    <x v="232"/>
    <n v="7000"/>
    <n v="130.9"/>
    <m/>
    <x v="17"/>
    <x v="5"/>
    <m/>
    <m/>
    <x v="17"/>
    <x v="5"/>
    <x v="16"/>
    <x v="10"/>
    <x v="10"/>
    <x v="2"/>
    <n v="130.9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22T00:00:00"/>
    <x v="232"/>
    <n v="0"/>
    <n v="5.95"/>
    <m/>
    <x v="8"/>
    <x v="6"/>
    <m/>
    <m/>
    <x v="8"/>
    <x v="6"/>
    <x v="23"/>
    <x v="10"/>
    <x v="10"/>
    <x v="2"/>
    <n v="5.95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2T00:00:00"/>
    <x v="232"/>
    <n v="0"/>
    <n v="155.94999999999999"/>
    <m/>
    <x v="16"/>
    <x v="15"/>
    <m/>
    <m/>
    <x v="16"/>
    <x v="15"/>
    <x v="16"/>
    <x v="10"/>
    <x v="10"/>
    <x v="2"/>
    <n v="155.94999999999999"/>
    <x v="10"/>
    <x v="1"/>
    <n v="2021"/>
    <x v="3"/>
  </r>
  <r>
    <x v="5"/>
    <m/>
    <x v="1"/>
    <x v="1"/>
    <x v="0"/>
    <x v="0"/>
    <x v="0"/>
    <x v="0"/>
    <m/>
    <s v="2"/>
    <x v="1"/>
    <x v="0"/>
    <d v="2021-10-05T00:00:00"/>
    <x v="232"/>
    <m/>
    <n v="178571.43"/>
    <m/>
    <x v="0"/>
    <x v="0"/>
    <m/>
    <m/>
    <x v="0"/>
    <x v="0"/>
    <x v="0"/>
    <x v="10"/>
    <x v="10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10-15T00:00:00"/>
    <x v="232"/>
    <m/>
    <n v="306972.42"/>
    <m/>
    <x v="0"/>
    <x v="0"/>
    <m/>
    <m/>
    <x v="0"/>
    <x v="0"/>
    <x v="4"/>
    <x v="10"/>
    <x v="10"/>
    <x v="2"/>
    <n v="0"/>
    <x v="0"/>
    <x v="0"/>
    <n v="2021"/>
    <x v="3"/>
  </r>
  <r>
    <x v="2"/>
    <m/>
    <x v="1"/>
    <x v="1"/>
    <x v="1"/>
    <x v="0"/>
    <x v="0"/>
    <x v="0"/>
    <m/>
    <m/>
    <x v="1"/>
    <x v="0"/>
    <d v="2021-10-22T00:00:00"/>
    <x v="232"/>
    <m/>
    <n v="523395.77"/>
    <m/>
    <x v="0"/>
    <x v="0"/>
    <m/>
    <m/>
    <x v="0"/>
    <x v="0"/>
    <x v="1"/>
    <x v="10"/>
    <x v="10"/>
    <x v="2"/>
    <n v="0"/>
    <x v="0"/>
    <x v="0"/>
    <n v="2021"/>
    <x v="3"/>
  </r>
  <r>
    <x v="16"/>
    <m/>
    <x v="1"/>
    <x v="1"/>
    <x v="0"/>
    <x v="0"/>
    <x v="0"/>
    <x v="0"/>
    <m/>
    <s v="2"/>
    <x v="1"/>
    <x v="0"/>
    <d v="2021-10-11T00:00:00"/>
    <x v="232"/>
    <m/>
    <n v="2318.7399999999998"/>
    <m/>
    <x v="0"/>
    <x v="0"/>
    <m/>
    <m/>
    <x v="0"/>
    <x v="0"/>
    <x v="13"/>
    <x v="10"/>
    <x v="1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0-22T00:00:00"/>
    <x v="232"/>
    <n v="38650.68"/>
    <n v="920.25"/>
    <m/>
    <x v="17"/>
    <x v="4"/>
    <m/>
    <m/>
    <x v="17"/>
    <x v="4"/>
    <x v="16"/>
    <x v="10"/>
    <x v="10"/>
    <x v="2"/>
    <n v="920.2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2T00:00:00"/>
    <x v="232"/>
    <n v="30515.81"/>
    <n v="726.57"/>
    <m/>
    <x v="17"/>
    <x v="4"/>
    <m/>
    <m/>
    <x v="17"/>
    <x v="4"/>
    <x v="16"/>
    <x v="10"/>
    <x v="10"/>
    <x v="2"/>
    <n v="726.57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2T00:00:00"/>
    <x v="232"/>
    <n v="208032.5"/>
    <n v="4953.1499999999996"/>
    <m/>
    <x v="17"/>
    <x v="2"/>
    <m/>
    <m/>
    <x v="17"/>
    <x v="2"/>
    <x v="16"/>
    <x v="10"/>
    <x v="10"/>
    <x v="2"/>
    <n v="4953.1499999999996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5T00:00:00"/>
    <x v="233"/>
    <n v="9000"/>
    <n v="210.25"/>
    <m/>
    <x v="17"/>
    <x v="3"/>
    <m/>
    <m/>
    <x v="17"/>
    <x v="3"/>
    <x v="16"/>
    <x v="10"/>
    <x v="10"/>
    <x v="2"/>
    <n v="210.25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5T00:00:00"/>
    <x v="233"/>
    <n v="1252.1300000000001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5T00:00:00"/>
    <x v="233"/>
    <n v="25171.61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5T00:00:00"/>
    <x v="233"/>
    <n v="20000"/>
    <n v="627.84"/>
    <m/>
    <x v="17"/>
    <x v="5"/>
    <m/>
    <m/>
    <x v="17"/>
    <x v="5"/>
    <x v="16"/>
    <x v="10"/>
    <x v="10"/>
    <x v="2"/>
    <n v="627.84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25T00:00:00"/>
    <x v="233"/>
    <n v="0"/>
    <n v="145.24"/>
    <m/>
    <x v="8"/>
    <x v="12"/>
    <m/>
    <m/>
    <x v="8"/>
    <x v="12"/>
    <x v="23"/>
    <x v="10"/>
    <x v="10"/>
    <x v="2"/>
    <n v="145.24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5T00:00:00"/>
    <x v="233"/>
    <n v="0"/>
    <n v="476.19"/>
    <m/>
    <x v="16"/>
    <x v="18"/>
    <m/>
    <m/>
    <x v="16"/>
    <x v="18"/>
    <x v="16"/>
    <x v="10"/>
    <x v="10"/>
    <x v="2"/>
    <n v="476.19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25T00:00:00"/>
    <x v="233"/>
    <n v="0"/>
    <n v="52.38"/>
    <m/>
    <x v="8"/>
    <x v="6"/>
    <m/>
    <m/>
    <x v="8"/>
    <x v="6"/>
    <x v="23"/>
    <x v="10"/>
    <x v="10"/>
    <x v="2"/>
    <n v="52.38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5T00:00:00"/>
    <x v="233"/>
    <n v="0"/>
    <n v="-2.86"/>
    <m/>
    <x v="19"/>
    <x v="11"/>
    <m/>
    <m/>
    <x v="19"/>
    <x v="11"/>
    <x v="7"/>
    <x v="10"/>
    <x v="10"/>
    <x v="2"/>
    <n v="2.86"/>
    <x v="10"/>
    <x v="27"/>
    <n v="2021"/>
    <x v="3"/>
  </r>
  <r>
    <x v="4"/>
    <m/>
    <x v="1"/>
    <x v="1"/>
    <x v="1"/>
    <x v="0"/>
    <x v="0"/>
    <x v="0"/>
    <m/>
    <m/>
    <x v="1"/>
    <x v="0"/>
    <d v="2021-10-25T00:00:00"/>
    <x v="233"/>
    <m/>
    <n v="3500000"/>
    <m/>
    <x v="0"/>
    <x v="0"/>
    <m/>
    <m/>
    <x v="0"/>
    <x v="0"/>
    <x v="3"/>
    <x v="10"/>
    <x v="10"/>
    <x v="2"/>
    <n v="0"/>
    <x v="0"/>
    <x v="0"/>
    <n v="2021"/>
    <x v="3"/>
  </r>
  <r>
    <x v="43"/>
    <m/>
    <x v="1"/>
    <x v="1"/>
    <x v="0"/>
    <x v="0"/>
    <x v="0"/>
    <x v="0"/>
    <m/>
    <s v="3"/>
    <x v="1"/>
    <x v="0"/>
    <d v="2021-10-15T00:00:00"/>
    <x v="233"/>
    <m/>
    <n v="3500000"/>
    <m/>
    <x v="0"/>
    <x v="0"/>
    <m/>
    <m/>
    <x v="0"/>
    <x v="0"/>
    <x v="6"/>
    <x v="10"/>
    <x v="10"/>
    <x v="2"/>
    <n v="0"/>
    <x v="0"/>
    <x v="0"/>
    <n v="2021"/>
    <x v="3"/>
  </r>
  <r>
    <x v="40"/>
    <s v="2.01.05.02.00.00"/>
    <x v="1"/>
    <x v="1"/>
    <x v="0"/>
    <x v="0"/>
    <x v="1"/>
    <x v="3"/>
    <m/>
    <m/>
    <x v="1"/>
    <x v="0"/>
    <d v="2021-10-25T00:00:00"/>
    <x v="233"/>
    <n v="-234000"/>
    <n v="-4857.1400000000003"/>
    <m/>
    <x v="21"/>
    <x v="2"/>
    <m/>
    <m/>
    <x v="20"/>
    <x v="2"/>
    <x v="2"/>
    <x v="10"/>
    <x v="10"/>
    <x v="2"/>
    <n v="4857.1400000000003"/>
    <x v="10"/>
    <x v="27"/>
    <n v="2021"/>
    <x v="3"/>
  </r>
  <r>
    <x v="40"/>
    <s v="2.01.05.01.00.00"/>
    <x v="1"/>
    <x v="1"/>
    <x v="0"/>
    <x v="0"/>
    <x v="1"/>
    <x v="3"/>
    <m/>
    <m/>
    <x v="1"/>
    <x v="0"/>
    <d v="2021-10-25T00:00:00"/>
    <x v="233"/>
    <n v="-31400000"/>
    <n v="-731925.64"/>
    <m/>
    <x v="20"/>
    <x v="2"/>
    <m/>
    <m/>
    <x v="20"/>
    <x v="2"/>
    <x v="2"/>
    <x v="10"/>
    <x v="10"/>
    <x v="2"/>
    <n v="731925.64"/>
    <x v="10"/>
    <x v="27"/>
    <n v="2021"/>
    <x v="3"/>
  </r>
  <r>
    <x v="15"/>
    <s v="2.06.01.00.00.00"/>
    <x v="1"/>
    <x v="1"/>
    <x v="0"/>
    <x v="0"/>
    <x v="1"/>
    <x v="3"/>
    <m/>
    <m/>
    <x v="1"/>
    <x v="0"/>
    <d v="2021-10-25T00:00:00"/>
    <x v="233"/>
    <n v="-1200000"/>
    <n v="-21191.08"/>
    <m/>
    <x v="32"/>
    <x v="19"/>
    <m/>
    <m/>
    <x v="23"/>
    <x v="19"/>
    <x v="12"/>
    <x v="10"/>
    <x v="10"/>
    <x v="2"/>
    <n v="21191.08"/>
    <x v="10"/>
    <x v="27"/>
    <n v="2021"/>
    <x v="3"/>
  </r>
  <r>
    <x v="15"/>
    <s v="2.06.02.00.00.00"/>
    <x v="1"/>
    <x v="1"/>
    <x v="0"/>
    <x v="0"/>
    <x v="1"/>
    <x v="3"/>
    <m/>
    <m/>
    <x v="1"/>
    <x v="0"/>
    <d v="2021-10-25T00:00:00"/>
    <x v="233"/>
    <n v="-200000"/>
    <n v="-12142.25"/>
    <m/>
    <x v="31"/>
    <x v="19"/>
    <m/>
    <m/>
    <x v="23"/>
    <x v="19"/>
    <x v="12"/>
    <x v="10"/>
    <x v="10"/>
    <x v="2"/>
    <n v="12142.25"/>
    <x v="10"/>
    <x v="27"/>
    <n v="2021"/>
    <x v="3"/>
  </r>
  <r>
    <x v="36"/>
    <s v="1.03.05.00.00.00"/>
    <x v="1"/>
    <x v="2"/>
    <x v="1"/>
    <x v="0"/>
    <x v="1"/>
    <x v="0"/>
    <m/>
    <m/>
    <x v="1"/>
    <x v="0"/>
    <d v="2021-10-26T00:00:00"/>
    <x v="234"/>
    <n v="27416.9"/>
    <n v="652.78"/>
    <m/>
    <x v="8"/>
    <x v="8"/>
    <m/>
    <m/>
    <x v="8"/>
    <x v="8"/>
    <x v="23"/>
    <x v="10"/>
    <x v="10"/>
    <x v="2"/>
    <n v="652.78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20615.78"/>
    <n v="2871.8"/>
    <m/>
    <x v="17"/>
    <x v="13"/>
    <m/>
    <m/>
    <x v="17"/>
    <x v="13"/>
    <x v="16"/>
    <x v="10"/>
    <x v="10"/>
    <x v="2"/>
    <n v="2871.8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5000"/>
    <n v="51.96"/>
    <m/>
    <x v="17"/>
    <x v="3"/>
    <m/>
    <m/>
    <x v="17"/>
    <x v="3"/>
    <x v="16"/>
    <x v="10"/>
    <x v="10"/>
    <x v="2"/>
    <n v="51.96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83214.36"/>
    <n v="1981.29"/>
    <m/>
    <x v="17"/>
    <x v="15"/>
    <m/>
    <m/>
    <x v="17"/>
    <x v="15"/>
    <x v="16"/>
    <x v="10"/>
    <x v="10"/>
    <x v="2"/>
    <n v="1981.29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26T00:00:00"/>
    <x v="234"/>
    <n v="-2700000"/>
    <n v="-68241.259999999995"/>
    <m/>
    <x v="19"/>
    <x v="6"/>
    <m/>
    <m/>
    <x v="19"/>
    <x v="6"/>
    <x v="7"/>
    <x v="10"/>
    <x v="10"/>
    <x v="2"/>
    <n v="68241.259999999995"/>
    <x v="10"/>
    <x v="27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45000"/>
    <n v="914.31"/>
    <m/>
    <x v="17"/>
    <x v="5"/>
    <m/>
    <m/>
    <x v="17"/>
    <x v="5"/>
    <x v="16"/>
    <x v="10"/>
    <x v="10"/>
    <x v="2"/>
    <n v="914.31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6T00:00:00"/>
    <x v="234"/>
    <n v="6500"/>
    <n v="196.41"/>
    <m/>
    <x v="17"/>
    <x v="5"/>
    <m/>
    <m/>
    <x v="17"/>
    <x v="5"/>
    <x v="16"/>
    <x v="10"/>
    <x v="10"/>
    <x v="2"/>
    <n v="196.41"/>
    <x v="10"/>
    <x v="1"/>
    <n v="2021"/>
    <x v="3"/>
  </r>
  <r>
    <x v="9"/>
    <m/>
    <x v="1"/>
    <x v="1"/>
    <x v="0"/>
    <x v="0"/>
    <x v="1"/>
    <x v="0"/>
    <m/>
    <s v="3"/>
    <x v="1"/>
    <x v="0"/>
    <d v="2021-10-26T00:00:00"/>
    <x v="234"/>
    <n v="0"/>
    <n v="1785714.29"/>
    <m/>
    <x v="19"/>
    <x v="11"/>
    <m/>
    <m/>
    <x v="19"/>
    <x v="11"/>
    <x v="7"/>
    <x v="10"/>
    <x v="10"/>
    <x v="2"/>
    <n v="-1785714.29"/>
    <x v="10"/>
    <x v="1"/>
    <n v="2021"/>
    <x v="3"/>
  </r>
  <r>
    <x v="9"/>
    <s v="2.01.02.00.00.00"/>
    <x v="1"/>
    <x v="1"/>
    <x v="0"/>
    <x v="0"/>
    <x v="1"/>
    <x v="3"/>
    <m/>
    <m/>
    <x v="1"/>
    <x v="0"/>
    <d v="2021-10-26T00:00:00"/>
    <x v="234"/>
    <n v="-21000000"/>
    <n v="-492179.33"/>
    <m/>
    <x v="19"/>
    <x v="6"/>
    <m/>
    <m/>
    <x v="19"/>
    <x v="6"/>
    <x v="7"/>
    <x v="10"/>
    <x v="10"/>
    <x v="2"/>
    <n v="492179.33"/>
    <x v="10"/>
    <x v="27"/>
    <n v="2021"/>
    <x v="3"/>
  </r>
  <r>
    <x v="9"/>
    <m/>
    <x v="5"/>
    <x v="1"/>
    <x v="0"/>
    <x v="0"/>
    <x v="1"/>
    <x v="0"/>
    <m/>
    <s v="3"/>
    <x v="2"/>
    <x v="0"/>
    <d v="2021-10-26T00:00:00"/>
    <x v="234"/>
    <n v="0"/>
    <n v="0"/>
    <m/>
    <x v="19"/>
    <x v="11"/>
    <m/>
    <m/>
    <x v="19"/>
    <x v="11"/>
    <x v="7"/>
    <x v="10"/>
    <x v="10"/>
    <x v="2"/>
    <n v="0"/>
    <x v="10"/>
    <x v="1"/>
    <n v="2021"/>
    <x v="3"/>
  </r>
  <r>
    <x v="9"/>
    <m/>
    <x v="1"/>
    <x v="1"/>
    <x v="0"/>
    <x v="0"/>
    <x v="0"/>
    <x v="0"/>
    <m/>
    <m/>
    <x v="1"/>
    <x v="0"/>
    <d v="2021-10-26T00:00:00"/>
    <x v="234"/>
    <n v="0"/>
    <n v="1785714.29"/>
    <m/>
    <x v="19"/>
    <x v="11"/>
    <m/>
    <m/>
    <x v="19"/>
    <x v="11"/>
    <x v="7"/>
    <x v="10"/>
    <x v="10"/>
    <x v="2"/>
    <n v="-1785714.2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6T00:00:00"/>
    <x v="234"/>
    <n v="0"/>
    <n v="147.62"/>
    <m/>
    <x v="17"/>
    <x v="14"/>
    <m/>
    <m/>
    <x v="17"/>
    <x v="14"/>
    <x v="16"/>
    <x v="10"/>
    <x v="10"/>
    <x v="2"/>
    <n v="147.62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6T00:00:00"/>
    <x v="234"/>
    <n v="0"/>
    <n v="29.76"/>
    <m/>
    <x v="16"/>
    <x v="7"/>
    <m/>
    <m/>
    <x v="16"/>
    <x v="7"/>
    <x v="16"/>
    <x v="10"/>
    <x v="10"/>
    <x v="2"/>
    <n v="29.76"/>
    <x v="10"/>
    <x v="1"/>
    <n v="2021"/>
    <x v="3"/>
  </r>
  <r>
    <x v="9"/>
    <s v="2.15.01.12.00.00"/>
    <x v="1"/>
    <x v="1"/>
    <x v="0"/>
    <x v="0"/>
    <x v="1"/>
    <x v="3"/>
    <m/>
    <m/>
    <x v="1"/>
    <x v="0"/>
    <d v="2021-10-26T00:00:00"/>
    <x v="234"/>
    <n v="0"/>
    <n v="-114.29"/>
    <m/>
    <x v="19"/>
    <x v="6"/>
    <m/>
    <m/>
    <x v="19"/>
    <x v="6"/>
    <x v="7"/>
    <x v="10"/>
    <x v="10"/>
    <x v="2"/>
    <n v="114.29"/>
    <x v="10"/>
    <x v="27"/>
    <n v="2021"/>
    <x v="3"/>
  </r>
  <r>
    <x v="9"/>
    <s v="2.01.01.01.00.00"/>
    <x v="1"/>
    <x v="1"/>
    <x v="0"/>
    <x v="0"/>
    <x v="1"/>
    <x v="3"/>
    <m/>
    <m/>
    <x v="1"/>
    <x v="0"/>
    <d v="2021-10-26T00:00:00"/>
    <x v="234"/>
    <n v="0"/>
    <n v="-392.86"/>
    <m/>
    <x v="19"/>
    <x v="6"/>
    <m/>
    <m/>
    <x v="19"/>
    <x v="6"/>
    <x v="7"/>
    <x v="10"/>
    <x v="10"/>
    <x v="2"/>
    <n v="392.86"/>
    <x v="10"/>
    <x v="27"/>
    <n v="2021"/>
    <x v="3"/>
  </r>
  <r>
    <x v="39"/>
    <s v="1.02.10.00.00.00"/>
    <x v="1"/>
    <x v="2"/>
    <x v="1"/>
    <x v="0"/>
    <x v="1"/>
    <x v="0"/>
    <m/>
    <m/>
    <x v="1"/>
    <x v="0"/>
    <d v="2021-10-26T00:00:00"/>
    <x v="234"/>
    <n v="0"/>
    <n v="97.62"/>
    <m/>
    <x v="16"/>
    <x v="7"/>
    <m/>
    <m/>
    <x v="16"/>
    <x v="7"/>
    <x v="16"/>
    <x v="10"/>
    <x v="10"/>
    <x v="2"/>
    <n v="97.6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1377.67"/>
    <m/>
    <x v="17"/>
    <x v="10"/>
    <m/>
    <m/>
    <x v="17"/>
    <x v="10"/>
    <x v="16"/>
    <x v="10"/>
    <x v="10"/>
    <x v="2"/>
    <n v="1377.67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7"/>
    <x v="10"/>
    <m/>
    <m/>
    <x v="17"/>
    <x v="10"/>
    <x v="16"/>
    <x v="10"/>
    <x v="10"/>
    <x v="2"/>
    <n v="792.6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7"/>
    <x v="10"/>
    <m/>
    <m/>
    <x v="17"/>
    <x v="10"/>
    <x v="16"/>
    <x v="10"/>
    <x v="10"/>
    <x v="2"/>
    <n v="792.65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6T00:00:00"/>
    <x v="234"/>
    <n v="0"/>
    <n v="792.65"/>
    <m/>
    <x v="17"/>
    <x v="10"/>
    <m/>
    <m/>
    <x v="17"/>
    <x v="10"/>
    <x v="16"/>
    <x v="10"/>
    <x v="10"/>
    <x v="2"/>
    <n v="792.65"/>
    <x v="10"/>
    <x v="1"/>
    <n v="2021"/>
    <x v="3"/>
  </r>
  <r>
    <x v="9"/>
    <s v="2.15.08.14.00.00"/>
    <x v="1"/>
    <x v="1"/>
    <x v="0"/>
    <x v="0"/>
    <x v="1"/>
    <x v="3"/>
    <m/>
    <m/>
    <x v="1"/>
    <x v="0"/>
    <d v="2021-10-26T00:00:00"/>
    <x v="234"/>
    <n v="0"/>
    <n v="-7.96"/>
    <m/>
    <x v="19"/>
    <x v="6"/>
    <m/>
    <m/>
    <x v="19"/>
    <x v="6"/>
    <x v="7"/>
    <x v="10"/>
    <x v="10"/>
    <x v="2"/>
    <n v="7.96"/>
    <x v="10"/>
    <x v="27"/>
    <n v="2021"/>
    <x v="3"/>
  </r>
  <r>
    <x v="4"/>
    <m/>
    <x v="1"/>
    <x v="1"/>
    <x v="0"/>
    <x v="0"/>
    <x v="0"/>
    <x v="0"/>
    <m/>
    <s v="3"/>
    <x v="1"/>
    <x v="0"/>
    <d v="2021-10-15T00:00:00"/>
    <x v="234"/>
    <m/>
    <n v="797000.91"/>
    <m/>
    <x v="0"/>
    <x v="0"/>
    <m/>
    <m/>
    <x v="0"/>
    <x v="0"/>
    <x v="3"/>
    <x v="10"/>
    <x v="10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0-01T00:00:00"/>
    <x v="234"/>
    <m/>
    <n v="10726.76"/>
    <m/>
    <x v="0"/>
    <x v="0"/>
    <m/>
    <m/>
    <x v="0"/>
    <x v="0"/>
    <x v="13"/>
    <x v="10"/>
    <x v="10"/>
    <x v="2"/>
    <n v="0"/>
    <x v="0"/>
    <x v="0"/>
    <n v="2021"/>
    <x v="3"/>
  </r>
  <r>
    <x v="9"/>
    <m/>
    <x v="1"/>
    <x v="1"/>
    <x v="0"/>
    <x v="0"/>
    <x v="0"/>
    <x v="0"/>
    <m/>
    <s v="3"/>
    <x v="1"/>
    <x v="0"/>
    <d v="2021-10-15T00:00:00"/>
    <x v="234"/>
    <m/>
    <n v="2571.4299999999998"/>
    <m/>
    <x v="0"/>
    <x v="0"/>
    <m/>
    <m/>
    <x v="0"/>
    <x v="0"/>
    <x v="7"/>
    <x v="10"/>
    <x v="10"/>
    <x v="2"/>
    <n v="0"/>
    <x v="0"/>
    <x v="0"/>
    <n v="2021"/>
    <x v="3"/>
  </r>
  <r>
    <x v="26"/>
    <m/>
    <x v="1"/>
    <x v="1"/>
    <x v="1"/>
    <x v="0"/>
    <x v="0"/>
    <x v="0"/>
    <m/>
    <m/>
    <x v="1"/>
    <x v="0"/>
    <d v="2021-10-26T00:00:00"/>
    <x v="234"/>
    <m/>
    <n v="7302410.0999999996"/>
    <m/>
    <x v="0"/>
    <x v="0"/>
    <m/>
    <m/>
    <x v="0"/>
    <x v="0"/>
    <x v="5"/>
    <x v="10"/>
    <x v="10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0-15T00:00:00"/>
    <x v="234"/>
    <m/>
    <n v="9245.39"/>
    <m/>
    <x v="0"/>
    <x v="0"/>
    <m/>
    <m/>
    <x v="0"/>
    <x v="0"/>
    <x v="12"/>
    <x v="10"/>
    <x v="10"/>
    <x v="2"/>
    <n v="0"/>
    <x v="0"/>
    <x v="0"/>
    <n v="2021"/>
    <x v="3"/>
  </r>
  <r>
    <x v="14"/>
    <m/>
    <x v="1"/>
    <x v="1"/>
    <x v="0"/>
    <x v="0"/>
    <x v="0"/>
    <x v="0"/>
    <s v="X"/>
    <s v="3"/>
    <x v="1"/>
    <x v="0"/>
    <d v="2021-10-15T00:00:00"/>
    <x v="234"/>
    <m/>
    <n v="20567.009999999998"/>
    <m/>
    <x v="0"/>
    <x v="0"/>
    <m/>
    <m/>
    <x v="0"/>
    <x v="0"/>
    <x v="11"/>
    <x v="10"/>
    <x v="10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10-15T00:00:00"/>
    <x v="234"/>
    <m/>
    <n v="5914531.1600000001"/>
    <m/>
    <x v="0"/>
    <x v="0"/>
    <m/>
    <m/>
    <x v="0"/>
    <x v="0"/>
    <x v="1"/>
    <x v="10"/>
    <x v="10"/>
    <x v="2"/>
    <n v="0"/>
    <x v="0"/>
    <x v="0"/>
    <n v="2021"/>
    <x v="3"/>
  </r>
  <r>
    <x v="2"/>
    <m/>
    <x v="1"/>
    <x v="1"/>
    <x v="0"/>
    <x v="0"/>
    <x v="0"/>
    <x v="0"/>
    <m/>
    <s v="1"/>
    <x v="1"/>
    <x v="0"/>
    <d v="2021-10-18T00:00:00"/>
    <x v="234"/>
    <m/>
    <n v="304278.59999999998"/>
    <m/>
    <x v="0"/>
    <x v="0"/>
    <m/>
    <m/>
    <x v="0"/>
    <x v="0"/>
    <x v="1"/>
    <x v="10"/>
    <x v="10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10-15T00:00:00"/>
    <x v="234"/>
    <m/>
    <n v="201853.6"/>
    <m/>
    <x v="0"/>
    <x v="0"/>
    <m/>
    <m/>
    <x v="0"/>
    <x v="0"/>
    <x v="9"/>
    <x v="10"/>
    <x v="1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0-26T00:00:00"/>
    <x v="234"/>
    <n v="3586.2"/>
    <n v="85.39"/>
    <m/>
    <x v="17"/>
    <x v="7"/>
    <m/>
    <m/>
    <x v="17"/>
    <x v="7"/>
    <x v="16"/>
    <x v="10"/>
    <x v="10"/>
    <x v="2"/>
    <n v="85.39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333626.93"/>
    <n v="7943.5"/>
    <m/>
    <x v="17"/>
    <x v="2"/>
    <m/>
    <m/>
    <x v="17"/>
    <x v="2"/>
    <x v="16"/>
    <x v="10"/>
    <x v="10"/>
    <x v="2"/>
    <n v="7943.5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82678.34"/>
    <n v="3545.52"/>
    <m/>
    <x v="17"/>
    <x v="2"/>
    <m/>
    <m/>
    <x v="17"/>
    <x v="2"/>
    <x v="16"/>
    <x v="10"/>
    <x v="10"/>
    <x v="2"/>
    <n v="3545.52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17184.55"/>
    <n v="409.16"/>
    <m/>
    <x v="17"/>
    <x v="2"/>
    <m/>
    <m/>
    <x v="17"/>
    <x v="2"/>
    <x v="16"/>
    <x v="10"/>
    <x v="10"/>
    <x v="2"/>
    <n v="409.16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6T00:00:00"/>
    <x v="234"/>
    <n v="8646.3700000000008"/>
    <n v="205.87"/>
    <m/>
    <x v="17"/>
    <x v="7"/>
    <m/>
    <m/>
    <x v="17"/>
    <x v="7"/>
    <x v="16"/>
    <x v="10"/>
    <x v="10"/>
    <x v="2"/>
    <n v="205.87"/>
    <x v="10"/>
    <x v="1"/>
    <n v="2021"/>
    <x v="3"/>
  </r>
  <r>
    <x v="29"/>
    <s v="2.15.01.07.00.00"/>
    <x v="1"/>
    <x v="1"/>
    <x v="0"/>
    <x v="0"/>
    <x v="1"/>
    <x v="3"/>
    <m/>
    <m/>
    <x v="1"/>
    <x v="0"/>
    <d v="2021-10-27T00:00:00"/>
    <x v="235"/>
    <n v="-34480"/>
    <n v="-820.95"/>
    <m/>
    <x v="9"/>
    <x v="21"/>
    <m/>
    <m/>
    <x v="9"/>
    <x v="21"/>
    <x v="0"/>
    <x v="10"/>
    <x v="10"/>
    <x v="2"/>
    <n v="820.95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7T00:00:00"/>
    <x v="235"/>
    <n v="5000"/>
    <n v="90.92"/>
    <m/>
    <x v="17"/>
    <x v="3"/>
    <m/>
    <m/>
    <x v="17"/>
    <x v="3"/>
    <x v="16"/>
    <x v="10"/>
    <x v="10"/>
    <x v="2"/>
    <n v="90.9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7T00:00:00"/>
    <x v="235"/>
    <n v="47758.57"/>
    <n v="1137.1099999999999"/>
    <m/>
    <x v="17"/>
    <x v="27"/>
    <m/>
    <m/>
    <x v="17"/>
    <x v="27"/>
    <x v="16"/>
    <x v="10"/>
    <x v="10"/>
    <x v="2"/>
    <n v="1137.1099999999999"/>
    <x v="10"/>
    <x v="1"/>
    <n v="2021"/>
    <x v="3"/>
  </r>
  <r>
    <x v="9"/>
    <s v="2.01.02.00.00.00"/>
    <x v="1"/>
    <x v="1"/>
    <x v="0"/>
    <x v="0"/>
    <x v="1"/>
    <x v="3"/>
    <m/>
    <m/>
    <x v="1"/>
    <x v="0"/>
    <d v="2021-10-27T00:00:00"/>
    <x v="235"/>
    <n v="-648430"/>
    <n v="-15438.81"/>
    <m/>
    <x v="19"/>
    <x v="6"/>
    <m/>
    <m/>
    <x v="19"/>
    <x v="6"/>
    <x v="7"/>
    <x v="10"/>
    <x v="10"/>
    <x v="2"/>
    <n v="15438.81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7T00:00:00"/>
    <x v="235"/>
    <n v="7000"/>
    <n v="191.01"/>
    <m/>
    <x v="17"/>
    <x v="5"/>
    <m/>
    <m/>
    <x v="17"/>
    <x v="5"/>
    <x v="16"/>
    <x v="10"/>
    <x v="10"/>
    <x v="2"/>
    <n v="191.01"/>
    <x v="10"/>
    <x v="1"/>
    <n v="2021"/>
    <x v="3"/>
  </r>
  <r>
    <x v="9"/>
    <s v="2.15.03.00.00.00"/>
    <x v="1"/>
    <x v="1"/>
    <x v="0"/>
    <x v="0"/>
    <x v="1"/>
    <x v="3"/>
    <m/>
    <m/>
    <x v="1"/>
    <x v="0"/>
    <d v="2021-10-27T00:00:00"/>
    <x v="235"/>
    <n v="-150000"/>
    <n v="-4502.24"/>
    <m/>
    <x v="19"/>
    <x v="6"/>
    <m/>
    <m/>
    <x v="19"/>
    <x v="6"/>
    <x v="7"/>
    <x v="10"/>
    <x v="10"/>
    <x v="2"/>
    <n v="4502.24"/>
    <x v="10"/>
    <x v="28"/>
    <n v="2021"/>
    <x v="3"/>
  </r>
  <r>
    <x v="9"/>
    <s v="2.01.01.01.00.00"/>
    <x v="1"/>
    <x v="1"/>
    <x v="0"/>
    <x v="0"/>
    <x v="1"/>
    <x v="3"/>
    <m/>
    <m/>
    <x v="1"/>
    <x v="0"/>
    <d v="2021-10-27T00:00:00"/>
    <x v="235"/>
    <n v="-11200000"/>
    <n v="-262745.21999999997"/>
    <m/>
    <x v="19"/>
    <x v="6"/>
    <m/>
    <m/>
    <x v="19"/>
    <x v="6"/>
    <x v="7"/>
    <x v="10"/>
    <x v="10"/>
    <x v="2"/>
    <n v="262745.21999999997"/>
    <x v="10"/>
    <x v="28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6.9"/>
    <m/>
    <x v="17"/>
    <x v="14"/>
    <m/>
    <m/>
    <x v="17"/>
    <x v="14"/>
    <x v="16"/>
    <x v="10"/>
    <x v="10"/>
    <x v="2"/>
    <n v="36.9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7T00:00:00"/>
    <x v="235"/>
    <n v="0"/>
    <n v="35.71"/>
    <m/>
    <x v="16"/>
    <x v="16"/>
    <m/>
    <m/>
    <x v="16"/>
    <x v="16"/>
    <x v="16"/>
    <x v="10"/>
    <x v="10"/>
    <x v="2"/>
    <n v="35.7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9.71"/>
    <m/>
    <x v="17"/>
    <x v="5"/>
    <m/>
    <m/>
    <x v="17"/>
    <x v="5"/>
    <x v="16"/>
    <x v="10"/>
    <x v="10"/>
    <x v="2"/>
    <n v="39.71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39.71"/>
    <m/>
    <x v="17"/>
    <x v="5"/>
    <m/>
    <m/>
    <x v="17"/>
    <x v="5"/>
    <x v="16"/>
    <x v="10"/>
    <x v="10"/>
    <x v="2"/>
    <n v="39.71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7T00:00:00"/>
    <x v="235"/>
    <n v="0"/>
    <n v="23.81"/>
    <m/>
    <x v="16"/>
    <x v="15"/>
    <m/>
    <m/>
    <x v="16"/>
    <x v="15"/>
    <x v="16"/>
    <x v="10"/>
    <x v="10"/>
    <x v="2"/>
    <n v="23.81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7T00:00:00"/>
    <x v="235"/>
    <n v="0"/>
    <n v="10542.86"/>
    <m/>
    <x v="17"/>
    <x v="6"/>
    <m/>
    <m/>
    <x v="17"/>
    <x v="6"/>
    <x v="16"/>
    <x v="10"/>
    <x v="10"/>
    <x v="2"/>
    <n v="10542.86"/>
    <x v="10"/>
    <x v="1"/>
    <n v="2021"/>
    <x v="3"/>
  </r>
  <r>
    <x v="36"/>
    <s v="1.03.05.00.00.00"/>
    <x v="1"/>
    <x v="2"/>
    <x v="1"/>
    <x v="0"/>
    <x v="1"/>
    <x v="0"/>
    <m/>
    <m/>
    <x v="1"/>
    <x v="0"/>
    <d v="2021-10-27T00:00:00"/>
    <x v="235"/>
    <n v="0"/>
    <n v="1562.85"/>
    <m/>
    <x v="8"/>
    <x v="6"/>
    <m/>
    <m/>
    <x v="8"/>
    <x v="6"/>
    <x v="23"/>
    <x v="10"/>
    <x v="10"/>
    <x v="2"/>
    <n v="1562.85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0"/>
    <n v="27.86"/>
    <m/>
    <x v="17"/>
    <x v="14"/>
    <m/>
    <m/>
    <x v="17"/>
    <x v="14"/>
    <x v="16"/>
    <x v="10"/>
    <x v="10"/>
    <x v="2"/>
    <n v="27.86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7T00:00:00"/>
    <x v="235"/>
    <n v="0"/>
    <n v="-5.95"/>
    <m/>
    <x v="19"/>
    <x v="11"/>
    <m/>
    <m/>
    <x v="19"/>
    <x v="11"/>
    <x v="7"/>
    <x v="10"/>
    <x v="10"/>
    <x v="2"/>
    <n v="5.95"/>
    <x v="10"/>
    <x v="28"/>
    <n v="2021"/>
    <x v="3"/>
  </r>
  <r>
    <x v="25"/>
    <m/>
    <x v="1"/>
    <x v="1"/>
    <x v="1"/>
    <x v="0"/>
    <x v="0"/>
    <x v="0"/>
    <m/>
    <m/>
    <x v="1"/>
    <x v="0"/>
    <d v="2021-10-27T00:00:00"/>
    <x v="235"/>
    <m/>
    <n v="4301184.83"/>
    <m/>
    <x v="0"/>
    <x v="0"/>
    <m/>
    <m/>
    <x v="0"/>
    <x v="0"/>
    <x v="0"/>
    <x v="10"/>
    <x v="10"/>
    <x v="2"/>
    <n v="0"/>
    <x v="0"/>
    <x v="0"/>
    <n v="2021"/>
    <x v="3"/>
  </r>
  <r>
    <x v="20"/>
    <m/>
    <x v="1"/>
    <x v="1"/>
    <x v="0"/>
    <x v="0"/>
    <x v="0"/>
    <x v="0"/>
    <s v="X"/>
    <s v="1"/>
    <x v="1"/>
    <x v="0"/>
    <d v="2021-10-18T00:00:00"/>
    <x v="235"/>
    <m/>
    <n v="2621911.88"/>
    <m/>
    <x v="0"/>
    <x v="0"/>
    <m/>
    <m/>
    <x v="0"/>
    <x v="0"/>
    <x v="17"/>
    <x v="10"/>
    <x v="10"/>
    <x v="2"/>
    <n v="0"/>
    <x v="0"/>
    <x v="0"/>
    <n v="2021"/>
    <x v="3"/>
  </r>
  <r>
    <x v="17"/>
    <m/>
    <x v="1"/>
    <x v="1"/>
    <x v="0"/>
    <x v="0"/>
    <x v="0"/>
    <x v="0"/>
    <s v="X"/>
    <s v="3"/>
    <x v="1"/>
    <x v="0"/>
    <d v="2021-10-15T00:00:00"/>
    <x v="235"/>
    <m/>
    <n v="27547.39"/>
    <m/>
    <x v="0"/>
    <x v="0"/>
    <m/>
    <m/>
    <x v="0"/>
    <x v="0"/>
    <x v="14"/>
    <x v="10"/>
    <x v="10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10-15T00:00:00"/>
    <x v="235"/>
    <m/>
    <n v="37013.949999999997"/>
    <m/>
    <x v="0"/>
    <x v="0"/>
    <m/>
    <m/>
    <x v="0"/>
    <x v="0"/>
    <x v="4"/>
    <x v="10"/>
    <x v="10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10-15T00:00:00"/>
    <x v="235"/>
    <m/>
    <n v="25173.33"/>
    <m/>
    <x v="0"/>
    <x v="0"/>
    <m/>
    <m/>
    <x v="0"/>
    <x v="0"/>
    <x v="10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7T00:00:00"/>
    <x v="235"/>
    <n v="26714.99"/>
    <n v="636.07000000000005"/>
    <m/>
    <x v="17"/>
    <x v="2"/>
    <m/>
    <m/>
    <x v="17"/>
    <x v="2"/>
    <x v="16"/>
    <x v="10"/>
    <x v="10"/>
    <x v="2"/>
    <n v="636.07000000000005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3594.12"/>
    <n v="83.88"/>
    <m/>
    <x v="17"/>
    <x v="14"/>
    <m/>
    <m/>
    <x v="17"/>
    <x v="14"/>
    <x v="16"/>
    <x v="10"/>
    <x v="10"/>
    <x v="2"/>
    <n v="83.88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4070.86"/>
    <n v="95.24"/>
    <m/>
    <x v="17"/>
    <x v="14"/>
    <m/>
    <m/>
    <x v="17"/>
    <x v="14"/>
    <x v="16"/>
    <x v="10"/>
    <x v="10"/>
    <x v="2"/>
    <n v="95.24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2237.17"/>
    <n v="52.14"/>
    <m/>
    <x v="17"/>
    <x v="14"/>
    <m/>
    <m/>
    <x v="17"/>
    <x v="14"/>
    <x v="16"/>
    <x v="10"/>
    <x v="10"/>
    <x v="2"/>
    <n v="52.14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3117.38"/>
    <n v="72.53"/>
    <m/>
    <x v="17"/>
    <x v="14"/>
    <m/>
    <m/>
    <x v="17"/>
    <x v="14"/>
    <x v="16"/>
    <x v="10"/>
    <x v="10"/>
    <x v="2"/>
    <n v="72.53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1213.8"/>
    <n v="28.9"/>
    <m/>
    <x v="17"/>
    <x v="14"/>
    <m/>
    <m/>
    <x v="17"/>
    <x v="14"/>
    <x v="16"/>
    <x v="10"/>
    <x v="10"/>
    <x v="2"/>
    <n v="28.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7T00:00:00"/>
    <x v="235"/>
    <n v="7889.31"/>
    <n v="171.51"/>
    <m/>
    <x v="17"/>
    <x v="14"/>
    <m/>
    <m/>
    <x v="17"/>
    <x v="14"/>
    <x v="16"/>
    <x v="10"/>
    <x v="10"/>
    <x v="2"/>
    <n v="171.51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8T00:00:00"/>
    <x v="236"/>
    <n v="12389.59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11.00.00.00"/>
    <x v="5"/>
    <x v="2"/>
    <x v="1"/>
    <x v="0"/>
    <x v="1"/>
    <x v="0"/>
    <m/>
    <m/>
    <x v="2"/>
    <x v="0"/>
    <d v="2021-10-28T00:00:00"/>
    <x v="236"/>
    <n v="70000"/>
    <n v="0"/>
    <m/>
    <x v="17"/>
    <x v="13"/>
    <m/>
    <m/>
    <x v="17"/>
    <x v="13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8T00:00:00"/>
    <x v="236"/>
    <n v="5000"/>
    <n v="33.4"/>
    <m/>
    <x v="17"/>
    <x v="3"/>
    <m/>
    <m/>
    <x v="17"/>
    <x v="3"/>
    <x v="16"/>
    <x v="10"/>
    <x v="10"/>
    <x v="2"/>
    <n v="33.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8T00:00:00"/>
    <x v="236"/>
    <n v="71740.039999999994"/>
    <n v="1708.1"/>
    <m/>
    <x v="17"/>
    <x v="13"/>
    <m/>
    <m/>
    <x v="17"/>
    <x v="13"/>
    <x v="16"/>
    <x v="10"/>
    <x v="10"/>
    <x v="2"/>
    <n v="1708.1"/>
    <x v="10"/>
    <x v="1"/>
    <n v="2021"/>
    <x v="3"/>
  </r>
  <r>
    <x v="9"/>
    <m/>
    <x v="1"/>
    <x v="1"/>
    <x v="0"/>
    <x v="0"/>
    <x v="0"/>
    <x v="0"/>
    <m/>
    <m/>
    <x v="1"/>
    <x v="0"/>
    <d v="2021-10-28T00:00:00"/>
    <x v="236"/>
    <n v="0"/>
    <n v="54761.9"/>
    <m/>
    <x v="19"/>
    <x v="11"/>
    <m/>
    <m/>
    <x v="19"/>
    <x v="11"/>
    <x v="7"/>
    <x v="10"/>
    <x v="10"/>
    <x v="2"/>
    <n v="-54761.9"/>
    <x v="10"/>
    <x v="1"/>
    <n v="2021"/>
    <x v="3"/>
  </r>
  <r>
    <x v="9"/>
    <s v="2.01.04.00.00.00"/>
    <x v="1"/>
    <x v="1"/>
    <x v="0"/>
    <x v="0"/>
    <x v="1"/>
    <x v="3"/>
    <m/>
    <m/>
    <x v="1"/>
    <x v="0"/>
    <d v="2021-10-28T00:00:00"/>
    <x v="236"/>
    <n v="-821094.87"/>
    <n v="-19307.52"/>
    <m/>
    <x v="19"/>
    <x v="6"/>
    <m/>
    <m/>
    <x v="19"/>
    <x v="6"/>
    <x v="7"/>
    <x v="10"/>
    <x v="10"/>
    <x v="2"/>
    <n v="19307.52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8T00:00:00"/>
    <x v="236"/>
    <n v="6500"/>
    <n v="140.58000000000001"/>
    <m/>
    <x v="17"/>
    <x v="5"/>
    <m/>
    <m/>
    <x v="17"/>
    <x v="5"/>
    <x v="16"/>
    <x v="10"/>
    <x v="10"/>
    <x v="2"/>
    <n v="140.58000000000001"/>
    <x v="10"/>
    <x v="1"/>
    <n v="2021"/>
    <x v="3"/>
  </r>
  <r>
    <x v="9"/>
    <s v="2.01.01.01.00.00"/>
    <x v="1"/>
    <x v="1"/>
    <x v="0"/>
    <x v="0"/>
    <x v="1"/>
    <x v="3"/>
    <m/>
    <m/>
    <x v="1"/>
    <x v="0"/>
    <d v="2021-10-28T00:00:00"/>
    <x v="236"/>
    <n v="-67000000"/>
    <n v="-1570354.83"/>
    <m/>
    <x v="19"/>
    <x v="6"/>
    <m/>
    <m/>
    <x v="19"/>
    <x v="6"/>
    <x v="7"/>
    <x v="10"/>
    <x v="10"/>
    <x v="2"/>
    <n v="1570354.83"/>
    <x v="10"/>
    <x v="28"/>
    <n v="2021"/>
    <x v="3"/>
  </r>
  <r>
    <x v="9"/>
    <m/>
    <x v="1"/>
    <x v="1"/>
    <x v="0"/>
    <x v="0"/>
    <x v="1"/>
    <x v="0"/>
    <m/>
    <s v="3"/>
    <x v="1"/>
    <x v="0"/>
    <d v="2021-10-28T00:00:00"/>
    <x v="236"/>
    <n v="0"/>
    <n v="19047.62"/>
    <m/>
    <x v="19"/>
    <x v="11"/>
    <m/>
    <m/>
    <x v="19"/>
    <x v="11"/>
    <x v="7"/>
    <x v="10"/>
    <x v="10"/>
    <x v="2"/>
    <n v="-19047.62"/>
    <x v="10"/>
    <x v="1"/>
    <n v="2021"/>
    <x v="3"/>
  </r>
  <r>
    <x v="9"/>
    <m/>
    <x v="1"/>
    <x v="1"/>
    <x v="0"/>
    <x v="0"/>
    <x v="1"/>
    <x v="0"/>
    <m/>
    <s v="3"/>
    <x v="1"/>
    <x v="0"/>
    <d v="2021-10-28T00:00:00"/>
    <x v="236"/>
    <n v="0"/>
    <n v="35714.29"/>
    <m/>
    <x v="19"/>
    <x v="11"/>
    <m/>
    <m/>
    <x v="19"/>
    <x v="11"/>
    <x v="7"/>
    <x v="10"/>
    <x v="10"/>
    <x v="2"/>
    <n v="-35714.29"/>
    <x v="10"/>
    <x v="1"/>
    <n v="2021"/>
    <x v="3"/>
  </r>
  <r>
    <x v="19"/>
    <s v="1.02.09.00.00.00"/>
    <x v="1"/>
    <x v="2"/>
    <x v="1"/>
    <x v="0"/>
    <x v="1"/>
    <x v="0"/>
    <m/>
    <m/>
    <x v="1"/>
    <x v="0"/>
    <d v="2021-10-28T00:00:00"/>
    <x v="236"/>
    <n v="0"/>
    <n v="40.950000000000003"/>
    <m/>
    <x v="17"/>
    <x v="8"/>
    <m/>
    <m/>
    <x v="17"/>
    <x v="8"/>
    <x v="16"/>
    <x v="10"/>
    <x v="10"/>
    <x v="2"/>
    <n v="40.950000000000003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190.48"/>
    <m/>
    <x v="16"/>
    <x v="18"/>
    <m/>
    <m/>
    <x v="16"/>
    <x v="18"/>
    <x v="16"/>
    <x v="10"/>
    <x v="10"/>
    <x v="2"/>
    <n v="190.48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47.62"/>
    <m/>
    <x v="16"/>
    <x v="8"/>
    <m/>
    <m/>
    <x v="16"/>
    <x v="8"/>
    <x v="16"/>
    <x v="10"/>
    <x v="10"/>
    <x v="2"/>
    <n v="47.62"/>
    <x v="10"/>
    <x v="1"/>
    <n v="2021"/>
    <x v="3"/>
  </r>
  <r>
    <x v="19"/>
    <s v="1.02.11.00.00.00"/>
    <x v="1"/>
    <x v="2"/>
    <x v="1"/>
    <x v="0"/>
    <x v="1"/>
    <x v="4"/>
    <m/>
    <m/>
    <x v="1"/>
    <x v="0"/>
    <d v="2021-10-28T00:00:00"/>
    <x v="236"/>
    <n v="0"/>
    <n v="3715.36"/>
    <m/>
    <x v="17"/>
    <x v="6"/>
    <m/>
    <m/>
    <x v="17"/>
    <x v="6"/>
    <x v="16"/>
    <x v="10"/>
    <x v="10"/>
    <x v="2"/>
    <n v="3715.36"/>
    <x v="10"/>
    <x v="1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102.38"/>
    <m/>
    <x v="16"/>
    <x v="2"/>
    <m/>
    <m/>
    <x v="16"/>
    <x v="2"/>
    <x v="16"/>
    <x v="10"/>
    <x v="10"/>
    <x v="2"/>
    <n v="102.38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8T00:00:00"/>
    <x v="236"/>
    <n v="0"/>
    <n v="-5.95"/>
    <m/>
    <x v="19"/>
    <x v="11"/>
    <m/>
    <m/>
    <x v="19"/>
    <x v="11"/>
    <x v="7"/>
    <x v="10"/>
    <x v="10"/>
    <x v="2"/>
    <n v="5.95"/>
    <x v="10"/>
    <x v="28"/>
    <n v="2021"/>
    <x v="3"/>
  </r>
  <r>
    <x v="39"/>
    <s v="1.02.10.00.00.00"/>
    <x v="1"/>
    <x v="2"/>
    <x v="1"/>
    <x v="0"/>
    <x v="1"/>
    <x v="0"/>
    <m/>
    <m/>
    <x v="1"/>
    <x v="0"/>
    <d v="2021-10-28T00:00:00"/>
    <x v="236"/>
    <n v="0"/>
    <n v="238.1"/>
    <m/>
    <x v="16"/>
    <x v="8"/>
    <m/>
    <m/>
    <x v="16"/>
    <x v="8"/>
    <x v="16"/>
    <x v="10"/>
    <x v="10"/>
    <x v="2"/>
    <n v="238.1"/>
    <x v="10"/>
    <x v="1"/>
    <n v="2021"/>
    <x v="3"/>
  </r>
  <r>
    <x v="22"/>
    <m/>
    <x v="1"/>
    <x v="1"/>
    <x v="0"/>
    <x v="0"/>
    <x v="0"/>
    <x v="0"/>
    <m/>
    <s v="4"/>
    <x v="1"/>
    <x v="0"/>
    <d v="2021-10-15T00:00:00"/>
    <x v="236"/>
    <m/>
    <n v="33968.660000000003"/>
    <m/>
    <x v="0"/>
    <x v="0"/>
    <m/>
    <m/>
    <x v="0"/>
    <x v="0"/>
    <x v="18"/>
    <x v="10"/>
    <x v="10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10-18T00:00:00"/>
    <x v="236"/>
    <m/>
    <n v="540045.72"/>
    <m/>
    <x v="0"/>
    <x v="0"/>
    <m/>
    <m/>
    <x v="0"/>
    <x v="0"/>
    <x v="9"/>
    <x v="10"/>
    <x v="10"/>
    <x v="2"/>
    <n v="0"/>
    <x v="0"/>
    <x v="0"/>
    <n v="2021"/>
    <x v="3"/>
  </r>
  <r>
    <x v="12"/>
    <m/>
    <x v="1"/>
    <x v="1"/>
    <x v="0"/>
    <x v="0"/>
    <x v="0"/>
    <x v="0"/>
    <m/>
    <s v="4"/>
    <x v="1"/>
    <x v="0"/>
    <d v="2021-10-13T00:00:00"/>
    <x v="236"/>
    <m/>
    <n v="3165.6"/>
    <m/>
    <x v="0"/>
    <x v="0"/>
    <m/>
    <m/>
    <x v="0"/>
    <x v="0"/>
    <x v="10"/>
    <x v="10"/>
    <x v="10"/>
    <x v="2"/>
    <n v="0"/>
    <x v="0"/>
    <x v="0"/>
    <n v="2021"/>
    <x v="3"/>
  </r>
  <r>
    <x v="13"/>
    <m/>
    <x v="1"/>
    <x v="1"/>
    <x v="0"/>
    <x v="0"/>
    <x v="0"/>
    <x v="0"/>
    <m/>
    <s v="4"/>
    <x v="1"/>
    <x v="0"/>
    <d v="2021-10-10T00:00:00"/>
    <x v="236"/>
    <m/>
    <n v="141434.17000000001"/>
    <m/>
    <x v="0"/>
    <x v="0"/>
    <m/>
    <m/>
    <x v="0"/>
    <x v="0"/>
    <x v="10"/>
    <x v="10"/>
    <x v="10"/>
    <x v="2"/>
    <n v="0"/>
    <x v="0"/>
    <x v="0"/>
    <n v="2021"/>
    <x v="3"/>
  </r>
  <r>
    <x v="0"/>
    <m/>
    <x v="1"/>
    <x v="1"/>
    <x v="1"/>
    <x v="0"/>
    <x v="0"/>
    <x v="0"/>
    <m/>
    <m/>
    <x v="1"/>
    <x v="0"/>
    <d v="2021-10-28T00:00:00"/>
    <x v="236"/>
    <m/>
    <n v="4758389.08"/>
    <m/>
    <x v="0"/>
    <x v="0"/>
    <m/>
    <m/>
    <x v="0"/>
    <x v="0"/>
    <x v="0"/>
    <x v="10"/>
    <x v="10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10-19T00:00:00"/>
    <x v="236"/>
    <m/>
    <n v="4032971.12"/>
    <m/>
    <x v="0"/>
    <x v="0"/>
    <m/>
    <m/>
    <x v="0"/>
    <x v="0"/>
    <x v="12"/>
    <x v="10"/>
    <x v="10"/>
    <x v="2"/>
    <n v="0"/>
    <x v="0"/>
    <x v="0"/>
    <n v="2021"/>
    <x v="3"/>
  </r>
  <r>
    <x v="3"/>
    <m/>
    <x v="1"/>
    <x v="1"/>
    <x v="0"/>
    <x v="0"/>
    <x v="0"/>
    <x v="0"/>
    <s v="X"/>
    <s v="3"/>
    <x v="1"/>
    <x v="0"/>
    <d v="2021-10-15T00:00:00"/>
    <x v="236"/>
    <m/>
    <n v="3972.86"/>
    <m/>
    <x v="0"/>
    <x v="0"/>
    <m/>
    <m/>
    <x v="0"/>
    <x v="0"/>
    <x v="2"/>
    <x v="10"/>
    <x v="10"/>
    <x v="2"/>
    <n v="0"/>
    <x v="0"/>
    <x v="0"/>
    <n v="2021"/>
    <x v="3"/>
  </r>
  <r>
    <x v="1"/>
    <m/>
    <x v="1"/>
    <x v="1"/>
    <x v="0"/>
    <x v="0"/>
    <x v="0"/>
    <x v="0"/>
    <m/>
    <s v="4"/>
    <x v="1"/>
    <x v="0"/>
    <d v="2021-10-19T00:00:00"/>
    <x v="236"/>
    <m/>
    <n v="190.95"/>
    <m/>
    <x v="0"/>
    <x v="0"/>
    <m/>
    <m/>
    <x v="0"/>
    <x v="0"/>
    <x v="1"/>
    <x v="10"/>
    <x v="10"/>
    <x v="2"/>
    <n v="0"/>
    <x v="0"/>
    <x v="0"/>
    <n v="2021"/>
    <x v="3"/>
  </r>
  <r>
    <x v="14"/>
    <m/>
    <x v="1"/>
    <x v="1"/>
    <x v="0"/>
    <x v="0"/>
    <x v="0"/>
    <x v="0"/>
    <m/>
    <s v="3"/>
    <x v="1"/>
    <x v="0"/>
    <d v="2021-10-20T00:00:00"/>
    <x v="236"/>
    <m/>
    <n v="2640"/>
    <m/>
    <x v="0"/>
    <x v="0"/>
    <m/>
    <m/>
    <x v="0"/>
    <x v="0"/>
    <x v="11"/>
    <x v="10"/>
    <x v="10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10-28T00:00:00"/>
    <x v="236"/>
    <n v="-700000"/>
    <n v="-9523.81"/>
    <m/>
    <x v="32"/>
    <x v="19"/>
    <m/>
    <m/>
    <x v="23"/>
    <x v="19"/>
    <x v="12"/>
    <x v="10"/>
    <x v="10"/>
    <x v="2"/>
    <n v="9523.81"/>
    <x v="10"/>
    <x v="28"/>
    <n v="2021"/>
    <x v="3"/>
  </r>
  <r>
    <x v="19"/>
    <s v="1.02.06.00.00.00"/>
    <x v="1"/>
    <x v="2"/>
    <x v="1"/>
    <x v="0"/>
    <x v="1"/>
    <x v="0"/>
    <m/>
    <m/>
    <x v="1"/>
    <x v="0"/>
    <d v="2021-10-28T00:00:00"/>
    <x v="236"/>
    <n v="224288.28"/>
    <n v="5340.2"/>
    <m/>
    <x v="17"/>
    <x v="2"/>
    <m/>
    <m/>
    <x v="17"/>
    <x v="2"/>
    <x v="16"/>
    <x v="10"/>
    <x v="10"/>
    <x v="2"/>
    <n v="5340.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8T00:00:00"/>
    <x v="236"/>
    <n v="39966.11"/>
    <n v="673.12"/>
    <m/>
    <x v="17"/>
    <x v="4"/>
    <m/>
    <m/>
    <x v="17"/>
    <x v="4"/>
    <x v="16"/>
    <x v="10"/>
    <x v="10"/>
    <x v="2"/>
    <n v="673.12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9T00:00:00"/>
    <x v="237"/>
    <n v="23247.599999999999"/>
    <n v="553.51"/>
    <m/>
    <x v="17"/>
    <x v="15"/>
    <m/>
    <m/>
    <x v="17"/>
    <x v="15"/>
    <x v="16"/>
    <x v="10"/>
    <x v="10"/>
    <x v="2"/>
    <n v="553.51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3479.94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11.00.00.00"/>
    <x v="5"/>
    <x v="2"/>
    <x v="1"/>
    <x v="0"/>
    <x v="1"/>
    <x v="0"/>
    <m/>
    <m/>
    <x v="2"/>
    <x v="0"/>
    <d v="2021-10-29T00:00:00"/>
    <x v="237"/>
    <n v="28153.22"/>
    <n v="0"/>
    <m/>
    <x v="17"/>
    <x v="13"/>
    <m/>
    <m/>
    <x v="17"/>
    <x v="13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2276.6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03.00.00.00"/>
    <x v="5"/>
    <x v="2"/>
    <x v="1"/>
    <x v="0"/>
    <x v="1"/>
    <x v="0"/>
    <m/>
    <m/>
    <x v="2"/>
    <x v="0"/>
    <d v="2021-10-29T00:00:00"/>
    <x v="237"/>
    <n v="3219.76"/>
    <n v="0"/>
    <m/>
    <x v="17"/>
    <x v="15"/>
    <m/>
    <m/>
    <x v="17"/>
    <x v="15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5000"/>
    <n v="121.64"/>
    <m/>
    <x v="17"/>
    <x v="3"/>
    <m/>
    <m/>
    <x v="17"/>
    <x v="3"/>
    <x v="16"/>
    <x v="10"/>
    <x v="10"/>
    <x v="2"/>
    <n v="121.64"/>
    <x v="10"/>
    <x v="1"/>
    <n v="2021"/>
    <x v="3"/>
  </r>
  <r>
    <x v="5"/>
    <s v="2.15.08.14.00.00"/>
    <x v="5"/>
    <x v="1"/>
    <x v="0"/>
    <x v="0"/>
    <x v="1"/>
    <x v="3"/>
    <m/>
    <m/>
    <x v="2"/>
    <x v="0"/>
    <d v="2021-10-29T00:00:00"/>
    <x v="237"/>
    <n v="-2421.6"/>
    <n v="0"/>
    <m/>
    <x v="5"/>
    <x v="30"/>
    <m/>
    <m/>
    <x v="5"/>
    <x v="30"/>
    <x v="0"/>
    <x v="10"/>
    <x v="10"/>
    <x v="2"/>
    <n v="0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10000"/>
    <n v="197.9"/>
    <m/>
    <x v="17"/>
    <x v="5"/>
    <m/>
    <m/>
    <x v="17"/>
    <x v="5"/>
    <x v="16"/>
    <x v="10"/>
    <x v="10"/>
    <x v="2"/>
    <n v="197.9"/>
    <x v="10"/>
    <x v="1"/>
    <n v="2021"/>
    <x v="3"/>
  </r>
  <r>
    <x v="45"/>
    <s v="2.15.08.05.00.00"/>
    <x v="1"/>
    <x v="1"/>
    <x v="0"/>
    <x v="0"/>
    <x v="1"/>
    <x v="3"/>
    <m/>
    <m/>
    <x v="1"/>
    <x v="0"/>
    <d v="2021-10-29T00:00:00"/>
    <x v="237"/>
    <n v="-878485"/>
    <n v="-20321.07"/>
    <m/>
    <x v="37"/>
    <x v="33"/>
    <m/>
    <m/>
    <x v="26"/>
    <x v="33"/>
    <x v="0"/>
    <x v="10"/>
    <x v="10"/>
    <x v="2"/>
    <n v="20321.07"/>
    <x v="10"/>
    <x v="28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6500"/>
    <n v="0"/>
    <m/>
    <x v="17"/>
    <x v="20"/>
    <m/>
    <m/>
    <x v="17"/>
    <x v="20"/>
    <x v="16"/>
    <x v="10"/>
    <x v="10"/>
    <x v="2"/>
    <n v="0"/>
    <x v="10"/>
    <x v="1"/>
    <n v="2021"/>
    <x v="3"/>
  </r>
  <r>
    <x v="19"/>
    <s v="1.02.01.00.00.00"/>
    <x v="5"/>
    <x v="2"/>
    <x v="1"/>
    <x v="0"/>
    <x v="1"/>
    <x v="0"/>
    <m/>
    <m/>
    <x v="2"/>
    <x v="0"/>
    <d v="2021-10-29T00:00:00"/>
    <x v="237"/>
    <n v="245230.76"/>
    <n v="0"/>
    <m/>
    <x v="17"/>
    <x v="5"/>
    <m/>
    <m/>
    <x v="17"/>
    <x v="5"/>
    <x v="16"/>
    <x v="10"/>
    <x v="10"/>
    <x v="2"/>
    <n v="0"/>
    <x v="10"/>
    <x v="1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35000"/>
    <n v="761.01"/>
    <m/>
    <x v="17"/>
    <x v="5"/>
    <m/>
    <m/>
    <x v="17"/>
    <x v="5"/>
    <x v="16"/>
    <x v="10"/>
    <x v="10"/>
    <x v="2"/>
    <n v="761.01"/>
    <x v="10"/>
    <x v="1"/>
    <n v="2021"/>
    <x v="3"/>
  </r>
  <r>
    <x v="9"/>
    <m/>
    <x v="1"/>
    <x v="2"/>
    <x v="0"/>
    <x v="0"/>
    <x v="1"/>
    <x v="4"/>
    <m/>
    <m/>
    <x v="1"/>
    <x v="0"/>
    <d v="2021-10-29T00:00:00"/>
    <x v="237"/>
    <n v="0"/>
    <n v="33316.339999999997"/>
    <m/>
    <x v="19"/>
    <x v="35"/>
    <m/>
    <m/>
    <x v="19"/>
    <x v="35"/>
    <x v="7"/>
    <x v="10"/>
    <x v="10"/>
    <x v="2"/>
    <n v="33316.339999999997"/>
    <x v="10"/>
    <x v="1"/>
    <n v="2021"/>
    <x v="3"/>
  </r>
  <r>
    <x v="19"/>
    <s v="1.02.06.00.00.00"/>
    <x v="1"/>
    <x v="2"/>
    <x v="1"/>
    <x v="0"/>
    <x v="1"/>
    <x v="0"/>
    <m/>
    <m/>
    <x v="1"/>
    <x v="0"/>
    <d v="2021-10-29T00:00:00"/>
    <x v="237"/>
    <n v="182678.34"/>
    <n v="803.96"/>
    <m/>
    <x v="17"/>
    <x v="2"/>
    <m/>
    <m/>
    <x v="17"/>
    <x v="2"/>
    <x v="16"/>
    <x v="10"/>
    <x v="10"/>
    <x v="2"/>
    <n v="803.96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9T00:00:00"/>
    <x v="237"/>
    <n v="0"/>
    <n v="-151.5"/>
    <m/>
    <x v="19"/>
    <x v="11"/>
    <m/>
    <m/>
    <x v="19"/>
    <x v="11"/>
    <x v="7"/>
    <x v="10"/>
    <x v="10"/>
    <x v="2"/>
    <n v="151.5"/>
    <x v="10"/>
    <x v="28"/>
    <n v="2021"/>
    <x v="3"/>
  </r>
  <r>
    <x v="9"/>
    <s v="2.01.01.01.00.00"/>
    <x v="1"/>
    <x v="1"/>
    <x v="0"/>
    <x v="0"/>
    <x v="1"/>
    <x v="3"/>
    <m/>
    <m/>
    <x v="1"/>
    <x v="0"/>
    <d v="2021-10-29T00:00:00"/>
    <x v="237"/>
    <n v="0"/>
    <n v="-188.67"/>
    <m/>
    <x v="19"/>
    <x v="6"/>
    <m/>
    <m/>
    <x v="19"/>
    <x v="6"/>
    <x v="7"/>
    <x v="10"/>
    <x v="10"/>
    <x v="2"/>
    <n v="188.67"/>
    <x v="10"/>
    <x v="28"/>
    <n v="2021"/>
    <x v="3"/>
  </r>
  <r>
    <x v="9"/>
    <s v="2.15.03.00.00.00"/>
    <x v="1"/>
    <x v="1"/>
    <x v="0"/>
    <x v="0"/>
    <x v="1"/>
    <x v="3"/>
    <m/>
    <m/>
    <x v="1"/>
    <x v="0"/>
    <d v="2021-10-29T00:00:00"/>
    <x v="237"/>
    <n v="0"/>
    <n v="-21940.48"/>
    <m/>
    <x v="19"/>
    <x v="6"/>
    <m/>
    <m/>
    <x v="19"/>
    <x v="6"/>
    <x v="7"/>
    <x v="10"/>
    <x v="10"/>
    <x v="2"/>
    <n v="21940.48"/>
    <x v="10"/>
    <x v="28"/>
    <n v="2021"/>
    <x v="3"/>
  </r>
  <r>
    <x v="19"/>
    <s v="1.02.05.00.00.00"/>
    <x v="1"/>
    <x v="2"/>
    <x v="1"/>
    <x v="0"/>
    <x v="1"/>
    <x v="0"/>
    <m/>
    <m/>
    <x v="1"/>
    <x v="0"/>
    <d v="2021-10-29T00:00:00"/>
    <x v="237"/>
    <n v="0"/>
    <n v="151.5"/>
    <m/>
    <x v="17"/>
    <x v="1"/>
    <m/>
    <m/>
    <x v="17"/>
    <x v="1"/>
    <x v="16"/>
    <x v="10"/>
    <x v="10"/>
    <x v="2"/>
    <n v="151.5"/>
    <x v="10"/>
    <x v="1"/>
    <n v="2021"/>
    <x v="3"/>
  </r>
  <r>
    <x v="9"/>
    <s v="2.15.08.01.00.00"/>
    <x v="1"/>
    <x v="1"/>
    <x v="0"/>
    <x v="0"/>
    <x v="1"/>
    <x v="3"/>
    <m/>
    <m/>
    <x v="1"/>
    <x v="0"/>
    <d v="2021-10-29T00:00:00"/>
    <x v="237"/>
    <n v="0"/>
    <n v="-404.86"/>
    <m/>
    <x v="19"/>
    <x v="11"/>
    <m/>
    <m/>
    <x v="19"/>
    <x v="11"/>
    <x v="7"/>
    <x v="10"/>
    <x v="10"/>
    <x v="2"/>
    <n v="404.86"/>
    <x v="10"/>
    <x v="28"/>
    <n v="2021"/>
    <x v="3"/>
  </r>
  <r>
    <x v="9"/>
    <s v="2.03.01.07.00.00"/>
    <x v="1"/>
    <x v="1"/>
    <x v="0"/>
    <x v="0"/>
    <x v="1"/>
    <x v="3"/>
    <m/>
    <m/>
    <x v="1"/>
    <x v="0"/>
    <d v="2021-10-29T00:00:00"/>
    <x v="237"/>
    <n v="0"/>
    <n v="-216.67"/>
    <m/>
    <x v="19"/>
    <x v="7"/>
    <m/>
    <m/>
    <x v="19"/>
    <x v="7"/>
    <x v="7"/>
    <x v="10"/>
    <x v="10"/>
    <x v="2"/>
    <n v="216.67"/>
    <x v="10"/>
    <x v="28"/>
    <n v="2021"/>
    <x v="3"/>
  </r>
  <r>
    <x v="39"/>
    <s v="1.02.10.00.00.00"/>
    <x v="1"/>
    <x v="2"/>
    <x v="1"/>
    <x v="0"/>
    <x v="1"/>
    <x v="0"/>
    <m/>
    <m/>
    <x v="1"/>
    <x v="0"/>
    <d v="2021-10-29T00:00:00"/>
    <x v="237"/>
    <n v="0"/>
    <n v="595.24"/>
    <m/>
    <x v="16"/>
    <x v="2"/>
    <m/>
    <m/>
    <x v="16"/>
    <x v="2"/>
    <x v="16"/>
    <x v="10"/>
    <x v="10"/>
    <x v="2"/>
    <n v="595.24"/>
    <x v="10"/>
    <x v="1"/>
    <n v="2021"/>
    <x v="3"/>
  </r>
  <r>
    <x v="19"/>
    <s v="1.02.11.00.00.00"/>
    <x v="1"/>
    <x v="2"/>
    <x v="1"/>
    <x v="0"/>
    <x v="1"/>
    <x v="0"/>
    <m/>
    <m/>
    <x v="1"/>
    <x v="0"/>
    <d v="2021-10-29T00:00:00"/>
    <x v="237"/>
    <n v="0"/>
    <n v="476.19"/>
    <m/>
    <x v="17"/>
    <x v="5"/>
    <m/>
    <m/>
    <x v="17"/>
    <x v="5"/>
    <x v="16"/>
    <x v="10"/>
    <x v="10"/>
    <x v="2"/>
    <n v="476.19"/>
    <x v="10"/>
    <x v="1"/>
    <n v="2021"/>
    <x v="3"/>
  </r>
  <r>
    <x v="22"/>
    <m/>
    <x v="1"/>
    <x v="1"/>
    <x v="0"/>
    <x v="0"/>
    <x v="0"/>
    <x v="0"/>
    <m/>
    <s v="4"/>
    <x v="1"/>
    <x v="0"/>
    <d v="2021-10-19T00:00:00"/>
    <x v="237"/>
    <m/>
    <n v="302064.02"/>
    <m/>
    <x v="0"/>
    <x v="0"/>
    <m/>
    <m/>
    <x v="0"/>
    <x v="0"/>
    <x v="18"/>
    <x v="10"/>
    <x v="10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0-15T00:00:00"/>
    <x v="237"/>
    <m/>
    <n v="9874.77"/>
    <m/>
    <x v="0"/>
    <x v="0"/>
    <m/>
    <m/>
    <x v="0"/>
    <x v="0"/>
    <x v="13"/>
    <x v="10"/>
    <x v="10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0-29T00:00:00"/>
    <x v="237"/>
    <m/>
    <n v="18552003.620000001"/>
    <m/>
    <x v="0"/>
    <x v="0"/>
    <m/>
    <m/>
    <x v="0"/>
    <x v="0"/>
    <x v="14"/>
    <x v="10"/>
    <x v="10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10-18T00:00:00"/>
    <x v="237"/>
    <m/>
    <n v="793958.15"/>
    <m/>
    <x v="0"/>
    <x v="0"/>
    <m/>
    <m/>
    <x v="0"/>
    <x v="0"/>
    <x v="15"/>
    <x v="10"/>
    <x v="10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0-15T00:00:00"/>
    <x v="237"/>
    <m/>
    <n v="6252996.9500000002"/>
    <m/>
    <x v="0"/>
    <x v="0"/>
    <m/>
    <m/>
    <x v="0"/>
    <x v="0"/>
    <x v="1"/>
    <x v="10"/>
    <x v="10"/>
    <x v="2"/>
    <n v="0"/>
    <x v="0"/>
    <x v="0"/>
    <n v="2021"/>
    <x v="3"/>
  </r>
  <r>
    <x v="17"/>
    <m/>
    <x v="1"/>
    <x v="1"/>
    <x v="0"/>
    <x v="0"/>
    <x v="0"/>
    <x v="0"/>
    <m/>
    <s v="4"/>
    <x v="1"/>
    <x v="0"/>
    <d v="2021-10-19T00:00:00"/>
    <x v="237"/>
    <m/>
    <n v="19324.88"/>
    <m/>
    <x v="0"/>
    <x v="0"/>
    <m/>
    <m/>
    <x v="0"/>
    <x v="0"/>
    <x v="14"/>
    <x v="10"/>
    <x v="10"/>
    <x v="2"/>
    <n v="0"/>
    <x v="0"/>
    <x v="0"/>
    <n v="2021"/>
    <x v="3"/>
  </r>
  <r>
    <x v="33"/>
    <m/>
    <x v="1"/>
    <x v="1"/>
    <x v="0"/>
    <x v="0"/>
    <x v="0"/>
    <x v="0"/>
    <m/>
    <s v="4"/>
    <x v="1"/>
    <x v="0"/>
    <d v="2021-10-19T00:00:00"/>
    <x v="237"/>
    <m/>
    <n v="43939.33"/>
    <m/>
    <x v="0"/>
    <x v="0"/>
    <m/>
    <m/>
    <x v="0"/>
    <x v="0"/>
    <x v="6"/>
    <x v="10"/>
    <x v="1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0-29T00:00:00"/>
    <x v="237"/>
    <n v="876540.66"/>
    <n v="20870.02"/>
    <m/>
    <x v="17"/>
    <x v="2"/>
    <m/>
    <m/>
    <x v="17"/>
    <x v="2"/>
    <x v="16"/>
    <x v="10"/>
    <x v="10"/>
    <x v="2"/>
    <n v="20870.02"/>
    <x v="10"/>
    <x v="1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798534.4"/>
    <n v="0"/>
    <m/>
    <x v="17"/>
    <x v="2"/>
    <m/>
    <m/>
    <x v="17"/>
    <x v="2"/>
    <x v="16"/>
    <x v="10"/>
    <x v="10"/>
    <x v="2"/>
    <n v="0"/>
    <x v="10"/>
    <x v="1"/>
    <n v="2021"/>
    <x v="3"/>
  </r>
  <r>
    <x v="19"/>
    <s v="1.02.06.00.00.00"/>
    <x v="5"/>
    <x v="2"/>
    <x v="1"/>
    <x v="0"/>
    <x v="1"/>
    <x v="0"/>
    <m/>
    <m/>
    <x v="2"/>
    <x v="0"/>
    <d v="2021-10-29T00:00:00"/>
    <x v="237"/>
    <n v="390481.81"/>
    <n v="0"/>
    <m/>
    <x v="17"/>
    <x v="2"/>
    <m/>
    <m/>
    <x v="17"/>
    <x v="2"/>
    <x v="16"/>
    <x v="10"/>
    <x v="10"/>
    <x v="2"/>
    <n v="0"/>
    <x v="10"/>
    <x v="1"/>
    <n v="2021"/>
    <x v="3"/>
  </r>
  <r>
    <x v="4"/>
    <s v="2.12.00.00.00.00"/>
    <x v="5"/>
    <x v="1"/>
    <x v="0"/>
    <x v="0"/>
    <x v="1"/>
    <x v="3"/>
    <m/>
    <m/>
    <x v="2"/>
    <x v="0"/>
    <d v="2021-10-29T00:00:00"/>
    <x v="237"/>
    <n v="-400000"/>
    <n v="0"/>
    <m/>
    <x v="3"/>
    <x v="4"/>
    <m/>
    <m/>
    <x v="3"/>
    <x v="4"/>
    <x v="3"/>
    <x v="10"/>
    <x v="10"/>
    <x v="2"/>
    <n v="0"/>
    <x v="10"/>
    <x v="28"/>
    <n v="2021"/>
    <x v="3"/>
  </r>
  <r>
    <x v="12"/>
    <s v="2.05.01.00.00.00"/>
    <x v="1"/>
    <x v="2"/>
    <x v="0"/>
    <x v="0"/>
    <x v="1"/>
    <x v="0"/>
    <m/>
    <m/>
    <x v="1"/>
    <x v="0"/>
    <d v="2021-10-29T00:00:00"/>
    <x v="237"/>
    <n v="0"/>
    <n v="607619.05000000005"/>
    <m/>
    <x v="29"/>
    <x v="2"/>
    <m/>
    <m/>
    <x v="22"/>
    <x v="2"/>
    <x v="10"/>
    <x v="10"/>
    <x v="10"/>
    <x v="2"/>
    <n v="607619.05000000005"/>
    <x v="10"/>
    <x v="1"/>
    <n v="2021"/>
    <x v="3"/>
  </r>
  <r>
    <x v="25"/>
    <m/>
    <x v="3"/>
    <x v="1"/>
    <x v="1"/>
    <x v="0"/>
    <x v="0"/>
    <x v="0"/>
    <m/>
    <m/>
    <x v="0"/>
    <x v="0"/>
    <d v="2021-10-31T00:00:00"/>
    <x v="238"/>
    <m/>
    <n v="45012017.759999998"/>
    <m/>
    <x v="0"/>
    <x v="0"/>
    <m/>
    <m/>
    <x v="0"/>
    <x v="0"/>
    <x v="0"/>
    <x v="10"/>
    <x v="1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1-01T00:00:00"/>
    <x v="239"/>
    <n v="15000"/>
    <n v="357.14"/>
    <m/>
    <x v="17"/>
    <x v="3"/>
    <m/>
    <m/>
    <x v="17"/>
    <x v="3"/>
    <x v="16"/>
    <x v="11"/>
    <x v="11"/>
    <x v="2"/>
    <n v="35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1T00:00:00"/>
    <x v="239"/>
    <n v="20000"/>
    <n v="480.05"/>
    <m/>
    <x v="17"/>
    <x v="5"/>
    <m/>
    <m/>
    <x v="17"/>
    <x v="5"/>
    <x v="16"/>
    <x v="11"/>
    <x v="11"/>
    <x v="2"/>
    <n v="480.05"/>
    <x v="11"/>
    <x v="1"/>
    <n v="2021"/>
    <x v="3"/>
  </r>
  <r>
    <x v="20"/>
    <m/>
    <x v="0"/>
    <x v="2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7"/>
    <x v="11"/>
    <x v="11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0"/>
    <x v="11"/>
    <x v="11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119.05"/>
    <m/>
    <x v="16"/>
    <x v="15"/>
    <m/>
    <m/>
    <x v="16"/>
    <x v="15"/>
    <x v="16"/>
    <x v="11"/>
    <x v="11"/>
    <x v="2"/>
    <n v="119.05"/>
    <x v="11"/>
    <x v="1"/>
    <n v="2021"/>
    <x v="3"/>
  </r>
  <r>
    <x v="12"/>
    <m/>
    <x v="0"/>
    <x v="2"/>
    <x v="0"/>
    <x v="0"/>
    <x v="0"/>
    <x v="0"/>
    <m/>
    <m/>
    <x v="0"/>
    <x v="1"/>
    <d v="2021-11-01T00:00:00"/>
    <x v="239"/>
    <n v="10189300.73"/>
    <m/>
    <m/>
    <x v="0"/>
    <x v="0"/>
    <m/>
    <m/>
    <x v="0"/>
    <x v="0"/>
    <x v="10"/>
    <x v="11"/>
    <x v="11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11-01T00:00:00"/>
    <x v="239"/>
    <n v="9607447.9199999999"/>
    <m/>
    <m/>
    <x v="0"/>
    <x v="0"/>
    <m/>
    <m/>
    <x v="0"/>
    <x v="0"/>
    <x v="13"/>
    <x v="11"/>
    <x v="11"/>
    <x v="2"/>
    <n v="0"/>
    <x v="0"/>
    <x v="0"/>
    <n v="2021"/>
    <x v="3"/>
  </r>
  <r>
    <x v="7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4"/>
    <x v="11"/>
    <x v="11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71.430000000000007"/>
    <m/>
    <x v="16"/>
    <x v="12"/>
    <m/>
    <m/>
    <x v="16"/>
    <x v="12"/>
    <x v="16"/>
    <x v="11"/>
    <x v="11"/>
    <x v="2"/>
    <n v="71.43000000000000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1T00:00:00"/>
    <x v="239"/>
    <n v="0"/>
    <n v="95.24"/>
    <m/>
    <x v="16"/>
    <x v="8"/>
    <m/>
    <m/>
    <x v="16"/>
    <x v="8"/>
    <x v="16"/>
    <x v="11"/>
    <x v="11"/>
    <x v="2"/>
    <n v="95.24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01T00:00:00"/>
    <x v="239"/>
    <n v="0"/>
    <n v="1171.43"/>
    <m/>
    <x v="8"/>
    <x v="8"/>
    <m/>
    <m/>
    <x v="8"/>
    <x v="8"/>
    <x v="23"/>
    <x v="11"/>
    <x v="11"/>
    <x v="2"/>
    <n v="1171.43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01T00:00:00"/>
    <x v="239"/>
    <n v="0"/>
    <n v="-2.86"/>
    <m/>
    <x v="19"/>
    <x v="11"/>
    <m/>
    <m/>
    <x v="19"/>
    <x v="11"/>
    <x v="7"/>
    <x v="11"/>
    <x v="11"/>
    <x v="2"/>
    <n v="2.86"/>
    <x v="11"/>
    <x v="28"/>
    <n v="2021"/>
    <x v="3"/>
  </r>
  <r>
    <x v="8"/>
    <s v="12. Item 12"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5"/>
    <x v="11"/>
    <x v="11"/>
    <x v="2"/>
    <n v="0"/>
    <x v="0"/>
    <x v="0"/>
    <n v="2021"/>
    <x v="3"/>
  </r>
  <r>
    <x v="19"/>
    <s v="1.02.03.00.00.00"/>
    <x v="1"/>
    <x v="2"/>
    <x v="1"/>
    <x v="0"/>
    <x v="1"/>
    <x v="0"/>
    <m/>
    <m/>
    <x v="1"/>
    <x v="0"/>
    <d v="2021-11-01T00:00:00"/>
    <x v="239"/>
    <n v="0"/>
    <n v="294.99"/>
    <m/>
    <x v="17"/>
    <x v="15"/>
    <m/>
    <m/>
    <x v="17"/>
    <x v="15"/>
    <x v="16"/>
    <x v="11"/>
    <x v="11"/>
    <x v="2"/>
    <n v="294.99"/>
    <x v="11"/>
    <x v="1"/>
    <n v="2021"/>
    <x v="3"/>
  </r>
  <r>
    <x v="8"/>
    <s v="04. Item 04"/>
    <x v="0"/>
    <x v="1"/>
    <x v="0"/>
    <x v="0"/>
    <x v="0"/>
    <x v="0"/>
    <m/>
    <m/>
    <x v="0"/>
    <x v="1"/>
    <d v="2021-11-01T00:00:00"/>
    <x v="239"/>
    <n v="4095333.33"/>
    <m/>
    <m/>
    <x v="0"/>
    <x v="0"/>
    <m/>
    <m/>
    <x v="0"/>
    <x v="0"/>
    <x v="9"/>
    <x v="11"/>
    <x v="11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11-01T00:00:00"/>
    <x v="239"/>
    <n v="41691763.130000003"/>
    <m/>
    <m/>
    <x v="0"/>
    <x v="0"/>
    <m/>
    <m/>
    <x v="0"/>
    <x v="0"/>
    <x v="13"/>
    <x v="11"/>
    <x v="11"/>
    <x v="2"/>
    <n v="0"/>
    <x v="0"/>
    <x v="0"/>
    <n v="2021"/>
    <x v="3"/>
  </r>
  <r>
    <x v="15"/>
    <m/>
    <x v="0"/>
    <x v="1"/>
    <x v="0"/>
    <x v="0"/>
    <x v="0"/>
    <x v="0"/>
    <m/>
    <m/>
    <x v="0"/>
    <x v="1"/>
    <d v="2021-11-01T00:00:00"/>
    <x v="239"/>
    <n v="338749.2"/>
    <m/>
    <m/>
    <x v="0"/>
    <x v="0"/>
    <m/>
    <m/>
    <x v="0"/>
    <x v="0"/>
    <x v="12"/>
    <x v="11"/>
    <x v="11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4"/>
    <x v="11"/>
    <x v="11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1"/>
    <x v="11"/>
    <x v="11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8"/>
    <x v="11"/>
    <x v="11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1-01T00:00:00"/>
    <x v="239"/>
    <n v="0"/>
    <m/>
    <m/>
    <x v="0"/>
    <x v="0"/>
    <m/>
    <m/>
    <x v="0"/>
    <x v="0"/>
    <x v="10"/>
    <x v="11"/>
    <x v="11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1-01T00:00:00"/>
    <x v="239"/>
    <n v="49726.41"/>
    <m/>
    <m/>
    <x v="0"/>
    <x v="0"/>
    <m/>
    <m/>
    <x v="0"/>
    <x v="0"/>
    <x v="6"/>
    <x v="11"/>
    <x v="11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11-01T00:00:00"/>
    <x v="239"/>
    <n v="7626734.96"/>
    <m/>
    <m/>
    <x v="0"/>
    <x v="0"/>
    <m/>
    <m/>
    <x v="0"/>
    <x v="0"/>
    <x v="7"/>
    <x v="11"/>
    <x v="11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11-01T00:00:00"/>
    <x v="239"/>
    <n v="488988.78999999911"/>
    <m/>
    <m/>
    <x v="0"/>
    <x v="0"/>
    <m/>
    <m/>
    <x v="0"/>
    <x v="0"/>
    <x v="10"/>
    <x v="11"/>
    <x v="11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1-01T00:00:00"/>
    <x v="239"/>
    <n v="2499592.81"/>
    <m/>
    <m/>
    <x v="0"/>
    <x v="0"/>
    <m/>
    <m/>
    <x v="0"/>
    <x v="0"/>
    <x v="15"/>
    <x v="11"/>
    <x v="11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11-01T00:00:00"/>
    <x v="239"/>
    <n v="48276.19"/>
    <m/>
    <m/>
    <x v="0"/>
    <x v="0"/>
    <m/>
    <m/>
    <x v="0"/>
    <x v="0"/>
    <x v="3"/>
    <x v="11"/>
    <x v="11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1-01T00:00:00"/>
    <x v="239"/>
    <n v="1265071.43"/>
    <m/>
    <m/>
    <x v="0"/>
    <x v="0"/>
    <m/>
    <m/>
    <x v="0"/>
    <x v="0"/>
    <x v="20"/>
    <x v="11"/>
    <x v="11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1-01T00:00:00"/>
    <x v="239"/>
    <n v="55384.92"/>
    <m/>
    <m/>
    <x v="0"/>
    <x v="0"/>
    <m/>
    <m/>
    <x v="0"/>
    <x v="0"/>
    <x v="2"/>
    <x v="11"/>
    <x v="11"/>
    <x v="2"/>
    <n v="0"/>
    <x v="0"/>
    <x v="0"/>
    <n v="2021"/>
    <x v="3"/>
  </r>
  <r>
    <x v="31"/>
    <m/>
    <x v="0"/>
    <x v="2"/>
    <x v="1"/>
    <x v="0"/>
    <x v="0"/>
    <x v="0"/>
    <m/>
    <m/>
    <x v="0"/>
    <x v="1"/>
    <d v="2021-11-01T00:00:00"/>
    <x v="239"/>
    <n v="171852.81"/>
    <m/>
    <m/>
    <x v="0"/>
    <x v="0"/>
    <m/>
    <m/>
    <x v="0"/>
    <x v="0"/>
    <x v="21"/>
    <x v="11"/>
    <x v="11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1-01T00:00:00"/>
    <x v="239"/>
    <n v="410000"/>
    <m/>
    <m/>
    <x v="0"/>
    <x v="0"/>
    <m/>
    <m/>
    <x v="0"/>
    <x v="0"/>
    <x v="16"/>
    <x v="11"/>
    <x v="11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1-01T00:00:00"/>
    <x v="239"/>
    <n v="386460.43"/>
    <m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26190.48"/>
    <m/>
    <m/>
    <x v="0"/>
    <x v="0"/>
    <m/>
    <m/>
    <x v="0"/>
    <x v="0"/>
    <x v="0"/>
    <x v="11"/>
    <x v="11"/>
    <x v="2"/>
    <n v="0"/>
    <x v="0"/>
    <x v="0"/>
    <n v="2021"/>
    <x v="3"/>
  </r>
  <r>
    <x v="20"/>
    <m/>
    <x v="1"/>
    <x v="1"/>
    <x v="0"/>
    <x v="0"/>
    <x v="0"/>
    <x v="0"/>
    <m/>
    <m/>
    <x v="0"/>
    <x v="1"/>
    <d v="2021-11-01T00:00:00"/>
    <x v="239"/>
    <n v="3845238.1"/>
    <m/>
    <m/>
    <x v="0"/>
    <x v="0"/>
    <m/>
    <m/>
    <x v="0"/>
    <x v="0"/>
    <x v="17"/>
    <x v="11"/>
    <x v="11"/>
    <x v="2"/>
    <n v="0"/>
    <x v="0"/>
    <x v="0"/>
    <n v="2021"/>
    <x v="3"/>
  </r>
  <r>
    <x v="4"/>
    <m/>
    <x v="1"/>
    <x v="1"/>
    <x v="0"/>
    <x v="0"/>
    <x v="0"/>
    <x v="0"/>
    <m/>
    <m/>
    <x v="0"/>
    <x v="1"/>
    <d v="2021-11-01T00:00:00"/>
    <x v="239"/>
    <n v="10773809.52"/>
    <m/>
    <m/>
    <x v="0"/>
    <x v="0"/>
    <m/>
    <m/>
    <x v="0"/>
    <x v="0"/>
    <x v="3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78703.27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1102619.05"/>
    <m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394047.62"/>
    <m/>
    <m/>
    <x v="0"/>
    <x v="0"/>
    <m/>
    <m/>
    <x v="0"/>
    <x v="0"/>
    <x v="0"/>
    <x v="11"/>
    <x v="11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11-01T00:00:00"/>
    <x v="239"/>
    <n v="5476190.4800000004"/>
    <m/>
    <m/>
    <x v="0"/>
    <x v="0"/>
    <m/>
    <m/>
    <x v="0"/>
    <x v="0"/>
    <x v="0"/>
    <x v="11"/>
    <x v="11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11-01T00:00:00"/>
    <x v="239"/>
    <n v="52856.43"/>
    <m/>
    <m/>
    <x v="0"/>
    <x v="0"/>
    <m/>
    <m/>
    <x v="0"/>
    <x v="0"/>
    <x v="21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238095.24"/>
    <m/>
    <m/>
    <x v="0"/>
    <x v="0"/>
    <m/>
    <m/>
    <x v="0"/>
    <x v="0"/>
    <x v="0"/>
    <x v="11"/>
    <x v="11"/>
    <x v="2"/>
    <n v="0"/>
    <x v="0"/>
    <x v="0"/>
    <n v="2021"/>
    <x v="3"/>
  </r>
  <r>
    <x v="35"/>
    <m/>
    <x v="3"/>
    <x v="1"/>
    <x v="0"/>
    <x v="0"/>
    <x v="0"/>
    <x v="0"/>
    <m/>
    <m/>
    <x v="0"/>
    <x v="0"/>
    <d v="2021-11-01T00:00:00"/>
    <x v="239"/>
    <m/>
    <n v="66151.41"/>
    <m/>
    <x v="0"/>
    <x v="0"/>
    <m/>
    <m/>
    <x v="0"/>
    <x v="0"/>
    <x v="6"/>
    <x v="11"/>
    <x v="11"/>
    <x v="2"/>
    <n v="0"/>
    <x v="0"/>
    <x v="0"/>
    <n v="2021"/>
    <x v="3"/>
  </r>
  <r>
    <x v="16"/>
    <s v="03. Item 03"/>
    <x v="1"/>
    <x v="1"/>
    <x v="0"/>
    <x v="0"/>
    <x v="0"/>
    <x v="0"/>
    <m/>
    <m/>
    <x v="0"/>
    <x v="1"/>
    <d v="2021-11-01T00:00:00"/>
    <x v="239"/>
    <n v="3500000"/>
    <m/>
    <m/>
    <x v="0"/>
    <x v="0"/>
    <m/>
    <m/>
    <x v="0"/>
    <x v="0"/>
    <x v="6"/>
    <x v="11"/>
    <x v="11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11-01T00:00:00"/>
    <x v="239"/>
    <n v="1547619.05"/>
    <m/>
    <m/>
    <x v="0"/>
    <x v="0"/>
    <m/>
    <m/>
    <x v="0"/>
    <x v="0"/>
    <x v="21"/>
    <x v="11"/>
    <x v="11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1-01T00:00:00"/>
    <x v="239"/>
    <n v="6244761.9000000004"/>
    <m/>
    <m/>
    <x v="0"/>
    <x v="0"/>
    <m/>
    <m/>
    <x v="0"/>
    <x v="0"/>
    <x v="13"/>
    <x v="11"/>
    <x v="11"/>
    <x v="2"/>
    <n v="0"/>
    <x v="0"/>
    <x v="0"/>
    <n v="2021"/>
    <x v="3"/>
  </r>
  <r>
    <x v="12"/>
    <m/>
    <x v="1"/>
    <x v="2"/>
    <x v="0"/>
    <x v="0"/>
    <x v="0"/>
    <x v="0"/>
    <m/>
    <m/>
    <x v="0"/>
    <x v="1"/>
    <d v="2021-11-01T00:00:00"/>
    <x v="239"/>
    <n v="580952.38"/>
    <m/>
    <m/>
    <x v="0"/>
    <x v="0"/>
    <m/>
    <m/>
    <x v="0"/>
    <x v="0"/>
    <x v="10"/>
    <x v="11"/>
    <x v="11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11-01T00:00:00"/>
    <x v="239"/>
    <m/>
    <n v="10701643.25"/>
    <m/>
    <x v="0"/>
    <x v="0"/>
    <m/>
    <m/>
    <x v="0"/>
    <x v="0"/>
    <x v="6"/>
    <x v="11"/>
    <x v="11"/>
    <x v="2"/>
    <n v="0"/>
    <x v="0"/>
    <x v="0"/>
    <n v="2021"/>
    <x v="3"/>
  </r>
  <r>
    <x v="32"/>
    <m/>
    <x v="3"/>
    <x v="1"/>
    <x v="0"/>
    <x v="0"/>
    <x v="0"/>
    <x v="0"/>
    <m/>
    <m/>
    <x v="0"/>
    <x v="0"/>
    <d v="2021-11-01T00:00:00"/>
    <x v="239"/>
    <n v="80.81"/>
    <n v="15676.35"/>
    <m/>
    <x v="0"/>
    <x v="0"/>
    <m/>
    <m/>
    <x v="0"/>
    <x v="0"/>
    <x v="6"/>
    <x v="11"/>
    <x v="11"/>
    <x v="2"/>
    <n v="0"/>
    <x v="0"/>
    <x v="0"/>
    <n v="2021"/>
    <x v="3"/>
  </r>
  <r>
    <x v="44"/>
    <m/>
    <x v="3"/>
    <x v="1"/>
    <x v="0"/>
    <x v="0"/>
    <x v="0"/>
    <x v="0"/>
    <m/>
    <m/>
    <x v="0"/>
    <x v="0"/>
    <d v="2021-11-01T00:00:00"/>
    <x v="239"/>
    <m/>
    <n v="4426203.8600000003"/>
    <m/>
    <x v="0"/>
    <x v="0"/>
    <m/>
    <m/>
    <x v="0"/>
    <x v="0"/>
    <x v="6"/>
    <x v="11"/>
    <x v="11"/>
    <x v="2"/>
    <n v="0"/>
    <x v="0"/>
    <x v="0"/>
    <n v="2021"/>
    <x v="3"/>
  </r>
  <r>
    <x v="30"/>
    <m/>
    <x v="3"/>
    <x v="1"/>
    <x v="0"/>
    <x v="0"/>
    <x v="0"/>
    <x v="0"/>
    <m/>
    <m/>
    <x v="0"/>
    <x v="0"/>
    <d v="2021-11-01T00:00:00"/>
    <x v="239"/>
    <m/>
    <n v="956475.99"/>
    <m/>
    <x v="0"/>
    <x v="0"/>
    <m/>
    <m/>
    <x v="0"/>
    <x v="0"/>
    <x v="6"/>
    <x v="11"/>
    <x v="11"/>
    <x v="2"/>
    <n v="0"/>
    <x v="0"/>
    <x v="0"/>
    <n v="2021"/>
    <x v="3"/>
  </r>
  <r>
    <x v="0"/>
    <m/>
    <x v="3"/>
    <x v="1"/>
    <x v="0"/>
    <x v="0"/>
    <x v="0"/>
    <x v="0"/>
    <m/>
    <m/>
    <x v="0"/>
    <x v="0"/>
    <d v="2021-11-01T00:00:00"/>
    <x v="239"/>
    <m/>
    <n v="54489.7"/>
    <m/>
    <x v="0"/>
    <x v="0"/>
    <m/>
    <m/>
    <x v="0"/>
    <x v="0"/>
    <x v="0"/>
    <x v="11"/>
    <x v="11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1-01T00:00:00"/>
    <x v="239"/>
    <n v="621667.38"/>
    <m/>
    <m/>
    <x v="0"/>
    <x v="0"/>
    <m/>
    <m/>
    <x v="0"/>
    <x v="0"/>
    <x v="13"/>
    <x v="11"/>
    <x v="1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1-01T00:00:00"/>
    <x v="239"/>
    <m/>
    <n v="34337.040000000001"/>
    <m/>
    <x v="0"/>
    <x v="0"/>
    <m/>
    <m/>
    <x v="0"/>
    <x v="0"/>
    <x v="1"/>
    <x v="11"/>
    <x v="1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1-01T00:00:00"/>
    <x v="239"/>
    <m/>
    <n v="456163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1-01T00:00:00"/>
    <x v="239"/>
    <m/>
    <n v="577331.96"/>
    <m/>
    <x v="0"/>
    <x v="0"/>
    <m/>
    <m/>
    <x v="0"/>
    <x v="0"/>
    <x v="13"/>
    <x v="11"/>
    <x v="1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1-01T00:00:00"/>
    <x v="239"/>
    <n v="23878.799999999999"/>
    <n v="646548.23"/>
    <m/>
    <x v="0"/>
    <x v="0"/>
    <m/>
    <m/>
    <x v="0"/>
    <x v="0"/>
    <x v="1"/>
    <x v="11"/>
    <x v="11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11-01T00:00:00"/>
    <x v="239"/>
    <m/>
    <n v="87773.33"/>
    <m/>
    <x v="0"/>
    <x v="0"/>
    <m/>
    <m/>
    <x v="0"/>
    <x v="0"/>
    <x v="4"/>
    <x v="11"/>
    <x v="11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1-01T00:00:00"/>
    <x v="239"/>
    <m/>
    <n v="129.29"/>
    <m/>
    <x v="0"/>
    <x v="0"/>
    <m/>
    <m/>
    <x v="0"/>
    <x v="0"/>
    <x v="14"/>
    <x v="11"/>
    <x v="11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1-01T00:00:00"/>
    <x v="239"/>
    <m/>
    <n v="14835.21"/>
    <m/>
    <x v="0"/>
    <x v="0"/>
    <m/>
    <m/>
    <x v="0"/>
    <x v="0"/>
    <x v="14"/>
    <x v="11"/>
    <x v="11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1-01T00:00:00"/>
    <x v="239"/>
    <m/>
    <n v="89249.279999999999"/>
    <m/>
    <x v="0"/>
    <x v="0"/>
    <m/>
    <m/>
    <x v="0"/>
    <x v="0"/>
    <x v="1"/>
    <x v="11"/>
    <x v="11"/>
    <x v="2"/>
    <n v="0"/>
    <x v="0"/>
    <x v="0"/>
    <n v="2021"/>
    <x v="3"/>
  </r>
  <r>
    <x v="2"/>
    <m/>
    <x v="3"/>
    <x v="1"/>
    <x v="0"/>
    <x v="0"/>
    <x v="0"/>
    <x v="0"/>
    <m/>
    <m/>
    <x v="0"/>
    <x v="0"/>
    <d v="2021-11-01T00:00:00"/>
    <x v="239"/>
    <n v="618.99"/>
    <n v="228903.23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1-01T00:00:00"/>
    <x v="239"/>
    <n v="42142.86"/>
    <m/>
    <m/>
    <x v="0"/>
    <x v="0"/>
    <m/>
    <m/>
    <x v="0"/>
    <x v="0"/>
    <x v="0"/>
    <x v="11"/>
    <x v="11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1-01T00:00:00"/>
    <x v="239"/>
    <m/>
    <n v="32991.19"/>
    <m/>
    <x v="0"/>
    <x v="0"/>
    <m/>
    <m/>
    <x v="0"/>
    <x v="0"/>
    <x v="1"/>
    <x v="11"/>
    <x v="11"/>
    <x v="2"/>
    <n v="0"/>
    <x v="0"/>
    <x v="0"/>
    <n v="2021"/>
    <x v="3"/>
  </r>
  <r>
    <x v="5"/>
    <s v="10. Item 10"/>
    <x v="1"/>
    <x v="1"/>
    <x v="0"/>
    <x v="0"/>
    <x v="0"/>
    <x v="0"/>
    <m/>
    <m/>
    <x v="0"/>
    <x v="1"/>
    <d v="2021-11-01T00:00:00"/>
    <x v="239"/>
    <n v="79285.710000000006"/>
    <m/>
    <m/>
    <x v="0"/>
    <x v="0"/>
    <m/>
    <m/>
    <x v="0"/>
    <x v="0"/>
    <x v="15"/>
    <x v="11"/>
    <x v="11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1-01T00:00:00"/>
    <x v="239"/>
    <m/>
    <n v="11724.21"/>
    <m/>
    <x v="0"/>
    <x v="0"/>
    <m/>
    <m/>
    <x v="0"/>
    <x v="0"/>
    <x v="12"/>
    <x v="11"/>
    <x v="11"/>
    <x v="2"/>
    <n v="0"/>
    <x v="0"/>
    <x v="0"/>
    <n v="2021"/>
    <x v="3"/>
  </r>
  <r>
    <x v="24"/>
    <m/>
    <x v="3"/>
    <x v="1"/>
    <x v="0"/>
    <x v="0"/>
    <x v="0"/>
    <x v="0"/>
    <m/>
    <m/>
    <x v="0"/>
    <x v="0"/>
    <d v="2021-11-01T00:00:00"/>
    <x v="239"/>
    <n v="5960.47"/>
    <n v="92389.14"/>
    <m/>
    <x v="0"/>
    <x v="0"/>
    <m/>
    <m/>
    <x v="0"/>
    <x v="0"/>
    <x v="9"/>
    <x v="11"/>
    <x v="1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1-01T00:00:00"/>
    <x v="239"/>
    <m/>
    <n v="228028.08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1-01T00:00:00"/>
    <x v="239"/>
    <m/>
    <n v="2615460.2799999998"/>
    <m/>
    <x v="0"/>
    <x v="0"/>
    <m/>
    <m/>
    <x v="0"/>
    <x v="0"/>
    <x v="13"/>
    <x v="11"/>
    <x v="11"/>
    <x v="2"/>
    <n v="0"/>
    <x v="0"/>
    <x v="0"/>
    <n v="2021"/>
    <x v="3"/>
  </r>
  <r>
    <x v="17"/>
    <m/>
    <x v="1"/>
    <x v="1"/>
    <x v="0"/>
    <x v="0"/>
    <x v="0"/>
    <x v="0"/>
    <m/>
    <m/>
    <x v="0"/>
    <x v="1"/>
    <d v="2021-11-01T00:00:00"/>
    <x v="239"/>
    <n v="523809.52"/>
    <m/>
    <m/>
    <x v="0"/>
    <x v="0"/>
    <m/>
    <m/>
    <x v="0"/>
    <x v="0"/>
    <x v="14"/>
    <x v="11"/>
    <x v="11"/>
    <x v="2"/>
    <n v="0"/>
    <x v="0"/>
    <x v="0"/>
    <n v="2021"/>
    <x v="3"/>
  </r>
  <r>
    <x v="11"/>
    <m/>
    <x v="1"/>
    <x v="1"/>
    <x v="0"/>
    <x v="0"/>
    <x v="0"/>
    <x v="0"/>
    <m/>
    <m/>
    <x v="0"/>
    <x v="1"/>
    <d v="2021-11-01T00:00:00"/>
    <x v="239"/>
    <n v="1056890.52"/>
    <m/>
    <m/>
    <x v="0"/>
    <x v="0"/>
    <m/>
    <m/>
    <x v="0"/>
    <x v="0"/>
    <x v="9"/>
    <x v="11"/>
    <x v="11"/>
    <x v="2"/>
    <n v="0"/>
    <x v="0"/>
    <x v="0"/>
    <n v="2021"/>
    <x v="3"/>
  </r>
  <r>
    <x v="11"/>
    <s v="13. Item 13"/>
    <x v="1"/>
    <x v="1"/>
    <x v="0"/>
    <x v="0"/>
    <x v="0"/>
    <x v="0"/>
    <m/>
    <m/>
    <x v="0"/>
    <x v="1"/>
    <d v="2021-11-01T00:00:00"/>
    <x v="239"/>
    <n v="1452380.95"/>
    <m/>
    <m/>
    <x v="0"/>
    <x v="0"/>
    <m/>
    <m/>
    <x v="0"/>
    <x v="0"/>
    <x v="0"/>
    <x v="11"/>
    <x v="11"/>
    <x v="2"/>
    <n v="0"/>
    <x v="0"/>
    <x v="0"/>
    <n v="2021"/>
    <x v="3"/>
  </r>
  <r>
    <x v="13"/>
    <s v="12. Item 12"/>
    <x v="1"/>
    <x v="1"/>
    <x v="0"/>
    <x v="0"/>
    <x v="0"/>
    <x v="0"/>
    <m/>
    <m/>
    <x v="0"/>
    <x v="1"/>
    <d v="2021-11-01T00:00:00"/>
    <x v="239"/>
    <n v="2335714.29"/>
    <m/>
    <m/>
    <x v="0"/>
    <x v="0"/>
    <m/>
    <m/>
    <x v="0"/>
    <x v="0"/>
    <x v="5"/>
    <x v="11"/>
    <x v="11"/>
    <x v="2"/>
    <n v="0"/>
    <x v="0"/>
    <x v="0"/>
    <n v="2021"/>
    <x v="3"/>
  </r>
  <r>
    <x v="0"/>
    <m/>
    <x v="1"/>
    <x v="1"/>
    <x v="0"/>
    <x v="0"/>
    <x v="0"/>
    <x v="0"/>
    <m/>
    <m/>
    <x v="0"/>
    <x v="1"/>
    <d v="2021-11-01T00:00:00"/>
    <x v="239"/>
    <n v="91133.1"/>
    <m/>
    <m/>
    <x v="0"/>
    <x v="0"/>
    <m/>
    <m/>
    <x v="0"/>
    <x v="0"/>
    <x v="0"/>
    <x v="11"/>
    <x v="11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8000"/>
    <n v="119.05"/>
    <m/>
    <x v="17"/>
    <x v="3"/>
    <m/>
    <m/>
    <x v="17"/>
    <x v="3"/>
    <x v="16"/>
    <x v="11"/>
    <x v="11"/>
    <x v="2"/>
    <n v="119.05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02T00:00:00"/>
    <x v="240"/>
    <n v="238560"/>
    <n v="0"/>
    <m/>
    <x v="17"/>
    <x v="13"/>
    <m/>
    <m/>
    <x v="17"/>
    <x v="13"/>
    <x v="16"/>
    <x v="11"/>
    <x v="11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7000"/>
    <n v="140.26"/>
    <m/>
    <x v="17"/>
    <x v="5"/>
    <m/>
    <m/>
    <x v="17"/>
    <x v="5"/>
    <x v="16"/>
    <x v="11"/>
    <x v="11"/>
    <x v="2"/>
    <n v="140.2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2T00:00:00"/>
    <x v="240"/>
    <n v="40000"/>
    <n v="1134.54"/>
    <m/>
    <x v="17"/>
    <x v="5"/>
    <m/>
    <m/>
    <x v="17"/>
    <x v="5"/>
    <x v="16"/>
    <x v="11"/>
    <x v="11"/>
    <x v="2"/>
    <n v="1134.5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5000"/>
    <n v="119.05"/>
    <m/>
    <x v="17"/>
    <x v="3"/>
    <m/>
    <m/>
    <x v="17"/>
    <x v="3"/>
    <x v="16"/>
    <x v="11"/>
    <x v="11"/>
    <x v="2"/>
    <n v="119.0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7000"/>
    <n v="142.96"/>
    <m/>
    <x v="17"/>
    <x v="5"/>
    <m/>
    <m/>
    <x v="17"/>
    <x v="5"/>
    <x v="16"/>
    <x v="11"/>
    <x v="11"/>
    <x v="2"/>
    <n v="142.9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3T00:00:00"/>
    <x v="241"/>
    <n v="60000"/>
    <n v="1428.57"/>
    <m/>
    <x v="17"/>
    <x v="5"/>
    <m/>
    <m/>
    <x v="17"/>
    <x v="5"/>
    <x v="16"/>
    <x v="11"/>
    <x v="11"/>
    <x v="2"/>
    <n v="1428.5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161.9"/>
    <m/>
    <x v="16"/>
    <x v="2"/>
    <m/>
    <m/>
    <x v="16"/>
    <x v="2"/>
    <x v="16"/>
    <x v="11"/>
    <x v="11"/>
    <x v="2"/>
    <n v="161.9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03T00:00:00"/>
    <x v="241"/>
    <n v="2762350.56"/>
    <n v="65770.25"/>
    <m/>
    <x v="17"/>
    <x v="10"/>
    <m/>
    <m/>
    <x v="17"/>
    <x v="10"/>
    <x v="16"/>
    <x v="11"/>
    <x v="11"/>
    <x v="2"/>
    <n v="65770.2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595.24"/>
    <m/>
    <x v="16"/>
    <x v="2"/>
    <m/>
    <m/>
    <x v="16"/>
    <x v="2"/>
    <x v="16"/>
    <x v="11"/>
    <x v="11"/>
    <x v="2"/>
    <n v="595.2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3T00:00:00"/>
    <x v="241"/>
    <n v="0"/>
    <n v="61.9"/>
    <m/>
    <x v="16"/>
    <x v="18"/>
    <m/>
    <m/>
    <x v="16"/>
    <x v="18"/>
    <x v="16"/>
    <x v="11"/>
    <x v="11"/>
    <x v="2"/>
    <n v="61.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20000"/>
    <n v="469.92"/>
    <m/>
    <x v="17"/>
    <x v="3"/>
    <m/>
    <m/>
    <x v="17"/>
    <x v="3"/>
    <x v="16"/>
    <x v="11"/>
    <x v="11"/>
    <x v="2"/>
    <n v="469.92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08T00:00:00"/>
    <x v="242"/>
    <n v="-72298"/>
    <n v="-1721.38"/>
    <m/>
    <x v="19"/>
    <x v="6"/>
    <m/>
    <m/>
    <x v="19"/>
    <x v="6"/>
    <x v="7"/>
    <x v="11"/>
    <x v="11"/>
    <x v="2"/>
    <n v="1721.38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30000"/>
    <n v="1150.73"/>
    <m/>
    <x v="17"/>
    <x v="5"/>
    <m/>
    <m/>
    <x v="17"/>
    <x v="5"/>
    <x v="16"/>
    <x v="11"/>
    <x v="11"/>
    <x v="2"/>
    <n v="1150.7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8T00:00:00"/>
    <x v="242"/>
    <n v="30000"/>
    <n v="857.52"/>
    <m/>
    <x v="17"/>
    <x v="5"/>
    <m/>
    <m/>
    <x v="17"/>
    <x v="5"/>
    <x v="16"/>
    <x v="11"/>
    <x v="11"/>
    <x v="2"/>
    <n v="857.52"/>
    <x v="11"/>
    <x v="1"/>
    <n v="2021"/>
    <x v="3"/>
  </r>
  <r>
    <x v="9"/>
    <s v="2.01.02.00.00.00"/>
    <x v="1"/>
    <x v="1"/>
    <x v="0"/>
    <x v="0"/>
    <x v="1"/>
    <x v="3"/>
    <m/>
    <m/>
    <x v="1"/>
    <x v="0"/>
    <d v="2021-11-08T00:00:00"/>
    <x v="242"/>
    <n v="-328035"/>
    <n v="-7810.36"/>
    <m/>
    <x v="19"/>
    <x v="6"/>
    <m/>
    <m/>
    <x v="19"/>
    <x v="6"/>
    <x v="7"/>
    <x v="11"/>
    <x v="11"/>
    <x v="2"/>
    <n v="7810.36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142.86000000000001"/>
    <m/>
    <x v="16"/>
    <x v="9"/>
    <m/>
    <m/>
    <x v="16"/>
    <x v="9"/>
    <x v="16"/>
    <x v="11"/>
    <x v="11"/>
    <x v="2"/>
    <n v="142.860000000000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119.05"/>
    <m/>
    <x v="16"/>
    <x v="4"/>
    <m/>
    <m/>
    <x v="16"/>
    <x v="4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8T00:00:00"/>
    <x v="242"/>
    <n v="0"/>
    <n v="23.81"/>
    <m/>
    <x v="16"/>
    <x v="8"/>
    <m/>
    <m/>
    <x v="16"/>
    <x v="8"/>
    <x v="16"/>
    <x v="11"/>
    <x v="11"/>
    <x v="2"/>
    <n v="23.8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08T00:00:00"/>
    <x v="242"/>
    <n v="50000"/>
    <n v="1190.48"/>
    <m/>
    <x v="17"/>
    <x v="4"/>
    <m/>
    <m/>
    <x v="17"/>
    <x v="4"/>
    <x v="16"/>
    <x v="11"/>
    <x v="11"/>
    <x v="2"/>
    <n v="1190.4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08T00:00:00"/>
    <x v="242"/>
    <n v="12465.94"/>
    <n v="296.81"/>
    <m/>
    <x v="17"/>
    <x v="2"/>
    <m/>
    <m/>
    <x v="17"/>
    <x v="2"/>
    <x v="16"/>
    <x v="11"/>
    <x v="11"/>
    <x v="2"/>
    <n v="296.81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09T00:00:00"/>
    <x v="243"/>
    <n v="-315.70999999999998"/>
    <n v="-7.52"/>
    <m/>
    <x v="24"/>
    <x v="13"/>
    <m/>
    <m/>
    <x v="5"/>
    <x v="13"/>
    <x v="0"/>
    <x v="11"/>
    <x v="11"/>
    <x v="2"/>
    <n v="7.52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5000"/>
    <n v="20.96"/>
    <m/>
    <x v="17"/>
    <x v="3"/>
    <m/>
    <m/>
    <x v="17"/>
    <x v="3"/>
    <x v="16"/>
    <x v="11"/>
    <x v="11"/>
    <x v="2"/>
    <n v="20.96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09T00:00:00"/>
    <x v="243"/>
    <n v="-9706.5"/>
    <n v="-231.11"/>
    <m/>
    <x v="24"/>
    <x v="3"/>
    <m/>
    <m/>
    <x v="5"/>
    <x v="3"/>
    <x v="0"/>
    <x v="11"/>
    <x v="11"/>
    <x v="2"/>
    <n v="231.11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09T00:00:00"/>
    <x v="243"/>
    <n v="1250.22"/>
    <n v="29.77"/>
    <m/>
    <x v="17"/>
    <x v="13"/>
    <m/>
    <m/>
    <x v="17"/>
    <x v="13"/>
    <x v="16"/>
    <x v="11"/>
    <x v="11"/>
    <x v="2"/>
    <n v="29.77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09T00:00:00"/>
    <x v="243"/>
    <n v="42917"/>
    <n v="0"/>
    <m/>
    <x v="17"/>
    <x v="13"/>
    <m/>
    <m/>
    <x v="17"/>
    <x v="13"/>
    <x v="16"/>
    <x v="11"/>
    <x v="11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35000"/>
    <n v="869.79"/>
    <m/>
    <x v="17"/>
    <x v="5"/>
    <m/>
    <m/>
    <x v="17"/>
    <x v="5"/>
    <x v="16"/>
    <x v="11"/>
    <x v="11"/>
    <x v="2"/>
    <n v="869.7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09T00:00:00"/>
    <x v="243"/>
    <n v="7000"/>
    <n v="205.59"/>
    <m/>
    <x v="17"/>
    <x v="5"/>
    <m/>
    <m/>
    <x v="17"/>
    <x v="5"/>
    <x v="16"/>
    <x v="11"/>
    <x v="11"/>
    <x v="2"/>
    <n v="205.59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09T00:00:00"/>
    <x v="243"/>
    <n v="0"/>
    <n v="159.61000000000001"/>
    <m/>
    <x v="17"/>
    <x v="20"/>
    <m/>
    <m/>
    <x v="17"/>
    <x v="20"/>
    <x v="16"/>
    <x v="11"/>
    <x v="11"/>
    <x v="2"/>
    <n v="159.610000000000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09T00:00:00"/>
    <x v="243"/>
    <n v="0"/>
    <n v="71.430000000000007"/>
    <m/>
    <x v="16"/>
    <x v="12"/>
    <m/>
    <m/>
    <x v="16"/>
    <x v="12"/>
    <x v="16"/>
    <x v="11"/>
    <x v="11"/>
    <x v="2"/>
    <n v="71.430000000000007"/>
    <x v="11"/>
    <x v="1"/>
    <n v="2021"/>
    <x v="3"/>
  </r>
  <r>
    <x v="29"/>
    <s v="2.15.01.07.00.00"/>
    <x v="1"/>
    <x v="1"/>
    <x v="0"/>
    <x v="0"/>
    <x v="1"/>
    <x v="3"/>
    <m/>
    <m/>
    <x v="1"/>
    <x v="0"/>
    <d v="2021-11-10T00:00:00"/>
    <x v="244"/>
    <n v="-84078"/>
    <n v="-2001.86"/>
    <m/>
    <x v="9"/>
    <x v="21"/>
    <m/>
    <m/>
    <x v="9"/>
    <x v="21"/>
    <x v="0"/>
    <x v="11"/>
    <x v="11"/>
    <x v="2"/>
    <n v="2001.86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0T00:00:00"/>
    <x v="244"/>
    <n v="5000"/>
    <n v="58.91"/>
    <m/>
    <x v="17"/>
    <x v="3"/>
    <m/>
    <m/>
    <x v="17"/>
    <x v="3"/>
    <x v="16"/>
    <x v="11"/>
    <x v="11"/>
    <x v="2"/>
    <n v="58.91"/>
    <x v="11"/>
    <x v="1"/>
    <n v="2021"/>
    <x v="3"/>
  </r>
  <r>
    <x v="9"/>
    <s v="2.15.08.03.00.00"/>
    <x v="1"/>
    <x v="1"/>
    <x v="0"/>
    <x v="0"/>
    <x v="1"/>
    <x v="3"/>
    <m/>
    <m/>
    <x v="1"/>
    <x v="0"/>
    <d v="2021-11-10T00:00:00"/>
    <x v="244"/>
    <n v="-1000000"/>
    <n v="-23809.52"/>
    <m/>
    <x v="19"/>
    <x v="6"/>
    <m/>
    <m/>
    <x v="19"/>
    <x v="6"/>
    <x v="7"/>
    <x v="11"/>
    <x v="11"/>
    <x v="2"/>
    <n v="23809.52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10T00:00:00"/>
    <x v="244"/>
    <n v="-3150000"/>
    <n v="-73880.570000000007"/>
    <m/>
    <x v="19"/>
    <x v="6"/>
    <m/>
    <m/>
    <x v="19"/>
    <x v="6"/>
    <x v="7"/>
    <x v="11"/>
    <x v="11"/>
    <x v="2"/>
    <n v="73880.570000000007"/>
    <x v="11"/>
    <x v="28"/>
    <n v="2021"/>
    <x v="3"/>
  </r>
  <r>
    <x v="9"/>
    <s v="2.15.01.12.00.00"/>
    <x v="1"/>
    <x v="1"/>
    <x v="0"/>
    <x v="0"/>
    <x v="1"/>
    <x v="3"/>
    <m/>
    <m/>
    <x v="1"/>
    <x v="0"/>
    <d v="2021-11-10T00:00:00"/>
    <x v="244"/>
    <n v="-236764.79999999999"/>
    <n v="-5637.26"/>
    <m/>
    <x v="19"/>
    <x v="6"/>
    <m/>
    <m/>
    <x v="19"/>
    <x v="6"/>
    <x v="7"/>
    <x v="11"/>
    <x v="11"/>
    <x v="2"/>
    <n v="5637.26"/>
    <x v="11"/>
    <x v="28"/>
    <n v="2021"/>
    <x v="3"/>
  </r>
  <r>
    <x v="9"/>
    <m/>
    <x v="1"/>
    <x v="1"/>
    <x v="0"/>
    <x v="0"/>
    <x v="1"/>
    <x v="0"/>
    <m/>
    <s v="1"/>
    <x v="1"/>
    <x v="0"/>
    <d v="2021-11-10T00:00:00"/>
    <x v="244"/>
    <n v="0"/>
    <n v="1547619.05"/>
    <m/>
    <x v="19"/>
    <x v="11"/>
    <m/>
    <m/>
    <x v="19"/>
    <x v="11"/>
    <x v="7"/>
    <x v="11"/>
    <x v="11"/>
    <x v="2"/>
    <n v="-1547619.05"/>
    <x v="11"/>
    <x v="1"/>
    <n v="2021"/>
    <x v="3"/>
  </r>
  <r>
    <x v="9"/>
    <m/>
    <x v="1"/>
    <x v="1"/>
    <x v="0"/>
    <x v="0"/>
    <x v="1"/>
    <x v="0"/>
    <m/>
    <s v="1"/>
    <x v="1"/>
    <x v="0"/>
    <d v="2021-11-10T00:00:00"/>
    <x v="244"/>
    <n v="0"/>
    <n v="4285714.29"/>
    <m/>
    <x v="19"/>
    <x v="11"/>
    <m/>
    <m/>
    <x v="19"/>
    <x v="11"/>
    <x v="7"/>
    <x v="11"/>
    <x v="11"/>
    <x v="2"/>
    <n v="-4285714.29"/>
    <x v="11"/>
    <x v="1"/>
    <n v="2021"/>
    <x v="3"/>
  </r>
  <r>
    <x v="9"/>
    <s v="2.15.08.14.00.00"/>
    <x v="1"/>
    <x v="1"/>
    <x v="0"/>
    <x v="0"/>
    <x v="1"/>
    <x v="3"/>
    <m/>
    <m/>
    <x v="1"/>
    <x v="0"/>
    <d v="2021-11-10T00:00:00"/>
    <x v="244"/>
    <n v="-147180"/>
    <n v="-3504.29"/>
    <m/>
    <x v="19"/>
    <x v="6"/>
    <m/>
    <m/>
    <x v="19"/>
    <x v="6"/>
    <x v="7"/>
    <x v="11"/>
    <x v="11"/>
    <x v="2"/>
    <n v="3504.29"/>
    <x v="11"/>
    <x v="28"/>
    <n v="2021"/>
    <x v="3"/>
  </r>
  <r>
    <x v="9"/>
    <s v="2.09.02.04.00.00"/>
    <x v="1"/>
    <x v="1"/>
    <x v="0"/>
    <x v="0"/>
    <x v="1"/>
    <x v="3"/>
    <m/>
    <m/>
    <x v="1"/>
    <x v="0"/>
    <d v="2021-11-10T00:00:00"/>
    <x v="244"/>
    <n v="-800000"/>
    <n v="-19047.62"/>
    <m/>
    <x v="19"/>
    <x v="6"/>
    <m/>
    <m/>
    <x v="19"/>
    <x v="6"/>
    <x v="7"/>
    <x v="11"/>
    <x v="11"/>
    <x v="2"/>
    <n v="19047.62"/>
    <x v="11"/>
    <x v="28"/>
    <n v="2021"/>
    <x v="3"/>
  </r>
  <r>
    <x v="9"/>
    <s v="2.15.03.00.00.00"/>
    <x v="1"/>
    <x v="1"/>
    <x v="0"/>
    <x v="0"/>
    <x v="1"/>
    <x v="3"/>
    <m/>
    <m/>
    <x v="1"/>
    <x v="0"/>
    <d v="2021-11-10T00:00:00"/>
    <x v="244"/>
    <n v="-1300000"/>
    <n v="-30337.81"/>
    <m/>
    <x v="19"/>
    <x v="6"/>
    <m/>
    <m/>
    <x v="19"/>
    <x v="6"/>
    <x v="7"/>
    <x v="11"/>
    <x v="11"/>
    <x v="2"/>
    <n v="30337.81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0T00:00:00"/>
    <x v="244"/>
    <n v="7000"/>
    <n v="261.43"/>
    <m/>
    <x v="17"/>
    <x v="5"/>
    <m/>
    <m/>
    <x v="17"/>
    <x v="5"/>
    <x v="16"/>
    <x v="11"/>
    <x v="11"/>
    <x v="2"/>
    <n v="261.43"/>
    <x v="11"/>
    <x v="1"/>
    <n v="2021"/>
    <x v="3"/>
  </r>
  <r>
    <x v="9"/>
    <m/>
    <x v="1"/>
    <x v="1"/>
    <x v="0"/>
    <x v="0"/>
    <x v="0"/>
    <x v="0"/>
    <m/>
    <m/>
    <x v="1"/>
    <x v="0"/>
    <d v="2021-11-10T00:00:00"/>
    <x v="244"/>
    <n v="0"/>
    <n v="5833333.3300000001"/>
    <m/>
    <x v="19"/>
    <x v="11"/>
    <m/>
    <m/>
    <x v="19"/>
    <x v="11"/>
    <x v="7"/>
    <x v="11"/>
    <x v="11"/>
    <x v="2"/>
    <n v="-5833333.3300000001"/>
    <x v="11"/>
    <x v="1"/>
    <n v="2021"/>
    <x v="3"/>
  </r>
  <r>
    <x v="9"/>
    <s v="2.15.01.12.00.00"/>
    <x v="1"/>
    <x v="1"/>
    <x v="0"/>
    <x v="0"/>
    <x v="1"/>
    <x v="3"/>
    <m/>
    <m/>
    <x v="1"/>
    <x v="0"/>
    <d v="2021-11-10T00:00:00"/>
    <x v="244"/>
    <n v="-231808.88"/>
    <n v="-5519.26"/>
    <m/>
    <x v="19"/>
    <x v="23"/>
    <m/>
    <m/>
    <x v="19"/>
    <x v="23"/>
    <x v="7"/>
    <x v="11"/>
    <x v="11"/>
    <x v="2"/>
    <n v="5519.26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0"/>
    <n v="5.9"/>
    <m/>
    <x v="17"/>
    <x v="20"/>
    <m/>
    <m/>
    <x v="17"/>
    <x v="20"/>
    <x v="16"/>
    <x v="11"/>
    <x v="11"/>
    <x v="2"/>
    <n v="5.9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0T00:00:00"/>
    <x v="244"/>
    <n v="0"/>
    <n v="20.2"/>
    <m/>
    <x v="17"/>
    <x v="20"/>
    <m/>
    <m/>
    <x v="17"/>
    <x v="20"/>
    <x v="16"/>
    <x v="11"/>
    <x v="11"/>
    <x v="2"/>
    <n v="20.2"/>
    <x v="11"/>
    <x v="1"/>
    <n v="2021"/>
    <x v="3"/>
  </r>
  <r>
    <x v="9"/>
    <s v="2.03.01.07.00.00"/>
    <x v="1"/>
    <x v="1"/>
    <x v="0"/>
    <x v="0"/>
    <x v="1"/>
    <x v="3"/>
    <m/>
    <m/>
    <x v="1"/>
    <x v="0"/>
    <d v="2021-11-10T00:00:00"/>
    <x v="244"/>
    <n v="-750"/>
    <n v="-17.86"/>
    <m/>
    <x v="19"/>
    <x v="25"/>
    <m/>
    <m/>
    <x v="19"/>
    <x v="25"/>
    <x v="7"/>
    <x v="11"/>
    <x v="11"/>
    <x v="2"/>
    <n v="17.86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0T00:00:00"/>
    <x v="244"/>
    <n v="0"/>
    <n v="45.24"/>
    <m/>
    <x v="16"/>
    <x v="8"/>
    <m/>
    <m/>
    <x v="16"/>
    <x v="8"/>
    <x v="16"/>
    <x v="11"/>
    <x v="11"/>
    <x v="2"/>
    <n v="45.2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0T00:00:00"/>
    <x v="244"/>
    <n v="2130.4"/>
    <n v="50.72"/>
    <m/>
    <x v="17"/>
    <x v="7"/>
    <m/>
    <m/>
    <x v="17"/>
    <x v="7"/>
    <x v="16"/>
    <x v="11"/>
    <x v="11"/>
    <x v="2"/>
    <n v="50.7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8135.59"/>
    <n v="193.7"/>
    <m/>
    <x v="17"/>
    <x v="4"/>
    <m/>
    <m/>
    <x v="17"/>
    <x v="4"/>
    <x v="16"/>
    <x v="11"/>
    <x v="11"/>
    <x v="2"/>
    <n v="193.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0T00:00:00"/>
    <x v="244"/>
    <n v="10169.5"/>
    <n v="242.13"/>
    <m/>
    <x v="17"/>
    <x v="4"/>
    <m/>
    <m/>
    <x v="17"/>
    <x v="4"/>
    <x v="16"/>
    <x v="11"/>
    <x v="11"/>
    <x v="2"/>
    <n v="242.1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1T00:00:00"/>
    <x v="245"/>
    <n v="5000"/>
    <n v="160.5"/>
    <m/>
    <x v="17"/>
    <x v="3"/>
    <m/>
    <m/>
    <x v="17"/>
    <x v="3"/>
    <x v="16"/>
    <x v="11"/>
    <x v="11"/>
    <x v="2"/>
    <n v="160.5"/>
    <x v="11"/>
    <x v="1"/>
    <n v="2021"/>
    <x v="3"/>
  </r>
  <r>
    <x v="9"/>
    <s v="2.02.00.00.00.00"/>
    <x v="1"/>
    <x v="1"/>
    <x v="0"/>
    <x v="0"/>
    <x v="1"/>
    <x v="3"/>
    <m/>
    <m/>
    <x v="1"/>
    <x v="0"/>
    <d v="2021-11-11T00:00:00"/>
    <x v="245"/>
    <n v="-65000000"/>
    <n v="-1547619.05"/>
    <m/>
    <x v="19"/>
    <x v="6"/>
    <m/>
    <m/>
    <x v="19"/>
    <x v="6"/>
    <x v="7"/>
    <x v="11"/>
    <x v="11"/>
    <x v="2"/>
    <n v="1547619.05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1T00:00:00"/>
    <x v="245"/>
    <n v="7000"/>
    <n v="336.31"/>
    <m/>
    <x v="17"/>
    <x v="5"/>
    <m/>
    <m/>
    <x v="17"/>
    <x v="5"/>
    <x v="16"/>
    <x v="11"/>
    <x v="11"/>
    <x v="2"/>
    <n v="336.3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1T00:00:00"/>
    <x v="245"/>
    <n v="0"/>
    <n v="71.430000000000007"/>
    <m/>
    <x v="16"/>
    <x v="8"/>
    <m/>
    <m/>
    <x v="16"/>
    <x v="8"/>
    <x v="16"/>
    <x v="11"/>
    <x v="11"/>
    <x v="2"/>
    <n v="71.43000000000000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1T00:00:00"/>
    <x v="245"/>
    <n v="0"/>
    <n v="3926.6"/>
    <m/>
    <x v="17"/>
    <x v="13"/>
    <m/>
    <m/>
    <x v="17"/>
    <x v="13"/>
    <x v="16"/>
    <x v="11"/>
    <x v="11"/>
    <x v="2"/>
    <n v="3926.6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11T00:00:00"/>
    <x v="245"/>
    <n v="0"/>
    <n v="-5.95"/>
    <m/>
    <x v="19"/>
    <x v="11"/>
    <m/>
    <m/>
    <x v="19"/>
    <x v="11"/>
    <x v="7"/>
    <x v="11"/>
    <x v="11"/>
    <x v="2"/>
    <n v="5.95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11T00:00:00"/>
    <x v="245"/>
    <n v="0"/>
    <n v="119.05"/>
    <m/>
    <x v="16"/>
    <x v="15"/>
    <m/>
    <m/>
    <x v="16"/>
    <x v="15"/>
    <x v="16"/>
    <x v="11"/>
    <x v="11"/>
    <x v="2"/>
    <n v="119.05"/>
    <x v="11"/>
    <x v="1"/>
    <n v="2021"/>
    <x v="3"/>
  </r>
  <r>
    <x v="9"/>
    <m/>
    <x v="1"/>
    <x v="2"/>
    <x v="0"/>
    <x v="0"/>
    <x v="1"/>
    <x v="4"/>
    <m/>
    <m/>
    <x v="1"/>
    <x v="0"/>
    <d v="2021-11-11T00:00:00"/>
    <x v="245"/>
    <n v="0"/>
    <n v="5952.38"/>
    <m/>
    <x v="19"/>
    <x v="6"/>
    <m/>
    <m/>
    <x v="19"/>
    <x v="6"/>
    <x v="7"/>
    <x v="11"/>
    <x v="11"/>
    <x v="2"/>
    <n v="5952.38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11T00:00:00"/>
    <x v="245"/>
    <n v="0"/>
    <n v="7.42"/>
    <m/>
    <x v="8"/>
    <x v="6"/>
    <m/>
    <m/>
    <x v="8"/>
    <x v="6"/>
    <x v="23"/>
    <x v="11"/>
    <x v="11"/>
    <x v="2"/>
    <n v="7.42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1T00:00:00"/>
    <x v="245"/>
    <n v="21661.200000000001"/>
    <n v="515.74"/>
    <m/>
    <x v="17"/>
    <x v="9"/>
    <m/>
    <m/>
    <x v="17"/>
    <x v="9"/>
    <x v="16"/>
    <x v="11"/>
    <x v="11"/>
    <x v="2"/>
    <n v="515.7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1T00:00:00"/>
    <x v="245"/>
    <n v="3462.3"/>
    <n v="82.44"/>
    <m/>
    <x v="17"/>
    <x v="7"/>
    <m/>
    <m/>
    <x v="17"/>
    <x v="7"/>
    <x v="16"/>
    <x v="11"/>
    <x v="11"/>
    <x v="2"/>
    <n v="82.44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1T00:00:00"/>
    <x v="245"/>
    <n v="39274.480000000003"/>
    <n v="935.11"/>
    <m/>
    <x v="17"/>
    <x v="2"/>
    <m/>
    <m/>
    <x v="17"/>
    <x v="2"/>
    <x v="16"/>
    <x v="11"/>
    <x v="11"/>
    <x v="2"/>
    <n v="935.1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1T00:00:00"/>
    <x v="245"/>
    <n v="19588.8"/>
    <n v="466.4"/>
    <m/>
    <x v="17"/>
    <x v="9"/>
    <m/>
    <m/>
    <x v="17"/>
    <x v="9"/>
    <x v="16"/>
    <x v="11"/>
    <x v="11"/>
    <x v="2"/>
    <n v="466.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2T00:00:00"/>
    <x v="246"/>
    <n v="2332.64"/>
    <n v="56.4"/>
    <m/>
    <x v="17"/>
    <x v="8"/>
    <m/>
    <m/>
    <x v="17"/>
    <x v="8"/>
    <x v="16"/>
    <x v="11"/>
    <x v="11"/>
    <x v="2"/>
    <n v="56.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5000"/>
    <n v="224.55"/>
    <m/>
    <x v="17"/>
    <x v="3"/>
    <m/>
    <m/>
    <x v="17"/>
    <x v="3"/>
    <x v="16"/>
    <x v="11"/>
    <x v="11"/>
    <x v="2"/>
    <n v="224.55"/>
    <x v="11"/>
    <x v="1"/>
    <n v="2021"/>
    <x v="3"/>
  </r>
  <r>
    <x v="9"/>
    <s v="2.01.02.00.00.00"/>
    <x v="1"/>
    <x v="1"/>
    <x v="0"/>
    <x v="0"/>
    <x v="1"/>
    <x v="3"/>
    <m/>
    <m/>
    <x v="1"/>
    <x v="0"/>
    <d v="2021-11-12T00:00:00"/>
    <x v="246"/>
    <n v="-275000"/>
    <n v="-6556.25"/>
    <m/>
    <x v="19"/>
    <x v="6"/>
    <m/>
    <m/>
    <x v="19"/>
    <x v="6"/>
    <x v="7"/>
    <x v="11"/>
    <x v="11"/>
    <x v="2"/>
    <n v="6556.25"/>
    <x v="11"/>
    <x v="28"/>
    <n v="2021"/>
    <x v="3"/>
  </r>
  <r>
    <x v="9"/>
    <s v="2.01.04.00.00.00"/>
    <x v="1"/>
    <x v="1"/>
    <x v="0"/>
    <x v="0"/>
    <x v="1"/>
    <x v="3"/>
    <m/>
    <m/>
    <x v="1"/>
    <x v="0"/>
    <d v="2021-11-12T00:00:00"/>
    <x v="246"/>
    <n v="-650000"/>
    <n v="-13645.87"/>
    <m/>
    <x v="19"/>
    <x v="6"/>
    <m/>
    <m/>
    <x v="19"/>
    <x v="6"/>
    <x v="7"/>
    <x v="11"/>
    <x v="11"/>
    <x v="2"/>
    <n v="13645.87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12T00:00:00"/>
    <x v="246"/>
    <n v="-150000000"/>
    <n v="-3544488.17"/>
    <m/>
    <x v="19"/>
    <x v="6"/>
    <m/>
    <m/>
    <x v="19"/>
    <x v="6"/>
    <x v="7"/>
    <x v="11"/>
    <x v="11"/>
    <x v="2"/>
    <n v="3544488.17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30000"/>
    <n v="794.52"/>
    <m/>
    <x v="17"/>
    <x v="5"/>
    <m/>
    <m/>
    <x v="17"/>
    <x v="5"/>
    <x v="16"/>
    <x v="11"/>
    <x v="11"/>
    <x v="2"/>
    <n v="794.5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2T00:00:00"/>
    <x v="246"/>
    <n v="7000"/>
    <n v="171.82"/>
    <m/>
    <x v="17"/>
    <x v="5"/>
    <m/>
    <m/>
    <x v="17"/>
    <x v="5"/>
    <x v="16"/>
    <x v="11"/>
    <x v="11"/>
    <x v="2"/>
    <n v="171.82"/>
    <x v="11"/>
    <x v="1"/>
    <n v="2021"/>
    <x v="3"/>
  </r>
  <r>
    <x v="19"/>
    <s v="1.02.01.00.00.00"/>
    <x v="1"/>
    <x v="2"/>
    <x v="1"/>
    <x v="0"/>
    <x v="1"/>
    <x v="0"/>
    <m/>
    <m/>
    <x v="1"/>
    <x v="0"/>
    <d v="2021-11-12T00:00:00"/>
    <x v="246"/>
    <n v="0"/>
    <n v="3631.96"/>
    <m/>
    <x v="17"/>
    <x v="10"/>
    <m/>
    <m/>
    <x v="17"/>
    <x v="10"/>
    <x v="16"/>
    <x v="11"/>
    <x v="11"/>
    <x v="2"/>
    <n v="3631.96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12T00:00:00"/>
    <x v="246"/>
    <n v="0"/>
    <n v="289.48"/>
    <m/>
    <x v="8"/>
    <x v="8"/>
    <m/>
    <m/>
    <x v="8"/>
    <x v="8"/>
    <x v="23"/>
    <x v="11"/>
    <x v="11"/>
    <x v="2"/>
    <n v="289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714.29"/>
    <m/>
    <x v="16"/>
    <x v="7"/>
    <m/>
    <m/>
    <x v="16"/>
    <x v="7"/>
    <x v="16"/>
    <x v="11"/>
    <x v="11"/>
    <x v="2"/>
    <n v="714.2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38.479999999999997"/>
    <m/>
    <x v="16"/>
    <x v="2"/>
    <m/>
    <m/>
    <x v="16"/>
    <x v="2"/>
    <x v="16"/>
    <x v="11"/>
    <x v="11"/>
    <x v="2"/>
    <n v="38.47999999999999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71.430000000000007"/>
    <m/>
    <x v="16"/>
    <x v="9"/>
    <m/>
    <m/>
    <x v="16"/>
    <x v="9"/>
    <x v="16"/>
    <x v="11"/>
    <x v="11"/>
    <x v="2"/>
    <n v="71.43000000000000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476.19"/>
    <m/>
    <x v="16"/>
    <x v="8"/>
    <m/>
    <m/>
    <x v="16"/>
    <x v="8"/>
    <x v="16"/>
    <x v="11"/>
    <x v="11"/>
    <x v="2"/>
    <n v="476.1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161.9"/>
    <m/>
    <x v="16"/>
    <x v="9"/>
    <m/>
    <m/>
    <x v="16"/>
    <x v="9"/>
    <x v="16"/>
    <x v="11"/>
    <x v="11"/>
    <x v="2"/>
    <n v="16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2T00:00:00"/>
    <x v="246"/>
    <n v="0"/>
    <n v="476.19"/>
    <m/>
    <x v="16"/>
    <x v="2"/>
    <m/>
    <m/>
    <x v="16"/>
    <x v="2"/>
    <x v="16"/>
    <x v="11"/>
    <x v="11"/>
    <x v="2"/>
    <n v="476.19"/>
    <x v="11"/>
    <x v="1"/>
    <n v="2021"/>
    <x v="3"/>
  </r>
  <r>
    <x v="4"/>
    <m/>
    <x v="1"/>
    <x v="1"/>
    <x v="0"/>
    <x v="0"/>
    <x v="0"/>
    <x v="0"/>
    <m/>
    <s v="3"/>
    <x v="1"/>
    <x v="0"/>
    <d v="2021-11-01T00:00:00"/>
    <x v="246"/>
    <m/>
    <n v="66.55"/>
    <m/>
    <x v="0"/>
    <x v="0"/>
    <m/>
    <m/>
    <x v="0"/>
    <x v="0"/>
    <x v="3"/>
    <x v="11"/>
    <x v="11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11-12T00:00:00"/>
    <x v="246"/>
    <m/>
    <n v="66.55"/>
    <m/>
    <x v="0"/>
    <x v="0"/>
    <m/>
    <m/>
    <x v="0"/>
    <x v="0"/>
    <x v="9"/>
    <x v="11"/>
    <x v="11"/>
    <x v="2"/>
    <n v="0"/>
    <x v="0"/>
    <x v="0"/>
    <n v="2021"/>
    <x v="3"/>
  </r>
  <r>
    <x v="5"/>
    <s v="2.15.01.12.00.00"/>
    <x v="1"/>
    <x v="1"/>
    <x v="0"/>
    <x v="0"/>
    <x v="1"/>
    <x v="3"/>
    <m/>
    <m/>
    <x v="1"/>
    <x v="0"/>
    <d v="2021-11-15T00:00:00"/>
    <x v="247"/>
    <n v="-6300"/>
    <n v="-150"/>
    <m/>
    <x v="24"/>
    <x v="12"/>
    <m/>
    <m/>
    <x v="5"/>
    <x v="12"/>
    <x v="0"/>
    <x v="11"/>
    <x v="11"/>
    <x v="2"/>
    <n v="150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15T00:00:00"/>
    <x v="247"/>
    <n v="1560"/>
    <n v="37.14"/>
    <m/>
    <x v="17"/>
    <x v="12"/>
    <m/>
    <m/>
    <x v="17"/>
    <x v="12"/>
    <x v="16"/>
    <x v="11"/>
    <x v="11"/>
    <x v="2"/>
    <n v="37.1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5T00:00:00"/>
    <x v="247"/>
    <n v="15000"/>
    <n v="351.16"/>
    <m/>
    <x v="17"/>
    <x v="3"/>
    <m/>
    <m/>
    <x v="17"/>
    <x v="3"/>
    <x v="16"/>
    <x v="11"/>
    <x v="11"/>
    <x v="2"/>
    <n v="351.16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5T00:00:00"/>
    <x v="247"/>
    <n v="-90000"/>
    <n v="-2142.86"/>
    <m/>
    <x v="19"/>
    <x v="6"/>
    <m/>
    <m/>
    <x v="19"/>
    <x v="6"/>
    <x v="7"/>
    <x v="11"/>
    <x v="11"/>
    <x v="2"/>
    <n v="2142.86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5T00:00:00"/>
    <x v="247"/>
    <n v="20000"/>
    <n v="683.95"/>
    <m/>
    <x v="17"/>
    <x v="5"/>
    <m/>
    <m/>
    <x v="17"/>
    <x v="5"/>
    <x v="16"/>
    <x v="11"/>
    <x v="11"/>
    <x v="2"/>
    <n v="683.9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90.48"/>
    <m/>
    <x v="16"/>
    <x v="8"/>
    <m/>
    <m/>
    <x v="16"/>
    <x v="8"/>
    <x v="16"/>
    <x v="11"/>
    <x v="11"/>
    <x v="2"/>
    <n v="190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42.86000000000001"/>
    <m/>
    <x v="16"/>
    <x v="9"/>
    <m/>
    <m/>
    <x v="16"/>
    <x v="9"/>
    <x v="16"/>
    <x v="11"/>
    <x v="11"/>
    <x v="2"/>
    <n v="142.8600000000000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83.33"/>
    <m/>
    <x v="16"/>
    <x v="15"/>
    <m/>
    <m/>
    <x v="16"/>
    <x v="15"/>
    <x v="16"/>
    <x v="11"/>
    <x v="11"/>
    <x v="2"/>
    <n v="183.33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38.1"/>
    <m/>
    <x v="16"/>
    <x v="16"/>
    <m/>
    <m/>
    <x v="16"/>
    <x v="16"/>
    <x v="16"/>
    <x v="11"/>
    <x v="11"/>
    <x v="2"/>
    <n v="238.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8.57"/>
    <m/>
    <x v="16"/>
    <x v="5"/>
    <m/>
    <m/>
    <x v="16"/>
    <x v="5"/>
    <x v="16"/>
    <x v="11"/>
    <x v="11"/>
    <x v="2"/>
    <n v="28.5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161.9"/>
    <m/>
    <x v="16"/>
    <x v="2"/>
    <m/>
    <m/>
    <x v="16"/>
    <x v="2"/>
    <x v="16"/>
    <x v="11"/>
    <x v="11"/>
    <x v="2"/>
    <n v="161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5T00:00:00"/>
    <x v="247"/>
    <n v="0"/>
    <n v="29.76"/>
    <m/>
    <x v="16"/>
    <x v="7"/>
    <m/>
    <m/>
    <x v="16"/>
    <x v="7"/>
    <x v="16"/>
    <x v="11"/>
    <x v="11"/>
    <x v="2"/>
    <n v="29.76"/>
    <x v="11"/>
    <x v="1"/>
    <n v="2021"/>
    <x v="3"/>
  </r>
  <r>
    <x v="9"/>
    <s v="2.03.01.07.00.00"/>
    <x v="1"/>
    <x v="1"/>
    <x v="0"/>
    <x v="0"/>
    <x v="1"/>
    <x v="3"/>
    <m/>
    <m/>
    <x v="1"/>
    <x v="0"/>
    <d v="2021-11-15T00:00:00"/>
    <x v="247"/>
    <n v="-2000"/>
    <n v="-47.62"/>
    <m/>
    <x v="19"/>
    <x v="32"/>
    <m/>
    <m/>
    <x v="19"/>
    <x v="32"/>
    <x v="7"/>
    <x v="11"/>
    <x v="11"/>
    <x v="2"/>
    <n v="47.62"/>
    <x v="11"/>
    <x v="28"/>
    <n v="2021"/>
    <x v="3"/>
  </r>
  <r>
    <x v="27"/>
    <s v="2.15.08.01.00.00"/>
    <x v="1"/>
    <x v="1"/>
    <x v="0"/>
    <x v="0"/>
    <x v="1"/>
    <x v="3"/>
    <m/>
    <m/>
    <x v="1"/>
    <x v="0"/>
    <d v="2021-11-15T00:00:00"/>
    <x v="247"/>
    <n v="-5430"/>
    <n v="-129.29"/>
    <m/>
    <x v="14"/>
    <x v="5"/>
    <m/>
    <m/>
    <x v="14"/>
    <x v="5"/>
    <x v="0"/>
    <x v="11"/>
    <x v="11"/>
    <x v="2"/>
    <n v="129.29"/>
    <x v="11"/>
    <x v="28"/>
    <n v="2021"/>
    <x v="3"/>
  </r>
  <r>
    <x v="19"/>
    <s v="1.02.06.00.00.00"/>
    <x v="1"/>
    <x v="2"/>
    <x v="1"/>
    <x v="0"/>
    <x v="1"/>
    <x v="0"/>
    <m/>
    <m/>
    <x v="1"/>
    <x v="0"/>
    <d v="2021-11-15T00:00:00"/>
    <x v="247"/>
    <n v="161239.07"/>
    <n v="3839.03"/>
    <m/>
    <x v="17"/>
    <x v="2"/>
    <m/>
    <m/>
    <x v="17"/>
    <x v="2"/>
    <x v="16"/>
    <x v="11"/>
    <x v="11"/>
    <x v="2"/>
    <n v="3839.03"/>
    <x v="11"/>
    <x v="1"/>
    <n v="2021"/>
    <x v="3"/>
  </r>
  <r>
    <x v="5"/>
    <s v="2.15.08.14.00.00"/>
    <x v="1"/>
    <x v="1"/>
    <x v="0"/>
    <x v="0"/>
    <x v="1"/>
    <x v="3"/>
    <m/>
    <m/>
    <x v="1"/>
    <x v="0"/>
    <d v="2021-11-16T00:00:00"/>
    <x v="248"/>
    <n v="-394862.34"/>
    <n v="-9401.48"/>
    <m/>
    <x v="5"/>
    <x v="12"/>
    <m/>
    <m/>
    <x v="5"/>
    <x v="12"/>
    <x v="0"/>
    <x v="11"/>
    <x v="11"/>
    <x v="2"/>
    <n v="9401.48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8000"/>
    <n v="198.54"/>
    <m/>
    <x v="17"/>
    <x v="3"/>
    <m/>
    <m/>
    <x v="17"/>
    <x v="3"/>
    <x v="16"/>
    <x v="11"/>
    <x v="11"/>
    <x v="2"/>
    <n v="198.5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7000"/>
    <n v="399.28"/>
    <m/>
    <x v="17"/>
    <x v="5"/>
    <m/>
    <m/>
    <x v="17"/>
    <x v="5"/>
    <x v="16"/>
    <x v="11"/>
    <x v="11"/>
    <x v="2"/>
    <n v="399.2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6T00:00:00"/>
    <x v="248"/>
    <n v="40000"/>
    <n v="1129.17"/>
    <m/>
    <x v="17"/>
    <x v="5"/>
    <m/>
    <m/>
    <x v="17"/>
    <x v="5"/>
    <x v="16"/>
    <x v="11"/>
    <x v="11"/>
    <x v="2"/>
    <n v="1129.17"/>
    <x v="11"/>
    <x v="1"/>
    <n v="2021"/>
    <x v="3"/>
  </r>
  <r>
    <x v="9"/>
    <s v="2.03.01.07.00.00"/>
    <x v="1"/>
    <x v="1"/>
    <x v="0"/>
    <x v="0"/>
    <x v="1"/>
    <x v="3"/>
    <m/>
    <m/>
    <x v="1"/>
    <x v="0"/>
    <d v="2021-11-16T00:00:00"/>
    <x v="248"/>
    <n v="-394862.34"/>
    <n v="-30.95"/>
    <m/>
    <x v="19"/>
    <x v="12"/>
    <m/>
    <m/>
    <x v="19"/>
    <x v="12"/>
    <x v="7"/>
    <x v="11"/>
    <x v="11"/>
    <x v="2"/>
    <n v="30.95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6T00:00:00"/>
    <x v="248"/>
    <n v="0"/>
    <n v="792.65"/>
    <m/>
    <x v="17"/>
    <x v="10"/>
    <m/>
    <m/>
    <x v="17"/>
    <x v="10"/>
    <x v="16"/>
    <x v="11"/>
    <x v="11"/>
    <x v="2"/>
    <n v="792.65"/>
    <x v="11"/>
    <x v="1"/>
    <n v="2021"/>
    <x v="3"/>
  </r>
  <r>
    <x v="14"/>
    <m/>
    <x v="1"/>
    <x v="1"/>
    <x v="0"/>
    <x v="0"/>
    <x v="0"/>
    <x v="0"/>
    <m/>
    <s v="1"/>
    <x v="1"/>
    <x v="0"/>
    <d v="2021-11-01T00:00:00"/>
    <x v="248"/>
    <m/>
    <n v="14429.46"/>
    <m/>
    <x v="0"/>
    <x v="0"/>
    <m/>
    <m/>
    <x v="0"/>
    <x v="0"/>
    <x v="11"/>
    <x v="11"/>
    <x v="11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11-16T00:00:00"/>
    <x v="248"/>
    <m/>
    <n v="76669.399999999994"/>
    <m/>
    <x v="0"/>
    <x v="0"/>
    <m/>
    <m/>
    <x v="0"/>
    <x v="0"/>
    <x v="9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08T00:00:00"/>
    <x v="248"/>
    <m/>
    <n v="29605.77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s v="X"/>
    <s v="1"/>
    <x v="1"/>
    <x v="0"/>
    <d v="2021-11-08T00:00:00"/>
    <x v="248"/>
    <m/>
    <n v="595.24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01T00:00:00"/>
    <x v="248"/>
    <m/>
    <n v="32038.94"/>
    <m/>
    <x v="0"/>
    <x v="0"/>
    <m/>
    <m/>
    <x v="0"/>
    <x v="0"/>
    <x v="0"/>
    <x v="11"/>
    <x v="11"/>
    <x v="2"/>
    <n v="0"/>
    <x v="0"/>
    <x v="0"/>
    <n v="2021"/>
    <x v="3"/>
  </r>
  <r>
    <x v="29"/>
    <s v="2.15.01.07.00.00"/>
    <x v="1"/>
    <x v="1"/>
    <x v="0"/>
    <x v="0"/>
    <x v="1"/>
    <x v="3"/>
    <m/>
    <m/>
    <x v="1"/>
    <x v="0"/>
    <d v="2021-11-17T00:00:00"/>
    <x v="249"/>
    <n v="-570580"/>
    <n v="-13585.24"/>
    <m/>
    <x v="9"/>
    <x v="21"/>
    <m/>
    <m/>
    <x v="9"/>
    <x v="21"/>
    <x v="0"/>
    <x v="11"/>
    <x v="11"/>
    <x v="2"/>
    <n v="13585.24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7T00:00:00"/>
    <x v="249"/>
    <n v="5000"/>
    <n v="158.65"/>
    <m/>
    <x v="17"/>
    <x v="3"/>
    <m/>
    <m/>
    <x v="17"/>
    <x v="3"/>
    <x v="16"/>
    <x v="11"/>
    <x v="11"/>
    <x v="2"/>
    <n v="158.6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13352"/>
    <n v="0"/>
    <m/>
    <x v="17"/>
    <x v="13"/>
    <m/>
    <m/>
    <x v="17"/>
    <x v="13"/>
    <x v="16"/>
    <x v="11"/>
    <x v="11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6376610.8300000001"/>
    <n v="154073.46"/>
    <m/>
    <x v="17"/>
    <x v="12"/>
    <m/>
    <m/>
    <x v="17"/>
    <x v="12"/>
    <x v="16"/>
    <x v="11"/>
    <x v="11"/>
    <x v="2"/>
    <n v="154073.46"/>
    <x v="11"/>
    <x v="1"/>
    <n v="2021"/>
    <x v="3"/>
  </r>
  <r>
    <x v="9"/>
    <s v="2.15.03.00.00.00"/>
    <x v="1"/>
    <x v="1"/>
    <x v="0"/>
    <x v="0"/>
    <x v="1"/>
    <x v="3"/>
    <m/>
    <m/>
    <x v="1"/>
    <x v="0"/>
    <d v="2021-11-17T00:00:00"/>
    <x v="249"/>
    <n v="-180000"/>
    <n v="-4669.93"/>
    <m/>
    <x v="19"/>
    <x v="6"/>
    <m/>
    <m/>
    <x v="19"/>
    <x v="6"/>
    <x v="7"/>
    <x v="11"/>
    <x v="11"/>
    <x v="2"/>
    <n v="4669.93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17T00:00:00"/>
    <x v="249"/>
    <n v="-4350000"/>
    <n v="-112335.93"/>
    <m/>
    <x v="19"/>
    <x v="6"/>
    <m/>
    <m/>
    <x v="19"/>
    <x v="6"/>
    <x v="7"/>
    <x v="11"/>
    <x v="11"/>
    <x v="2"/>
    <n v="112335.93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17T00:00:00"/>
    <x v="249"/>
    <n v="7000"/>
    <n v="371.27"/>
    <m/>
    <x v="17"/>
    <x v="5"/>
    <m/>
    <m/>
    <x v="17"/>
    <x v="5"/>
    <x v="16"/>
    <x v="11"/>
    <x v="11"/>
    <x v="2"/>
    <n v="371.27"/>
    <x v="11"/>
    <x v="1"/>
    <n v="2021"/>
    <x v="3"/>
  </r>
  <r>
    <x v="9"/>
    <s v="2.01.02.00.00.00"/>
    <x v="1"/>
    <x v="1"/>
    <x v="0"/>
    <x v="0"/>
    <x v="1"/>
    <x v="3"/>
    <m/>
    <m/>
    <x v="1"/>
    <x v="0"/>
    <d v="2021-11-17T00:00:00"/>
    <x v="249"/>
    <n v="0"/>
    <n v="-6337.38"/>
    <m/>
    <x v="19"/>
    <x v="6"/>
    <m/>
    <m/>
    <x v="19"/>
    <x v="6"/>
    <x v="7"/>
    <x v="11"/>
    <x v="11"/>
    <x v="2"/>
    <n v="6337.38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17T00:00:00"/>
    <x v="249"/>
    <n v="0"/>
    <n v="792.65"/>
    <m/>
    <x v="17"/>
    <x v="10"/>
    <m/>
    <m/>
    <x v="17"/>
    <x v="10"/>
    <x v="16"/>
    <x v="11"/>
    <x v="11"/>
    <x v="2"/>
    <n v="792.6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78.57"/>
    <m/>
    <x v="16"/>
    <x v="8"/>
    <m/>
    <m/>
    <x v="16"/>
    <x v="8"/>
    <x v="16"/>
    <x v="11"/>
    <x v="11"/>
    <x v="2"/>
    <n v="178.57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55.94999999999999"/>
    <m/>
    <x v="16"/>
    <x v="15"/>
    <m/>
    <m/>
    <x v="16"/>
    <x v="15"/>
    <x v="16"/>
    <x v="11"/>
    <x v="11"/>
    <x v="2"/>
    <n v="155.9499999999999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119.05"/>
    <m/>
    <x v="16"/>
    <x v="16"/>
    <m/>
    <m/>
    <x v="16"/>
    <x v="16"/>
    <x v="16"/>
    <x v="11"/>
    <x v="11"/>
    <x v="2"/>
    <n v="119.0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7T00:00:00"/>
    <x v="249"/>
    <n v="0"/>
    <n v="59.52"/>
    <m/>
    <x v="16"/>
    <x v="18"/>
    <m/>
    <m/>
    <x v="16"/>
    <x v="18"/>
    <x v="16"/>
    <x v="11"/>
    <x v="11"/>
    <x v="2"/>
    <n v="59.52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17T00:00:00"/>
    <x v="249"/>
    <n v="0"/>
    <n v="0"/>
    <m/>
    <x v="17"/>
    <x v="2"/>
    <m/>
    <m/>
    <x v="17"/>
    <x v="2"/>
    <x v="16"/>
    <x v="11"/>
    <x v="11"/>
    <x v="2"/>
    <n v="0"/>
    <x v="11"/>
    <x v="1"/>
    <n v="2021"/>
    <x v="3"/>
  </r>
  <r>
    <x v="5"/>
    <m/>
    <x v="1"/>
    <x v="1"/>
    <x v="0"/>
    <x v="0"/>
    <x v="0"/>
    <x v="0"/>
    <s v="X"/>
    <s v="1"/>
    <x v="1"/>
    <x v="0"/>
    <d v="2021-11-08T00:00:00"/>
    <x v="249"/>
    <m/>
    <n v="4544.05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08T00:00:00"/>
    <x v="249"/>
    <m/>
    <n v="6612.32"/>
    <m/>
    <x v="0"/>
    <x v="0"/>
    <m/>
    <m/>
    <x v="0"/>
    <x v="0"/>
    <x v="0"/>
    <x v="11"/>
    <x v="11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1-17T00:00:00"/>
    <x v="249"/>
    <m/>
    <n v="11156.36"/>
    <m/>
    <x v="0"/>
    <x v="0"/>
    <m/>
    <m/>
    <x v="0"/>
    <x v="0"/>
    <x v="14"/>
    <x v="11"/>
    <x v="11"/>
    <x v="2"/>
    <n v="0"/>
    <x v="0"/>
    <x v="0"/>
    <n v="2021"/>
    <x v="3"/>
  </r>
  <r>
    <x v="10"/>
    <m/>
    <x v="1"/>
    <x v="1"/>
    <x v="0"/>
    <x v="0"/>
    <x v="0"/>
    <x v="0"/>
    <m/>
    <s v="1"/>
    <x v="1"/>
    <x v="0"/>
    <d v="2021-11-01T00:00:00"/>
    <x v="249"/>
    <m/>
    <n v="57446.33"/>
    <m/>
    <x v="0"/>
    <x v="0"/>
    <m/>
    <m/>
    <x v="0"/>
    <x v="0"/>
    <x v="8"/>
    <x v="11"/>
    <x v="11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11-17T00:00:00"/>
    <x v="249"/>
    <n v="-300000"/>
    <n v="-7142.86"/>
    <m/>
    <x v="31"/>
    <x v="19"/>
    <m/>
    <m/>
    <x v="23"/>
    <x v="19"/>
    <x v="12"/>
    <x v="11"/>
    <x v="11"/>
    <x v="2"/>
    <n v="7142.86"/>
    <x v="11"/>
    <x v="28"/>
    <n v="2021"/>
    <x v="3"/>
  </r>
  <r>
    <x v="5"/>
    <s v="2.15.01.05.02.00"/>
    <x v="1"/>
    <x v="1"/>
    <x v="0"/>
    <x v="0"/>
    <x v="1"/>
    <x v="3"/>
    <m/>
    <m/>
    <x v="1"/>
    <x v="0"/>
    <d v="2021-11-18T00:00:00"/>
    <x v="250"/>
    <n v="-4230.96"/>
    <n v="-100.74"/>
    <m/>
    <x v="25"/>
    <x v="13"/>
    <m/>
    <m/>
    <x v="5"/>
    <x v="13"/>
    <x v="0"/>
    <x v="11"/>
    <x v="11"/>
    <x v="2"/>
    <n v="100.74"/>
    <x v="11"/>
    <x v="28"/>
    <n v="2021"/>
    <x v="3"/>
  </r>
  <r>
    <x v="5"/>
    <s v="2.15.01.12.00.00"/>
    <x v="1"/>
    <x v="1"/>
    <x v="0"/>
    <x v="0"/>
    <x v="1"/>
    <x v="3"/>
    <m/>
    <m/>
    <x v="1"/>
    <x v="0"/>
    <d v="2021-11-18T00:00:00"/>
    <x v="250"/>
    <n v="-500"/>
    <n v="-4.42"/>
    <m/>
    <x v="24"/>
    <x v="13"/>
    <m/>
    <m/>
    <x v="5"/>
    <x v="13"/>
    <x v="0"/>
    <x v="11"/>
    <x v="11"/>
    <x v="2"/>
    <n v="4.42"/>
    <x v="11"/>
    <x v="28"/>
    <n v="2021"/>
    <x v="3"/>
  </r>
  <r>
    <x v="5"/>
    <s v="2.15.01.12.00.00"/>
    <x v="1"/>
    <x v="1"/>
    <x v="0"/>
    <x v="0"/>
    <x v="1"/>
    <x v="3"/>
    <m/>
    <m/>
    <x v="1"/>
    <x v="0"/>
    <d v="2021-11-18T00:00:00"/>
    <x v="250"/>
    <n v="-1721.78"/>
    <n v="-40.99"/>
    <m/>
    <x v="24"/>
    <x v="13"/>
    <m/>
    <m/>
    <x v="5"/>
    <x v="13"/>
    <x v="0"/>
    <x v="11"/>
    <x v="11"/>
    <x v="2"/>
    <n v="40.99"/>
    <x v="11"/>
    <x v="28"/>
    <n v="2021"/>
    <x v="3"/>
  </r>
  <r>
    <x v="19"/>
    <s v="1.02.03.00.00.00"/>
    <x v="1"/>
    <x v="2"/>
    <x v="1"/>
    <x v="0"/>
    <x v="1"/>
    <x v="0"/>
    <m/>
    <m/>
    <x v="1"/>
    <x v="0"/>
    <d v="2021-11-18T00:00:00"/>
    <x v="250"/>
    <n v="3219.76"/>
    <n v="76.66"/>
    <m/>
    <x v="17"/>
    <x v="15"/>
    <m/>
    <m/>
    <x v="17"/>
    <x v="15"/>
    <x v="16"/>
    <x v="11"/>
    <x v="11"/>
    <x v="2"/>
    <n v="76.6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8T00:00:00"/>
    <x v="250"/>
    <n v="5000"/>
    <n v="123.45"/>
    <m/>
    <x v="17"/>
    <x v="3"/>
    <m/>
    <m/>
    <x v="17"/>
    <x v="3"/>
    <x v="16"/>
    <x v="11"/>
    <x v="11"/>
    <x v="2"/>
    <n v="123.45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8T00:00:00"/>
    <x v="250"/>
    <n v="7000"/>
    <n v="333.01"/>
    <m/>
    <x v="17"/>
    <x v="5"/>
    <m/>
    <m/>
    <x v="17"/>
    <x v="5"/>
    <x v="16"/>
    <x v="11"/>
    <x v="11"/>
    <x v="2"/>
    <n v="333.01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36.9"/>
    <m/>
    <x v="17"/>
    <x v="14"/>
    <m/>
    <m/>
    <x v="17"/>
    <x v="14"/>
    <x v="16"/>
    <x v="11"/>
    <x v="11"/>
    <x v="2"/>
    <n v="36.9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27.86"/>
    <m/>
    <x v="17"/>
    <x v="14"/>
    <m/>
    <m/>
    <x v="17"/>
    <x v="14"/>
    <x v="16"/>
    <x v="11"/>
    <x v="11"/>
    <x v="2"/>
    <n v="27.86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73.81"/>
    <m/>
    <x v="16"/>
    <x v="8"/>
    <m/>
    <m/>
    <x v="16"/>
    <x v="8"/>
    <x v="16"/>
    <x v="11"/>
    <x v="11"/>
    <x v="2"/>
    <n v="27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35.71"/>
    <m/>
    <x v="16"/>
    <x v="4"/>
    <m/>
    <m/>
    <x v="16"/>
    <x v="4"/>
    <x v="16"/>
    <x v="11"/>
    <x v="11"/>
    <x v="2"/>
    <n v="35.7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3.81"/>
    <m/>
    <x v="16"/>
    <x v="8"/>
    <m/>
    <m/>
    <x v="16"/>
    <x v="8"/>
    <x v="16"/>
    <x v="11"/>
    <x v="11"/>
    <x v="2"/>
    <n v="2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59.52"/>
    <m/>
    <x v="16"/>
    <x v="15"/>
    <m/>
    <m/>
    <x v="16"/>
    <x v="15"/>
    <x v="16"/>
    <x v="11"/>
    <x v="11"/>
    <x v="2"/>
    <n v="59.5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190.48"/>
    <m/>
    <x v="16"/>
    <x v="18"/>
    <m/>
    <m/>
    <x v="16"/>
    <x v="18"/>
    <x v="16"/>
    <x v="11"/>
    <x v="11"/>
    <x v="2"/>
    <n v="190.48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97.62"/>
    <m/>
    <x v="16"/>
    <x v="7"/>
    <m/>
    <m/>
    <x v="16"/>
    <x v="7"/>
    <x v="16"/>
    <x v="11"/>
    <x v="11"/>
    <x v="2"/>
    <n v="97.62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8T00:00:00"/>
    <x v="250"/>
    <n v="0"/>
    <n v="36.9"/>
    <m/>
    <x v="17"/>
    <x v="14"/>
    <m/>
    <m/>
    <x v="17"/>
    <x v="14"/>
    <x v="16"/>
    <x v="11"/>
    <x v="11"/>
    <x v="2"/>
    <n v="36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8T00:00:00"/>
    <x v="250"/>
    <n v="0"/>
    <n v="23.81"/>
    <m/>
    <x v="16"/>
    <x v="8"/>
    <m/>
    <m/>
    <x v="16"/>
    <x v="8"/>
    <x v="16"/>
    <x v="11"/>
    <x v="11"/>
    <x v="2"/>
    <n v="23.81"/>
    <x v="11"/>
    <x v="1"/>
    <n v="2021"/>
    <x v="3"/>
  </r>
  <r>
    <x v="9"/>
    <s v="2.15.08.14.00.00"/>
    <x v="1"/>
    <x v="1"/>
    <x v="0"/>
    <x v="0"/>
    <x v="1"/>
    <x v="3"/>
    <m/>
    <m/>
    <x v="1"/>
    <x v="0"/>
    <d v="2021-11-18T00:00:00"/>
    <x v="250"/>
    <n v="-232600"/>
    <n v="-5538.1"/>
    <m/>
    <x v="19"/>
    <x v="25"/>
    <m/>
    <m/>
    <x v="19"/>
    <x v="25"/>
    <x v="7"/>
    <x v="11"/>
    <x v="11"/>
    <x v="2"/>
    <n v="5538.1"/>
    <x v="11"/>
    <x v="28"/>
    <n v="2021"/>
    <x v="3"/>
  </r>
  <r>
    <x v="5"/>
    <m/>
    <x v="1"/>
    <x v="1"/>
    <x v="0"/>
    <x v="0"/>
    <x v="0"/>
    <x v="0"/>
    <m/>
    <m/>
    <x v="1"/>
    <x v="0"/>
    <d v="2021-11-09T00:00:00"/>
    <x v="250"/>
    <m/>
    <n v="51810.89"/>
    <m/>
    <x v="0"/>
    <x v="0"/>
    <m/>
    <m/>
    <x v="0"/>
    <x v="0"/>
    <x v="0"/>
    <x v="11"/>
    <x v="11"/>
    <x v="2"/>
    <n v="0"/>
    <x v="0"/>
    <x v="0"/>
    <n v="2021"/>
    <x v="3"/>
  </r>
  <r>
    <x v="1"/>
    <m/>
    <x v="1"/>
    <x v="1"/>
    <x v="1"/>
    <x v="0"/>
    <x v="0"/>
    <x v="0"/>
    <m/>
    <m/>
    <x v="1"/>
    <x v="0"/>
    <d v="2021-11-18T00:00:00"/>
    <x v="250"/>
    <m/>
    <n v="109257.22"/>
    <m/>
    <x v="0"/>
    <x v="0"/>
    <m/>
    <m/>
    <x v="0"/>
    <x v="0"/>
    <x v="1"/>
    <x v="11"/>
    <x v="11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11-18T00:00:00"/>
    <x v="250"/>
    <n v="1345708.48"/>
    <n v="40531.050000000003"/>
    <m/>
    <x v="30"/>
    <x v="26"/>
    <m/>
    <m/>
    <x v="18"/>
    <x v="26"/>
    <x v="13"/>
    <x v="11"/>
    <x v="11"/>
    <x v="2"/>
    <n v="40531.0500000000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8000"/>
    <n v="225.91"/>
    <m/>
    <x v="17"/>
    <x v="3"/>
    <m/>
    <m/>
    <x v="17"/>
    <x v="3"/>
    <x v="16"/>
    <x v="11"/>
    <x v="11"/>
    <x v="2"/>
    <n v="225.91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7000"/>
    <n v="195.48"/>
    <m/>
    <x v="17"/>
    <x v="5"/>
    <m/>
    <m/>
    <x v="17"/>
    <x v="5"/>
    <x v="16"/>
    <x v="11"/>
    <x v="11"/>
    <x v="2"/>
    <n v="195.48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9T00:00:00"/>
    <x v="251"/>
    <n v="-12000"/>
    <n v="-285.70999999999998"/>
    <m/>
    <x v="19"/>
    <x v="6"/>
    <m/>
    <m/>
    <x v="19"/>
    <x v="6"/>
    <x v="7"/>
    <x v="11"/>
    <x v="11"/>
    <x v="2"/>
    <n v="285.70999999999998"/>
    <x v="11"/>
    <x v="28"/>
    <n v="2021"/>
    <x v="3"/>
  </r>
  <r>
    <x v="9"/>
    <m/>
    <x v="1"/>
    <x v="1"/>
    <x v="0"/>
    <x v="0"/>
    <x v="0"/>
    <x v="0"/>
    <m/>
    <m/>
    <x v="1"/>
    <x v="0"/>
    <d v="2021-11-19T00:00:00"/>
    <x v="251"/>
    <n v="0"/>
    <n v="96547.62"/>
    <m/>
    <x v="19"/>
    <x v="11"/>
    <m/>
    <m/>
    <x v="19"/>
    <x v="11"/>
    <x v="7"/>
    <x v="11"/>
    <x v="11"/>
    <x v="2"/>
    <n v="-96547.62"/>
    <x v="11"/>
    <x v="1"/>
    <n v="2021"/>
    <x v="3"/>
  </r>
  <r>
    <x v="9"/>
    <m/>
    <x v="1"/>
    <x v="1"/>
    <x v="0"/>
    <x v="0"/>
    <x v="1"/>
    <x v="0"/>
    <m/>
    <s v="3"/>
    <x v="1"/>
    <x v="0"/>
    <d v="2021-11-19T00:00:00"/>
    <x v="251"/>
    <n v="0"/>
    <n v="39404.76"/>
    <m/>
    <x v="19"/>
    <x v="11"/>
    <m/>
    <m/>
    <x v="19"/>
    <x v="11"/>
    <x v="7"/>
    <x v="11"/>
    <x v="11"/>
    <x v="2"/>
    <n v="-39404.76"/>
    <x v="11"/>
    <x v="1"/>
    <n v="2021"/>
    <x v="3"/>
  </r>
  <r>
    <x v="9"/>
    <m/>
    <x v="1"/>
    <x v="1"/>
    <x v="0"/>
    <x v="0"/>
    <x v="1"/>
    <x v="0"/>
    <m/>
    <s v="1"/>
    <x v="1"/>
    <x v="0"/>
    <d v="2021-11-19T00:00:00"/>
    <x v="251"/>
    <n v="0"/>
    <n v="57142.86"/>
    <m/>
    <x v="19"/>
    <x v="11"/>
    <m/>
    <m/>
    <x v="19"/>
    <x v="11"/>
    <x v="7"/>
    <x v="11"/>
    <x v="11"/>
    <x v="2"/>
    <n v="-57142.8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19T00:00:00"/>
    <x v="251"/>
    <n v="35000"/>
    <n v="1080.83"/>
    <m/>
    <x v="17"/>
    <x v="5"/>
    <m/>
    <m/>
    <x v="17"/>
    <x v="5"/>
    <x v="16"/>
    <x v="11"/>
    <x v="11"/>
    <x v="2"/>
    <n v="1080.83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19T00:00:00"/>
    <x v="251"/>
    <n v="0"/>
    <n v="7.83"/>
    <m/>
    <x v="8"/>
    <x v="6"/>
    <m/>
    <m/>
    <x v="8"/>
    <x v="6"/>
    <x v="23"/>
    <x v="11"/>
    <x v="11"/>
    <x v="2"/>
    <n v="7.83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19T00:00:00"/>
    <x v="251"/>
    <n v="0"/>
    <n v="-1474.96"/>
    <m/>
    <x v="19"/>
    <x v="6"/>
    <m/>
    <m/>
    <x v="19"/>
    <x v="6"/>
    <x v="7"/>
    <x v="11"/>
    <x v="11"/>
    <x v="2"/>
    <n v="1474.96"/>
    <x v="11"/>
    <x v="28"/>
    <n v="2021"/>
    <x v="3"/>
  </r>
  <r>
    <x v="9"/>
    <s v="2.15.08.14.00.00"/>
    <x v="1"/>
    <x v="1"/>
    <x v="0"/>
    <x v="0"/>
    <x v="1"/>
    <x v="3"/>
    <m/>
    <m/>
    <x v="1"/>
    <x v="0"/>
    <d v="2021-11-19T00:00:00"/>
    <x v="251"/>
    <n v="-4145.3999999999996"/>
    <n v="-98.7"/>
    <m/>
    <x v="19"/>
    <x v="30"/>
    <m/>
    <m/>
    <x v="19"/>
    <x v="30"/>
    <x v="7"/>
    <x v="11"/>
    <x v="11"/>
    <x v="2"/>
    <n v="98.7"/>
    <x v="11"/>
    <x v="28"/>
    <n v="2021"/>
    <x v="3"/>
  </r>
  <r>
    <x v="36"/>
    <s v="1.03.05.00.00.00"/>
    <x v="1"/>
    <x v="2"/>
    <x v="1"/>
    <x v="0"/>
    <x v="1"/>
    <x v="0"/>
    <m/>
    <m/>
    <x v="1"/>
    <x v="0"/>
    <d v="2021-11-19T00:00:00"/>
    <x v="251"/>
    <n v="0"/>
    <n v="1061.27"/>
    <m/>
    <x v="8"/>
    <x v="7"/>
    <m/>
    <m/>
    <x v="8"/>
    <x v="7"/>
    <x v="23"/>
    <x v="11"/>
    <x v="11"/>
    <x v="2"/>
    <n v="1061.27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19T00:00:00"/>
    <x v="251"/>
    <n v="0"/>
    <n v="3047.62"/>
    <m/>
    <x v="8"/>
    <x v="12"/>
    <m/>
    <m/>
    <x v="8"/>
    <x v="12"/>
    <x v="23"/>
    <x v="11"/>
    <x v="11"/>
    <x v="2"/>
    <n v="3047.6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792.65"/>
    <m/>
    <x v="17"/>
    <x v="10"/>
    <m/>
    <m/>
    <x v="17"/>
    <x v="10"/>
    <x v="16"/>
    <x v="11"/>
    <x v="11"/>
    <x v="2"/>
    <n v="792.6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792.65"/>
    <m/>
    <x v="17"/>
    <x v="10"/>
    <m/>
    <m/>
    <x v="17"/>
    <x v="10"/>
    <x v="16"/>
    <x v="11"/>
    <x v="11"/>
    <x v="2"/>
    <n v="792.6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0"/>
    <n v="1585.31"/>
    <m/>
    <x v="17"/>
    <x v="10"/>
    <m/>
    <m/>
    <x v="17"/>
    <x v="10"/>
    <x v="16"/>
    <x v="11"/>
    <x v="11"/>
    <x v="2"/>
    <n v="1585.3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9T00:00:00"/>
    <x v="251"/>
    <n v="0"/>
    <n v="95.24"/>
    <m/>
    <x v="16"/>
    <x v="7"/>
    <m/>
    <m/>
    <x v="16"/>
    <x v="7"/>
    <x v="16"/>
    <x v="11"/>
    <x v="11"/>
    <x v="2"/>
    <n v="95.2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19T00:00:00"/>
    <x v="251"/>
    <n v="0"/>
    <n v="95.24"/>
    <m/>
    <x v="16"/>
    <x v="7"/>
    <m/>
    <m/>
    <x v="16"/>
    <x v="7"/>
    <x v="16"/>
    <x v="11"/>
    <x v="11"/>
    <x v="2"/>
    <n v="95.24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19T00:00:00"/>
    <x v="251"/>
    <n v="0"/>
    <n v="9889.9"/>
    <m/>
    <x v="8"/>
    <x v="6"/>
    <m/>
    <m/>
    <x v="8"/>
    <x v="6"/>
    <x v="23"/>
    <x v="11"/>
    <x v="11"/>
    <x v="2"/>
    <n v="9889.9"/>
    <x v="11"/>
    <x v="1"/>
    <n v="2021"/>
    <x v="3"/>
  </r>
  <r>
    <x v="4"/>
    <m/>
    <x v="1"/>
    <x v="1"/>
    <x v="0"/>
    <x v="0"/>
    <x v="0"/>
    <x v="0"/>
    <m/>
    <s v="3"/>
    <x v="1"/>
    <x v="0"/>
    <d v="2021-11-15T00:00:00"/>
    <x v="251"/>
    <m/>
    <n v="214527.74"/>
    <m/>
    <x v="0"/>
    <x v="0"/>
    <m/>
    <m/>
    <x v="0"/>
    <x v="0"/>
    <x v="3"/>
    <x v="11"/>
    <x v="11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11-19T00:00:00"/>
    <x v="251"/>
    <m/>
    <n v="3573777.3"/>
    <m/>
    <x v="0"/>
    <x v="0"/>
    <m/>
    <m/>
    <x v="0"/>
    <x v="0"/>
    <x v="11"/>
    <x v="11"/>
    <x v="11"/>
    <x v="2"/>
    <n v="0"/>
    <x v="0"/>
    <x v="0"/>
    <n v="2021"/>
    <x v="3"/>
  </r>
  <r>
    <x v="29"/>
    <m/>
    <x v="1"/>
    <x v="1"/>
    <x v="0"/>
    <x v="0"/>
    <x v="0"/>
    <x v="0"/>
    <m/>
    <s v="1"/>
    <x v="1"/>
    <x v="0"/>
    <d v="2021-11-01T00:00:00"/>
    <x v="251"/>
    <m/>
    <n v="11724.21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s v="2"/>
    <x v="1"/>
    <x v="0"/>
    <d v="2021-11-05T00:00:00"/>
    <x v="251"/>
    <m/>
    <n v="178571.43"/>
    <m/>
    <x v="0"/>
    <x v="0"/>
    <m/>
    <m/>
    <x v="0"/>
    <x v="0"/>
    <x v="0"/>
    <x v="11"/>
    <x v="11"/>
    <x v="2"/>
    <n v="0"/>
    <x v="0"/>
    <x v="0"/>
    <n v="2021"/>
    <x v="3"/>
  </r>
  <r>
    <x v="27"/>
    <m/>
    <x v="1"/>
    <x v="1"/>
    <x v="0"/>
    <x v="0"/>
    <x v="0"/>
    <x v="0"/>
    <s v="X"/>
    <s v="1"/>
    <x v="1"/>
    <x v="0"/>
    <d v="2021-11-01T00:00:00"/>
    <x v="251"/>
    <m/>
    <n v="2690476.19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s v="X"/>
    <s v="2"/>
    <x v="1"/>
    <x v="0"/>
    <d v="2021-11-10T00:00:00"/>
    <x v="251"/>
    <m/>
    <n v="82289.149999999994"/>
    <m/>
    <x v="0"/>
    <x v="0"/>
    <m/>
    <m/>
    <x v="0"/>
    <x v="0"/>
    <x v="0"/>
    <x v="11"/>
    <x v="11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1-01T00:00:00"/>
    <x v="251"/>
    <m/>
    <n v="239674.3"/>
    <m/>
    <x v="0"/>
    <x v="0"/>
    <m/>
    <m/>
    <x v="0"/>
    <x v="0"/>
    <x v="1"/>
    <x v="11"/>
    <x v="11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1-15T00:00:00"/>
    <x v="251"/>
    <m/>
    <n v="48965.06"/>
    <m/>
    <x v="0"/>
    <x v="0"/>
    <m/>
    <m/>
    <x v="0"/>
    <x v="0"/>
    <x v="13"/>
    <x v="11"/>
    <x v="11"/>
    <x v="2"/>
    <n v="0"/>
    <x v="0"/>
    <x v="0"/>
    <n v="2021"/>
    <x v="3"/>
  </r>
  <r>
    <x v="12"/>
    <m/>
    <x v="1"/>
    <x v="1"/>
    <x v="0"/>
    <x v="0"/>
    <x v="0"/>
    <x v="0"/>
    <s v="X"/>
    <s v="1"/>
    <x v="1"/>
    <x v="0"/>
    <d v="2021-11-08T00:00:00"/>
    <x v="251"/>
    <m/>
    <n v="15116.28"/>
    <m/>
    <x v="0"/>
    <x v="0"/>
    <m/>
    <m/>
    <x v="0"/>
    <x v="0"/>
    <x v="10"/>
    <x v="11"/>
    <x v="11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11-08T00:00:00"/>
    <x v="251"/>
    <m/>
    <n v="54216.75"/>
    <m/>
    <x v="0"/>
    <x v="0"/>
    <m/>
    <m/>
    <x v="0"/>
    <x v="0"/>
    <x v="9"/>
    <x v="11"/>
    <x v="11"/>
    <x v="2"/>
    <n v="0"/>
    <x v="0"/>
    <x v="0"/>
    <n v="2021"/>
    <x v="3"/>
  </r>
  <r>
    <x v="11"/>
    <m/>
    <x v="1"/>
    <x v="1"/>
    <x v="0"/>
    <x v="0"/>
    <x v="0"/>
    <x v="0"/>
    <s v="X"/>
    <s v="1"/>
    <x v="1"/>
    <x v="0"/>
    <d v="2021-11-08T00:00:00"/>
    <x v="251"/>
    <m/>
    <n v="5621.27"/>
    <m/>
    <x v="0"/>
    <x v="0"/>
    <m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m/>
    <m/>
    <x v="1"/>
    <x v="0"/>
    <d v="2021-11-10T00:00:00"/>
    <x v="251"/>
    <m/>
    <n v="10009"/>
    <m/>
    <x v="0"/>
    <x v="0"/>
    <m/>
    <m/>
    <x v="0"/>
    <x v="0"/>
    <x v="10"/>
    <x v="11"/>
    <x v="11"/>
    <x v="2"/>
    <n v="0"/>
    <x v="0"/>
    <x v="0"/>
    <n v="2021"/>
    <x v="3"/>
  </r>
  <r>
    <x v="29"/>
    <m/>
    <x v="1"/>
    <x v="1"/>
    <x v="0"/>
    <x v="0"/>
    <x v="0"/>
    <x v="0"/>
    <s v="X"/>
    <m/>
    <x v="1"/>
    <x v="0"/>
    <d v="2021-11-10T00:00:00"/>
    <x v="251"/>
    <m/>
    <n v="14003.76"/>
    <m/>
    <x v="0"/>
    <x v="0"/>
    <m/>
    <m/>
    <x v="0"/>
    <x v="0"/>
    <x v="0"/>
    <x v="11"/>
    <x v="11"/>
    <x v="2"/>
    <n v="0"/>
    <x v="0"/>
    <x v="0"/>
    <n v="2021"/>
    <x v="3"/>
  </r>
  <r>
    <x v="20"/>
    <m/>
    <x v="1"/>
    <x v="1"/>
    <x v="0"/>
    <x v="0"/>
    <x v="0"/>
    <x v="0"/>
    <s v="X"/>
    <s v="1"/>
    <x v="1"/>
    <x v="0"/>
    <d v="2021-11-08T00:00:00"/>
    <x v="251"/>
    <m/>
    <n v="8582.16"/>
    <m/>
    <x v="0"/>
    <x v="0"/>
    <m/>
    <m/>
    <x v="0"/>
    <x v="0"/>
    <x v="17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19T00:00:00"/>
    <x v="251"/>
    <n v="38650.68"/>
    <n v="920.25"/>
    <m/>
    <x v="17"/>
    <x v="4"/>
    <m/>
    <m/>
    <x v="17"/>
    <x v="4"/>
    <x v="16"/>
    <x v="11"/>
    <x v="11"/>
    <x v="2"/>
    <n v="920.25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19T00:00:00"/>
    <x v="251"/>
    <n v="1442.29"/>
    <n v="34.340000000000003"/>
    <m/>
    <x v="17"/>
    <x v="7"/>
    <m/>
    <m/>
    <x v="17"/>
    <x v="7"/>
    <x v="16"/>
    <x v="11"/>
    <x v="11"/>
    <x v="2"/>
    <n v="34.340000000000003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2T00:00:00"/>
    <x v="252"/>
    <n v="20290.43"/>
    <n v="162.76"/>
    <m/>
    <x v="17"/>
    <x v="15"/>
    <m/>
    <m/>
    <x v="17"/>
    <x v="15"/>
    <x v="16"/>
    <x v="11"/>
    <x v="11"/>
    <x v="2"/>
    <n v="162.76"/>
    <x v="11"/>
    <x v="1"/>
    <n v="2021"/>
    <x v="3"/>
  </r>
  <r>
    <x v="5"/>
    <s v="2.15.01.12.00.00"/>
    <x v="1"/>
    <x v="1"/>
    <x v="0"/>
    <x v="0"/>
    <x v="1"/>
    <x v="3"/>
    <m/>
    <m/>
    <x v="1"/>
    <x v="0"/>
    <d v="2021-11-22T00:00:00"/>
    <x v="252"/>
    <n v="-500"/>
    <n v="-5.31"/>
    <m/>
    <x v="24"/>
    <x v="13"/>
    <m/>
    <m/>
    <x v="5"/>
    <x v="13"/>
    <x v="0"/>
    <x v="11"/>
    <x v="11"/>
    <x v="2"/>
    <n v="5.31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22T00:00:00"/>
    <x v="252"/>
    <n v="15000"/>
    <n v="321.41000000000003"/>
    <m/>
    <x v="17"/>
    <x v="3"/>
    <m/>
    <m/>
    <x v="17"/>
    <x v="3"/>
    <x v="16"/>
    <x v="11"/>
    <x v="11"/>
    <x v="2"/>
    <n v="321.410000000000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2T00:00:00"/>
    <x v="252"/>
    <n v="20000"/>
    <n v="631.39"/>
    <m/>
    <x v="17"/>
    <x v="5"/>
    <m/>
    <m/>
    <x v="17"/>
    <x v="5"/>
    <x v="16"/>
    <x v="11"/>
    <x v="11"/>
    <x v="2"/>
    <n v="631.3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2T00:00:00"/>
    <x v="252"/>
    <n v="0"/>
    <n v="119.05"/>
    <m/>
    <x v="16"/>
    <x v="12"/>
    <m/>
    <m/>
    <x v="16"/>
    <x v="12"/>
    <x v="16"/>
    <x v="11"/>
    <x v="11"/>
    <x v="2"/>
    <n v="119.05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22T00:00:00"/>
    <x v="252"/>
    <n v="0"/>
    <n v="1523.81"/>
    <m/>
    <x v="8"/>
    <x v="12"/>
    <m/>
    <m/>
    <x v="8"/>
    <x v="12"/>
    <x v="23"/>
    <x v="11"/>
    <x v="11"/>
    <x v="2"/>
    <n v="152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2T00:00:00"/>
    <x v="252"/>
    <n v="0"/>
    <n v="20.83"/>
    <m/>
    <x v="16"/>
    <x v="9"/>
    <m/>
    <m/>
    <x v="16"/>
    <x v="9"/>
    <x v="16"/>
    <x v="11"/>
    <x v="11"/>
    <x v="2"/>
    <n v="20.83"/>
    <x v="11"/>
    <x v="1"/>
    <n v="2021"/>
    <x v="3"/>
  </r>
  <r>
    <x v="10"/>
    <m/>
    <x v="1"/>
    <x v="1"/>
    <x v="1"/>
    <x v="0"/>
    <x v="0"/>
    <x v="0"/>
    <m/>
    <m/>
    <x v="1"/>
    <x v="0"/>
    <d v="2021-11-22T00:00:00"/>
    <x v="252"/>
    <m/>
    <n v="256714.83"/>
    <m/>
    <x v="0"/>
    <x v="0"/>
    <m/>
    <m/>
    <x v="0"/>
    <x v="0"/>
    <x v="8"/>
    <x v="11"/>
    <x v="11"/>
    <x v="2"/>
    <n v="0"/>
    <x v="0"/>
    <x v="0"/>
    <n v="2021"/>
    <x v="3"/>
  </r>
  <r>
    <x v="5"/>
    <m/>
    <x v="1"/>
    <x v="1"/>
    <x v="0"/>
    <x v="0"/>
    <x v="0"/>
    <x v="0"/>
    <s v="X"/>
    <m/>
    <x v="1"/>
    <x v="0"/>
    <d v="2021-11-10T00:00:00"/>
    <x v="252"/>
    <m/>
    <n v="256714.83"/>
    <m/>
    <x v="0"/>
    <x v="0"/>
    <m/>
    <m/>
    <x v="0"/>
    <x v="0"/>
    <x v="0"/>
    <x v="11"/>
    <x v="11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1-22T00:00:00"/>
    <x v="252"/>
    <n v="1525.43"/>
    <n v="36.32"/>
    <m/>
    <x v="17"/>
    <x v="4"/>
    <m/>
    <m/>
    <x v="17"/>
    <x v="4"/>
    <x v="16"/>
    <x v="11"/>
    <x v="11"/>
    <x v="2"/>
    <n v="36.32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3T00:00:00"/>
    <x v="253"/>
    <n v="32969.99"/>
    <n v="1714.18"/>
    <m/>
    <x v="17"/>
    <x v="15"/>
    <m/>
    <m/>
    <x v="17"/>
    <x v="15"/>
    <x v="16"/>
    <x v="11"/>
    <x v="11"/>
    <x v="2"/>
    <n v="1714.1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120000"/>
    <n v="2320.4"/>
    <m/>
    <x v="17"/>
    <x v="3"/>
    <m/>
    <m/>
    <x v="17"/>
    <x v="3"/>
    <x v="16"/>
    <x v="11"/>
    <x v="11"/>
    <x v="2"/>
    <n v="2320.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8000"/>
    <n v="94.17"/>
    <m/>
    <x v="17"/>
    <x v="3"/>
    <m/>
    <m/>
    <x v="17"/>
    <x v="3"/>
    <x v="16"/>
    <x v="11"/>
    <x v="11"/>
    <x v="2"/>
    <n v="94.17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100000"/>
    <n v="2204.08"/>
    <m/>
    <x v="17"/>
    <x v="3"/>
    <m/>
    <m/>
    <x v="17"/>
    <x v="3"/>
    <x v="16"/>
    <x v="11"/>
    <x v="11"/>
    <x v="2"/>
    <n v="2204.0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7000"/>
    <n v="191.34"/>
    <m/>
    <x v="17"/>
    <x v="5"/>
    <m/>
    <m/>
    <x v="17"/>
    <x v="5"/>
    <x v="16"/>
    <x v="11"/>
    <x v="11"/>
    <x v="2"/>
    <n v="191.34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3T00:00:00"/>
    <x v="253"/>
    <n v="45000"/>
    <n v="1547.14"/>
    <m/>
    <x v="17"/>
    <x v="5"/>
    <m/>
    <m/>
    <x v="17"/>
    <x v="5"/>
    <x v="16"/>
    <x v="11"/>
    <x v="11"/>
    <x v="2"/>
    <n v="1547.1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0"/>
    <n v="36.9"/>
    <m/>
    <x v="17"/>
    <x v="14"/>
    <m/>
    <m/>
    <x v="17"/>
    <x v="14"/>
    <x v="16"/>
    <x v="11"/>
    <x v="11"/>
    <x v="2"/>
    <n v="36.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3T00:00:00"/>
    <x v="253"/>
    <n v="0"/>
    <n v="23.81"/>
    <m/>
    <x v="16"/>
    <x v="7"/>
    <m/>
    <m/>
    <x v="16"/>
    <x v="7"/>
    <x v="16"/>
    <x v="11"/>
    <x v="11"/>
    <x v="2"/>
    <n v="23.81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0"/>
    <n v="73.81"/>
    <m/>
    <x v="17"/>
    <x v="14"/>
    <m/>
    <m/>
    <x v="17"/>
    <x v="14"/>
    <x v="16"/>
    <x v="11"/>
    <x v="11"/>
    <x v="2"/>
    <n v="73.8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3T00:00:00"/>
    <x v="253"/>
    <n v="0"/>
    <n v="59.52"/>
    <m/>
    <x v="16"/>
    <x v="15"/>
    <m/>
    <m/>
    <x v="16"/>
    <x v="15"/>
    <x v="16"/>
    <x v="11"/>
    <x v="11"/>
    <x v="2"/>
    <n v="59.52"/>
    <x v="11"/>
    <x v="1"/>
    <n v="2021"/>
    <x v="3"/>
  </r>
  <r>
    <x v="9"/>
    <m/>
    <x v="1"/>
    <x v="2"/>
    <x v="0"/>
    <x v="0"/>
    <x v="1"/>
    <x v="0"/>
    <m/>
    <m/>
    <x v="1"/>
    <x v="0"/>
    <d v="2021-11-23T00:00:00"/>
    <x v="253"/>
    <n v="1345708.48"/>
    <n v="16455.57"/>
    <m/>
    <x v="19"/>
    <x v="26"/>
    <m/>
    <m/>
    <x v="19"/>
    <x v="26"/>
    <x v="7"/>
    <x v="11"/>
    <x v="11"/>
    <x v="2"/>
    <n v="16455.57"/>
    <x v="11"/>
    <x v="1"/>
    <n v="2021"/>
    <x v="3"/>
  </r>
  <r>
    <x v="5"/>
    <m/>
    <x v="1"/>
    <x v="1"/>
    <x v="0"/>
    <x v="0"/>
    <x v="0"/>
    <x v="0"/>
    <m/>
    <s v="3"/>
    <x v="1"/>
    <x v="0"/>
    <d v="2021-11-15T00:00:00"/>
    <x v="253"/>
    <m/>
    <n v="228028.08"/>
    <m/>
    <x v="0"/>
    <x v="0"/>
    <m/>
    <m/>
    <x v="0"/>
    <x v="0"/>
    <x v="0"/>
    <x v="11"/>
    <x v="11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11-15T00:00:00"/>
    <x v="253"/>
    <m/>
    <n v="26079.62"/>
    <m/>
    <x v="0"/>
    <x v="0"/>
    <m/>
    <m/>
    <x v="0"/>
    <x v="0"/>
    <x v="9"/>
    <x v="11"/>
    <x v="11"/>
    <x v="2"/>
    <n v="0"/>
    <x v="0"/>
    <x v="0"/>
    <n v="2021"/>
    <x v="3"/>
  </r>
  <r>
    <x v="21"/>
    <m/>
    <x v="1"/>
    <x v="1"/>
    <x v="1"/>
    <x v="0"/>
    <x v="0"/>
    <x v="0"/>
    <m/>
    <m/>
    <x v="1"/>
    <x v="0"/>
    <d v="2021-11-23T00:00:00"/>
    <x v="253"/>
    <m/>
    <n v="2746290.95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15T00:00:00"/>
    <x v="253"/>
    <m/>
    <n v="2156128.71"/>
    <m/>
    <x v="0"/>
    <x v="0"/>
    <m/>
    <m/>
    <x v="0"/>
    <x v="0"/>
    <x v="0"/>
    <x v="11"/>
    <x v="11"/>
    <x v="2"/>
    <n v="0"/>
    <x v="0"/>
    <x v="0"/>
    <n v="2021"/>
    <x v="3"/>
  </r>
  <r>
    <x v="15"/>
    <m/>
    <x v="1"/>
    <x v="1"/>
    <x v="0"/>
    <x v="0"/>
    <x v="0"/>
    <x v="0"/>
    <m/>
    <s v="4"/>
    <x v="1"/>
    <x v="0"/>
    <d v="2021-11-01T00:00:00"/>
    <x v="253"/>
    <m/>
    <n v="336054.53"/>
    <m/>
    <x v="0"/>
    <x v="0"/>
    <m/>
    <m/>
    <x v="0"/>
    <x v="0"/>
    <x v="12"/>
    <x v="11"/>
    <x v="1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1388.48"/>
    <n v="33.06"/>
    <m/>
    <x v="17"/>
    <x v="7"/>
    <m/>
    <m/>
    <x v="17"/>
    <x v="7"/>
    <x v="16"/>
    <x v="11"/>
    <x v="11"/>
    <x v="2"/>
    <n v="33.0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3T00:00:00"/>
    <x v="253"/>
    <n v="6000"/>
    <n v="142.86000000000001"/>
    <m/>
    <x v="17"/>
    <x v="2"/>
    <m/>
    <m/>
    <x v="17"/>
    <x v="2"/>
    <x v="16"/>
    <x v="11"/>
    <x v="11"/>
    <x v="2"/>
    <n v="142.86000000000001"/>
    <x v="11"/>
    <x v="1"/>
    <n v="2021"/>
    <x v="3"/>
  </r>
  <r>
    <x v="15"/>
    <s v="2.06.01.00.00.00"/>
    <x v="1"/>
    <x v="1"/>
    <x v="0"/>
    <x v="0"/>
    <x v="1"/>
    <x v="3"/>
    <m/>
    <m/>
    <x v="1"/>
    <x v="0"/>
    <d v="2021-11-23T00:00:00"/>
    <x v="253"/>
    <n v="-600000"/>
    <n v="-13093.73"/>
    <m/>
    <x v="32"/>
    <x v="19"/>
    <m/>
    <m/>
    <x v="23"/>
    <x v="19"/>
    <x v="12"/>
    <x v="11"/>
    <x v="11"/>
    <x v="2"/>
    <n v="13093.73"/>
    <x v="11"/>
    <x v="28"/>
    <n v="2021"/>
    <x v="3"/>
  </r>
  <r>
    <x v="15"/>
    <s v="2.06.02.00.00.00"/>
    <x v="1"/>
    <x v="1"/>
    <x v="0"/>
    <x v="0"/>
    <x v="1"/>
    <x v="3"/>
    <m/>
    <m/>
    <x v="1"/>
    <x v="0"/>
    <d v="2021-11-23T00:00:00"/>
    <x v="253"/>
    <n v="-1000000"/>
    <n v="-25001.51"/>
    <m/>
    <x v="31"/>
    <x v="19"/>
    <m/>
    <m/>
    <x v="23"/>
    <x v="19"/>
    <x v="12"/>
    <x v="11"/>
    <x v="11"/>
    <x v="2"/>
    <n v="25001.51"/>
    <x v="11"/>
    <x v="28"/>
    <n v="2021"/>
    <x v="3"/>
  </r>
  <r>
    <x v="19"/>
    <s v="1.02.09.00.00.00"/>
    <x v="1"/>
    <x v="2"/>
    <x v="1"/>
    <x v="0"/>
    <x v="1"/>
    <x v="0"/>
    <m/>
    <m/>
    <x v="1"/>
    <x v="0"/>
    <d v="2021-11-23T00:00:00"/>
    <x v="253"/>
    <n v="3586.2"/>
    <n v="85.39"/>
    <m/>
    <x v="17"/>
    <x v="7"/>
    <m/>
    <m/>
    <x v="17"/>
    <x v="7"/>
    <x v="16"/>
    <x v="11"/>
    <x v="11"/>
    <x v="2"/>
    <n v="85.3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4T00:00:00"/>
    <x v="254"/>
    <n v="5000"/>
    <n v="136.85"/>
    <m/>
    <x v="17"/>
    <x v="3"/>
    <m/>
    <m/>
    <x v="17"/>
    <x v="3"/>
    <x v="16"/>
    <x v="11"/>
    <x v="11"/>
    <x v="2"/>
    <n v="136.85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24T00:00:00"/>
    <x v="254"/>
    <n v="19074"/>
    <n v="0"/>
    <m/>
    <x v="17"/>
    <x v="13"/>
    <m/>
    <m/>
    <x v="17"/>
    <x v="13"/>
    <x v="16"/>
    <x v="11"/>
    <x v="11"/>
    <x v="2"/>
    <n v="0"/>
    <x v="11"/>
    <x v="1"/>
    <n v="2021"/>
    <x v="3"/>
  </r>
  <r>
    <x v="29"/>
    <s v="2.15.01.07.00.00"/>
    <x v="1"/>
    <x v="1"/>
    <x v="0"/>
    <x v="0"/>
    <x v="1"/>
    <x v="3"/>
    <m/>
    <m/>
    <x v="1"/>
    <x v="0"/>
    <d v="2021-11-24T00:00:00"/>
    <x v="254"/>
    <n v="-147440"/>
    <n v="-3510.48"/>
    <m/>
    <x v="9"/>
    <x v="21"/>
    <m/>
    <m/>
    <x v="9"/>
    <x v="21"/>
    <x v="0"/>
    <x v="11"/>
    <x v="11"/>
    <x v="2"/>
    <n v="3510.48"/>
    <x v="11"/>
    <x v="28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47758.57"/>
    <n v="1137.1099999999999"/>
    <m/>
    <x v="17"/>
    <x v="27"/>
    <m/>
    <m/>
    <x v="17"/>
    <x v="27"/>
    <x v="16"/>
    <x v="11"/>
    <x v="11"/>
    <x v="2"/>
    <n v="1137.1099999999999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4T00:00:00"/>
    <x v="254"/>
    <n v="3479.94"/>
    <n v="82.86"/>
    <m/>
    <x v="17"/>
    <x v="15"/>
    <m/>
    <m/>
    <x v="17"/>
    <x v="15"/>
    <x v="16"/>
    <x v="11"/>
    <x v="11"/>
    <x v="2"/>
    <n v="82.86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4T00:00:00"/>
    <x v="254"/>
    <n v="7000"/>
    <n v="174.43"/>
    <m/>
    <x v="17"/>
    <x v="5"/>
    <m/>
    <m/>
    <x v="17"/>
    <x v="5"/>
    <x v="16"/>
    <x v="11"/>
    <x v="11"/>
    <x v="2"/>
    <n v="174.43"/>
    <x v="11"/>
    <x v="1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1809523.81"/>
    <m/>
    <x v="19"/>
    <x v="11"/>
    <m/>
    <m/>
    <x v="19"/>
    <x v="11"/>
    <x v="7"/>
    <x v="11"/>
    <x v="11"/>
    <x v="2"/>
    <n v="-1809523.81"/>
    <x v="11"/>
    <x v="1"/>
    <n v="2021"/>
    <x v="3"/>
  </r>
  <r>
    <x v="9"/>
    <m/>
    <x v="1"/>
    <x v="1"/>
    <x v="0"/>
    <x v="0"/>
    <x v="1"/>
    <x v="0"/>
    <m/>
    <s v="1"/>
    <x v="1"/>
    <x v="0"/>
    <d v="2021-11-24T00:00:00"/>
    <x v="254"/>
    <n v="0"/>
    <n v="149523.81"/>
    <m/>
    <x v="19"/>
    <x v="11"/>
    <m/>
    <m/>
    <x v="19"/>
    <x v="11"/>
    <x v="7"/>
    <x v="11"/>
    <x v="11"/>
    <x v="2"/>
    <n v="-149523.81"/>
    <x v="11"/>
    <x v="1"/>
    <n v="2021"/>
    <x v="3"/>
  </r>
  <r>
    <x v="9"/>
    <s v="2.15.03.00.00.00"/>
    <x v="1"/>
    <x v="1"/>
    <x v="0"/>
    <x v="0"/>
    <x v="1"/>
    <x v="3"/>
    <m/>
    <m/>
    <x v="1"/>
    <x v="0"/>
    <d v="2021-11-24T00:00:00"/>
    <x v="254"/>
    <n v="-220000"/>
    <n v="-5681.33"/>
    <m/>
    <x v="19"/>
    <x v="6"/>
    <m/>
    <m/>
    <x v="19"/>
    <x v="6"/>
    <x v="7"/>
    <x v="11"/>
    <x v="11"/>
    <x v="2"/>
    <n v="5681.33"/>
    <x v="11"/>
    <x v="28"/>
    <n v="2021"/>
    <x v="3"/>
  </r>
  <r>
    <x v="9"/>
    <s v="2.01.01.01.00.00"/>
    <x v="1"/>
    <x v="1"/>
    <x v="0"/>
    <x v="0"/>
    <x v="1"/>
    <x v="3"/>
    <m/>
    <m/>
    <x v="1"/>
    <x v="0"/>
    <d v="2021-11-24T00:00:00"/>
    <x v="254"/>
    <n v="-6000000"/>
    <n v="-167721.16"/>
    <m/>
    <x v="19"/>
    <x v="6"/>
    <m/>
    <m/>
    <x v="19"/>
    <x v="6"/>
    <x v="7"/>
    <x v="11"/>
    <x v="11"/>
    <x v="2"/>
    <n v="167721.16"/>
    <x v="11"/>
    <x v="28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9523.81"/>
    <m/>
    <x v="19"/>
    <x v="11"/>
    <m/>
    <m/>
    <x v="19"/>
    <x v="11"/>
    <x v="7"/>
    <x v="11"/>
    <x v="11"/>
    <x v="2"/>
    <n v="-9523.81"/>
    <x v="11"/>
    <x v="1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59523.81"/>
    <m/>
    <x v="19"/>
    <x v="11"/>
    <m/>
    <m/>
    <x v="19"/>
    <x v="11"/>
    <x v="7"/>
    <x v="11"/>
    <x v="11"/>
    <x v="2"/>
    <n v="-59523.81"/>
    <x v="11"/>
    <x v="1"/>
    <n v="2021"/>
    <x v="3"/>
  </r>
  <r>
    <x v="9"/>
    <m/>
    <x v="1"/>
    <x v="1"/>
    <x v="0"/>
    <x v="0"/>
    <x v="0"/>
    <x v="0"/>
    <m/>
    <m/>
    <x v="1"/>
    <x v="0"/>
    <d v="2021-11-24T00:00:00"/>
    <x v="254"/>
    <n v="0"/>
    <n v="152380.95000000001"/>
    <m/>
    <x v="19"/>
    <x v="11"/>
    <m/>
    <m/>
    <x v="19"/>
    <x v="11"/>
    <x v="7"/>
    <x v="11"/>
    <x v="11"/>
    <x v="2"/>
    <n v="-152380.95000000001"/>
    <x v="11"/>
    <x v="1"/>
    <n v="2021"/>
    <x v="3"/>
  </r>
  <r>
    <x v="9"/>
    <m/>
    <x v="1"/>
    <x v="1"/>
    <x v="0"/>
    <x v="0"/>
    <x v="0"/>
    <x v="0"/>
    <m/>
    <m/>
    <x v="1"/>
    <x v="0"/>
    <d v="2021-11-24T00:00:00"/>
    <x v="254"/>
    <n v="0"/>
    <n v="1959047.62"/>
    <m/>
    <x v="19"/>
    <x v="11"/>
    <m/>
    <m/>
    <x v="19"/>
    <x v="11"/>
    <x v="7"/>
    <x v="11"/>
    <x v="11"/>
    <x v="2"/>
    <n v="-1959047.62"/>
    <x v="11"/>
    <x v="1"/>
    <n v="2021"/>
    <x v="3"/>
  </r>
  <r>
    <x v="19"/>
    <s v="1.02.05.00.00.00"/>
    <x v="5"/>
    <x v="2"/>
    <x v="1"/>
    <x v="0"/>
    <x v="1"/>
    <x v="0"/>
    <m/>
    <m/>
    <x v="2"/>
    <x v="0"/>
    <d v="2021-11-24T00:00:00"/>
    <x v="254"/>
    <n v="3591"/>
    <n v="0"/>
    <m/>
    <x v="17"/>
    <x v="5"/>
    <m/>
    <m/>
    <x v="17"/>
    <x v="5"/>
    <x v="16"/>
    <x v="11"/>
    <x v="11"/>
    <x v="2"/>
    <n v="0"/>
    <x v="11"/>
    <x v="1"/>
    <n v="2021"/>
    <x v="3"/>
  </r>
  <r>
    <x v="9"/>
    <m/>
    <x v="1"/>
    <x v="1"/>
    <x v="0"/>
    <x v="0"/>
    <x v="1"/>
    <x v="0"/>
    <m/>
    <s v="3"/>
    <x v="1"/>
    <x v="0"/>
    <d v="2021-11-24T00:00:00"/>
    <x v="254"/>
    <n v="0"/>
    <n v="83333.33"/>
    <m/>
    <x v="19"/>
    <x v="11"/>
    <m/>
    <m/>
    <x v="19"/>
    <x v="11"/>
    <x v="7"/>
    <x v="11"/>
    <x v="11"/>
    <x v="2"/>
    <n v="-83333.33"/>
    <x v="11"/>
    <x v="1"/>
    <n v="2021"/>
    <x v="3"/>
  </r>
  <r>
    <x v="9"/>
    <s v="2.15.03.00.00.00"/>
    <x v="1"/>
    <x v="1"/>
    <x v="0"/>
    <x v="0"/>
    <x v="1"/>
    <x v="3"/>
    <m/>
    <m/>
    <x v="1"/>
    <x v="0"/>
    <d v="2021-11-24T00:00:00"/>
    <x v="254"/>
    <n v="0"/>
    <n v="-4076.19"/>
    <m/>
    <x v="19"/>
    <x v="6"/>
    <m/>
    <m/>
    <x v="19"/>
    <x v="6"/>
    <x v="7"/>
    <x v="11"/>
    <x v="11"/>
    <x v="2"/>
    <n v="4076.19"/>
    <x v="11"/>
    <x v="28"/>
    <n v="2021"/>
    <x v="3"/>
  </r>
  <r>
    <x v="19"/>
    <s v="1.02.09.00.00.00"/>
    <x v="1"/>
    <x v="2"/>
    <x v="1"/>
    <x v="0"/>
    <x v="1"/>
    <x v="0"/>
    <m/>
    <m/>
    <x v="1"/>
    <x v="0"/>
    <d v="2021-11-24T00:00:00"/>
    <x v="254"/>
    <n v="0"/>
    <n v="27.86"/>
    <m/>
    <x v="17"/>
    <x v="14"/>
    <m/>
    <m/>
    <x v="17"/>
    <x v="14"/>
    <x v="16"/>
    <x v="11"/>
    <x v="11"/>
    <x v="2"/>
    <n v="27.86"/>
    <x v="11"/>
    <x v="1"/>
    <n v="2021"/>
    <x v="3"/>
  </r>
  <r>
    <x v="19"/>
    <s v="1.02.11.00.00.00"/>
    <x v="1"/>
    <x v="2"/>
    <x v="1"/>
    <x v="0"/>
    <x v="1"/>
    <x v="4"/>
    <m/>
    <m/>
    <x v="1"/>
    <x v="0"/>
    <d v="2021-11-24T00:00:00"/>
    <x v="254"/>
    <n v="0"/>
    <n v="3427.5"/>
    <m/>
    <x v="17"/>
    <x v="6"/>
    <m/>
    <m/>
    <x v="17"/>
    <x v="6"/>
    <x v="16"/>
    <x v="11"/>
    <x v="11"/>
    <x v="2"/>
    <n v="3427.5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4T00:00:00"/>
    <x v="254"/>
    <n v="0"/>
    <n v="64.27"/>
    <m/>
    <x v="16"/>
    <x v="8"/>
    <m/>
    <m/>
    <x v="16"/>
    <x v="8"/>
    <x v="16"/>
    <x v="11"/>
    <x v="11"/>
    <x v="2"/>
    <n v="64.27"/>
    <x v="11"/>
    <x v="1"/>
    <n v="2021"/>
    <x v="3"/>
  </r>
  <r>
    <x v="9"/>
    <m/>
    <x v="1"/>
    <x v="2"/>
    <x v="0"/>
    <x v="0"/>
    <x v="1"/>
    <x v="0"/>
    <m/>
    <m/>
    <x v="1"/>
    <x v="0"/>
    <d v="2021-11-24T00:00:00"/>
    <x v="254"/>
    <n v="0"/>
    <n v="1.92"/>
    <m/>
    <x v="19"/>
    <x v="2"/>
    <m/>
    <m/>
    <x v="19"/>
    <x v="2"/>
    <x v="7"/>
    <x v="11"/>
    <x v="11"/>
    <x v="2"/>
    <n v="1.92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4T00:00:00"/>
    <x v="254"/>
    <n v="0"/>
    <n v="23.81"/>
    <m/>
    <x v="16"/>
    <x v="15"/>
    <m/>
    <m/>
    <x v="16"/>
    <x v="15"/>
    <x v="16"/>
    <x v="11"/>
    <x v="11"/>
    <x v="2"/>
    <n v="23.81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24T00:00:00"/>
    <x v="254"/>
    <n v="0"/>
    <n v="1007.14"/>
    <m/>
    <x v="8"/>
    <x v="33"/>
    <m/>
    <m/>
    <x v="8"/>
    <x v="33"/>
    <x v="23"/>
    <x v="11"/>
    <x v="11"/>
    <x v="2"/>
    <n v="1007.14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0"/>
    <n v="3346.74"/>
    <m/>
    <x v="17"/>
    <x v="6"/>
    <m/>
    <m/>
    <x v="17"/>
    <x v="6"/>
    <x v="16"/>
    <x v="11"/>
    <x v="11"/>
    <x v="2"/>
    <n v="3346.74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24T00:00:00"/>
    <x v="254"/>
    <n v="0"/>
    <n v="-2.86"/>
    <m/>
    <x v="19"/>
    <x v="11"/>
    <m/>
    <m/>
    <x v="19"/>
    <x v="11"/>
    <x v="7"/>
    <x v="11"/>
    <x v="11"/>
    <x v="2"/>
    <n v="2.86"/>
    <x v="11"/>
    <x v="28"/>
    <n v="2021"/>
    <x v="3"/>
  </r>
  <r>
    <x v="9"/>
    <s v="2.15.08.01.00.00"/>
    <x v="1"/>
    <x v="1"/>
    <x v="0"/>
    <x v="0"/>
    <x v="1"/>
    <x v="3"/>
    <m/>
    <m/>
    <x v="1"/>
    <x v="0"/>
    <d v="2021-11-24T00:00:00"/>
    <x v="254"/>
    <n v="0"/>
    <n v="-5.95"/>
    <m/>
    <x v="19"/>
    <x v="11"/>
    <m/>
    <m/>
    <x v="19"/>
    <x v="11"/>
    <x v="7"/>
    <x v="11"/>
    <x v="11"/>
    <x v="2"/>
    <n v="5.95"/>
    <x v="11"/>
    <x v="28"/>
    <n v="2021"/>
    <x v="3"/>
  </r>
  <r>
    <x v="5"/>
    <m/>
    <x v="1"/>
    <x v="1"/>
    <x v="0"/>
    <x v="0"/>
    <x v="0"/>
    <x v="0"/>
    <m/>
    <s v="1"/>
    <x v="1"/>
    <x v="0"/>
    <d v="2021-11-15T00:00:00"/>
    <x v="254"/>
    <m/>
    <n v="363.93"/>
    <m/>
    <x v="0"/>
    <x v="0"/>
    <m/>
    <m/>
    <x v="0"/>
    <x v="0"/>
    <x v="0"/>
    <x v="11"/>
    <x v="11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1-15T00:00:00"/>
    <x v="254"/>
    <m/>
    <n v="60725.79"/>
    <m/>
    <x v="0"/>
    <x v="0"/>
    <m/>
    <m/>
    <x v="0"/>
    <x v="0"/>
    <x v="0"/>
    <x v="11"/>
    <x v="11"/>
    <x v="2"/>
    <n v="0"/>
    <x v="0"/>
    <x v="0"/>
    <n v="2021"/>
    <x v="3"/>
  </r>
  <r>
    <x v="41"/>
    <m/>
    <x v="1"/>
    <x v="1"/>
    <x v="1"/>
    <x v="0"/>
    <x v="0"/>
    <x v="0"/>
    <m/>
    <m/>
    <x v="1"/>
    <x v="0"/>
    <d v="2021-11-24T00:00:00"/>
    <x v="254"/>
    <m/>
    <n v="1465978"/>
    <m/>
    <x v="0"/>
    <x v="0"/>
    <m/>
    <m/>
    <x v="0"/>
    <x v="0"/>
    <x v="15"/>
    <x v="11"/>
    <x v="11"/>
    <x v="2"/>
    <n v="0"/>
    <x v="0"/>
    <x v="0"/>
    <n v="2021"/>
    <x v="3"/>
  </r>
  <r>
    <x v="16"/>
    <m/>
    <x v="1"/>
    <x v="1"/>
    <x v="0"/>
    <x v="0"/>
    <x v="0"/>
    <x v="0"/>
    <s v="X"/>
    <s v="3"/>
    <x v="1"/>
    <x v="0"/>
    <d v="2021-11-15T00:00:00"/>
    <x v="254"/>
    <m/>
    <n v="15332.19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1-15T00:00:00"/>
    <x v="254"/>
    <m/>
    <n v="87773.33"/>
    <m/>
    <x v="0"/>
    <x v="0"/>
    <m/>
    <m/>
    <x v="0"/>
    <x v="0"/>
    <x v="13"/>
    <x v="11"/>
    <x v="11"/>
    <x v="2"/>
    <n v="0"/>
    <x v="0"/>
    <x v="0"/>
    <n v="2021"/>
    <x v="3"/>
  </r>
  <r>
    <x v="21"/>
    <m/>
    <x v="1"/>
    <x v="1"/>
    <x v="0"/>
    <x v="0"/>
    <x v="0"/>
    <x v="0"/>
    <m/>
    <s v="3"/>
    <x v="1"/>
    <x v="0"/>
    <d v="2021-11-15T00:00:00"/>
    <x v="254"/>
    <m/>
    <n v="436077.18"/>
    <m/>
    <x v="0"/>
    <x v="0"/>
    <m/>
    <m/>
    <x v="0"/>
    <x v="0"/>
    <x v="1"/>
    <x v="11"/>
    <x v="11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1-15T00:00:00"/>
    <x v="254"/>
    <m/>
    <n v="14552.89"/>
    <m/>
    <x v="0"/>
    <x v="0"/>
    <m/>
    <m/>
    <x v="0"/>
    <x v="0"/>
    <x v="0"/>
    <x v="11"/>
    <x v="11"/>
    <x v="2"/>
    <n v="0"/>
    <x v="0"/>
    <x v="0"/>
    <n v="2021"/>
    <x v="3"/>
  </r>
  <r>
    <x v="41"/>
    <m/>
    <x v="1"/>
    <x v="1"/>
    <x v="0"/>
    <x v="0"/>
    <x v="0"/>
    <x v="0"/>
    <m/>
    <s v="3"/>
    <x v="1"/>
    <x v="0"/>
    <d v="2021-11-01T00:00:00"/>
    <x v="254"/>
    <m/>
    <n v="666580.30000000005"/>
    <m/>
    <x v="0"/>
    <x v="0"/>
    <m/>
    <m/>
    <x v="0"/>
    <x v="0"/>
    <x v="15"/>
    <x v="11"/>
    <x v="11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1-15T00:00:00"/>
    <x v="254"/>
    <m/>
    <n v="184572.4"/>
    <m/>
    <x v="0"/>
    <x v="0"/>
    <m/>
    <m/>
    <x v="0"/>
    <x v="0"/>
    <x v="0"/>
    <x v="11"/>
    <x v="11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1-24T00:00:00"/>
    <x v="254"/>
    <n v="26714.99"/>
    <n v="636.07000000000005"/>
    <m/>
    <x v="17"/>
    <x v="2"/>
    <m/>
    <m/>
    <x v="17"/>
    <x v="2"/>
    <x v="16"/>
    <x v="11"/>
    <x v="11"/>
    <x v="2"/>
    <n v="636.0700000000000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15000"/>
    <n v="309.37"/>
    <m/>
    <x v="17"/>
    <x v="19"/>
    <m/>
    <m/>
    <x v="17"/>
    <x v="19"/>
    <x v="16"/>
    <x v="11"/>
    <x v="11"/>
    <x v="2"/>
    <n v="309.37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4T00:00:00"/>
    <x v="254"/>
    <n v="7914.97"/>
    <n v="188.45"/>
    <m/>
    <x v="17"/>
    <x v="2"/>
    <m/>
    <m/>
    <x v="17"/>
    <x v="2"/>
    <x v="16"/>
    <x v="11"/>
    <x v="11"/>
    <x v="2"/>
    <n v="188.45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4T00:00:00"/>
    <x v="254"/>
    <n v="10440"/>
    <n v="248.57"/>
    <m/>
    <x v="17"/>
    <x v="31"/>
    <m/>
    <m/>
    <x v="17"/>
    <x v="31"/>
    <x v="16"/>
    <x v="11"/>
    <x v="11"/>
    <x v="2"/>
    <n v="248.5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5T00:00:00"/>
    <x v="255"/>
    <n v="10000"/>
    <n v="129.04"/>
    <m/>
    <x v="17"/>
    <x v="3"/>
    <m/>
    <m/>
    <x v="17"/>
    <x v="3"/>
    <x v="16"/>
    <x v="11"/>
    <x v="11"/>
    <x v="2"/>
    <n v="129.04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20102.63"/>
    <n v="478.63"/>
    <m/>
    <x v="17"/>
    <x v="13"/>
    <m/>
    <m/>
    <x v="17"/>
    <x v="13"/>
    <x v="16"/>
    <x v="11"/>
    <x v="11"/>
    <x v="2"/>
    <n v="478.63"/>
    <x v="11"/>
    <x v="1"/>
    <n v="2021"/>
    <x v="3"/>
  </r>
  <r>
    <x v="19"/>
    <s v="1.02.11.00.00.00"/>
    <x v="5"/>
    <x v="2"/>
    <x v="1"/>
    <x v="0"/>
    <x v="1"/>
    <x v="0"/>
    <m/>
    <m/>
    <x v="2"/>
    <x v="0"/>
    <d v="2021-11-25T00:00:00"/>
    <x v="255"/>
    <n v="54360"/>
    <n v="0"/>
    <m/>
    <x v="17"/>
    <x v="13"/>
    <m/>
    <m/>
    <x v="17"/>
    <x v="13"/>
    <x v="16"/>
    <x v="11"/>
    <x v="11"/>
    <x v="2"/>
    <n v="0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5T00:00:00"/>
    <x v="255"/>
    <n v="71740.039999999994"/>
    <n v="1708.1"/>
    <m/>
    <x v="17"/>
    <x v="13"/>
    <m/>
    <m/>
    <x v="17"/>
    <x v="13"/>
    <x v="16"/>
    <x v="11"/>
    <x v="11"/>
    <x v="2"/>
    <n v="1708.1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25T00:00:00"/>
    <x v="255"/>
    <n v="27416.9"/>
    <n v="652.78"/>
    <m/>
    <x v="8"/>
    <x v="8"/>
    <m/>
    <m/>
    <x v="8"/>
    <x v="8"/>
    <x v="23"/>
    <x v="11"/>
    <x v="11"/>
    <x v="2"/>
    <n v="652.78"/>
    <x v="11"/>
    <x v="1"/>
    <n v="2021"/>
    <x v="3"/>
  </r>
  <r>
    <x v="19"/>
    <s v="1.02.03.00.00.00"/>
    <x v="5"/>
    <x v="2"/>
    <x v="1"/>
    <x v="0"/>
    <x v="1"/>
    <x v="0"/>
    <m/>
    <m/>
    <x v="2"/>
    <x v="0"/>
    <d v="2021-11-25T00:00:00"/>
    <x v="255"/>
    <n v="13052.67"/>
    <n v="0"/>
    <m/>
    <x v="17"/>
    <x v="15"/>
    <m/>
    <m/>
    <x v="17"/>
    <x v="15"/>
    <x v="16"/>
    <x v="11"/>
    <x v="11"/>
    <x v="2"/>
    <n v="0"/>
    <x v="11"/>
    <x v="1"/>
    <n v="2021"/>
    <x v="3"/>
  </r>
  <r>
    <x v="9"/>
    <s v="2.15.01.12.00.00"/>
    <x v="1"/>
    <x v="1"/>
    <x v="0"/>
    <x v="0"/>
    <x v="1"/>
    <x v="3"/>
    <m/>
    <m/>
    <x v="1"/>
    <x v="0"/>
    <d v="2021-11-25T00:00:00"/>
    <x v="255"/>
    <n v="-3349"/>
    <n v="-308.31"/>
    <m/>
    <x v="19"/>
    <x v="6"/>
    <m/>
    <m/>
    <x v="19"/>
    <x v="6"/>
    <x v="7"/>
    <x v="11"/>
    <x v="11"/>
    <x v="2"/>
    <n v="308.31"/>
    <x v="11"/>
    <x v="28"/>
    <n v="2021"/>
    <x v="3"/>
  </r>
  <r>
    <x v="9"/>
    <s v="2.01.02.00.00.00"/>
    <x v="1"/>
    <x v="1"/>
    <x v="0"/>
    <x v="0"/>
    <x v="1"/>
    <x v="3"/>
    <m/>
    <m/>
    <x v="1"/>
    <x v="0"/>
    <d v="2021-11-25T00:00:00"/>
    <x v="255"/>
    <n v="-21000000"/>
    <n v="-486646.68"/>
    <m/>
    <x v="19"/>
    <x v="6"/>
    <m/>
    <m/>
    <x v="19"/>
    <x v="6"/>
    <x v="7"/>
    <x v="11"/>
    <x v="11"/>
    <x v="2"/>
    <n v="486646.68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25T00:00:00"/>
    <x v="255"/>
    <n v="7000"/>
    <n v="107.25"/>
    <m/>
    <x v="17"/>
    <x v="5"/>
    <m/>
    <m/>
    <x v="17"/>
    <x v="5"/>
    <x v="16"/>
    <x v="11"/>
    <x v="11"/>
    <x v="2"/>
    <n v="107.25"/>
    <x v="11"/>
    <x v="1"/>
    <n v="2021"/>
    <x v="3"/>
  </r>
  <r>
    <x v="19"/>
    <s v="1.02.05.00.00.00"/>
    <x v="5"/>
    <x v="2"/>
    <x v="1"/>
    <x v="0"/>
    <x v="1"/>
    <x v="0"/>
    <m/>
    <m/>
    <x v="2"/>
    <x v="0"/>
    <d v="2021-11-25T00:00:00"/>
    <x v="255"/>
    <n v="385809.63"/>
    <n v="0"/>
    <m/>
    <x v="17"/>
    <x v="5"/>
    <m/>
    <m/>
    <x v="17"/>
    <x v="5"/>
    <x v="16"/>
    <x v="11"/>
    <x v="11"/>
    <x v="2"/>
    <n v="0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25T00:00:00"/>
    <x v="255"/>
    <n v="-3000000"/>
    <n v="-83285.13"/>
    <m/>
    <x v="19"/>
    <x v="6"/>
    <m/>
    <m/>
    <x v="19"/>
    <x v="6"/>
    <x v="7"/>
    <x v="11"/>
    <x v="11"/>
    <x v="2"/>
    <n v="83285.13"/>
    <x v="11"/>
    <x v="28"/>
    <n v="2021"/>
    <x v="3"/>
  </r>
  <r>
    <x v="39"/>
    <s v="1.02.10.00.00.00"/>
    <x v="1"/>
    <x v="2"/>
    <x v="1"/>
    <x v="0"/>
    <x v="1"/>
    <x v="0"/>
    <m/>
    <m/>
    <x v="1"/>
    <x v="0"/>
    <d v="2021-11-25T00:00:00"/>
    <x v="255"/>
    <n v="0"/>
    <n v="35.71"/>
    <m/>
    <x v="16"/>
    <x v="16"/>
    <m/>
    <m/>
    <x v="16"/>
    <x v="16"/>
    <x v="16"/>
    <x v="11"/>
    <x v="11"/>
    <x v="2"/>
    <n v="35.71"/>
    <x v="11"/>
    <x v="1"/>
    <n v="2021"/>
    <x v="3"/>
  </r>
  <r>
    <x v="9"/>
    <s v="2.03.01.07.00.00"/>
    <x v="1"/>
    <x v="1"/>
    <x v="0"/>
    <x v="0"/>
    <x v="1"/>
    <x v="3"/>
    <m/>
    <m/>
    <x v="1"/>
    <x v="0"/>
    <d v="2021-11-25T00:00:00"/>
    <x v="255"/>
    <n v="0"/>
    <n v="-71.430000000000007"/>
    <m/>
    <x v="19"/>
    <x v="32"/>
    <m/>
    <m/>
    <x v="19"/>
    <x v="32"/>
    <x v="7"/>
    <x v="11"/>
    <x v="11"/>
    <x v="2"/>
    <n v="71.430000000000007"/>
    <x v="11"/>
    <x v="28"/>
    <n v="2021"/>
    <x v="3"/>
  </r>
  <r>
    <x v="16"/>
    <m/>
    <x v="1"/>
    <x v="1"/>
    <x v="0"/>
    <x v="0"/>
    <x v="0"/>
    <x v="0"/>
    <m/>
    <s v="3"/>
    <x v="1"/>
    <x v="0"/>
    <d v="2021-11-15T00:00:00"/>
    <x v="255"/>
    <m/>
    <n v="3500000"/>
    <m/>
    <x v="0"/>
    <x v="0"/>
    <m/>
    <m/>
    <x v="0"/>
    <x v="0"/>
    <x v="13"/>
    <x v="11"/>
    <x v="11"/>
    <x v="2"/>
    <n v="0"/>
    <x v="0"/>
    <x v="0"/>
    <n v="2021"/>
    <x v="3"/>
  </r>
  <r>
    <x v="12"/>
    <m/>
    <x v="1"/>
    <x v="1"/>
    <x v="0"/>
    <x v="0"/>
    <x v="0"/>
    <x v="0"/>
    <m/>
    <s v="1"/>
    <x v="1"/>
    <x v="0"/>
    <d v="2021-11-01T00:00:00"/>
    <x v="255"/>
    <m/>
    <n v="443104.42"/>
    <m/>
    <x v="0"/>
    <x v="0"/>
    <m/>
    <m/>
    <x v="0"/>
    <x v="0"/>
    <x v="10"/>
    <x v="11"/>
    <x v="11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11-25T00:00:00"/>
    <x v="255"/>
    <m/>
    <n v="4054041.8"/>
    <m/>
    <x v="0"/>
    <x v="0"/>
    <m/>
    <m/>
    <x v="0"/>
    <x v="0"/>
    <x v="3"/>
    <x v="11"/>
    <x v="11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11-15T00:00:00"/>
    <x v="255"/>
    <m/>
    <n v="66151.41"/>
    <m/>
    <x v="0"/>
    <x v="0"/>
    <m/>
    <m/>
    <x v="0"/>
    <x v="0"/>
    <x v="0"/>
    <x v="11"/>
    <x v="11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1-15T00:00:00"/>
    <x v="255"/>
    <m/>
    <n v="8734.2900000000009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1"/>
    <x v="1"/>
    <x v="0"/>
    <x v="0"/>
    <x v="0"/>
    <x v="0"/>
    <s v="X"/>
    <s v="3"/>
    <x v="1"/>
    <x v="0"/>
    <d v="2021-11-15T00:00:00"/>
    <x v="255"/>
    <m/>
    <n v="24"/>
    <m/>
    <x v="0"/>
    <x v="0"/>
    <m/>
    <m/>
    <x v="0"/>
    <x v="0"/>
    <x v="13"/>
    <x v="11"/>
    <x v="11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1-15T00:00:00"/>
    <x v="255"/>
    <m/>
    <n v="33173.01"/>
    <m/>
    <x v="0"/>
    <x v="0"/>
    <m/>
    <m/>
    <x v="0"/>
    <x v="0"/>
    <x v="13"/>
    <x v="11"/>
    <x v="11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11-15T00:00:00"/>
    <x v="255"/>
    <m/>
    <n v="2854.67"/>
    <m/>
    <x v="0"/>
    <x v="0"/>
    <m/>
    <m/>
    <x v="0"/>
    <x v="0"/>
    <x v="17"/>
    <x v="11"/>
    <x v="1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1-25T00:00:00"/>
    <x v="255"/>
    <n v="7203.48"/>
    <n v="171.51"/>
    <m/>
    <x v="17"/>
    <x v="14"/>
    <m/>
    <m/>
    <x v="17"/>
    <x v="14"/>
    <x v="16"/>
    <x v="11"/>
    <x v="11"/>
    <x v="2"/>
    <n v="171.5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319584.89"/>
    <n v="7609.16"/>
    <m/>
    <x v="17"/>
    <x v="2"/>
    <m/>
    <m/>
    <x v="17"/>
    <x v="2"/>
    <x v="16"/>
    <x v="11"/>
    <x v="11"/>
    <x v="2"/>
    <n v="7609.1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17184.55"/>
    <n v="409.16"/>
    <m/>
    <x v="17"/>
    <x v="2"/>
    <m/>
    <m/>
    <x v="17"/>
    <x v="2"/>
    <x v="16"/>
    <x v="11"/>
    <x v="11"/>
    <x v="2"/>
    <n v="409.1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3345.23"/>
    <n v="79.650000000000006"/>
    <m/>
    <x v="17"/>
    <x v="2"/>
    <m/>
    <m/>
    <x v="17"/>
    <x v="2"/>
    <x v="16"/>
    <x v="11"/>
    <x v="11"/>
    <x v="2"/>
    <n v="79.65000000000000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5T00:00:00"/>
    <x v="255"/>
    <n v="6901.16"/>
    <n v="164.31"/>
    <m/>
    <x v="17"/>
    <x v="2"/>
    <m/>
    <m/>
    <x v="17"/>
    <x v="2"/>
    <x v="16"/>
    <x v="11"/>
    <x v="11"/>
    <x v="2"/>
    <n v="164.31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6T00:00:00"/>
    <x v="256"/>
    <n v="72702.48"/>
    <n v="105.97"/>
    <m/>
    <x v="17"/>
    <x v="15"/>
    <m/>
    <m/>
    <x v="17"/>
    <x v="15"/>
    <x v="16"/>
    <x v="11"/>
    <x v="11"/>
    <x v="2"/>
    <n v="105.9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5000"/>
    <n v="110.96"/>
    <m/>
    <x v="17"/>
    <x v="3"/>
    <m/>
    <m/>
    <x v="17"/>
    <x v="3"/>
    <x v="16"/>
    <x v="11"/>
    <x v="11"/>
    <x v="2"/>
    <n v="110.96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83214.36"/>
    <n v="1981.29"/>
    <m/>
    <x v="17"/>
    <x v="15"/>
    <m/>
    <m/>
    <x v="17"/>
    <x v="15"/>
    <x v="16"/>
    <x v="11"/>
    <x v="11"/>
    <x v="2"/>
    <n v="1981.29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23247.599999999999"/>
    <n v="553.51"/>
    <m/>
    <x v="17"/>
    <x v="15"/>
    <m/>
    <m/>
    <x v="17"/>
    <x v="15"/>
    <x v="16"/>
    <x v="11"/>
    <x v="11"/>
    <x v="2"/>
    <n v="553.51"/>
    <x v="11"/>
    <x v="1"/>
    <n v="2021"/>
    <x v="3"/>
  </r>
  <r>
    <x v="9"/>
    <s v="2.01.01.01.00.00"/>
    <x v="1"/>
    <x v="1"/>
    <x v="0"/>
    <x v="0"/>
    <x v="1"/>
    <x v="3"/>
    <m/>
    <m/>
    <x v="1"/>
    <x v="0"/>
    <d v="2021-11-26T00:00:00"/>
    <x v="256"/>
    <n v="-68000000"/>
    <n v="-1727223.47"/>
    <m/>
    <x v="19"/>
    <x v="6"/>
    <m/>
    <m/>
    <x v="19"/>
    <x v="6"/>
    <x v="7"/>
    <x v="11"/>
    <x v="11"/>
    <x v="2"/>
    <n v="1727223.47"/>
    <x v="11"/>
    <x v="28"/>
    <n v="2021"/>
    <x v="3"/>
  </r>
  <r>
    <x v="9"/>
    <s v="2.01.02.00.00.00"/>
    <x v="1"/>
    <x v="1"/>
    <x v="0"/>
    <x v="0"/>
    <x v="1"/>
    <x v="3"/>
    <m/>
    <m/>
    <x v="1"/>
    <x v="0"/>
    <d v="2021-11-26T00:00:00"/>
    <x v="256"/>
    <n v="-1307850"/>
    <n v="-31139.29"/>
    <m/>
    <x v="19"/>
    <x v="6"/>
    <m/>
    <m/>
    <x v="19"/>
    <x v="6"/>
    <x v="7"/>
    <x v="11"/>
    <x v="11"/>
    <x v="2"/>
    <n v="31139.29"/>
    <x v="11"/>
    <x v="28"/>
    <n v="2021"/>
    <x v="3"/>
  </r>
  <r>
    <x v="9"/>
    <s v="2.01.04.00.00.00"/>
    <x v="1"/>
    <x v="1"/>
    <x v="0"/>
    <x v="0"/>
    <x v="1"/>
    <x v="3"/>
    <m/>
    <m/>
    <x v="1"/>
    <x v="0"/>
    <d v="2021-11-26T00:00:00"/>
    <x v="256"/>
    <n v="-11536"/>
    <n v="-274.67"/>
    <m/>
    <x v="19"/>
    <x v="6"/>
    <m/>
    <m/>
    <x v="19"/>
    <x v="6"/>
    <x v="7"/>
    <x v="11"/>
    <x v="11"/>
    <x v="2"/>
    <n v="274.67"/>
    <x v="11"/>
    <x v="28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7000"/>
    <n v="270.42"/>
    <m/>
    <x v="17"/>
    <x v="5"/>
    <m/>
    <m/>
    <x v="17"/>
    <x v="5"/>
    <x v="16"/>
    <x v="11"/>
    <x v="11"/>
    <x v="2"/>
    <n v="270.4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6T00:00:00"/>
    <x v="256"/>
    <n v="35000"/>
    <n v="1170.57"/>
    <m/>
    <x v="17"/>
    <x v="5"/>
    <m/>
    <m/>
    <x v="17"/>
    <x v="5"/>
    <x v="16"/>
    <x v="11"/>
    <x v="11"/>
    <x v="2"/>
    <n v="1170.57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280"/>
    <n v="5.39"/>
    <m/>
    <x v="17"/>
    <x v="20"/>
    <m/>
    <m/>
    <x v="17"/>
    <x v="20"/>
    <x v="16"/>
    <x v="11"/>
    <x v="11"/>
    <x v="2"/>
    <n v="5.39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6T00:00:00"/>
    <x v="256"/>
    <n v="0"/>
    <n v="238.1"/>
    <m/>
    <x v="16"/>
    <x v="8"/>
    <m/>
    <m/>
    <x v="16"/>
    <x v="8"/>
    <x v="16"/>
    <x v="11"/>
    <x v="11"/>
    <x v="2"/>
    <n v="238.1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6T00:00:00"/>
    <x v="256"/>
    <n v="0"/>
    <n v="119.05"/>
    <m/>
    <x v="16"/>
    <x v="8"/>
    <m/>
    <m/>
    <x v="16"/>
    <x v="8"/>
    <x v="16"/>
    <x v="11"/>
    <x v="11"/>
    <x v="2"/>
    <n v="119.05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26T00:00:00"/>
    <x v="256"/>
    <n v="0"/>
    <n v="5891.9"/>
    <m/>
    <x v="8"/>
    <x v="6"/>
    <m/>
    <m/>
    <x v="8"/>
    <x v="6"/>
    <x v="23"/>
    <x v="11"/>
    <x v="11"/>
    <x v="2"/>
    <n v="5891.9"/>
    <x v="11"/>
    <x v="1"/>
    <n v="2021"/>
    <x v="3"/>
  </r>
  <r>
    <x v="26"/>
    <m/>
    <x v="1"/>
    <x v="1"/>
    <x v="1"/>
    <x v="0"/>
    <x v="0"/>
    <x v="0"/>
    <m/>
    <m/>
    <x v="1"/>
    <x v="0"/>
    <d v="2021-11-26T00:00:00"/>
    <x v="256"/>
    <m/>
    <n v="2366503.39"/>
    <m/>
    <x v="0"/>
    <x v="0"/>
    <m/>
    <m/>
    <x v="0"/>
    <x v="0"/>
    <x v="5"/>
    <x v="11"/>
    <x v="11"/>
    <x v="2"/>
    <n v="0"/>
    <x v="0"/>
    <x v="0"/>
    <n v="2021"/>
    <x v="3"/>
  </r>
  <r>
    <x v="24"/>
    <m/>
    <x v="1"/>
    <x v="1"/>
    <x v="0"/>
    <x v="0"/>
    <x v="0"/>
    <x v="0"/>
    <m/>
    <s v="4"/>
    <x v="1"/>
    <x v="0"/>
    <d v="2021-11-01T00:00:00"/>
    <x v="256"/>
    <m/>
    <n v="69369.710000000006"/>
    <m/>
    <x v="0"/>
    <x v="0"/>
    <m/>
    <m/>
    <x v="0"/>
    <x v="0"/>
    <x v="9"/>
    <x v="11"/>
    <x v="11"/>
    <x v="2"/>
    <n v="0"/>
    <x v="0"/>
    <x v="0"/>
    <n v="2021"/>
    <x v="3"/>
  </r>
  <r>
    <x v="13"/>
    <m/>
    <x v="1"/>
    <x v="1"/>
    <x v="0"/>
    <x v="0"/>
    <x v="0"/>
    <x v="0"/>
    <m/>
    <s v="3"/>
    <x v="1"/>
    <x v="0"/>
    <d v="2021-11-17T00:00:00"/>
    <x v="256"/>
    <m/>
    <n v="11666.67"/>
    <m/>
    <x v="0"/>
    <x v="0"/>
    <m/>
    <m/>
    <x v="0"/>
    <x v="0"/>
    <x v="10"/>
    <x v="11"/>
    <x v="11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0"/>
    <d v="2021-11-01T00:00:00"/>
    <x v="256"/>
    <m/>
    <n v="2285467.0099999998"/>
    <m/>
    <x v="0"/>
    <x v="0"/>
    <m/>
    <m/>
    <x v="0"/>
    <x v="0"/>
    <x v="10"/>
    <x v="11"/>
    <x v="11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1213.8"/>
    <n v="28.9"/>
    <m/>
    <x v="17"/>
    <x v="14"/>
    <m/>
    <m/>
    <x v="17"/>
    <x v="14"/>
    <x v="16"/>
    <x v="11"/>
    <x v="11"/>
    <x v="2"/>
    <n v="28.9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046.2"/>
    <n v="72.53"/>
    <m/>
    <x v="17"/>
    <x v="14"/>
    <m/>
    <m/>
    <x v="17"/>
    <x v="14"/>
    <x v="16"/>
    <x v="11"/>
    <x v="11"/>
    <x v="2"/>
    <n v="72.53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2189.71"/>
    <n v="52.14"/>
    <m/>
    <x v="17"/>
    <x v="14"/>
    <m/>
    <m/>
    <x v="17"/>
    <x v="14"/>
    <x v="16"/>
    <x v="11"/>
    <x v="11"/>
    <x v="2"/>
    <n v="52.14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999.68"/>
    <n v="83.87"/>
    <m/>
    <x v="17"/>
    <x v="14"/>
    <m/>
    <m/>
    <x v="17"/>
    <x v="14"/>
    <x v="16"/>
    <x v="11"/>
    <x v="11"/>
    <x v="2"/>
    <n v="83.87"/>
    <x v="11"/>
    <x v="1"/>
    <n v="2021"/>
    <x v="3"/>
  </r>
  <r>
    <x v="19"/>
    <s v="1.02.09.00.00.00"/>
    <x v="1"/>
    <x v="2"/>
    <x v="1"/>
    <x v="0"/>
    <x v="1"/>
    <x v="0"/>
    <m/>
    <m/>
    <x v="1"/>
    <x v="0"/>
    <d v="2021-11-26T00:00:00"/>
    <x v="256"/>
    <n v="3522.94"/>
    <n v="83.88"/>
    <m/>
    <x v="17"/>
    <x v="14"/>
    <m/>
    <m/>
    <x v="17"/>
    <x v="14"/>
    <x v="16"/>
    <x v="11"/>
    <x v="11"/>
    <x v="2"/>
    <n v="83.8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208032.5"/>
    <n v="4953.1499999999996"/>
    <m/>
    <x v="17"/>
    <x v="2"/>
    <m/>
    <m/>
    <x v="17"/>
    <x v="2"/>
    <x v="16"/>
    <x v="11"/>
    <x v="11"/>
    <x v="2"/>
    <n v="4953.149999999999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8646.3700000000008"/>
    <n v="205.87"/>
    <m/>
    <x v="17"/>
    <x v="7"/>
    <m/>
    <m/>
    <x v="17"/>
    <x v="7"/>
    <x v="16"/>
    <x v="11"/>
    <x v="11"/>
    <x v="2"/>
    <n v="205.87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6T00:00:00"/>
    <x v="256"/>
    <n v="26162.400000000001"/>
    <n v="622.91"/>
    <m/>
    <x v="17"/>
    <x v="4"/>
    <m/>
    <m/>
    <x v="17"/>
    <x v="4"/>
    <x v="16"/>
    <x v="11"/>
    <x v="11"/>
    <x v="2"/>
    <n v="622.91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26T00:00:00"/>
    <x v="256"/>
    <n v="4353.41"/>
    <n v="103.65"/>
    <m/>
    <x v="17"/>
    <x v="4"/>
    <m/>
    <m/>
    <x v="17"/>
    <x v="4"/>
    <x v="16"/>
    <x v="11"/>
    <x v="11"/>
    <x v="2"/>
    <n v="103.65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9T00:00:00"/>
    <x v="257"/>
    <n v="132259"/>
    <n v="3149.03"/>
    <m/>
    <x v="17"/>
    <x v="15"/>
    <m/>
    <m/>
    <x v="17"/>
    <x v="15"/>
    <x v="16"/>
    <x v="11"/>
    <x v="11"/>
    <x v="2"/>
    <n v="3149.03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9T00:00:00"/>
    <x v="257"/>
    <n v="15000"/>
    <n v="424.46"/>
    <m/>
    <x v="17"/>
    <x v="3"/>
    <m/>
    <m/>
    <x v="17"/>
    <x v="3"/>
    <x v="16"/>
    <x v="11"/>
    <x v="11"/>
    <x v="2"/>
    <n v="424.46"/>
    <x v="11"/>
    <x v="1"/>
    <n v="2021"/>
    <x v="3"/>
  </r>
  <r>
    <x v="19"/>
    <s v="1.02.03.00.00.00"/>
    <x v="1"/>
    <x v="2"/>
    <x v="1"/>
    <x v="0"/>
    <x v="1"/>
    <x v="0"/>
    <m/>
    <m/>
    <x v="1"/>
    <x v="0"/>
    <d v="2021-11-29T00:00:00"/>
    <x v="257"/>
    <n v="2276.6"/>
    <n v="54.2"/>
    <m/>
    <x v="17"/>
    <x v="15"/>
    <m/>
    <m/>
    <x v="17"/>
    <x v="15"/>
    <x v="16"/>
    <x v="11"/>
    <x v="11"/>
    <x v="2"/>
    <n v="54.2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29T00:00:00"/>
    <x v="257"/>
    <n v="20000"/>
    <n v="733.54"/>
    <m/>
    <x v="17"/>
    <x v="5"/>
    <m/>
    <m/>
    <x v="17"/>
    <x v="5"/>
    <x v="16"/>
    <x v="11"/>
    <x v="11"/>
    <x v="2"/>
    <n v="733.5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29T00:00:00"/>
    <x v="257"/>
    <n v="0"/>
    <n v="357.14"/>
    <m/>
    <x v="16"/>
    <x v="2"/>
    <m/>
    <m/>
    <x v="16"/>
    <x v="2"/>
    <x v="16"/>
    <x v="11"/>
    <x v="11"/>
    <x v="2"/>
    <n v="357.14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29T00:00:00"/>
    <x v="257"/>
    <n v="0"/>
    <n v="285.70999999999998"/>
    <m/>
    <x v="8"/>
    <x v="2"/>
    <m/>
    <m/>
    <x v="8"/>
    <x v="2"/>
    <x v="23"/>
    <x v="11"/>
    <x v="11"/>
    <x v="2"/>
    <n v="285.70999999999998"/>
    <x v="11"/>
    <x v="1"/>
    <n v="2021"/>
    <x v="3"/>
  </r>
  <r>
    <x v="9"/>
    <s v="2.15.01.12.00.00"/>
    <x v="1"/>
    <x v="1"/>
    <x v="0"/>
    <x v="0"/>
    <x v="1"/>
    <x v="3"/>
    <m/>
    <m/>
    <x v="1"/>
    <x v="0"/>
    <d v="2021-11-29T00:00:00"/>
    <x v="257"/>
    <n v="0"/>
    <n v="-585.71"/>
    <m/>
    <x v="19"/>
    <x v="6"/>
    <m/>
    <m/>
    <x v="19"/>
    <x v="6"/>
    <x v="7"/>
    <x v="11"/>
    <x v="11"/>
    <x v="2"/>
    <n v="585.71"/>
    <x v="11"/>
    <x v="29"/>
    <n v="2021"/>
    <x v="3"/>
  </r>
  <r>
    <x v="9"/>
    <s v="2.06.02.00.00.00"/>
    <x v="1"/>
    <x v="1"/>
    <x v="0"/>
    <x v="0"/>
    <x v="1"/>
    <x v="3"/>
    <m/>
    <m/>
    <x v="1"/>
    <x v="0"/>
    <d v="2021-11-29T00:00:00"/>
    <x v="257"/>
    <n v="0"/>
    <n v="-9177.92"/>
    <m/>
    <x v="19"/>
    <x v="19"/>
    <m/>
    <m/>
    <x v="19"/>
    <x v="19"/>
    <x v="7"/>
    <x v="11"/>
    <x v="11"/>
    <x v="2"/>
    <n v="9177.92"/>
    <x v="11"/>
    <x v="29"/>
    <n v="2021"/>
    <x v="3"/>
  </r>
  <r>
    <x v="19"/>
    <s v="1.02.09.00.00.00"/>
    <x v="1"/>
    <x v="2"/>
    <x v="1"/>
    <x v="0"/>
    <x v="1"/>
    <x v="0"/>
    <m/>
    <m/>
    <x v="1"/>
    <x v="0"/>
    <d v="2021-11-29T00:00:00"/>
    <x v="257"/>
    <n v="0"/>
    <n v="0.02"/>
    <m/>
    <x v="17"/>
    <x v="14"/>
    <m/>
    <m/>
    <x v="17"/>
    <x v="14"/>
    <x v="16"/>
    <x v="11"/>
    <x v="11"/>
    <x v="2"/>
    <n v="0.02"/>
    <x v="11"/>
    <x v="1"/>
    <n v="2021"/>
    <x v="3"/>
  </r>
  <r>
    <x v="36"/>
    <s v="1.03.05.00.00.00"/>
    <x v="1"/>
    <x v="2"/>
    <x v="1"/>
    <x v="0"/>
    <x v="1"/>
    <x v="0"/>
    <m/>
    <m/>
    <x v="1"/>
    <x v="0"/>
    <d v="2021-11-29T00:00:00"/>
    <x v="257"/>
    <n v="0"/>
    <n v="0.41"/>
    <m/>
    <x v="8"/>
    <x v="7"/>
    <m/>
    <m/>
    <x v="8"/>
    <x v="7"/>
    <x v="23"/>
    <x v="11"/>
    <x v="11"/>
    <x v="2"/>
    <n v="0.41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0"/>
    <n v="23812.34"/>
    <m/>
    <x v="17"/>
    <x v="24"/>
    <m/>
    <m/>
    <x v="17"/>
    <x v="24"/>
    <x v="16"/>
    <x v="11"/>
    <x v="11"/>
    <x v="2"/>
    <n v="23812.34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0"/>
    <n v="23809.52"/>
    <m/>
    <x v="17"/>
    <x v="24"/>
    <m/>
    <m/>
    <x v="17"/>
    <x v="24"/>
    <x v="16"/>
    <x v="11"/>
    <x v="11"/>
    <x v="2"/>
    <n v="23809.52"/>
    <x v="11"/>
    <x v="1"/>
    <n v="2021"/>
    <x v="3"/>
  </r>
  <r>
    <x v="11"/>
    <m/>
    <x v="1"/>
    <x v="1"/>
    <x v="0"/>
    <x v="0"/>
    <x v="0"/>
    <x v="0"/>
    <m/>
    <s v="4"/>
    <x v="1"/>
    <x v="0"/>
    <d v="2021-11-15T00:00:00"/>
    <x v="257"/>
    <m/>
    <n v="1056890.52"/>
    <m/>
    <x v="0"/>
    <x v="0"/>
    <m/>
    <m/>
    <x v="0"/>
    <x v="0"/>
    <x v="9"/>
    <x v="11"/>
    <x v="11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1-15T00:00:00"/>
    <x v="257"/>
    <m/>
    <n v="615015.68999999994"/>
    <m/>
    <x v="0"/>
    <x v="0"/>
    <m/>
    <m/>
    <x v="0"/>
    <x v="0"/>
    <x v="1"/>
    <x v="11"/>
    <x v="11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11-29T00:00:00"/>
    <x v="257"/>
    <m/>
    <n v="1671906.21"/>
    <m/>
    <x v="0"/>
    <x v="0"/>
    <m/>
    <m/>
    <x v="0"/>
    <x v="0"/>
    <x v="0"/>
    <x v="11"/>
    <x v="11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11-29T00:00:00"/>
    <x v="257"/>
    <n v="-800000"/>
    <n v="-2726.84"/>
    <m/>
    <x v="32"/>
    <x v="19"/>
    <m/>
    <m/>
    <x v="23"/>
    <x v="19"/>
    <x v="12"/>
    <x v="11"/>
    <x v="11"/>
    <x v="2"/>
    <n v="2726.84"/>
    <x v="11"/>
    <x v="29"/>
    <n v="2021"/>
    <x v="3"/>
  </r>
  <r>
    <x v="19"/>
    <s v="1.02.06.00.00.00"/>
    <x v="1"/>
    <x v="2"/>
    <x v="1"/>
    <x v="0"/>
    <x v="1"/>
    <x v="0"/>
    <m/>
    <m/>
    <x v="1"/>
    <x v="0"/>
    <d v="2021-11-29T00:00:00"/>
    <x v="257"/>
    <n v="148911.84"/>
    <n v="3545.52"/>
    <m/>
    <x v="17"/>
    <x v="2"/>
    <m/>
    <m/>
    <x v="17"/>
    <x v="2"/>
    <x v="16"/>
    <x v="11"/>
    <x v="11"/>
    <x v="2"/>
    <n v="3545.52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29T00:00:00"/>
    <x v="257"/>
    <n v="28271.18"/>
    <n v="673.12"/>
    <m/>
    <x v="17"/>
    <x v="4"/>
    <m/>
    <m/>
    <x v="17"/>
    <x v="4"/>
    <x v="16"/>
    <x v="11"/>
    <x v="11"/>
    <x v="2"/>
    <n v="673.12"/>
    <x v="11"/>
    <x v="1"/>
    <n v="2021"/>
    <x v="3"/>
  </r>
  <r>
    <x v="40"/>
    <s v="2.01.05.01.00.00"/>
    <x v="1"/>
    <x v="1"/>
    <x v="0"/>
    <x v="0"/>
    <x v="1"/>
    <x v="3"/>
    <m/>
    <m/>
    <x v="1"/>
    <x v="0"/>
    <d v="2021-11-29T00:00:00"/>
    <x v="257"/>
    <n v="-6280000"/>
    <n v="-149271.57999999999"/>
    <m/>
    <x v="20"/>
    <x v="2"/>
    <m/>
    <m/>
    <x v="20"/>
    <x v="2"/>
    <x v="2"/>
    <x v="11"/>
    <x v="11"/>
    <x v="2"/>
    <n v="149271.57999999999"/>
    <x v="11"/>
    <x v="29"/>
    <n v="2021"/>
    <x v="3"/>
  </r>
  <r>
    <x v="5"/>
    <s v="2.15.08.14.00.00"/>
    <x v="1"/>
    <x v="1"/>
    <x v="0"/>
    <x v="0"/>
    <x v="1"/>
    <x v="3"/>
    <m/>
    <m/>
    <x v="1"/>
    <x v="0"/>
    <d v="2021-11-30T00:00:00"/>
    <x v="258"/>
    <n v="-250000"/>
    <n v="-5951.77"/>
    <m/>
    <x v="5"/>
    <x v="12"/>
    <m/>
    <m/>
    <x v="5"/>
    <x v="12"/>
    <x v="0"/>
    <x v="11"/>
    <x v="11"/>
    <x v="2"/>
    <n v="5951.77"/>
    <x v="11"/>
    <x v="29"/>
    <n v="2021"/>
    <x v="3"/>
  </r>
  <r>
    <x v="19"/>
    <s v="1.02.09.00.00.00"/>
    <x v="5"/>
    <x v="2"/>
    <x v="1"/>
    <x v="0"/>
    <x v="1"/>
    <x v="0"/>
    <m/>
    <m/>
    <x v="2"/>
    <x v="0"/>
    <d v="2021-11-30T00:00:00"/>
    <x v="258"/>
    <n v="2133.27"/>
    <n v="0"/>
    <m/>
    <x v="17"/>
    <x v="8"/>
    <m/>
    <m/>
    <x v="17"/>
    <x v="8"/>
    <x v="16"/>
    <x v="11"/>
    <x v="11"/>
    <x v="2"/>
    <n v="0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5000"/>
    <n v="233.8"/>
    <m/>
    <x v="17"/>
    <x v="3"/>
    <m/>
    <m/>
    <x v="17"/>
    <x v="3"/>
    <x v="16"/>
    <x v="11"/>
    <x v="11"/>
    <x v="2"/>
    <n v="233.8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30T00:00:00"/>
    <x v="258"/>
    <n v="70000"/>
    <n v="1741.89"/>
    <m/>
    <x v="17"/>
    <x v="13"/>
    <m/>
    <m/>
    <x v="17"/>
    <x v="13"/>
    <x v="16"/>
    <x v="11"/>
    <x v="11"/>
    <x v="2"/>
    <n v="1741.89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7000"/>
    <n v="203.37"/>
    <m/>
    <x v="17"/>
    <x v="5"/>
    <m/>
    <m/>
    <x v="17"/>
    <x v="5"/>
    <x v="16"/>
    <x v="11"/>
    <x v="11"/>
    <x v="2"/>
    <n v="203.37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45000"/>
    <n v="1458.87"/>
    <m/>
    <x v="17"/>
    <x v="5"/>
    <m/>
    <m/>
    <x v="17"/>
    <x v="5"/>
    <x v="16"/>
    <x v="11"/>
    <x v="11"/>
    <x v="2"/>
    <n v="1458.87"/>
    <x v="11"/>
    <x v="1"/>
    <n v="2021"/>
    <x v="3"/>
  </r>
  <r>
    <x v="45"/>
    <s v="2.15.08.05.00.00"/>
    <x v="1"/>
    <x v="1"/>
    <x v="0"/>
    <x v="0"/>
    <x v="1"/>
    <x v="3"/>
    <m/>
    <m/>
    <x v="1"/>
    <x v="0"/>
    <d v="2021-11-30T00:00:00"/>
    <x v="258"/>
    <n v="-1456445"/>
    <n v="-32296.31"/>
    <m/>
    <x v="37"/>
    <x v="33"/>
    <m/>
    <m/>
    <x v="26"/>
    <x v="33"/>
    <x v="0"/>
    <x v="11"/>
    <x v="11"/>
    <x v="2"/>
    <n v="32296.31"/>
    <x v="11"/>
    <x v="29"/>
    <n v="2021"/>
    <x v="3"/>
  </r>
  <r>
    <x v="9"/>
    <s v="2.01.01.01.00.00"/>
    <x v="1"/>
    <x v="1"/>
    <x v="0"/>
    <x v="0"/>
    <x v="1"/>
    <x v="3"/>
    <m/>
    <m/>
    <x v="1"/>
    <x v="0"/>
    <d v="2021-11-30T00:00:00"/>
    <x v="258"/>
    <n v="-67981.009999999995"/>
    <n v="-1692.71"/>
    <m/>
    <x v="19"/>
    <x v="6"/>
    <m/>
    <m/>
    <x v="19"/>
    <x v="6"/>
    <x v="7"/>
    <x v="11"/>
    <x v="11"/>
    <x v="2"/>
    <n v="1692.71"/>
    <x v="11"/>
    <x v="29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238.1"/>
    <m/>
    <x v="16"/>
    <x v="2"/>
    <m/>
    <m/>
    <x v="16"/>
    <x v="2"/>
    <x v="16"/>
    <x v="11"/>
    <x v="11"/>
    <x v="2"/>
    <n v="238.1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30T00:00:00"/>
    <x v="258"/>
    <n v="0"/>
    <n v="-303.52"/>
    <m/>
    <x v="19"/>
    <x v="11"/>
    <m/>
    <m/>
    <x v="19"/>
    <x v="11"/>
    <x v="7"/>
    <x v="11"/>
    <x v="11"/>
    <x v="2"/>
    <n v="303.52"/>
    <x v="11"/>
    <x v="29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127.38"/>
    <m/>
    <x v="16"/>
    <x v="2"/>
    <m/>
    <m/>
    <x v="16"/>
    <x v="2"/>
    <x v="16"/>
    <x v="11"/>
    <x v="11"/>
    <x v="2"/>
    <n v="127.38"/>
    <x v="11"/>
    <x v="1"/>
    <n v="2021"/>
    <x v="3"/>
  </r>
  <r>
    <x v="19"/>
    <s v="1.02.11.00.00.00"/>
    <x v="1"/>
    <x v="2"/>
    <x v="1"/>
    <x v="0"/>
    <x v="1"/>
    <x v="0"/>
    <m/>
    <m/>
    <x v="1"/>
    <x v="0"/>
    <d v="2021-11-30T00:00:00"/>
    <x v="258"/>
    <n v="0"/>
    <n v="1904.76"/>
    <m/>
    <x v="17"/>
    <x v="10"/>
    <m/>
    <m/>
    <x v="17"/>
    <x v="10"/>
    <x v="16"/>
    <x v="11"/>
    <x v="11"/>
    <x v="2"/>
    <n v="1904.76"/>
    <x v="11"/>
    <x v="1"/>
    <n v="2021"/>
    <x v="3"/>
  </r>
  <r>
    <x v="9"/>
    <s v="2.15.08.01.00.00"/>
    <x v="1"/>
    <x v="1"/>
    <x v="0"/>
    <x v="0"/>
    <x v="1"/>
    <x v="3"/>
    <m/>
    <m/>
    <x v="1"/>
    <x v="0"/>
    <d v="2021-11-30T00:00:00"/>
    <x v="258"/>
    <n v="0"/>
    <n v="-5.95"/>
    <m/>
    <x v="19"/>
    <x v="11"/>
    <m/>
    <m/>
    <x v="19"/>
    <x v="11"/>
    <x v="7"/>
    <x v="11"/>
    <x v="11"/>
    <x v="2"/>
    <n v="5.95"/>
    <x v="11"/>
    <x v="29"/>
    <n v="2021"/>
    <x v="3"/>
  </r>
  <r>
    <x v="19"/>
    <s v="1.02.09.00.00.00"/>
    <x v="1"/>
    <x v="2"/>
    <x v="1"/>
    <x v="0"/>
    <x v="1"/>
    <x v="0"/>
    <m/>
    <m/>
    <x v="1"/>
    <x v="0"/>
    <d v="2021-11-30T00:00:00"/>
    <x v="258"/>
    <n v="0"/>
    <n v="147.6"/>
    <m/>
    <x v="17"/>
    <x v="14"/>
    <m/>
    <m/>
    <x v="17"/>
    <x v="14"/>
    <x v="16"/>
    <x v="11"/>
    <x v="11"/>
    <x v="2"/>
    <n v="147.6"/>
    <x v="11"/>
    <x v="1"/>
    <n v="2021"/>
    <x v="3"/>
  </r>
  <r>
    <x v="9"/>
    <s v="2.15.08.14.00.00"/>
    <x v="1"/>
    <x v="1"/>
    <x v="0"/>
    <x v="0"/>
    <x v="1"/>
    <x v="3"/>
    <m/>
    <m/>
    <x v="1"/>
    <x v="0"/>
    <d v="2021-11-30T00:00:00"/>
    <x v="258"/>
    <n v="-3632.4"/>
    <n v="-28.83"/>
    <m/>
    <x v="19"/>
    <x v="30"/>
    <m/>
    <m/>
    <x v="19"/>
    <x v="30"/>
    <x v="7"/>
    <x v="11"/>
    <x v="11"/>
    <x v="2"/>
    <n v="28.83"/>
    <x v="11"/>
    <x v="29"/>
    <n v="2021"/>
    <x v="3"/>
  </r>
  <r>
    <x v="9"/>
    <s v="2.15.08.01.00.00"/>
    <x v="1"/>
    <x v="1"/>
    <x v="0"/>
    <x v="0"/>
    <x v="1"/>
    <x v="3"/>
    <m/>
    <m/>
    <x v="1"/>
    <x v="0"/>
    <d v="2021-11-30T00:00:00"/>
    <x v="258"/>
    <n v="0"/>
    <n v="-167.14"/>
    <m/>
    <x v="19"/>
    <x v="11"/>
    <m/>
    <m/>
    <x v="19"/>
    <x v="11"/>
    <x v="7"/>
    <x v="11"/>
    <x v="11"/>
    <x v="2"/>
    <n v="167.14"/>
    <x v="11"/>
    <x v="29"/>
    <n v="2021"/>
    <x v="3"/>
  </r>
  <r>
    <x v="19"/>
    <s v="1.02.05.00.00.00"/>
    <x v="1"/>
    <x v="2"/>
    <x v="1"/>
    <x v="0"/>
    <x v="1"/>
    <x v="0"/>
    <m/>
    <m/>
    <x v="1"/>
    <x v="0"/>
    <d v="2021-11-30T00:00:00"/>
    <x v="258"/>
    <n v="0"/>
    <n v="167.14"/>
    <m/>
    <x v="17"/>
    <x v="1"/>
    <m/>
    <m/>
    <x v="17"/>
    <x v="1"/>
    <x v="16"/>
    <x v="11"/>
    <x v="11"/>
    <x v="2"/>
    <n v="167.1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6245.24"/>
    <m/>
    <x v="16"/>
    <x v="12"/>
    <m/>
    <m/>
    <x v="16"/>
    <x v="12"/>
    <x v="16"/>
    <x v="11"/>
    <x v="11"/>
    <x v="2"/>
    <n v="6245.24"/>
    <x v="11"/>
    <x v="1"/>
    <n v="2021"/>
    <x v="3"/>
  </r>
  <r>
    <x v="39"/>
    <s v="1.02.10.00.00.00"/>
    <x v="1"/>
    <x v="2"/>
    <x v="1"/>
    <x v="0"/>
    <x v="1"/>
    <x v="0"/>
    <m/>
    <m/>
    <x v="1"/>
    <x v="0"/>
    <d v="2021-11-30T00:00:00"/>
    <x v="258"/>
    <n v="0"/>
    <n v="71.430000000000007"/>
    <m/>
    <x v="16"/>
    <x v="7"/>
    <m/>
    <m/>
    <x v="16"/>
    <x v="7"/>
    <x v="16"/>
    <x v="11"/>
    <x v="11"/>
    <x v="2"/>
    <n v="71.430000000000007"/>
    <x v="11"/>
    <x v="1"/>
    <n v="2021"/>
    <x v="3"/>
  </r>
  <r>
    <x v="0"/>
    <m/>
    <x v="1"/>
    <x v="1"/>
    <x v="1"/>
    <x v="0"/>
    <x v="0"/>
    <x v="0"/>
    <m/>
    <m/>
    <x v="1"/>
    <x v="0"/>
    <d v="2021-11-30T00:00:00"/>
    <x v="258"/>
    <m/>
    <n v="18760894.41"/>
    <m/>
    <x v="0"/>
    <x v="0"/>
    <m/>
    <m/>
    <x v="0"/>
    <x v="0"/>
    <x v="0"/>
    <x v="11"/>
    <x v="11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1-15T00:00:00"/>
    <x v="258"/>
    <m/>
    <n v="3845251.48"/>
    <m/>
    <x v="0"/>
    <x v="0"/>
    <m/>
    <m/>
    <x v="0"/>
    <x v="0"/>
    <x v="12"/>
    <x v="11"/>
    <x v="11"/>
    <x v="2"/>
    <n v="0"/>
    <x v="0"/>
    <x v="0"/>
    <n v="2021"/>
    <x v="3"/>
  </r>
  <r>
    <x v="24"/>
    <m/>
    <x v="1"/>
    <x v="1"/>
    <x v="0"/>
    <x v="0"/>
    <x v="0"/>
    <x v="0"/>
    <m/>
    <s v="1"/>
    <x v="1"/>
    <x v="0"/>
    <d v="2021-11-19T00:00:00"/>
    <x v="258"/>
    <m/>
    <n v="21647.45"/>
    <m/>
    <x v="0"/>
    <x v="0"/>
    <m/>
    <m/>
    <x v="0"/>
    <x v="0"/>
    <x v="9"/>
    <x v="11"/>
    <x v="11"/>
    <x v="2"/>
    <n v="0"/>
    <x v="0"/>
    <x v="0"/>
    <n v="2021"/>
    <x v="3"/>
  </r>
  <r>
    <x v="16"/>
    <m/>
    <x v="3"/>
    <x v="1"/>
    <x v="1"/>
    <x v="0"/>
    <x v="0"/>
    <x v="0"/>
    <m/>
    <m/>
    <x v="0"/>
    <x v="0"/>
    <d v="2021-11-30T00:00:00"/>
    <x v="258"/>
    <m/>
    <n v="45147075.460000001"/>
    <m/>
    <x v="0"/>
    <x v="0"/>
    <m/>
    <m/>
    <x v="0"/>
    <x v="0"/>
    <x v="13"/>
    <x v="11"/>
    <x v="11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11-15T00:00:00"/>
    <x v="258"/>
    <m/>
    <n v="4107972.79"/>
    <m/>
    <x v="0"/>
    <x v="0"/>
    <m/>
    <m/>
    <x v="0"/>
    <x v="0"/>
    <x v="9"/>
    <x v="11"/>
    <x v="11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11-15T00:00:00"/>
    <x v="258"/>
    <m/>
    <n v="10701643.25"/>
    <m/>
    <x v="0"/>
    <x v="0"/>
    <m/>
    <m/>
    <x v="0"/>
    <x v="0"/>
    <x v="15"/>
    <x v="11"/>
    <x v="11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11-15T00:00:00"/>
    <x v="258"/>
    <m/>
    <n v="34337.040000000001"/>
    <m/>
    <x v="0"/>
    <x v="0"/>
    <m/>
    <m/>
    <x v="0"/>
    <x v="0"/>
    <x v="0"/>
    <x v="11"/>
    <x v="11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11-12T00:00:00"/>
    <x v="258"/>
    <m/>
    <n v="50042.400000000001"/>
    <m/>
    <x v="0"/>
    <x v="0"/>
    <m/>
    <m/>
    <x v="0"/>
    <x v="0"/>
    <x v="0"/>
    <x v="11"/>
    <x v="11"/>
    <x v="2"/>
    <n v="0"/>
    <x v="0"/>
    <x v="0"/>
    <n v="2021"/>
    <x v="3"/>
  </r>
  <r>
    <x v="19"/>
    <s v="1.02.06.00.00.00"/>
    <x v="5"/>
    <x v="2"/>
    <x v="1"/>
    <x v="0"/>
    <x v="1"/>
    <x v="0"/>
    <m/>
    <m/>
    <x v="2"/>
    <x v="0"/>
    <d v="2021-11-30T00:00:00"/>
    <x v="258"/>
    <n v="746530.85"/>
    <n v="0"/>
    <m/>
    <x v="17"/>
    <x v="2"/>
    <m/>
    <m/>
    <x v="17"/>
    <x v="2"/>
    <x v="16"/>
    <x v="11"/>
    <x v="11"/>
    <x v="2"/>
    <n v="0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260141.77"/>
    <n v="6193.85"/>
    <m/>
    <x v="17"/>
    <x v="2"/>
    <m/>
    <m/>
    <x v="17"/>
    <x v="2"/>
    <x v="16"/>
    <x v="11"/>
    <x v="11"/>
    <x v="2"/>
    <n v="6193.85"/>
    <x v="11"/>
    <x v="1"/>
    <n v="2021"/>
    <x v="3"/>
  </r>
  <r>
    <x v="12"/>
    <s v="2.05.01.00.00.00"/>
    <x v="1"/>
    <x v="2"/>
    <x v="0"/>
    <x v="0"/>
    <x v="1"/>
    <x v="0"/>
    <m/>
    <m/>
    <x v="1"/>
    <x v="0"/>
    <d v="2021-11-30T00:00:00"/>
    <x v="258"/>
    <n v="0"/>
    <n v="580952.38"/>
    <m/>
    <x v="29"/>
    <x v="2"/>
    <m/>
    <m/>
    <x v="22"/>
    <x v="2"/>
    <x v="10"/>
    <x v="11"/>
    <x v="11"/>
    <x v="2"/>
    <n v="580952.38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616398.89"/>
    <n v="14676.16"/>
    <m/>
    <x v="17"/>
    <x v="2"/>
    <m/>
    <m/>
    <x v="17"/>
    <x v="2"/>
    <x v="16"/>
    <x v="11"/>
    <x v="11"/>
    <x v="2"/>
    <n v="14676.16"/>
    <x v="11"/>
    <x v="1"/>
    <n v="2021"/>
    <x v="3"/>
  </r>
  <r>
    <x v="19"/>
    <s v="1.02.06.00.00.00"/>
    <x v="1"/>
    <x v="2"/>
    <x v="1"/>
    <x v="0"/>
    <x v="1"/>
    <x v="0"/>
    <m/>
    <m/>
    <x v="1"/>
    <x v="0"/>
    <d v="2021-11-30T00:00:00"/>
    <x v="258"/>
    <n v="52003.55"/>
    <n v="1238.18"/>
    <m/>
    <x v="17"/>
    <x v="2"/>
    <m/>
    <m/>
    <x v="17"/>
    <x v="2"/>
    <x v="16"/>
    <x v="11"/>
    <x v="11"/>
    <x v="2"/>
    <n v="1238.18"/>
    <x v="11"/>
    <x v="1"/>
    <n v="2021"/>
    <x v="3"/>
  </r>
  <r>
    <x v="19"/>
    <s v="1.02.05.00.00.00"/>
    <x v="1"/>
    <x v="2"/>
    <x v="1"/>
    <x v="0"/>
    <x v="1"/>
    <x v="0"/>
    <m/>
    <m/>
    <x v="1"/>
    <x v="0"/>
    <d v="2021-12-01T00:00:00"/>
    <x v="259"/>
    <n v="5000"/>
    <n v="46.85"/>
    <m/>
    <x v="17"/>
    <x v="3"/>
    <m/>
    <m/>
    <x v="17"/>
    <x v="3"/>
    <x v="16"/>
    <x v="0"/>
    <x v="0"/>
    <x v="2"/>
    <n v="46.8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1T00:00:00"/>
    <x v="259"/>
    <n v="175101.22"/>
    <n v="4169.08"/>
    <m/>
    <x v="17"/>
    <x v="28"/>
    <m/>
    <m/>
    <x v="17"/>
    <x v="28"/>
    <x v="16"/>
    <x v="0"/>
    <x v="0"/>
    <x v="2"/>
    <n v="4169.0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1T00:00:00"/>
    <x v="259"/>
    <n v="12000"/>
    <n v="241.92"/>
    <m/>
    <x v="17"/>
    <x v="5"/>
    <m/>
    <m/>
    <x v="17"/>
    <x v="5"/>
    <x v="16"/>
    <x v="0"/>
    <x v="0"/>
    <x v="2"/>
    <n v="241.92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01T00:00:00"/>
    <x v="259"/>
    <n v="-385725.6"/>
    <n v="-9183.94"/>
    <m/>
    <x v="19"/>
    <x v="6"/>
    <m/>
    <m/>
    <x v="19"/>
    <x v="6"/>
    <x v="7"/>
    <x v="0"/>
    <x v="0"/>
    <x v="2"/>
    <n v="9183.94"/>
    <x v="12"/>
    <x v="29"/>
    <n v="2021"/>
    <x v="3"/>
  </r>
  <r>
    <x v="9"/>
    <s v="2.01.02.00.00.00"/>
    <x v="1"/>
    <x v="1"/>
    <x v="0"/>
    <x v="0"/>
    <x v="1"/>
    <x v="3"/>
    <m/>
    <m/>
    <x v="1"/>
    <x v="0"/>
    <d v="2021-12-01T00:00:00"/>
    <x v="259"/>
    <n v="-769267.37"/>
    <n v="-18315.89"/>
    <m/>
    <x v="19"/>
    <x v="6"/>
    <m/>
    <m/>
    <x v="19"/>
    <x v="6"/>
    <x v="7"/>
    <x v="0"/>
    <x v="0"/>
    <x v="2"/>
    <n v="18315.89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01T00:00:00"/>
    <x v="259"/>
    <n v="-780250.35"/>
    <n v="-18577.39"/>
    <m/>
    <x v="19"/>
    <x v="6"/>
    <m/>
    <m/>
    <x v="19"/>
    <x v="6"/>
    <x v="7"/>
    <x v="0"/>
    <x v="0"/>
    <x v="2"/>
    <n v="18577.39"/>
    <x v="12"/>
    <x v="29"/>
    <n v="2021"/>
    <x v="3"/>
  </r>
  <r>
    <x v="36"/>
    <s v="1.03.05.00.00.00"/>
    <x v="1"/>
    <x v="2"/>
    <x v="1"/>
    <x v="0"/>
    <x v="1"/>
    <x v="0"/>
    <m/>
    <m/>
    <x v="1"/>
    <x v="0"/>
    <d v="2021-12-01T00:00:00"/>
    <x v="259"/>
    <n v="0"/>
    <n v="38.1"/>
    <m/>
    <x v="8"/>
    <x v="9"/>
    <m/>
    <m/>
    <x v="8"/>
    <x v="9"/>
    <x v="23"/>
    <x v="0"/>
    <x v="0"/>
    <x v="2"/>
    <n v="38.1"/>
    <x v="12"/>
    <x v="1"/>
    <n v="2021"/>
    <x v="3"/>
  </r>
  <r>
    <x v="7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4"/>
    <x v="0"/>
    <x v="0"/>
    <x v="2"/>
    <n v="0"/>
    <x v="0"/>
    <x v="0"/>
    <n v="2021"/>
    <x v="3"/>
  </r>
  <r>
    <x v="20"/>
    <m/>
    <x v="0"/>
    <x v="2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7"/>
    <x v="0"/>
    <x v="0"/>
    <x v="2"/>
    <n v="0"/>
    <x v="0"/>
    <x v="0"/>
    <n v="2021"/>
    <x v="3"/>
  </r>
  <r>
    <x v="17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4"/>
    <x v="0"/>
    <x v="0"/>
    <x v="2"/>
    <n v="0"/>
    <x v="0"/>
    <x v="0"/>
    <n v="2021"/>
    <x v="3"/>
  </r>
  <r>
    <x v="39"/>
    <s v="1.02.10.00.00.00"/>
    <x v="1"/>
    <x v="2"/>
    <x v="1"/>
    <x v="0"/>
    <x v="1"/>
    <x v="0"/>
    <m/>
    <m/>
    <x v="1"/>
    <x v="0"/>
    <d v="2021-12-01T00:00:00"/>
    <x v="259"/>
    <n v="0"/>
    <n v="357.14"/>
    <m/>
    <x v="16"/>
    <x v="2"/>
    <m/>
    <m/>
    <x v="16"/>
    <x v="2"/>
    <x v="16"/>
    <x v="0"/>
    <x v="0"/>
    <x v="2"/>
    <n v="357.1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73.81"/>
    <m/>
    <x v="17"/>
    <x v="14"/>
    <m/>
    <m/>
    <x v="17"/>
    <x v="14"/>
    <x v="16"/>
    <x v="0"/>
    <x v="0"/>
    <x v="2"/>
    <n v="73.8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7"/>
    <x v="14"/>
    <m/>
    <m/>
    <x v="17"/>
    <x v="14"/>
    <x v="16"/>
    <x v="0"/>
    <x v="0"/>
    <x v="2"/>
    <n v="147.62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01T00:00:00"/>
    <x v="259"/>
    <n v="0"/>
    <n v="-523.16999999999996"/>
    <m/>
    <x v="19"/>
    <x v="6"/>
    <m/>
    <m/>
    <x v="19"/>
    <x v="6"/>
    <x v="7"/>
    <x v="0"/>
    <x v="0"/>
    <x v="2"/>
    <n v="523.16999999999996"/>
    <x v="12"/>
    <x v="29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7"/>
    <x v="14"/>
    <m/>
    <m/>
    <x v="17"/>
    <x v="14"/>
    <x v="16"/>
    <x v="0"/>
    <x v="0"/>
    <x v="2"/>
    <n v="147.6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7"/>
    <x v="14"/>
    <m/>
    <m/>
    <x v="17"/>
    <x v="14"/>
    <x v="16"/>
    <x v="0"/>
    <x v="0"/>
    <x v="2"/>
    <n v="147.62"/>
    <x v="12"/>
    <x v="1"/>
    <n v="2021"/>
    <x v="3"/>
  </r>
  <r>
    <x v="8"/>
    <s v="12. Item 12"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5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01T00:00:00"/>
    <x v="259"/>
    <n v="0"/>
    <n v="23812.34"/>
    <m/>
    <x v="17"/>
    <x v="24"/>
    <m/>
    <m/>
    <x v="17"/>
    <x v="24"/>
    <x v="16"/>
    <x v="0"/>
    <x v="0"/>
    <x v="2"/>
    <n v="23812.34"/>
    <x v="12"/>
    <x v="1"/>
    <n v="2021"/>
    <x v="3"/>
  </r>
  <r>
    <x v="15"/>
    <m/>
    <x v="0"/>
    <x v="1"/>
    <x v="0"/>
    <x v="0"/>
    <x v="0"/>
    <x v="0"/>
    <m/>
    <m/>
    <x v="0"/>
    <x v="1"/>
    <d v="2021-12-01T00:00:00"/>
    <x v="259"/>
    <n v="338749.2"/>
    <m/>
    <m/>
    <x v="0"/>
    <x v="0"/>
    <m/>
    <m/>
    <x v="0"/>
    <x v="0"/>
    <x v="12"/>
    <x v="0"/>
    <x v="0"/>
    <x v="2"/>
    <n v="0"/>
    <x v="0"/>
    <x v="0"/>
    <n v="2021"/>
    <x v="3"/>
  </r>
  <r>
    <x v="8"/>
    <s v="10. Item 10"/>
    <x v="0"/>
    <x v="1"/>
    <x v="0"/>
    <x v="0"/>
    <x v="0"/>
    <x v="0"/>
    <m/>
    <m/>
    <x v="0"/>
    <x v="1"/>
    <d v="2021-12-01T00:00:00"/>
    <x v="259"/>
    <n v="2499592.81"/>
    <m/>
    <m/>
    <x v="0"/>
    <x v="0"/>
    <m/>
    <m/>
    <x v="0"/>
    <x v="0"/>
    <x v="15"/>
    <x v="0"/>
    <x v="0"/>
    <x v="2"/>
    <n v="0"/>
    <x v="0"/>
    <x v="0"/>
    <n v="2021"/>
    <x v="3"/>
  </r>
  <r>
    <x v="8"/>
    <s v="09. Item 09"/>
    <x v="0"/>
    <x v="1"/>
    <x v="0"/>
    <x v="0"/>
    <x v="0"/>
    <x v="0"/>
    <m/>
    <m/>
    <x v="0"/>
    <x v="1"/>
    <d v="2021-12-01T00:00:00"/>
    <x v="259"/>
    <n v="386460.43"/>
    <m/>
    <m/>
    <x v="0"/>
    <x v="0"/>
    <m/>
    <m/>
    <x v="0"/>
    <x v="0"/>
    <x v="1"/>
    <x v="0"/>
    <x v="0"/>
    <x v="2"/>
    <n v="0"/>
    <x v="0"/>
    <x v="0"/>
    <n v="2021"/>
    <x v="3"/>
  </r>
  <r>
    <x v="10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8"/>
    <x v="0"/>
    <x v="0"/>
    <x v="2"/>
    <n v="0"/>
    <x v="0"/>
    <x v="0"/>
    <n v="2021"/>
    <x v="3"/>
  </r>
  <r>
    <x v="8"/>
    <s v="13. Item 13"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0"/>
    <x v="0"/>
    <x v="0"/>
    <x v="2"/>
    <n v="0"/>
    <x v="0"/>
    <x v="0"/>
    <n v="2021"/>
    <x v="3"/>
  </r>
  <r>
    <x v="13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0"/>
    <x v="0"/>
    <x v="0"/>
    <x v="2"/>
    <n v="0"/>
    <x v="0"/>
    <x v="0"/>
    <n v="2021"/>
    <x v="3"/>
  </r>
  <r>
    <x v="12"/>
    <m/>
    <x v="0"/>
    <x v="2"/>
    <x v="0"/>
    <x v="0"/>
    <x v="0"/>
    <x v="0"/>
    <m/>
    <m/>
    <x v="0"/>
    <x v="1"/>
    <d v="2021-12-01T00:00:00"/>
    <x v="259"/>
    <n v="10189300.73"/>
    <m/>
    <m/>
    <x v="0"/>
    <x v="0"/>
    <m/>
    <m/>
    <x v="0"/>
    <x v="0"/>
    <x v="10"/>
    <x v="0"/>
    <x v="0"/>
    <x v="2"/>
    <n v="0"/>
    <x v="0"/>
    <x v="0"/>
    <n v="2021"/>
    <x v="3"/>
  </r>
  <r>
    <x v="12"/>
    <m/>
    <x v="0"/>
    <x v="1"/>
    <x v="0"/>
    <x v="0"/>
    <x v="0"/>
    <x v="0"/>
    <m/>
    <m/>
    <x v="0"/>
    <x v="1"/>
    <d v="2021-12-01T00:00:00"/>
    <x v="259"/>
    <n v="488988.78999999911"/>
    <m/>
    <m/>
    <x v="0"/>
    <x v="0"/>
    <m/>
    <m/>
    <x v="0"/>
    <x v="0"/>
    <x v="10"/>
    <x v="0"/>
    <x v="0"/>
    <x v="2"/>
    <n v="0"/>
    <x v="0"/>
    <x v="0"/>
    <n v="2021"/>
    <x v="3"/>
  </r>
  <r>
    <x v="8"/>
    <s v="04. Item 04"/>
    <x v="0"/>
    <x v="1"/>
    <x v="0"/>
    <x v="0"/>
    <x v="0"/>
    <x v="0"/>
    <m/>
    <m/>
    <x v="0"/>
    <x v="1"/>
    <d v="2021-12-01T00:00:00"/>
    <x v="259"/>
    <n v="4095333.33"/>
    <m/>
    <m/>
    <x v="0"/>
    <x v="0"/>
    <m/>
    <m/>
    <x v="0"/>
    <x v="0"/>
    <x v="9"/>
    <x v="0"/>
    <x v="0"/>
    <x v="2"/>
    <n v="0"/>
    <x v="0"/>
    <x v="0"/>
    <n v="2021"/>
    <x v="3"/>
  </r>
  <r>
    <x v="8"/>
    <s v="03. Item 03"/>
    <x v="0"/>
    <x v="1"/>
    <x v="0"/>
    <x v="0"/>
    <x v="0"/>
    <x v="0"/>
    <m/>
    <m/>
    <x v="0"/>
    <x v="1"/>
    <d v="2021-12-01T00:00:00"/>
    <x v="259"/>
    <n v="49726.41"/>
    <m/>
    <m/>
    <x v="0"/>
    <x v="0"/>
    <m/>
    <m/>
    <x v="0"/>
    <x v="0"/>
    <x v="6"/>
    <x v="0"/>
    <x v="0"/>
    <x v="2"/>
    <n v="0"/>
    <x v="0"/>
    <x v="0"/>
    <n v="2021"/>
    <x v="3"/>
  </r>
  <r>
    <x v="9"/>
    <m/>
    <x v="0"/>
    <x v="1"/>
    <x v="0"/>
    <x v="0"/>
    <x v="0"/>
    <x v="0"/>
    <m/>
    <m/>
    <x v="0"/>
    <x v="1"/>
    <d v="2021-12-01T00:00:00"/>
    <x v="259"/>
    <n v="7626734.96"/>
    <m/>
    <m/>
    <x v="0"/>
    <x v="0"/>
    <m/>
    <m/>
    <x v="0"/>
    <x v="0"/>
    <x v="7"/>
    <x v="0"/>
    <x v="0"/>
    <x v="2"/>
    <n v="0"/>
    <x v="0"/>
    <x v="0"/>
    <n v="2021"/>
    <x v="3"/>
  </r>
  <r>
    <x v="3"/>
    <m/>
    <x v="0"/>
    <x v="1"/>
    <x v="0"/>
    <x v="0"/>
    <x v="0"/>
    <x v="0"/>
    <m/>
    <m/>
    <x v="0"/>
    <x v="1"/>
    <d v="2021-12-01T00:00:00"/>
    <x v="259"/>
    <n v="55384.92"/>
    <m/>
    <m/>
    <x v="0"/>
    <x v="0"/>
    <m/>
    <m/>
    <x v="0"/>
    <x v="0"/>
    <x v="2"/>
    <x v="0"/>
    <x v="0"/>
    <x v="2"/>
    <n v="0"/>
    <x v="0"/>
    <x v="0"/>
    <n v="2021"/>
    <x v="3"/>
  </r>
  <r>
    <x v="4"/>
    <m/>
    <x v="0"/>
    <x v="1"/>
    <x v="0"/>
    <x v="0"/>
    <x v="0"/>
    <x v="0"/>
    <m/>
    <m/>
    <x v="0"/>
    <x v="1"/>
    <d v="2021-12-01T00:00:00"/>
    <x v="259"/>
    <n v="48276.19"/>
    <m/>
    <m/>
    <x v="0"/>
    <x v="0"/>
    <m/>
    <m/>
    <x v="0"/>
    <x v="0"/>
    <x v="3"/>
    <x v="0"/>
    <x v="0"/>
    <x v="2"/>
    <n v="0"/>
    <x v="0"/>
    <x v="0"/>
    <n v="2021"/>
    <x v="3"/>
  </r>
  <r>
    <x v="19"/>
    <m/>
    <x v="0"/>
    <x v="2"/>
    <x v="1"/>
    <x v="0"/>
    <x v="0"/>
    <x v="0"/>
    <m/>
    <m/>
    <x v="0"/>
    <x v="1"/>
    <d v="2021-12-01T00:00:00"/>
    <x v="259"/>
    <n v="410000"/>
    <m/>
    <m/>
    <x v="0"/>
    <x v="0"/>
    <m/>
    <m/>
    <x v="0"/>
    <x v="0"/>
    <x v="16"/>
    <x v="0"/>
    <x v="0"/>
    <x v="2"/>
    <n v="0"/>
    <x v="0"/>
    <x v="0"/>
    <n v="2021"/>
    <x v="3"/>
  </r>
  <r>
    <x v="14"/>
    <m/>
    <x v="0"/>
    <x v="1"/>
    <x v="0"/>
    <x v="0"/>
    <x v="0"/>
    <x v="0"/>
    <m/>
    <m/>
    <x v="0"/>
    <x v="1"/>
    <d v="2021-12-01T00:00:00"/>
    <x v="259"/>
    <n v="0"/>
    <m/>
    <m/>
    <x v="0"/>
    <x v="0"/>
    <m/>
    <m/>
    <x v="0"/>
    <x v="0"/>
    <x v="11"/>
    <x v="0"/>
    <x v="0"/>
    <x v="2"/>
    <n v="0"/>
    <x v="0"/>
    <x v="0"/>
    <n v="2021"/>
    <x v="3"/>
  </r>
  <r>
    <x v="16"/>
    <m/>
    <x v="0"/>
    <x v="1"/>
    <x v="1"/>
    <x v="0"/>
    <x v="0"/>
    <x v="0"/>
    <m/>
    <m/>
    <x v="0"/>
    <x v="1"/>
    <d v="2021-12-01T00:00:00"/>
    <x v="259"/>
    <n v="41691763.130000003"/>
    <m/>
    <m/>
    <x v="0"/>
    <x v="0"/>
    <m/>
    <m/>
    <x v="0"/>
    <x v="0"/>
    <x v="13"/>
    <x v="0"/>
    <x v="0"/>
    <x v="2"/>
    <n v="0"/>
    <x v="0"/>
    <x v="0"/>
    <n v="2021"/>
    <x v="3"/>
  </r>
  <r>
    <x v="16"/>
    <m/>
    <x v="0"/>
    <x v="2"/>
    <x v="1"/>
    <x v="0"/>
    <x v="0"/>
    <x v="0"/>
    <m/>
    <m/>
    <x v="0"/>
    <x v="1"/>
    <d v="2021-12-01T00:00:00"/>
    <x v="259"/>
    <n v="9607447.9199999999"/>
    <m/>
    <m/>
    <x v="0"/>
    <x v="0"/>
    <m/>
    <m/>
    <x v="0"/>
    <x v="0"/>
    <x v="13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01T00:00:00"/>
    <x v="259"/>
    <n v="0"/>
    <n v="147.62"/>
    <m/>
    <x v="17"/>
    <x v="14"/>
    <m/>
    <m/>
    <x v="17"/>
    <x v="14"/>
    <x v="16"/>
    <x v="0"/>
    <x v="0"/>
    <x v="2"/>
    <n v="147.62"/>
    <x v="12"/>
    <x v="1"/>
    <n v="2021"/>
    <x v="3"/>
  </r>
  <r>
    <x v="31"/>
    <m/>
    <x v="0"/>
    <x v="2"/>
    <x v="1"/>
    <x v="0"/>
    <x v="0"/>
    <x v="0"/>
    <m/>
    <m/>
    <x v="0"/>
    <x v="1"/>
    <d v="2021-12-01T00:00:00"/>
    <x v="259"/>
    <n v="171852.81"/>
    <m/>
    <m/>
    <x v="0"/>
    <x v="0"/>
    <m/>
    <m/>
    <x v="0"/>
    <x v="0"/>
    <x v="21"/>
    <x v="0"/>
    <x v="0"/>
    <x v="2"/>
    <n v="0"/>
    <x v="0"/>
    <x v="0"/>
    <n v="2021"/>
    <x v="3"/>
  </r>
  <r>
    <x v="22"/>
    <m/>
    <x v="0"/>
    <x v="1"/>
    <x v="0"/>
    <x v="0"/>
    <x v="0"/>
    <x v="0"/>
    <m/>
    <m/>
    <x v="0"/>
    <x v="1"/>
    <d v="2021-12-01T00:00:00"/>
    <x v="259"/>
    <n v="1265071.43"/>
    <m/>
    <m/>
    <x v="0"/>
    <x v="0"/>
    <m/>
    <m/>
    <x v="0"/>
    <x v="0"/>
    <x v="20"/>
    <x v="0"/>
    <x v="0"/>
    <x v="2"/>
    <n v="0"/>
    <x v="0"/>
    <x v="0"/>
    <n v="2021"/>
    <x v="3"/>
  </r>
  <r>
    <x v="7"/>
    <m/>
    <x v="3"/>
    <x v="1"/>
    <x v="0"/>
    <x v="0"/>
    <x v="0"/>
    <x v="0"/>
    <m/>
    <m/>
    <x v="0"/>
    <x v="0"/>
    <d v="2021-12-01T00:00:00"/>
    <x v="259"/>
    <m/>
    <n v="242600.63"/>
    <m/>
    <x v="0"/>
    <x v="0"/>
    <m/>
    <m/>
    <x v="0"/>
    <x v="0"/>
    <x v="4"/>
    <x v="0"/>
    <x v="0"/>
    <x v="2"/>
    <n v="0"/>
    <x v="0"/>
    <x v="0"/>
    <n v="2021"/>
    <x v="3"/>
  </r>
  <r>
    <x v="13"/>
    <m/>
    <x v="1"/>
    <x v="1"/>
    <x v="0"/>
    <x v="0"/>
    <x v="0"/>
    <x v="0"/>
    <m/>
    <m/>
    <x v="0"/>
    <x v="1"/>
    <d v="2021-12-01T00:00:00"/>
    <x v="259"/>
    <n v="1047625.12"/>
    <m/>
    <m/>
    <x v="0"/>
    <x v="0"/>
    <m/>
    <m/>
    <x v="0"/>
    <x v="0"/>
    <x v="10"/>
    <x v="0"/>
    <x v="0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12-01T00:00:00"/>
    <x v="259"/>
    <n v="1057137.24"/>
    <m/>
    <m/>
    <x v="0"/>
    <x v="0"/>
    <m/>
    <m/>
    <x v="0"/>
    <x v="0"/>
    <x v="10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246.71"/>
    <m/>
    <x v="0"/>
    <x v="0"/>
    <m/>
    <m/>
    <x v="0"/>
    <x v="0"/>
    <x v="13"/>
    <x v="0"/>
    <x v="0"/>
    <x v="2"/>
    <n v="0"/>
    <x v="0"/>
    <x v="0"/>
    <n v="2021"/>
    <x v="3"/>
  </r>
  <r>
    <x v="5"/>
    <m/>
    <x v="3"/>
    <x v="1"/>
    <x v="0"/>
    <x v="0"/>
    <x v="0"/>
    <x v="0"/>
    <m/>
    <m/>
    <x v="0"/>
    <x v="0"/>
    <d v="2021-12-01T00:00:00"/>
    <x v="259"/>
    <m/>
    <n v="124007.61"/>
    <m/>
    <x v="0"/>
    <x v="0"/>
    <m/>
    <m/>
    <x v="0"/>
    <x v="0"/>
    <x v="0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1968179.94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9295028.1400000006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103255.49"/>
    <m/>
    <x v="0"/>
    <x v="0"/>
    <m/>
    <m/>
    <x v="0"/>
    <x v="0"/>
    <x v="13"/>
    <x v="0"/>
    <x v="0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2-01T00:00:00"/>
    <x v="259"/>
    <n v="80.81"/>
    <n v="20633.189999999999"/>
    <m/>
    <x v="0"/>
    <x v="0"/>
    <m/>
    <m/>
    <x v="0"/>
    <x v="0"/>
    <x v="1"/>
    <x v="0"/>
    <x v="0"/>
    <x v="2"/>
    <n v="0"/>
    <x v="0"/>
    <x v="0"/>
    <n v="2021"/>
    <x v="3"/>
  </r>
  <r>
    <x v="21"/>
    <m/>
    <x v="3"/>
    <x v="1"/>
    <x v="0"/>
    <x v="0"/>
    <x v="0"/>
    <x v="0"/>
    <m/>
    <m/>
    <x v="0"/>
    <x v="0"/>
    <d v="2021-12-01T00:00:00"/>
    <x v="259"/>
    <m/>
    <n v="9897608.6099999994"/>
    <m/>
    <x v="0"/>
    <x v="0"/>
    <m/>
    <m/>
    <x v="0"/>
    <x v="0"/>
    <x v="1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353990.78"/>
    <m/>
    <x v="0"/>
    <x v="0"/>
    <m/>
    <m/>
    <x v="0"/>
    <x v="0"/>
    <x v="13"/>
    <x v="0"/>
    <x v="0"/>
    <x v="2"/>
    <n v="0"/>
    <x v="0"/>
    <x v="0"/>
    <n v="2021"/>
    <x v="3"/>
  </r>
  <r>
    <x v="35"/>
    <m/>
    <x v="3"/>
    <x v="1"/>
    <x v="0"/>
    <x v="0"/>
    <x v="0"/>
    <x v="0"/>
    <m/>
    <m/>
    <x v="0"/>
    <x v="0"/>
    <d v="2021-12-01T00:00:00"/>
    <x v="259"/>
    <m/>
    <n v="2012560.47"/>
    <m/>
    <x v="0"/>
    <x v="0"/>
    <m/>
    <m/>
    <x v="0"/>
    <x v="0"/>
    <x v="6"/>
    <x v="0"/>
    <x v="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2-01T00:00:00"/>
    <x v="259"/>
    <m/>
    <n v="148419.20000000001"/>
    <m/>
    <x v="0"/>
    <x v="0"/>
    <m/>
    <m/>
    <x v="0"/>
    <x v="0"/>
    <x v="1"/>
    <x v="0"/>
    <x v="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2-01T00:00:00"/>
    <x v="259"/>
    <n v="5960.47"/>
    <n v="460782.45"/>
    <m/>
    <x v="0"/>
    <x v="0"/>
    <m/>
    <m/>
    <x v="0"/>
    <x v="0"/>
    <x v="1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4302.72"/>
    <m/>
    <x v="0"/>
    <x v="0"/>
    <m/>
    <m/>
    <x v="0"/>
    <x v="0"/>
    <x v="12"/>
    <x v="0"/>
    <x v="0"/>
    <x v="2"/>
    <n v="0"/>
    <x v="0"/>
    <x v="0"/>
    <n v="2021"/>
    <x v="3"/>
  </r>
  <r>
    <x v="15"/>
    <m/>
    <x v="3"/>
    <x v="1"/>
    <x v="0"/>
    <x v="0"/>
    <x v="0"/>
    <x v="0"/>
    <m/>
    <m/>
    <x v="0"/>
    <x v="0"/>
    <d v="2021-12-01T00:00:00"/>
    <x v="259"/>
    <m/>
    <n v="42740.77"/>
    <m/>
    <x v="0"/>
    <x v="0"/>
    <m/>
    <m/>
    <x v="0"/>
    <x v="0"/>
    <x v="12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206117.36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29805.09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4017361.97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n v="23878.799999999999"/>
    <n v="1418230.13"/>
    <m/>
    <x v="0"/>
    <x v="0"/>
    <m/>
    <m/>
    <x v="0"/>
    <x v="0"/>
    <x v="13"/>
    <x v="0"/>
    <x v="0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2-01T00:00:00"/>
    <x v="259"/>
    <n v="130367.86"/>
    <m/>
    <m/>
    <x v="0"/>
    <x v="0"/>
    <m/>
    <m/>
    <x v="0"/>
    <x v="0"/>
    <x v="0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8093.43"/>
    <m/>
    <x v="0"/>
    <x v="0"/>
    <m/>
    <m/>
    <x v="0"/>
    <x v="0"/>
    <x v="13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80294.289999999994"/>
    <m/>
    <x v="0"/>
    <x v="0"/>
    <m/>
    <m/>
    <x v="0"/>
    <x v="0"/>
    <x v="13"/>
    <x v="0"/>
    <x v="0"/>
    <x v="2"/>
    <n v="0"/>
    <x v="0"/>
    <x v="0"/>
    <n v="2021"/>
    <x v="3"/>
  </r>
  <r>
    <x v="1"/>
    <m/>
    <x v="3"/>
    <x v="1"/>
    <x v="0"/>
    <x v="0"/>
    <x v="0"/>
    <x v="0"/>
    <m/>
    <m/>
    <x v="0"/>
    <x v="0"/>
    <d v="2021-12-01T00:00:00"/>
    <x v="259"/>
    <m/>
    <n v="143.57"/>
    <m/>
    <x v="0"/>
    <x v="0"/>
    <m/>
    <m/>
    <x v="0"/>
    <x v="0"/>
    <x v="1"/>
    <x v="0"/>
    <x v="0"/>
    <x v="2"/>
    <n v="0"/>
    <x v="0"/>
    <x v="0"/>
    <n v="2021"/>
    <x v="3"/>
  </r>
  <r>
    <x v="16"/>
    <m/>
    <x v="3"/>
    <x v="1"/>
    <x v="0"/>
    <x v="0"/>
    <x v="0"/>
    <x v="0"/>
    <m/>
    <m/>
    <x v="0"/>
    <x v="0"/>
    <d v="2021-12-01T00:00:00"/>
    <x v="259"/>
    <m/>
    <n v="308587.84000000003"/>
    <m/>
    <x v="0"/>
    <x v="0"/>
    <m/>
    <m/>
    <x v="0"/>
    <x v="0"/>
    <x v="13"/>
    <x v="0"/>
    <x v="0"/>
    <x v="2"/>
    <n v="0"/>
    <x v="0"/>
    <x v="0"/>
    <n v="2021"/>
    <x v="3"/>
  </r>
  <r>
    <x v="24"/>
    <m/>
    <x v="3"/>
    <x v="1"/>
    <x v="0"/>
    <x v="0"/>
    <x v="0"/>
    <x v="0"/>
    <m/>
    <m/>
    <x v="0"/>
    <x v="0"/>
    <d v="2021-12-01T00:00:00"/>
    <x v="259"/>
    <m/>
    <n v="340614.59"/>
    <m/>
    <x v="0"/>
    <x v="0"/>
    <m/>
    <m/>
    <x v="0"/>
    <x v="0"/>
    <x v="9"/>
    <x v="0"/>
    <x v="0"/>
    <x v="2"/>
    <n v="0"/>
    <x v="0"/>
    <x v="0"/>
    <n v="2021"/>
    <x v="3"/>
  </r>
  <r>
    <x v="17"/>
    <m/>
    <x v="3"/>
    <x v="1"/>
    <x v="0"/>
    <x v="0"/>
    <x v="0"/>
    <x v="0"/>
    <m/>
    <m/>
    <x v="0"/>
    <x v="0"/>
    <d v="2021-12-01T00:00:00"/>
    <x v="259"/>
    <m/>
    <n v="615875.46"/>
    <m/>
    <x v="0"/>
    <x v="0"/>
    <m/>
    <m/>
    <x v="0"/>
    <x v="0"/>
    <x v="14"/>
    <x v="0"/>
    <x v="0"/>
    <x v="2"/>
    <n v="0"/>
    <x v="0"/>
    <x v="0"/>
    <n v="2021"/>
    <x v="3"/>
  </r>
  <r>
    <x v="24"/>
    <s v="18. Item 18"/>
    <x v="1"/>
    <x v="2"/>
    <x v="0"/>
    <x v="0"/>
    <x v="0"/>
    <x v="0"/>
    <m/>
    <m/>
    <x v="0"/>
    <x v="1"/>
    <d v="2021-12-01T00:00:00"/>
    <x v="259"/>
    <n v="3405476.19"/>
    <m/>
    <m/>
    <x v="0"/>
    <x v="0"/>
    <m/>
    <m/>
    <x v="0"/>
    <x v="0"/>
    <x v="25"/>
    <x v="0"/>
    <x v="0"/>
    <x v="2"/>
    <n v="0"/>
    <x v="0"/>
    <x v="0"/>
    <n v="2021"/>
    <x v="3"/>
  </r>
  <r>
    <x v="11"/>
    <s v="13. Item 13"/>
    <x v="1"/>
    <x v="1"/>
    <x v="0"/>
    <x v="0"/>
    <x v="0"/>
    <x v="0"/>
    <m/>
    <m/>
    <x v="0"/>
    <x v="1"/>
    <d v="2021-12-01T00:00:00"/>
    <x v="259"/>
    <n v="2126101.87"/>
    <m/>
    <m/>
    <x v="0"/>
    <x v="0"/>
    <m/>
    <m/>
    <x v="0"/>
    <x v="0"/>
    <x v="0"/>
    <x v="0"/>
    <x v="0"/>
    <x v="2"/>
    <n v="0"/>
    <x v="0"/>
    <x v="0"/>
    <n v="2021"/>
    <x v="3"/>
  </r>
  <r>
    <x v="24"/>
    <s v="12. Item 12"/>
    <x v="1"/>
    <x v="1"/>
    <x v="0"/>
    <x v="0"/>
    <x v="0"/>
    <x v="0"/>
    <m/>
    <m/>
    <x v="0"/>
    <x v="1"/>
    <d v="2021-12-01T00:00:00"/>
    <x v="259"/>
    <n v="473845.93"/>
    <m/>
    <m/>
    <x v="0"/>
    <x v="0"/>
    <m/>
    <m/>
    <x v="0"/>
    <x v="0"/>
    <x v="5"/>
    <x v="0"/>
    <x v="0"/>
    <x v="2"/>
    <n v="0"/>
    <x v="0"/>
    <x v="0"/>
    <n v="2021"/>
    <x v="3"/>
  </r>
  <r>
    <x v="1"/>
    <m/>
    <x v="1"/>
    <x v="1"/>
    <x v="0"/>
    <x v="0"/>
    <x v="0"/>
    <x v="0"/>
    <m/>
    <s v="1"/>
    <x v="1"/>
    <x v="0"/>
    <d v="2021-11-23T00:00:00"/>
    <x v="259"/>
    <m/>
    <n v="19366.509999999998"/>
    <m/>
    <x v="0"/>
    <x v="0"/>
    <m/>
    <m/>
    <x v="0"/>
    <x v="0"/>
    <x v="1"/>
    <x v="11"/>
    <x v="0"/>
    <x v="2"/>
    <n v="0"/>
    <x v="0"/>
    <x v="0"/>
    <n v="2021"/>
    <x v="3"/>
  </r>
  <r>
    <x v="9"/>
    <m/>
    <x v="1"/>
    <x v="1"/>
    <x v="0"/>
    <x v="0"/>
    <x v="0"/>
    <x v="0"/>
    <m/>
    <m/>
    <x v="0"/>
    <x v="1"/>
    <d v="2021-12-01T00:00:00"/>
    <x v="259"/>
    <n v="48841.68"/>
    <m/>
    <m/>
    <x v="0"/>
    <x v="0"/>
    <m/>
    <m/>
    <x v="0"/>
    <x v="0"/>
    <x v="7"/>
    <x v="0"/>
    <x v="0"/>
    <x v="2"/>
    <n v="0"/>
    <x v="0"/>
    <x v="0"/>
    <n v="2021"/>
    <x v="3"/>
  </r>
  <r>
    <x v="3"/>
    <s v="10. Item 10"/>
    <x v="1"/>
    <x v="1"/>
    <x v="0"/>
    <x v="0"/>
    <x v="0"/>
    <x v="0"/>
    <m/>
    <m/>
    <x v="0"/>
    <x v="1"/>
    <d v="2021-12-01T00:00:00"/>
    <x v="259"/>
    <n v="13015.75"/>
    <m/>
    <m/>
    <x v="0"/>
    <x v="0"/>
    <m/>
    <m/>
    <x v="0"/>
    <x v="0"/>
    <x v="15"/>
    <x v="0"/>
    <x v="0"/>
    <x v="2"/>
    <n v="0"/>
    <x v="0"/>
    <x v="0"/>
    <n v="2021"/>
    <x v="3"/>
  </r>
  <r>
    <x v="12"/>
    <m/>
    <x v="1"/>
    <x v="1"/>
    <x v="0"/>
    <x v="0"/>
    <x v="0"/>
    <x v="0"/>
    <m/>
    <m/>
    <x v="0"/>
    <x v="1"/>
    <d v="2021-12-01T00:00:00"/>
    <x v="259"/>
    <n v="215768.59"/>
    <m/>
    <m/>
    <x v="0"/>
    <x v="0"/>
    <m/>
    <m/>
    <x v="0"/>
    <x v="0"/>
    <x v="10"/>
    <x v="0"/>
    <x v="0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2-01T00:00:00"/>
    <x v="259"/>
    <n v="609761.9"/>
    <m/>
    <m/>
    <x v="0"/>
    <x v="0"/>
    <m/>
    <m/>
    <x v="0"/>
    <x v="0"/>
    <x v="0"/>
    <x v="0"/>
    <x v="0"/>
    <x v="2"/>
    <n v="0"/>
    <x v="0"/>
    <x v="0"/>
    <n v="2021"/>
    <x v="3"/>
  </r>
  <r>
    <x v="26"/>
    <m/>
    <x v="1"/>
    <x v="1"/>
    <x v="0"/>
    <x v="0"/>
    <x v="0"/>
    <x v="0"/>
    <m/>
    <m/>
    <x v="0"/>
    <x v="1"/>
    <d v="2021-12-01T00:00:00"/>
    <x v="259"/>
    <n v="7902666.6699999999"/>
    <m/>
    <m/>
    <x v="0"/>
    <x v="0"/>
    <m/>
    <m/>
    <x v="0"/>
    <x v="0"/>
    <x v="5"/>
    <x v="0"/>
    <x v="0"/>
    <x v="2"/>
    <n v="0"/>
    <x v="0"/>
    <x v="0"/>
    <n v="2021"/>
    <x v="3"/>
  </r>
  <r>
    <x v="27"/>
    <m/>
    <x v="1"/>
    <x v="1"/>
    <x v="1"/>
    <x v="0"/>
    <x v="0"/>
    <x v="0"/>
    <m/>
    <m/>
    <x v="1"/>
    <x v="0"/>
    <d v="2021-12-01T00:00:00"/>
    <x v="259"/>
    <m/>
    <n v="19366.509999999998"/>
    <m/>
    <x v="0"/>
    <x v="0"/>
    <m/>
    <m/>
    <x v="0"/>
    <x v="0"/>
    <x v="0"/>
    <x v="0"/>
    <x v="0"/>
    <x v="2"/>
    <n v="0"/>
    <x v="0"/>
    <x v="0"/>
    <n v="2021"/>
    <x v="3"/>
  </r>
  <r>
    <x v="28"/>
    <m/>
    <x v="1"/>
    <x v="1"/>
    <x v="0"/>
    <x v="0"/>
    <x v="0"/>
    <x v="0"/>
    <m/>
    <m/>
    <x v="0"/>
    <x v="1"/>
    <d v="2021-12-01T00:00:00"/>
    <x v="259"/>
    <n v="9272888.0899999999"/>
    <m/>
    <m/>
    <x v="0"/>
    <x v="0"/>
    <m/>
    <m/>
    <x v="0"/>
    <x v="0"/>
    <x v="15"/>
    <x v="0"/>
    <x v="0"/>
    <x v="2"/>
    <n v="0"/>
    <x v="0"/>
    <x v="0"/>
    <n v="2021"/>
    <x v="3"/>
  </r>
  <r>
    <x v="16"/>
    <m/>
    <x v="1"/>
    <x v="1"/>
    <x v="0"/>
    <x v="0"/>
    <x v="0"/>
    <x v="0"/>
    <m/>
    <m/>
    <x v="0"/>
    <x v="1"/>
    <d v="2021-12-01T00:00:00"/>
    <x v="259"/>
    <n v="4708809.5199999996"/>
    <m/>
    <m/>
    <x v="0"/>
    <x v="0"/>
    <m/>
    <m/>
    <x v="0"/>
    <x v="0"/>
    <x v="13"/>
    <x v="0"/>
    <x v="0"/>
    <x v="2"/>
    <n v="0"/>
    <x v="0"/>
    <x v="0"/>
    <n v="2021"/>
    <x v="3"/>
  </r>
  <r>
    <x v="31"/>
    <m/>
    <x v="1"/>
    <x v="1"/>
    <x v="0"/>
    <x v="0"/>
    <x v="0"/>
    <x v="0"/>
    <m/>
    <m/>
    <x v="0"/>
    <x v="1"/>
    <d v="2021-12-01T00:00:00"/>
    <x v="259"/>
    <n v="100089.41"/>
    <m/>
    <m/>
    <x v="0"/>
    <x v="0"/>
    <m/>
    <m/>
    <x v="0"/>
    <x v="0"/>
    <x v="21"/>
    <x v="0"/>
    <x v="0"/>
    <x v="2"/>
    <n v="0"/>
    <x v="0"/>
    <x v="0"/>
    <n v="2021"/>
    <x v="3"/>
  </r>
  <r>
    <x v="1"/>
    <m/>
    <x v="1"/>
    <x v="1"/>
    <x v="0"/>
    <x v="0"/>
    <x v="0"/>
    <x v="0"/>
    <m/>
    <m/>
    <x v="0"/>
    <x v="1"/>
    <d v="2021-12-01T00:00:00"/>
    <x v="259"/>
    <n v="9295085.3200000003"/>
    <m/>
    <m/>
    <x v="0"/>
    <x v="0"/>
    <m/>
    <m/>
    <x v="0"/>
    <x v="0"/>
    <x v="1"/>
    <x v="0"/>
    <x v="0"/>
    <x v="2"/>
    <n v="0"/>
    <x v="0"/>
    <x v="0"/>
    <n v="2021"/>
    <x v="3"/>
  </r>
  <r>
    <x v="1"/>
    <s v="03. Item 03"/>
    <x v="1"/>
    <x v="1"/>
    <x v="0"/>
    <x v="0"/>
    <x v="0"/>
    <x v="0"/>
    <m/>
    <m/>
    <x v="0"/>
    <x v="1"/>
    <d v="2021-12-01T00:00:00"/>
    <x v="259"/>
    <n v="3500000"/>
    <m/>
    <m/>
    <x v="0"/>
    <x v="0"/>
    <m/>
    <m/>
    <x v="0"/>
    <x v="0"/>
    <x v="6"/>
    <x v="0"/>
    <x v="0"/>
    <x v="2"/>
    <n v="0"/>
    <x v="0"/>
    <x v="0"/>
    <n v="2021"/>
    <x v="3"/>
  </r>
  <r>
    <x v="20"/>
    <m/>
    <x v="1"/>
    <x v="1"/>
    <x v="0"/>
    <x v="0"/>
    <x v="0"/>
    <x v="0"/>
    <m/>
    <m/>
    <x v="0"/>
    <x v="1"/>
    <d v="2021-12-01T00:00:00"/>
    <x v="259"/>
    <n v="1595238.1"/>
    <m/>
    <m/>
    <x v="0"/>
    <x v="0"/>
    <m/>
    <m/>
    <x v="0"/>
    <x v="0"/>
    <x v="17"/>
    <x v="0"/>
    <x v="0"/>
    <x v="2"/>
    <n v="0"/>
    <x v="0"/>
    <x v="0"/>
    <n v="2021"/>
    <x v="3"/>
  </r>
  <r>
    <x v="15"/>
    <m/>
    <x v="1"/>
    <x v="1"/>
    <x v="0"/>
    <x v="0"/>
    <x v="0"/>
    <x v="0"/>
    <m/>
    <m/>
    <x v="0"/>
    <x v="1"/>
    <d v="2021-12-01T00:00:00"/>
    <x v="259"/>
    <n v="7579138.7599999998"/>
    <m/>
    <m/>
    <x v="0"/>
    <x v="0"/>
    <m/>
    <m/>
    <x v="0"/>
    <x v="0"/>
    <x v="12"/>
    <x v="0"/>
    <x v="0"/>
    <x v="2"/>
    <n v="0"/>
    <x v="0"/>
    <x v="0"/>
    <n v="2021"/>
    <x v="3"/>
  </r>
  <r>
    <x v="41"/>
    <m/>
    <x v="1"/>
    <x v="1"/>
    <x v="0"/>
    <x v="0"/>
    <x v="0"/>
    <x v="0"/>
    <m/>
    <m/>
    <x v="0"/>
    <x v="1"/>
    <d v="2021-12-01T00:00:00"/>
    <x v="259"/>
    <n v="284751.77"/>
    <m/>
    <m/>
    <x v="0"/>
    <x v="0"/>
    <m/>
    <m/>
    <x v="0"/>
    <x v="0"/>
    <x v="15"/>
    <x v="0"/>
    <x v="0"/>
    <x v="2"/>
    <n v="0"/>
    <x v="0"/>
    <x v="0"/>
    <n v="2021"/>
    <x v="3"/>
  </r>
  <r>
    <x v="5"/>
    <m/>
    <x v="1"/>
    <x v="1"/>
    <x v="0"/>
    <x v="0"/>
    <x v="0"/>
    <x v="0"/>
    <m/>
    <m/>
    <x v="0"/>
    <x v="1"/>
    <d v="2021-12-01T00:00:00"/>
    <x v="259"/>
    <n v="2974331.31"/>
    <m/>
    <m/>
    <x v="0"/>
    <x v="0"/>
    <m/>
    <m/>
    <x v="0"/>
    <x v="0"/>
    <x v="0"/>
    <x v="0"/>
    <x v="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2-02T00:00:00"/>
    <x v="260"/>
    <n v="5000"/>
    <n v="92.31"/>
    <m/>
    <x v="17"/>
    <x v="3"/>
    <m/>
    <m/>
    <x v="17"/>
    <x v="3"/>
    <x v="16"/>
    <x v="0"/>
    <x v="0"/>
    <x v="2"/>
    <n v="92.3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2T00:00:00"/>
    <x v="260"/>
    <n v="10000"/>
    <n v="189.88"/>
    <m/>
    <x v="17"/>
    <x v="5"/>
    <m/>
    <m/>
    <x v="17"/>
    <x v="5"/>
    <x v="16"/>
    <x v="0"/>
    <x v="0"/>
    <x v="2"/>
    <n v="189.88"/>
    <x v="12"/>
    <x v="1"/>
    <n v="2021"/>
    <x v="3"/>
  </r>
  <r>
    <x v="9"/>
    <s v="2.01.02.00.00.00"/>
    <x v="1"/>
    <x v="1"/>
    <x v="0"/>
    <x v="0"/>
    <x v="1"/>
    <x v="3"/>
    <m/>
    <m/>
    <x v="1"/>
    <x v="0"/>
    <d v="2021-12-02T00:00:00"/>
    <x v="260"/>
    <n v="-494288"/>
    <n v="-11768.76"/>
    <m/>
    <x v="19"/>
    <x v="6"/>
    <m/>
    <m/>
    <x v="19"/>
    <x v="6"/>
    <x v="7"/>
    <x v="0"/>
    <x v="0"/>
    <x v="2"/>
    <n v="11768.76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02T00:00:00"/>
    <x v="260"/>
    <n v="-233317.43"/>
    <n v="-5555.18"/>
    <m/>
    <x v="19"/>
    <x v="6"/>
    <m/>
    <m/>
    <x v="19"/>
    <x v="6"/>
    <x v="7"/>
    <x v="0"/>
    <x v="0"/>
    <x v="2"/>
    <n v="5555.18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61.9"/>
    <m/>
    <x v="16"/>
    <x v="8"/>
    <m/>
    <m/>
    <x v="16"/>
    <x v="8"/>
    <x v="16"/>
    <x v="0"/>
    <x v="0"/>
    <x v="2"/>
    <n v="61.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2T00:00:00"/>
    <x v="260"/>
    <n v="0"/>
    <n v="536.25"/>
    <m/>
    <x v="17"/>
    <x v="13"/>
    <m/>
    <m/>
    <x v="17"/>
    <x v="13"/>
    <x v="16"/>
    <x v="0"/>
    <x v="0"/>
    <x v="2"/>
    <n v="536.25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2T00:00:00"/>
    <x v="260"/>
    <n v="0"/>
    <n v="73.81"/>
    <m/>
    <x v="17"/>
    <x v="14"/>
    <m/>
    <m/>
    <x v="17"/>
    <x v="14"/>
    <x v="16"/>
    <x v="0"/>
    <x v="0"/>
    <x v="2"/>
    <n v="7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71.430000000000007"/>
    <m/>
    <x v="16"/>
    <x v="12"/>
    <m/>
    <m/>
    <x v="16"/>
    <x v="12"/>
    <x v="16"/>
    <x v="0"/>
    <x v="0"/>
    <x v="2"/>
    <n v="71.430000000000007"/>
    <x v="12"/>
    <x v="1"/>
    <n v="2021"/>
    <x v="3"/>
  </r>
  <r>
    <x v="9"/>
    <s v="2.15.08.05.00.00"/>
    <x v="1"/>
    <x v="1"/>
    <x v="0"/>
    <x v="0"/>
    <x v="1"/>
    <x v="3"/>
    <m/>
    <m/>
    <x v="1"/>
    <x v="0"/>
    <d v="2021-12-02T00:00:00"/>
    <x v="260"/>
    <n v="-100000"/>
    <n v="-2380.9499999999998"/>
    <m/>
    <x v="19"/>
    <x v="33"/>
    <m/>
    <m/>
    <x v="19"/>
    <x v="33"/>
    <x v="7"/>
    <x v="0"/>
    <x v="0"/>
    <x v="2"/>
    <n v="2380.9499999999998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2T00:00:00"/>
    <x v="260"/>
    <n v="0"/>
    <n v="7264.29"/>
    <m/>
    <x v="16"/>
    <x v="12"/>
    <m/>
    <m/>
    <x v="16"/>
    <x v="12"/>
    <x v="16"/>
    <x v="0"/>
    <x v="0"/>
    <x v="2"/>
    <n v="7264.29"/>
    <x v="12"/>
    <x v="1"/>
    <n v="2021"/>
    <x v="3"/>
  </r>
  <r>
    <x v="28"/>
    <m/>
    <x v="1"/>
    <x v="1"/>
    <x v="0"/>
    <x v="0"/>
    <x v="0"/>
    <x v="0"/>
    <m/>
    <s v="1"/>
    <x v="1"/>
    <x v="0"/>
    <d v="2021-11-23T00:00:00"/>
    <x v="260"/>
    <m/>
    <n v="7004.57"/>
    <m/>
    <x v="0"/>
    <x v="0"/>
    <m/>
    <m/>
    <x v="0"/>
    <x v="0"/>
    <x v="15"/>
    <x v="11"/>
    <x v="0"/>
    <x v="2"/>
    <n v="0"/>
    <x v="0"/>
    <x v="0"/>
    <n v="2021"/>
    <x v="3"/>
  </r>
  <r>
    <x v="29"/>
    <m/>
    <x v="1"/>
    <x v="1"/>
    <x v="1"/>
    <x v="0"/>
    <x v="0"/>
    <x v="0"/>
    <m/>
    <m/>
    <x v="1"/>
    <x v="0"/>
    <d v="2021-12-02T00:00:00"/>
    <x v="260"/>
    <m/>
    <n v="7004.57"/>
    <m/>
    <x v="0"/>
    <x v="0"/>
    <m/>
    <m/>
    <x v="0"/>
    <x v="0"/>
    <x v="0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15254.23"/>
    <n v="363.2"/>
    <m/>
    <x v="17"/>
    <x v="2"/>
    <m/>
    <m/>
    <x v="17"/>
    <x v="2"/>
    <x v="16"/>
    <x v="0"/>
    <x v="0"/>
    <x v="2"/>
    <n v="363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207508.62"/>
    <n v="4940.68"/>
    <m/>
    <x v="17"/>
    <x v="2"/>
    <m/>
    <m/>
    <x v="17"/>
    <x v="2"/>
    <x v="16"/>
    <x v="0"/>
    <x v="0"/>
    <x v="2"/>
    <n v="4940.6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2T00:00:00"/>
    <x v="260"/>
    <n v="1525.43"/>
    <n v="36.32"/>
    <m/>
    <x v="17"/>
    <x v="2"/>
    <m/>
    <m/>
    <x v="17"/>
    <x v="2"/>
    <x v="16"/>
    <x v="0"/>
    <x v="0"/>
    <x v="2"/>
    <n v="36.3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5000"/>
    <n v="158.19"/>
    <m/>
    <x v="17"/>
    <x v="3"/>
    <m/>
    <m/>
    <x v="17"/>
    <x v="3"/>
    <x v="16"/>
    <x v="0"/>
    <x v="0"/>
    <x v="2"/>
    <n v="158.1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74000"/>
    <n v="843.87"/>
    <m/>
    <x v="17"/>
    <x v="5"/>
    <m/>
    <m/>
    <x v="17"/>
    <x v="5"/>
    <x v="16"/>
    <x v="0"/>
    <x v="0"/>
    <x v="2"/>
    <n v="843.8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35000"/>
    <n v="919.55"/>
    <m/>
    <x v="17"/>
    <x v="5"/>
    <m/>
    <m/>
    <x v="17"/>
    <x v="5"/>
    <x v="16"/>
    <x v="0"/>
    <x v="0"/>
    <x v="2"/>
    <n v="919.5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12000"/>
    <n v="255.43"/>
    <m/>
    <x v="17"/>
    <x v="5"/>
    <m/>
    <m/>
    <x v="17"/>
    <x v="5"/>
    <x v="16"/>
    <x v="0"/>
    <x v="0"/>
    <x v="2"/>
    <n v="255.4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6500"/>
    <n v="147.06"/>
    <m/>
    <x v="17"/>
    <x v="20"/>
    <m/>
    <m/>
    <x v="17"/>
    <x v="20"/>
    <x v="16"/>
    <x v="0"/>
    <x v="0"/>
    <x v="2"/>
    <n v="147.0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8.59"/>
    <m/>
    <x v="17"/>
    <x v="20"/>
    <m/>
    <m/>
    <x v="17"/>
    <x v="20"/>
    <x v="16"/>
    <x v="0"/>
    <x v="0"/>
    <x v="2"/>
    <n v="8.5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112093.1"/>
    <m/>
    <x v="17"/>
    <x v="9"/>
    <m/>
    <m/>
    <x v="17"/>
    <x v="9"/>
    <x v="16"/>
    <x v="0"/>
    <x v="0"/>
    <x v="2"/>
    <n v="112093.1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03T00:00:00"/>
    <x v="261"/>
    <n v="0"/>
    <n v="595.24"/>
    <m/>
    <x v="8"/>
    <x v="33"/>
    <m/>
    <m/>
    <x v="8"/>
    <x v="33"/>
    <x v="23"/>
    <x v="0"/>
    <x v="0"/>
    <x v="2"/>
    <n v="595.24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0"/>
    <n v="124421.81"/>
    <m/>
    <x v="17"/>
    <x v="2"/>
    <m/>
    <m/>
    <x v="17"/>
    <x v="2"/>
    <x v="16"/>
    <x v="0"/>
    <x v="0"/>
    <x v="2"/>
    <n v="124421.8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0"/>
    <n v="23812.34"/>
    <m/>
    <x v="17"/>
    <x v="35"/>
    <m/>
    <m/>
    <x v="17"/>
    <x v="35"/>
    <x v="16"/>
    <x v="0"/>
    <x v="0"/>
    <x v="2"/>
    <n v="23812.3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3T00:00:00"/>
    <x v="261"/>
    <n v="0"/>
    <n v="41.46"/>
    <m/>
    <x v="17"/>
    <x v="3"/>
    <m/>
    <m/>
    <x v="17"/>
    <x v="3"/>
    <x v="16"/>
    <x v="0"/>
    <x v="0"/>
    <x v="2"/>
    <n v="41.4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0"/>
    <n v="18.850000000000001"/>
    <m/>
    <x v="17"/>
    <x v="20"/>
    <m/>
    <m/>
    <x v="17"/>
    <x v="20"/>
    <x v="16"/>
    <x v="0"/>
    <x v="0"/>
    <x v="2"/>
    <n v="18.85000000000000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3T00:00:00"/>
    <x v="261"/>
    <n v="2762350.56"/>
    <n v="65770.25"/>
    <m/>
    <x v="17"/>
    <x v="10"/>
    <m/>
    <m/>
    <x v="17"/>
    <x v="10"/>
    <x v="16"/>
    <x v="0"/>
    <x v="0"/>
    <x v="2"/>
    <n v="65770.25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3T00:00:00"/>
    <x v="261"/>
    <n v="33766.5"/>
    <n v="803.96"/>
    <m/>
    <x v="17"/>
    <x v="2"/>
    <m/>
    <m/>
    <x v="17"/>
    <x v="2"/>
    <x v="16"/>
    <x v="0"/>
    <x v="0"/>
    <x v="2"/>
    <n v="803.96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06T00:00:00"/>
    <x v="262"/>
    <n v="-127604.69"/>
    <n v="-3038.21"/>
    <m/>
    <x v="5"/>
    <x v="12"/>
    <m/>
    <m/>
    <x v="5"/>
    <x v="12"/>
    <x v="0"/>
    <x v="0"/>
    <x v="0"/>
    <x v="2"/>
    <n v="3038.21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6T00:00:00"/>
    <x v="262"/>
    <n v="10000"/>
    <n v="290.39"/>
    <m/>
    <x v="17"/>
    <x v="3"/>
    <m/>
    <m/>
    <x v="17"/>
    <x v="3"/>
    <x v="16"/>
    <x v="0"/>
    <x v="0"/>
    <x v="2"/>
    <n v="290.3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6T00:00:00"/>
    <x v="262"/>
    <n v="25000"/>
    <n v="615.95000000000005"/>
    <m/>
    <x v="17"/>
    <x v="5"/>
    <m/>
    <m/>
    <x v="17"/>
    <x v="5"/>
    <x v="16"/>
    <x v="0"/>
    <x v="0"/>
    <x v="2"/>
    <n v="615.95000000000005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06T00:00:00"/>
    <x v="262"/>
    <n v="-319525.44"/>
    <n v="-9868.86"/>
    <m/>
    <x v="19"/>
    <x v="6"/>
    <m/>
    <m/>
    <x v="19"/>
    <x v="6"/>
    <x v="7"/>
    <x v="0"/>
    <x v="0"/>
    <x v="2"/>
    <n v="9868.86"/>
    <x v="12"/>
    <x v="29"/>
    <n v="2021"/>
    <x v="3"/>
  </r>
  <r>
    <x v="36"/>
    <s v="1.03.05.00.00.00"/>
    <x v="1"/>
    <x v="2"/>
    <x v="1"/>
    <x v="0"/>
    <x v="1"/>
    <x v="0"/>
    <m/>
    <m/>
    <x v="1"/>
    <x v="0"/>
    <d v="2021-12-06T00:00:00"/>
    <x v="262"/>
    <n v="0"/>
    <n v="176.19"/>
    <m/>
    <x v="8"/>
    <x v="12"/>
    <m/>
    <m/>
    <x v="8"/>
    <x v="12"/>
    <x v="23"/>
    <x v="0"/>
    <x v="0"/>
    <x v="2"/>
    <n v="176.19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06T00:00:00"/>
    <x v="262"/>
    <n v="0"/>
    <n v="833.33"/>
    <m/>
    <x v="8"/>
    <x v="12"/>
    <m/>
    <m/>
    <x v="8"/>
    <x v="12"/>
    <x v="23"/>
    <x v="0"/>
    <x v="0"/>
    <x v="2"/>
    <n v="833.3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0"/>
    <n v="13239.18"/>
    <m/>
    <x v="17"/>
    <x v="2"/>
    <m/>
    <m/>
    <x v="17"/>
    <x v="2"/>
    <x v="16"/>
    <x v="0"/>
    <x v="0"/>
    <x v="2"/>
    <n v="13239.1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119.05"/>
    <m/>
    <x v="16"/>
    <x v="12"/>
    <m/>
    <m/>
    <x v="16"/>
    <x v="12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47.62"/>
    <m/>
    <x v="16"/>
    <x v="8"/>
    <m/>
    <m/>
    <x v="16"/>
    <x v="8"/>
    <x v="16"/>
    <x v="0"/>
    <x v="0"/>
    <x v="2"/>
    <n v="47.6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6T00:00:00"/>
    <x v="262"/>
    <n v="0"/>
    <n v="23.81"/>
    <m/>
    <x v="16"/>
    <x v="16"/>
    <m/>
    <m/>
    <x v="16"/>
    <x v="16"/>
    <x v="16"/>
    <x v="0"/>
    <x v="0"/>
    <x v="2"/>
    <n v="23.81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06T00:00:00"/>
    <x v="262"/>
    <n v="0"/>
    <n v="128.57"/>
    <m/>
    <x v="8"/>
    <x v="12"/>
    <m/>
    <m/>
    <x v="8"/>
    <x v="12"/>
    <x v="23"/>
    <x v="0"/>
    <x v="0"/>
    <x v="2"/>
    <n v="128.57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06T00:00:00"/>
    <x v="262"/>
    <n v="0"/>
    <n v="183.33"/>
    <m/>
    <x v="8"/>
    <x v="9"/>
    <m/>
    <m/>
    <x v="8"/>
    <x v="9"/>
    <x v="23"/>
    <x v="0"/>
    <x v="0"/>
    <x v="2"/>
    <n v="183.3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0"/>
    <n v="9297.19"/>
    <m/>
    <x v="17"/>
    <x v="2"/>
    <m/>
    <m/>
    <x v="17"/>
    <x v="2"/>
    <x v="16"/>
    <x v="0"/>
    <x v="0"/>
    <x v="2"/>
    <n v="9297.19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06T00:00:00"/>
    <x v="262"/>
    <n v="0"/>
    <n v="-2.86"/>
    <m/>
    <x v="19"/>
    <x v="11"/>
    <m/>
    <m/>
    <x v="19"/>
    <x v="11"/>
    <x v="7"/>
    <x v="0"/>
    <x v="0"/>
    <x v="2"/>
    <n v="2.86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06T00:00:00"/>
    <x v="262"/>
    <n v="390481.81"/>
    <n v="9297.19"/>
    <m/>
    <x v="17"/>
    <x v="2"/>
    <m/>
    <m/>
    <x v="17"/>
    <x v="2"/>
    <x v="16"/>
    <x v="0"/>
    <x v="0"/>
    <x v="2"/>
    <n v="9297.1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5000"/>
    <n v="64.02"/>
    <m/>
    <x v="17"/>
    <x v="3"/>
    <m/>
    <m/>
    <x v="17"/>
    <x v="3"/>
    <x v="16"/>
    <x v="0"/>
    <x v="0"/>
    <x v="2"/>
    <n v="64.0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7T00:00:00"/>
    <x v="263"/>
    <n v="6200"/>
    <n v="147.06"/>
    <m/>
    <x v="17"/>
    <x v="20"/>
    <m/>
    <m/>
    <x v="17"/>
    <x v="20"/>
    <x v="16"/>
    <x v="0"/>
    <x v="0"/>
    <x v="2"/>
    <n v="147.0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7T00:00:00"/>
    <x v="263"/>
    <n v="8500"/>
    <n v="223.08"/>
    <m/>
    <x v="17"/>
    <x v="20"/>
    <m/>
    <m/>
    <x v="17"/>
    <x v="20"/>
    <x v="16"/>
    <x v="0"/>
    <x v="0"/>
    <x v="2"/>
    <n v="223.0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45000"/>
    <n v="1059.19"/>
    <m/>
    <x v="17"/>
    <x v="5"/>
    <m/>
    <m/>
    <x v="17"/>
    <x v="5"/>
    <x v="16"/>
    <x v="0"/>
    <x v="0"/>
    <x v="2"/>
    <n v="1059.1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7T00:00:00"/>
    <x v="263"/>
    <n v="10000"/>
    <n v="222.56"/>
    <m/>
    <x v="17"/>
    <x v="5"/>
    <m/>
    <m/>
    <x v="17"/>
    <x v="5"/>
    <x v="16"/>
    <x v="0"/>
    <x v="0"/>
    <x v="2"/>
    <n v="222.5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7"/>
    <x v="14"/>
    <m/>
    <m/>
    <x v="17"/>
    <x v="14"/>
    <x v="16"/>
    <x v="0"/>
    <x v="0"/>
    <x v="2"/>
    <n v="147.6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95.24"/>
    <m/>
    <x v="16"/>
    <x v="4"/>
    <m/>
    <m/>
    <x v="16"/>
    <x v="4"/>
    <x v="16"/>
    <x v="0"/>
    <x v="0"/>
    <x v="2"/>
    <n v="95.2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7"/>
    <x v="14"/>
    <m/>
    <m/>
    <x v="17"/>
    <x v="14"/>
    <x v="16"/>
    <x v="0"/>
    <x v="0"/>
    <x v="2"/>
    <n v="147.6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147.62"/>
    <m/>
    <x v="17"/>
    <x v="14"/>
    <m/>
    <m/>
    <x v="17"/>
    <x v="14"/>
    <x v="16"/>
    <x v="0"/>
    <x v="0"/>
    <x v="2"/>
    <n v="147.6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714.29"/>
    <m/>
    <x v="16"/>
    <x v="7"/>
    <m/>
    <m/>
    <x v="16"/>
    <x v="7"/>
    <x v="16"/>
    <x v="0"/>
    <x v="0"/>
    <x v="2"/>
    <n v="714.29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07T00:00:00"/>
    <x v="263"/>
    <n v="0"/>
    <n v="64.849999999999994"/>
    <m/>
    <x v="8"/>
    <x v="6"/>
    <m/>
    <m/>
    <x v="8"/>
    <x v="6"/>
    <x v="23"/>
    <x v="0"/>
    <x v="0"/>
    <x v="2"/>
    <n v="64.849999999999994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7T00:00:00"/>
    <x v="263"/>
    <n v="0"/>
    <n v="19012.72"/>
    <m/>
    <x v="17"/>
    <x v="2"/>
    <m/>
    <m/>
    <x v="17"/>
    <x v="2"/>
    <x v="16"/>
    <x v="0"/>
    <x v="0"/>
    <x v="2"/>
    <n v="19012.72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7"/>
    <x v="14"/>
    <m/>
    <m/>
    <x v="17"/>
    <x v="14"/>
    <x v="16"/>
    <x v="0"/>
    <x v="0"/>
    <x v="2"/>
    <n v="55.7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7"/>
    <x v="14"/>
    <m/>
    <m/>
    <x v="17"/>
    <x v="14"/>
    <x v="16"/>
    <x v="0"/>
    <x v="0"/>
    <x v="2"/>
    <n v="55.7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07T00:00:00"/>
    <x v="263"/>
    <n v="0"/>
    <n v="55.71"/>
    <m/>
    <x v="17"/>
    <x v="14"/>
    <m/>
    <m/>
    <x v="17"/>
    <x v="14"/>
    <x v="16"/>
    <x v="0"/>
    <x v="0"/>
    <x v="2"/>
    <n v="55.7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7T00:00:00"/>
    <x v="263"/>
    <n v="0"/>
    <n v="11904.76"/>
    <m/>
    <x v="16"/>
    <x v="12"/>
    <m/>
    <m/>
    <x v="16"/>
    <x v="12"/>
    <x v="16"/>
    <x v="0"/>
    <x v="0"/>
    <x v="2"/>
    <n v="11904.76"/>
    <x v="12"/>
    <x v="1"/>
    <n v="2021"/>
    <x v="3"/>
  </r>
  <r>
    <x v="0"/>
    <m/>
    <x v="1"/>
    <x v="1"/>
    <x v="0"/>
    <x v="0"/>
    <x v="0"/>
    <x v="0"/>
    <m/>
    <s v="4"/>
    <x v="1"/>
    <x v="0"/>
    <d v="2021-12-01T00:00:00"/>
    <x v="263"/>
    <m/>
    <n v="246.71"/>
    <m/>
    <x v="0"/>
    <x v="0"/>
    <m/>
    <m/>
    <x v="0"/>
    <x v="0"/>
    <x v="0"/>
    <x v="0"/>
    <x v="0"/>
    <x v="2"/>
    <n v="0"/>
    <x v="0"/>
    <x v="0"/>
    <n v="2021"/>
    <x v="3"/>
  </r>
  <r>
    <x v="25"/>
    <m/>
    <x v="1"/>
    <x v="1"/>
    <x v="1"/>
    <x v="0"/>
    <x v="0"/>
    <x v="0"/>
    <m/>
    <m/>
    <x v="1"/>
    <x v="0"/>
    <d v="2021-12-07T00:00:00"/>
    <x v="263"/>
    <m/>
    <n v="246.71"/>
    <m/>
    <x v="0"/>
    <x v="0"/>
    <m/>
    <m/>
    <x v="0"/>
    <x v="0"/>
    <x v="0"/>
    <x v="0"/>
    <x v="0"/>
    <x v="2"/>
    <n v="0"/>
    <x v="0"/>
    <x v="0"/>
    <n v="2021"/>
    <x v="3"/>
  </r>
  <r>
    <x v="19"/>
    <s v="1.02.05.00.00.00"/>
    <x v="1"/>
    <x v="2"/>
    <x v="1"/>
    <x v="0"/>
    <x v="1"/>
    <x v="0"/>
    <m/>
    <m/>
    <x v="1"/>
    <x v="0"/>
    <d v="2021-12-08T00:00:00"/>
    <x v="264"/>
    <n v="5000"/>
    <n v="130.35"/>
    <m/>
    <x v="17"/>
    <x v="3"/>
    <m/>
    <m/>
    <x v="17"/>
    <x v="3"/>
    <x v="16"/>
    <x v="0"/>
    <x v="0"/>
    <x v="2"/>
    <n v="130.35"/>
    <x v="12"/>
    <x v="1"/>
    <n v="2021"/>
    <x v="3"/>
  </r>
  <r>
    <x v="29"/>
    <s v="2.15.01.07.00.00"/>
    <x v="1"/>
    <x v="1"/>
    <x v="0"/>
    <x v="0"/>
    <x v="1"/>
    <x v="3"/>
    <m/>
    <m/>
    <x v="1"/>
    <x v="0"/>
    <d v="2021-12-08T00:00:00"/>
    <x v="264"/>
    <n v="-258420.8"/>
    <n v="-6043.35"/>
    <m/>
    <x v="9"/>
    <x v="21"/>
    <m/>
    <m/>
    <x v="9"/>
    <x v="21"/>
    <x v="0"/>
    <x v="0"/>
    <x v="0"/>
    <x v="2"/>
    <n v="6043.35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08T00:00:00"/>
    <x v="264"/>
    <n v="8500"/>
    <n v="277.62"/>
    <m/>
    <x v="17"/>
    <x v="20"/>
    <m/>
    <m/>
    <x v="17"/>
    <x v="20"/>
    <x v="16"/>
    <x v="0"/>
    <x v="0"/>
    <x v="2"/>
    <n v="277.62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08T00:00:00"/>
    <x v="264"/>
    <n v="-208590"/>
    <n v="-7656.9"/>
    <m/>
    <x v="19"/>
    <x v="6"/>
    <m/>
    <m/>
    <x v="19"/>
    <x v="6"/>
    <x v="7"/>
    <x v="0"/>
    <x v="0"/>
    <x v="2"/>
    <n v="7656.9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08T00:00:00"/>
    <x v="264"/>
    <n v="-2450000"/>
    <n v="-58329.57"/>
    <m/>
    <x v="19"/>
    <x v="6"/>
    <m/>
    <m/>
    <x v="19"/>
    <x v="6"/>
    <x v="7"/>
    <x v="0"/>
    <x v="0"/>
    <x v="2"/>
    <n v="58329.57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6200"/>
    <n v="139.6"/>
    <m/>
    <x v="17"/>
    <x v="20"/>
    <m/>
    <m/>
    <x v="17"/>
    <x v="20"/>
    <x v="16"/>
    <x v="0"/>
    <x v="0"/>
    <x v="2"/>
    <n v="139.6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08T00:00:00"/>
    <x v="264"/>
    <n v="-250000"/>
    <n v="-6155.47"/>
    <m/>
    <x v="19"/>
    <x v="6"/>
    <m/>
    <m/>
    <x v="19"/>
    <x v="6"/>
    <x v="7"/>
    <x v="0"/>
    <x v="0"/>
    <x v="2"/>
    <n v="6155.47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8T00:00:00"/>
    <x v="264"/>
    <n v="12000"/>
    <n v="298.63"/>
    <m/>
    <x v="17"/>
    <x v="5"/>
    <m/>
    <m/>
    <x v="17"/>
    <x v="5"/>
    <x v="16"/>
    <x v="0"/>
    <x v="0"/>
    <x v="2"/>
    <n v="298.63"/>
    <x v="12"/>
    <x v="1"/>
    <n v="2021"/>
    <x v="3"/>
  </r>
  <r>
    <x v="9"/>
    <s v="2.09.02.04.00.00"/>
    <x v="1"/>
    <x v="1"/>
    <x v="0"/>
    <x v="0"/>
    <x v="1"/>
    <x v="3"/>
    <m/>
    <m/>
    <x v="1"/>
    <x v="0"/>
    <d v="2021-12-08T00:00:00"/>
    <x v="264"/>
    <n v="-1654995.63"/>
    <n v="-39404.75"/>
    <m/>
    <x v="19"/>
    <x v="6"/>
    <m/>
    <m/>
    <x v="19"/>
    <x v="6"/>
    <x v="7"/>
    <x v="0"/>
    <x v="0"/>
    <x v="2"/>
    <n v="39404.75"/>
    <x v="12"/>
    <x v="29"/>
    <n v="2021"/>
    <x v="3"/>
  </r>
  <r>
    <x v="9"/>
    <s v="2.15.08.14.00.00"/>
    <x v="1"/>
    <x v="1"/>
    <x v="0"/>
    <x v="0"/>
    <x v="1"/>
    <x v="3"/>
    <m/>
    <m/>
    <x v="1"/>
    <x v="0"/>
    <d v="2021-12-08T00:00:00"/>
    <x v="264"/>
    <n v="-165606.25"/>
    <n v="-3943.01"/>
    <m/>
    <x v="19"/>
    <x v="6"/>
    <m/>
    <m/>
    <x v="19"/>
    <x v="6"/>
    <x v="7"/>
    <x v="0"/>
    <x v="0"/>
    <x v="2"/>
    <n v="3943.01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71.430000000000007"/>
    <m/>
    <x v="16"/>
    <x v="12"/>
    <m/>
    <m/>
    <x v="16"/>
    <x v="12"/>
    <x v="16"/>
    <x v="0"/>
    <x v="0"/>
    <x v="2"/>
    <n v="71.4300000000000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654.1"/>
    <m/>
    <x v="16"/>
    <x v="2"/>
    <m/>
    <m/>
    <x v="16"/>
    <x v="2"/>
    <x v="16"/>
    <x v="0"/>
    <x v="0"/>
    <x v="2"/>
    <n v="654.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2916.67"/>
    <m/>
    <x v="16"/>
    <x v="12"/>
    <m/>
    <m/>
    <x v="16"/>
    <x v="12"/>
    <x v="16"/>
    <x v="0"/>
    <x v="0"/>
    <x v="2"/>
    <n v="2916.6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08T00:00:00"/>
    <x v="264"/>
    <n v="0"/>
    <n v="8540.48"/>
    <m/>
    <x v="16"/>
    <x v="12"/>
    <m/>
    <m/>
    <x v="16"/>
    <x v="12"/>
    <x v="16"/>
    <x v="0"/>
    <x v="0"/>
    <x v="2"/>
    <n v="8540.48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08T00:00:00"/>
    <x v="264"/>
    <n v="0"/>
    <n v="0"/>
    <m/>
    <x v="8"/>
    <x v="8"/>
    <m/>
    <m/>
    <x v="8"/>
    <x v="8"/>
    <x v="23"/>
    <x v="0"/>
    <x v="0"/>
    <x v="2"/>
    <n v="0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19588.8"/>
    <n v="466.4"/>
    <m/>
    <x v="17"/>
    <x v="9"/>
    <m/>
    <m/>
    <x v="17"/>
    <x v="9"/>
    <x v="16"/>
    <x v="0"/>
    <x v="0"/>
    <x v="2"/>
    <n v="466.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8T00:00:00"/>
    <x v="264"/>
    <n v="50000"/>
    <n v="1190.48"/>
    <m/>
    <x v="17"/>
    <x v="4"/>
    <m/>
    <m/>
    <x v="17"/>
    <x v="4"/>
    <x v="16"/>
    <x v="0"/>
    <x v="0"/>
    <x v="2"/>
    <n v="1190.48"/>
    <x v="12"/>
    <x v="1"/>
    <n v="2021"/>
    <x v="3"/>
  </r>
  <r>
    <x v="5"/>
    <s v="2.15.01.12.00.00"/>
    <x v="1"/>
    <x v="1"/>
    <x v="0"/>
    <x v="0"/>
    <x v="1"/>
    <x v="3"/>
    <m/>
    <m/>
    <x v="1"/>
    <x v="0"/>
    <d v="2021-12-09T00:00:00"/>
    <x v="265"/>
    <n v="-9706.5"/>
    <n v="-231.11"/>
    <m/>
    <x v="24"/>
    <x v="3"/>
    <m/>
    <m/>
    <x v="5"/>
    <x v="3"/>
    <x v="0"/>
    <x v="0"/>
    <x v="0"/>
    <x v="2"/>
    <n v="231.11"/>
    <x v="12"/>
    <x v="29"/>
    <n v="2021"/>
    <x v="3"/>
  </r>
  <r>
    <x v="5"/>
    <s v="2.15.01.12.00.00"/>
    <x v="1"/>
    <x v="1"/>
    <x v="0"/>
    <x v="0"/>
    <x v="1"/>
    <x v="3"/>
    <m/>
    <m/>
    <x v="1"/>
    <x v="0"/>
    <d v="2021-12-09T00:00:00"/>
    <x v="265"/>
    <n v="-315.70999999999998"/>
    <n v="-7.52"/>
    <m/>
    <x v="24"/>
    <x v="13"/>
    <m/>
    <m/>
    <x v="5"/>
    <x v="13"/>
    <x v="0"/>
    <x v="0"/>
    <x v="0"/>
    <x v="2"/>
    <n v="7.52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3000"/>
    <n v="109.51"/>
    <m/>
    <x v="17"/>
    <x v="3"/>
    <m/>
    <m/>
    <x v="17"/>
    <x v="3"/>
    <x v="16"/>
    <x v="0"/>
    <x v="0"/>
    <x v="2"/>
    <n v="109.5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708.46"/>
    <n v="16.87"/>
    <m/>
    <x v="17"/>
    <x v="13"/>
    <m/>
    <m/>
    <x v="17"/>
    <x v="13"/>
    <x v="16"/>
    <x v="0"/>
    <x v="0"/>
    <x v="2"/>
    <n v="16.8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10000"/>
    <n v="280.18"/>
    <m/>
    <x v="17"/>
    <x v="5"/>
    <m/>
    <m/>
    <x v="17"/>
    <x v="5"/>
    <x v="16"/>
    <x v="0"/>
    <x v="0"/>
    <x v="2"/>
    <n v="280.1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09T00:00:00"/>
    <x v="265"/>
    <n v="385809.63"/>
    <n v="9185.94"/>
    <m/>
    <x v="17"/>
    <x v="5"/>
    <m/>
    <m/>
    <x v="17"/>
    <x v="5"/>
    <x v="16"/>
    <x v="0"/>
    <x v="0"/>
    <x v="2"/>
    <n v="9185.94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09T00:00:00"/>
    <x v="265"/>
    <n v="-1700"/>
    <n v="-40.479999999999997"/>
    <m/>
    <x v="19"/>
    <x v="25"/>
    <m/>
    <m/>
    <x v="19"/>
    <x v="25"/>
    <x v="7"/>
    <x v="0"/>
    <x v="0"/>
    <x v="2"/>
    <n v="40.479999999999997"/>
    <x v="12"/>
    <x v="29"/>
    <n v="2021"/>
    <x v="3"/>
  </r>
  <r>
    <x v="9"/>
    <s v="2.15.01.12.00.00"/>
    <x v="1"/>
    <x v="1"/>
    <x v="0"/>
    <x v="0"/>
    <x v="1"/>
    <x v="3"/>
    <m/>
    <m/>
    <x v="1"/>
    <x v="0"/>
    <d v="2021-12-09T00:00:00"/>
    <x v="265"/>
    <n v="-231808.88"/>
    <n v="-5519.26"/>
    <m/>
    <x v="19"/>
    <x v="23"/>
    <m/>
    <m/>
    <x v="19"/>
    <x v="23"/>
    <x v="7"/>
    <x v="0"/>
    <x v="0"/>
    <x v="2"/>
    <n v="5519.26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09T00:00:00"/>
    <x v="265"/>
    <n v="0"/>
    <n v="190.48"/>
    <m/>
    <x v="16"/>
    <x v="18"/>
    <m/>
    <m/>
    <x v="16"/>
    <x v="18"/>
    <x v="16"/>
    <x v="0"/>
    <x v="0"/>
    <x v="2"/>
    <n v="190.4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0"/>
    <n v="54979.39"/>
    <m/>
    <x v="17"/>
    <x v="2"/>
    <m/>
    <m/>
    <x v="17"/>
    <x v="2"/>
    <x v="16"/>
    <x v="0"/>
    <x v="0"/>
    <x v="2"/>
    <n v="54979.3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09T00:00:00"/>
    <x v="265"/>
    <n v="0"/>
    <n v="3282.43"/>
    <m/>
    <x v="17"/>
    <x v="10"/>
    <m/>
    <m/>
    <x v="17"/>
    <x v="10"/>
    <x v="16"/>
    <x v="0"/>
    <x v="0"/>
    <x v="2"/>
    <n v="3282.43"/>
    <x v="12"/>
    <x v="1"/>
    <n v="2021"/>
    <x v="3"/>
  </r>
  <r>
    <x v="26"/>
    <m/>
    <x v="1"/>
    <x v="1"/>
    <x v="0"/>
    <x v="0"/>
    <x v="0"/>
    <x v="0"/>
    <m/>
    <s v="1"/>
    <x v="1"/>
    <x v="0"/>
    <d v="2021-12-03T00:00:00"/>
    <x v="265"/>
    <m/>
    <n v="1105.5999999999999"/>
    <m/>
    <x v="0"/>
    <x v="0"/>
    <m/>
    <m/>
    <x v="0"/>
    <x v="0"/>
    <x v="5"/>
    <x v="0"/>
    <x v="0"/>
    <x v="2"/>
    <n v="0"/>
    <x v="0"/>
    <x v="0"/>
    <n v="2021"/>
    <x v="3"/>
  </r>
  <r>
    <x v="17"/>
    <m/>
    <x v="1"/>
    <x v="1"/>
    <x v="0"/>
    <x v="0"/>
    <x v="0"/>
    <x v="0"/>
    <m/>
    <s v="1"/>
    <x v="1"/>
    <x v="0"/>
    <d v="2021-12-01T00:00:00"/>
    <x v="265"/>
    <m/>
    <n v="25922.35"/>
    <m/>
    <x v="0"/>
    <x v="0"/>
    <m/>
    <m/>
    <x v="0"/>
    <x v="0"/>
    <x v="14"/>
    <x v="0"/>
    <x v="0"/>
    <x v="2"/>
    <n v="0"/>
    <x v="0"/>
    <x v="0"/>
    <n v="2021"/>
    <x v="3"/>
  </r>
  <r>
    <x v="11"/>
    <m/>
    <x v="1"/>
    <x v="1"/>
    <x v="1"/>
    <x v="0"/>
    <x v="0"/>
    <x v="0"/>
    <m/>
    <m/>
    <x v="1"/>
    <x v="0"/>
    <d v="2021-12-09T00:00:00"/>
    <x v="265"/>
    <m/>
    <n v="27027.94"/>
    <m/>
    <x v="0"/>
    <x v="0"/>
    <m/>
    <m/>
    <x v="0"/>
    <x v="0"/>
    <x v="9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09T00:00:00"/>
    <x v="265"/>
    <n v="21661.200000000001"/>
    <n v="515.74"/>
    <m/>
    <x v="17"/>
    <x v="9"/>
    <m/>
    <m/>
    <x v="17"/>
    <x v="9"/>
    <x v="16"/>
    <x v="0"/>
    <x v="0"/>
    <x v="2"/>
    <n v="515.7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5000"/>
    <n v="414.33"/>
    <m/>
    <x v="17"/>
    <x v="3"/>
    <m/>
    <m/>
    <x v="17"/>
    <x v="3"/>
    <x v="16"/>
    <x v="0"/>
    <x v="0"/>
    <x v="2"/>
    <n v="414.3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12000"/>
    <n v="209.17"/>
    <m/>
    <x v="17"/>
    <x v="5"/>
    <m/>
    <m/>
    <x v="17"/>
    <x v="5"/>
    <x v="16"/>
    <x v="0"/>
    <x v="0"/>
    <x v="2"/>
    <n v="209.1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0T00:00:00"/>
    <x v="266"/>
    <n v="35000"/>
    <n v="999.32"/>
    <m/>
    <x v="17"/>
    <x v="5"/>
    <m/>
    <m/>
    <x v="17"/>
    <x v="5"/>
    <x v="16"/>
    <x v="0"/>
    <x v="0"/>
    <x v="2"/>
    <n v="999.32"/>
    <x v="12"/>
    <x v="1"/>
    <n v="2021"/>
    <x v="3"/>
  </r>
  <r>
    <x v="9"/>
    <m/>
    <x v="1"/>
    <x v="1"/>
    <x v="0"/>
    <x v="0"/>
    <x v="0"/>
    <x v="0"/>
    <m/>
    <m/>
    <x v="1"/>
    <x v="0"/>
    <d v="2021-12-10T00:00:00"/>
    <x v="266"/>
    <n v="0"/>
    <n v="7390476.1900000004"/>
    <m/>
    <x v="19"/>
    <x v="11"/>
    <m/>
    <m/>
    <x v="19"/>
    <x v="11"/>
    <x v="7"/>
    <x v="0"/>
    <x v="0"/>
    <x v="2"/>
    <n v="-7390476.190000000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45.24"/>
    <m/>
    <x v="16"/>
    <x v="8"/>
    <m/>
    <m/>
    <x v="16"/>
    <x v="8"/>
    <x v="16"/>
    <x v="0"/>
    <x v="0"/>
    <x v="2"/>
    <n v="45.24"/>
    <x v="12"/>
    <x v="1"/>
    <n v="2021"/>
    <x v="3"/>
  </r>
  <r>
    <x v="9"/>
    <m/>
    <x v="1"/>
    <x v="2"/>
    <x v="0"/>
    <x v="0"/>
    <x v="1"/>
    <x v="0"/>
    <m/>
    <m/>
    <x v="1"/>
    <x v="0"/>
    <d v="2021-12-10T00:00:00"/>
    <x v="266"/>
    <n v="0"/>
    <n v="0.37"/>
    <m/>
    <x v="19"/>
    <x v="2"/>
    <m/>
    <m/>
    <x v="19"/>
    <x v="2"/>
    <x v="7"/>
    <x v="0"/>
    <x v="0"/>
    <x v="2"/>
    <n v="0.37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10T00:00:00"/>
    <x v="266"/>
    <n v="0"/>
    <n v="18.93"/>
    <m/>
    <x v="8"/>
    <x v="6"/>
    <m/>
    <m/>
    <x v="8"/>
    <x v="6"/>
    <x v="23"/>
    <x v="0"/>
    <x v="0"/>
    <x v="2"/>
    <n v="18.9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145.24"/>
    <m/>
    <x v="16"/>
    <x v="9"/>
    <m/>
    <m/>
    <x v="16"/>
    <x v="9"/>
    <x v="16"/>
    <x v="0"/>
    <x v="0"/>
    <x v="2"/>
    <n v="145.2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0T00:00:00"/>
    <x v="266"/>
    <n v="0"/>
    <n v="9973.9699999999993"/>
    <m/>
    <x v="16"/>
    <x v="16"/>
    <m/>
    <m/>
    <x v="16"/>
    <x v="16"/>
    <x v="16"/>
    <x v="0"/>
    <x v="0"/>
    <x v="2"/>
    <n v="9973.9699999999993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10T00:00:00"/>
    <x v="266"/>
    <n v="0"/>
    <n v="41.36"/>
    <m/>
    <x v="8"/>
    <x v="6"/>
    <m/>
    <m/>
    <x v="8"/>
    <x v="6"/>
    <x v="23"/>
    <x v="0"/>
    <x v="0"/>
    <x v="2"/>
    <n v="41.36"/>
    <x v="12"/>
    <x v="1"/>
    <n v="2021"/>
    <x v="3"/>
  </r>
  <r>
    <x v="19"/>
    <s v="1.02.01.00.00.00"/>
    <x v="1"/>
    <x v="2"/>
    <x v="1"/>
    <x v="0"/>
    <x v="1"/>
    <x v="0"/>
    <m/>
    <m/>
    <x v="1"/>
    <x v="0"/>
    <d v="2021-12-10T00:00:00"/>
    <x v="266"/>
    <n v="0"/>
    <n v="3631.96"/>
    <m/>
    <x v="17"/>
    <x v="10"/>
    <m/>
    <m/>
    <x v="17"/>
    <x v="10"/>
    <x v="16"/>
    <x v="0"/>
    <x v="0"/>
    <x v="2"/>
    <n v="3631.96"/>
    <x v="12"/>
    <x v="1"/>
    <n v="2021"/>
    <x v="3"/>
  </r>
  <r>
    <x v="16"/>
    <m/>
    <x v="1"/>
    <x v="1"/>
    <x v="1"/>
    <x v="0"/>
    <x v="0"/>
    <x v="0"/>
    <m/>
    <m/>
    <x v="1"/>
    <x v="0"/>
    <d v="2021-12-10T00:00:00"/>
    <x v="266"/>
    <m/>
    <n v="24903.41"/>
    <m/>
    <x v="0"/>
    <x v="0"/>
    <m/>
    <m/>
    <x v="0"/>
    <x v="0"/>
    <x v="13"/>
    <x v="0"/>
    <x v="0"/>
    <x v="2"/>
    <n v="0"/>
    <x v="0"/>
    <x v="0"/>
    <n v="2021"/>
    <x v="3"/>
  </r>
  <r>
    <x v="26"/>
    <m/>
    <x v="1"/>
    <x v="1"/>
    <x v="0"/>
    <x v="0"/>
    <x v="0"/>
    <x v="0"/>
    <m/>
    <s v="1"/>
    <x v="1"/>
    <x v="0"/>
    <d v="2021-12-03T00:00:00"/>
    <x v="266"/>
    <m/>
    <n v="23060.55"/>
    <m/>
    <x v="0"/>
    <x v="0"/>
    <m/>
    <m/>
    <x v="0"/>
    <x v="0"/>
    <x v="5"/>
    <x v="0"/>
    <x v="0"/>
    <x v="2"/>
    <n v="0"/>
    <x v="0"/>
    <x v="0"/>
    <n v="2021"/>
    <x v="3"/>
  </r>
  <r>
    <x v="15"/>
    <m/>
    <x v="1"/>
    <x v="1"/>
    <x v="0"/>
    <x v="0"/>
    <x v="0"/>
    <x v="0"/>
    <m/>
    <s v="1"/>
    <x v="1"/>
    <x v="0"/>
    <d v="2021-12-01T00:00:00"/>
    <x v="266"/>
    <m/>
    <n v="1842.86"/>
    <m/>
    <x v="0"/>
    <x v="0"/>
    <m/>
    <m/>
    <x v="0"/>
    <x v="0"/>
    <x v="12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10T00:00:00"/>
    <x v="266"/>
    <n v="10169.5"/>
    <n v="242.13"/>
    <m/>
    <x v="17"/>
    <x v="4"/>
    <m/>
    <m/>
    <x v="17"/>
    <x v="4"/>
    <x v="16"/>
    <x v="0"/>
    <x v="0"/>
    <x v="2"/>
    <n v="242.13"/>
    <x v="12"/>
    <x v="1"/>
    <n v="2021"/>
    <x v="3"/>
  </r>
  <r>
    <x v="3"/>
    <m/>
    <x v="1"/>
    <x v="1"/>
    <x v="0"/>
    <x v="0"/>
    <x v="1"/>
    <x v="0"/>
    <m/>
    <s v="1"/>
    <x v="1"/>
    <x v="0"/>
    <d v="2021-12-10T00:00:00"/>
    <x v="266"/>
    <n v="0"/>
    <n v="4875238.0999999996"/>
    <m/>
    <x v="15"/>
    <x v="11"/>
    <m/>
    <m/>
    <x v="15"/>
    <x v="11"/>
    <x v="2"/>
    <x v="0"/>
    <x v="0"/>
    <x v="2"/>
    <n v="-4875238.099999999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0T00:00:00"/>
    <x v="266"/>
    <n v="8135.59"/>
    <n v="193.7"/>
    <m/>
    <x v="17"/>
    <x v="4"/>
    <m/>
    <m/>
    <x v="17"/>
    <x v="4"/>
    <x v="16"/>
    <x v="0"/>
    <x v="0"/>
    <x v="2"/>
    <n v="193.7"/>
    <x v="12"/>
    <x v="1"/>
    <n v="2021"/>
    <x v="3"/>
  </r>
  <r>
    <x v="9"/>
    <m/>
    <x v="1"/>
    <x v="1"/>
    <x v="0"/>
    <x v="0"/>
    <x v="1"/>
    <x v="0"/>
    <m/>
    <s v="1"/>
    <x v="1"/>
    <x v="0"/>
    <d v="2021-12-10T00:00:00"/>
    <x v="266"/>
    <n v="0"/>
    <n v="1595238.1"/>
    <m/>
    <x v="19"/>
    <x v="11"/>
    <m/>
    <m/>
    <x v="19"/>
    <x v="11"/>
    <x v="7"/>
    <x v="0"/>
    <x v="0"/>
    <x v="2"/>
    <n v="-1595238.1"/>
    <x v="12"/>
    <x v="1"/>
    <n v="2021"/>
    <x v="3"/>
  </r>
  <r>
    <x v="40"/>
    <m/>
    <x v="1"/>
    <x v="1"/>
    <x v="0"/>
    <x v="0"/>
    <x v="1"/>
    <x v="0"/>
    <m/>
    <s v="1"/>
    <x v="1"/>
    <x v="0"/>
    <d v="2021-12-10T00:00:00"/>
    <x v="266"/>
    <n v="0"/>
    <n v="920000"/>
    <m/>
    <x v="20"/>
    <x v="11"/>
    <m/>
    <m/>
    <x v="20"/>
    <x v="11"/>
    <x v="2"/>
    <x v="0"/>
    <x v="0"/>
    <x v="2"/>
    <n v="-920000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0T00:00:00"/>
    <x v="266"/>
    <n v="2130.4"/>
    <n v="50.72"/>
    <m/>
    <x v="17"/>
    <x v="7"/>
    <m/>
    <m/>
    <x v="17"/>
    <x v="7"/>
    <x v="16"/>
    <x v="0"/>
    <x v="0"/>
    <x v="2"/>
    <n v="50.7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3T00:00:00"/>
    <x v="267"/>
    <n v="10000"/>
    <n v="804.44"/>
    <m/>
    <x v="17"/>
    <x v="3"/>
    <m/>
    <m/>
    <x v="17"/>
    <x v="3"/>
    <x v="16"/>
    <x v="0"/>
    <x v="0"/>
    <x v="2"/>
    <n v="804.4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3T00:00:00"/>
    <x v="267"/>
    <n v="2332.64"/>
    <n v="56.4"/>
    <m/>
    <x v="17"/>
    <x v="8"/>
    <m/>
    <m/>
    <x v="17"/>
    <x v="8"/>
    <x v="16"/>
    <x v="0"/>
    <x v="0"/>
    <x v="2"/>
    <n v="56.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3T00:00:00"/>
    <x v="267"/>
    <n v="25000"/>
    <n v="835.44"/>
    <m/>
    <x v="17"/>
    <x v="5"/>
    <m/>
    <m/>
    <x v="17"/>
    <x v="5"/>
    <x v="16"/>
    <x v="0"/>
    <x v="0"/>
    <x v="2"/>
    <n v="835.44"/>
    <x v="12"/>
    <x v="1"/>
    <n v="2021"/>
    <x v="3"/>
  </r>
  <r>
    <x v="9"/>
    <s v="2.02.00.00.00.00"/>
    <x v="1"/>
    <x v="1"/>
    <x v="0"/>
    <x v="0"/>
    <x v="1"/>
    <x v="3"/>
    <m/>
    <m/>
    <x v="1"/>
    <x v="0"/>
    <d v="2021-12-13T00:00:00"/>
    <x v="267"/>
    <n v="-67000000"/>
    <n v="-1595238.1"/>
    <m/>
    <x v="19"/>
    <x v="6"/>
    <m/>
    <m/>
    <x v="19"/>
    <x v="6"/>
    <x v="7"/>
    <x v="0"/>
    <x v="0"/>
    <x v="2"/>
    <n v="1595238.1"/>
    <x v="12"/>
    <x v="29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386529.56"/>
    <m/>
    <x v="19"/>
    <x v="35"/>
    <m/>
    <m/>
    <x v="19"/>
    <x v="35"/>
    <x v="7"/>
    <x v="0"/>
    <x v="0"/>
    <x v="2"/>
    <n v="386529.5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476.19"/>
    <m/>
    <x v="16"/>
    <x v="2"/>
    <m/>
    <m/>
    <x v="16"/>
    <x v="2"/>
    <x v="16"/>
    <x v="0"/>
    <x v="0"/>
    <x v="2"/>
    <n v="476.19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100686.7"/>
    <m/>
    <x v="19"/>
    <x v="35"/>
    <m/>
    <m/>
    <x v="19"/>
    <x v="35"/>
    <x v="7"/>
    <x v="0"/>
    <x v="0"/>
    <x v="2"/>
    <n v="100686.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61.9"/>
    <m/>
    <x v="16"/>
    <x v="18"/>
    <m/>
    <m/>
    <x v="16"/>
    <x v="18"/>
    <x v="16"/>
    <x v="0"/>
    <x v="0"/>
    <x v="2"/>
    <n v="61.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3T00:00:00"/>
    <x v="267"/>
    <n v="0"/>
    <n v="1190.48"/>
    <m/>
    <x v="17"/>
    <x v="10"/>
    <m/>
    <m/>
    <x v="17"/>
    <x v="10"/>
    <x v="16"/>
    <x v="0"/>
    <x v="0"/>
    <x v="2"/>
    <n v="1190.4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190.48"/>
    <m/>
    <x v="16"/>
    <x v="8"/>
    <m/>
    <m/>
    <x v="16"/>
    <x v="8"/>
    <x v="16"/>
    <x v="0"/>
    <x v="0"/>
    <x v="2"/>
    <n v="190.48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53211.839999999997"/>
    <m/>
    <x v="19"/>
    <x v="35"/>
    <m/>
    <m/>
    <x v="19"/>
    <x v="35"/>
    <x v="7"/>
    <x v="0"/>
    <x v="0"/>
    <x v="2"/>
    <n v="53211.83999999999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23.81"/>
    <m/>
    <x v="16"/>
    <x v="8"/>
    <m/>
    <m/>
    <x v="16"/>
    <x v="8"/>
    <x v="16"/>
    <x v="0"/>
    <x v="0"/>
    <x v="2"/>
    <n v="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97.62"/>
    <m/>
    <x v="16"/>
    <x v="7"/>
    <m/>
    <m/>
    <x v="16"/>
    <x v="7"/>
    <x v="16"/>
    <x v="0"/>
    <x v="0"/>
    <x v="2"/>
    <n v="97.62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59495.23"/>
    <m/>
    <x v="19"/>
    <x v="35"/>
    <m/>
    <m/>
    <x v="19"/>
    <x v="35"/>
    <x v="7"/>
    <x v="0"/>
    <x v="0"/>
    <x v="2"/>
    <n v="59495.2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161.9"/>
    <m/>
    <x v="16"/>
    <x v="9"/>
    <m/>
    <m/>
    <x v="16"/>
    <x v="9"/>
    <x v="16"/>
    <x v="0"/>
    <x v="0"/>
    <x v="2"/>
    <n v="161.9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12071.18"/>
    <m/>
    <x v="19"/>
    <x v="35"/>
    <m/>
    <m/>
    <x v="19"/>
    <x v="35"/>
    <x v="7"/>
    <x v="0"/>
    <x v="0"/>
    <x v="2"/>
    <n v="12071.18"/>
    <x v="12"/>
    <x v="1"/>
    <n v="2021"/>
    <x v="3"/>
  </r>
  <r>
    <x v="9"/>
    <m/>
    <x v="1"/>
    <x v="2"/>
    <x v="0"/>
    <x v="0"/>
    <x v="1"/>
    <x v="4"/>
    <m/>
    <m/>
    <x v="1"/>
    <x v="0"/>
    <d v="2021-12-13T00:00:00"/>
    <x v="267"/>
    <n v="0"/>
    <n v="5952.38"/>
    <m/>
    <x v="19"/>
    <x v="6"/>
    <m/>
    <m/>
    <x v="19"/>
    <x v="6"/>
    <x v="7"/>
    <x v="0"/>
    <x v="0"/>
    <x v="2"/>
    <n v="5952.3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3T00:00:00"/>
    <x v="267"/>
    <n v="0"/>
    <n v="23.81"/>
    <m/>
    <x v="16"/>
    <x v="8"/>
    <m/>
    <m/>
    <x v="16"/>
    <x v="8"/>
    <x v="16"/>
    <x v="0"/>
    <x v="0"/>
    <x v="2"/>
    <n v="23.81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13T00:00:00"/>
    <x v="267"/>
    <n v="3462.3"/>
    <n v="82.44"/>
    <m/>
    <x v="17"/>
    <x v="7"/>
    <m/>
    <m/>
    <x v="17"/>
    <x v="7"/>
    <x v="16"/>
    <x v="0"/>
    <x v="0"/>
    <x v="2"/>
    <n v="82.44"/>
    <x v="12"/>
    <x v="1"/>
    <n v="2021"/>
    <x v="3"/>
  </r>
  <r>
    <x v="5"/>
    <s v="2.15.08.09.00.00"/>
    <x v="1"/>
    <x v="1"/>
    <x v="0"/>
    <x v="0"/>
    <x v="1"/>
    <x v="3"/>
    <m/>
    <m/>
    <x v="1"/>
    <x v="0"/>
    <d v="2021-12-13T00:00:00"/>
    <x v="267"/>
    <n v="-44000"/>
    <n v="-1047.6199999999999"/>
    <m/>
    <x v="39"/>
    <x v="2"/>
    <m/>
    <m/>
    <x v="5"/>
    <x v="2"/>
    <x v="0"/>
    <x v="0"/>
    <x v="0"/>
    <x v="2"/>
    <n v="1047.6199999999999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13T00:00:00"/>
    <x v="267"/>
    <n v="12465.94"/>
    <n v="296.81"/>
    <m/>
    <x v="17"/>
    <x v="2"/>
    <m/>
    <m/>
    <x v="17"/>
    <x v="2"/>
    <x v="16"/>
    <x v="0"/>
    <x v="0"/>
    <x v="2"/>
    <n v="296.8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5000"/>
    <n v="125.25"/>
    <m/>
    <x v="17"/>
    <x v="3"/>
    <m/>
    <m/>
    <x v="17"/>
    <x v="3"/>
    <x v="16"/>
    <x v="0"/>
    <x v="0"/>
    <x v="2"/>
    <n v="125.25"/>
    <x v="12"/>
    <x v="1"/>
    <n v="2021"/>
    <x v="3"/>
  </r>
  <r>
    <x v="9"/>
    <s v="2.01.04.00.00.00"/>
    <x v="1"/>
    <x v="1"/>
    <x v="0"/>
    <x v="0"/>
    <x v="1"/>
    <x v="3"/>
    <m/>
    <m/>
    <x v="1"/>
    <x v="0"/>
    <d v="2021-12-14T00:00:00"/>
    <x v="268"/>
    <n v="-650000"/>
    <n v="-14931.6"/>
    <m/>
    <x v="19"/>
    <x v="6"/>
    <m/>
    <m/>
    <x v="19"/>
    <x v="6"/>
    <x v="7"/>
    <x v="0"/>
    <x v="0"/>
    <x v="2"/>
    <n v="14931.6"/>
    <x v="12"/>
    <x v="29"/>
    <n v="2021"/>
    <x v="3"/>
  </r>
  <r>
    <x v="9"/>
    <s v="2.01.02.00.00.00"/>
    <x v="1"/>
    <x v="1"/>
    <x v="0"/>
    <x v="0"/>
    <x v="1"/>
    <x v="3"/>
    <m/>
    <m/>
    <x v="1"/>
    <x v="0"/>
    <d v="2021-12-14T00:00:00"/>
    <x v="268"/>
    <n v="-130000"/>
    <n v="-8930.3700000000008"/>
    <m/>
    <x v="19"/>
    <x v="6"/>
    <m/>
    <m/>
    <x v="19"/>
    <x v="6"/>
    <x v="7"/>
    <x v="0"/>
    <x v="0"/>
    <x v="2"/>
    <n v="8930.370000000000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10000"/>
    <n v="256.74"/>
    <m/>
    <x v="17"/>
    <x v="5"/>
    <m/>
    <m/>
    <x v="17"/>
    <x v="5"/>
    <x v="16"/>
    <x v="0"/>
    <x v="0"/>
    <x v="2"/>
    <n v="256.74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14T00:00:00"/>
    <x v="268"/>
    <n v="-5200"/>
    <n v="-123.81"/>
    <m/>
    <x v="19"/>
    <x v="8"/>
    <m/>
    <m/>
    <x v="19"/>
    <x v="8"/>
    <x v="7"/>
    <x v="0"/>
    <x v="0"/>
    <x v="2"/>
    <n v="123.81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14T00:00:00"/>
    <x v="268"/>
    <n v="-155000000"/>
    <n v="-3684160.89"/>
    <m/>
    <x v="19"/>
    <x v="6"/>
    <m/>
    <m/>
    <x v="19"/>
    <x v="6"/>
    <x v="7"/>
    <x v="0"/>
    <x v="0"/>
    <x v="2"/>
    <n v="3684160.89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4T00:00:00"/>
    <x v="268"/>
    <n v="45000"/>
    <n v="1099.07"/>
    <m/>
    <x v="17"/>
    <x v="5"/>
    <m/>
    <m/>
    <x v="17"/>
    <x v="5"/>
    <x v="16"/>
    <x v="0"/>
    <x v="0"/>
    <x v="2"/>
    <n v="1099.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595.24"/>
    <m/>
    <x v="16"/>
    <x v="8"/>
    <m/>
    <m/>
    <x v="16"/>
    <x v="8"/>
    <x v="16"/>
    <x v="0"/>
    <x v="0"/>
    <x v="2"/>
    <n v="595.2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0"/>
    <n v="603.28"/>
    <m/>
    <x v="17"/>
    <x v="13"/>
    <m/>
    <m/>
    <x v="17"/>
    <x v="13"/>
    <x v="16"/>
    <x v="0"/>
    <x v="0"/>
    <x v="2"/>
    <n v="603.28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0"/>
    <n v="18066.95"/>
    <m/>
    <x v="17"/>
    <x v="6"/>
    <m/>
    <m/>
    <x v="17"/>
    <x v="6"/>
    <x v="16"/>
    <x v="0"/>
    <x v="0"/>
    <x v="2"/>
    <n v="18066.9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71.430000000000007"/>
    <m/>
    <x v="16"/>
    <x v="8"/>
    <m/>
    <m/>
    <x v="16"/>
    <x v="8"/>
    <x v="16"/>
    <x v="0"/>
    <x v="0"/>
    <x v="2"/>
    <n v="71.430000000000007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14T00:00:00"/>
    <x v="268"/>
    <n v="-7800"/>
    <n v="-185.71"/>
    <m/>
    <x v="19"/>
    <x v="16"/>
    <m/>
    <m/>
    <x v="19"/>
    <x v="16"/>
    <x v="7"/>
    <x v="0"/>
    <x v="0"/>
    <x v="2"/>
    <n v="185.71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59.52"/>
    <m/>
    <x v="16"/>
    <x v="18"/>
    <m/>
    <m/>
    <x v="16"/>
    <x v="18"/>
    <x v="16"/>
    <x v="0"/>
    <x v="0"/>
    <x v="2"/>
    <n v="59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4T00:00:00"/>
    <x v="268"/>
    <n v="0"/>
    <n v="38.479999999999997"/>
    <m/>
    <x v="16"/>
    <x v="2"/>
    <m/>
    <m/>
    <x v="16"/>
    <x v="2"/>
    <x v="16"/>
    <x v="0"/>
    <x v="0"/>
    <x v="2"/>
    <n v="38.479999999999997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14T00:00:00"/>
    <x v="268"/>
    <n v="0"/>
    <n v="806.07"/>
    <m/>
    <x v="8"/>
    <x v="16"/>
    <m/>
    <m/>
    <x v="8"/>
    <x v="16"/>
    <x v="23"/>
    <x v="0"/>
    <x v="0"/>
    <x v="2"/>
    <n v="806.07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14T00:00:00"/>
    <x v="268"/>
    <n v="0"/>
    <n v="82.64"/>
    <m/>
    <x v="8"/>
    <x v="2"/>
    <m/>
    <m/>
    <x v="8"/>
    <x v="2"/>
    <x v="23"/>
    <x v="0"/>
    <x v="0"/>
    <x v="2"/>
    <n v="82.64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14T00:00:00"/>
    <x v="268"/>
    <n v="0"/>
    <n v="-9.0299999999999994"/>
    <m/>
    <x v="19"/>
    <x v="11"/>
    <m/>
    <m/>
    <x v="19"/>
    <x v="11"/>
    <x v="7"/>
    <x v="0"/>
    <x v="0"/>
    <x v="2"/>
    <n v="9.0299999999999994"/>
    <x v="12"/>
    <x v="29"/>
    <n v="2021"/>
    <x v="3"/>
  </r>
  <r>
    <x v="9"/>
    <s v="2.03.01.07.00.00"/>
    <x v="1"/>
    <x v="1"/>
    <x v="0"/>
    <x v="0"/>
    <x v="1"/>
    <x v="3"/>
    <m/>
    <m/>
    <x v="1"/>
    <x v="0"/>
    <d v="2021-12-14T00:00:00"/>
    <x v="268"/>
    <n v="-22100"/>
    <n v="-526.19000000000005"/>
    <m/>
    <x v="19"/>
    <x v="9"/>
    <m/>
    <m/>
    <x v="19"/>
    <x v="9"/>
    <x v="7"/>
    <x v="0"/>
    <x v="0"/>
    <x v="2"/>
    <n v="526.19000000000005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14T00:00:00"/>
    <x v="268"/>
    <n v="19588.8"/>
    <n v="466.4"/>
    <m/>
    <x v="17"/>
    <x v="9"/>
    <m/>
    <m/>
    <x v="17"/>
    <x v="9"/>
    <x v="16"/>
    <x v="0"/>
    <x v="0"/>
    <x v="2"/>
    <n v="466.4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5T00:00:00"/>
    <x v="269"/>
    <n v="1560"/>
    <n v="37.14"/>
    <m/>
    <x v="17"/>
    <x v="12"/>
    <m/>
    <m/>
    <x v="17"/>
    <x v="12"/>
    <x v="16"/>
    <x v="0"/>
    <x v="0"/>
    <x v="2"/>
    <n v="37.14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6160363.6799999997"/>
    <n v="146445.57"/>
    <m/>
    <x v="17"/>
    <x v="12"/>
    <m/>
    <m/>
    <x v="17"/>
    <x v="12"/>
    <x v="16"/>
    <x v="0"/>
    <x v="0"/>
    <x v="2"/>
    <n v="146445.57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15T00:00:00"/>
    <x v="269"/>
    <n v="-2421.6"/>
    <n v="-57.66"/>
    <m/>
    <x v="5"/>
    <x v="30"/>
    <m/>
    <m/>
    <x v="5"/>
    <x v="30"/>
    <x v="0"/>
    <x v="0"/>
    <x v="0"/>
    <x v="2"/>
    <n v="57.66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5T00:00:00"/>
    <x v="269"/>
    <n v="3000"/>
    <n v="258.02"/>
    <m/>
    <x v="17"/>
    <x v="3"/>
    <m/>
    <m/>
    <x v="17"/>
    <x v="3"/>
    <x v="16"/>
    <x v="0"/>
    <x v="0"/>
    <x v="2"/>
    <n v="258.02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15T00:00:00"/>
    <x v="269"/>
    <n v="-2250000"/>
    <n v="-55285.02"/>
    <m/>
    <x v="19"/>
    <x v="6"/>
    <m/>
    <m/>
    <x v="19"/>
    <x v="6"/>
    <x v="7"/>
    <x v="0"/>
    <x v="0"/>
    <x v="2"/>
    <n v="55285.02"/>
    <x v="12"/>
    <x v="29"/>
    <n v="2021"/>
    <x v="3"/>
  </r>
  <r>
    <x v="9"/>
    <s v="2.15.03.00.00.00"/>
    <x v="1"/>
    <x v="1"/>
    <x v="0"/>
    <x v="0"/>
    <x v="1"/>
    <x v="3"/>
    <m/>
    <m/>
    <x v="1"/>
    <x v="0"/>
    <d v="2021-12-15T00:00:00"/>
    <x v="269"/>
    <n v="-220000"/>
    <n v="-7605.58"/>
    <m/>
    <x v="19"/>
    <x v="6"/>
    <m/>
    <m/>
    <x v="19"/>
    <x v="6"/>
    <x v="7"/>
    <x v="0"/>
    <x v="0"/>
    <x v="2"/>
    <n v="7605.5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15T00:00:00"/>
    <x v="269"/>
    <n v="12000"/>
    <n v="291.88"/>
    <m/>
    <x v="17"/>
    <x v="5"/>
    <m/>
    <m/>
    <x v="17"/>
    <x v="5"/>
    <x v="16"/>
    <x v="0"/>
    <x v="0"/>
    <x v="2"/>
    <n v="291.88"/>
    <x v="12"/>
    <x v="1"/>
    <n v="2021"/>
    <x v="3"/>
  </r>
  <r>
    <x v="9"/>
    <m/>
    <x v="1"/>
    <x v="1"/>
    <x v="0"/>
    <x v="0"/>
    <x v="0"/>
    <x v="0"/>
    <m/>
    <m/>
    <x v="1"/>
    <x v="0"/>
    <d v="2021-12-15T00:00:00"/>
    <x v="269"/>
    <n v="0"/>
    <n v="59523.81"/>
    <m/>
    <x v="19"/>
    <x v="11"/>
    <m/>
    <m/>
    <x v="19"/>
    <x v="11"/>
    <x v="7"/>
    <x v="0"/>
    <x v="0"/>
    <x v="2"/>
    <n v="-59523.8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5T00:00:00"/>
    <x v="269"/>
    <n v="0"/>
    <n v="183.33"/>
    <m/>
    <x v="16"/>
    <x v="15"/>
    <m/>
    <m/>
    <x v="16"/>
    <x v="15"/>
    <x v="16"/>
    <x v="0"/>
    <x v="0"/>
    <x v="2"/>
    <n v="183.33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29202.44"/>
    <m/>
    <x v="17"/>
    <x v="24"/>
    <m/>
    <m/>
    <x v="17"/>
    <x v="24"/>
    <x v="16"/>
    <x v="0"/>
    <x v="0"/>
    <x v="2"/>
    <n v="29202.44"/>
    <x v="12"/>
    <x v="1"/>
    <n v="2021"/>
    <x v="3"/>
  </r>
  <r>
    <x v="9"/>
    <m/>
    <x v="1"/>
    <x v="2"/>
    <x v="0"/>
    <x v="0"/>
    <x v="1"/>
    <x v="4"/>
    <m/>
    <m/>
    <x v="1"/>
    <x v="0"/>
    <d v="2021-12-15T00:00:00"/>
    <x v="269"/>
    <n v="0"/>
    <n v="7142.86"/>
    <m/>
    <x v="19"/>
    <x v="20"/>
    <m/>
    <m/>
    <x v="19"/>
    <x v="20"/>
    <x v="7"/>
    <x v="0"/>
    <x v="0"/>
    <x v="2"/>
    <n v="7142.86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15T00:00:00"/>
    <x v="269"/>
    <n v="0"/>
    <n v="30.92"/>
    <m/>
    <x v="8"/>
    <x v="2"/>
    <m/>
    <m/>
    <x v="8"/>
    <x v="2"/>
    <x v="23"/>
    <x v="0"/>
    <x v="0"/>
    <x v="2"/>
    <n v="30.92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737.35"/>
    <m/>
    <x v="17"/>
    <x v="13"/>
    <m/>
    <m/>
    <x v="17"/>
    <x v="13"/>
    <x v="16"/>
    <x v="0"/>
    <x v="0"/>
    <x v="2"/>
    <n v="737.3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5T00:00:00"/>
    <x v="269"/>
    <n v="0"/>
    <n v="792.65"/>
    <m/>
    <x v="17"/>
    <x v="10"/>
    <m/>
    <m/>
    <x v="17"/>
    <x v="10"/>
    <x v="16"/>
    <x v="0"/>
    <x v="0"/>
    <x v="2"/>
    <n v="792.6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5T00:00:00"/>
    <x v="269"/>
    <n v="0"/>
    <n v="119.05"/>
    <m/>
    <x v="16"/>
    <x v="8"/>
    <m/>
    <m/>
    <x v="16"/>
    <x v="8"/>
    <x v="16"/>
    <x v="0"/>
    <x v="0"/>
    <x v="2"/>
    <n v="119.05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15T00:00:00"/>
    <x v="269"/>
    <n v="-300000"/>
    <n v="-7142.86"/>
    <m/>
    <x v="19"/>
    <x v="20"/>
    <m/>
    <m/>
    <x v="19"/>
    <x v="20"/>
    <x v="7"/>
    <x v="0"/>
    <x v="0"/>
    <x v="2"/>
    <n v="7142.86"/>
    <x v="12"/>
    <x v="29"/>
    <n v="2021"/>
    <x v="3"/>
  </r>
  <r>
    <x v="14"/>
    <m/>
    <x v="1"/>
    <x v="1"/>
    <x v="0"/>
    <x v="0"/>
    <x v="0"/>
    <x v="0"/>
    <m/>
    <s v="1"/>
    <x v="1"/>
    <x v="0"/>
    <d v="2021-12-03T00:00:00"/>
    <x v="269"/>
    <m/>
    <n v="124007.61"/>
    <m/>
    <x v="0"/>
    <x v="0"/>
    <m/>
    <m/>
    <x v="0"/>
    <x v="0"/>
    <x v="11"/>
    <x v="0"/>
    <x v="0"/>
    <x v="2"/>
    <n v="0"/>
    <x v="0"/>
    <x v="0"/>
    <n v="2021"/>
    <x v="3"/>
  </r>
  <r>
    <x v="5"/>
    <m/>
    <x v="1"/>
    <x v="1"/>
    <x v="0"/>
    <x v="0"/>
    <x v="0"/>
    <x v="0"/>
    <m/>
    <s v="1"/>
    <x v="1"/>
    <x v="0"/>
    <d v="2021-12-02T00:00:00"/>
    <x v="269"/>
    <m/>
    <n v="1241.49"/>
    <m/>
    <x v="0"/>
    <x v="0"/>
    <m/>
    <m/>
    <x v="0"/>
    <x v="0"/>
    <x v="0"/>
    <x v="0"/>
    <x v="0"/>
    <x v="2"/>
    <n v="0"/>
    <x v="0"/>
    <x v="0"/>
    <n v="2021"/>
    <x v="3"/>
  </r>
  <r>
    <x v="12"/>
    <m/>
    <x v="1"/>
    <x v="1"/>
    <x v="0"/>
    <x v="0"/>
    <x v="0"/>
    <x v="0"/>
    <s v="X"/>
    <s v="1"/>
    <x v="1"/>
    <x v="0"/>
    <d v="2021-12-03T00:00:00"/>
    <x v="269"/>
    <m/>
    <n v="6332.86"/>
    <m/>
    <x v="0"/>
    <x v="0"/>
    <m/>
    <m/>
    <x v="0"/>
    <x v="0"/>
    <x v="10"/>
    <x v="0"/>
    <x v="0"/>
    <x v="2"/>
    <n v="0"/>
    <x v="0"/>
    <x v="0"/>
    <n v="2021"/>
    <x v="3"/>
  </r>
  <r>
    <x v="2"/>
    <m/>
    <x v="1"/>
    <x v="1"/>
    <x v="0"/>
    <x v="0"/>
    <x v="0"/>
    <x v="0"/>
    <m/>
    <s v="3"/>
    <x v="1"/>
    <x v="0"/>
    <d v="2021-12-01T00:00:00"/>
    <x v="269"/>
    <m/>
    <n v="178.98"/>
    <m/>
    <x v="0"/>
    <x v="0"/>
    <m/>
    <m/>
    <x v="0"/>
    <x v="0"/>
    <x v="1"/>
    <x v="0"/>
    <x v="0"/>
    <x v="2"/>
    <n v="0"/>
    <x v="0"/>
    <x v="0"/>
    <n v="2021"/>
    <x v="3"/>
  </r>
  <r>
    <x v="29"/>
    <m/>
    <x v="1"/>
    <x v="1"/>
    <x v="0"/>
    <x v="0"/>
    <x v="0"/>
    <x v="0"/>
    <s v="X"/>
    <s v="1"/>
    <x v="1"/>
    <x v="0"/>
    <d v="2021-12-03T00:00:00"/>
    <x v="269"/>
    <m/>
    <n v="2500000"/>
    <m/>
    <x v="0"/>
    <x v="0"/>
    <m/>
    <m/>
    <x v="0"/>
    <x v="0"/>
    <x v="0"/>
    <x v="0"/>
    <x v="0"/>
    <x v="2"/>
    <n v="0"/>
    <x v="0"/>
    <x v="0"/>
    <n v="2021"/>
    <x v="3"/>
  </r>
  <r>
    <x v="17"/>
    <m/>
    <x v="1"/>
    <x v="1"/>
    <x v="1"/>
    <x v="0"/>
    <x v="0"/>
    <x v="0"/>
    <m/>
    <m/>
    <x v="1"/>
    <x v="0"/>
    <d v="2021-12-15T00:00:00"/>
    <x v="269"/>
    <m/>
    <n v="2695648.81"/>
    <m/>
    <x v="0"/>
    <x v="0"/>
    <m/>
    <m/>
    <x v="0"/>
    <x v="0"/>
    <x v="14"/>
    <x v="0"/>
    <x v="0"/>
    <x v="2"/>
    <n v="0"/>
    <x v="0"/>
    <x v="0"/>
    <n v="2021"/>
    <x v="3"/>
  </r>
  <r>
    <x v="2"/>
    <m/>
    <x v="1"/>
    <x v="1"/>
    <x v="0"/>
    <x v="0"/>
    <x v="0"/>
    <x v="0"/>
    <s v="X"/>
    <s v="1"/>
    <x v="1"/>
    <x v="0"/>
    <d v="2021-12-03T00:00:00"/>
    <x v="269"/>
    <m/>
    <n v="63887.86"/>
    <m/>
    <x v="0"/>
    <x v="0"/>
    <m/>
    <m/>
    <x v="0"/>
    <x v="0"/>
    <x v="1"/>
    <x v="0"/>
    <x v="0"/>
    <x v="2"/>
    <n v="0"/>
    <x v="0"/>
    <x v="0"/>
    <n v="2021"/>
    <x v="3"/>
  </r>
  <r>
    <x v="27"/>
    <s v="2.15.08.01.00.00"/>
    <x v="1"/>
    <x v="1"/>
    <x v="0"/>
    <x v="0"/>
    <x v="1"/>
    <x v="3"/>
    <m/>
    <m/>
    <x v="1"/>
    <x v="0"/>
    <d v="2021-12-15T00:00:00"/>
    <x v="269"/>
    <n v="-6030"/>
    <n v="-143.57"/>
    <m/>
    <x v="14"/>
    <x v="5"/>
    <m/>
    <m/>
    <x v="14"/>
    <x v="5"/>
    <x v="0"/>
    <x v="0"/>
    <x v="0"/>
    <x v="2"/>
    <n v="143.57"/>
    <x v="12"/>
    <x v="29"/>
    <n v="2021"/>
    <x v="3"/>
  </r>
  <r>
    <x v="15"/>
    <s v="2.06.02.00.00.00"/>
    <x v="1"/>
    <x v="1"/>
    <x v="0"/>
    <x v="0"/>
    <x v="1"/>
    <x v="3"/>
    <m/>
    <m/>
    <x v="1"/>
    <x v="0"/>
    <d v="2021-12-15T00:00:00"/>
    <x v="269"/>
    <n v="-47946.68"/>
    <n v="-1141.5899999999999"/>
    <m/>
    <x v="31"/>
    <x v="19"/>
    <m/>
    <m/>
    <x v="23"/>
    <x v="19"/>
    <x v="12"/>
    <x v="0"/>
    <x v="0"/>
    <x v="2"/>
    <n v="1141.5899999999999"/>
    <x v="12"/>
    <x v="29"/>
    <n v="2021"/>
    <x v="3"/>
  </r>
  <r>
    <x v="15"/>
    <m/>
    <x v="1"/>
    <x v="1"/>
    <x v="0"/>
    <x v="0"/>
    <x v="1"/>
    <x v="0"/>
    <m/>
    <s v="1"/>
    <x v="1"/>
    <x v="0"/>
    <d v="2021-12-15T00:00:00"/>
    <x v="269"/>
    <n v="0"/>
    <n v="59523.81"/>
    <m/>
    <x v="32"/>
    <x v="11"/>
    <m/>
    <m/>
    <x v="23"/>
    <x v="11"/>
    <x v="12"/>
    <x v="0"/>
    <x v="0"/>
    <x v="2"/>
    <n v="-59523.8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5T00:00:00"/>
    <x v="269"/>
    <n v="161239.07"/>
    <n v="3839.03"/>
    <m/>
    <x v="17"/>
    <x v="2"/>
    <m/>
    <m/>
    <x v="17"/>
    <x v="2"/>
    <x v="16"/>
    <x v="0"/>
    <x v="0"/>
    <x v="2"/>
    <n v="3839.03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16T00:00:00"/>
    <x v="270"/>
    <n v="3479.94"/>
    <n v="82.86"/>
    <m/>
    <x v="17"/>
    <x v="15"/>
    <m/>
    <m/>
    <x v="17"/>
    <x v="15"/>
    <x v="16"/>
    <x v="0"/>
    <x v="0"/>
    <x v="2"/>
    <n v="82.8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6T00:00:00"/>
    <x v="270"/>
    <n v="3000"/>
    <n v="153.08000000000001"/>
    <m/>
    <x v="17"/>
    <x v="3"/>
    <m/>
    <m/>
    <x v="17"/>
    <x v="3"/>
    <x v="16"/>
    <x v="0"/>
    <x v="0"/>
    <x v="2"/>
    <n v="153.0800000000000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6T00:00:00"/>
    <x v="270"/>
    <n v="10000"/>
    <n v="323.76"/>
    <m/>
    <x v="17"/>
    <x v="5"/>
    <m/>
    <m/>
    <x v="17"/>
    <x v="5"/>
    <x v="16"/>
    <x v="0"/>
    <x v="0"/>
    <x v="2"/>
    <n v="323.7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28.57"/>
    <m/>
    <x v="16"/>
    <x v="5"/>
    <m/>
    <m/>
    <x v="16"/>
    <x v="5"/>
    <x v="16"/>
    <x v="0"/>
    <x v="0"/>
    <x v="2"/>
    <n v="28.5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1428.57"/>
    <m/>
    <x v="16"/>
    <x v="12"/>
    <m/>
    <m/>
    <x v="16"/>
    <x v="12"/>
    <x v="16"/>
    <x v="0"/>
    <x v="0"/>
    <x v="2"/>
    <n v="1428.57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16T00:00:00"/>
    <x v="270"/>
    <n v="0"/>
    <n v="1297.68"/>
    <m/>
    <x v="8"/>
    <x v="6"/>
    <m/>
    <m/>
    <x v="8"/>
    <x v="6"/>
    <x v="23"/>
    <x v="0"/>
    <x v="0"/>
    <x v="2"/>
    <n v="1297.68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59.52"/>
    <m/>
    <x v="16"/>
    <x v="16"/>
    <m/>
    <m/>
    <x v="16"/>
    <x v="16"/>
    <x v="16"/>
    <x v="0"/>
    <x v="0"/>
    <x v="2"/>
    <n v="59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6T00:00:00"/>
    <x v="270"/>
    <n v="0"/>
    <n v="23.81"/>
    <m/>
    <x v="16"/>
    <x v="7"/>
    <m/>
    <m/>
    <x v="16"/>
    <x v="7"/>
    <x v="16"/>
    <x v="0"/>
    <x v="0"/>
    <x v="2"/>
    <n v="23.81"/>
    <x v="12"/>
    <x v="1"/>
    <n v="2021"/>
    <x v="3"/>
  </r>
  <r>
    <x v="11"/>
    <m/>
    <x v="1"/>
    <x v="1"/>
    <x v="1"/>
    <x v="0"/>
    <x v="0"/>
    <x v="0"/>
    <m/>
    <m/>
    <x v="1"/>
    <x v="0"/>
    <d v="2021-12-16T00:00:00"/>
    <x v="270"/>
    <m/>
    <n v="24624.85"/>
    <m/>
    <x v="0"/>
    <x v="0"/>
    <m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s v="X"/>
    <s v="1"/>
    <x v="1"/>
    <x v="0"/>
    <d v="2021-12-03T00:00:00"/>
    <x v="270"/>
    <m/>
    <n v="11915.49"/>
    <m/>
    <x v="0"/>
    <x v="0"/>
    <m/>
    <m/>
    <x v="0"/>
    <x v="0"/>
    <x v="10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12-03T00:00:00"/>
    <x v="270"/>
    <m/>
    <n v="18.45"/>
    <m/>
    <x v="0"/>
    <x v="0"/>
    <m/>
    <m/>
    <x v="0"/>
    <x v="0"/>
    <x v="10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0"/>
    <m/>
    <n v="4297.7700000000004"/>
    <m/>
    <x v="0"/>
    <x v="0"/>
    <m/>
    <m/>
    <x v="0"/>
    <x v="0"/>
    <x v="0"/>
    <x v="0"/>
    <x v="0"/>
    <x v="2"/>
    <n v="0"/>
    <x v="0"/>
    <x v="0"/>
    <n v="2021"/>
    <x v="3"/>
  </r>
  <r>
    <x v="11"/>
    <m/>
    <x v="1"/>
    <x v="1"/>
    <x v="0"/>
    <x v="0"/>
    <x v="0"/>
    <x v="0"/>
    <m/>
    <s v="1"/>
    <x v="1"/>
    <x v="0"/>
    <d v="2021-12-02T00:00:00"/>
    <x v="270"/>
    <m/>
    <n v="8393.14"/>
    <m/>
    <x v="0"/>
    <x v="0"/>
    <m/>
    <m/>
    <x v="0"/>
    <x v="0"/>
    <x v="9"/>
    <x v="0"/>
    <x v="0"/>
    <x v="2"/>
    <n v="0"/>
    <x v="0"/>
    <x v="0"/>
    <n v="2021"/>
    <x v="3"/>
  </r>
  <r>
    <x v="16"/>
    <m/>
    <x v="1"/>
    <x v="2"/>
    <x v="1"/>
    <x v="0"/>
    <x v="1"/>
    <x v="0"/>
    <m/>
    <m/>
    <x v="1"/>
    <x v="0"/>
    <d v="2021-12-16T00:00:00"/>
    <x v="270"/>
    <n v="1714459.69"/>
    <n v="40820.47"/>
    <m/>
    <x v="30"/>
    <x v="26"/>
    <m/>
    <m/>
    <x v="18"/>
    <x v="26"/>
    <x v="13"/>
    <x v="0"/>
    <x v="0"/>
    <x v="2"/>
    <n v="40820.47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6T00:00:00"/>
    <x v="270"/>
    <n v="39274.480000000003"/>
    <n v="935.11"/>
    <m/>
    <x v="17"/>
    <x v="2"/>
    <m/>
    <m/>
    <x v="17"/>
    <x v="2"/>
    <x v="16"/>
    <x v="0"/>
    <x v="0"/>
    <x v="2"/>
    <n v="935.1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5000"/>
    <n v="122.57"/>
    <m/>
    <x v="17"/>
    <x v="3"/>
    <m/>
    <m/>
    <x v="17"/>
    <x v="3"/>
    <x v="16"/>
    <x v="0"/>
    <x v="0"/>
    <x v="2"/>
    <n v="122.57"/>
    <x v="12"/>
    <x v="1"/>
    <n v="2021"/>
    <x v="3"/>
  </r>
  <r>
    <x v="5"/>
    <s v="2.15.01.05.02.00"/>
    <x v="5"/>
    <x v="1"/>
    <x v="0"/>
    <x v="0"/>
    <x v="1"/>
    <x v="3"/>
    <m/>
    <m/>
    <x v="2"/>
    <x v="0"/>
    <d v="2021-12-17T00:00:00"/>
    <x v="271"/>
    <n v="-4230.96"/>
    <n v="0"/>
    <m/>
    <x v="25"/>
    <x v="13"/>
    <m/>
    <m/>
    <x v="5"/>
    <x v="13"/>
    <x v="0"/>
    <x v="0"/>
    <x v="0"/>
    <x v="2"/>
    <n v="0"/>
    <x v="12"/>
    <x v="29"/>
    <n v="2021"/>
    <x v="3"/>
  </r>
  <r>
    <x v="5"/>
    <s v="2.15.01.12.00.00"/>
    <x v="1"/>
    <x v="1"/>
    <x v="0"/>
    <x v="0"/>
    <x v="1"/>
    <x v="3"/>
    <m/>
    <m/>
    <x v="1"/>
    <x v="0"/>
    <d v="2021-12-17T00:00:00"/>
    <x v="271"/>
    <n v="-1721.78"/>
    <n v="-40.99"/>
    <m/>
    <x v="24"/>
    <x v="13"/>
    <m/>
    <m/>
    <x v="5"/>
    <x v="13"/>
    <x v="0"/>
    <x v="0"/>
    <x v="0"/>
    <x v="2"/>
    <n v="40.99"/>
    <x v="12"/>
    <x v="29"/>
    <n v="2021"/>
    <x v="3"/>
  </r>
  <r>
    <x v="5"/>
    <s v="2.15.01.12.00.00"/>
    <x v="1"/>
    <x v="1"/>
    <x v="0"/>
    <x v="0"/>
    <x v="1"/>
    <x v="3"/>
    <m/>
    <m/>
    <x v="1"/>
    <x v="0"/>
    <d v="2021-12-17T00:00:00"/>
    <x v="271"/>
    <n v="-750"/>
    <n v="-1.47"/>
    <m/>
    <x v="24"/>
    <x v="13"/>
    <m/>
    <m/>
    <x v="5"/>
    <x v="13"/>
    <x v="0"/>
    <x v="0"/>
    <x v="0"/>
    <x v="2"/>
    <n v="1.47"/>
    <x v="12"/>
    <x v="29"/>
    <n v="2021"/>
    <x v="3"/>
  </r>
  <r>
    <x v="5"/>
    <s v="2.15.01.12.00.00"/>
    <x v="5"/>
    <x v="1"/>
    <x v="0"/>
    <x v="0"/>
    <x v="1"/>
    <x v="3"/>
    <m/>
    <m/>
    <x v="2"/>
    <x v="0"/>
    <d v="2021-12-17T00:00:00"/>
    <x v="271"/>
    <n v="-22500"/>
    <n v="0"/>
    <m/>
    <x v="24"/>
    <x v="12"/>
    <m/>
    <m/>
    <x v="5"/>
    <x v="12"/>
    <x v="0"/>
    <x v="0"/>
    <x v="0"/>
    <x v="2"/>
    <n v="0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3247.599999999999"/>
    <n v="553.51"/>
    <m/>
    <x v="17"/>
    <x v="15"/>
    <m/>
    <m/>
    <x v="17"/>
    <x v="15"/>
    <x v="16"/>
    <x v="0"/>
    <x v="0"/>
    <x v="2"/>
    <n v="553.5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35000"/>
    <n v="946.52"/>
    <m/>
    <x v="17"/>
    <x v="5"/>
    <m/>
    <m/>
    <x v="17"/>
    <x v="5"/>
    <x v="16"/>
    <x v="0"/>
    <x v="0"/>
    <x v="2"/>
    <n v="946.5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275"/>
    <n v="5.39"/>
    <m/>
    <x v="17"/>
    <x v="20"/>
    <m/>
    <m/>
    <x v="17"/>
    <x v="20"/>
    <x v="16"/>
    <x v="0"/>
    <x v="0"/>
    <x v="2"/>
    <n v="5.3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17T00:00:00"/>
    <x v="271"/>
    <n v="12000"/>
    <n v="281.33999999999997"/>
    <m/>
    <x v="17"/>
    <x v="5"/>
    <m/>
    <m/>
    <x v="17"/>
    <x v="5"/>
    <x v="16"/>
    <x v="0"/>
    <x v="0"/>
    <x v="2"/>
    <n v="281.33999999999997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17T00:00:00"/>
    <x v="271"/>
    <n v="0"/>
    <n v="40.86"/>
    <m/>
    <x v="8"/>
    <x v="6"/>
    <m/>
    <m/>
    <x v="8"/>
    <x v="6"/>
    <x v="23"/>
    <x v="0"/>
    <x v="0"/>
    <x v="2"/>
    <n v="40.86"/>
    <x v="12"/>
    <x v="1"/>
    <n v="2021"/>
    <x v="3"/>
  </r>
  <r>
    <x v="9"/>
    <m/>
    <x v="1"/>
    <x v="2"/>
    <x v="0"/>
    <x v="0"/>
    <x v="1"/>
    <x v="0"/>
    <m/>
    <m/>
    <x v="1"/>
    <x v="0"/>
    <d v="2021-12-17T00:00:00"/>
    <x v="271"/>
    <n v="0"/>
    <n v="11.23"/>
    <m/>
    <x v="19"/>
    <x v="2"/>
    <m/>
    <m/>
    <x v="19"/>
    <x v="2"/>
    <x v="7"/>
    <x v="0"/>
    <x v="0"/>
    <x v="2"/>
    <n v="11.23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17T00:00:00"/>
    <x v="271"/>
    <n v="0"/>
    <n v="-535.71"/>
    <m/>
    <x v="19"/>
    <x v="20"/>
    <m/>
    <m/>
    <x v="19"/>
    <x v="20"/>
    <x v="7"/>
    <x v="0"/>
    <x v="0"/>
    <x v="2"/>
    <n v="535.71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0"/>
    <n v="1487.71"/>
    <m/>
    <x v="17"/>
    <x v="13"/>
    <m/>
    <m/>
    <x v="17"/>
    <x v="13"/>
    <x v="16"/>
    <x v="0"/>
    <x v="0"/>
    <x v="2"/>
    <n v="1487.7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35.71"/>
    <m/>
    <x v="16"/>
    <x v="4"/>
    <m/>
    <m/>
    <x v="16"/>
    <x v="4"/>
    <x v="16"/>
    <x v="0"/>
    <x v="0"/>
    <x v="2"/>
    <n v="35.7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5183.87"/>
    <m/>
    <x v="16"/>
    <x v="2"/>
    <m/>
    <m/>
    <x v="16"/>
    <x v="2"/>
    <x v="16"/>
    <x v="0"/>
    <x v="0"/>
    <x v="2"/>
    <n v="5183.8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17T00:00:00"/>
    <x v="271"/>
    <n v="0"/>
    <n v="178.57"/>
    <m/>
    <x v="16"/>
    <x v="8"/>
    <m/>
    <m/>
    <x v="16"/>
    <x v="8"/>
    <x v="16"/>
    <x v="0"/>
    <x v="0"/>
    <x v="2"/>
    <n v="178.57"/>
    <x v="12"/>
    <x v="1"/>
    <n v="2021"/>
    <x v="3"/>
  </r>
  <r>
    <x v="9"/>
    <s v="2.15.01.18.00.00"/>
    <x v="1"/>
    <x v="1"/>
    <x v="0"/>
    <x v="0"/>
    <x v="1"/>
    <x v="3"/>
    <m/>
    <m/>
    <x v="1"/>
    <x v="0"/>
    <d v="2021-12-17T00:00:00"/>
    <x v="271"/>
    <n v="0"/>
    <n v="-27.12"/>
    <m/>
    <x v="19"/>
    <x v="19"/>
    <m/>
    <m/>
    <x v="19"/>
    <x v="19"/>
    <x v="7"/>
    <x v="0"/>
    <x v="0"/>
    <x v="2"/>
    <n v="27.12"/>
    <x v="12"/>
    <x v="29"/>
    <n v="2021"/>
    <x v="3"/>
  </r>
  <r>
    <x v="4"/>
    <m/>
    <x v="1"/>
    <x v="1"/>
    <x v="0"/>
    <x v="0"/>
    <x v="0"/>
    <x v="0"/>
    <m/>
    <s v="3"/>
    <x v="1"/>
    <x v="0"/>
    <d v="2021-12-15T00:00:00"/>
    <x v="271"/>
    <m/>
    <n v="84592.5"/>
    <m/>
    <x v="0"/>
    <x v="0"/>
    <m/>
    <m/>
    <x v="0"/>
    <x v="0"/>
    <x v="3"/>
    <x v="0"/>
    <x v="0"/>
    <x v="2"/>
    <n v="0"/>
    <x v="0"/>
    <x v="0"/>
    <n v="2021"/>
    <x v="3"/>
  </r>
  <r>
    <x v="14"/>
    <m/>
    <x v="1"/>
    <x v="1"/>
    <x v="0"/>
    <x v="0"/>
    <x v="0"/>
    <x v="0"/>
    <m/>
    <s v="1"/>
    <x v="1"/>
    <x v="0"/>
    <d v="2021-12-03T00:00:00"/>
    <x v="271"/>
    <m/>
    <n v="42740.77"/>
    <m/>
    <x v="0"/>
    <x v="0"/>
    <m/>
    <m/>
    <x v="0"/>
    <x v="0"/>
    <x v="11"/>
    <x v="0"/>
    <x v="0"/>
    <x v="2"/>
    <n v="0"/>
    <x v="0"/>
    <x v="0"/>
    <n v="2021"/>
    <x v="3"/>
  </r>
  <r>
    <x v="1"/>
    <m/>
    <x v="1"/>
    <x v="1"/>
    <x v="0"/>
    <x v="0"/>
    <x v="0"/>
    <x v="0"/>
    <s v="X"/>
    <s v="3"/>
    <x v="1"/>
    <x v="0"/>
    <d v="2021-12-01T00:00:00"/>
    <x v="271"/>
    <m/>
    <n v="846592.9"/>
    <m/>
    <x v="0"/>
    <x v="0"/>
    <m/>
    <m/>
    <x v="0"/>
    <x v="0"/>
    <x v="1"/>
    <x v="0"/>
    <x v="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2-17T00:00:00"/>
    <x v="271"/>
    <m/>
    <n v="1418148.57"/>
    <m/>
    <x v="0"/>
    <x v="0"/>
    <m/>
    <m/>
    <x v="0"/>
    <x v="0"/>
    <x v="9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12-02T00:00:00"/>
    <x v="271"/>
    <m/>
    <n v="4546.32"/>
    <m/>
    <x v="0"/>
    <x v="0"/>
    <m/>
    <m/>
    <x v="0"/>
    <x v="0"/>
    <x v="10"/>
    <x v="0"/>
    <x v="0"/>
    <x v="2"/>
    <n v="0"/>
    <x v="0"/>
    <x v="0"/>
    <n v="2021"/>
    <x v="3"/>
  </r>
  <r>
    <x v="41"/>
    <m/>
    <x v="1"/>
    <x v="1"/>
    <x v="0"/>
    <x v="0"/>
    <x v="0"/>
    <x v="0"/>
    <m/>
    <s v="1"/>
    <x v="1"/>
    <x v="0"/>
    <d v="2021-12-03T00:00:00"/>
    <x v="271"/>
    <m/>
    <n v="157974.49"/>
    <m/>
    <x v="0"/>
    <x v="0"/>
    <m/>
    <m/>
    <x v="0"/>
    <x v="0"/>
    <x v="15"/>
    <x v="0"/>
    <x v="0"/>
    <x v="2"/>
    <n v="0"/>
    <x v="0"/>
    <x v="0"/>
    <n v="2021"/>
    <x v="3"/>
  </r>
  <r>
    <x v="4"/>
    <m/>
    <x v="1"/>
    <x v="1"/>
    <x v="0"/>
    <x v="0"/>
    <x v="0"/>
    <x v="0"/>
    <m/>
    <s v="1"/>
    <x v="1"/>
    <x v="0"/>
    <d v="2021-12-03T00:00:00"/>
    <x v="271"/>
    <m/>
    <n v="4302.72"/>
    <m/>
    <x v="0"/>
    <x v="0"/>
    <m/>
    <m/>
    <x v="0"/>
    <x v="0"/>
    <x v="3"/>
    <x v="0"/>
    <x v="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2-03T00:00:00"/>
    <x v="271"/>
    <m/>
    <n v="4380.95"/>
    <m/>
    <x v="0"/>
    <x v="0"/>
    <m/>
    <m/>
    <x v="0"/>
    <x v="0"/>
    <x v="1"/>
    <x v="0"/>
    <x v="0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12-01T00:00:00"/>
    <x v="271"/>
    <m/>
    <n v="197428.42"/>
    <m/>
    <x v="0"/>
    <x v="0"/>
    <m/>
    <m/>
    <x v="0"/>
    <x v="0"/>
    <x v="0"/>
    <x v="0"/>
    <x v="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2-03T00:00:00"/>
    <x v="271"/>
    <m/>
    <n v="5948.21"/>
    <m/>
    <x v="0"/>
    <x v="0"/>
    <m/>
    <m/>
    <x v="0"/>
    <x v="0"/>
    <x v="1"/>
    <x v="0"/>
    <x v="0"/>
    <x v="2"/>
    <n v="0"/>
    <x v="0"/>
    <x v="0"/>
    <n v="2021"/>
    <x v="3"/>
  </r>
  <r>
    <x v="1"/>
    <m/>
    <x v="1"/>
    <x v="1"/>
    <x v="0"/>
    <x v="0"/>
    <x v="0"/>
    <x v="0"/>
    <s v="X"/>
    <s v="1"/>
    <x v="1"/>
    <x v="0"/>
    <d v="2021-12-03T00:00:00"/>
    <x v="271"/>
    <m/>
    <n v="916.67"/>
    <m/>
    <x v="0"/>
    <x v="0"/>
    <m/>
    <m/>
    <x v="0"/>
    <x v="0"/>
    <x v="1"/>
    <x v="0"/>
    <x v="0"/>
    <x v="2"/>
    <n v="0"/>
    <x v="0"/>
    <x v="0"/>
    <n v="2021"/>
    <x v="3"/>
  </r>
  <r>
    <x v="10"/>
    <m/>
    <x v="1"/>
    <x v="1"/>
    <x v="0"/>
    <x v="0"/>
    <x v="0"/>
    <x v="0"/>
    <s v="X"/>
    <s v="1"/>
    <x v="1"/>
    <x v="0"/>
    <d v="2021-12-03T00:00:00"/>
    <x v="271"/>
    <m/>
    <n v="68724.61"/>
    <m/>
    <x v="0"/>
    <x v="0"/>
    <m/>
    <m/>
    <x v="0"/>
    <x v="0"/>
    <x v="8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6000"/>
    <n v="142.86000000000001"/>
    <m/>
    <x v="17"/>
    <x v="2"/>
    <m/>
    <m/>
    <x v="17"/>
    <x v="2"/>
    <x v="16"/>
    <x v="0"/>
    <x v="0"/>
    <x v="2"/>
    <n v="142.86000000000001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390481.81"/>
    <n v="9297.19"/>
    <m/>
    <x v="17"/>
    <x v="2"/>
    <m/>
    <m/>
    <x v="17"/>
    <x v="2"/>
    <x v="16"/>
    <x v="0"/>
    <x v="0"/>
    <x v="2"/>
    <n v="9297.1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38650.68"/>
    <n v="920.25"/>
    <m/>
    <x v="17"/>
    <x v="4"/>
    <m/>
    <m/>
    <x v="17"/>
    <x v="4"/>
    <x v="16"/>
    <x v="0"/>
    <x v="0"/>
    <x v="2"/>
    <n v="920.25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4353.41"/>
    <n v="103.65"/>
    <m/>
    <x v="17"/>
    <x v="4"/>
    <m/>
    <m/>
    <x v="17"/>
    <x v="4"/>
    <x v="16"/>
    <x v="0"/>
    <x v="0"/>
    <x v="2"/>
    <n v="103.65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6162.400000000001"/>
    <n v="622.91"/>
    <m/>
    <x v="17"/>
    <x v="4"/>
    <m/>
    <m/>
    <x v="17"/>
    <x v="4"/>
    <x v="16"/>
    <x v="0"/>
    <x v="0"/>
    <x v="2"/>
    <n v="622.91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17T00:00:00"/>
    <x v="271"/>
    <n v="23000"/>
    <n v="320.2"/>
    <m/>
    <x v="17"/>
    <x v="19"/>
    <m/>
    <m/>
    <x v="17"/>
    <x v="19"/>
    <x v="16"/>
    <x v="0"/>
    <x v="0"/>
    <x v="2"/>
    <n v="320.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17T00:00:00"/>
    <x v="271"/>
    <n v="208032.5"/>
    <n v="4953.1499999999996"/>
    <m/>
    <x v="17"/>
    <x v="2"/>
    <m/>
    <m/>
    <x v="17"/>
    <x v="2"/>
    <x v="16"/>
    <x v="0"/>
    <x v="0"/>
    <x v="2"/>
    <n v="4953.1499999999996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0T00:00:00"/>
    <x v="272"/>
    <n v="3219.76"/>
    <n v="76.66"/>
    <m/>
    <x v="17"/>
    <x v="15"/>
    <m/>
    <m/>
    <x v="17"/>
    <x v="15"/>
    <x v="16"/>
    <x v="0"/>
    <x v="0"/>
    <x v="2"/>
    <n v="76.66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0T00:00:00"/>
    <x v="272"/>
    <n v="23282.38"/>
    <n v="380.03"/>
    <m/>
    <x v="17"/>
    <x v="15"/>
    <m/>
    <m/>
    <x v="17"/>
    <x v="15"/>
    <x v="16"/>
    <x v="0"/>
    <x v="0"/>
    <x v="2"/>
    <n v="380.0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0T00:00:00"/>
    <x v="272"/>
    <n v="10000"/>
    <n v="377.24"/>
    <m/>
    <x v="17"/>
    <x v="3"/>
    <m/>
    <m/>
    <x v="17"/>
    <x v="3"/>
    <x v="16"/>
    <x v="0"/>
    <x v="0"/>
    <x v="2"/>
    <n v="377.2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0T00:00:00"/>
    <x v="272"/>
    <n v="25000"/>
    <n v="471.64"/>
    <m/>
    <x v="17"/>
    <x v="5"/>
    <m/>
    <m/>
    <x v="17"/>
    <x v="5"/>
    <x v="16"/>
    <x v="0"/>
    <x v="0"/>
    <x v="2"/>
    <n v="471.6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6"/>
    <x v="16"/>
    <m/>
    <m/>
    <x v="16"/>
    <x v="16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000"/>
    <m/>
    <x v="16"/>
    <x v="18"/>
    <m/>
    <m/>
    <x v="16"/>
    <x v="18"/>
    <x v="16"/>
    <x v="0"/>
    <x v="0"/>
    <x v="2"/>
    <n v="1000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6"/>
    <x v="15"/>
    <m/>
    <m/>
    <x v="16"/>
    <x v="15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19.05"/>
    <m/>
    <x v="16"/>
    <x v="4"/>
    <m/>
    <m/>
    <x v="16"/>
    <x v="4"/>
    <x v="16"/>
    <x v="0"/>
    <x v="0"/>
    <x v="2"/>
    <n v="119.0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71.430000000000007"/>
    <m/>
    <x v="16"/>
    <x v="12"/>
    <m/>
    <m/>
    <x v="16"/>
    <x v="12"/>
    <x v="16"/>
    <x v="0"/>
    <x v="0"/>
    <x v="2"/>
    <n v="71.4300000000000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61.9"/>
    <m/>
    <x v="16"/>
    <x v="2"/>
    <m/>
    <m/>
    <x v="16"/>
    <x v="2"/>
    <x v="16"/>
    <x v="0"/>
    <x v="0"/>
    <x v="2"/>
    <n v="161.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0T00:00:00"/>
    <x v="272"/>
    <n v="0"/>
    <n v="731.89"/>
    <m/>
    <x v="17"/>
    <x v="13"/>
    <m/>
    <m/>
    <x v="17"/>
    <x v="13"/>
    <x v="16"/>
    <x v="0"/>
    <x v="0"/>
    <x v="2"/>
    <n v="731.8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95.24"/>
    <m/>
    <x v="16"/>
    <x v="8"/>
    <m/>
    <m/>
    <x v="16"/>
    <x v="8"/>
    <x v="16"/>
    <x v="0"/>
    <x v="0"/>
    <x v="2"/>
    <n v="95.2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71.43"/>
    <m/>
    <x v="16"/>
    <x v="9"/>
    <m/>
    <m/>
    <x v="16"/>
    <x v="9"/>
    <x v="16"/>
    <x v="0"/>
    <x v="0"/>
    <x v="2"/>
    <n v="171.43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20T00:00:00"/>
    <x v="272"/>
    <n v="0"/>
    <n v="-83.33"/>
    <m/>
    <x v="19"/>
    <x v="12"/>
    <m/>
    <m/>
    <x v="19"/>
    <x v="12"/>
    <x v="7"/>
    <x v="0"/>
    <x v="0"/>
    <x v="2"/>
    <n v="83.33"/>
    <x v="12"/>
    <x v="29"/>
    <n v="2021"/>
    <x v="3"/>
  </r>
  <r>
    <x v="39"/>
    <s v="1.02.10.00.00.00"/>
    <x v="1"/>
    <x v="2"/>
    <x v="1"/>
    <x v="0"/>
    <x v="1"/>
    <x v="0"/>
    <m/>
    <m/>
    <x v="1"/>
    <x v="0"/>
    <d v="2021-12-20T00:00:00"/>
    <x v="272"/>
    <n v="0"/>
    <n v="161.9"/>
    <m/>
    <x v="16"/>
    <x v="2"/>
    <m/>
    <m/>
    <x v="16"/>
    <x v="2"/>
    <x v="16"/>
    <x v="0"/>
    <x v="0"/>
    <x v="2"/>
    <n v="161.9"/>
    <x v="12"/>
    <x v="1"/>
    <n v="2021"/>
    <x v="3"/>
  </r>
  <r>
    <x v="12"/>
    <m/>
    <x v="1"/>
    <x v="1"/>
    <x v="1"/>
    <x v="0"/>
    <x v="0"/>
    <x v="0"/>
    <m/>
    <m/>
    <x v="1"/>
    <x v="0"/>
    <d v="2021-12-20T00:00:00"/>
    <x v="272"/>
    <m/>
    <n v="98303.11"/>
    <m/>
    <x v="0"/>
    <x v="0"/>
    <m/>
    <m/>
    <x v="0"/>
    <x v="0"/>
    <x v="10"/>
    <x v="0"/>
    <x v="0"/>
    <x v="2"/>
    <n v="0"/>
    <x v="0"/>
    <x v="0"/>
    <n v="2021"/>
    <x v="3"/>
  </r>
  <r>
    <x v="13"/>
    <m/>
    <x v="1"/>
    <x v="2"/>
    <x v="0"/>
    <x v="0"/>
    <x v="0"/>
    <x v="0"/>
    <m/>
    <s v="1"/>
    <x v="1"/>
    <x v="0"/>
    <d v="2021-12-06T00:00:00"/>
    <x v="272"/>
    <m/>
    <n v="98303.11"/>
    <m/>
    <x v="0"/>
    <x v="0"/>
    <m/>
    <m/>
    <x v="0"/>
    <x v="0"/>
    <x v="10"/>
    <x v="0"/>
    <x v="0"/>
    <x v="2"/>
    <n v="0"/>
    <x v="0"/>
    <x v="0"/>
    <n v="2021"/>
    <x v="3"/>
  </r>
  <r>
    <x v="19"/>
    <s v="1.02.11.00.00.00"/>
    <x v="1"/>
    <x v="2"/>
    <x v="1"/>
    <x v="0"/>
    <x v="1"/>
    <x v="0"/>
    <m/>
    <m/>
    <x v="1"/>
    <x v="0"/>
    <d v="2021-12-20T00:00:00"/>
    <x v="272"/>
    <n v="1525.43"/>
    <n v="36.32"/>
    <m/>
    <x v="17"/>
    <x v="4"/>
    <m/>
    <m/>
    <x v="17"/>
    <x v="4"/>
    <x v="16"/>
    <x v="0"/>
    <x v="0"/>
    <x v="2"/>
    <n v="36.3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3000"/>
    <n v="66.34"/>
    <m/>
    <x v="17"/>
    <x v="3"/>
    <m/>
    <m/>
    <x v="17"/>
    <x v="3"/>
    <x v="16"/>
    <x v="0"/>
    <x v="0"/>
    <x v="2"/>
    <n v="66.3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45000"/>
    <n v="1053.3599999999999"/>
    <m/>
    <x v="17"/>
    <x v="5"/>
    <m/>
    <m/>
    <x v="17"/>
    <x v="5"/>
    <x v="16"/>
    <x v="0"/>
    <x v="0"/>
    <x v="2"/>
    <n v="1053.359999999999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10000"/>
    <n v="13.72"/>
    <m/>
    <x v="17"/>
    <x v="5"/>
    <m/>
    <m/>
    <x v="17"/>
    <x v="5"/>
    <x v="16"/>
    <x v="0"/>
    <x v="0"/>
    <x v="2"/>
    <n v="13.7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1T00:00:00"/>
    <x v="273"/>
    <n v="0"/>
    <n v="11618.36"/>
    <m/>
    <x v="17"/>
    <x v="5"/>
    <m/>
    <m/>
    <x v="17"/>
    <x v="5"/>
    <x v="16"/>
    <x v="0"/>
    <x v="0"/>
    <x v="2"/>
    <n v="11618.3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59.52"/>
    <m/>
    <x v="16"/>
    <x v="15"/>
    <m/>
    <m/>
    <x v="16"/>
    <x v="15"/>
    <x v="16"/>
    <x v="0"/>
    <x v="0"/>
    <x v="2"/>
    <n v="59.52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20.83"/>
    <m/>
    <x v="16"/>
    <x v="9"/>
    <m/>
    <m/>
    <x v="16"/>
    <x v="9"/>
    <x v="16"/>
    <x v="0"/>
    <x v="0"/>
    <x v="2"/>
    <n v="20.8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1T00:00:00"/>
    <x v="273"/>
    <n v="0"/>
    <n v="59.52"/>
    <m/>
    <x v="16"/>
    <x v="9"/>
    <m/>
    <m/>
    <x v="16"/>
    <x v="9"/>
    <x v="16"/>
    <x v="0"/>
    <x v="0"/>
    <x v="2"/>
    <n v="59.52"/>
    <x v="12"/>
    <x v="1"/>
    <n v="2021"/>
    <x v="3"/>
  </r>
  <r>
    <x v="1"/>
    <m/>
    <x v="1"/>
    <x v="1"/>
    <x v="1"/>
    <x v="0"/>
    <x v="0"/>
    <x v="0"/>
    <m/>
    <m/>
    <x v="1"/>
    <x v="0"/>
    <d v="2021-12-21T00:00:00"/>
    <x v="273"/>
    <m/>
    <n v="890998.67"/>
    <m/>
    <x v="0"/>
    <x v="0"/>
    <m/>
    <m/>
    <x v="0"/>
    <x v="0"/>
    <x v="1"/>
    <x v="0"/>
    <x v="0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2-15T00:00:00"/>
    <x v="273"/>
    <m/>
    <n v="116408.31"/>
    <m/>
    <x v="0"/>
    <x v="0"/>
    <m/>
    <m/>
    <x v="0"/>
    <x v="0"/>
    <x v="12"/>
    <x v="0"/>
    <x v="0"/>
    <x v="2"/>
    <n v="0"/>
    <x v="0"/>
    <x v="0"/>
    <n v="2021"/>
    <x v="3"/>
  </r>
  <r>
    <x v="21"/>
    <m/>
    <x v="1"/>
    <x v="1"/>
    <x v="0"/>
    <x v="0"/>
    <x v="0"/>
    <x v="0"/>
    <m/>
    <s v="1"/>
    <x v="1"/>
    <x v="0"/>
    <d v="2021-12-13T00:00:00"/>
    <x v="273"/>
    <m/>
    <n v="472699.67"/>
    <m/>
    <x v="0"/>
    <x v="0"/>
    <m/>
    <m/>
    <x v="0"/>
    <x v="0"/>
    <x v="1"/>
    <x v="0"/>
    <x v="0"/>
    <x v="2"/>
    <n v="0"/>
    <x v="0"/>
    <x v="0"/>
    <n v="2021"/>
    <x v="3"/>
  </r>
  <r>
    <x v="13"/>
    <m/>
    <x v="1"/>
    <x v="1"/>
    <x v="0"/>
    <x v="0"/>
    <x v="0"/>
    <x v="0"/>
    <m/>
    <s v="1"/>
    <x v="1"/>
    <x v="0"/>
    <d v="2021-12-02T00:00:00"/>
    <x v="273"/>
    <m/>
    <n v="167148.93"/>
    <m/>
    <x v="0"/>
    <x v="0"/>
    <m/>
    <m/>
    <x v="0"/>
    <x v="0"/>
    <x v="10"/>
    <x v="0"/>
    <x v="0"/>
    <x v="2"/>
    <n v="0"/>
    <x v="0"/>
    <x v="0"/>
    <n v="2021"/>
    <x v="3"/>
  </r>
  <r>
    <x v="22"/>
    <m/>
    <x v="1"/>
    <x v="1"/>
    <x v="0"/>
    <x v="0"/>
    <x v="0"/>
    <x v="0"/>
    <m/>
    <s v="1"/>
    <x v="1"/>
    <x v="0"/>
    <d v="2021-12-03T00:00:00"/>
    <x v="273"/>
    <m/>
    <n v="476.19"/>
    <m/>
    <x v="0"/>
    <x v="0"/>
    <m/>
    <m/>
    <x v="0"/>
    <x v="0"/>
    <x v="18"/>
    <x v="0"/>
    <x v="0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2-01T00:00:00"/>
    <x v="273"/>
    <m/>
    <n v="45608.53"/>
    <m/>
    <x v="0"/>
    <x v="0"/>
    <m/>
    <m/>
    <x v="0"/>
    <x v="0"/>
    <x v="1"/>
    <x v="0"/>
    <x v="0"/>
    <x v="2"/>
    <n v="0"/>
    <x v="0"/>
    <x v="0"/>
    <n v="2021"/>
    <x v="3"/>
  </r>
  <r>
    <x v="10"/>
    <m/>
    <x v="1"/>
    <x v="1"/>
    <x v="0"/>
    <x v="0"/>
    <x v="0"/>
    <x v="0"/>
    <s v="X"/>
    <s v="2"/>
    <x v="1"/>
    <x v="0"/>
    <d v="2021-12-10T00:00:00"/>
    <x v="273"/>
    <m/>
    <n v="88657.04"/>
    <m/>
    <x v="0"/>
    <x v="0"/>
    <m/>
    <m/>
    <x v="0"/>
    <x v="0"/>
    <x v="8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3586.2"/>
    <n v="85.39"/>
    <m/>
    <x v="17"/>
    <x v="7"/>
    <m/>
    <m/>
    <x v="17"/>
    <x v="7"/>
    <x v="16"/>
    <x v="0"/>
    <x v="0"/>
    <x v="2"/>
    <n v="85.39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1T00:00:00"/>
    <x v="273"/>
    <n v="8646.3700000000008"/>
    <n v="205.87"/>
    <m/>
    <x v="17"/>
    <x v="7"/>
    <m/>
    <m/>
    <x v="17"/>
    <x v="7"/>
    <x v="16"/>
    <x v="0"/>
    <x v="0"/>
    <x v="2"/>
    <n v="205.87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1388.48"/>
    <n v="33.06"/>
    <m/>
    <x v="17"/>
    <x v="7"/>
    <m/>
    <m/>
    <x v="17"/>
    <x v="7"/>
    <x v="16"/>
    <x v="0"/>
    <x v="0"/>
    <x v="2"/>
    <n v="33.0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1T00:00:00"/>
    <x v="273"/>
    <n v="1442.29"/>
    <n v="34.340000000000003"/>
    <m/>
    <x v="17"/>
    <x v="7"/>
    <m/>
    <m/>
    <x v="17"/>
    <x v="7"/>
    <x v="16"/>
    <x v="0"/>
    <x v="0"/>
    <x v="2"/>
    <n v="34.340000000000003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1T00:00:00"/>
    <x v="273"/>
    <n v="17184.55"/>
    <n v="409.16"/>
    <m/>
    <x v="17"/>
    <x v="2"/>
    <m/>
    <m/>
    <x v="17"/>
    <x v="2"/>
    <x v="16"/>
    <x v="0"/>
    <x v="0"/>
    <x v="2"/>
    <n v="409.16"/>
    <x v="12"/>
    <x v="1"/>
    <n v="2021"/>
    <x v="3"/>
  </r>
  <r>
    <x v="5"/>
    <s v="2.15.01.12.00.00"/>
    <x v="5"/>
    <x v="1"/>
    <x v="0"/>
    <x v="0"/>
    <x v="1"/>
    <x v="3"/>
    <m/>
    <m/>
    <x v="2"/>
    <x v="0"/>
    <d v="2021-12-22T00:00:00"/>
    <x v="274"/>
    <n v="-300"/>
    <n v="0"/>
    <m/>
    <x v="24"/>
    <x v="13"/>
    <m/>
    <m/>
    <x v="5"/>
    <x v="13"/>
    <x v="0"/>
    <x v="0"/>
    <x v="0"/>
    <x v="2"/>
    <n v="0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2T00:00:00"/>
    <x v="274"/>
    <n v="3000"/>
    <n v="204.57"/>
    <m/>
    <x v="17"/>
    <x v="3"/>
    <m/>
    <m/>
    <x v="17"/>
    <x v="3"/>
    <x v="16"/>
    <x v="0"/>
    <x v="0"/>
    <x v="2"/>
    <n v="204.57"/>
    <x v="12"/>
    <x v="1"/>
    <n v="2021"/>
    <x v="3"/>
  </r>
  <r>
    <x v="29"/>
    <s v="2.15.01.07.00.00"/>
    <x v="1"/>
    <x v="1"/>
    <x v="0"/>
    <x v="0"/>
    <x v="1"/>
    <x v="3"/>
    <m/>
    <m/>
    <x v="1"/>
    <x v="0"/>
    <d v="2021-12-22T00:00:00"/>
    <x v="274"/>
    <n v="-17240"/>
    <n v="-410.48"/>
    <m/>
    <x v="9"/>
    <x v="21"/>
    <m/>
    <m/>
    <x v="9"/>
    <x v="21"/>
    <x v="0"/>
    <x v="0"/>
    <x v="0"/>
    <x v="2"/>
    <n v="410.48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47758.58"/>
    <n v="1137.1099999999999"/>
    <m/>
    <x v="17"/>
    <x v="27"/>
    <m/>
    <m/>
    <x v="17"/>
    <x v="27"/>
    <x v="16"/>
    <x v="0"/>
    <x v="0"/>
    <x v="2"/>
    <n v="1137.1099999999999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22T00:00:00"/>
    <x v="274"/>
    <n v="-1600000"/>
    <n v="-41460.17"/>
    <m/>
    <x v="19"/>
    <x v="6"/>
    <m/>
    <m/>
    <x v="19"/>
    <x v="6"/>
    <x v="7"/>
    <x v="0"/>
    <x v="0"/>
    <x v="2"/>
    <n v="41460.17"/>
    <x v="12"/>
    <x v="29"/>
    <n v="2021"/>
    <x v="3"/>
  </r>
  <r>
    <x v="9"/>
    <s v="2.15.03.00.00.00"/>
    <x v="1"/>
    <x v="1"/>
    <x v="0"/>
    <x v="0"/>
    <x v="1"/>
    <x v="3"/>
    <m/>
    <m/>
    <x v="1"/>
    <x v="0"/>
    <d v="2021-12-22T00:00:00"/>
    <x v="274"/>
    <n v="-160000"/>
    <n v="-4473.83"/>
    <m/>
    <x v="19"/>
    <x v="6"/>
    <m/>
    <m/>
    <x v="19"/>
    <x v="6"/>
    <x v="7"/>
    <x v="0"/>
    <x v="0"/>
    <x v="2"/>
    <n v="4473.83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2T00:00:00"/>
    <x v="274"/>
    <n v="12000"/>
    <n v="73.709999999999994"/>
    <m/>
    <x v="17"/>
    <x v="5"/>
    <m/>
    <m/>
    <x v="17"/>
    <x v="5"/>
    <x v="16"/>
    <x v="0"/>
    <x v="0"/>
    <x v="2"/>
    <n v="73.709999999999994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2T00:00:00"/>
    <x v="274"/>
    <n v="0"/>
    <n v="0.02"/>
    <m/>
    <x v="8"/>
    <x v="33"/>
    <m/>
    <m/>
    <x v="8"/>
    <x v="33"/>
    <x v="23"/>
    <x v="0"/>
    <x v="0"/>
    <x v="2"/>
    <n v="0.02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22T00:00:00"/>
    <x v="274"/>
    <n v="0"/>
    <n v="-9285.7099999999991"/>
    <m/>
    <x v="19"/>
    <x v="6"/>
    <m/>
    <m/>
    <x v="19"/>
    <x v="6"/>
    <x v="7"/>
    <x v="0"/>
    <x v="0"/>
    <x v="2"/>
    <n v="9285.7099999999991"/>
    <x v="12"/>
    <x v="29"/>
    <n v="2021"/>
    <x v="3"/>
  </r>
  <r>
    <x v="19"/>
    <s v="1.02.09.00.00.00"/>
    <x v="1"/>
    <x v="2"/>
    <x v="1"/>
    <x v="0"/>
    <x v="1"/>
    <x v="0"/>
    <m/>
    <m/>
    <x v="1"/>
    <x v="0"/>
    <d v="2021-12-22T00:00:00"/>
    <x v="274"/>
    <n v="0"/>
    <n v="36.9"/>
    <m/>
    <x v="17"/>
    <x v="14"/>
    <m/>
    <m/>
    <x v="17"/>
    <x v="14"/>
    <x v="16"/>
    <x v="0"/>
    <x v="0"/>
    <x v="2"/>
    <n v="36.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0"/>
    <n v="4562.74"/>
    <m/>
    <x v="17"/>
    <x v="6"/>
    <m/>
    <m/>
    <x v="17"/>
    <x v="6"/>
    <x v="16"/>
    <x v="0"/>
    <x v="0"/>
    <x v="2"/>
    <n v="4562.74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2T00:00:00"/>
    <x v="274"/>
    <n v="0"/>
    <n v="1573.81"/>
    <m/>
    <x v="16"/>
    <x v="12"/>
    <m/>
    <m/>
    <x v="16"/>
    <x v="12"/>
    <x v="16"/>
    <x v="0"/>
    <x v="0"/>
    <x v="2"/>
    <n v="1573.81"/>
    <x v="12"/>
    <x v="1"/>
    <n v="2021"/>
    <x v="3"/>
  </r>
  <r>
    <x v="9"/>
    <s v="2.15.08.05.00.00"/>
    <x v="1"/>
    <x v="1"/>
    <x v="0"/>
    <x v="0"/>
    <x v="1"/>
    <x v="3"/>
    <m/>
    <m/>
    <x v="1"/>
    <x v="0"/>
    <d v="2021-12-22T00:00:00"/>
    <x v="274"/>
    <n v="0"/>
    <n v="-595.24"/>
    <m/>
    <x v="19"/>
    <x v="33"/>
    <m/>
    <m/>
    <x v="19"/>
    <x v="33"/>
    <x v="7"/>
    <x v="0"/>
    <x v="0"/>
    <x v="2"/>
    <n v="595.24"/>
    <x v="12"/>
    <x v="29"/>
    <n v="2021"/>
    <x v="3"/>
  </r>
  <r>
    <x v="19"/>
    <s v="1.02.11.00.00.00"/>
    <x v="1"/>
    <x v="2"/>
    <x v="1"/>
    <x v="0"/>
    <x v="1"/>
    <x v="0"/>
    <m/>
    <m/>
    <x v="1"/>
    <x v="0"/>
    <d v="2021-12-22T00:00:00"/>
    <x v="274"/>
    <n v="0"/>
    <n v="792.65"/>
    <m/>
    <x v="17"/>
    <x v="10"/>
    <m/>
    <m/>
    <x v="17"/>
    <x v="10"/>
    <x v="16"/>
    <x v="0"/>
    <x v="0"/>
    <x v="2"/>
    <n v="792.65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2T00:00:00"/>
    <x v="274"/>
    <n v="0"/>
    <n v="1706.79"/>
    <m/>
    <x v="8"/>
    <x v="6"/>
    <m/>
    <m/>
    <x v="8"/>
    <x v="6"/>
    <x v="23"/>
    <x v="0"/>
    <x v="0"/>
    <x v="2"/>
    <n v="1706.79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22T00:00:00"/>
    <x v="274"/>
    <n v="0"/>
    <n v="-8.81"/>
    <m/>
    <x v="19"/>
    <x v="11"/>
    <m/>
    <m/>
    <x v="19"/>
    <x v="11"/>
    <x v="7"/>
    <x v="0"/>
    <x v="0"/>
    <x v="2"/>
    <n v="8.81"/>
    <x v="12"/>
    <x v="29"/>
    <n v="2021"/>
    <x v="3"/>
  </r>
  <r>
    <x v="41"/>
    <m/>
    <x v="1"/>
    <x v="1"/>
    <x v="1"/>
    <x v="0"/>
    <x v="0"/>
    <x v="0"/>
    <m/>
    <m/>
    <x v="1"/>
    <x v="0"/>
    <d v="2021-12-22T00:00:00"/>
    <x v="274"/>
    <m/>
    <n v="30398.51"/>
    <m/>
    <x v="0"/>
    <x v="0"/>
    <m/>
    <m/>
    <x v="0"/>
    <x v="0"/>
    <x v="15"/>
    <x v="0"/>
    <x v="0"/>
    <x v="2"/>
    <n v="0"/>
    <x v="0"/>
    <x v="0"/>
    <n v="2021"/>
    <x v="3"/>
  </r>
  <r>
    <x v="28"/>
    <m/>
    <x v="1"/>
    <x v="1"/>
    <x v="0"/>
    <x v="0"/>
    <x v="0"/>
    <x v="0"/>
    <m/>
    <s v="3"/>
    <x v="1"/>
    <x v="0"/>
    <d v="2021-12-15T00:00:00"/>
    <x v="274"/>
    <m/>
    <n v="30398.51"/>
    <m/>
    <x v="0"/>
    <x v="0"/>
    <m/>
    <m/>
    <x v="0"/>
    <x v="0"/>
    <x v="15"/>
    <x v="0"/>
    <x v="0"/>
    <x v="2"/>
    <n v="0"/>
    <x v="0"/>
    <x v="0"/>
    <n v="2021"/>
    <x v="3"/>
  </r>
  <r>
    <x v="19"/>
    <s v="1.02.06.00.00.00"/>
    <x v="1"/>
    <x v="2"/>
    <x v="1"/>
    <x v="0"/>
    <x v="1"/>
    <x v="0"/>
    <m/>
    <m/>
    <x v="1"/>
    <x v="0"/>
    <d v="2021-12-22T00:00:00"/>
    <x v="274"/>
    <n v="26714.99"/>
    <n v="636.07000000000005"/>
    <m/>
    <x v="17"/>
    <x v="2"/>
    <m/>
    <m/>
    <x v="17"/>
    <x v="2"/>
    <x v="16"/>
    <x v="0"/>
    <x v="0"/>
    <x v="2"/>
    <n v="636.07000000000005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3T00:00:00"/>
    <x v="275"/>
    <n v="116922.72"/>
    <n v="2593.15"/>
    <m/>
    <x v="17"/>
    <x v="15"/>
    <m/>
    <m/>
    <x v="17"/>
    <x v="15"/>
    <x v="16"/>
    <x v="0"/>
    <x v="0"/>
    <x v="2"/>
    <n v="2593.15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3T00:00:00"/>
    <x v="275"/>
    <n v="-335000"/>
    <n v="-3170.88"/>
    <m/>
    <x v="5"/>
    <x v="12"/>
    <m/>
    <m/>
    <x v="5"/>
    <x v="12"/>
    <x v="0"/>
    <x v="0"/>
    <x v="0"/>
    <x v="2"/>
    <n v="3170.88"/>
    <x v="12"/>
    <x v="29"/>
    <n v="2021"/>
    <x v="3"/>
  </r>
  <r>
    <x v="19"/>
    <s v="1.02.05.00.00.00"/>
    <x v="1"/>
    <x v="2"/>
    <x v="1"/>
    <x v="0"/>
    <x v="1"/>
    <x v="0"/>
    <m/>
    <m/>
    <x v="1"/>
    <x v="0"/>
    <d v="2021-12-23T00:00:00"/>
    <x v="275"/>
    <n v="3000"/>
    <n v="131.28"/>
    <m/>
    <x v="17"/>
    <x v="3"/>
    <m/>
    <m/>
    <x v="17"/>
    <x v="3"/>
    <x v="16"/>
    <x v="0"/>
    <x v="0"/>
    <x v="2"/>
    <n v="131.28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3T00:00:00"/>
    <x v="275"/>
    <n v="10000"/>
    <n v="258.77"/>
    <m/>
    <x v="17"/>
    <x v="5"/>
    <m/>
    <m/>
    <x v="17"/>
    <x v="5"/>
    <x v="16"/>
    <x v="0"/>
    <x v="0"/>
    <x v="2"/>
    <n v="258.77"/>
    <x v="12"/>
    <x v="1"/>
    <n v="2021"/>
    <x v="3"/>
  </r>
  <r>
    <x v="9"/>
    <m/>
    <x v="1"/>
    <x v="2"/>
    <x v="0"/>
    <x v="0"/>
    <x v="1"/>
    <x v="0"/>
    <m/>
    <m/>
    <x v="1"/>
    <x v="0"/>
    <d v="2021-12-23T00:00:00"/>
    <x v="275"/>
    <n v="0"/>
    <n v="3207.82"/>
    <m/>
    <x v="19"/>
    <x v="26"/>
    <m/>
    <m/>
    <x v="19"/>
    <x v="26"/>
    <x v="7"/>
    <x v="0"/>
    <x v="0"/>
    <x v="2"/>
    <n v="3207.82"/>
    <x v="12"/>
    <x v="1"/>
    <n v="2021"/>
    <x v="3"/>
  </r>
  <r>
    <x v="29"/>
    <m/>
    <x v="1"/>
    <x v="1"/>
    <x v="0"/>
    <x v="0"/>
    <x v="0"/>
    <x v="0"/>
    <m/>
    <s v="3"/>
    <x v="1"/>
    <x v="0"/>
    <d v="2021-12-15T00:00:00"/>
    <x v="275"/>
    <m/>
    <n v="23249.919999999998"/>
    <m/>
    <x v="0"/>
    <x v="0"/>
    <m/>
    <m/>
    <x v="0"/>
    <x v="0"/>
    <x v="0"/>
    <x v="0"/>
    <x v="0"/>
    <x v="2"/>
    <n v="0"/>
    <x v="0"/>
    <x v="0"/>
    <n v="2021"/>
    <x v="3"/>
  </r>
  <r>
    <x v="1"/>
    <m/>
    <x v="1"/>
    <x v="1"/>
    <x v="0"/>
    <x v="0"/>
    <x v="0"/>
    <x v="0"/>
    <m/>
    <s v="3"/>
    <x v="1"/>
    <x v="0"/>
    <d v="2021-12-01T00:00:00"/>
    <x v="275"/>
    <m/>
    <n v="728014.77"/>
    <m/>
    <x v="0"/>
    <x v="0"/>
    <m/>
    <m/>
    <x v="0"/>
    <x v="0"/>
    <x v="1"/>
    <x v="0"/>
    <x v="0"/>
    <x v="2"/>
    <n v="0"/>
    <x v="0"/>
    <x v="0"/>
    <n v="2021"/>
    <x v="3"/>
  </r>
  <r>
    <x v="4"/>
    <m/>
    <x v="1"/>
    <x v="1"/>
    <x v="1"/>
    <x v="0"/>
    <x v="0"/>
    <x v="0"/>
    <m/>
    <m/>
    <x v="1"/>
    <x v="0"/>
    <d v="2021-12-23T00:00:00"/>
    <x v="275"/>
    <m/>
    <n v="1560947.92"/>
    <m/>
    <x v="0"/>
    <x v="0"/>
    <m/>
    <m/>
    <x v="0"/>
    <x v="0"/>
    <x v="3"/>
    <x v="0"/>
    <x v="0"/>
    <x v="2"/>
    <n v="0"/>
    <x v="0"/>
    <x v="0"/>
    <n v="2021"/>
    <x v="3"/>
  </r>
  <r>
    <x v="4"/>
    <m/>
    <x v="1"/>
    <x v="1"/>
    <x v="0"/>
    <x v="0"/>
    <x v="0"/>
    <x v="0"/>
    <m/>
    <s v="3"/>
    <x v="1"/>
    <x v="0"/>
    <d v="2021-12-15T00:00:00"/>
    <x v="275"/>
    <m/>
    <n v="193807.76"/>
    <m/>
    <x v="0"/>
    <x v="0"/>
    <m/>
    <m/>
    <x v="0"/>
    <x v="0"/>
    <x v="3"/>
    <x v="0"/>
    <x v="0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12-15T00:00:00"/>
    <x v="275"/>
    <m/>
    <n v="615875.46"/>
    <m/>
    <x v="0"/>
    <x v="0"/>
    <m/>
    <m/>
    <x v="0"/>
    <x v="0"/>
    <x v="9"/>
    <x v="0"/>
    <x v="0"/>
    <x v="2"/>
    <n v="0"/>
    <x v="0"/>
    <x v="0"/>
    <n v="2021"/>
    <x v="3"/>
  </r>
  <r>
    <x v="15"/>
    <s v="2.06.02.00.00.00"/>
    <x v="1"/>
    <x v="1"/>
    <x v="0"/>
    <x v="0"/>
    <x v="1"/>
    <x v="3"/>
    <m/>
    <m/>
    <x v="1"/>
    <x v="0"/>
    <d v="2021-12-23T00:00:00"/>
    <x v="275"/>
    <n v="-1300000"/>
    <n v="-30889.79"/>
    <m/>
    <x v="31"/>
    <x v="19"/>
    <m/>
    <m/>
    <x v="23"/>
    <x v="19"/>
    <x v="12"/>
    <x v="0"/>
    <x v="0"/>
    <x v="2"/>
    <n v="30889.79"/>
    <x v="12"/>
    <x v="29"/>
    <n v="2021"/>
    <x v="3"/>
  </r>
  <r>
    <x v="15"/>
    <s v="2.06.01.00.00.00"/>
    <x v="1"/>
    <x v="1"/>
    <x v="0"/>
    <x v="0"/>
    <x v="1"/>
    <x v="3"/>
    <m/>
    <m/>
    <x v="1"/>
    <x v="0"/>
    <d v="2021-12-23T00:00:00"/>
    <x v="275"/>
    <n v="-400000"/>
    <n v="-7205.45"/>
    <m/>
    <x v="32"/>
    <x v="19"/>
    <m/>
    <m/>
    <x v="23"/>
    <x v="19"/>
    <x v="12"/>
    <x v="0"/>
    <x v="0"/>
    <x v="2"/>
    <n v="7205.45"/>
    <x v="12"/>
    <x v="29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48911.84"/>
    <n v="3545.52"/>
    <m/>
    <x v="17"/>
    <x v="2"/>
    <m/>
    <m/>
    <x v="17"/>
    <x v="2"/>
    <x v="16"/>
    <x v="0"/>
    <x v="0"/>
    <x v="2"/>
    <n v="3545.5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207508.62"/>
    <n v="4940.68"/>
    <m/>
    <x v="17"/>
    <x v="2"/>
    <m/>
    <m/>
    <x v="17"/>
    <x v="2"/>
    <x v="16"/>
    <x v="0"/>
    <x v="0"/>
    <x v="2"/>
    <n v="4940.6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525.43"/>
    <n v="36.32"/>
    <m/>
    <x v="17"/>
    <x v="2"/>
    <m/>
    <m/>
    <x v="17"/>
    <x v="2"/>
    <x v="16"/>
    <x v="0"/>
    <x v="0"/>
    <x v="2"/>
    <n v="36.32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3T00:00:00"/>
    <x v="275"/>
    <n v="15254.23"/>
    <n v="363.2"/>
    <m/>
    <x v="17"/>
    <x v="2"/>
    <m/>
    <m/>
    <x v="17"/>
    <x v="2"/>
    <x v="16"/>
    <x v="0"/>
    <x v="0"/>
    <x v="2"/>
    <n v="363.2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4T00:00:00"/>
    <x v="276"/>
    <n v="187888.9"/>
    <n v="3265.67"/>
    <m/>
    <x v="17"/>
    <x v="15"/>
    <m/>
    <m/>
    <x v="17"/>
    <x v="15"/>
    <x v="16"/>
    <x v="0"/>
    <x v="0"/>
    <x v="2"/>
    <n v="3265.67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5000"/>
    <n v="106.23"/>
    <m/>
    <x v="17"/>
    <x v="3"/>
    <m/>
    <m/>
    <x v="17"/>
    <x v="3"/>
    <x v="16"/>
    <x v="0"/>
    <x v="0"/>
    <x v="2"/>
    <n v="106.2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12000"/>
    <n v="355.35"/>
    <m/>
    <x v="17"/>
    <x v="5"/>
    <m/>
    <m/>
    <x v="17"/>
    <x v="5"/>
    <x v="16"/>
    <x v="0"/>
    <x v="0"/>
    <x v="2"/>
    <n v="355.35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24T00:00:00"/>
    <x v="276"/>
    <n v="-50000"/>
    <n v="-3857.14"/>
    <m/>
    <x v="19"/>
    <x v="6"/>
    <m/>
    <m/>
    <x v="19"/>
    <x v="6"/>
    <x v="7"/>
    <x v="0"/>
    <x v="0"/>
    <x v="2"/>
    <n v="3857.14"/>
    <x v="12"/>
    <x v="29"/>
    <n v="2021"/>
    <x v="3"/>
  </r>
  <r>
    <x v="9"/>
    <m/>
    <x v="1"/>
    <x v="1"/>
    <x v="0"/>
    <x v="0"/>
    <x v="0"/>
    <x v="0"/>
    <m/>
    <m/>
    <x v="1"/>
    <x v="0"/>
    <d v="2021-12-24T00:00:00"/>
    <x v="276"/>
    <n v="0"/>
    <n v="1807619.05"/>
    <m/>
    <x v="19"/>
    <x v="11"/>
    <m/>
    <m/>
    <x v="19"/>
    <x v="11"/>
    <x v="7"/>
    <x v="0"/>
    <x v="0"/>
    <x v="2"/>
    <n v="-1807619.0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4T00:00:00"/>
    <x v="276"/>
    <n v="35000"/>
    <n v="1249.02"/>
    <m/>
    <x v="17"/>
    <x v="5"/>
    <m/>
    <m/>
    <x v="17"/>
    <x v="5"/>
    <x v="16"/>
    <x v="0"/>
    <x v="0"/>
    <x v="2"/>
    <n v="1249.02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4T00:00:00"/>
    <x v="276"/>
    <n v="0"/>
    <n v="20.49"/>
    <m/>
    <x v="8"/>
    <x v="8"/>
    <m/>
    <m/>
    <x v="8"/>
    <x v="8"/>
    <x v="23"/>
    <x v="0"/>
    <x v="0"/>
    <x v="2"/>
    <n v="20.4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4T00:00:00"/>
    <x v="276"/>
    <n v="0"/>
    <n v="221.43"/>
    <m/>
    <x v="16"/>
    <x v="2"/>
    <m/>
    <m/>
    <x v="16"/>
    <x v="2"/>
    <x v="16"/>
    <x v="0"/>
    <x v="0"/>
    <x v="2"/>
    <n v="221.43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4T00:00:00"/>
    <x v="276"/>
    <n v="0"/>
    <n v="7238.1"/>
    <m/>
    <x v="17"/>
    <x v="6"/>
    <m/>
    <m/>
    <x v="17"/>
    <x v="6"/>
    <x v="16"/>
    <x v="0"/>
    <x v="0"/>
    <x v="2"/>
    <n v="7238.1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24T00:00:00"/>
    <x v="276"/>
    <n v="0"/>
    <n v="-8.81"/>
    <m/>
    <x v="19"/>
    <x v="11"/>
    <m/>
    <m/>
    <x v="19"/>
    <x v="11"/>
    <x v="7"/>
    <x v="0"/>
    <x v="0"/>
    <x v="2"/>
    <n v="8.81"/>
    <x v="12"/>
    <x v="29"/>
    <n v="2021"/>
    <x v="3"/>
  </r>
  <r>
    <x v="36"/>
    <s v="1.03.05.00.00.00"/>
    <x v="1"/>
    <x v="2"/>
    <x v="1"/>
    <x v="0"/>
    <x v="1"/>
    <x v="0"/>
    <m/>
    <m/>
    <x v="1"/>
    <x v="0"/>
    <d v="2021-12-24T00:00:00"/>
    <x v="276"/>
    <n v="0"/>
    <n v="57.86"/>
    <m/>
    <x v="8"/>
    <x v="17"/>
    <m/>
    <m/>
    <x v="8"/>
    <x v="17"/>
    <x v="23"/>
    <x v="0"/>
    <x v="0"/>
    <x v="2"/>
    <n v="57.86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4T00:00:00"/>
    <x v="276"/>
    <n v="0"/>
    <n v="47.62"/>
    <m/>
    <x v="8"/>
    <x v="13"/>
    <m/>
    <m/>
    <x v="8"/>
    <x v="13"/>
    <x v="23"/>
    <x v="0"/>
    <x v="0"/>
    <x v="2"/>
    <n v="47.62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4T00:00:00"/>
    <x v="276"/>
    <n v="0"/>
    <n v="34.729999999999997"/>
    <m/>
    <x v="8"/>
    <x v="14"/>
    <m/>
    <m/>
    <x v="8"/>
    <x v="14"/>
    <x v="23"/>
    <x v="0"/>
    <x v="0"/>
    <x v="2"/>
    <n v="34.72999999999999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4T00:00:00"/>
    <x v="276"/>
    <n v="0"/>
    <n v="95.24"/>
    <m/>
    <x v="16"/>
    <x v="7"/>
    <m/>
    <m/>
    <x v="16"/>
    <x v="7"/>
    <x v="16"/>
    <x v="0"/>
    <x v="0"/>
    <x v="2"/>
    <n v="95.24"/>
    <x v="12"/>
    <x v="1"/>
    <n v="2021"/>
    <x v="3"/>
  </r>
  <r>
    <x v="25"/>
    <m/>
    <x v="1"/>
    <x v="1"/>
    <x v="1"/>
    <x v="0"/>
    <x v="0"/>
    <x v="0"/>
    <m/>
    <m/>
    <x v="1"/>
    <x v="0"/>
    <d v="2021-12-24T00:00:00"/>
    <x v="276"/>
    <m/>
    <n v="1725776.02"/>
    <m/>
    <x v="0"/>
    <x v="0"/>
    <m/>
    <m/>
    <x v="0"/>
    <x v="0"/>
    <x v="0"/>
    <x v="0"/>
    <x v="0"/>
    <x v="2"/>
    <n v="0"/>
    <x v="0"/>
    <x v="0"/>
    <n v="2021"/>
    <x v="3"/>
  </r>
  <r>
    <x v="0"/>
    <m/>
    <x v="1"/>
    <x v="1"/>
    <x v="0"/>
    <x v="0"/>
    <x v="0"/>
    <x v="0"/>
    <m/>
    <s v="3"/>
    <x v="1"/>
    <x v="0"/>
    <d v="2021-12-15T00:00:00"/>
    <x v="276"/>
    <m/>
    <n v="242600.63"/>
    <m/>
    <x v="0"/>
    <x v="0"/>
    <m/>
    <m/>
    <x v="0"/>
    <x v="0"/>
    <x v="0"/>
    <x v="0"/>
    <x v="0"/>
    <x v="2"/>
    <n v="0"/>
    <x v="0"/>
    <x v="0"/>
    <n v="2021"/>
    <x v="3"/>
  </r>
  <r>
    <x v="11"/>
    <m/>
    <x v="1"/>
    <x v="1"/>
    <x v="0"/>
    <x v="0"/>
    <x v="0"/>
    <x v="0"/>
    <m/>
    <s v="3"/>
    <x v="1"/>
    <x v="0"/>
    <d v="2021-12-15T00:00:00"/>
    <x v="276"/>
    <m/>
    <n v="63826.7"/>
    <m/>
    <x v="0"/>
    <x v="0"/>
    <m/>
    <m/>
    <x v="0"/>
    <x v="0"/>
    <x v="9"/>
    <x v="0"/>
    <x v="0"/>
    <x v="2"/>
    <n v="0"/>
    <x v="0"/>
    <x v="0"/>
    <n v="2021"/>
    <x v="3"/>
  </r>
  <r>
    <x v="16"/>
    <m/>
    <x v="1"/>
    <x v="1"/>
    <x v="0"/>
    <x v="0"/>
    <x v="0"/>
    <x v="0"/>
    <m/>
    <s v="4"/>
    <x v="1"/>
    <x v="0"/>
    <d v="2021-12-15T00:00:00"/>
    <x v="276"/>
    <m/>
    <n v="1294547.21"/>
    <m/>
    <x v="0"/>
    <x v="0"/>
    <m/>
    <m/>
    <x v="0"/>
    <x v="0"/>
    <x v="13"/>
    <x v="0"/>
    <x v="0"/>
    <x v="2"/>
    <n v="0"/>
    <x v="0"/>
    <x v="0"/>
    <n v="2021"/>
    <x v="3"/>
  </r>
  <r>
    <x v="16"/>
    <m/>
    <x v="1"/>
    <x v="1"/>
    <x v="0"/>
    <x v="0"/>
    <x v="0"/>
    <x v="0"/>
    <s v="X"/>
    <s v="4"/>
    <x v="1"/>
    <x v="0"/>
    <d v="2021-12-15T00:00:00"/>
    <x v="276"/>
    <m/>
    <n v="9700.92"/>
    <m/>
    <x v="0"/>
    <x v="0"/>
    <m/>
    <m/>
    <x v="0"/>
    <x v="0"/>
    <x v="13"/>
    <x v="0"/>
    <x v="0"/>
    <x v="2"/>
    <n v="0"/>
    <x v="0"/>
    <x v="0"/>
    <n v="2021"/>
    <x v="3"/>
  </r>
  <r>
    <x v="16"/>
    <m/>
    <x v="1"/>
    <x v="1"/>
    <x v="0"/>
    <x v="0"/>
    <x v="0"/>
    <x v="0"/>
    <m/>
    <s v="4"/>
    <x v="1"/>
    <x v="0"/>
    <d v="2021-12-15T00:00:00"/>
    <x v="276"/>
    <m/>
    <n v="75913.33"/>
    <m/>
    <x v="0"/>
    <x v="0"/>
    <m/>
    <m/>
    <x v="0"/>
    <x v="0"/>
    <x v="13"/>
    <x v="0"/>
    <x v="0"/>
    <x v="2"/>
    <n v="0"/>
    <x v="0"/>
    <x v="0"/>
    <n v="2021"/>
    <x v="3"/>
  </r>
  <r>
    <x v="7"/>
    <m/>
    <x v="1"/>
    <x v="1"/>
    <x v="0"/>
    <x v="0"/>
    <x v="0"/>
    <x v="0"/>
    <m/>
    <s v="4"/>
    <x v="1"/>
    <x v="0"/>
    <d v="2021-12-15T00:00:00"/>
    <x v="276"/>
    <m/>
    <n v="35246.75"/>
    <m/>
    <x v="0"/>
    <x v="0"/>
    <m/>
    <m/>
    <x v="0"/>
    <x v="0"/>
    <x v="4"/>
    <x v="0"/>
    <x v="0"/>
    <x v="2"/>
    <n v="0"/>
    <x v="0"/>
    <x v="0"/>
    <n v="2021"/>
    <x v="3"/>
  </r>
  <r>
    <x v="16"/>
    <m/>
    <x v="1"/>
    <x v="1"/>
    <x v="0"/>
    <x v="0"/>
    <x v="0"/>
    <x v="0"/>
    <s v="X"/>
    <s v="4"/>
    <x v="1"/>
    <x v="0"/>
    <d v="2021-12-15T00:00:00"/>
    <x v="276"/>
    <m/>
    <n v="3940.48"/>
    <m/>
    <x v="0"/>
    <x v="0"/>
    <m/>
    <m/>
    <x v="0"/>
    <x v="0"/>
    <x v="13"/>
    <x v="0"/>
    <x v="0"/>
    <x v="2"/>
    <n v="0"/>
    <x v="0"/>
    <x v="0"/>
    <n v="2021"/>
    <x v="3"/>
  </r>
  <r>
    <x v="3"/>
    <m/>
    <x v="1"/>
    <x v="1"/>
    <x v="0"/>
    <x v="0"/>
    <x v="1"/>
    <x v="0"/>
    <m/>
    <s v="3"/>
    <x v="1"/>
    <x v="0"/>
    <d v="2021-12-24T00:00:00"/>
    <x v="276"/>
    <n v="0"/>
    <n v="1783809.52"/>
    <m/>
    <x v="15"/>
    <x v="11"/>
    <m/>
    <m/>
    <x v="15"/>
    <x v="11"/>
    <x v="2"/>
    <x v="0"/>
    <x v="0"/>
    <x v="2"/>
    <n v="-1783809.52"/>
    <x v="12"/>
    <x v="1"/>
    <n v="2021"/>
    <x v="3"/>
  </r>
  <r>
    <x v="5"/>
    <m/>
    <x v="1"/>
    <x v="1"/>
    <x v="0"/>
    <x v="0"/>
    <x v="1"/>
    <x v="0"/>
    <m/>
    <s v="3"/>
    <x v="1"/>
    <x v="0"/>
    <d v="2021-12-24T00:00:00"/>
    <x v="276"/>
    <n v="0"/>
    <n v="23809.52"/>
    <m/>
    <x v="5"/>
    <x v="11"/>
    <m/>
    <m/>
    <x v="5"/>
    <x v="11"/>
    <x v="0"/>
    <x v="0"/>
    <x v="0"/>
    <x v="2"/>
    <n v="-23809.52"/>
    <x v="12"/>
    <x v="1"/>
    <n v="2021"/>
    <x v="3"/>
  </r>
  <r>
    <x v="46"/>
    <s v="2.15.08.17.00.00"/>
    <x v="1"/>
    <x v="2"/>
    <x v="0"/>
    <x v="0"/>
    <x v="1"/>
    <x v="0"/>
    <m/>
    <m/>
    <x v="1"/>
    <x v="0"/>
    <d v="2021-12-24T00:00:00"/>
    <x v="276"/>
    <n v="0"/>
    <n v="20"/>
    <m/>
    <x v="40"/>
    <x v="35"/>
    <m/>
    <m/>
    <x v="28"/>
    <x v="35"/>
    <x v="25"/>
    <x v="0"/>
    <x v="0"/>
    <x v="2"/>
    <n v="20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7T00:00:00"/>
    <x v="277"/>
    <n v="72702.48"/>
    <n v="996.36"/>
    <m/>
    <x v="17"/>
    <x v="15"/>
    <m/>
    <m/>
    <x v="17"/>
    <x v="15"/>
    <x v="16"/>
    <x v="0"/>
    <x v="0"/>
    <x v="2"/>
    <n v="996.3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83214.36"/>
    <n v="1981.29"/>
    <m/>
    <x v="17"/>
    <x v="15"/>
    <m/>
    <m/>
    <x v="17"/>
    <x v="15"/>
    <x v="16"/>
    <x v="0"/>
    <x v="0"/>
    <x v="2"/>
    <n v="1981.29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7T00:00:00"/>
    <x v="277"/>
    <n v="10000"/>
    <n v="208.84"/>
    <m/>
    <x v="17"/>
    <x v="3"/>
    <m/>
    <m/>
    <x v="17"/>
    <x v="3"/>
    <x v="16"/>
    <x v="0"/>
    <x v="0"/>
    <x v="2"/>
    <n v="208.84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7T00:00:00"/>
    <x v="277"/>
    <n v="25000"/>
    <n v="731.24"/>
    <m/>
    <x v="17"/>
    <x v="5"/>
    <m/>
    <m/>
    <x v="17"/>
    <x v="5"/>
    <x v="16"/>
    <x v="0"/>
    <x v="0"/>
    <x v="2"/>
    <n v="731.24"/>
    <x v="12"/>
    <x v="1"/>
    <n v="2021"/>
    <x v="3"/>
  </r>
  <r>
    <x v="9"/>
    <s v="2.15.01.12.00.00"/>
    <x v="1"/>
    <x v="1"/>
    <x v="0"/>
    <x v="0"/>
    <x v="1"/>
    <x v="3"/>
    <m/>
    <m/>
    <x v="1"/>
    <x v="0"/>
    <d v="2021-12-27T00:00:00"/>
    <x v="277"/>
    <n v="-51030"/>
    <n v="-918"/>
    <m/>
    <x v="19"/>
    <x v="6"/>
    <m/>
    <m/>
    <x v="19"/>
    <x v="6"/>
    <x v="7"/>
    <x v="0"/>
    <x v="0"/>
    <x v="2"/>
    <n v="918"/>
    <x v="12"/>
    <x v="29"/>
    <n v="2021"/>
    <x v="3"/>
  </r>
  <r>
    <x v="9"/>
    <s v="2.01.02.00.00.00"/>
    <x v="1"/>
    <x v="1"/>
    <x v="0"/>
    <x v="0"/>
    <x v="1"/>
    <x v="3"/>
    <m/>
    <m/>
    <x v="1"/>
    <x v="0"/>
    <d v="2021-12-27T00:00:00"/>
    <x v="277"/>
    <n v="-44000000"/>
    <n v="-936553.25"/>
    <m/>
    <x v="19"/>
    <x v="6"/>
    <m/>
    <m/>
    <x v="19"/>
    <x v="6"/>
    <x v="7"/>
    <x v="0"/>
    <x v="0"/>
    <x v="2"/>
    <n v="936553.25"/>
    <x v="12"/>
    <x v="29"/>
    <n v="2021"/>
    <x v="3"/>
  </r>
  <r>
    <x v="9"/>
    <s v="2.01.01.01.00.00"/>
    <x v="1"/>
    <x v="1"/>
    <x v="0"/>
    <x v="0"/>
    <x v="1"/>
    <x v="3"/>
    <m/>
    <m/>
    <x v="1"/>
    <x v="0"/>
    <d v="2021-12-27T00:00:00"/>
    <x v="277"/>
    <n v="-6300000"/>
    <n v="-127902.47"/>
    <m/>
    <x v="19"/>
    <x v="6"/>
    <m/>
    <m/>
    <x v="19"/>
    <x v="6"/>
    <x v="7"/>
    <x v="0"/>
    <x v="0"/>
    <x v="2"/>
    <n v="127902.47"/>
    <x v="12"/>
    <x v="29"/>
    <n v="2021"/>
    <x v="3"/>
  </r>
  <r>
    <x v="36"/>
    <s v="1.03.05.00.00.00"/>
    <x v="1"/>
    <x v="2"/>
    <x v="1"/>
    <x v="0"/>
    <x v="1"/>
    <x v="0"/>
    <m/>
    <m/>
    <x v="1"/>
    <x v="0"/>
    <d v="2021-12-27T00:00:00"/>
    <x v="277"/>
    <n v="0"/>
    <n v="3276.19"/>
    <m/>
    <x v="8"/>
    <x v="12"/>
    <m/>
    <m/>
    <x v="8"/>
    <x v="12"/>
    <x v="23"/>
    <x v="0"/>
    <x v="0"/>
    <x v="2"/>
    <n v="3276.19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154.76"/>
    <m/>
    <x v="16"/>
    <x v="15"/>
    <m/>
    <m/>
    <x v="16"/>
    <x v="15"/>
    <x v="16"/>
    <x v="0"/>
    <x v="0"/>
    <x v="2"/>
    <n v="154.76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0"/>
    <n v="1190.48"/>
    <m/>
    <x v="17"/>
    <x v="4"/>
    <m/>
    <m/>
    <x v="17"/>
    <x v="4"/>
    <x v="16"/>
    <x v="0"/>
    <x v="0"/>
    <x v="2"/>
    <n v="1190.48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7T00:00:00"/>
    <x v="277"/>
    <n v="0"/>
    <n v="219.57"/>
    <m/>
    <x v="8"/>
    <x v="6"/>
    <m/>
    <m/>
    <x v="8"/>
    <x v="6"/>
    <x v="23"/>
    <x v="0"/>
    <x v="0"/>
    <x v="2"/>
    <n v="219.5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28571.43"/>
    <m/>
    <x v="16"/>
    <x v="17"/>
    <m/>
    <m/>
    <x v="16"/>
    <x v="17"/>
    <x v="16"/>
    <x v="0"/>
    <x v="0"/>
    <x v="2"/>
    <n v="28571.43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547.62"/>
    <m/>
    <x v="16"/>
    <x v="2"/>
    <m/>
    <m/>
    <x v="16"/>
    <x v="2"/>
    <x v="16"/>
    <x v="0"/>
    <x v="0"/>
    <x v="2"/>
    <n v="547.62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7T00:00:00"/>
    <x v="277"/>
    <n v="0"/>
    <n v="2018.07"/>
    <m/>
    <x v="8"/>
    <x v="12"/>
    <m/>
    <m/>
    <x v="8"/>
    <x v="12"/>
    <x v="23"/>
    <x v="0"/>
    <x v="0"/>
    <x v="2"/>
    <n v="2018.0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7T00:00:00"/>
    <x v="277"/>
    <n v="0"/>
    <n v="119.05"/>
    <m/>
    <x v="16"/>
    <x v="8"/>
    <m/>
    <m/>
    <x v="16"/>
    <x v="8"/>
    <x v="16"/>
    <x v="0"/>
    <x v="0"/>
    <x v="2"/>
    <n v="119.05"/>
    <x v="12"/>
    <x v="1"/>
    <n v="2021"/>
    <x v="3"/>
  </r>
  <r>
    <x v="29"/>
    <m/>
    <x v="1"/>
    <x v="1"/>
    <x v="0"/>
    <x v="0"/>
    <x v="0"/>
    <x v="0"/>
    <m/>
    <s v="3"/>
    <x v="1"/>
    <x v="0"/>
    <d v="2021-12-15T00:00:00"/>
    <x v="277"/>
    <m/>
    <n v="9387.59"/>
    <m/>
    <x v="0"/>
    <x v="0"/>
    <m/>
    <m/>
    <x v="0"/>
    <x v="0"/>
    <x v="0"/>
    <x v="0"/>
    <x v="0"/>
    <x v="2"/>
    <n v="0"/>
    <x v="0"/>
    <x v="0"/>
    <n v="2021"/>
    <x v="3"/>
  </r>
  <r>
    <x v="27"/>
    <m/>
    <x v="1"/>
    <x v="1"/>
    <x v="0"/>
    <x v="0"/>
    <x v="0"/>
    <x v="0"/>
    <m/>
    <s v="3"/>
    <x v="1"/>
    <x v="0"/>
    <d v="2021-12-15T00:00:00"/>
    <x v="277"/>
    <m/>
    <n v="3500000"/>
    <m/>
    <x v="0"/>
    <x v="0"/>
    <m/>
    <m/>
    <x v="0"/>
    <x v="0"/>
    <x v="0"/>
    <x v="0"/>
    <x v="0"/>
    <x v="2"/>
    <n v="0"/>
    <x v="0"/>
    <x v="0"/>
    <n v="2021"/>
    <x v="3"/>
  </r>
  <r>
    <x v="28"/>
    <m/>
    <x v="1"/>
    <x v="1"/>
    <x v="0"/>
    <x v="0"/>
    <x v="0"/>
    <x v="0"/>
    <s v="X"/>
    <s v="4"/>
    <x v="1"/>
    <x v="0"/>
    <d v="2021-12-15T00:00:00"/>
    <x v="277"/>
    <m/>
    <n v="23.42"/>
    <m/>
    <x v="0"/>
    <x v="0"/>
    <m/>
    <m/>
    <x v="0"/>
    <x v="0"/>
    <x v="15"/>
    <x v="0"/>
    <x v="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2-27T00:00:00"/>
    <x v="277"/>
    <m/>
    <n v="3635371.58"/>
    <m/>
    <x v="0"/>
    <x v="0"/>
    <m/>
    <m/>
    <x v="0"/>
    <x v="0"/>
    <x v="9"/>
    <x v="0"/>
    <x v="0"/>
    <x v="2"/>
    <n v="0"/>
    <x v="0"/>
    <x v="0"/>
    <n v="2021"/>
    <x v="3"/>
  </r>
  <r>
    <x v="6"/>
    <m/>
    <x v="1"/>
    <x v="1"/>
    <x v="0"/>
    <x v="0"/>
    <x v="0"/>
    <x v="0"/>
    <m/>
    <s v="3"/>
    <x v="1"/>
    <x v="0"/>
    <d v="2021-12-15T00:00:00"/>
    <x v="277"/>
    <m/>
    <n v="111051.55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7"/>
    <m/>
    <n v="8807.99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7"/>
    <m/>
    <n v="6101.03"/>
    <m/>
    <x v="0"/>
    <x v="0"/>
    <m/>
    <m/>
    <x v="0"/>
    <x v="0"/>
    <x v="0"/>
    <x v="0"/>
    <x v="0"/>
    <x v="2"/>
    <n v="0"/>
    <x v="0"/>
    <x v="0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522.94"/>
    <n v="83.88"/>
    <m/>
    <x v="17"/>
    <x v="14"/>
    <m/>
    <m/>
    <x v="17"/>
    <x v="14"/>
    <x v="16"/>
    <x v="0"/>
    <x v="0"/>
    <x v="2"/>
    <n v="83.88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7T00:00:00"/>
    <x v="277"/>
    <n v="10440"/>
    <n v="248.57"/>
    <m/>
    <x v="17"/>
    <x v="31"/>
    <m/>
    <m/>
    <x v="17"/>
    <x v="31"/>
    <x v="16"/>
    <x v="0"/>
    <x v="0"/>
    <x v="2"/>
    <n v="248.57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522.94"/>
    <n v="83.88"/>
    <m/>
    <x v="17"/>
    <x v="14"/>
    <m/>
    <m/>
    <x v="17"/>
    <x v="14"/>
    <x v="16"/>
    <x v="0"/>
    <x v="0"/>
    <x v="2"/>
    <n v="83.88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1213.8"/>
    <n v="28.9"/>
    <m/>
    <x v="17"/>
    <x v="14"/>
    <m/>
    <m/>
    <x v="17"/>
    <x v="14"/>
    <x v="16"/>
    <x v="0"/>
    <x v="0"/>
    <x v="2"/>
    <n v="28.9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2189.71"/>
    <n v="52.14"/>
    <m/>
    <x v="17"/>
    <x v="14"/>
    <m/>
    <m/>
    <x v="17"/>
    <x v="14"/>
    <x v="16"/>
    <x v="0"/>
    <x v="0"/>
    <x v="2"/>
    <n v="52.14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7T00:00:00"/>
    <x v="277"/>
    <n v="3046.2"/>
    <n v="72.53"/>
    <m/>
    <x v="17"/>
    <x v="14"/>
    <m/>
    <m/>
    <x v="17"/>
    <x v="14"/>
    <x v="16"/>
    <x v="0"/>
    <x v="0"/>
    <x v="2"/>
    <n v="72.53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8T00:00:00"/>
    <x v="278"/>
    <n v="27416.9"/>
    <n v="652.78"/>
    <m/>
    <x v="8"/>
    <x v="8"/>
    <m/>
    <m/>
    <x v="8"/>
    <x v="8"/>
    <x v="23"/>
    <x v="0"/>
    <x v="0"/>
    <x v="2"/>
    <n v="652.78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20102.63"/>
    <n v="478.63"/>
    <m/>
    <x v="17"/>
    <x v="13"/>
    <m/>
    <m/>
    <x v="17"/>
    <x v="13"/>
    <x v="16"/>
    <x v="0"/>
    <x v="0"/>
    <x v="2"/>
    <n v="478.63"/>
    <x v="12"/>
    <x v="1"/>
    <n v="2021"/>
    <x v="3"/>
  </r>
  <r>
    <x v="19"/>
    <s v="1.02.05.00.00.00"/>
    <x v="5"/>
    <x v="2"/>
    <x v="1"/>
    <x v="0"/>
    <x v="1"/>
    <x v="0"/>
    <m/>
    <m/>
    <x v="2"/>
    <x v="0"/>
    <d v="2021-12-28T00:00:00"/>
    <x v="278"/>
    <n v="5000"/>
    <n v="0"/>
    <m/>
    <x v="17"/>
    <x v="3"/>
    <m/>
    <m/>
    <x v="17"/>
    <x v="3"/>
    <x v="16"/>
    <x v="0"/>
    <x v="0"/>
    <x v="2"/>
    <n v="0"/>
    <x v="12"/>
    <x v="1"/>
    <n v="2021"/>
    <x v="3"/>
  </r>
  <r>
    <x v="9"/>
    <s v="2.01.04.00.00.00"/>
    <x v="1"/>
    <x v="1"/>
    <x v="0"/>
    <x v="0"/>
    <x v="1"/>
    <x v="3"/>
    <m/>
    <m/>
    <x v="1"/>
    <x v="0"/>
    <d v="2021-12-28T00:00:00"/>
    <x v="278"/>
    <n v="-514536"/>
    <n v="-12250.83"/>
    <m/>
    <x v="19"/>
    <x v="6"/>
    <m/>
    <m/>
    <x v="19"/>
    <x v="6"/>
    <x v="7"/>
    <x v="0"/>
    <x v="0"/>
    <x v="2"/>
    <n v="12250.83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28T00:00:00"/>
    <x v="278"/>
    <n v="45000"/>
    <n v="1165.21"/>
    <m/>
    <x v="17"/>
    <x v="5"/>
    <m/>
    <m/>
    <x v="17"/>
    <x v="5"/>
    <x v="16"/>
    <x v="0"/>
    <x v="0"/>
    <x v="2"/>
    <n v="1165.21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8T00:00:00"/>
    <x v="278"/>
    <n v="10000"/>
    <n v="290.8"/>
    <m/>
    <x v="17"/>
    <x v="5"/>
    <m/>
    <m/>
    <x v="17"/>
    <x v="5"/>
    <x v="16"/>
    <x v="0"/>
    <x v="0"/>
    <x v="2"/>
    <n v="290.8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28T00:00:00"/>
    <x v="278"/>
    <n v="-76000000"/>
    <n v="-1767351.3"/>
    <m/>
    <x v="19"/>
    <x v="6"/>
    <m/>
    <m/>
    <x v="19"/>
    <x v="6"/>
    <x v="7"/>
    <x v="0"/>
    <x v="0"/>
    <x v="2"/>
    <n v="1767351.3"/>
    <x v="12"/>
    <x v="30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6500"/>
    <n v="178.97"/>
    <m/>
    <x v="17"/>
    <x v="20"/>
    <m/>
    <m/>
    <x v="17"/>
    <x v="20"/>
    <x v="16"/>
    <x v="0"/>
    <x v="0"/>
    <x v="2"/>
    <n v="178.97"/>
    <x v="12"/>
    <x v="1"/>
    <n v="2021"/>
    <x v="3"/>
  </r>
  <r>
    <x v="9"/>
    <s v="2.15.03.00.00.00"/>
    <x v="1"/>
    <x v="1"/>
    <x v="0"/>
    <x v="0"/>
    <x v="1"/>
    <x v="3"/>
    <m/>
    <m/>
    <x v="1"/>
    <x v="0"/>
    <d v="2021-12-28T00:00:00"/>
    <x v="278"/>
    <n v="-400000"/>
    <n v="-11553.44"/>
    <m/>
    <x v="19"/>
    <x v="6"/>
    <m/>
    <m/>
    <x v="19"/>
    <x v="6"/>
    <x v="7"/>
    <x v="0"/>
    <x v="0"/>
    <x v="2"/>
    <n v="11553.44"/>
    <x v="12"/>
    <x v="30"/>
    <n v="2021"/>
    <x v="3"/>
  </r>
  <r>
    <x v="36"/>
    <s v="1.03.05.00.00.00"/>
    <x v="1"/>
    <x v="2"/>
    <x v="1"/>
    <x v="0"/>
    <x v="1"/>
    <x v="0"/>
    <m/>
    <m/>
    <x v="1"/>
    <x v="0"/>
    <d v="2021-12-28T00:00:00"/>
    <x v="278"/>
    <n v="0"/>
    <n v="23.81"/>
    <m/>
    <x v="8"/>
    <x v="6"/>
    <m/>
    <m/>
    <x v="8"/>
    <x v="6"/>
    <x v="23"/>
    <x v="0"/>
    <x v="0"/>
    <x v="2"/>
    <n v="23.81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8T00:00:00"/>
    <x v="278"/>
    <n v="0"/>
    <n v="12.37"/>
    <m/>
    <x v="17"/>
    <x v="19"/>
    <m/>
    <m/>
    <x v="17"/>
    <x v="19"/>
    <x v="16"/>
    <x v="0"/>
    <x v="0"/>
    <x v="2"/>
    <n v="12.37"/>
    <x v="12"/>
    <x v="1"/>
    <n v="2021"/>
    <x v="3"/>
  </r>
  <r>
    <x v="9"/>
    <s v="2.03.01.07.00.00"/>
    <x v="1"/>
    <x v="1"/>
    <x v="0"/>
    <x v="0"/>
    <x v="1"/>
    <x v="3"/>
    <m/>
    <m/>
    <x v="1"/>
    <x v="0"/>
    <d v="2021-12-28T00:00:00"/>
    <x v="278"/>
    <n v="0"/>
    <n v="-808.36"/>
    <m/>
    <x v="19"/>
    <x v="5"/>
    <m/>
    <m/>
    <x v="19"/>
    <x v="5"/>
    <x v="7"/>
    <x v="0"/>
    <x v="0"/>
    <x v="2"/>
    <n v="808.36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35.71"/>
    <m/>
    <x v="16"/>
    <x v="16"/>
    <m/>
    <m/>
    <x v="16"/>
    <x v="16"/>
    <x v="16"/>
    <x v="0"/>
    <x v="0"/>
    <x v="2"/>
    <n v="35.71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23.81"/>
    <m/>
    <x v="16"/>
    <x v="15"/>
    <m/>
    <m/>
    <x v="16"/>
    <x v="15"/>
    <x v="16"/>
    <x v="0"/>
    <x v="0"/>
    <x v="2"/>
    <n v="23.81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8T00:00:00"/>
    <x v="278"/>
    <n v="0"/>
    <n v="41.36"/>
    <m/>
    <x v="8"/>
    <x v="6"/>
    <m/>
    <m/>
    <x v="8"/>
    <x v="6"/>
    <x v="23"/>
    <x v="0"/>
    <x v="0"/>
    <x v="2"/>
    <n v="41.3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8T00:00:00"/>
    <x v="278"/>
    <n v="0"/>
    <n v="160011.54999999999"/>
    <m/>
    <x v="16"/>
    <x v="17"/>
    <m/>
    <m/>
    <x v="16"/>
    <x v="17"/>
    <x v="16"/>
    <x v="0"/>
    <x v="0"/>
    <x v="2"/>
    <n v="160011.54999999999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8T00:00:00"/>
    <x v="278"/>
    <n v="0"/>
    <n v="3282.43"/>
    <m/>
    <x v="17"/>
    <x v="10"/>
    <m/>
    <m/>
    <x v="17"/>
    <x v="10"/>
    <x v="16"/>
    <x v="0"/>
    <x v="0"/>
    <x v="2"/>
    <n v="3282.43"/>
    <x v="12"/>
    <x v="1"/>
    <n v="2021"/>
    <x v="3"/>
  </r>
  <r>
    <x v="19"/>
    <s v="1.02.11.00.00.00"/>
    <x v="1"/>
    <x v="2"/>
    <x v="1"/>
    <x v="0"/>
    <x v="1"/>
    <x v="0"/>
    <m/>
    <m/>
    <x v="1"/>
    <x v="0"/>
    <d v="2021-12-28T00:00:00"/>
    <x v="278"/>
    <n v="0"/>
    <n v="2091.9499999999998"/>
    <m/>
    <x v="17"/>
    <x v="10"/>
    <m/>
    <m/>
    <x v="17"/>
    <x v="10"/>
    <x v="16"/>
    <x v="0"/>
    <x v="0"/>
    <x v="2"/>
    <n v="2091.9499999999998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8T00:00:00"/>
    <x v="278"/>
    <n v="0"/>
    <n v="89.07"/>
    <m/>
    <x v="8"/>
    <x v="6"/>
    <m/>
    <m/>
    <x v="8"/>
    <x v="6"/>
    <x v="23"/>
    <x v="0"/>
    <x v="0"/>
    <x v="2"/>
    <n v="89.07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8T00:00:00"/>
    <x v="278"/>
    <n v="0"/>
    <n v="89.07"/>
    <m/>
    <x v="8"/>
    <x v="6"/>
    <m/>
    <m/>
    <x v="8"/>
    <x v="6"/>
    <x v="23"/>
    <x v="0"/>
    <x v="0"/>
    <x v="2"/>
    <n v="89.07"/>
    <x v="12"/>
    <x v="1"/>
    <n v="2021"/>
    <x v="3"/>
  </r>
  <r>
    <x v="9"/>
    <s v="2.15.01.07.00.00"/>
    <x v="1"/>
    <x v="1"/>
    <x v="0"/>
    <x v="0"/>
    <x v="1"/>
    <x v="3"/>
    <m/>
    <m/>
    <x v="1"/>
    <x v="0"/>
    <d v="2021-12-28T00:00:00"/>
    <x v="278"/>
    <n v="0"/>
    <n v="-260.36"/>
    <m/>
    <x v="19"/>
    <x v="6"/>
    <m/>
    <m/>
    <x v="19"/>
    <x v="6"/>
    <x v="7"/>
    <x v="0"/>
    <x v="0"/>
    <x v="2"/>
    <n v="260.36"/>
    <x v="12"/>
    <x v="30"/>
    <n v="2021"/>
    <x v="3"/>
  </r>
  <r>
    <x v="9"/>
    <s v="2.06.02.00.00.00"/>
    <x v="1"/>
    <x v="1"/>
    <x v="0"/>
    <x v="0"/>
    <x v="1"/>
    <x v="3"/>
    <m/>
    <m/>
    <x v="1"/>
    <x v="0"/>
    <d v="2021-12-28T00:00:00"/>
    <x v="278"/>
    <n v="0"/>
    <n v="-2380.9499999999998"/>
    <m/>
    <x v="19"/>
    <x v="19"/>
    <m/>
    <m/>
    <x v="19"/>
    <x v="19"/>
    <x v="7"/>
    <x v="0"/>
    <x v="0"/>
    <x v="2"/>
    <n v="2380.9499999999998"/>
    <x v="12"/>
    <x v="30"/>
    <n v="2021"/>
    <x v="3"/>
  </r>
  <r>
    <x v="5"/>
    <m/>
    <x v="1"/>
    <x v="1"/>
    <x v="0"/>
    <x v="0"/>
    <x v="0"/>
    <x v="0"/>
    <s v="X"/>
    <s v="4"/>
    <x v="1"/>
    <x v="0"/>
    <d v="2021-12-15T00:00:00"/>
    <x v="278"/>
    <m/>
    <n v="12582.91"/>
    <m/>
    <x v="0"/>
    <x v="0"/>
    <m/>
    <m/>
    <x v="0"/>
    <x v="0"/>
    <x v="0"/>
    <x v="0"/>
    <x v="0"/>
    <x v="2"/>
    <n v="0"/>
    <x v="0"/>
    <x v="0"/>
    <n v="2021"/>
    <x v="3"/>
  </r>
  <r>
    <x v="24"/>
    <m/>
    <x v="1"/>
    <x v="1"/>
    <x v="1"/>
    <x v="0"/>
    <x v="0"/>
    <x v="0"/>
    <m/>
    <m/>
    <x v="1"/>
    <x v="0"/>
    <d v="2021-12-28T00:00:00"/>
    <x v="278"/>
    <m/>
    <n v="3829125.99"/>
    <m/>
    <x v="0"/>
    <x v="0"/>
    <m/>
    <m/>
    <x v="0"/>
    <x v="0"/>
    <x v="9"/>
    <x v="0"/>
    <x v="0"/>
    <x v="2"/>
    <n v="0"/>
    <x v="0"/>
    <x v="0"/>
    <n v="2021"/>
    <x v="3"/>
  </r>
  <r>
    <x v="16"/>
    <m/>
    <x v="1"/>
    <x v="1"/>
    <x v="0"/>
    <x v="0"/>
    <x v="0"/>
    <x v="0"/>
    <m/>
    <s v="3"/>
    <x v="1"/>
    <x v="0"/>
    <d v="2021-12-15T00:00:00"/>
    <x v="278"/>
    <m/>
    <n v="549054.64"/>
    <m/>
    <x v="0"/>
    <x v="0"/>
    <m/>
    <m/>
    <x v="0"/>
    <x v="0"/>
    <x v="13"/>
    <x v="0"/>
    <x v="0"/>
    <x v="2"/>
    <n v="0"/>
    <x v="0"/>
    <x v="0"/>
    <n v="2021"/>
    <x v="3"/>
  </r>
  <r>
    <x v="46"/>
    <m/>
    <x v="1"/>
    <x v="1"/>
    <x v="0"/>
    <x v="0"/>
    <x v="0"/>
    <x v="0"/>
    <m/>
    <s v="3"/>
    <x v="1"/>
    <x v="0"/>
    <d v="2021-12-15T00:00:00"/>
    <x v="278"/>
    <m/>
    <n v="12555.25"/>
    <m/>
    <x v="0"/>
    <x v="0"/>
    <m/>
    <m/>
    <x v="0"/>
    <x v="0"/>
    <x v="25"/>
    <x v="0"/>
    <x v="0"/>
    <x v="2"/>
    <n v="0"/>
    <x v="0"/>
    <x v="0"/>
    <n v="2021"/>
    <x v="3"/>
  </r>
  <r>
    <x v="5"/>
    <m/>
    <x v="1"/>
    <x v="1"/>
    <x v="0"/>
    <x v="0"/>
    <x v="0"/>
    <x v="0"/>
    <m/>
    <s v="4"/>
    <x v="1"/>
    <x v="0"/>
    <d v="2021-12-15T00:00:00"/>
    <x v="278"/>
    <m/>
    <n v="10532.87"/>
    <m/>
    <x v="0"/>
    <x v="0"/>
    <m/>
    <m/>
    <x v="0"/>
    <x v="0"/>
    <x v="0"/>
    <x v="0"/>
    <x v="0"/>
    <x v="2"/>
    <n v="0"/>
    <x v="0"/>
    <x v="0"/>
    <n v="2021"/>
    <x v="3"/>
  </r>
  <r>
    <x v="26"/>
    <m/>
    <x v="1"/>
    <x v="1"/>
    <x v="0"/>
    <x v="0"/>
    <x v="0"/>
    <x v="0"/>
    <s v="X"/>
    <s v="3"/>
    <x v="1"/>
    <x v="0"/>
    <d v="2021-12-15T00:00:00"/>
    <x v="278"/>
    <m/>
    <n v="38224.089999999997"/>
    <m/>
    <x v="0"/>
    <x v="0"/>
    <m/>
    <m/>
    <x v="0"/>
    <x v="0"/>
    <x v="5"/>
    <x v="0"/>
    <x v="0"/>
    <x v="2"/>
    <n v="0"/>
    <x v="0"/>
    <x v="0"/>
    <n v="2021"/>
    <x v="3"/>
  </r>
  <r>
    <x v="10"/>
    <m/>
    <x v="1"/>
    <x v="1"/>
    <x v="0"/>
    <x v="0"/>
    <x v="0"/>
    <x v="0"/>
    <m/>
    <s v="4"/>
    <x v="1"/>
    <x v="0"/>
    <d v="2021-12-15T00:00:00"/>
    <x v="278"/>
    <m/>
    <n v="1056890.52"/>
    <m/>
    <x v="0"/>
    <x v="0"/>
    <m/>
    <m/>
    <x v="0"/>
    <x v="0"/>
    <x v="8"/>
    <x v="0"/>
    <x v="0"/>
    <x v="2"/>
    <n v="0"/>
    <x v="0"/>
    <x v="0"/>
    <n v="2021"/>
    <x v="3"/>
  </r>
  <r>
    <x v="2"/>
    <m/>
    <x v="1"/>
    <x v="1"/>
    <x v="0"/>
    <x v="0"/>
    <x v="0"/>
    <x v="0"/>
    <s v="X"/>
    <s v="1"/>
    <x v="1"/>
    <x v="0"/>
    <d v="2021-12-17T00:00:00"/>
    <x v="278"/>
    <m/>
    <n v="2149285.71"/>
    <m/>
    <x v="0"/>
    <x v="0"/>
    <m/>
    <m/>
    <x v="0"/>
    <x v="0"/>
    <x v="1"/>
    <x v="0"/>
    <x v="0"/>
    <x v="2"/>
    <n v="0"/>
    <x v="0"/>
    <x v="0"/>
    <n v="2021"/>
    <x v="3"/>
  </r>
  <r>
    <x v="15"/>
    <s v="2.06.01.00.00.00"/>
    <x v="1"/>
    <x v="1"/>
    <x v="0"/>
    <x v="0"/>
    <x v="1"/>
    <x v="3"/>
    <m/>
    <m/>
    <x v="1"/>
    <x v="0"/>
    <d v="2021-12-28T00:00:00"/>
    <x v="278"/>
    <n v="-800000"/>
    <n v="-25048.89"/>
    <m/>
    <x v="32"/>
    <x v="19"/>
    <m/>
    <m/>
    <x v="23"/>
    <x v="19"/>
    <x v="12"/>
    <x v="0"/>
    <x v="0"/>
    <x v="2"/>
    <n v="25048.89"/>
    <x v="12"/>
    <x v="30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3345.23"/>
    <n v="79.650000000000006"/>
    <m/>
    <x v="17"/>
    <x v="2"/>
    <m/>
    <m/>
    <x v="17"/>
    <x v="2"/>
    <x v="16"/>
    <x v="0"/>
    <x v="0"/>
    <x v="2"/>
    <n v="79.650000000000006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28T00:00:00"/>
    <x v="278"/>
    <n v="319584.89"/>
    <n v="7609.16"/>
    <m/>
    <x v="17"/>
    <x v="2"/>
    <m/>
    <m/>
    <x v="17"/>
    <x v="2"/>
    <x v="16"/>
    <x v="0"/>
    <x v="0"/>
    <x v="2"/>
    <n v="7609.16"/>
    <x v="12"/>
    <x v="1"/>
    <n v="2021"/>
    <x v="3"/>
  </r>
  <r>
    <x v="19"/>
    <s v="1.02.09.00.00.00"/>
    <x v="1"/>
    <x v="2"/>
    <x v="1"/>
    <x v="0"/>
    <x v="1"/>
    <x v="0"/>
    <m/>
    <m/>
    <x v="1"/>
    <x v="0"/>
    <d v="2021-12-29T00:00:00"/>
    <x v="279"/>
    <n v="100000"/>
    <n v="1921.6"/>
    <m/>
    <x v="17"/>
    <x v="3"/>
    <m/>
    <m/>
    <x v="17"/>
    <x v="3"/>
    <x v="16"/>
    <x v="0"/>
    <x v="0"/>
    <x v="2"/>
    <n v="1921.6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29T00:00:00"/>
    <x v="279"/>
    <n v="2276.6"/>
    <n v="54.2"/>
    <m/>
    <x v="17"/>
    <x v="15"/>
    <m/>
    <m/>
    <x v="17"/>
    <x v="15"/>
    <x v="16"/>
    <x v="0"/>
    <x v="0"/>
    <x v="2"/>
    <n v="54.2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3000"/>
    <n v="25.51"/>
    <m/>
    <x v="17"/>
    <x v="3"/>
    <m/>
    <m/>
    <x v="17"/>
    <x v="3"/>
    <x v="16"/>
    <x v="0"/>
    <x v="0"/>
    <x v="2"/>
    <n v="25.51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9T00:00:00"/>
    <x v="279"/>
    <n v="-1210.8"/>
    <n v="-31.2"/>
    <m/>
    <x v="5"/>
    <x v="30"/>
    <m/>
    <m/>
    <x v="5"/>
    <x v="30"/>
    <x v="0"/>
    <x v="0"/>
    <x v="0"/>
    <x v="2"/>
    <n v="31.2"/>
    <x v="12"/>
    <x v="30"/>
    <n v="2021"/>
    <x v="3"/>
  </r>
  <r>
    <x v="19"/>
    <s v="1.02.11.00.00.00"/>
    <x v="1"/>
    <x v="2"/>
    <x v="1"/>
    <x v="0"/>
    <x v="1"/>
    <x v="0"/>
    <m/>
    <m/>
    <x v="1"/>
    <x v="0"/>
    <d v="2021-12-29T00:00:00"/>
    <x v="279"/>
    <n v="70000"/>
    <n v="1336.03"/>
    <m/>
    <x v="17"/>
    <x v="13"/>
    <m/>
    <m/>
    <x v="17"/>
    <x v="13"/>
    <x v="16"/>
    <x v="0"/>
    <x v="0"/>
    <x v="2"/>
    <n v="1336.03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110000"/>
    <n v="4110.25"/>
    <m/>
    <x v="17"/>
    <x v="3"/>
    <m/>
    <m/>
    <x v="17"/>
    <x v="3"/>
    <x v="16"/>
    <x v="0"/>
    <x v="0"/>
    <x v="2"/>
    <n v="4110.25"/>
    <x v="12"/>
    <x v="1"/>
    <n v="2021"/>
    <x v="3"/>
  </r>
  <r>
    <x v="5"/>
    <s v="2.15.08.14.00.00"/>
    <x v="1"/>
    <x v="1"/>
    <x v="0"/>
    <x v="0"/>
    <x v="1"/>
    <x v="3"/>
    <m/>
    <m/>
    <x v="1"/>
    <x v="0"/>
    <d v="2021-12-29T00:00:00"/>
    <x v="279"/>
    <n v="-2000000"/>
    <n v="-7156.1"/>
    <m/>
    <x v="5"/>
    <x v="12"/>
    <m/>
    <m/>
    <x v="5"/>
    <x v="12"/>
    <x v="0"/>
    <x v="0"/>
    <x v="0"/>
    <x v="2"/>
    <n v="7156.1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29T00:00:00"/>
    <x v="279"/>
    <n v="-500000"/>
    <n v="-19443.580000000002"/>
    <m/>
    <x v="19"/>
    <x v="6"/>
    <m/>
    <m/>
    <x v="19"/>
    <x v="6"/>
    <x v="7"/>
    <x v="0"/>
    <x v="0"/>
    <x v="2"/>
    <n v="19443.580000000002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29T00:00:00"/>
    <x v="279"/>
    <n v="12000"/>
    <n v="307.10000000000002"/>
    <m/>
    <x v="17"/>
    <x v="5"/>
    <m/>
    <m/>
    <x v="17"/>
    <x v="5"/>
    <x v="16"/>
    <x v="0"/>
    <x v="0"/>
    <x v="2"/>
    <n v="307.10000000000002"/>
    <x v="12"/>
    <x v="1"/>
    <n v="2021"/>
    <x v="3"/>
  </r>
  <r>
    <x v="9"/>
    <s v="2.01.02.00.00.00"/>
    <x v="1"/>
    <x v="1"/>
    <x v="0"/>
    <x v="0"/>
    <x v="1"/>
    <x v="3"/>
    <m/>
    <m/>
    <x v="1"/>
    <x v="0"/>
    <d v="2021-12-29T00:00:00"/>
    <x v="279"/>
    <n v="-710431.98"/>
    <n v="-43965.02"/>
    <m/>
    <x v="19"/>
    <x v="6"/>
    <m/>
    <m/>
    <x v="19"/>
    <x v="6"/>
    <x v="7"/>
    <x v="0"/>
    <x v="0"/>
    <x v="2"/>
    <n v="43965.02"/>
    <x v="12"/>
    <x v="30"/>
    <n v="2021"/>
    <x v="3"/>
  </r>
  <r>
    <x v="36"/>
    <s v="1.03.05.00.00.00"/>
    <x v="1"/>
    <x v="2"/>
    <x v="1"/>
    <x v="0"/>
    <x v="1"/>
    <x v="0"/>
    <m/>
    <m/>
    <x v="1"/>
    <x v="0"/>
    <d v="2021-12-29T00:00:00"/>
    <x v="279"/>
    <n v="0"/>
    <n v="23.81"/>
    <m/>
    <x v="8"/>
    <x v="6"/>
    <m/>
    <m/>
    <x v="8"/>
    <x v="6"/>
    <x v="23"/>
    <x v="0"/>
    <x v="0"/>
    <x v="2"/>
    <n v="23.81"/>
    <x v="12"/>
    <x v="1"/>
    <n v="2021"/>
    <x v="3"/>
  </r>
  <r>
    <x v="9"/>
    <s v="2.15.08.14.00.00"/>
    <x v="1"/>
    <x v="1"/>
    <x v="0"/>
    <x v="0"/>
    <x v="1"/>
    <x v="3"/>
    <m/>
    <m/>
    <x v="1"/>
    <x v="0"/>
    <d v="2021-12-29T00:00:00"/>
    <x v="279"/>
    <n v="-1210.8"/>
    <n v="-40.86"/>
    <m/>
    <x v="19"/>
    <x v="6"/>
    <m/>
    <m/>
    <x v="19"/>
    <x v="6"/>
    <x v="7"/>
    <x v="0"/>
    <x v="0"/>
    <x v="2"/>
    <n v="40.86"/>
    <x v="12"/>
    <x v="30"/>
    <n v="2021"/>
    <x v="3"/>
  </r>
  <r>
    <x v="9"/>
    <s v="2.15.01.12.00.00"/>
    <x v="1"/>
    <x v="1"/>
    <x v="0"/>
    <x v="0"/>
    <x v="1"/>
    <x v="3"/>
    <m/>
    <m/>
    <x v="1"/>
    <x v="0"/>
    <d v="2021-12-29T00:00:00"/>
    <x v="279"/>
    <n v="-1210.8"/>
    <n v="-102.86"/>
    <m/>
    <x v="19"/>
    <x v="4"/>
    <m/>
    <m/>
    <x v="19"/>
    <x v="4"/>
    <x v="7"/>
    <x v="0"/>
    <x v="0"/>
    <x v="2"/>
    <n v="102.86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214.29"/>
    <m/>
    <x v="16"/>
    <x v="9"/>
    <m/>
    <m/>
    <x v="16"/>
    <x v="9"/>
    <x v="16"/>
    <x v="0"/>
    <x v="0"/>
    <x v="2"/>
    <n v="214.29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29T00:00:00"/>
    <x v="279"/>
    <n v="0"/>
    <n v="219.57"/>
    <m/>
    <x v="8"/>
    <x v="6"/>
    <m/>
    <m/>
    <x v="8"/>
    <x v="6"/>
    <x v="23"/>
    <x v="0"/>
    <x v="0"/>
    <x v="2"/>
    <n v="219.57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119.05"/>
    <m/>
    <x v="16"/>
    <x v="8"/>
    <m/>
    <m/>
    <x v="16"/>
    <x v="8"/>
    <x v="16"/>
    <x v="0"/>
    <x v="0"/>
    <x v="2"/>
    <n v="119.05"/>
    <x v="12"/>
    <x v="1"/>
    <n v="2021"/>
    <x v="3"/>
  </r>
  <r>
    <x v="9"/>
    <m/>
    <x v="1"/>
    <x v="2"/>
    <x v="0"/>
    <x v="0"/>
    <x v="1"/>
    <x v="0"/>
    <m/>
    <m/>
    <x v="1"/>
    <x v="0"/>
    <d v="2021-12-29T00:00:00"/>
    <x v="279"/>
    <n v="0"/>
    <n v="0.01"/>
    <m/>
    <x v="19"/>
    <x v="11"/>
    <m/>
    <m/>
    <x v="19"/>
    <x v="11"/>
    <x v="7"/>
    <x v="0"/>
    <x v="0"/>
    <x v="2"/>
    <n v="0.01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29T00:00:00"/>
    <x v="279"/>
    <n v="0"/>
    <n v="-5.95"/>
    <m/>
    <x v="19"/>
    <x v="11"/>
    <m/>
    <m/>
    <x v="19"/>
    <x v="11"/>
    <x v="7"/>
    <x v="0"/>
    <x v="0"/>
    <x v="2"/>
    <n v="5.95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29T00:00:00"/>
    <x v="279"/>
    <n v="0"/>
    <n v="29.76"/>
    <m/>
    <x v="16"/>
    <x v="7"/>
    <m/>
    <m/>
    <x v="16"/>
    <x v="7"/>
    <x v="16"/>
    <x v="0"/>
    <x v="0"/>
    <x v="2"/>
    <n v="29.76"/>
    <x v="12"/>
    <x v="1"/>
    <n v="2021"/>
    <x v="3"/>
  </r>
  <r>
    <x v="17"/>
    <m/>
    <x v="1"/>
    <x v="1"/>
    <x v="0"/>
    <x v="0"/>
    <x v="0"/>
    <x v="0"/>
    <m/>
    <s v="3"/>
    <x v="1"/>
    <x v="0"/>
    <d v="2021-12-15T00:00:00"/>
    <x v="279"/>
    <m/>
    <n v="60228.18"/>
    <m/>
    <x v="0"/>
    <x v="0"/>
    <m/>
    <m/>
    <x v="0"/>
    <x v="0"/>
    <x v="14"/>
    <x v="0"/>
    <x v="0"/>
    <x v="2"/>
    <n v="0"/>
    <x v="0"/>
    <x v="0"/>
    <n v="2021"/>
    <x v="3"/>
  </r>
  <r>
    <x v="20"/>
    <m/>
    <x v="1"/>
    <x v="1"/>
    <x v="0"/>
    <x v="0"/>
    <x v="0"/>
    <x v="0"/>
    <m/>
    <s v="3"/>
    <x v="1"/>
    <x v="0"/>
    <d v="2021-12-15T00:00:00"/>
    <x v="279"/>
    <m/>
    <n v="9295028.1400000006"/>
    <m/>
    <x v="0"/>
    <x v="0"/>
    <m/>
    <m/>
    <x v="0"/>
    <x v="0"/>
    <x v="17"/>
    <x v="0"/>
    <x v="0"/>
    <x v="2"/>
    <n v="0"/>
    <x v="0"/>
    <x v="0"/>
    <n v="2021"/>
    <x v="3"/>
  </r>
  <r>
    <x v="7"/>
    <m/>
    <x v="1"/>
    <x v="1"/>
    <x v="0"/>
    <x v="0"/>
    <x v="0"/>
    <x v="0"/>
    <m/>
    <s v="3"/>
    <x v="1"/>
    <x v="0"/>
    <d v="2021-12-15T00:00:00"/>
    <x v="279"/>
    <m/>
    <n v="27718.35"/>
    <m/>
    <x v="0"/>
    <x v="0"/>
    <m/>
    <m/>
    <x v="0"/>
    <x v="0"/>
    <x v="4"/>
    <x v="0"/>
    <x v="0"/>
    <x v="2"/>
    <n v="0"/>
    <x v="0"/>
    <x v="0"/>
    <n v="2021"/>
    <x v="3"/>
  </r>
  <r>
    <x v="15"/>
    <m/>
    <x v="1"/>
    <x v="1"/>
    <x v="0"/>
    <x v="0"/>
    <x v="0"/>
    <x v="0"/>
    <m/>
    <s v="3"/>
    <x v="1"/>
    <x v="0"/>
    <d v="2021-12-15T00:00:00"/>
    <x v="279"/>
    <m/>
    <n v="1194377.6599999999"/>
    <m/>
    <x v="0"/>
    <x v="0"/>
    <m/>
    <m/>
    <x v="0"/>
    <x v="0"/>
    <x v="12"/>
    <x v="0"/>
    <x v="0"/>
    <x v="2"/>
    <n v="0"/>
    <x v="0"/>
    <x v="0"/>
    <n v="2021"/>
    <x v="3"/>
  </r>
  <r>
    <x v="12"/>
    <m/>
    <x v="1"/>
    <x v="1"/>
    <x v="0"/>
    <x v="0"/>
    <x v="0"/>
    <x v="0"/>
    <m/>
    <s v="3"/>
    <x v="1"/>
    <x v="0"/>
    <d v="2021-11-09T00:00:00"/>
    <x v="279"/>
    <m/>
    <n v="121.07"/>
    <m/>
    <x v="0"/>
    <x v="0"/>
    <m/>
    <m/>
    <x v="0"/>
    <x v="0"/>
    <x v="10"/>
    <x v="11"/>
    <x v="0"/>
    <x v="2"/>
    <n v="0"/>
    <x v="0"/>
    <x v="0"/>
    <n v="2021"/>
    <x v="3"/>
  </r>
  <r>
    <x v="24"/>
    <m/>
    <x v="1"/>
    <x v="1"/>
    <x v="0"/>
    <x v="0"/>
    <x v="0"/>
    <x v="0"/>
    <m/>
    <s v="3"/>
    <x v="1"/>
    <x v="0"/>
    <d v="2021-12-15T00:00:00"/>
    <x v="279"/>
    <m/>
    <n v="9897608.6099999994"/>
    <m/>
    <x v="0"/>
    <x v="0"/>
    <m/>
    <m/>
    <x v="0"/>
    <x v="0"/>
    <x v="9"/>
    <x v="0"/>
    <x v="0"/>
    <x v="2"/>
    <n v="0"/>
    <x v="0"/>
    <x v="0"/>
    <n v="2021"/>
    <x v="3"/>
  </r>
  <r>
    <x v="5"/>
    <m/>
    <x v="1"/>
    <x v="1"/>
    <x v="0"/>
    <x v="0"/>
    <x v="0"/>
    <x v="0"/>
    <m/>
    <s v="3"/>
    <x v="1"/>
    <x v="0"/>
    <d v="2021-12-15T00:00:00"/>
    <x v="279"/>
    <m/>
    <n v="1682740.73"/>
    <m/>
    <x v="0"/>
    <x v="0"/>
    <m/>
    <m/>
    <x v="0"/>
    <x v="0"/>
    <x v="0"/>
    <x v="0"/>
    <x v="0"/>
    <x v="2"/>
    <n v="0"/>
    <x v="0"/>
    <x v="0"/>
    <n v="2021"/>
    <x v="3"/>
  </r>
  <r>
    <x v="5"/>
    <m/>
    <x v="1"/>
    <x v="1"/>
    <x v="0"/>
    <x v="0"/>
    <x v="0"/>
    <x v="0"/>
    <s v="X"/>
    <s v="3"/>
    <x v="1"/>
    <x v="0"/>
    <d v="2021-12-15T00:00:00"/>
    <x v="279"/>
    <m/>
    <n v="718114.29"/>
    <m/>
    <x v="0"/>
    <x v="0"/>
    <m/>
    <m/>
    <x v="0"/>
    <x v="0"/>
    <x v="0"/>
    <x v="0"/>
    <x v="0"/>
    <x v="2"/>
    <n v="0"/>
    <x v="0"/>
    <x v="0"/>
    <n v="2021"/>
    <x v="3"/>
  </r>
  <r>
    <x v="14"/>
    <m/>
    <x v="1"/>
    <x v="1"/>
    <x v="1"/>
    <x v="0"/>
    <x v="0"/>
    <x v="0"/>
    <m/>
    <m/>
    <x v="1"/>
    <x v="0"/>
    <d v="2021-12-29T00:00:00"/>
    <x v="279"/>
    <m/>
    <n v="22875937.02"/>
    <m/>
    <x v="0"/>
    <x v="0"/>
    <m/>
    <m/>
    <x v="0"/>
    <x v="0"/>
    <x v="11"/>
    <x v="0"/>
    <x v="0"/>
    <x v="2"/>
    <n v="0"/>
    <x v="0"/>
    <x v="0"/>
    <n v="2021"/>
    <x v="3"/>
  </r>
  <r>
    <x v="40"/>
    <s v="2.01.05.01.00.00"/>
    <x v="1"/>
    <x v="1"/>
    <x v="0"/>
    <x v="0"/>
    <x v="1"/>
    <x v="3"/>
    <m/>
    <m/>
    <x v="1"/>
    <x v="0"/>
    <d v="2021-12-29T00:00:00"/>
    <x v="279"/>
    <n v="-39880277.75"/>
    <n v="-949530.42"/>
    <m/>
    <x v="20"/>
    <x v="2"/>
    <m/>
    <m/>
    <x v="20"/>
    <x v="2"/>
    <x v="2"/>
    <x v="0"/>
    <x v="0"/>
    <x v="2"/>
    <n v="949530.42"/>
    <x v="12"/>
    <x v="30"/>
    <n v="2021"/>
    <x v="3"/>
  </r>
  <r>
    <x v="19"/>
    <s v="1.02.11.00.00.00"/>
    <x v="1"/>
    <x v="2"/>
    <x v="1"/>
    <x v="0"/>
    <x v="1"/>
    <x v="0"/>
    <m/>
    <m/>
    <x v="1"/>
    <x v="0"/>
    <d v="2021-12-29T00:00:00"/>
    <x v="279"/>
    <n v="28271.18"/>
    <n v="673.12"/>
    <m/>
    <x v="17"/>
    <x v="4"/>
    <m/>
    <m/>
    <x v="17"/>
    <x v="4"/>
    <x v="16"/>
    <x v="0"/>
    <x v="0"/>
    <x v="2"/>
    <n v="673.12"/>
    <x v="12"/>
    <x v="1"/>
    <n v="2021"/>
    <x v="3"/>
  </r>
  <r>
    <x v="19"/>
    <s v="1.02.11.00.00.00"/>
    <x v="5"/>
    <x v="2"/>
    <x v="1"/>
    <x v="0"/>
    <x v="1"/>
    <x v="0"/>
    <m/>
    <m/>
    <x v="2"/>
    <x v="0"/>
    <d v="2021-12-30T00:00:00"/>
    <x v="280"/>
    <n v="71740.039999999994"/>
    <n v="0"/>
    <m/>
    <x v="17"/>
    <x v="13"/>
    <m/>
    <m/>
    <x v="17"/>
    <x v="13"/>
    <x v="16"/>
    <x v="0"/>
    <x v="0"/>
    <x v="2"/>
    <n v="0"/>
    <x v="12"/>
    <x v="1"/>
    <n v="2021"/>
    <x v="3"/>
  </r>
  <r>
    <x v="19"/>
    <s v="1.02.03.00.00.00"/>
    <x v="5"/>
    <x v="2"/>
    <x v="1"/>
    <x v="0"/>
    <x v="1"/>
    <x v="0"/>
    <m/>
    <m/>
    <x v="2"/>
    <x v="0"/>
    <d v="2021-12-30T00:00:00"/>
    <x v="280"/>
    <n v="13052.67"/>
    <n v="0"/>
    <m/>
    <x v="17"/>
    <x v="15"/>
    <m/>
    <m/>
    <x v="17"/>
    <x v="15"/>
    <x v="16"/>
    <x v="0"/>
    <x v="0"/>
    <x v="2"/>
    <n v="0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0T00:00:00"/>
    <x v="280"/>
    <n v="5000"/>
    <n v="184.26"/>
    <m/>
    <x v="17"/>
    <x v="3"/>
    <m/>
    <m/>
    <x v="17"/>
    <x v="3"/>
    <x v="16"/>
    <x v="0"/>
    <x v="0"/>
    <x v="2"/>
    <n v="184.26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0T00:00:00"/>
    <x v="280"/>
    <n v="12000"/>
    <n v="181.53"/>
    <m/>
    <x v="17"/>
    <x v="5"/>
    <m/>
    <m/>
    <x v="17"/>
    <x v="5"/>
    <x v="16"/>
    <x v="0"/>
    <x v="0"/>
    <x v="2"/>
    <n v="181.53"/>
    <x v="12"/>
    <x v="1"/>
    <n v="2021"/>
    <x v="3"/>
  </r>
  <r>
    <x v="9"/>
    <s v="2.01.02.00.00.00"/>
    <x v="1"/>
    <x v="1"/>
    <x v="0"/>
    <x v="0"/>
    <x v="1"/>
    <x v="3"/>
    <m/>
    <m/>
    <x v="1"/>
    <x v="0"/>
    <d v="2021-12-30T00:00:00"/>
    <x v="280"/>
    <n v="-8270026.5"/>
    <n v="-176599.23"/>
    <m/>
    <x v="19"/>
    <x v="6"/>
    <m/>
    <m/>
    <x v="19"/>
    <x v="6"/>
    <x v="7"/>
    <x v="0"/>
    <x v="0"/>
    <x v="2"/>
    <n v="176599.23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-1325210.72"/>
    <n v="-38500.769999999997"/>
    <m/>
    <x v="19"/>
    <x v="6"/>
    <m/>
    <m/>
    <x v="19"/>
    <x v="6"/>
    <x v="7"/>
    <x v="0"/>
    <x v="0"/>
    <x v="2"/>
    <n v="38500.769999999997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20.170000000000002"/>
    <m/>
    <x v="19"/>
    <x v="6"/>
    <m/>
    <m/>
    <x v="19"/>
    <x v="6"/>
    <x v="7"/>
    <x v="0"/>
    <x v="0"/>
    <x v="2"/>
    <n v="20.170000000000002"/>
    <x v="12"/>
    <x v="30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392.86"/>
    <m/>
    <x v="16"/>
    <x v="12"/>
    <m/>
    <m/>
    <x v="16"/>
    <x v="12"/>
    <x v="16"/>
    <x v="0"/>
    <x v="0"/>
    <x v="2"/>
    <n v="392.86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30T00:00:00"/>
    <x v="280"/>
    <n v="0"/>
    <n v="-414.43"/>
    <m/>
    <x v="19"/>
    <x v="11"/>
    <m/>
    <m/>
    <x v="19"/>
    <x v="11"/>
    <x v="7"/>
    <x v="0"/>
    <x v="0"/>
    <x v="2"/>
    <n v="414.43"/>
    <x v="12"/>
    <x v="30"/>
    <n v="2021"/>
    <x v="3"/>
  </r>
  <r>
    <x v="19"/>
    <s v="1.02.11.00.00.00"/>
    <x v="1"/>
    <x v="2"/>
    <x v="1"/>
    <x v="0"/>
    <x v="1"/>
    <x v="0"/>
    <m/>
    <m/>
    <x v="1"/>
    <x v="0"/>
    <d v="2021-12-30T00:00:00"/>
    <x v="280"/>
    <n v="0"/>
    <n v="7880.25"/>
    <m/>
    <x v="17"/>
    <x v="6"/>
    <m/>
    <m/>
    <x v="17"/>
    <x v="6"/>
    <x v="16"/>
    <x v="0"/>
    <x v="0"/>
    <x v="2"/>
    <n v="7880.25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4228.57"/>
    <m/>
    <x v="16"/>
    <x v="5"/>
    <m/>
    <m/>
    <x v="16"/>
    <x v="5"/>
    <x v="16"/>
    <x v="0"/>
    <x v="0"/>
    <x v="2"/>
    <n v="4228.57"/>
    <x v="12"/>
    <x v="1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4124.33"/>
    <m/>
    <x v="19"/>
    <x v="6"/>
    <m/>
    <m/>
    <x v="19"/>
    <x v="6"/>
    <x v="7"/>
    <x v="0"/>
    <x v="0"/>
    <x v="2"/>
    <n v="4124.33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4523.8100000000004"/>
    <m/>
    <x v="19"/>
    <x v="6"/>
    <m/>
    <m/>
    <x v="19"/>
    <x v="6"/>
    <x v="7"/>
    <x v="0"/>
    <x v="0"/>
    <x v="2"/>
    <n v="4523.8100000000004"/>
    <x v="12"/>
    <x v="30"/>
    <n v="2021"/>
    <x v="3"/>
  </r>
  <r>
    <x v="9"/>
    <s v="2.01.01.01.00.00"/>
    <x v="1"/>
    <x v="1"/>
    <x v="0"/>
    <x v="0"/>
    <x v="1"/>
    <x v="3"/>
    <m/>
    <m/>
    <x v="1"/>
    <x v="0"/>
    <d v="2021-12-30T00:00:00"/>
    <x v="280"/>
    <n v="0"/>
    <n v="-7954.07"/>
    <m/>
    <x v="19"/>
    <x v="6"/>
    <m/>
    <m/>
    <x v="19"/>
    <x v="6"/>
    <x v="7"/>
    <x v="0"/>
    <x v="0"/>
    <x v="2"/>
    <n v="7954.07"/>
    <x v="12"/>
    <x v="30"/>
    <n v="2021"/>
    <x v="3"/>
  </r>
  <r>
    <x v="36"/>
    <s v="1.03.05.00.00.00"/>
    <x v="1"/>
    <x v="2"/>
    <x v="1"/>
    <x v="0"/>
    <x v="1"/>
    <x v="0"/>
    <m/>
    <m/>
    <x v="1"/>
    <x v="0"/>
    <d v="2021-12-30T00:00:00"/>
    <x v="280"/>
    <n v="0"/>
    <n v="50.16"/>
    <m/>
    <x v="8"/>
    <x v="6"/>
    <m/>
    <m/>
    <x v="8"/>
    <x v="6"/>
    <x v="23"/>
    <x v="0"/>
    <x v="0"/>
    <x v="2"/>
    <n v="50.16"/>
    <x v="12"/>
    <x v="1"/>
    <n v="2021"/>
    <x v="3"/>
  </r>
  <r>
    <x v="39"/>
    <s v="1.02.10.00.00.00"/>
    <x v="1"/>
    <x v="2"/>
    <x v="1"/>
    <x v="0"/>
    <x v="1"/>
    <x v="0"/>
    <m/>
    <m/>
    <x v="1"/>
    <x v="0"/>
    <d v="2021-12-30T00:00:00"/>
    <x v="280"/>
    <n v="0"/>
    <n v="61.9"/>
    <m/>
    <x v="16"/>
    <x v="8"/>
    <m/>
    <m/>
    <x v="16"/>
    <x v="8"/>
    <x v="16"/>
    <x v="0"/>
    <x v="0"/>
    <x v="2"/>
    <n v="61.9"/>
    <x v="12"/>
    <x v="1"/>
    <n v="2021"/>
    <x v="3"/>
  </r>
  <r>
    <x v="19"/>
    <s v="1.02.03.00.00.00"/>
    <x v="1"/>
    <x v="2"/>
    <x v="1"/>
    <x v="0"/>
    <x v="1"/>
    <x v="0"/>
    <m/>
    <m/>
    <x v="1"/>
    <x v="0"/>
    <d v="2021-12-30T00:00:00"/>
    <x v="280"/>
    <n v="0"/>
    <n v="3467.55"/>
    <m/>
    <x v="17"/>
    <x v="15"/>
    <m/>
    <m/>
    <x v="17"/>
    <x v="15"/>
    <x v="16"/>
    <x v="0"/>
    <x v="0"/>
    <x v="2"/>
    <n v="3467.55"/>
    <x v="12"/>
    <x v="1"/>
    <n v="2021"/>
    <x v="3"/>
  </r>
  <r>
    <x v="36"/>
    <s v="1.03.05.00.00.00"/>
    <x v="1"/>
    <x v="2"/>
    <x v="1"/>
    <x v="0"/>
    <x v="1"/>
    <x v="0"/>
    <m/>
    <m/>
    <x v="1"/>
    <x v="0"/>
    <d v="2021-12-30T00:00:00"/>
    <x v="280"/>
    <n v="0"/>
    <n v="17785.71"/>
    <m/>
    <x v="8"/>
    <x v="17"/>
    <m/>
    <m/>
    <x v="8"/>
    <x v="17"/>
    <x v="23"/>
    <x v="0"/>
    <x v="0"/>
    <x v="2"/>
    <n v="17785.71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616398.89"/>
    <n v="0"/>
    <m/>
    <x v="17"/>
    <x v="2"/>
    <m/>
    <m/>
    <x v="17"/>
    <x v="2"/>
    <x v="16"/>
    <x v="0"/>
    <x v="0"/>
    <x v="2"/>
    <n v="0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33766.5"/>
    <n v="0"/>
    <m/>
    <x v="17"/>
    <x v="2"/>
    <m/>
    <m/>
    <x v="17"/>
    <x v="2"/>
    <x v="16"/>
    <x v="0"/>
    <x v="0"/>
    <x v="2"/>
    <n v="0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52003.55"/>
    <n v="0"/>
    <m/>
    <x v="17"/>
    <x v="2"/>
    <m/>
    <m/>
    <x v="17"/>
    <x v="2"/>
    <x v="16"/>
    <x v="0"/>
    <x v="0"/>
    <x v="2"/>
    <n v="0"/>
    <x v="12"/>
    <x v="1"/>
    <n v="2021"/>
    <x v="3"/>
  </r>
  <r>
    <x v="19"/>
    <s v="1.02.06.00.00.00"/>
    <x v="5"/>
    <x v="2"/>
    <x v="1"/>
    <x v="0"/>
    <x v="1"/>
    <x v="0"/>
    <m/>
    <m/>
    <x v="2"/>
    <x v="0"/>
    <d v="2021-12-30T00:00:00"/>
    <x v="280"/>
    <n v="746530.85"/>
    <n v="0"/>
    <m/>
    <x v="17"/>
    <x v="2"/>
    <m/>
    <m/>
    <x v="17"/>
    <x v="2"/>
    <x v="16"/>
    <x v="0"/>
    <x v="0"/>
    <x v="2"/>
    <n v="0"/>
    <x v="12"/>
    <x v="1"/>
    <n v="2021"/>
    <x v="3"/>
  </r>
  <r>
    <x v="19"/>
    <s v="1.02.06.00.00.00"/>
    <x v="1"/>
    <x v="2"/>
    <x v="1"/>
    <x v="0"/>
    <x v="1"/>
    <x v="0"/>
    <m/>
    <m/>
    <x v="1"/>
    <x v="0"/>
    <d v="2021-12-30T00:00:00"/>
    <x v="280"/>
    <n v="260141.77"/>
    <n v="6193.85"/>
    <m/>
    <x v="17"/>
    <x v="2"/>
    <m/>
    <m/>
    <x v="17"/>
    <x v="2"/>
    <x v="16"/>
    <x v="0"/>
    <x v="0"/>
    <x v="2"/>
    <n v="6193.85"/>
    <x v="12"/>
    <x v="1"/>
    <n v="2021"/>
    <x v="3"/>
  </r>
  <r>
    <x v="19"/>
    <s v="1.02.05.00.00.00"/>
    <x v="1"/>
    <x v="2"/>
    <x v="1"/>
    <x v="0"/>
    <x v="1"/>
    <x v="0"/>
    <m/>
    <m/>
    <x v="1"/>
    <x v="0"/>
    <d v="2021-12-31T00:00:00"/>
    <x v="281"/>
    <n v="0"/>
    <n v="1021.64"/>
    <m/>
    <x v="17"/>
    <x v="5"/>
    <m/>
    <m/>
    <x v="17"/>
    <x v="5"/>
    <x v="16"/>
    <x v="0"/>
    <x v="0"/>
    <x v="2"/>
    <n v="1021.64"/>
    <x v="12"/>
    <x v="1"/>
    <n v="2021"/>
    <x v="3"/>
  </r>
  <r>
    <x v="9"/>
    <s v="2.15.08.01.00.00"/>
    <x v="1"/>
    <x v="1"/>
    <x v="0"/>
    <x v="0"/>
    <x v="1"/>
    <x v="3"/>
    <m/>
    <m/>
    <x v="1"/>
    <x v="0"/>
    <d v="2021-12-31T00:00:00"/>
    <x v="281"/>
    <n v="0"/>
    <n v="-213.92"/>
    <m/>
    <x v="19"/>
    <x v="11"/>
    <m/>
    <m/>
    <x v="19"/>
    <x v="11"/>
    <x v="7"/>
    <x v="0"/>
    <x v="0"/>
    <x v="2"/>
    <n v="213.92"/>
    <x v="12"/>
    <x v="30"/>
    <n v="2021"/>
    <x v="3"/>
  </r>
  <r>
    <x v="19"/>
    <s v="1.02.05.00.00.00"/>
    <x v="1"/>
    <x v="2"/>
    <x v="1"/>
    <x v="0"/>
    <x v="1"/>
    <x v="0"/>
    <m/>
    <m/>
    <x v="1"/>
    <x v="0"/>
    <d v="2021-12-31T00:00:00"/>
    <x v="281"/>
    <n v="0"/>
    <n v="213.92"/>
    <m/>
    <x v="17"/>
    <x v="1"/>
    <m/>
    <m/>
    <x v="17"/>
    <x v="1"/>
    <x v="16"/>
    <x v="0"/>
    <x v="0"/>
    <x v="2"/>
    <n v="213.92"/>
    <x v="12"/>
    <x v="1"/>
    <n v="2021"/>
    <x v="3"/>
  </r>
  <r>
    <x v="5"/>
    <m/>
    <x v="3"/>
    <x v="1"/>
    <x v="1"/>
    <x v="0"/>
    <x v="0"/>
    <x v="0"/>
    <m/>
    <m/>
    <x v="0"/>
    <x v="0"/>
    <d v="2021-12-31T00:00:00"/>
    <x v="281"/>
    <m/>
    <n v="46503830.859999999"/>
    <m/>
    <x v="0"/>
    <x v="0"/>
    <m/>
    <m/>
    <x v="0"/>
    <x v="0"/>
    <x v="0"/>
    <x v="0"/>
    <x v="0"/>
    <x v="2"/>
    <n v="0"/>
    <x v="0"/>
    <x v="0"/>
    <n v="2021"/>
    <x v="3"/>
  </r>
  <r>
    <x v="16"/>
    <m/>
    <x v="1"/>
    <x v="1"/>
    <x v="0"/>
    <x v="1"/>
    <x v="0"/>
    <x v="0"/>
    <m/>
    <m/>
    <x v="0"/>
    <x v="1"/>
    <d v="2022-01-01T00:00:00"/>
    <x v="282"/>
    <n v="6756428.5700000003"/>
    <m/>
    <m/>
    <x v="0"/>
    <x v="0"/>
    <m/>
    <m/>
    <x v="0"/>
    <x v="0"/>
    <x v="13"/>
    <x v="1"/>
    <x v="1"/>
    <x v="3"/>
    <n v="0"/>
    <x v="0"/>
    <x v="0"/>
    <n v="2022"/>
    <x v="3"/>
  </r>
  <r>
    <x v="16"/>
    <m/>
    <x v="1"/>
    <x v="1"/>
    <x v="0"/>
    <x v="0"/>
    <x v="0"/>
    <x v="0"/>
    <m/>
    <m/>
    <x v="0"/>
    <x v="1"/>
    <d v="2022-01-01T00:00:00"/>
    <x v="282"/>
    <n v="5931705.7599999998"/>
    <m/>
    <m/>
    <x v="0"/>
    <x v="0"/>
    <m/>
    <m/>
    <x v="0"/>
    <x v="0"/>
    <x v="13"/>
    <x v="1"/>
    <x v="1"/>
    <x v="3"/>
    <n v="0"/>
    <x v="0"/>
    <x v="0"/>
    <n v="2022"/>
    <x v="4"/>
  </r>
  <r>
    <x v="5"/>
    <m/>
    <x v="1"/>
    <x v="1"/>
    <x v="0"/>
    <x v="0"/>
    <x v="0"/>
    <x v="0"/>
    <m/>
    <m/>
    <x v="0"/>
    <x v="1"/>
    <d v="2022-01-01T00:00:00"/>
    <x v="282"/>
    <n v="1056880.95"/>
    <m/>
    <m/>
    <x v="0"/>
    <x v="0"/>
    <m/>
    <m/>
    <x v="0"/>
    <x v="0"/>
    <x v="0"/>
    <x v="1"/>
    <x v="1"/>
    <x v="3"/>
    <n v="0"/>
    <x v="0"/>
    <x v="0"/>
    <n v="2022"/>
    <x v="4"/>
  </r>
  <r>
    <x v="5"/>
    <m/>
    <x v="1"/>
    <x v="1"/>
    <x v="0"/>
    <x v="1"/>
    <x v="0"/>
    <x v="0"/>
    <m/>
    <m/>
    <x v="0"/>
    <x v="1"/>
    <d v="2022-01-01T00:00:00"/>
    <x v="282"/>
    <n v="265380.95"/>
    <m/>
    <m/>
    <x v="0"/>
    <x v="0"/>
    <m/>
    <m/>
    <x v="0"/>
    <x v="0"/>
    <x v="0"/>
    <x v="1"/>
    <x v="1"/>
    <x v="3"/>
    <n v="0"/>
    <x v="0"/>
    <x v="0"/>
    <n v="2022"/>
    <x v="3"/>
  </r>
  <r>
    <x v="31"/>
    <m/>
    <x v="1"/>
    <x v="1"/>
    <x v="0"/>
    <x v="0"/>
    <x v="0"/>
    <x v="0"/>
    <m/>
    <m/>
    <x v="0"/>
    <x v="1"/>
    <d v="2022-01-01T00:00:00"/>
    <x v="282"/>
    <n v="453532.33"/>
    <m/>
    <m/>
    <x v="0"/>
    <x v="0"/>
    <m/>
    <m/>
    <x v="0"/>
    <x v="0"/>
    <x v="21"/>
    <x v="1"/>
    <x v="1"/>
    <x v="3"/>
    <n v="0"/>
    <x v="0"/>
    <x v="0"/>
    <n v="2022"/>
    <x v="4"/>
  </r>
  <r>
    <x v="4"/>
    <m/>
    <x v="1"/>
    <x v="1"/>
    <x v="0"/>
    <x v="1"/>
    <x v="0"/>
    <x v="0"/>
    <m/>
    <m/>
    <x v="0"/>
    <x v="1"/>
    <d v="2022-01-01T00:00:00"/>
    <x v="282"/>
    <n v="4571071.43"/>
    <m/>
    <m/>
    <x v="0"/>
    <x v="0"/>
    <m/>
    <m/>
    <x v="0"/>
    <x v="0"/>
    <x v="3"/>
    <x v="1"/>
    <x v="1"/>
    <x v="3"/>
    <n v="0"/>
    <x v="0"/>
    <x v="0"/>
    <n v="2022"/>
    <x v="3"/>
  </r>
  <r>
    <x v="29"/>
    <m/>
    <x v="1"/>
    <x v="1"/>
    <x v="0"/>
    <x v="0"/>
    <x v="0"/>
    <x v="0"/>
    <m/>
    <m/>
    <x v="0"/>
    <x v="1"/>
    <d v="2022-01-01T00:00:00"/>
    <x v="282"/>
    <n v="156666.67000000001"/>
    <m/>
    <m/>
    <x v="0"/>
    <x v="0"/>
    <m/>
    <m/>
    <x v="0"/>
    <x v="0"/>
    <x v="0"/>
    <x v="1"/>
    <x v="1"/>
    <x v="3"/>
    <n v="0"/>
    <x v="0"/>
    <x v="0"/>
    <n v="2022"/>
    <x v="4"/>
  </r>
  <r>
    <x v="20"/>
    <m/>
    <x v="1"/>
    <x v="1"/>
    <x v="0"/>
    <x v="1"/>
    <x v="0"/>
    <x v="0"/>
    <m/>
    <m/>
    <x v="0"/>
    <x v="1"/>
    <d v="2022-01-01T00:00:00"/>
    <x v="282"/>
    <n v="3833333.33"/>
    <m/>
    <m/>
    <x v="0"/>
    <x v="0"/>
    <m/>
    <m/>
    <x v="0"/>
    <x v="0"/>
    <x v="17"/>
    <x v="1"/>
    <x v="1"/>
    <x v="3"/>
    <n v="0"/>
    <x v="0"/>
    <x v="0"/>
    <n v="2022"/>
    <x v="3"/>
  </r>
  <r>
    <x v="41"/>
    <s v="10. Item 10"/>
    <x v="1"/>
    <x v="1"/>
    <x v="0"/>
    <x v="1"/>
    <x v="0"/>
    <x v="0"/>
    <m/>
    <m/>
    <x v="0"/>
    <x v="1"/>
    <d v="2022-01-01T00:00:00"/>
    <x v="282"/>
    <n v="17380.95"/>
    <m/>
    <m/>
    <x v="0"/>
    <x v="0"/>
    <m/>
    <m/>
    <x v="0"/>
    <x v="0"/>
    <x v="15"/>
    <x v="1"/>
    <x v="1"/>
    <x v="3"/>
    <n v="0"/>
    <x v="0"/>
    <x v="0"/>
    <n v="2022"/>
    <x v="3"/>
  </r>
  <r>
    <x v="22"/>
    <m/>
    <x v="1"/>
    <x v="1"/>
    <x v="0"/>
    <x v="1"/>
    <x v="0"/>
    <x v="0"/>
    <m/>
    <m/>
    <x v="0"/>
    <x v="1"/>
    <d v="2022-01-01T00:00:00"/>
    <x v="282"/>
    <n v="28571.43"/>
    <m/>
    <m/>
    <x v="0"/>
    <x v="0"/>
    <m/>
    <m/>
    <x v="0"/>
    <x v="0"/>
    <x v="18"/>
    <x v="1"/>
    <x v="1"/>
    <x v="3"/>
    <n v="0"/>
    <x v="0"/>
    <x v="0"/>
    <n v="2022"/>
    <x v="3"/>
  </r>
  <r>
    <x v="15"/>
    <m/>
    <x v="1"/>
    <x v="2"/>
    <x v="0"/>
    <x v="0"/>
    <x v="0"/>
    <x v="0"/>
    <m/>
    <m/>
    <x v="0"/>
    <x v="1"/>
    <d v="2022-01-01T00:00:00"/>
    <x v="282"/>
    <n v="326215.40999999997"/>
    <m/>
    <m/>
    <x v="0"/>
    <x v="0"/>
    <m/>
    <m/>
    <x v="0"/>
    <x v="0"/>
    <x v="12"/>
    <x v="1"/>
    <x v="1"/>
    <x v="3"/>
    <n v="0"/>
    <x v="0"/>
    <x v="0"/>
    <n v="2022"/>
    <x v="4"/>
  </r>
  <r>
    <x v="16"/>
    <m/>
    <x v="1"/>
    <x v="2"/>
    <x v="0"/>
    <x v="0"/>
    <x v="0"/>
    <x v="0"/>
    <m/>
    <m/>
    <x v="0"/>
    <x v="1"/>
    <d v="2022-01-01T00:00:00"/>
    <x v="282"/>
    <n v="7857.14"/>
    <m/>
    <m/>
    <x v="0"/>
    <x v="0"/>
    <m/>
    <m/>
    <x v="0"/>
    <x v="0"/>
    <x v="13"/>
    <x v="1"/>
    <x v="1"/>
    <x v="3"/>
    <n v="0"/>
    <x v="0"/>
    <x v="0"/>
    <n v="2022"/>
    <x v="4"/>
  </r>
  <r>
    <x v="25"/>
    <s v="03. Item 03"/>
    <x v="1"/>
    <x v="1"/>
    <x v="0"/>
    <x v="0"/>
    <x v="0"/>
    <x v="0"/>
    <m/>
    <m/>
    <x v="0"/>
    <x v="1"/>
    <d v="2022-01-01T00:00:00"/>
    <x v="282"/>
    <n v="1695502.61"/>
    <m/>
    <m/>
    <x v="0"/>
    <x v="0"/>
    <m/>
    <m/>
    <x v="0"/>
    <x v="0"/>
    <x v="6"/>
    <x v="1"/>
    <x v="1"/>
    <x v="3"/>
    <n v="0"/>
    <x v="0"/>
    <x v="0"/>
    <n v="2022"/>
    <x v="4"/>
  </r>
  <r>
    <x v="4"/>
    <s v="13. Item 13"/>
    <x v="1"/>
    <x v="1"/>
    <x v="0"/>
    <x v="0"/>
    <x v="0"/>
    <x v="0"/>
    <m/>
    <m/>
    <x v="0"/>
    <x v="1"/>
    <d v="2022-01-01T00:00:00"/>
    <x v="282"/>
    <n v="1830700.79"/>
    <m/>
    <m/>
    <x v="0"/>
    <x v="0"/>
    <m/>
    <m/>
    <x v="0"/>
    <x v="0"/>
    <x v="0"/>
    <x v="1"/>
    <x v="1"/>
    <x v="3"/>
    <n v="0"/>
    <x v="0"/>
    <x v="0"/>
    <n v="2022"/>
    <x v="4"/>
  </r>
  <r>
    <x v="26"/>
    <m/>
    <x v="1"/>
    <x v="2"/>
    <x v="0"/>
    <x v="0"/>
    <x v="0"/>
    <x v="0"/>
    <m/>
    <m/>
    <x v="0"/>
    <x v="1"/>
    <d v="2022-01-01T00:00:00"/>
    <x v="282"/>
    <n v="574185.37"/>
    <m/>
    <m/>
    <x v="0"/>
    <x v="0"/>
    <m/>
    <m/>
    <x v="0"/>
    <x v="0"/>
    <x v="5"/>
    <x v="1"/>
    <x v="1"/>
    <x v="3"/>
    <n v="0"/>
    <x v="0"/>
    <x v="0"/>
    <n v="2022"/>
    <x v="4"/>
  </r>
  <r>
    <x v="1"/>
    <m/>
    <x v="1"/>
    <x v="1"/>
    <x v="0"/>
    <x v="0"/>
    <x v="0"/>
    <x v="0"/>
    <m/>
    <m/>
    <x v="0"/>
    <x v="1"/>
    <d v="2022-01-01T00:00:00"/>
    <x v="282"/>
    <n v="135952.38"/>
    <m/>
    <m/>
    <x v="0"/>
    <x v="0"/>
    <m/>
    <m/>
    <x v="0"/>
    <x v="0"/>
    <x v="1"/>
    <x v="1"/>
    <x v="1"/>
    <x v="3"/>
    <n v="0"/>
    <x v="0"/>
    <x v="0"/>
    <n v="2022"/>
    <x v="4"/>
  </r>
  <r>
    <x v="13"/>
    <s v="13. Item 13"/>
    <x v="1"/>
    <x v="1"/>
    <x v="0"/>
    <x v="1"/>
    <x v="0"/>
    <x v="0"/>
    <m/>
    <m/>
    <x v="0"/>
    <x v="1"/>
    <d v="2022-01-01T00:00:00"/>
    <x v="282"/>
    <n v="312380.95"/>
    <m/>
    <m/>
    <x v="0"/>
    <x v="0"/>
    <m/>
    <m/>
    <x v="0"/>
    <x v="0"/>
    <x v="0"/>
    <x v="1"/>
    <x v="1"/>
    <x v="3"/>
    <n v="0"/>
    <x v="0"/>
    <x v="0"/>
    <n v="2022"/>
    <x v="3"/>
  </r>
  <r>
    <x v="25"/>
    <m/>
    <x v="1"/>
    <x v="1"/>
    <x v="0"/>
    <x v="0"/>
    <x v="0"/>
    <x v="0"/>
    <m/>
    <m/>
    <x v="0"/>
    <x v="1"/>
    <d v="2022-01-01T00:00:00"/>
    <x v="282"/>
    <n v="15238.1"/>
    <m/>
    <m/>
    <x v="0"/>
    <x v="0"/>
    <m/>
    <m/>
    <x v="0"/>
    <x v="0"/>
    <x v="0"/>
    <x v="1"/>
    <x v="1"/>
    <x v="3"/>
    <n v="0"/>
    <x v="0"/>
    <x v="0"/>
    <n v="2022"/>
    <x v="4"/>
  </r>
  <r>
    <x v="10"/>
    <m/>
    <x v="1"/>
    <x v="1"/>
    <x v="0"/>
    <x v="0"/>
    <x v="0"/>
    <x v="0"/>
    <m/>
    <m/>
    <x v="0"/>
    <x v="1"/>
    <d v="2022-01-01T00:00:00"/>
    <x v="282"/>
    <n v="6838095.2400000002"/>
    <m/>
    <m/>
    <x v="0"/>
    <x v="0"/>
    <m/>
    <m/>
    <x v="0"/>
    <x v="0"/>
    <x v="8"/>
    <x v="1"/>
    <x v="1"/>
    <x v="3"/>
    <n v="0"/>
    <x v="0"/>
    <x v="0"/>
    <n v="2022"/>
    <x v="4"/>
  </r>
  <r>
    <x v="7"/>
    <m/>
    <x v="1"/>
    <x v="1"/>
    <x v="0"/>
    <x v="0"/>
    <x v="0"/>
    <x v="0"/>
    <m/>
    <m/>
    <x v="0"/>
    <x v="1"/>
    <d v="2022-01-01T00:00:00"/>
    <x v="282"/>
    <n v="1673809.52"/>
    <m/>
    <m/>
    <x v="0"/>
    <x v="0"/>
    <m/>
    <m/>
    <x v="0"/>
    <x v="0"/>
    <x v="4"/>
    <x v="1"/>
    <x v="1"/>
    <x v="3"/>
    <n v="0"/>
    <x v="0"/>
    <x v="0"/>
    <n v="2022"/>
    <x v="4"/>
  </r>
  <r>
    <x v="25"/>
    <m/>
    <x v="1"/>
    <x v="1"/>
    <x v="0"/>
    <x v="0"/>
    <x v="0"/>
    <x v="0"/>
    <m/>
    <m/>
    <x v="0"/>
    <x v="1"/>
    <d v="2022-01-01T00:00:00"/>
    <x v="282"/>
    <n v="6286528.9100000001"/>
    <m/>
    <m/>
    <x v="0"/>
    <x v="0"/>
    <m/>
    <m/>
    <x v="0"/>
    <x v="0"/>
    <x v="0"/>
    <x v="1"/>
    <x v="1"/>
    <x v="3"/>
    <n v="0"/>
    <x v="0"/>
    <x v="0"/>
    <n v="2022"/>
    <x v="4"/>
  </r>
  <r>
    <x v="0"/>
    <m/>
    <x v="1"/>
    <x v="1"/>
    <x v="0"/>
    <x v="0"/>
    <x v="0"/>
    <x v="0"/>
    <m/>
    <m/>
    <x v="0"/>
    <x v="1"/>
    <d v="2022-01-01T00:00:00"/>
    <x v="282"/>
    <n v="5714285.71"/>
    <m/>
    <m/>
    <x v="0"/>
    <x v="0"/>
    <m/>
    <m/>
    <x v="0"/>
    <x v="0"/>
    <x v="0"/>
    <x v="1"/>
    <x v="1"/>
    <x v="3"/>
    <n v="0"/>
    <x v="0"/>
    <x v="0"/>
    <n v="2022"/>
    <x v="4"/>
  </r>
  <r>
    <x v="1"/>
    <m/>
    <x v="1"/>
    <x v="1"/>
    <x v="0"/>
    <x v="1"/>
    <x v="0"/>
    <x v="0"/>
    <m/>
    <m/>
    <x v="0"/>
    <x v="1"/>
    <d v="2022-01-01T00:00:00"/>
    <x v="282"/>
    <n v="452285.71"/>
    <m/>
    <m/>
    <x v="0"/>
    <x v="0"/>
    <m/>
    <m/>
    <x v="0"/>
    <x v="0"/>
    <x v="1"/>
    <x v="1"/>
    <x v="1"/>
    <x v="3"/>
    <n v="0"/>
    <x v="0"/>
    <x v="0"/>
    <n v="2022"/>
    <x v="3"/>
  </r>
  <r>
    <x v="1"/>
    <m/>
    <x v="1"/>
    <x v="1"/>
    <x v="0"/>
    <x v="0"/>
    <x v="0"/>
    <x v="0"/>
    <m/>
    <m/>
    <x v="0"/>
    <x v="1"/>
    <d v="2022-01-01T00:00:00"/>
    <x v="282"/>
    <n v="2914285.71"/>
    <m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1"/>
    <x v="0"/>
    <x v="0"/>
    <m/>
    <m/>
    <x v="0"/>
    <x v="1"/>
    <d v="2022-01-01T00:00:00"/>
    <x v="282"/>
    <n v="197809.52"/>
    <m/>
    <m/>
    <x v="0"/>
    <x v="0"/>
    <m/>
    <m/>
    <x v="0"/>
    <x v="0"/>
    <x v="1"/>
    <x v="1"/>
    <x v="1"/>
    <x v="3"/>
    <n v="0"/>
    <x v="0"/>
    <x v="0"/>
    <n v="2022"/>
    <x v="3"/>
  </r>
  <r>
    <x v="1"/>
    <m/>
    <x v="1"/>
    <x v="1"/>
    <x v="0"/>
    <x v="0"/>
    <x v="0"/>
    <x v="0"/>
    <m/>
    <m/>
    <x v="0"/>
    <x v="1"/>
    <d v="2022-01-01T00:00:00"/>
    <x v="282"/>
    <n v="135476.19"/>
    <m/>
    <m/>
    <x v="0"/>
    <x v="0"/>
    <m/>
    <m/>
    <x v="0"/>
    <x v="0"/>
    <x v="1"/>
    <x v="1"/>
    <x v="1"/>
    <x v="3"/>
    <n v="0"/>
    <x v="0"/>
    <x v="0"/>
    <n v="2022"/>
    <x v="4"/>
  </r>
  <r>
    <x v="21"/>
    <m/>
    <x v="1"/>
    <x v="1"/>
    <x v="0"/>
    <x v="0"/>
    <x v="0"/>
    <x v="0"/>
    <m/>
    <m/>
    <x v="0"/>
    <x v="1"/>
    <d v="2022-01-01T00:00:00"/>
    <x v="282"/>
    <n v="925166.67"/>
    <m/>
    <m/>
    <x v="0"/>
    <x v="0"/>
    <m/>
    <m/>
    <x v="0"/>
    <x v="0"/>
    <x v="1"/>
    <x v="1"/>
    <x v="1"/>
    <x v="3"/>
    <n v="0"/>
    <x v="0"/>
    <x v="0"/>
    <n v="2022"/>
    <x v="4"/>
  </r>
  <r>
    <x v="21"/>
    <s v="10. Item 10"/>
    <x v="1"/>
    <x v="1"/>
    <x v="0"/>
    <x v="0"/>
    <x v="0"/>
    <x v="0"/>
    <m/>
    <m/>
    <x v="0"/>
    <x v="1"/>
    <d v="2022-01-01T00:00:00"/>
    <x v="282"/>
    <n v="63809.52"/>
    <m/>
    <m/>
    <x v="0"/>
    <x v="0"/>
    <m/>
    <m/>
    <x v="0"/>
    <x v="0"/>
    <x v="15"/>
    <x v="1"/>
    <x v="1"/>
    <x v="3"/>
    <n v="0"/>
    <x v="0"/>
    <x v="0"/>
    <n v="2022"/>
    <x v="4"/>
  </r>
  <r>
    <x v="21"/>
    <m/>
    <x v="1"/>
    <x v="1"/>
    <x v="0"/>
    <x v="0"/>
    <x v="0"/>
    <x v="0"/>
    <m/>
    <m/>
    <x v="0"/>
    <x v="1"/>
    <d v="2022-01-01T00:00:00"/>
    <x v="282"/>
    <n v="48095.24"/>
    <m/>
    <m/>
    <x v="0"/>
    <x v="0"/>
    <m/>
    <m/>
    <x v="0"/>
    <x v="0"/>
    <x v="1"/>
    <x v="1"/>
    <x v="1"/>
    <x v="3"/>
    <n v="0"/>
    <x v="0"/>
    <x v="0"/>
    <n v="2022"/>
    <x v="4"/>
  </r>
  <r>
    <x v="13"/>
    <m/>
    <x v="1"/>
    <x v="1"/>
    <x v="0"/>
    <x v="0"/>
    <x v="0"/>
    <x v="0"/>
    <m/>
    <m/>
    <x v="0"/>
    <x v="1"/>
    <d v="2022-01-01T00:00:00"/>
    <x v="282"/>
    <n v="217142.86"/>
    <m/>
    <m/>
    <x v="0"/>
    <x v="0"/>
    <m/>
    <m/>
    <x v="0"/>
    <x v="0"/>
    <x v="10"/>
    <x v="1"/>
    <x v="1"/>
    <x v="3"/>
    <n v="0"/>
    <x v="0"/>
    <x v="0"/>
    <n v="2022"/>
    <x v="4"/>
  </r>
  <r>
    <x v="0"/>
    <m/>
    <x v="1"/>
    <x v="1"/>
    <x v="0"/>
    <x v="0"/>
    <x v="0"/>
    <x v="0"/>
    <m/>
    <m/>
    <x v="0"/>
    <x v="1"/>
    <d v="2022-01-01T00:00:00"/>
    <x v="282"/>
    <n v="10294285.710000001"/>
    <m/>
    <m/>
    <x v="0"/>
    <x v="0"/>
    <m/>
    <m/>
    <x v="0"/>
    <x v="0"/>
    <x v="0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3791949.2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588186.49"/>
    <m/>
    <x v="0"/>
    <x v="0"/>
    <m/>
    <m/>
    <x v="0"/>
    <x v="0"/>
    <x v="1"/>
    <x v="1"/>
    <x v="1"/>
    <x v="3"/>
    <n v="0"/>
    <x v="0"/>
    <x v="0"/>
    <n v="2022"/>
    <x v="4"/>
  </r>
  <r>
    <x v="25"/>
    <m/>
    <x v="3"/>
    <x v="1"/>
    <x v="0"/>
    <x v="0"/>
    <x v="0"/>
    <x v="0"/>
    <m/>
    <m/>
    <x v="0"/>
    <x v="0"/>
    <d v="2022-01-01T00:00:00"/>
    <x v="282"/>
    <m/>
    <n v="9437914.2400000002"/>
    <m/>
    <x v="0"/>
    <x v="0"/>
    <m/>
    <m/>
    <x v="0"/>
    <x v="0"/>
    <x v="0"/>
    <x v="1"/>
    <x v="1"/>
    <x v="3"/>
    <n v="0"/>
    <x v="0"/>
    <x v="0"/>
    <n v="2022"/>
    <x v="4"/>
  </r>
  <r>
    <x v="25"/>
    <m/>
    <x v="3"/>
    <x v="1"/>
    <x v="0"/>
    <x v="0"/>
    <x v="0"/>
    <x v="0"/>
    <m/>
    <m/>
    <x v="0"/>
    <x v="0"/>
    <d v="2022-01-01T00:00:00"/>
    <x v="282"/>
    <m/>
    <n v="243606.51"/>
    <m/>
    <x v="0"/>
    <x v="0"/>
    <m/>
    <m/>
    <x v="0"/>
    <x v="0"/>
    <x v="0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n v="80.81"/>
    <n v="9976.1299999999992"/>
    <m/>
    <x v="0"/>
    <x v="0"/>
    <m/>
    <m/>
    <x v="0"/>
    <x v="0"/>
    <x v="1"/>
    <x v="1"/>
    <x v="1"/>
    <x v="3"/>
    <n v="0"/>
    <x v="0"/>
    <x v="0"/>
    <n v="2022"/>
    <x v="4"/>
  </r>
  <r>
    <x v="24"/>
    <m/>
    <x v="3"/>
    <x v="1"/>
    <x v="0"/>
    <x v="0"/>
    <x v="0"/>
    <x v="0"/>
    <m/>
    <m/>
    <x v="0"/>
    <x v="0"/>
    <d v="2022-01-01T00:00:00"/>
    <x v="282"/>
    <m/>
    <n v="10143686.640000001"/>
    <m/>
    <x v="0"/>
    <x v="0"/>
    <m/>
    <m/>
    <x v="0"/>
    <x v="0"/>
    <x v="9"/>
    <x v="1"/>
    <x v="1"/>
    <x v="3"/>
    <n v="0"/>
    <x v="0"/>
    <x v="0"/>
    <n v="2022"/>
    <x v="4"/>
  </r>
  <r>
    <x v="1"/>
    <m/>
    <x v="3"/>
    <x v="1"/>
    <x v="0"/>
    <x v="0"/>
    <x v="0"/>
    <x v="0"/>
    <m/>
    <m/>
    <x v="0"/>
    <x v="0"/>
    <d v="2022-01-01T00:00:00"/>
    <x v="282"/>
    <m/>
    <n v="453529.97"/>
    <m/>
    <x v="0"/>
    <x v="0"/>
    <m/>
    <m/>
    <x v="0"/>
    <x v="0"/>
    <x v="1"/>
    <x v="1"/>
    <x v="1"/>
    <x v="3"/>
    <n v="0"/>
    <x v="0"/>
    <x v="0"/>
    <n v="2022"/>
    <x v="4"/>
  </r>
  <r>
    <x v="24"/>
    <m/>
    <x v="3"/>
    <x v="1"/>
    <x v="0"/>
    <x v="0"/>
    <x v="0"/>
    <x v="0"/>
    <m/>
    <m/>
    <x v="0"/>
    <x v="0"/>
    <d v="2022-01-01T00:00:00"/>
    <x v="282"/>
    <m/>
    <n v="315978.59000000003"/>
    <m/>
    <x v="0"/>
    <x v="0"/>
    <m/>
    <m/>
    <x v="0"/>
    <x v="0"/>
    <x v="9"/>
    <x v="1"/>
    <x v="1"/>
    <x v="3"/>
    <n v="0"/>
    <x v="0"/>
    <x v="0"/>
    <n v="2022"/>
    <x v="4"/>
  </r>
  <r>
    <x v="24"/>
    <m/>
    <x v="3"/>
    <x v="1"/>
    <x v="0"/>
    <x v="0"/>
    <x v="0"/>
    <x v="0"/>
    <m/>
    <m/>
    <x v="0"/>
    <x v="0"/>
    <d v="2022-01-01T00:00:00"/>
    <x v="282"/>
    <m/>
    <n v="57945.87"/>
    <m/>
    <x v="0"/>
    <x v="0"/>
    <m/>
    <m/>
    <x v="0"/>
    <x v="0"/>
    <x v="9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6860616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n v="5960.47"/>
    <n v="1083623.5"/>
    <m/>
    <x v="0"/>
    <x v="0"/>
    <m/>
    <m/>
    <x v="0"/>
    <x v="0"/>
    <x v="1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4482.33"/>
    <m/>
    <x v="0"/>
    <x v="0"/>
    <m/>
    <m/>
    <x v="0"/>
    <x v="0"/>
    <x v="1"/>
    <x v="1"/>
    <x v="1"/>
    <x v="3"/>
    <n v="0"/>
    <x v="0"/>
    <x v="0"/>
    <n v="2022"/>
    <x v="4"/>
  </r>
  <r>
    <x v="10"/>
    <m/>
    <x v="3"/>
    <x v="1"/>
    <x v="0"/>
    <x v="0"/>
    <x v="0"/>
    <x v="0"/>
    <m/>
    <m/>
    <x v="0"/>
    <x v="0"/>
    <d v="2022-01-01T00:00:00"/>
    <x v="282"/>
    <m/>
    <n v="74573.05"/>
    <m/>
    <x v="0"/>
    <x v="0"/>
    <m/>
    <m/>
    <x v="0"/>
    <x v="0"/>
    <x v="8"/>
    <x v="1"/>
    <x v="1"/>
    <x v="3"/>
    <n v="0"/>
    <x v="0"/>
    <x v="0"/>
    <n v="2022"/>
    <x v="4"/>
  </r>
  <r>
    <x v="25"/>
    <m/>
    <x v="3"/>
    <x v="1"/>
    <x v="0"/>
    <x v="0"/>
    <x v="0"/>
    <x v="0"/>
    <m/>
    <m/>
    <x v="0"/>
    <x v="0"/>
    <d v="2022-01-01T00:00:00"/>
    <x v="282"/>
    <m/>
    <n v="31279.200000000001"/>
    <m/>
    <x v="0"/>
    <x v="0"/>
    <m/>
    <m/>
    <x v="0"/>
    <x v="0"/>
    <x v="0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731820.97"/>
    <m/>
    <x v="0"/>
    <x v="0"/>
    <m/>
    <m/>
    <x v="0"/>
    <x v="0"/>
    <x v="1"/>
    <x v="1"/>
    <x v="1"/>
    <x v="3"/>
    <n v="0"/>
    <x v="0"/>
    <x v="0"/>
    <n v="2022"/>
    <x v="4"/>
  </r>
  <r>
    <x v="1"/>
    <m/>
    <x v="3"/>
    <x v="1"/>
    <x v="0"/>
    <x v="0"/>
    <x v="0"/>
    <x v="0"/>
    <m/>
    <m/>
    <x v="0"/>
    <x v="0"/>
    <d v="2022-01-01T00:00:00"/>
    <x v="282"/>
    <m/>
    <n v="143.57"/>
    <m/>
    <x v="0"/>
    <x v="0"/>
    <m/>
    <m/>
    <x v="0"/>
    <x v="0"/>
    <x v="1"/>
    <x v="1"/>
    <x v="1"/>
    <x v="3"/>
    <n v="0"/>
    <x v="0"/>
    <x v="0"/>
    <n v="2022"/>
    <x v="4"/>
  </r>
  <r>
    <x v="10"/>
    <m/>
    <x v="3"/>
    <x v="1"/>
    <x v="0"/>
    <x v="0"/>
    <x v="0"/>
    <x v="0"/>
    <m/>
    <m/>
    <x v="0"/>
    <x v="0"/>
    <d v="2022-01-01T00:00:00"/>
    <x v="282"/>
    <m/>
    <n v="8565.43"/>
    <m/>
    <x v="0"/>
    <x v="0"/>
    <m/>
    <m/>
    <x v="0"/>
    <x v="0"/>
    <x v="8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n v="23878.799999999999"/>
    <n v="757000.22"/>
    <m/>
    <x v="0"/>
    <x v="0"/>
    <m/>
    <m/>
    <x v="0"/>
    <x v="0"/>
    <x v="1"/>
    <x v="1"/>
    <x v="1"/>
    <x v="3"/>
    <n v="0"/>
    <x v="0"/>
    <x v="0"/>
    <n v="2022"/>
    <x v="4"/>
  </r>
  <r>
    <x v="43"/>
    <m/>
    <x v="3"/>
    <x v="1"/>
    <x v="0"/>
    <x v="0"/>
    <x v="0"/>
    <x v="0"/>
    <m/>
    <m/>
    <x v="0"/>
    <x v="0"/>
    <d v="2022-01-01T00:00:00"/>
    <x v="282"/>
    <m/>
    <n v="3910723.45"/>
    <m/>
    <x v="0"/>
    <x v="0"/>
    <m/>
    <m/>
    <x v="0"/>
    <x v="0"/>
    <x v="6"/>
    <x v="1"/>
    <x v="1"/>
    <x v="3"/>
    <n v="0"/>
    <x v="0"/>
    <x v="0"/>
    <n v="2022"/>
    <x v="4"/>
  </r>
  <r>
    <x v="24"/>
    <m/>
    <x v="3"/>
    <x v="1"/>
    <x v="0"/>
    <x v="0"/>
    <x v="0"/>
    <x v="0"/>
    <m/>
    <m/>
    <x v="0"/>
    <x v="0"/>
    <d v="2022-01-01T00:00:00"/>
    <x v="282"/>
    <m/>
    <n v="9642.86"/>
    <m/>
    <x v="0"/>
    <x v="0"/>
    <m/>
    <m/>
    <x v="0"/>
    <x v="0"/>
    <x v="9"/>
    <x v="1"/>
    <x v="1"/>
    <x v="3"/>
    <n v="0"/>
    <x v="0"/>
    <x v="0"/>
    <n v="2022"/>
    <x v="4"/>
  </r>
  <r>
    <x v="21"/>
    <m/>
    <x v="3"/>
    <x v="1"/>
    <x v="0"/>
    <x v="0"/>
    <x v="0"/>
    <x v="0"/>
    <m/>
    <m/>
    <x v="0"/>
    <x v="0"/>
    <d v="2022-01-01T00:00:00"/>
    <x v="282"/>
    <m/>
    <n v="223817.55"/>
    <m/>
    <x v="0"/>
    <x v="0"/>
    <m/>
    <m/>
    <x v="0"/>
    <x v="0"/>
    <x v="1"/>
    <x v="1"/>
    <x v="1"/>
    <x v="3"/>
    <n v="0"/>
    <x v="0"/>
    <x v="0"/>
    <n v="2022"/>
    <x v="4"/>
  </r>
  <r>
    <x v="39"/>
    <s v="1.02.10.00.00.00"/>
    <x v="1"/>
    <x v="2"/>
    <x v="1"/>
    <x v="0"/>
    <x v="1"/>
    <x v="0"/>
    <m/>
    <m/>
    <x v="1"/>
    <x v="0"/>
    <d v="2022-01-03T00:00:00"/>
    <x v="283"/>
    <n v="0"/>
    <n v="323.81"/>
    <m/>
    <x v="16"/>
    <x v="2"/>
    <m/>
    <m/>
    <x v="16"/>
    <x v="2"/>
    <x v="16"/>
    <x v="1"/>
    <x v="1"/>
    <x v="3"/>
    <n v="323.8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06T00:00:00"/>
    <x v="284"/>
    <n v="0"/>
    <n v="1104.51"/>
    <m/>
    <x v="17"/>
    <x v="5"/>
    <m/>
    <m/>
    <x v="17"/>
    <x v="5"/>
    <x v="16"/>
    <x v="1"/>
    <x v="1"/>
    <x v="3"/>
    <n v="1104.5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5"/>
    <n v="15000"/>
    <n v="804.47"/>
    <m/>
    <x v="17"/>
    <x v="3"/>
    <m/>
    <m/>
    <x v="17"/>
    <x v="3"/>
    <x v="16"/>
    <x v="1"/>
    <x v="1"/>
    <x v="3"/>
    <n v="804.47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0T00:00:00"/>
    <x v="285"/>
    <n v="84033.600000000006"/>
    <n v="2400.96"/>
    <m/>
    <x v="17"/>
    <x v="13"/>
    <m/>
    <m/>
    <x v="17"/>
    <x v="13"/>
    <x v="16"/>
    <x v="1"/>
    <x v="1"/>
    <x v="3"/>
    <n v="2400.9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5"/>
    <n v="120000"/>
    <n v="987.62"/>
    <m/>
    <x v="17"/>
    <x v="5"/>
    <m/>
    <m/>
    <x v="17"/>
    <x v="5"/>
    <x v="16"/>
    <x v="1"/>
    <x v="1"/>
    <x v="3"/>
    <n v="987.62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0T00:00:00"/>
    <x v="285"/>
    <n v="80000"/>
    <n v="2045.19"/>
    <m/>
    <x v="17"/>
    <x v="5"/>
    <m/>
    <m/>
    <x v="17"/>
    <x v="5"/>
    <x v="16"/>
    <x v="1"/>
    <x v="1"/>
    <x v="3"/>
    <n v="2045.19"/>
    <x v="13"/>
    <x v="1"/>
    <n v="2022"/>
    <x v="4"/>
  </r>
  <r>
    <x v="40"/>
    <m/>
    <x v="4"/>
    <x v="1"/>
    <x v="0"/>
    <x v="0"/>
    <x v="1"/>
    <x v="0"/>
    <m/>
    <m/>
    <x v="1"/>
    <x v="0"/>
    <d v="2022-01-10T00:00:00"/>
    <x v="285"/>
    <n v="0"/>
    <n v="-1380.95"/>
    <m/>
    <x v="21"/>
    <x v="1"/>
    <m/>
    <m/>
    <x v="20"/>
    <x v="1"/>
    <x v="2"/>
    <x v="1"/>
    <x v="1"/>
    <x v="3"/>
    <n v="1380.95"/>
    <x v="13"/>
    <x v="1"/>
    <n v="2022"/>
    <x v="4"/>
  </r>
  <r>
    <x v="40"/>
    <m/>
    <x v="4"/>
    <x v="1"/>
    <x v="0"/>
    <x v="0"/>
    <x v="1"/>
    <x v="0"/>
    <m/>
    <m/>
    <x v="1"/>
    <x v="0"/>
    <d v="2022-01-10T00:00:00"/>
    <x v="285"/>
    <n v="0"/>
    <n v="-95.24"/>
    <m/>
    <x v="20"/>
    <x v="1"/>
    <m/>
    <m/>
    <x v="20"/>
    <x v="1"/>
    <x v="2"/>
    <x v="1"/>
    <x v="1"/>
    <x v="3"/>
    <n v="95.24"/>
    <x v="13"/>
    <x v="1"/>
    <n v="2022"/>
    <x v="4"/>
  </r>
  <r>
    <x v="3"/>
    <m/>
    <x v="4"/>
    <x v="1"/>
    <x v="0"/>
    <x v="0"/>
    <x v="1"/>
    <x v="0"/>
    <m/>
    <m/>
    <x v="1"/>
    <x v="0"/>
    <d v="2022-01-10T00:00:00"/>
    <x v="285"/>
    <n v="0"/>
    <n v="-324739.21999999997"/>
    <m/>
    <x v="15"/>
    <x v="1"/>
    <m/>
    <m/>
    <x v="15"/>
    <x v="1"/>
    <x v="2"/>
    <x v="1"/>
    <x v="1"/>
    <x v="3"/>
    <n v="324739.2199999999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5"/>
    <n v="0"/>
    <n v="95.24"/>
    <m/>
    <x v="16"/>
    <x v="7"/>
    <m/>
    <m/>
    <x v="16"/>
    <x v="7"/>
    <x v="16"/>
    <x v="1"/>
    <x v="1"/>
    <x v="3"/>
    <n v="95.24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0T00:00:00"/>
    <x v="285"/>
    <n v="0"/>
    <n v="142.86000000000001"/>
    <m/>
    <x v="8"/>
    <x v="9"/>
    <m/>
    <m/>
    <x v="8"/>
    <x v="9"/>
    <x v="23"/>
    <x v="1"/>
    <x v="1"/>
    <x v="3"/>
    <n v="142.8600000000000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5"/>
    <n v="0"/>
    <n v="23.81"/>
    <m/>
    <x v="16"/>
    <x v="8"/>
    <m/>
    <m/>
    <x v="16"/>
    <x v="8"/>
    <x v="16"/>
    <x v="1"/>
    <x v="1"/>
    <x v="3"/>
    <n v="23.81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0T00:00:00"/>
    <x v="285"/>
    <n v="0"/>
    <n v="23.81"/>
    <m/>
    <x v="8"/>
    <x v="6"/>
    <m/>
    <m/>
    <x v="8"/>
    <x v="6"/>
    <x v="23"/>
    <x v="1"/>
    <x v="1"/>
    <x v="3"/>
    <n v="23.81"/>
    <x v="13"/>
    <x v="1"/>
    <n v="2022"/>
    <x v="4"/>
  </r>
  <r>
    <x v="36"/>
    <m/>
    <x v="4"/>
    <x v="2"/>
    <x v="1"/>
    <x v="0"/>
    <x v="1"/>
    <x v="0"/>
    <m/>
    <m/>
    <x v="1"/>
    <x v="0"/>
    <d v="2022-01-10T00:00:00"/>
    <x v="285"/>
    <n v="0"/>
    <n v="326215.40999999997"/>
    <m/>
    <x v="8"/>
    <x v="1"/>
    <m/>
    <m/>
    <x v="8"/>
    <x v="1"/>
    <x v="23"/>
    <x v="1"/>
    <x v="1"/>
    <x v="3"/>
    <n v="326215.40999999997"/>
    <x v="13"/>
    <x v="1"/>
    <n v="2022"/>
    <x v="4"/>
  </r>
  <r>
    <x v="5"/>
    <m/>
    <x v="4"/>
    <x v="1"/>
    <x v="0"/>
    <x v="0"/>
    <x v="1"/>
    <x v="0"/>
    <m/>
    <m/>
    <x v="1"/>
    <x v="0"/>
    <d v="2022-01-10T00:00:00"/>
    <x v="285"/>
    <n v="0"/>
    <n v="71210.52"/>
    <m/>
    <x v="5"/>
    <x v="1"/>
    <m/>
    <m/>
    <x v="5"/>
    <x v="1"/>
    <x v="0"/>
    <x v="1"/>
    <x v="1"/>
    <x v="3"/>
    <n v="-71210.52"/>
    <x v="13"/>
    <x v="1"/>
    <n v="2022"/>
    <x v="4"/>
  </r>
  <r>
    <x v="36"/>
    <m/>
    <x v="4"/>
    <x v="2"/>
    <x v="1"/>
    <x v="0"/>
    <x v="1"/>
    <x v="0"/>
    <m/>
    <m/>
    <x v="1"/>
    <x v="0"/>
    <d v="2022-01-10T00:00:00"/>
    <x v="285"/>
    <n v="0"/>
    <n v="1429919.23"/>
    <m/>
    <x v="8"/>
    <x v="1"/>
    <m/>
    <m/>
    <x v="8"/>
    <x v="1"/>
    <x v="23"/>
    <x v="1"/>
    <x v="1"/>
    <x v="3"/>
    <n v="1429919.23"/>
    <x v="13"/>
    <x v="1"/>
    <n v="2022"/>
    <x v="4"/>
  </r>
  <r>
    <x v="38"/>
    <m/>
    <x v="4"/>
    <x v="1"/>
    <x v="0"/>
    <x v="0"/>
    <x v="1"/>
    <x v="0"/>
    <m/>
    <m/>
    <x v="1"/>
    <x v="0"/>
    <d v="2022-01-10T00:00:00"/>
    <x v="285"/>
    <n v="0"/>
    <n v="202.3"/>
    <m/>
    <x v="12"/>
    <x v="1"/>
    <m/>
    <m/>
    <x v="12"/>
    <x v="1"/>
    <x v="5"/>
    <x v="1"/>
    <x v="1"/>
    <x v="3"/>
    <n v="-202.3"/>
    <x v="13"/>
    <x v="1"/>
    <n v="2022"/>
    <x v="4"/>
  </r>
  <r>
    <x v="37"/>
    <m/>
    <x v="4"/>
    <x v="1"/>
    <x v="0"/>
    <x v="0"/>
    <x v="1"/>
    <x v="0"/>
    <m/>
    <m/>
    <x v="1"/>
    <x v="0"/>
    <d v="2022-01-10T00:00:00"/>
    <x v="285"/>
    <n v="0"/>
    <n v="2681.93"/>
    <m/>
    <x v="11"/>
    <x v="1"/>
    <m/>
    <m/>
    <x v="11"/>
    <x v="1"/>
    <x v="6"/>
    <x v="1"/>
    <x v="1"/>
    <x v="3"/>
    <n v="-2681.93"/>
    <x v="13"/>
    <x v="1"/>
    <n v="2022"/>
    <x v="4"/>
  </r>
  <r>
    <x v="1"/>
    <m/>
    <x v="4"/>
    <x v="1"/>
    <x v="0"/>
    <x v="0"/>
    <x v="1"/>
    <x v="0"/>
    <m/>
    <m/>
    <x v="1"/>
    <x v="0"/>
    <d v="2022-01-10T00:00:00"/>
    <x v="285"/>
    <n v="0"/>
    <n v="1.83"/>
    <m/>
    <x v="6"/>
    <x v="1"/>
    <m/>
    <m/>
    <x v="6"/>
    <x v="1"/>
    <x v="1"/>
    <x v="1"/>
    <x v="1"/>
    <x v="3"/>
    <n v="-1.83"/>
    <x v="13"/>
    <x v="1"/>
    <n v="2022"/>
    <x v="4"/>
  </r>
  <r>
    <x v="27"/>
    <m/>
    <x v="4"/>
    <x v="1"/>
    <x v="0"/>
    <x v="0"/>
    <x v="1"/>
    <x v="0"/>
    <m/>
    <m/>
    <x v="1"/>
    <x v="0"/>
    <d v="2022-01-10T00:00:00"/>
    <x v="285"/>
    <n v="0"/>
    <n v="2152.2600000000002"/>
    <m/>
    <x v="14"/>
    <x v="1"/>
    <m/>
    <m/>
    <x v="14"/>
    <x v="1"/>
    <x v="0"/>
    <x v="1"/>
    <x v="1"/>
    <x v="3"/>
    <n v="-2152.2600000000002"/>
    <x v="13"/>
    <x v="1"/>
    <n v="2022"/>
    <x v="4"/>
  </r>
  <r>
    <x v="36"/>
    <m/>
    <x v="4"/>
    <x v="2"/>
    <x v="1"/>
    <x v="0"/>
    <x v="1"/>
    <x v="0"/>
    <m/>
    <m/>
    <x v="1"/>
    <x v="0"/>
    <d v="2022-01-10T00:00:00"/>
    <x v="285"/>
    <n v="0"/>
    <n v="67673.09"/>
    <m/>
    <x v="8"/>
    <x v="1"/>
    <m/>
    <m/>
    <x v="8"/>
    <x v="1"/>
    <x v="23"/>
    <x v="1"/>
    <x v="1"/>
    <x v="3"/>
    <n v="67673.09"/>
    <x v="13"/>
    <x v="1"/>
    <n v="2022"/>
    <x v="4"/>
  </r>
  <r>
    <x v="29"/>
    <m/>
    <x v="4"/>
    <x v="1"/>
    <x v="0"/>
    <x v="0"/>
    <x v="1"/>
    <x v="0"/>
    <m/>
    <m/>
    <x v="1"/>
    <x v="0"/>
    <d v="2022-01-10T00:00:00"/>
    <x v="285"/>
    <n v="0"/>
    <n v="3517.02"/>
    <m/>
    <x v="9"/>
    <x v="1"/>
    <m/>
    <m/>
    <x v="9"/>
    <x v="1"/>
    <x v="0"/>
    <x v="1"/>
    <x v="1"/>
    <x v="3"/>
    <n v="-3517.0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0T00:00:00"/>
    <x v="285"/>
    <n v="0"/>
    <n v="61.9"/>
    <m/>
    <x v="16"/>
    <x v="18"/>
    <m/>
    <m/>
    <x v="16"/>
    <x v="18"/>
    <x v="16"/>
    <x v="1"/>
    <x v="1"/>
    <x v="3"/>
    <n v="61.9"/>
    <x v="13"/>
    <x v="1"/>
    <n v="2022"/>
    <x v="4"/>
  </r>
  <r>
    <x v="6"/>
    <m/>
    <x v="4"/>
    <x v="1"/>
    <x v="0"/>
    <x v="0"/>
    <x v="1"/>
    <x v="0"/>
    <m/>
    <m/>
    <x v="1"/>
    <x v="0"/>
    <d v="2022-01-10T00:00:00"/>
    <x v="285"/>
    <n v="0"/>
    <n v="25408.61"/>
    <m/>
    <x v="1"/>
    <x v="1"/>
    <m/>
    <m/>
    <x v="1"/>
    <x v="1"/>
    <x v="0"/>
    <x v="1"/>
    <x v="1"/>
    <x v="3"/>
    <n v="-25408.61"/>
    <x v="13"/>
    <x v="1"/>
    <n v="2022"/>
    <x v="4"/>
  </r>
  <r>
    <x v="19"/>
    <s v="1.02.11.00.00.00"/>
    <x v="5"/>
    <x v="2"/>
    <x v="1"/>
    <x v="0"/>
    <x v="1"/>
    <x v="0"/>
    <m/>
    <m/>
    <x v="1"/>
    <x v="0"/>
    <d v="2022-01-10T00:00:00"/>
    <x v="285"/>
    <n v="50000"/>
    <n v="0"/>
    <m/>
    <x v="17"/>
    <x v="4"/>
    <m/>
    <m/>
    <x v="17"/>
    <x v="4"/>
    <x v="16"/>
    <x v="1"/>
    <x v="1"/>
    <x v="3"/>
    <n v="0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0T00:00:00"/>
    <x v="285"/>
    <n v="8135.59"/>
    <n v="193.7"/>
    <m/>
    <x v="17"/>
    <x v="4"/>
    <m/>
    <m/>
    <x v="17"/>
    <x v="4"/>
    <x v="16"/>
    <x v="1"/>
    <x v="1"/>
    <x v="3"/>
    <n v="193.7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6"/>
    <n v="1791.98"/>
    <n v="42.67"/>
    <m/>
    <x v="17"/>
    <x v="13"/>
    <m/>
    <m/>
    <x v="17"/>
    <x v="13"/>
    <x v="16"/>
    <x v="1"/>
    <x v="1"/>
    <x v="3"/>
    <n v="42.67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6"/>
    <n v="5000"/>
    <n v="76.540000000000006"/>
    <m/>
    <x v="17"/>
    <x v="3"/>
    <m/>
    <m/>
    <x v="17"/>
    <x v="3"/>
    <x v="16"/>
    <x v="1"/>
    <x v="1"/>
    <x v="3"/>
    <n v="76.54000000000000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6"/>
    <n v="40000"/>
    <n v="1230"/>
    <m/>
    <x v="17"/>
    <x v="5"/>
    <m/>
    <m/>
    <x v="17"/>
    <x v="5"/>
    <x v="16"/>
    <x v="1"/>
    <x v="1"/>
    <x v="3"/>
    <n v="123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1T00:00:00"/>
    <x v="286"/>
    <n v="6500"/>
    <n v="98.94"/>
    <m/>
    <x v="17"/>
    <x v="5"/>
    <m/>
    <m/>
    <x v="17"/>
    <x v="5"/>
    <x v="16"/>
    <x v="1"/>
    <x v="1"/>
    <x v="3"/>
    <n v="98.9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6"/>
    <n v="0"/>
    <n v="214.31"/>
    <m/>
    <x v="17"/>
    <x v="20"/>
    <m/>
    <m/>
    <x v="17"/>
    <x v="20"/>
    <x v="16"/>
    <x v="1"/>
    <x v="1"/>
    <x v="3"/>
    <n v="214.31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1T00:00:00"/>
    <x v="286"/>
    <n v="0"/>
    <n v="118.44"/>
    <m/>
    <x v="17"/>
    <x v="20"/>
    <m/>
    <m/>
    <x v="17"/>
    <x v="20"/>
    <x v="16"/>
    <x v="1"/>
    <x v="1"/>
    <x v="3"/>
    <n v="118.4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6"/>
    <n v="0"/>
    <n v="45.24"/>
    <m/>
    <x v="16"/>
    <x v="8"/>
    <m/>
    <m/>
    <x v="16"/>
    <x v="8"/>
    <x v="16"/>
    <x v="1"/>
    <x v="1"/>
    <x v="3"/>
    <n v="45.2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6"/>
    <n v="0"/>
    <n v="142.86000000000001"/>
    <m/>
    <x v="16"/>
    <x v="9"/>
    <m/>
    <m/>
    <x v="16"/>
    <x v="9"/>
    <x v="16"/>
    <x v="1"/>
    <x v="1"/>
    <x v="3"/>
    <n v="142.8600000000000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1T00:00:00"/>
    <x v="286"/>
    <n v="0"/>
    <n v="476.19"/>
    <m/>
    <x v="16"/>
    <x v="2"/>
    <m/>
    <m/>
    <x v="16"/>
    <x v="2"/>
    <x v="16"/>
    <x v="1"/>
    <x v="1"/>
    <x v="3"/>
    <n v="476.19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1T00:00:00"/>
    <x v="286"/>
    <n v="10169.5"/>
    <n v="242.13"/>
    <m/>
    <x v="17"/>
    <x v="4"/>
    <m/>
    <m/>
    <x v="17"/>
    <x v="4"/>
    <x v="16"/>
    <x v="1"/>
    <x v="1"/>
    <x v="3"/>
    <n v="242.13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1T00:00:00"/>
    <x v="286"/>
    <n v="3462.3"/>
    <n v="82.44"/>
    <m/>
    <x v="17"/>
    <x v="7"/>
    <m/>
    <m/>
    <x v="17"/>
    <x v="7"/>
    <x v="16"/>
    <x v="1"/>
    <x v="1"/>
    <x v="3"/>
    <n v="82.4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1T00:00:00"/>
    <x v="286"/>
    <n v="12465.94"/>
    <n v="296.81"/>
    <m/>
    <x v="17"/>
    <x v="2"/>
    <m/>
    <m/>
    <x v="17"/>
    <x v="2"/>
    <x v="16"/>
    <x v="1"/>
    <x v="1"/>
    <x v="3"/>
    <n v="296.81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2T00:00:00"/>
    <x v="287"/>
    <n v="2332.64"/>
    <n v="56.4"/>
    <m/>
    <x v="17"/>
    <x v="8"/>
    <m/>
    <m/>
    <x v="17"/>
    <x v="8"/>
    <x v="16"/>
    <x v="1"/>
    <x v="1"/>
    <x v="3"/>
    <n v="56.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2T00:00:00"/>
    <x v="287"/>
    <n v="5000"/>
    <n v="76.08"/>
    <m/>
    <x v="17"/>
    <x v="3"/>
    <m/>
    <m/>
    <x v="17"/>
    <x v="3"/>
    <x v="16"/>
    <x v="1"/>
    <x v="1"/>
    <x v="3"/>
    <n v="76.08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2T00:00:00"/>
    <x v="287"/>
    <n v="6500"/>
    <n v="236.78"/>
    <m/>
    <x v="17"/>
    <x v="5"/>
    <m/>
    <m/>
    <x v="17"/>
    <x v="5"/>
    <x v="16"/>
    <x v="1"/>
    <x v="1"/>
    <x v="3"/>
    <n v="236.7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7"/>
    <n v="0"/>
    <n v="666.67"/>
    <m/>
    <x v="16"/>
    <x v="9"/>
    <m/>
    <m/>
    <x v="16"/>
    <x v="9"/>
    <x v="16"/>
    <x v="1"/>
    <x v="1"/>
    <x v="3"/>
    <n v="666.67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7"/>
    <n v="0"/>
    <n v="4761.8999999999996"/>
    <m/>
    <x v="19"/>
    <x v="11"/>
    <m/>
    <m/>
    <x v="19"/>
    <x v="11"/>
    <x v="7"/>
    <x v="1"/>
    <x v="1"/>
    <x v="3"/>
    <n v="-4761.8999999999996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7"/>
    <n v="0"/>
    <n v="1666666.67"/>
    <m/>
    <x v="19"/>
    <x v="11"/>
    <m/>
    <m/>
    <x v="19"/>
    <x v="11"/>
    <x v="7"/>
    <x v="1"/>
    <x v="1"/>
    <x v="3"/>
    <n v="-1666666.67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12T00:00:00"/>
    <x v="287"/>
    <n v="2762350.56"/>
    <n v="65770.25"/>
    <m/>
    <x v="17"/>
    <x v="10"/>
    <m/>
    <m/>
    <x v="17"/>
    <x v="10"/>
    <x v="16"/>
    <x v="1"/>
    <x v="1"/>
    <x v="3"/>
    <n v="65770.25"/>
    <x v="13"/>
    <x v="1"/>
    <n v="2022"/>
    <x v="4"/>
  </r>
  <r>
    <x v="9"/>
    <m/>
    <x v="1"/>
    <x v="1"/>
    <x v="0"/>
    <x v="0"/>
    <x v="0"/>
    <x v="0"/>
    <m/>
    <m/>
    <x v="1"/>
    <x v="0"/>
    <d v="2022-01-12T00:00:00"/>
    <x v="287"/>
    <n v="0"/>
    <n v="6678571.4299999997"/>
    <m/>
    <x v="19"/>
    <x v="11"/>
    <m/>
    <m/>
    <x v="19"/>
    <x v="11"/>
    <x v="7"/>
    <x v="1"/>
    <x v="1"/>
    <x v="3"/>
    <n v="-6678571.4299999997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7"/>
    <n v="0"/>
    <n v="5000000"/>
    <m/>
    <x v="19"/>
    <x v="11"/>
    <m/>
    <m/>
    <x v="19"/>
    <x v="11"/>
    <x v="7"/>
    <x v="1"/>
    <x v="1"/>
    <x v="3"/>
    <n v="-5000000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7"/>
    <n v="0"/>
    <n v="20.83"/>
    <m/>
    <x v="16"/>
    <x v="9"/>
    <m/>
    <m/>
    <x v="16"/>
    <x v="9"/>
    <x v="16"/>
    <x v="1"/>
    <x v="1"/>
    <x v="3"/>
    <n v="20.8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2T00:00:00"/>
    <x v="287"/>
    <n v="0"/>
    <n v="161.9"/>
    <m/>
    <x v="16"/>
    <x v="9"/>
    <m/>
    <m/>
    <x v="16"/>
    <x v="9"/>
    <x v="16"/>
    <x v="1"/>
    <x v="1"/>
    <x v="3"/>
    <n v="161.9"/>
    <x v="13"/>
    <x v="1"/>
    <n v="2022"/>
    <x v="4"/>
  </r>
  <r>
    <x v="9"/>
    <m/>
    <x v="1"/>
    <x v="1"/>
    <x v="0"/>
    <x v="0"/>
    <x v="1"/>
    <x v="0"/>
    <m/>
    <m/>
    <x v="1"/>
    <x v="0"/>
    <d v="2022-01-12T00:00:00"/>
    <x v="287"/>
    <n v="0"/>
    <n v="7142.86"/>
    <m/>
    <x v="19"/>
    <x v="11"/>
    <m/>
    <m/>
    <x v="19"/>
    <x v="11"/>
    <x v="7"/>
    <x v="1"/>
    <x v="1"/>
    <x v="3"/>
    <n v="-7142.86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2T00:00:00"/>
    <x v="287"/>
    <n v="2130.4"/>
    <n v="50.72"/>
    <m/>
    <x v="17"/>
    <x v="7"/>
    <m/>
    <m/>
    <x v="17"/>
    <x v="7"/>
    <x v="16"/>
    <x v="1"/>
    <x v="1"/>
    <x v="3"/>
    <n v="50.72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3T00:00:00"/>
    <x v="288"/>
    <n v="5000"/>
    <n v="192.98"/>
    <m/>
    <x v="17"/>
    <x v="3"/>
    <m/>
    <m/>
    <x v="17"/>
    <x v="3"/>
    <x v="16"/>
    <x v="1"/>
    <x v="1"/>
    <x v="3"/>
    <n v="192.98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3T00:00:00"/>
    <x v="288"/>
    <n v="6500"/>
    <n v="164.23"/>
    <m/>
    <x v="17"/>
    <x v="5"/>
    <m/>
    <m/>
    <x v="17"/>
    <x v="5"/>
    <x v="16"/>
    <x v="1"/>
    <x v="1"/>
    <x v="3"/>
    <n v="164.23"/>
    <x v="13"/>
    <x v="1"/>
    <n v="2022"/>
    <x v="4"/>
  </r>
  <r>
    <x v="9"/>
    <s v="2.15.03.00.00.00"/>
    <x v="1"/>
    <x v="1"/>
    <x v="0"/>
    <x v="0"/>
    <x v="1"/>
    <x v="3"/>
    <m/>
    <m/>
    <x v="1"/>
    <x v="0"/>
    <d v="2022-01-13T00:00:00"/>
    <x v="288"/>
    <n v="0"/>
    <n v="-21833.33"/>
    <m/>
    <x v="19"/>
    <x v="6"/>
    <m/>
    <m/>
    <x v="19"/>
    <x v="6"/>
    <x v="7"/>
    <x v="1"/>
    <x v="1"/>
    <x v="3"/>
    <n v="21833.33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476.19"/>
    <m/>
    <x v="16"/>
    <x v="8"/>
    <m/>
    <m/>
    <x v="16"/>
    <x v="8"/>
    <x v="16"/>
    <x v="1"/>
    <x v="1"/>
    <x v="3"/>
    <n v="476.1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190.48"/>
    <m/>
    <x v="16"/>
    <x v="8"/>
    <m/>
    <m/>
    <x v="16"/>
    <x v="8"/>
    <x v="16"/>
    <x v="1"/>
    <x v="1"/>
    <x v="3"/>
    <n v="190.4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71.430000000000007"/>
    <m/>
    <x v="16"/>
    <x v="12"/>
    <m/>
    <m/>
    <x v="16"/>
    <x v="12"/>
    <x v="16"/>
    <x v="1"/>
    <x v="1"/>
    <x v="3"/>
    <n v="71.43000000000000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3T00:00:00"/>
    <x v="288"/>
    <n v="0"/>
    <n v="285.70999999999998"/>
    <m/>
    <x v="16"/>
    <x v="9"/>
    <m/>
    <m/>
    <x v="16"/>
    <x v="9"/>
    <x v="16"/>
    <x v="1"/>
    <x v="1"/>
    <x v="3"/>
    <n v="285.70999999999998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4T00:00:00"/>
    <x v="289"/>
    <n v="1560"/>
    <n v="37.14"/>
    <m/>
    <x v="17"/>
    <x v="12"/>
    <m/>
    <m/>
    <x v="17"/>
    <x v="12"/>
    <x v="16"/>
    <x v="1"/>
    <x v="1"/>
    <x v="3"/>
    <n v="37.1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9"/>
    <n v="5000"/>
    <n v="144.47"/>
    <m/>
    <x v="17"/>
    <x v="3"/>
    <m/>
    <m/>
    <x v="17"/>
    <x v="3"/>
    <x v="16"/>
    <x v="1"/>
    <x v="1"/>
    <x v="3"/>
    <n v="144.47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9"/>
    <n v="35000"/>
    <n v="1026.54"/>
    <m/>
    <x v="17"/>
    <x v="5"/>
    <m/>
    <m/>
    <x v="17"/>
    <x v="5"/>
    <x v="16"/>
    <x v="1"/>
    <x v="1"/>
    <x v="3"/>
    <n v="1026.5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4T00:00:00"/>
    <x v="289"/>
    <n v="6500"/>
    <n v="7.28"/>
    <m/>
    <x v="17"/>
    <x v="5"/>
    <m/>
    <m/>
    <x v="17"/>
    <x v="5"/>
    <x v="16"/>
    <x v="1"/>
    <x v="1"/>
    <x v="3"/>
    <n v="7.28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4T00:00:00"/>
    <x v="289"/>
    <n v="0"/>
    <n v="12.67"/>
    <m/>
    <x v="8"/>
    <x v="6"/>
    <m/>
    <m/>
    <x v="8"/>
    <x v="6"/>
    <x v="23"/>
    <x v="1"/>
    <x v="1"/>
    <x v="3"/>
    <n v="12.67"/>
    <x v="13"/>
    <x v="1"/>
    <n v="2022"/>
    <x v="4"/>
  </r>
  <r>
    <x v="9"/>
    <s v="2.01.04.00.00.00"/>
    <x v="1"/>
    <x v="1"/>
    <x v="0"/>
    <x v="0"/>
    <x v="1"/>
    <x v="3"/>
    <m/>
    <m/>
    <x v="1"/>
    <x v="0"/>
    <d v="2022-01-14T00:00:00"/>
    <x v="289"/>
    <n v="-1577495.74"/>
    <n v="-37559.42"/>
    <m/>
    <x v="19"/>
    <x v="6"/>
    <m/>
    <m/>
    <x v="19"/>
    <x v="6"/>
    <x v="7"/>
    <x v="1"/>
    <x v="1"/>
    <x v="3"/>
    <n v="37559.42"/>
    <x v="13"/>
    <x v="30"/>
    <n v="2022"/>
    <x v="4"/>
  </r>
  <r>
    <x v="36"/>
    <s v="1.03.05.00.00.00"/>
    <x v="1"/>
    <x v="2"/>
    <x v="1"/>
    <x v="0"/>
    <x v="1"/>
    <x v="0"/>
    <m/>
    <m/>
    <x v="1"/>
    <x v="0"/>
    <d v="2022-01-14T00:00:00"/>
    <x v="289"/>
    <n v="0"/>
    <n v="391.64"/>
    <m/>
    <x v="8"/>
    <x v="6"/>
    <m/>
    <m/>
    <x v="8"/>
    <x v="6"/>
    <x v="23"/>
    <x v="1"/>
    <x v="1"/>
    <x v="3"/>
    <n v="391.64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4T00:00:00"/>
    <x v="289"/>
    <n v="0"/>
    <n v="204.31"/>
    <m/>
    <x v="8"/>
    <x v="6"/>
    <m/>
    <m/>
    <x v="8"/>
    <x v="6"/>
    <x v="23"/>
    <x v="1"/>
    <x v="1"/>
    <x v="3"/>
    <n v="204.31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4T00:00:00"/>
    <x v="289"/>
    <n v="0"/>
    <n v="1267"/>
    <m/>
    <x v="8"/>
    <x v="17"/>
    <m/>
    <m/>
    <x v="8"/>
    <x v="17"/>
    <x v="23"/>
    <x v="1"/>
    <x v="1"/>
    <x v="3"/>
    <n v="1267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4T00:00:00"/>
    <x v="289"/>
    <n v="0"/>
    <n v="204.33"/>
    <m/>
    <x v="8"/>
    <x v="6"/>
    <m/>
    <m/>
    <x v="8"/>
    <x v="6"/>
    <x v="23"/>
    <x v="1"/>
    <x v="1"/>
    <x v="3"/>
    <n v="204.33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4T00:00:00"/>
    <x v="289"/>
    <n v="0"/>
    <n v="16.670000000000002"/>
    <m/>
    <x v="8"/>
    <x v="6"/>
    <m/>
    <m/>
    <x v="8"/>
    <x v="6"/>
    <x v="23"/>
    <x v="1"/>
    <x v="1"/>
    <x v="3"/>
    <n v="16.67000000000000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4T00:00:00"/>
    <x v="289"/>
    <n v="0"/>
    <n v="59.52"/>
    <m/>
    <x v="16"/>
    <x v="16"/>
    <m/>
    <m/>
    <x v="16"/>
    <x v="16"/>
    <x v="16"/>
    <x v="1"/>
    <x v="1"/>
    <x v="3"/>
    <n v="59.52"/>
    <x v="13"/>
    <x v="1"/>
    <n v="2022"/>
    <x v="4"/>
  </r>
  <r>
    <x v="9"/>
    <s v="2.02.00.00.00.00"/>
    <x v="1"/>
    <x v="1"/>
    <x v="0"/>
    <x v="0"/>
    <x v="1"/>
    <x v="3"/>
    <m/>
    <m/>
    <x v="1"/>
    <x v="0"/>
    <d v="2022-01-14T00:00:00"/>
    <x v="289"/>
    <n v="-70000000"/>
    <n v="-1666666.67"/>
    <m/>
    <x v="19"/>
    <x v="6"/>
    <m/>
    <m/>
    <x v="19"/>
    <x v="6"/>
    <x v="7"/>
    <x v="1"/>
    <x v="1"/>
    <x v="3"/>
    <n v="1666666.67"/>
    <x v="13"/>
    <x v="30"/>
    <n v="2022"/>
    <x v="4"/>
  </r>
  <r>
    <x v="9"/>
    <s v="2.01.04.00.00.00"/>
    <x v="1"/>
    <x v="1"/>
    <x v="0"/>
    <x v="0"/>
    <x v="1"/>
    <x v="3"/>
    <m/>
    <m/>
    <x v="1"/>
    <x v="0"/>
    <d v="2022-01-14T00:00:00"/>
    <x v="289"/>
    <n v="-2100000"/>
    <n v="-51318.95"/>
    <m/>
    <x v="19"/>
    <x v="6"/>
    <m/>
    <m/>
    <x v="19"/>
    <x v="6"/>
    <x v="7"/>
    <x v="1"/>
    <x v="1"/>
    <x v="3"/>
    <n v="51318.95"/>
    <x v="13"/>
    <x v="30"/>
    <n v="2022"/>
    <x v="4"/>
  </r>
  <r>
    <x v="9"/>
    <s v="2.01.01.01.00.00"/>
    <x v="1"/>
    <x v="1"/>
    <x v="0"/>
    <x v="0"/>
    <x v="1"/>
    <x v="3"/>
    <m/>
    <m/>
    <x v="1"/>
    <x v="0"/>
    <d v="2022-01-14T00:00:00"/>
    <x v="289"/>
    <n v="-155000000"/>
    <n v="-3554019.19"/>
    <m/>
    <x v="19"/>
    <x v="6"/>
    <m/>
    <m/>
    <x v="19"/>
    <x v="6"/>
    <x v="7"/>
    <x v="1"/>
    <x v="1"/>
    <x v="3"/>
    <n v="3554019.19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14T00:00:00"/>
    <x v="289"/>
    <n v="0"/>
    <n v="38.479999999999997"/>
    <m/>
    <x v="16"/>
    <x v="2"/>
    <m/>
    <m/>
    <x v="16"/>
    <x v="2"/>
    <x v="16"/>
    <x v="1"/>
    <x v="1"/>
    <x v="3"/>
    <n v="38.479999999999997"/>
    <x v="13"/>
    <x v="1"/>
    <n v="2022"/>
    <x v="4"/>
  </r>
  <r>
    <x v="9"/>
    <s v="2.03.01.02.00.00"/>
    <x v="1"/>
    <x v="1"/>
    <x v="0"/>
    <x v="0"/>
    <x v="1"/>
    <x v="3"/>
    <m/>
    <m/>
    <x v="1"/>
    <x v="0"/>
    <d v="2022-01-14T00:00:00"/>
    <x v="289"/>
    <n v="-300000"/>
    <n v="-7142.86"/>
    <m/>
    <x v="19"/>
    <x v="6"/>
    <m/>
    <m/>
    <x v="19"/>
    <x v="6"/>
    <x v="7"/>
    <x v="1"/>
    <x v="1"/>
    <x v="3"/>
    <n v="7142.86"/>
    <x v="13"/>
    <x v="30"/>
    <n v="2022"/>
    <x v="4"/>
  </r>
  <r>
    <x v="9"/>
    <m/>
    <x v="1"/>
    <x v="1"/>
    <x v="0"/>
    <x v="0"/>
    <x v="0"/>
    <x v="0"/>
    <m/>
    <m/>
    <x v="1"/>
    <x v="0"/>
    <d v="2022-01-14T00:00:00"/>
    <x v="289"/>
    <n v="0"/>
    <n v="23809.52"/>
    <m/>
    <x v="19"/>
    <x v="11"/>
    <m/>
    <m/>
    <x v="19"/>
    <x v="11"/>
    <x v="7"/>
    <x v="1"/>
    <x v="1"/>
    <x v="3"/>
    <n v="-23809.52"/>
    <x v="13"/>
    <x v="1"/>
    <n v="2022"/>
    <x v="4"/>
  </r>
  <r>
    <x v="9"/>
    <m/>
    <x v="1"/>
    <x v="1"/>
    <x v="0"/>
    <x v="0"/>
    <x v="1"/>
    <x v="0"/>
    <m/>
    <m/>
    <x v="1"/>
    <x v="0"/>
    <d v="2022-01-14T00:00:00"/>
    <x v="289"/>
    <n v="0"/>
    <n v="23809.52"/>
    <m/>
    <x v="19"/>
    <x v="11"/>
    <m/>
    <m/>
    <x v="19"/>
    <x v="11"/>
    <x v="7"/>
    <x v="1"/>
    <x v="1"/>
    <x v="3"/>
    <n v="-23809.52"/>
    <x v="13"/>
    <x v="1"/>
    <n v="2022"/>
    <x v="4"/>
  </r>
  <r>
    <x v="9"/>
    <s v="2.01.02.00.00.00"/>
    <x v="1"/>
    <x v="1"/>
    <x v="0"/>
    <x v="0"/>
    <x v="1"/>
    <x v="3"/>
    <m/>
    <m/>
    <x v="1"/>
    <x v="0"/>
    <d v="2022-01-14T00:00:00"/>
    <x v="289"/>
    <n v="-1100000"/>
    <n v="-24478.21"/>
    <m/>
    <x v="19"/>
    <x v="6"/>
    <m/>
    <m/>
    <x v="19"/>
    <x v="6"/>
    <x v="7"/>
    <x v="1"/>
    <x v="1"/>
    <x v="3"/>
    <n v="24478.21"/>
    <x v="13"/>
    <x v="30"/>
    <n v="2022"/>
    <x v="4"/>
  </r>
  <r>
    <x v="24"/>
    <m/>
    <x v="1"/>
    <x v="2"/>
    <x v="0"/>
    <x v="0"/>
    <x v="0"/>
    <x v="0"/>
    <m/>
    <s v="4"/>
    <x v="1"/>
    <x v="0"/>
    <d v="2021-12-27T00:00:00"/>
    <x v="289"/>
    <m/>
    <n v="1008.58"/>
    <m/>
    <x v="0"/>
    <x v="0"/>
    <m/>
    <m/>
    <x v="0"/>
    <x v="0"/>
    <x v="9"/>
    <x v="0"/>
    <x v="1"/>
    <x v="3"/>
    <n v="0"/>
    <x v="0"/>
    <x v="0"/>
    <n v="2021"/>
    <x v="4"/>
  </r>
  <r>
    <x v="24"/>
    <m/>
    <x v="1"/>
    <x v="1"/>
    <x v="1"/>
    <x v="0"/>
    <x v="0"/>
    <x v="0"/>
    <m/>
    <m/>
    <x v="1"/>
    <x v="0"/>
    <d v="2022-01-14T00:00:00"/>
    <x v="289"/>
    <m/>
    <n v="1008.58"/>
    <m/>
    <x v="0"/>
    <x v="0"/>
    <m/>
    <m/>
    <x v="0"/>
    <x v="0"/>
    <x v="9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14T00:00:00"/>
    <x v="289"/>
    <n v="6000"/>
    <n v="142.86000000000001"/>
    <m/>
    <x v="17"/>
    <x v="2"/>
    <m/>
    <m/>
    <x v="17"/>
    <x v="2"/>
    <x v="16"/>
    <x v="1"/>
    <x v="1"/>
    <x v="3"/>
    <n v="142.86000000000001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4T00:00:00"/>
    <x v="289"/>
    <n v="39274.480000000003"/>
    <n v="935.11"/>
    <m/>
    <x v="17"/>
    <x v="2"/>
    <m/>
    <m/>
    <x v="17"/>
    <x v="2"/>
    <x v="16"/>
    <x v="1"/>
    <x v="1"/>
    <x v="3"/>
    <n v="935.1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7T00:00:00"/>
    <x v="290"/>
    <n v="10000"/>
    <n v="364.71"/>
    <m/>
    <x v="17"/>
    <x v="3"/>
    <m/>
    <m/>
    <x v="17"/>
    <x v="3"/>
    <x v="16"/>
    <x v="1"/>
    <x v="1"/>
    <x v="3"/>
    <n v="364.71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17T00:00:00"/>
    <x v="290"/>
    <n v="-12036.06"/>
    <n v="-286.57"/>
    <m/>
    <x v="24"/>
    <x v="3"/>
    <m/>
    <m/>
    <x v="5"/>
    <x v="3"/>
    <x v="0"/>
    <x v="1"/>
    <x v="1"/>
    <x v="3"/>
    <n v="286.57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7T00:00:00"/>
    <x v="290"/>
    <n v="18000"/>
    <n v="73.459999999999994"/>
    <m/>
    <x v="17"/>
    <x v="5"/>
    <m/>
    <m/>
    <x v="17"/>
    <x v="5"/>
    <x v="16"/>
    <x v="1"/>
    <x v="1"/>
    <x v="3"/>
    <n v="73.459999999999994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7T00:00:00"/>
    <x v="290"/>
    <n v="0"/>
    <n v="55.1"/>
    <m/>
    <x v="8"/>
    <x v="6"/>
    <m/>
    <m/>
    <x v="8"/>
    <x v="6"/>
    <x v="23"/>
    <x v="1"/>
    <x v="1"/>
    <x v="3"/>
    <n v="55.1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7T00:00:00"/>
    <x v="290"/>
    <n v="0"/>
    <n v="26.88"/>
    <m/>
    <x v="8"/>
    <x v="6"/>
    <m/>
    <m/>
    <x v="8"/>
    <x v="6"/>
    <x v="23"/>
    <x v="1"/>
    <x v="1"/>
    <x v="3"/>
    <n v="26.88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7T00:00:00"/>
    <x v="290"/>
    <n v="0"/>
    <n v="35.71"/>
    <m/>
    <x v="8"/>
    <x v="6"/>
    <m/>
    <m/>
    <x v="8"/>
    <x v="6"/>
    <x v="23"/>
    <x v="1"/>
    <x v="1"/>
    <x v="3"/>
    <n v="35.71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7T00:00:00"/>
    <x v="290"/>
    <n v="0"/>
    <n v="8.57"/>
    <m/>
    <x v="8"/>
    <x v="6"/>
    <m/>
    <m/>
    <x v="8"/>
    <x v="6"/>
    <x v="23"/>
    <x v="1"/>
    <x v="1"/>
    <x v="3"/>
    <n v="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73.81"/>
    <m/>
    <x v="16"/>
    <x v="16"/>
    <m/>
    <m/>
    <x v="16"/>
    <x v="16"/>
    <x v="16"/>
    <x v="1"/>
    <x v="1"/>
    <x v="3"/>
    <n v="7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71.430000000000007"/>
    <m/>
    <x v="16"/>
    <x v="8"/>
    <m/>
    <m/>
    <x v="16"/>
    <x v="8"/>
    <x v="16"/>
    <x v="1"/>
    <x v="1"/>
    <x v="3"/>
    <n v="71.43000000000000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28.93"/>
    <m/>
    <x v="16"/>
    <x v="7"/>
    <m/>
    <m/>
    <x v="16"/>
    <x v="7"/>
    <x v="16"/>
    <x v="1"/>
    <x v="1"/>
    <x v="3"/>
    <n v="28.9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23.81"/>
    <m/>
    <x v="16"/>
    <x v="16"/>
    <m/>
    <m/>
    <x v="16"/>
    <x v="16"/>
    <x v="16"/>
    <x v="1"/>
    <x v="1"/>
    <x v="3"/>
    <n v="2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97.62"/>
    <m/>
    <x v="16"/>
    <x v="7"/>
    <m/>
    <m/>
    <x v="16"/>
    <x v="7"/>
    <x v="16"/>
    <x v="1"/>
    <x v="1"/>
    <x v="3"/>
    <n v="97.6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28.57"/>
    <m/>
    <x v="16"/>
    <x v="5"/>
    <m/>
    <m/>
    <x v="16"/>
    <x v="5"/>
    <x v="16"/>
    <x v="1"/>
    <x v="1"/>
    <x v="3"/>
    <n v="28.57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7T00:00:00"/>
    <x v="290"/>
    <n v="0"/>
    <n v="37.020000000000003"/>
    <m/>
    <x v="8"/>
    <x v="6"/>
    <m/>
    <m/>
    <x v="8"/>
    <x v="6"/>
    <x v="23"/>
    <x v="1"/>
    <x v="1"/>
    <x v="3"/>
    <n v="37.02000000000000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3197.62"/>
    <m/>
    <x v="16"/>
    <x v="12"/>
    <m/>
    <m/>
    <x v="16"/>
    <x v="12"/>
    <x v="16"/>
    <x v="1"/>
    <x v="1"/>
    <x v="3"/>
    <n v="3197.6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35.71"/>
    <m/>
    <x v="16"/>
    <x v="5"/>
    <m/>
    <m/>
    <x v="16"/>
    <x v="5"/>
    <x v="16"/>
    <x v="1"/>
    <x v="1"/>
    <x v="3"/>
    <n v="35.71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7T00:00:00"/>
    <x v="290"/>
    <n v="0"/>
    <n v="119.05"/>
    <m/>
    <x v="8"/>
    <x v="17"/>
    <m/>
    <m/>
    <x v="8"/>
    <x v="17"/>
    <x v="23"/>
    <x v="1"/>
    <x v="1"/>
    <x v="3"/>
    <n v="119.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178.57"/>
    <m/>
    <x v="16"/>
    <x v="8"/>
    <m/>
    <m/>
    <x v="16"/>
    <x v="8"/>
    <x v="16"/>
    <x v="1"/>
    <x v="1"/>
    <x v="3"/>
    <n v="178.57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17T00:00:00"/>
    <x v="290"/>
    <n v="0"/>
    <n v="415.81"/>
    <m/>
    <x v="8"/>
    <x v="6"/>
    <m/>
    <m/>
    <x v="8"/>
    <x v="6"/>
    <x v="23"/>
    <x v="1"/>
    <x v="1"/>
    <x v="3"/>
    <n v="415.81"/>
    <x v="13"/>
    <x v="1"/>
    <n v="2022"/>
    <x v="4"/>
  </r>
  <r>
    <x v="19"/>
    <s v="1.02.01.00.00.00"/>
    <x v="1"/>
    <x v="2"/>
    <x v="1"/>
    <x v="0"/>
    <x v="1"/>
    <x v="0"/>
    <m/>
    <m/>
    <x v="1"/>
    <x v="0"/>
    <d v="2022-01-17T00:00:00"/>
    <x v="290"/>
    <n v="0"/>
    <n v="3631.96"/>
    <m/>
    <x v="17"/>
    <x v="10"/>
    <m/>
    <m/>
    <x v="17"/>
    <x v="10"/>
    <x v="16"/>
    <x v="1"/>
    <x v="1"/>
    <x v="3"/>
    <n v="3631.96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102.38"/>
    <m/>
    <x v="16"/>
    <x v="2"/>
    <m/>
    <m/>
    <x v="16"/>
    <x v="2"/>
    <x v="16"/>
    <x v="1"/>
    <x v="1"/>
    <x v="3"/>
    <n v="102.3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183.33"/>
    <m/>
    <x v="16"/>
    <x v="15"/>
    <m/>
    <m/>
    <x v="16"/>
    <x v="15"/>
    <x v="16"/>
    <x v="1"/>
    <x v="1"/>
    <x v="3"/>
    <n v="183.3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7T00:00:00"/>
    <x v="290"/>
    <n v="0"/>
    <n v="41245.24"/>
    <m/>
    <x v="16"/>
    <x v="12"/>
    <m/>
    <m/>
    <x v="16"/>
    <x v="12"/>
    <x v="16"/>
    <x v="1"/>
    <x v="1"/>
    <x v="3"/>
    <n v="41245.24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17T00:00:00"/>
    <x v="290"/>
    <n v="161239.07"/>
    <n v="3839.03"/>
    <m/>
    <x v="17"/>
    <x v="2"/>
    <m/>
    <m/>
    <x v="17"/>
    <x v="2"/>
    <x v="16"/>
    <x v="1"/>
    <x v="1"/>
    <x v="3"/>
    <n v="3839.03"/>
    <x v="13"/>
    <x v="1"/>
    <n v="2022"/>
    <x v="4"/>
  </r>
  <r>
    <x v="27"/>
    <s v="2.15.08.01.00.00"/>
    <x v="1"/>
    <x v="1"/>
    <x v="0"/>
    <x v="0"/>
    <x v="1"/>
    <x v="3"/>
    <m/>
    <m/>
    <x v="1"/>
    <x v="0"/>
    <d v="2022-01-17T00:00:00"/>
    <x v="290"/>
    <n v="-5960"/>
    <n v="-143.57"/>
    <m/>
    <x v="14"/>
    <x v="5"/>
    <m/>
    <m/>
    <x v="14"/>
    <x v="5"/>
    <x v="0"/>
    <x v="1"/>
    <x v="1"/>
    <x v="3"/>
    <n v="143.57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8T00:00:00"/>
    <x v="291"/>
    <n v="5000"/>
    <n v="83.56"/>
    <m/>
    <x v="17"/>
    <x v="3"/>
    <m/>
    <m/>
    <x v="17"/>
    <x v="3"/>
    <x v="16"/>
    <x v="1"/>
    <x v="1"/>
    <x v="3"/>
    <n v="83.56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18T00:00:00"/>
    <x v="291"/>
    <n v="-315.70999999999998"/>
    <n v="-7.52"/>
    <m/>
    <x v="24"/>
    <x v="13"/>
    <m/>
    <m/>
    <x v="5"/>
    <x v="13"/>
    <x v="0"/>
    <x v="1"/>
    <x v="1"/>
    <x v="3"/>
    <n v="7.52"/>
    <x v="13"/>
    <x v="30"/>
    <n v="2022"/>
    <x v="4"/>
  </r>
  <r>
    <x v="19"/>
    <s v="1.02.05.00.00.00"/>
    <x v="5"/>
    <x v="2"/>
    <x v="1"/>
    <x v="0"/>
    <x v="1"/>
    <x v="0"/>
    <m/>
    <m/>
    <x v="2"/>
    <x v="0"/>
    <d v="2022-01-18T00:00:00"/>
    <x v="291"/>
    <n v="6500"/>
    <n v="0"/>
    <m/>
    <x v="17"/>
    <x v="5"/>
    <m/>
    <m/>
    <x v="17"/>
    <x v="5"/>
    <x v="16"/>
    <x v="1"/>
    <x v="1"/>
    <x v="3"/>
    <n v="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18T00:00:00"/>
    <x v="291"/>
    <n v="40000"/>
    <n v="1936.05"/>
    <m/>
    <x v="17"/>
    <x v="5"/>
    <m/>
    <m/>
    <x v="17"/>
    <x v="5"/>
    <x v="16"/>
    <x v="1"/>
    <x v="1"/>
    <x v="3"/>
    <n v="1936.05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8T00:00:00"/>
    <x v="291"/>
    <n v="0"/>
    <n v="108.57"/>
    <m/>
    <x v="17"/>
    <x v="14"/>
    <m/>
    <m/>
    <x v="17"/>
    <x v="14"/>
    <x v="16"/>
    <x v="1"/>
    <x v="1"/>
    <x v="3"/>
    <n v="10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91"/>
    <n v="0"/>
    <n v="23.81"/>
    <m/>
    <x v="16"/>
    <x v="7"/>
    <m/>
    <m/>
    <x v="16"/>
    <x v="7"/>
    <x v="16"/>
    <x v="1"/>
    <x v="1"/>
    <x v="3"/>
    <n v="2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91"/>
    <n v="0"/>
    <n v="35.71"/>
    <m/>
    <x v="16"/>
    <x v="4"/>
    <m/>
    <m/>
    <x v="16"/>
    <x v="4"/>
    <x v="16"/>
    <x v="1"/>
    <x v="1"/>
    <x v="3"/>
    <n v="35.71"/>
    <x v="13"/>
    <x v="1"/>
    <n v="2022"/>
    <x v="4"/>
  </r>
  <r>
    <x v="9"/>
    <s v="2.15.01.12.00.00"/>
    <x v="1"/>
    <x v="1"/>
    <x v="0"/>
    <x v="0"/>
    <x v="1"/>
    <x v="3"/>
    <m/>
    <m/>
    <x v="1"/>
    <x v="0"/>
    <d v="2022-01-18T00:00:00"/>
    <x v="291"/>
    <n v="0"/>
    <n v="-20.49"/>
    <m/>
    <x v="19"/>
    <x v="8"/>
    <m/>
    <m/>
    <x v="19"/>
    <x v="8"/>
    <x v="7"/>
    <x v="1"/>
    <x v="1"/>
    <x v="3"/>
    <n v="20.49"/>
    <x v="13"/>
    <x v="30"/>
    <n v="2022"/>
    <x v="4"/>
  </r>
  <r>
    <x v="9"/>
    <s v="2.15.01.12.00.00"/>
    <x v="1"/>
    <x v="1"/>
    <x v="0"/>
    <x v="0"/>
    <x v="1"/>
    <x v="3"/>
    <m/>
    <m/>
    <x v="1"/>
    <x v="0"/>
    <d v="2022-01-18T00:00:00"/>
    <x v="291"/>
    <n v="-1636.14"/>
    <n v="-38.96"/>
    <m/>
    <x v="19"/>
    <x v="8"/>
    <m/>
    <m/>
    <x v="19"/>
    <x v="8"/>
    <x v="7"/>
    <x v="1"/>
    <x v="1"/>
    <x v="3"/>
    <n v="38.96"/>
    <x v="13"/>
    <x v="30"/>
    <n v="2022"/>
    <x v="4"/>
  </r>
  <r>
    <x v="9"/>
    <s v="2.01.01.01.00.00"/>
    <x v="1"/>
    <x v="1"/>
    <x v="0"/>
    <x v="0"/>
    <x v="1"/>
    <x v="3"/>
    <m/>
    <m/>
    <x v="1"/>
    <x v="0"/>
    <d v="2022-01-18T00:00:00"/>
    <x v="291"/>
    <n v="-115353.1"/>
    <n v="-2746.5"/>
    <m/>
    <x v="19"/>
    <x v="6"/>
    <m/>
    <m/>
    <x v="19"/>
    <x v="6"/>
    <x v="7"/>
    <x v="1"/>
    <x v="1"/>
    <x v="3"/>
    <n v="2746.5"/>
    <x v="13"/>
    <x v="30"/>
    <n v="2022"/>
    <x v="4"/>
  </r>
  <r>
    <x v="9"/>
    <s v="2.15.01.12.00.00"/>
    <x v="1"/>
    <x v="1"/>
    <x v="0"/>
    <x v="0"/>
    <x v="1"/>
    <x v="3"/>
    <m/>
    <m/>
    <x v="1"/>
    <x v="0"/>
    <d v="2022-01-18T00:00:00"/>
    <x v="291"/>
    <n v="-1445.37"/>
    <n v="-34.409999999999997"/>
    <m/>
    <x v="19"/>
    <x v="8"/>
    <m/>
    <m/>
    <x v="19"/>
    <x v="8"/>
    <x v="7"/>
    <x v="1"/>
    <x v="1"/>
    <x v="3"/>
    <n v="34.409999999999997"/>
    <x v="13"/>
    <x v="30"/>
    <n v="2022"/>
    <x v="4"/>
  </r>
  <r>
    <x v="9"/>
    <m/>
    <x v="1"/>
    <x v="2"/>
    <x v="0"/>
    <x v="0"/>
    <x v="1"/>
    <x v="0"/>
    <m/>
    <m/>
    <x v="1"/>
    <x v="0"/>
    <d v="2022-01-18T00:00:00"/>
    <x v="291"/>
    <n v="0"/>
    <n v="0.89"/>
    <m/>
    <x v="19"/>
    <x v="2"/>
    <m/>
    <m/>
    <x v="19"/>
    <x v="2"/>
    <x v="7"/>
    <x v="1"/>
    <x v="1"/>
    <x v="3"/>
    <n v="0.8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8T00:00:00"/>
    <x v="291"/>
    <n v="0"/>
    <n v="119.05"/>
    <m/>
    <x v="16"/>
    <x v="4"/>
    <m/>
    <m/>
    <x v="16"/>
    <x v="4"/>
    <x v="16"/>
    <x v="1"/>
    <x v="1"/>
    <x v="3"/>
    <n v="119.05"/>
    <x v="13"/>
    <x v="1"/>
    <n v="2022"/>
    <x v="4"/>
  </r>
  <r>
    <x v="16"/>
    <m/>
    <x v="1"/>
    <x v="2"/>
    <x v="0"/>
    <x v="0"/>
    <x v="0"/>
    <x v="0"/>
    <m/>
    <s v="1"/>
    <x v="1"/>
    <x v="0"/>
    <d v="2022-01-11T00:00:00"/>
    <x v="291"/>
    <m/>
    <n v="4952.38"/>
    <m/>
    <x v="0"/>
    <x v="0"/>
    <m/>
    <m/>
    <x v="0"/>
    <x v="0"/>
    <x v="13"/>
    <x v="1"/>
    <x v="1"/>
    <x v="3"/>
    <n v="0"/>
    <x v="0"/>
    <x v="0"/>
    <n v="2022"/>
    <x v="4"/>
  </r>
  <r>
    <x v="12"/>
    <m/>
    <x v="1"/>
    <x v="1"/>
    <x v="1"/>
    <x v="0"/>
    <x v="0"/>
    <x v="0"/>
    <m/>
    <m/>
    <x v="1"/>
    <x v="0"/>
    <d v="2022-01-18T00:00:00"/>
    <x v="291"/>
    <m/>
    <n v="4952.38"/>
    <m/>
    <x v="0"/>
    <x v="0"/>
    <m/>
    <m/>
    <x v="0"/>
    <x v="0"/>
    <x v="10"/>
    <x v="1"/>
    <x v="1"/>
    <x v="3"/>
    <n v="0"/>
    <x v="0"/>
    <x v="0"/>
    <n v="2022"/>
    <x v="4"/>
  </r>
  <r>
    <x v="29"/>
    <s v="2.15.01.07.00.00"/>
    <x v="1"/>
    <x v="1"/>
    <x v="0"/>
    <x v="0"/>
    <x v="1"/>
    <x v="3"/>
    <m/>
    <m/>
    <x v="1"/>
    <x v="0"/>
    <d v="2022-01-19T00:00:00"/>
    <x v="292"/>
    <n v="-5500"/>
    <n v="-130.94999999999999"/>
    <m/>
    <x v="9"/>
    <x v="21"/>
    <m/>
    <m/>
    <x v="9"/>
    <x v="21"/>
    <x v="0"/>
    <x v="1"/>
    <x v="1"/>
    <x v="3"/>
    <n v="130.94999999999999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19T00:00:00"/>
    <x v="292"/>
    <n v="5000"/>
    <n v="59.38"/>
    <m/>
    <x v="17"/>
    <x v="3"/>
    <m/>
    <m/>
    <x v="17"/>
    <x v="3"/>
    <x v="16"/>
    <x v="1"/>
    <x v="1"/>
    <x v="3"/>
    <n v="59.38"/>
    <x v="13"/>
    <x v="1"/>
    <n v="2022"/>
    <x v="4"/>
  </r>
  <r>
    <x v="19"/>
    <s v="1.02.05.00.00.00"/>
    <x v="5"/>
    <x v="2"/>
    <x v="1"/>
    <x v="0"/>
    <x v="1"/>
    <x v="0"/>
    <m/>
    <m/>
    <x v="2"/>
    <x v="0"/>
    <d v="2022-01-19T00:00:00"/>
    <x v="292"/>
    <n v="6500"/>
    <n v="0"/>
    <m/>
    <x v="17"/>
    <x v="5"/>
    <m/>
    <m/>
    <x v="17"/>
    <x v="5"/>
    <x v="16"/>
    <x v="1"/>
    <x v="1"/>
    <x v="3"/>
    <n v="0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61.9"/>
    <m/>
    <x v="16"/>
    <x v="8"/>
    <m/>
    <m/>
    <x v="16"/>
    <x v="8"/>
    <x v="16"/>
    <x v="1"/>
    <x v="1"/>
    <x v="3"/>
    <n v="61.9"/>
    <x v="13"/>
    <x v="1"/>
    <n v="2022"/>
    <x v="4"/>
  </r>
  <r>
    <x v="3"/>
    <s v="2.01.01.01.00.00"/>
    <x v="1"/>
    <x v="1"/>
    <x v="0"/>
    <x v="0"/>
    <x v="1"/>
    <x v="3"/>
    <m/>
    <m/>
    <x v="1"/>
    <x v="0"/>
    <d v="2022-01-19T00:00:00"/>
    <x v="292"/>
    <n v="0"/>
    <n v="-245.94"/>
    <m/>
    <x v="15"/>
    <x v="6"/>
    <m/>
    <m/>
    <x v="15"/>
    <x v="6"/>
    <x v="2"/>
    <x v="1"/>
    <x v="1"/>
    <x v="3"/>
    <n v="245.94"/>
    <x v="13"/>
    <x v="3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95.24"/>
    <m/>
    <x v="16"/>
    <x v="8"/>
    <m/>
    <m/>
    <x v="16"/>
    <x v="8"/>
    <x v="16"/>
    <x v="1"/>
    <x v="1"/>
    <x v="3"/>
    <n v="95.2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59.52"/>
    <m/>
    <x v="16"/>
    <x v="15"/>
    <m/>
    <m/>
    <x v="16"/>
    <x v="15"/>
    <x v="16"/>
    <x v="1"/>
    <x v="1"/>
    <x v="3"/>
    <n v="59.5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19T00:00:00"/>
    <x v="292"/>
    <n v="0"/>
    <n v="238.1"/>
    <m/>
    <x v="16"/>
    <x v="16"/>
    <m/>
    <m/>
    <x v="16"/>
    <x v="16"/>
    <x v="16"/>
    <x v="1"/>
    <x v="1"/>
    <x v="3"/>
    <n v="238.1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9T00:00:00"/>
    <x v="292"/>
    <n v="0"/>
    <n v="171.51"/>
    <m/>
    <x v="17"/>
    <x v="14"/>
    <m/>
    <m/>
    <x v="17"/>
    <x v="14"/>
    <x v="16"/>
    <x v="1"/>
    <x v="1"/>
    <x v="3"/>
    <n v="171.51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19T00:00:00"/>
    <x v="292"/>
    <n v="0"/>
    <n v="2.14"/>
    <m/>
    <x v="17"/>
    <x v="14"/>
    <m/>
    <m/>
    <x v="17"/>
    <x v="14"/>
    <x v="16"/>
    <x v="1"/>
    <x v="1"/>
    <x v="3"/>
    <n v="2.14"/>
    <x v="13"/>
    <x v="1"/>
    <n v="2022"/>
    <x v="4"/>
  </r>
  <r>
    <x v="3"/>
    <s v="2.01.01.01.00.00"/>
    <x v="1"/>
    <x v="1"/>
    <x v="0"/>
    <x v="0"/>
    <x v="1"/>
    <x v="3"/>
    <m/>
    <m/>
    <x v="1"/>
    <x v="0"/>
    <d v="2022-01-19T00:00:00"/>
    <x v="292"/>
    <n v="0"/>
    <n v="-1947.78"/>
    <m/>
    <x v="15"/>
    <x v="6"/>
    <m/>
    <m/>
    <x v="15"/>
    <x v="6"/>
    <x v="2"/>
    <x v="1"/>
    <x v="1"/>
    <x v="3"/>
    <n v="1947.78"/>
    <x v="13"/>
    <x v="31"/>
    <n v="2022"/>
    <x v="4"/>
  </r>
  <r>
    <x v="9"/>
    <s v="2.01.01.01.00.00"/>
    <x v="1"/>
    <x v="1"/>
    <x v="0"/>
    <x v="0"/>
    <x v="1"/>
    <x v="3"/>
    <m/>
    <m/>
    <x v="1"/>
    <x v="0"/>
    <d v="2022-01-19T00:00:00"/>
    <x v="292"/>
    <n v="-4350000"/>
    <n v="-112530.29"/>
    <m/>
    <x v="19"/>
    <x v="6"/>
    <m/>
    <m/>
    <x v="19"/>
    <x v="6"/>
    <x v="7"/>
    <x v="1"/>
    <x v="1"/>
    <x v="3"/>
    <n v="112530.29"/>
    <x v="13"/>
    <x v="30"/>
    <n v="2022"/>
    <x v="4"/>
  </r>
  <r>
    <x v="9"/>
    <s v="2.15.03.00.00.00"/>
    <x v="1"/>
    <x v="1"/>
    <x v="0"/>
    <x v="0"/>
    <x v="1"/>
    <x v="3"/>
    <m/>
    <m/>
    <x v="1"/>
    <x v="0"/>
    <d v="2022-01-19T00:00:00"/>
    <x v="292"/>
    <n v="-200000"/>
    <n v="-3457.17"/>
    <m/>
    <x v="19"/>
    <x v="6"/>
    <m/>
    <m/>
    <x v="19"/>
    <x v="6"/>
    <x v="7"/>
    <x v="1"/>
    <x v="1"/>
    <x v="3"/>
    <n v="3457.17"/>
    <x v="13"/>
    <x v="30"/>
    <n v="2022"/>
    <x v="4"/>
  </r>
  <r>
    <x v="9"/>
    <m/>
    <x v="1"/>
    <x v="1"/>
    <x v="0"/>
    <x v="0"/>
    <x v="0"/>
    <x v="0"/>
    <m/>
    <s v="3"/>
    <x v="1"/>
    <x v="0"/>
    <d v="2022-01-10T00:00:00"/>
    <x v="292"/>
    <m/>
    <n v="225547.88"/>
    <m/>
    <x v="0"/>
    <x v="0"/>
    <m/>
    <m/>
    <x v="0"/>
    <x v="0"/>
    <x v="7"/>
    <x v="1"/>
    <x v="1"/>
    <x v="3"/>
    <n v="0"/>
    <x v="0"/>
    <x v="0"/>
    <n v="2022"/>
    <x v="4"/>
  </r>
  <r>
    <x v="33"/>
    <m/>
    <x v="1"/>
    <x v="1"/>
    <x v="1"/>
    <x v="0"/>
    <x v="0"/>
    <x v="0"/>
    <m/>
    <m/>
    <x v="1"/>
    <x v="0"/>
    <d v="2022-01-19T00:00:00"/>
    <x v="292"/>
    <m/>
    <n v="371921.6"/>
    <m/>
    <x v="0"/>
    <x v="0"/>
    <m/>
    <m/>
    <x v="0"/>
    <x v="0"/>
    <x v="6"/>
    <x v="1"/>
    <x v="1"/>
    <x v="3"/>
    <n v="0"/>
    <x v="0"/>
    <x v="0"/>
    <n v="2022"/>
    <x v="4"/>
  </r>
  <r>
    <x v="19"/>
    <s v="1.02.09.00.00.00"/>
    <x v="1"/>
    <x v="2"/>
    <x v="1"/>
    <x v="0"/>
    <x v="1"/>
    <x v="0"/>
    <m/>
    <m/>
    <x v="1"/>
    <x v="0"/>
    <d v="2022-01-19T00:00:00"/>
    <x v="292"/>
    <n v="1442.29"/>
    <n v="34.340000000000003"/>
    <m/>
    <x v="17"/>
    <x v="7"/>
    <m/>
    <m/>
    <x v="17"/>
    <x v="7"/>
    <x v="16"/>
    <x v="1"/>
    <x v="1"/>
    <x v="3"/>
    <n v="34.340000000000003"/>
    <x v="13"/>
    <x v="1"/>
    <n v="2022"/>
    <x v="4"/>
  </r>
  <r>
    <x v="22"/>
    <m/>
    <x v="1"/>
    <x v="1"/>
    <x v="0"/>
    <x v="0"/>
    <x v="0"/>
    <x v="0"/>
    <m/>
    <s v="4"/>
    <x v="1"/>
    <x v="0"/>
    <d v="2022-01-14T00:00:00"/>
    <x v="292"/>
    <m/>
    <n v="100849.62"/>
    <m/>
    <x v="0"/>
    <x v="0"/>
    <m/>
    <m/>
    <x v="0"/>
    <x v="0"/>
    <x v="18"/>
    <x v="1"/>
    <x v="1"/>
    <x v="3"/>
    <n v="0"/>
    <x v="0"/>
    <x v="0"/>
    <n v="2022"/>
    <x v="4"/>
  </r>
  <r>
    <x v="19"/>
    <s v="1.02.05.00.00.00"/>
    <x v="1"/>
    <x v="2"/>
    <x v="1"/>
    <x v="0"/>
    <x v="1"/>
    <x v="0"/>
    <m/>
    <m/>
    <x v="1"/>
    <x v="0"/>
    <d v="2022-01-20T00:00:00"/>
    <x v="293"/>
    <n v="5000"/>
    <n v="95.17"/>
    <m/>
    <x v="17"/>
    <x v="3"/>
    <m/>
    <m/>
    <x v="17"/>
    <x v="3"/>
    <x v="16"/>
    <x v="1"/>
    <x v="1"/>
    <x v="3"/>
    <n v="95.17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0T00:00:00"/>
    <x v="293"/>
    <n v="3479.94"/>
    <n v="82.86"/>
    <m/>
    <x v="17"/>
    <x v="15"/>
    <m/>
    <m/>
    <x v="17"/>
    <x v="15"/>
    <x v="16"/>
    <x v="1"/>
    <x v="1"/>
    <x v="3"/>
    <n v="82.8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0T00:00:00"/>
    <x v="293"/>
    <n v="424906.31"/>
    <n v="10116.82"/>
    <m/>
    <x v="17"/>
    <x v="5"/>
    <m/>
    <m/>
    <x v="17"/>
    <x v="5"/>
    <x v="16"/>
    <x v="1"/>
    <x v="1"/>
    <x v="3"/>
    <n v="10116.82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0T00:00:00"/>
    <x v="293"/>
    <n v="200"/>
    <n v="4.03"/>
    <m/>
    <x v="17"/>
    <x v="20"/>
    <m/>
    <m/>
    <x v="17"/>
    <x v="20"/>
    <x v="16"/>
    <x v="1"/>
    <x v="1"/>
    <x v="3"/>
    <n v="4.03"/>
    <x v="13"/>
    <x v="1"/>
    <n v="2022"/>
    <x v="4"/>
  </r>
  <r>
    <x v="19"/>
    <s v="1.02.05.00.00.00"/>
    <x v="5"/>
    <x v="2"/>
    <x v="1"/>
    <x v="0"/>
    <x v="1"/>
    <x v="0"/>
    <m/>
    <m/>
    <x v="2"/>
    <x v="0"/>
    <d v="2022-01-20T00:00:00"/>
    <x v="293"/>
    <n v="6500"/>
    <n v="0"/>
    <m/>
    <x v="17"/>
    <x v="5"/>
    <m/>
    <m/>
    <x v="17"/>
    <x v="5"/>
    <x v="16"/>
    <x v="1"/>
    <x v="1"/>
    <x v="3"/>
    <n v="0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0T00:00:00"/>
    <x v="293"/>
    <n v="1000"/>
    <n v="20.2"/>
    <m/>
    <x v="17"/>
    <x v="20"/>
    <m/>
    <m/>
    <x v="17"/>
    <x v="20"/>
    <x v="16"/>
    <x v="1"/>
    <x v="1"/>
    <x v="3"/>
    <n v="20.2"/>
    <x v="13"/>
    <x v="1"/>
    <n v="2022"/>
    <x v="4"/>
  </r>
  <r>
    <x v="9"/>
    <m/>
    <x v="1"/>
    <x v="1"/>
    <x v="0"/>
    <x v="0"/>
    <x v="1"/>
    <x v="0"/>
    <m/>
    <m/>
    <x v="1"/>
    <x v="0"/>
    <d v="2022-01-20T00:00:00"/>
    <x v="293"/>
    <n v="0"/>
    <n v="59523.81"/>
    <m/>
    <x v="19"/>
    <x v="11"/>
    <m/>
    <m/>
    <x v="19"/>
    <x v="11"/>
    <x v="7"/>
    <x v="1"/>
    <x v="1"/>
    <x v="3"/>
    <n v="-59523.81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0T00:00:00"/>
    <x v="293"/>
    <n v="0"/>
    <n v="1666.67"/>
    <m/>
    <x v="17"/>
    <x v="10"/>
    <m/>
    <m/>
    <x v="17"/>
    <x v="10"/>
    <x v="16"/>
    <x v="1"/>
    <x v="1"/>
    <x v="3"/>
    <n v="1666.67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0T00:00:00"/>
    <x v="293"/>
    <n v="0"/>
    <n v="11551.21"/>
    <m/>
    <x v="8"/>
    <x v="8"/>
    <m/>
    <m/>
    <x v="8"/>
    <x v="8"/>
    <x v="23"/>
    <x v="1"/>
    <x v="1"/>
    <x v="3"/>
    <n v="11551.2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0T00:00:00"/>
    <x v="293"/>
    <n v="0"/>
    <n v="190.48"/>
    <m/>
    <x v="16"/>
    <x v="18"/>
    <m/>
    <m/>
    <x v="16"/>
    <x v="18"/>
    <x v="16"/>
    <x v="1"/>
    <x v="1"/>
    <x v="3"/>
    <n v="190.48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0T00:00:00"/>
    <x v="293"/>
    <n v="-6000"/>
    <n v="-142.86000000000001"/>
    <m/>
    <x v="19"/>
    <x v="32"/>
    <m/>
    <m/>
    <x v="19"/>
    <x v="32"/>
    <x v="7"/>
    <x v="1"/>
    <x v="1"/>
    <x v="3"/>
    <n v="142.86000000000001"/>
    <x v="13"/>
    <x v="30"/>
    <n v="2022"/>
    <x v="4"/>
  </r>
  <r>
    <x v="9"/>
    <m/>
    <x v="1"/>
    <x v="1"/>
    <x v="0"/>
    <x v="0"/>
    <x v="0"/>
    <x v="0"/>
    <m/>
    <m/>
    <x v="1"/>
    <x v="0"/>
    <d v="2022-01-20T00:00:00"/>
    <x v="293"/>
    <n v="0"/>
    <n v="202380.95"/>
    <m/>
    <x v="19"/>
    <x v="11"/>
    <m/>
    <m/>
    <x v="19"/>
    <x v="11"/>
    <x v="7"/>
    <x v="1"/>
    <x v="1"/>
    <x v="3"/>
    <n v="-202380.95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0T00:00:00"/>
    <x v="293"/>
    <n v="-3000"/>
    <n v="-71.430000000000007"/>
    <m/>
    <x v="19"/>
    <x v="32"/>
    <m/>
    <m/>
    <x v="19"/>
    <x v="32"/>
    <x v="7"/>
    <x v="1"/>
    <x v="1"/>
    <x v="3"/>
    <n v="71.430000000000007"/>
    <x v="13"/>
    <x v="30"/>
    <n v="2022"/>
    <x v="4"/>
  </r>
  <r>
    <x v="9"/>
    <m/>
    <x v="1"/>
    <x v="1"/>
    <x v="0"/>
    <x v="0"/>
    <x v="1"/>
    <x v="0"/>
    <m/>
    <m/>
    <x v="1"/>
    <x v="0"/>
    <d v="2022-01-20T00:00:00"/>
    <x v="293"/>
    <n v="0"/>
    <n v="142857.14000000001"/>
    <m/>
    <x v="19"/>
    <x v="11"/>
    <m/>
    <m/>
    <x v="19"/>
    <x v="11"/>
    <x v="7"/>
    <x v="1"/>
    <x v="1"/>
    <x v="3"/>
    <n v="-142857.14000000001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0T00:00:00"/>
    <x v="293"/>
    <n v="0"/>
    <n v="11.9"/>
    <m/>
    <x v="8"/>
    <x v="6"/>
    <m/>
    <m/>
    <x v="8"/>
    <x v="6"/>
    <x v="23"/>
    <x v="1"/>
    <x v="1"/>
    <x v="3"/>
    <n v="11.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0T00:00:00"/>
    <x v="293"/>
    <n v="616398.89"/>
    <n v="14676.16"/>
    <m/>
    <x v="17"/>
    <x v="2"/>
    <m/>
    <m/>
    <x v="17"/>
    <x v="2"/>
    <x v="16"/>
    <x v="1"/>
    <x v="1"/>
    <x v="3"/>
    <n v="14676.16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0T00:00:00"/>
    <x v="293"/>
    <n v="-24645"/>
    <n v="-586.79"/>
    <m/>
    <x v="19"/>
    <x v="32"/>
    <m/>
    <m/>
    <x v="19"/>
    <x v="32"/>
    <x v="7"/>
    <x v="1"/>
    <x v="1"/>
    <x v="3"/>
    <n v="586.79"/>
    <x v="13"/>
    <x v="30"/>
    <n v="2022"/>
    <x v="4"/>
  </r>
  <r>
    <x v="9"/>
    <s v="2.03.01.07.00.00"/>
    <x v="1"/>
    <x v="1"/>
    <x v="0"/>
    <x v="0"/>
    <x v="1"/>
    <x v="3"/>
    <m/>
    <m/>
    <x v="1"/>
    <x v="0"/>
    <d v="2022-01-20T00:00:00"/>
    <x v="293"/>
    <n v="-16419"/>
    <n v="-390.93"/>
    <m/>
    <x v="19"/>
    <x v="32"/>
    <m/>
    <m/>
    <x v="19"/>
    <x v="32"/>
    <x v="7"/>
    <x v="1"/>
    <x v="1"/>
    <x v="3"/>
    <n v="390.93"/>
    <x v="13"/>
    <x v="30"/>
    <n v="2022"/>
    <x v="4"/>
  </r>
  <r>
    <x v="36"/>
    <s v="1.03.05.00.00.00"/>
    <x v="1"/>
    <x v="2"/>
    <x v="1"/>
    <x v="0"/>
    <x v="1"/>
    <x v="0"/>
    <m/>
    <m/>
    <x v="1"/>
    <x v="0"/>
    <d v="2022-01-20T00:00:00"/>
    <x v="293"/>
    <n v="0"/>
    <n v="0.08"/>
    <m/>
    <x v="8"/>
    <x v="8"/>
    <m/>
    <m/>
    <x v="8"/>
    <x v="8"/>
    <x v="23"/>
    <x v="1"/>
    <x v="1"/>
    <x v="3"/>
    <n v="0.08"/>
    <x v="13"/>
    <x v="1"/>
    <n v="2022"/>
    <x v="4"/>
  </r>
  <r>
    <x v="1"/>
    <m/>
    <x v="1"/>
    <x v="1"/>
    <x v="0"/>
    <x v="0"/>
    <x v="0"/>
    <x v="0"/>
    <m/>
    <s v="1"/>
    <x v="1"/>
    <x v="0"/>
    <d v="2022-01-17T00:00:00"/>
    <x v="293"/>
    <m/>
    <n v="222.26"/>
    <m/>
    <x v="0"/>
    <x v="0"/>
    <m/>
    <m/>
    <x v="0"/>
    <x v="0"/>
    <x v="1"/>
    <x v="1"/>
    <x v="1"/>
    <x v="3"/>
    <n v="0"/>
    <x v="0"/>
    <x v="0"/>
    <n v="2022"/>
    <x v="4"/>
  </r>
  <r>
    <x v="5"/>
    <m/>
    <x v="1"/>
    <x v="1"/>
    <x v="1"/>
    <x v="0"/>
    <x v="0"/>
    <x v="0"/>
    <m/>
    <m/>
    <x v="1"/>
    <x v="0"/>
    <d v="2022-01-20T00:00:00"/>
    <x v="293"/>
    <m/>
    <n v="16266.39"/>
    <m/>
    <x v="0"/>
    <x v="0"/>
    <m/>
    <m/>
    <x v="0"/>
    <x v="0"/>
    <x v="0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0T00:00:00"/>
    <x v="293"/>
    <n v="21661.200000000001"/>
    <n v="515.74"/>
    <m/>
    <x v="17"/>
    <x v="9"/>
    <m/>
    <m/>
    <x v="17"/>
    <x v="9"/>
    <x v="16"/>
    <x v="1"/>
    <x v="1"/>
    <x v="3"/>
    <n v="515.74"/>
    <x v="13"/>
    <x v="1"/>
    <n v="2022"/>
    <x v="4"/>
  </r>
  <r>
    <x v="5"/>
    <s v="2.15.01.18.00.00"/>
    <x v="1"/>
    <x v="1"/>
    <x v="0"/>
    <x v="0"/>
    <x v="1"/>
    <x v="3"/>
    <m/>
    <m/>
    <x v="1"/>
    <x v="0"/>
    <d v="2022-01-20T00:00:00"/>
    <x v="293"/>
    <n v="-26000"/>
    <n v="-619.04999999999995"/>
    <m/>
    <x v="26"/>
    <x v="19"/>
    <m/>
    <m/>
    <x v="5"/>
    <x v="19"/>
    <x v="0"/>
    <x v="1"/>
    <x v="1"/>
    <x v="3"/>
    <n v="619.04999999999995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0T00:00:00"/>
    <x v="293"/>
    <n v="1525.43"/>
    <n v="36.32"/>
    <m/>
    <x v="17"/>
    <x v="4"/>
    <m/>
    <m/>
    <x v="17"/>
    <x v="4"/>
    <x v="16"/>
    <x v="1"/>
    <x v="1"/>
    <x v="3"/>
    <n v="36.32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1T00:00:00"/>
    <x v="294"/>
    <n v="24704.87"/>
    <n v="480.91"/>
    <m/>
    <x v="17"/>
    <x v="15"/>
    <m/>
    <m/>
    <x v="17"/>
    <x v="15"/>
    <x v="16"/>
    <x v="1"/>
    <x v="1"/>
    <x v="3"/>
    <n v="480.9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1T00:00:00"/>
    <x v="294"/>
    <n v="5000"/>
    <n v="212.09"/>
    <m/>
    <x v="17"/>
    <x v="3"/>
    <m/>
    <m/>
    <x v="17"/>
    <x v="3"/>
    <x v="16"/>
    <x v="1"/>
    <x v="1"/>
    <x v="3"/>
    <n v="212.09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1T00:00:00"/>
    <x v="294"/>
    <n v="-500000"/>
    <n v="-11904.76"/>
    <m/>
    <x v="5"/>
    <x v="12"/>
    <m/>
    <m/>
    <x v="5"/>
    <x v="12"/>
    <x v="0"/>
    <x v="1"/>
    <x v="1"/>
    <x v="3"/>
    <n v="11904.76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21T00:00:00"/>
    <x v="294"/>
    <n v="-300"/>
    <n v="-5.0999999999999996"/>
    <m/>
    <x v="24"/>
    <x v="13"/>
    <m/>
    <m/>
    <x v="5"/>
    <x v="13"/>
    <x v="0"/>
    <x v="1"/>
    <x v="1"/>
    <x v="3"/>
    <n v="5.0999999999999996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21T00:00:00"/>
    <x v="294"/>
    <n v="-4750"/>
    <n v="-113.1"/>
    <m/>
    <x v="24"/>
    <x v="13"/>
    <m/>
    <m/>
    <x v="5"/>
    <x v="13"/>
    <x v="0"/>
    <x v="1"/>
    <x v="1"/>
    <x v="3"/>
    <n v="113.1"/>
    <x v="13"/>
    <x v="30"/>
    <n v="2022"/>
    <x v="4"/>
  </r>
  <r>
    <x v="5"/>
    <s v="2.15.01.12.00.00"/>
    <x v="1"/>
    <x v="1"/>
    <x v="0"/>
    <x v="0"/>
    <x v="1"/>
    <x v="3"/>
    <m/>
    <m/>
    <x v="1"/>
    <x v="0"/>
    <d v="2022-01-21T00:00:00"/>
    <x v="294"/>
    <n v="-1715.4"/>
    <n v="-40.99"/>
    <m/>
    <x v="24"/>
    <x v="13"/>
    <m/>
    <m/>
    <x v="5"/>
    <x v="13"/>
    <x v="0"/>
    <x v="1"/>
    <x v="1"/>
    <x v="3"/>
    <n v="40.99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1T00:00:00"/>
    <x v="294"/>
    <n v="6500"/>
    <n v="62.33"/>
    <m/>
    <x v="17"/>
    <x v="5"/>
    <m/>
    <m/>
    <x v="17"/>
    <x v="5"/>
    <x v="16"/>
    <x v="1"/>
    <x v="1"/>
    <x v="3"/>
    <n v="62.3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1T00:00:00"/>
    <x v="294"/>
    <n v="35000"/>
    <n v="1522.26"/>
    <m/>
    <x v="17"/>
    <x v="5"/>
    <m/>
    <m/>
    <x v="17"/>
    <x v="5"/>
    <x v="16"/>
    <x v="1"/>
    <x v="1"/>
    <x v="3"/>
    <n v="1522.26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1T00:00:00"/>
    <x v="294"/>
    <n v="0"/>
    <n v="71.430000000000007"/>
    <m/>
    <x v="16"/>
    <x v="9"/>
    <m/>
    <m/>
    <x v="16"/>
    <x v="9"/>
    <x v="16"/>
    <x v="1"/>
    <x v="1"/>
    <x v="3"/>
    <n v="71.430000000000007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1T00:00:00"/>
    <x v="294"/>
    <n v="0"/>
    <n v="202.44"/>
    <m/>
    <x v="8"/>
    <x v="12"/>
    <m/>
    <m/>
    <x v="8"/>
    <x v="12"/>
    <x v="23"/>
    <x v="1"/>
    <x v="1"/>
    <x v="3"/>
    <n v="202.44"/>
    <x v="13"/>
    <x v="1"/>
    <n v="2022"/>
    <x v="4"/>
  </r>
  <r>
    <x v="6"/>
    <s v="2.15.03.00.00.00"/>
    <x v="1"/>
    <x v="1"/>
    <x v="0"/>
    <x v="0"/>
    <x v="1"/>
    <x v="3"/>
    <m/>
    <m/>
    <x v="1"/>
    <x v="0"/>
    <d v="2022-01-21T00:00:00"/>
    <x v="294"/>
    <n v="0"/>
    <n v="-1247.6199999999999"/>
    <m/>
    <x v="1"/>
    <x v="6"/>
    <m/>
    <m/>
    <x v="1"/>
    <x v="6"/>
    <x v="0"/>
    <x v="1"/>
    <x v="1"/>
    <x v="3"/>
    <n v="1247.6199999999999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1T00:00:00"/>
    <x v="294"/>
    <n v="0"/>
    <n v="99650.48"/>
    <m/>
    <x v="17"/>
    <x v="24"/>
    <m/>
    <m/>
    <x v="17"/>
    <x v="24"/>
    <x v="16"/>
    <x v="1"/>
    <x v="1"/>
    <x v="3"/>
    <n v="99650.48"/>
    <x v="13"/>
    <x v="1"/>
    <n v="2022"/>
    <x v="4"/>
  </r>
  <r>
    <x v="16"/>
    <m/>
    <x v="1"/>
    <x v="1"/>
    <x v="0"/>
    <x v="0"/>
    <x v="0"/>
    <x v="0"/>
    <s v="X"/>
    <s v="1"/>
    <x v="1"/>
    <x v="0"/>
    <d v="2022-01-13T00:00:00"/>
    <x v="294"/>
    <m/>
    <n v="2619047.62"/>
    <m/>
    <x v="0"/>
    <x v="0"/>
    <m/>
    <m/>
    <x v="0"/>
    <x v="0"/>
    <x v="13"/>
    <x v="1"/>
    <x v="1"/>
    <x v="3"/>
    <n v="0"/>
    <x v="0"/>
    <x v="0"/>
    <n v="2022"/>
    <x v="4"/>
  </r>
  <r>
    <x v="19"/>
    <s v="1.02.09.00.00.00"/>
    <x v="5"/>
    <x v="2"/>
    <x v="1"/>
    <x v="0"/>
    <x v="1"/>
    <x v="0"/>
    <m/>
    <m/>
    <x v="2"/>
    <x v="0"/>
    <d v="2022-01-21T00:00:00"/>
    <x v="294"/>
    <n v="2195.0500000000002"/>
    <n v="0"/>
    <m/>
    <x v="17"/>
    <x v="7"/>
    <m/>
    <m/>
    <x v="17"/>
    <x v="7"/>
    <x v="16"/>
    <x v="1"/>
    <x v="1"/>
    <x v="3"/>
    <n v="0"/>
    <x v="13"/>
    <x v="1"/>
    <n v="2022"/>
    <x v="4"/>
  </r>
  <r>
    <x v="3"/>
    <m/>
    <x v="1"/>
    <x v="1"/>
    <x v="0"/>
    <x v="1"/>
    <x v="0"/>
    <x v="0"/>
    <m/>
    <s v="4"/>
    <x v="1"/>
    <x v="0"/>
    <d v="2022-01-17T00:00:00"/>
    <x v="294"/>
    <m/>
    <n v="3716.23"/>
    <m/>
    <x v="0"/>
    <x v="0"/>
    <m/>
    <m/>
    <x v="0"/>
    <x v="0"/>
    <x v="2"/>
    <x v="1"/>
    <x v="1"/>
    <x v="3"/>
    <n v="0"/>
    <x v="0"/>
    <x v="0"/>
    <n v="2022"/>
    <x v="3"/>
  </r>
  <r>
    <x v="19"/>
    <s v="1.02.09.00.00.00"/>
    <x v="1"/>
    <x v="2"/>
    <x v="1"/>
    <x v="0"/>
    <x v="1"/>
    <x v="0"/>
    <m/>
    <m/>
    <x v="1"/>
    <x v="0"/>
    <d v="2022-01-21T00:00:00"/>
    <x v="294"/>
    <n v="3820.26"/>
    <n v="90.96"/>
    <m/>
    <x v="17"/>
    <x v="7"/>
    <m/>
    <m/>
    <x v="17"/>
    <x v="7"/>
    <x v="16"/>
    <x v="1"/>
    <x v="1"/>
    <x v="3"/>
    <n v="90.96"/>
    <x v="13"/>
    <x v="1"/>
    <n v="2022"/>
    <x v="4"/>
  </r>
  <r>
    <x v="41"/>
    <m/>
    <x v="1"/>
    <x v="1"/>
    <x v="0"/>
    <x v="0"/>
    <x v="0"/>
    <x v="0"/>
    <m/>
    <s v="1"/>
    <x v="1"/>
    <x v="0"/>
    <d v="2022-01-11T00:00:00"/>
    <x v="294"/>
    <m/>
    <n v="216681.45"/>
    <m/>
    <x v="0"/>
    <x v="0"/>
    <m/>
    <m/>
    <x v="0"/>
    <x v="0"/>
    <x v="15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1T00:00:00"/>
    <x v="294"/>
    <n v="8646.3700000000008"/>
    <n v="205.87"/>
    <m/>
    <x v="17"/>
    <x v="7"/>
    <m/>
    <m/>
    <x v="17"/>
    <x v="7"/>
    <x v="16"/>
    <x v="1"/>
    <x v="1"/>
    <x v="3"/>
    <n v="205.87"/>
    <x v="13"/>
    <x v="1"/>
    <n v="2022"/>
    <x v="4"/>
  </r>
  <r>
    <x v="20"/>
    <m/>
    <x v="1"/>
    <x v="1"/>
    <x v="0"/>
    <x v="1"/>
    <x v="0"/>
    <x v="0"/>
    <m/>
    <s v="4"/>
    <x v="1"/>
    <x v="0"/>
    <d v="2022-01-17T00:00:00"/>
    <x v="294"/>
    <m/>
    <n v="1005515.16"/>
    <m/>
    <x v="0"/>
    <x v="0"/>
    <m/>
    <m/>
    <x v="0"/>
    <x v="0"/>
    <x v="17"/>
    <x v="1"/>
    <x v="1"/>
    <x v="3"/>
    <n v="0"/>
    <x v="0"/>
    <x v="0"/>
    <n v="2022"/>
    <x v="3"/>
  </r>
  <r>
    <x v="19"/>
    <s v="1.02.09.00.00.00"/>
    <x v="1"/>
    <x v="2"/>
    <x v="1"/>
    <x v="0"/>
    <x v="1"/>
    <x v="0"/>
    <m/>
    <m/>
    <x v="1"/>
    <x v="0"/>
    <d v="2022-01-21T00:00:00"/>
    <x v="294"/>
    <n v="1388.48"/>
    <n v="33.06"/>
    <m/>
    <x v="17"/>
    <x v="7"/>
    <m/>
    <m/>
    <x v="17"/>
    <x v="7"/>
    <x v="16"/>
    <x v="1"/>
    <x v="1"/>
    <x v="3"/>
    <n v="33.06"/>
    <x v="13"/>
    <x v="1"/>
    <n v="2022"/>
    <x v="4"/>
  </r>
  <r>
    <x v="5"/>
    <m/>
    <x v="1"/>
    <x v="1"/>
    <x v="1"/>
    <x v="0"/>
    <x v="0"/>
    <x v="0"/>
    <m/>
    <m/>
    <x v="1"/>
    <x v="0"/>
    <d v="2022-01-21T00:00:00"/>
    <x v="294"/>
    <m/>
    <n v="44060.49"/>
    <m/>
    <x v="0"/>
    <x v="0"/>
    <m/>
    <m/>
    <x v="0"/>
    <x v="0"/>
    <x v="0"/>
    <x v="1"/>
    <x v="1"/>
    <x v="3"/>
    <n v="0"/>
    <x v="0"/>
    <x v="0"/>
    <n v="2022"/>
    <x v="4"/>
  </r>
  <r>
    <x v="16"/>
    <m/>
    <x v="1"/>
    <x v="2"/>
    <x v="0"/>
    <x v="0"/>
    <x v="0"/>
    <x v="0"/>
    <m/>
    <s v="1"/>
    <x v="1"/>
    <x v="0"/>
    <d v="2022-01-14T00:00:00"/>
    <x v="294"/>
    <m/>
    <n v="44060.49"/>
    <m/>
    <x v="0"/>
    <x v="0"/>
    <m/>
    <m/>
    <x v="0"/>
    <x v="0"/>
    <x v="13"/>
    <x v="1"/>
    <x v="1"/>
    <x v="3"/>
    <n v="0"/>
    <x v="0"/>
    <x v="0"/>
    <n v="2022"/>
    <x v="4"/>
  </r>
  <r>
    <x v="17"/>
    <m/>
    <x v="1"/>
    <x v="1"/>
    <x v="0"/>
    <x v="0"/>
    <x v="0"/>
    <x v="0"/>
    <m/>
    <s v="4"/>
    <x v="1"/>
    <x v="0"/>
    <d v="2022-01-14T00:00:00"/>
    <x v="294"/>
    <m/>
    <n v="15524.54"/>
    <m/>
    <x v="0"/>
    <x v="0"/>
    <m/>
    <m/>
    <x v="0"/>
    <x v="0"/>
    <x v="14"/>
    <x v="1"/>
    <x v="1"/>
    <x v="3"/>
    <n v="0"/>
    <x v="0"/>
    <x v="0"/>
    <n v="2022"/>
    <x v="4"/>
  </r>
  <r>
    <x v="5"/>
    <m/>
    <x v="1"/>
    <x v="1"/>
    <x v="1"/>
    <x v="0"/>
    <x v="0"/>
    <x v="0"/>
    <m/>
    <m/>
    <x v="1"/>
    <x v="0"/>
    <d v="2022-01-21T00:00:00"/>
    <x v="294"/>
    <m/>
    <n v="4007595.99"/>
    <m/>
    <x v="0"/>
    <x v="0"/>
    <m/>
    <m/>
    <x v="0"/>
    <x v="0"/>
    <x v="0"/>
    <x v="1"/>
    <x v="1"/>
    <x v="3"/>
    <n v="0"/>
    <x v="0"/>
    <x v="0"/>
    <n v="2022"/>
    <x v="4"/>
  </r>
  <r>
    <x v="6"/>
    <s v="2.15.03.00.00.00"/>
    <x v="1"/>
    <x v="1"/>
    <x v="0"/>
    <x v="0"/>
    <x v="1"/>
    <x v="3"/>
    <m/>
    <m/>
    <x v="1"/>
    <x v="0"/>
    <d v="2022-01-21T00:00:00"/>
    <x v="294"/>
    <n v="-300000"/>
    <n v="-25232.09"/>
    <m/>
    <x v="1"/>
    <x v="20"/>
    <m/>
    <m/>
    <x v="1"/>
    <x v="20"/>
    <x v="0"/>
    <x v="1"/>
    <x v="1"/>
    <x v="3"/>
    <n v="25232.09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1T00:00:00"/>
    <x v="294"/>
    <n v="38650.68"/>
    <n v="920.25"/>
    <m/>
    <x v="17"/>
    <x v="4"/>
    <m/>
    <m/>
    <x v="17"/>
    <x v="4"/>
    <x v="16"/>
    <x v="1"/>
    <x v="1"/>
    <x v="3"/>
    <n v="920.25"/>
    <x v="13"/>
    <x v="1"/>
    <n v="2022"/>
    <x v="4"/>
  </r>
  <r>
    <x v="5"/>
    <s v="2.15.01.12.00.00"/>
    <x v="1"/>
    <x v="1"/>
    <x v="0"/>
    <x v="0"/>
    <x v="1"/>
    <x v="3"/>
    <m/>
    <m/>
    <x v="1"/>
    <x v="0"/>
    <d v="2022-01-24T00:00:00"/>
    <x v="295"/>
    <n v="-3200"/>
    <n v="-76.19"/>
    <m/>
    <x v="24"/>
    <x v="12"/>
    <m/>
    <m/>
    <x v="5"/>
    <x v="12"/>
    <x v="0"/>
    <x v="1"/>
    <x v="1"/>
    <x v="3"/>
    <n v="76.19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4T00:00:00"/>
    <x v="295"/>
    <n v="10000"/>
    <n v="313.12"/>
    <m/>
    <x v="17"/>
    <x v="3"/>
    <m/>
    <m/>
    <x v="17"/>
    <x v="3"/>
    <x v="16"/>
    <x v="1"/>
    <x v="1"/>
    <x v="3"/>
    <n v="313.12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4T00:00:00"/>
    <x v="295"/>
    <n v="126982.02"/>
    <n v="2425.23"/>
    <m/>
    <x v="17"/>
    <x v="15"/>
    <m/>
    <m/>
    <x v="17"/>
    <x v="15"/>
    <x v="16"/>
    <x v="1"/>
    <x v="1"/>
    <x v="3"/>
    <n v="2425.23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4T00:00:00"/>
    <x v="295"/>
    <n v="18000"/>
    <n v="756.75"/>
    <m/>
    <x v="17"/>
    <x v="5"/>
    <m/>
    <m/>
    <x v="17"/>
    <x v="5"/>
    <x v="16"/>
    <x v="1"/>
    <x v="1"/>
    <x v="3"/>
    <n v="756.75"/>
    <x v="13"/>
    <x v="1"/>
    <n v="2022"/>
    <x v="4"/>
  </r>
  <r>
    <x v="9"/>
    <s v="2.01.02.00.00.00"/>
    <x v="1"/>
    <x v="1"/>
    <x v="0"/>
    <x v="0"/>
    <x v="1"/>
    <x v="3"/>
    <m/>
    <m/>
    <x v="1"/>
    <x v="0"/>
    <d v="2022-01-24T00:00:00"/>
    <x v="295"/>
    <n v="-681141.43"/>
    <n v="-16217.67"/>
    <m/>
    <x v="19"/>
    <x v="6"/>
    <m/>
    <m/>
    <x v="19"/>
    <x v="6"/>
    <x v="7"/>
    <x v="1"/>
    <x v="1"/>
    <x v="3"/>
    <n v="16217.67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4T00:00:00"/>
    <x v="295"/>
    <n v="0"/>
    <n v="5438.69"/>
    <m/>
    <x v="17"/>
    <x v="6"/>
    <m/>
    <m/>
    <x v="17"/>
    <x v="6"/>
    <x v="16"/>
    <x v="1"/>
    <x v="1"/>
    <x v="3"/>
    <n v="5438.69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2878.57"/>
    <m/>
    <x v="16"/>
    <x v="12"/>
    <m/>
    <m/>
    <x v="16"/>
    <x v="12"/>
    <x v="16"/>
    <x v="1"/>
    <x v="1"/>
    <x v="3"/>
    <n v="2878.5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990.48"/>
    <m/>
    <x v="16"/>
    <x v="12"/>
    <m/>
    <m/>
    <x v="16"/>
    <x v="12"/>
    <x v="16"/>
    <x v="1"/>
    <x v="1"/>
    <x v="3"/>
    <n v="1990.48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869.05"/>
    <m/>
    <x v="16"/>
    <x v="12"/>
    <m/>
    <m/>
    <x v="16"/>
    <x v="12"/>
    <x v="16"/>
    <x v="1"/>
    <x v="1"/>
    <x v="3"/>
    <n v="1869.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673.81"/>
    <m/>
    <x v="16"/>
    <x v="12"/>
    <m/>
    <m/>
    <x v="16"/>
    <x v="12"/>
    <x v="16"/>
    <x v="1"/>
    <x v="1"/>
    <x v="3"/>
    <n v="1673.8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828.57"/>
    <m/>
    <x v="16"/>
    <x v="12"/>
    <m/>
    <m/>
    <x v="16"/>
    <x v="12"/>
    <x v="16"/>
    <x v="1"/>
    <x v="1"/>
    <x v="3"/>
    <n v="828.57"/>
    <x v="13"/>
    <x v="1"/>
    <n v="2022"/>
    <x v="4"/>
  </r>
  <r>
    <x v="19"/>
    <s v="1.02.07.02.00.00"/>
    <x v="1"/>
    <x v="2"/>
    <x v="1"/>
    <x v="0"/>
    <x v="1"/>
    <x v="0"/>
    <m/>
    <m/>
    <x v="1"/>
    <x v="0"/>
    <d v="2022-01-24T00:00:00"/>
    <x v="295"/>
    <n v="0"/>
    <n v="1233.8399999999999"/>
    <m/>
    <x v="17"/>
    <x v="17"/>
    <m/>
    <m/>
    <x v="17"/>
    <x v="17"/>
    <x v="16"/>
    <x v="1"/>
    <x v="1"/>
    <x v="3"/>
    <n v="1233.8399999999999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24T00:00:00"/>
    <x v="295"/>
    <n v="-78535"/>
    <n v="-1869.88"/>
    <m/>
    <x v="19"/>
    <x v="6"/>
    <m/>
    <m/>
    <x v="19"/>
    <x v="6"/>
    <x v="7"/>
    <x v="1"/>
    <x v="1"/>
    <x v="3"/>
    <n v="1869.88"/>
    <x v="13"/>
    <x v="30"/>
    <n v="2022"/>
    <x v="4"/>
  </r>
  <r>
    <x v="36"/>
    <s v="1.03.05.00.00.00"/>
    <x v="1"/>
    <x v="2"/>
    <x v="1"/>
    <x v="0"/>
    <x v="1"/>
    <x v="0"/>
    <m/>
    <m/>
    <x v="1"/>
    <x v="0"/>
    <d v="2022-01-24T00:00:00"/>
    <x v="295"/>
    <n v="0"/>
    <n v="77.760000000000005"/>
    <m/>
    <x v="8"/>
    <x v="6"/>
    <m/>
    <m/>
    <x v="8"/>
    <x v="6"/>
    <x v="23"/>
    <x v="1"/>
    <x v="1"/>
    <x v="3"/>
    <n v="77.7600000000000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871.43"/>
    <m/>
    <x v="16"/>
    <x v="12"/>
    <m/>
    <m/>
    <x v="16"/>
    <x v="12"/>
    <x v="16"/>
    <x v="1"/>
    <x v="1"/>
    <x v="3"/>
    <n v="871.43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23.81"/>
    <m/>
    <x v="16"/>
    <x v="15"/>
    <m/>
    <m/>
    <x v="16"/>
    <x v="15"/>
    <x v="16"/>
    <x v="1"/>
    <x v="1"/>
    <x v="3"/>
    <n v="23.81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4T00:00:00"/>
    <x v="295"/>
    <n v="0"/>
    <n v="290.41000000000003"/>
    <m/>
    <x v="8"/>
    <x v="12"/>
    <m/>
    <m/>
    <x v="8"/>
    <x v="12"/>
    <x v="23"/>
    <x v="1"/>
    <x v="1"/>
    <x v="3"/>
    <n v="290.41000000000003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4T00:00:00"/>
    <x v="295"/>
    <n v="0"/>
    <n v="77.760000000000005"/>
    <m/>
    <x v="8"/>
    <x v="6"/>
    <m/>
    <m/>
    <x v="8"/>
    <x v="6"/>
    <x v="23"/>
    <x v="1"/>
    <x v="1"/>
    <x v="3"/>
    <n v="77.760000000000005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66.67"/>
    <m/>
    <x v="16"/>
    <x v="15"/>
    <m/>
    <m/>
    <x v="16"/>
    <x v="15"/>
    <x v="16"/>
    <x v="1"/>
    <x v="1"/>
    <x v="3"/>
    <n v="166.67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4T00:00:00"/>
    <x v="295"/>
    <n v="0"/>
    <n v="155.94999999999999"/>
    <m/>
    <x v="16"/>
    <x v="15"/>
    <m/>
    <m/>
    <x v="16"/>
    <x v="15"/>
    <x v="16"/>
    <x v="1"/>
    <x v="1"/>
    <x v="3"/>
    <n v="155.94999999999999"/>
    <x v="13"/>
    <x v="1"/>
    <n v="2022"/>
    <x v="4"/>
  </r>
  <r>
    <x v="27"/>
    <s v="2.15.08.01.00.00"/>
    <x v="1"/>
    <x v="1"/>
    <x v="0"/>
    <x v="0"/>
    <x v="1"/>
    <x v="3"/>
    <m/>
    <m/>
    <x v="1"/>
    <x v="0"/>
    <d v="2022-01-24T00:00:00"/>
    <x v="295"/>
    <n v="0"/>
    <n v="-5.95"/>
    <m/>
    <x v="14"/>
    <x v="11"/>
    <m/>
    <m/>
    <x v="14"/>
    <x v="11"/>
    <x v="0"/>
    <x v="1"/>
    <x v="1"/>
    <x v="3"/>
    <n v="5.95"/>
    <x v="13"/>
    <x v="30"/>
    <n v="2022"/>
    <x v="4"/>
  </r>
  <r>
    <x v="36"/>
    <s v="1.03.05.00.00.00"/>
    <x v="1"/>
    <x v="2"/>
    <x v="1"/>
    <x v="0"/>
    <x v="1"/>
    <x v="0"/>
    <m/>
    <m/>
    <x v="1"/>
    <x v="0"/>
    <d v="2022-01-24T00:00:00"/>
    <x v="295"/>
    <n v="0"/>
    <n v="7.85"/>
    <m/>
    <x v="8"/>
    <x v="6"/>
    <m/>
    <m/>
    <x v="8"/>
    <x v="6"/>
    <x v="23"/>
    <x v="1"/>
    <x v="1"/>
    <x v="3"/>
    <n v="7.85"/>
    <x v="13"/>
    <x v="1"/>
    <n v="2022"/>
    <x v="4"/>
  </r>
  <r>
    <x v="16"/>
    <m/>
    <x v="1"/>
    <x v="1"/>
    <x v="0"/>
    <x v="0"/>
    <x v="0"/>
    <x v="0"/>
    <m/>
    <s v="1"/>
    <x v="1"/>
    <x v="0"/>
    <d v="2022-01-14T00:00:00"/>
    <x v="295"/>
    <m/>
    <n v="4482.33"/>
    <m/>
    <x v="0"/>
    <x v="0"/>
    <m/>
    <m/>
    <x v="0"/>
    <x v="0"/>
    <x v="13"/>
    <x v="1"/>
    <x v="1"/>
    <x v="3"/>
    <n v="0"/>
    <x v="0"/>
    <x v="0"/>
    <n v="2022"/>
    <x v="4"/>
  </r>
  <r>
    <x v="16"/>
    <m/>
    <x v="1"/>
    <x v="1"/>
    <x v="0"/>
    <x v="0"/>
    <x v="0"/>
    <x v="0"/>
    <m/>
    <s v="3"/>
    <x v="1"/>
    <x v="0"/>
    <d v="2022-01-17T00:00:00"/>
    <x v="295"/>
    <m/>
    <n v="42093.24"/>
    <m/>
    <x v="0"/>
    <x v="0"/>
    <m/>
    <m/>
    <x v="0"/>
    <x v="0"/>
    <x v="13"/>
    <x v="1"/>
    <x v="1"/>
    <x v="3"/>
    <n v="0"/>
    <x v="0"/>
    <x v="0"/>
    <n v="2022"/>
    <x v="4"/>
  </r>
  <r>
    <x v="17"/>
    <m/>
    <x v="1"/>
    <x v="1"/>
    <x v="0"/>
    <x v="0"/>
    <x v="0"/>
    <x v="0"/>
    <s v="X"/>
    <s v="4"/>
    <x v="1"/>
    <x v="0"/>
    <d v="2022-01-14T00:00:00"/>
    <x v="295"/>
    <m/>
    <n v="4023.32"/>
    <m/>
    <x v="0"/>
    <x v="0"/>
    <m/>
    <m/>
    <x v="0"/>
    <x v="0"/>
    <x v="14"/>
    <x v="1"/>
    <x v="1"/>
    <x v="3"/>
    <n v="0"/>
    <x v="0"/>
    <x v="0"/>
    <n v="2022"/>
    <x v="4"/>
  </r>
  <r>
    <x v="1"/>
    <m/>
    <x v="1"/>
    <x v="1"/>
    <x v="0"/>
    <x v="0"/>
    <x v="0"/>
    <x v="0"/>
    <m/>
    <s v="4"/>
    <x v="1"/>
    <x v="0"/>
    <d v="2022-01-14T00:00:00"/>
    <x v="295"/>
    <m/>
    <n v="38334.68"/>
    <m/>
    <x v="0"/>
    <x v="0"/>
    <m/>
    <m/>
    <x v="0"/>
    <x v="0"/>
    <x v="1"/>
    <x v="1"/>
    <x v="1"/>
    <x v="3"/>
    <n v="0"/>
    <x v="0"/>
    <x v="0"/>
    <n v="2022"/>
    <x v="4"/>
  </r>
  <r>
    <x v="21"/>
    <m/>
    <x v="1"/>
    <x v="1"/>
    <x v="1"/>
    <x v="0"/>
    <x v="0"/>
    <x v="0"/>
    <m/>
    <m/>
    <x v="1"/>
    <x v="0"/>
    <d v="2022-01-24T00:00:00"/>
    <x v="295"/>
    <m/>
    <n v="88933.57"/>
    <m/>
    <x v="0"/>
    <x v="0"/>
    <m/>
    <m/>
    <x v="0"/>
    <x v="0"/>
    <x v="1"/>
    <x v="1"/>
    <x v="1"/>
    <x v="3"/>
    <n v="0"/>
    <x v="0"/>
    <x v="0"/>
    <n v="2022"/>
    <x v="4"/>
  </r>
  <r>
    <x v="15"/>
    <s v="2.06.01.00.00.00"/>
    <x v="1"/>
    <x v="1"/>
    <x v="0"/>
    <x v="0"/>
    <x v="1"/>
    <x v="3"/>
    <m/>
    <m/>
    <x v="1"/>
    <x v="0"/>
    <d v="2022-01-24T00:00:00"/>
    <x v="295"/>
    <n v="-300000"/>
    <n v="-20059.150000000001"/>
    <m/>
    <x v="32"/>
    <x v="19"/>
    <m/>
    <m/>
    <x v="23"/>
    <x v="19"/>
    <x v="12"/>
    <x v="1"/>
    <x v="1"/>
    <x v="3"/>
    <n v="20059.150000000001"/>
    <x v="13"/>
    <x v="30"/>
    <n v="2022"/>
    <x v="4"/>
  </r>
  <r>
    <x v="15"/>
    <s v="2.06.02.00.00.00"/>
    <x v="1"/>
    <x v="1"/>
    <x v="0"/>
    <x v="0"/>
    <x v="1"/>
    <x v="3"/>
    <m/>
    <m/>
    <x v="1"/>
    <x v="0"/>
    <d v="2022-01-24T00:00:00"/>
    <x v="295"/>
    <n v="-1400000"/>
    <n v="-20417.05"/>
    <m/>
    <x v="31"/>
    <x v="19"/>
    <m/>
    <m/>
    <x v="23"/>
    <x v="19"/>
    <x v="12"/>
    <x v="1"/>
    <x v="1"/>
    <x v="3"/>
    <n v="20417.05"/>
    <x v="13"/>
    <x v="30"/>
    <n v="2022"/>
    <x v="4"/>
  </r>
  <r>
    <x v="19"/>
    <s v="1.02.11.00.00.00"/>
    <x v="1"/>
    <x v="2"/>
    <x v="1"/>
    <x v="0"/>
    <x v="1"/>
    <x v="0"/>
    <m/>
    <m/>
    <x v="1"/>
    <x v="0"/>
    <d v="2022-01-25T00:00:00"/>
    <x v="296"/>
    <n v="6255780.8300000001"/>
    <n v="156662.51999999999"/>
    <m/>
    <x v="17"/>
    <x v="12"/>
    <m/>
    <m/>
    <x v="17"/>
    <x v="12"/>
    <x v="16"/>
    <x v="1"/>
    <x v="1"/>
    <x v="3"/>
    <n v="156662.5199999999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6"/>
    <n v="5000"/>
    <n v="25.05"/>
    <m/>
    <x v="17"/>
    <x v="3"/>
    <m/>
    <m/>
    <x v="17"/>
    <x v="3"/>
    <x v="16"/>
    <x v="1"/>
    <x v="1"/>
    <x v="3"/>
    <n v="25.05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5T00:00:00"/>
    <x v="296"/>
    <n v="72702.48"/>
    <n v="1315.04"/>
    <m/>
    <x v="17"/>
    <x v="15"/>
    <m/>
    <m/>
    <x v="17"/>
    <x v="15"/>
    <x v="16"/>
    <x v="1"/>
    <x v="1"/>
    <x v="3"/>
    <n v="1315.0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6"/>
    <n v="6500"/>
    <n v="128.46"/>
    <m/>
    <x v="17"/>
    <x v="5"/>
    <m/>
    <m/>
    <x v="17"/>
    <x v="5"/>
    <x v="16"/>
    <x v="1"/>
    <x v="1"/>
    <x v="3"/>
    <n v="128.46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5T00:00:00"/>
    <x v="296"/>
    <n v="40000"/>
    <n v="1326.19"/>
    <m/>
    <x v="17"/>
    <x v="5"/>
    <m/>
    <m/>
    <x v="17"/>
    <x v="5"/>
    <x v="16"/>
    <x v="1"/>
    <x v="1"/>
    <x v="3"/>
    <n v="1326.19"/>
    <x v="13"/>
    <x v="1"/>
    <n v="2022"/>
    <x v="4"/>
  </r>
  <r>
    <x v="31"/>
    <m/>
    <x v="1"/>
    <x v="2"/>
    <x v="1"/>
    <x v="0"/>
    <x v="1"/>
    <x v="0"/>
    <m/>
    <m/>
    <x v="1"/>
    <x v="0"/>
    <d v="2022-01-25T00:00:00"/>
    <x v="296"/>
    <n v="0"/>
    <n v="27.19"/>
    <m/>
    <x v="34"/>
    <x v="2"/>
    <m/>
    <m/>
    <x v="24"/>
    <x v="2"/>
    <x v="21"/>
    <x v="1"/>
    <x v="1"/>
    <x v="3"/>
    <n v="27.19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5T00:00:00"/>
    <x v="296"/>
    <n v="-200000"/>
    <n v="-4761.8999999999996"/>
    <m/>
    <x v="19"/>
    <x v="32"/>
    <m/>
    <m/>
    <x v="19"/>
    <x v="32"/>
    <x v="7"/>
    <x v="1"/>
    <x v="1"/>
    <x v="3"/>
    <n v="4761.8999999999996"/>
    <x v="13"/>
    <x v="30"/>
    <n v="2022"/>
    <x v="4"/>
  </r>
  <r>
    <x v="19"/>
    <s v="1.02.09.00.00.00"/>
    <x v="1"/>
    <x v="2"/>
    <x v="1"/>
    <x v="0"/>
    <x v="1"/>
    <x v="0"/>
    <m/>
    <m/>
    <x v="1"/>
    <x v="0"/>
    <d v="2022-01-25T00:00:00"/>
    <x v="296"/>
    <n v="6500"/>
    <n v="36.9"/>
    <m/>
    <x v="17"/>
    <x v="14"/>
    <m/>
    <m/>
    <x v="17"/>
    <x v="14"/>
    <x v="16"/>
    <x v="1"/>
    <x v="1"/>
    <x v="3"/>
    <n v="36.9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5T00:00:00"/>
    <x v="296"/>
    <n v="-169352"/>
    <n v="-4032.19"/>
    <m/>
    <x v="19"/>
    <x v="32"/>
    <m/>
    <m/>
    <x v="19"/>
    <x v="32"/>
    <x v="7"/>
    <x v="1"/>
    <x v="1"/>
    <x v="3"/>
    <n v="4032.19"/>
    <x v="13"/>
    <x v="30"/>
    <n v="2022"/>
    <x v="4"/>
  </r>
  <r>
    <x v="9"/>
    <s v="2.03.01.07.00.00"/>
    <x v="1"/>
    <x v="1"/>
    <x v="0"/>
    <x v="0"/>
    <x v="1"/>
    <x v="3"/>
    <m/>
    <m/>
    <x v="1"/>
    <x v="0"/>
    <d v="2022-01-25T00:00:00"/>
    <x v="296"/>
    <n v="-152316"/>
    <n v="-3626.57"/>
    <m/>
    <x v="19"/>
    <x v="32"/>
    <m/>
    <m/>
    <x v="19"/>
    <x v="32"/>
    <x v="7"/>
    <x v="1"/>
    <x v="1"/>
    <x v="3"/>
    <n v="3626.57"/>
    <x v="13"/>
    <x v="30"/>
    <n v="2022"/>
    <x v="4"/>
  </r>
  <r>
    <x v="16"/>
    <m/>
    <x v="1"/>
    <x v="1"/>
    <x v="1"/>
    <x v="0"/>
    <x v="0"/>
    <x v="0"/>
    <m/>
    <m/>
    <x v="1"/>
    <x v="0"/>
    <d v="2022-01-25T00:00:00"/>
    <x v="296"/>
    <n v="0"/>
    <n v="71428.570000000007"/>
    <m/>
    <x v="18"/>
    <x v="11"/>
    <m/>
    <m/>
    <x v="18"/>
    <x v="11"/>
    <x v="13"/>
    <x v="1"/>
    <x v="1"/>
    <x v="3"/>
    <n v="71428.570000000007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5T00:00:00"/>
    <x v="296"/>
    <n v="0"/>
    <n v="67.42"/>
    <m/>
    <x v="8"/>
    <x v="17"/>
    <m/>
    <m/>
    <x v="8"/>
    <x v="17"/>
    <x v="23"/>
    <x v="1"/>
    <x v="1"/>
    <x v="3"/>
    <n v="67.42"/>
    <x v="13"/>
    <x v="1"/>
    <n v="2022"/>
    <x v="4"/>
  </r>
  <r>
    <x v="9"/>
    <m/>
    <x v="1"/>
    <x v="1"/>
    <x v="0"/>
    <x v="0"/>
    <x v="1"/>
    <x v="0"/>
    <m/>
    <m/>
    <x v="1"/>
    <x v="0"/>
    <d v="2022-01-25T00:00:00"/>
    <x v="296"/>
    <n v="0"/>
    <n v="71428.570000000007"/>
    <m/>
    <x v="19"/>
    <x v="11"/>
    <m/>
    <m/>
    <x v="19"/>
    <x v="11"/>
    <x v="7"/>
    <x v="1"/>
    <x v="1"/>
    <x v="3"/>
    <n v="-71428.570000000007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5T00:00:00"/>
    <x v="296"/>
    <n v="6500"/>
    <n v="36.9"/>
    <m/>
    <x v="17"/>
    <x v="14"/>
    <m/>
    <m/>
    <x v="17"/>
    <x v="14"/>
    <x v="16"/>
    <x v="1"/>
    <x v="1"/>
    <x v="3"/>
    <n v="36.9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5T00:00:00"/>
    <x v="296"/>
    <n v="6500"/>
    <n v="36.9"/>
    <m/>
    <x v="17"/>
    <x v="14"/>
    <m/>
    <m/>
    <x v="17"/>
    <x v="14"/>
    <x v="16"/>
    <x v="1"/>
    <x v="1"/>
    <x v="3"/>
    <n v="36.9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5T00:00:00"/>
    <x v="296"/>
    <n v="6500"/>
    <n v="2.4700000000000002"/>
    <m/>
    <x v="8"/>
    <x v="6"/>
    <m/>
    <m/>
    <x v="8"/>
    <x v="6"/>
    <x v="23"/>
    <x v="1"/>
    <x v="1"/>
    <x v="3"/>
    <n v="2.4700000000000002"/>
    <x v="13"/>
    <x v="1"/>
    <n v="2022"/>
    <x v="4"/>
  </r>
  <r>
    <x v="9"/>
    <s v="2.03.01.07.00.00"/>
    <x v="1"/>
    <x v="1"/>
    <x v="0"/>
    <x v="0"/>
    <x v="1"/>
    <x v="3"/>
    <m/>
    <m/>
    <x v="1"/>
    <x v="0"/>
    <d v="2022-01-25T00:00:00"/>
    <x v="296"/>
    <n v="-159914"/>
    <n v="-3807.48"/>
    <m/>
    <x v="19"/>
    <x v="32"/>
    <m/>
    <m/>
    <x v="19"/>
    <x v="32"/>
    <x v="7"/>
    <x v="1"/>
    <x v="1"/>
    <x v="3"/>
    <n v="3807.48"/>
    <x v="13"/>
    <x v="30"/>
    <n v="2022"/>
    <x v="4"/>
  </r>
  <r>
    <x v="1"/>
    <m/>
    <x v="1"/>
    <x v="1"/>
    <x v="0"/>
    <x v="0"/>
    <x v="0"/>
    <x v="0"/>
    <m/>
    <s v="1"/>
    <x v="1"/>
    <x v="0"/>
    <d v="2022-01-14T00:00:00"/>
    <x v="296"/>
    <m/>
    <n v="453249.4"/>
    <m/>
    <x v="0"/>
    <x v="0"/>
    <m/>
    <m/>
    <x v="0"/>
    <x v="0"/>
    <x v="1"/>
    <x v="1"/>
    <x v="1"/>
    <x v="3"/>
    <n v="0"/>
    <x v="0"/>
    <x v="0"/>
    <n v="2022"/>
    <x v="4"/>
  </r>
  <r>
    <x v="2"/>
    <m/>
    <x v="1"/>
    <x v="1"/>
    <x v="0"/>
    <x v="0"/>
    <x v="0"/>
    <x v="0"/>
    <s v="X"/>
    <s v="4"/>
    <x v="1"/>
    <x v="0"/>
    <d v="2022-01-14T00:00:00"/>
    <x v="296"/>
    <m/>
    <n v="4960.45"/>
    <m/>
    <x v="0"/>
    <x v="0"/>
    <m/>
    <m/>
    <x v="0"/>
    <x v="0"/>
    <x v="1"/>
    <x v="1"/>
    <x v="1"/>
    <x v="3"/>
    <n v="0"/>
    <x v="0"/>
    <x v="0"/>
    <n v="2022"/>
    <x v="4"/>
  </r>
  <r>
    <x v="2"/>
    <m/>
    <x v="1"/>
    <x v="1"/>
    <x v="0"/>
    <x v="0"/>
    <x v="0"/>
    <x v="0"/>
    <m/>
    <s v="4"/>
    <x v="1"/>
    <x v="0"/>
    <d v="2022-01-14T00:00:00"/>
    <x v="296"/>
    <m/>
    <n v="40252.22"/>
    <m/>
    <x v="0"/>
    <x v="0"/>
    <m/>
    <m/>
    <x v="0"/>
    <x v="0"/>
    <x v="1"/>
    <x v="1"/>
    <x v="1"/>
    <x v="3"/>
    <n v="0"/>
    <x v="0"/>
    <x v="0"/>
    <n v="2022"/>
    <x v="4"/>
  </r>
  <r>
    <x v="17"/>
    <m/>
    <x v="1"/>
    <x v="1"/>
    <x v="0"/>
    <x v="0"/>
    <x v="0"/>
    <x v="0"/>
    <s v="X"/>
    <s v="1"/>
    <x v="1"/>
    <x v="0"/>
    <d v="2022-01-14T00:00:00"/>
    <x v="296"/>
    <m/>
    <n v="282.94"/>
    <m/>
    <x v="0"/>
    <x v="0"/>
    <m/>
    <m/>
    <x v="0"/>
    <x v="0"/>
    <x v="14"/>
    <x v="1"/>
    <x v="1"/>
    <x v="3"/>
    <n v="0"/>
    <x v="0"/>
    <x v="0"/>
    <n v="2022"/>
    <x v="4"/>
  </r>
  <r>
    <x v="16"/>
    <m/>
    <x v="1"/>
    <x v="1"/>
    <x v="0"/>
    <x v="1"/>
    <x v="0"/>
    <x v="0"/>
    <m/>
    <s v="3"/>
    <x v="1"/>
    <x v="0"/>
    <d v="2022-01-17T00:00:00"/>
    <x v="296"/>
    <m/>
    <n v="14.45"/>
    <m/>
    <x v="0"/>
    <x v="0"/>
    <m/>
    <m/>
    <x v="0"/>
    <x v="0"/>
    <x v="13"/>
    <x v="1"/>
    <x v="1"/>
    <x v="3"/>
    <n v="0"/>
    <x v="0"/>
    <x v="0"/>
    <n v="2022"/>
    <x v="3"/>
  </r>
  <r>
    <x v="21"/>
    <m/>
    <x v="1"/>
    <x v="1"/>
    <x v="0"/>
    <x v="0"/>
    <x v="0"/>
    <x v="0"/>
    <m/>
    <s v="3"/>
    <x v="1"/>
    <x v="0"/>
    <d v="2022-01-17T00:00:00"/>
    <x v="296"/>
    <m/>
    <n v="135476.19"/>
    <m/>
    <x v="0"/>
    <x v="0"/>
    <m/>
    <m/>
    <x v="0"/>
    <x v="0"/>
    <x v="1"/>
    <x v="1"/>
    <x v="1"/>
    <x v="3"/>
    <n v="0"/>
    <x v="0"/>
    <x v="0"/>
    <n v="2022"/>
    <x v="4"/>
  </r>
  <r>
    <x v="21"/>
    <m/>
    <x v="1"/>
    <x v="1"/>
    <x v="0"/>
    <x v="1"/>
    <x v="0"/>
    <x v="0"/>
    <m/>
    <s v="3"/>
    <x v="1"/>
    <x v="0"/>
    <d v="2022-01-17T00:00:00"/>
    <x v="296"/>
    <m/>
    <n v="180502.39999999999"/>
    <m/>
    <x v="0"/>
    <x v="0"/>
    <m/>
    <m/>
    <x v="0"/>
    <x v="0"/>
    <x v="1"/>
    <x v="1"/>
    <x v="1"/>
    <x v="3"/>
    <n v="0"/>
    <x v="0"/>
    <x v="0"/>
    <n v="2022"/>
    <x v="3"/>
  </r>
  <r>
    <x v="16"/>
    <m/>
    <x v="1"/>
    <x v="1"/>
    <x v="0"/>
    <x v="0"/>
    <x v="0"/>
    <x v="0"/>
    <m/>
    <s v="3"/>
    <x v="1"/>
    <x v="0"/>
    <d v="2022-01-17T00:00:00"/>
    <x v="296"/>
    <m/>
    <n v="92359.19"/>
    <m/>
    <x v="0"/>
    <x v="0"/>
    <m/>
    <m/>
    <x v="0"/>
    <x v="0"/>
    <x v="13"/>
    <x v="1"/>
    <x v="1"/>
    <x v="3"/>
    <n v="0"/>
    <x v="0"/>
    <x v="0"/>
    <n v="2022"/>
    <x v="4"/>
  </r>
  <r>
    <x v="15"/>
    <m/>
    <x v="1"/>
    <x v="1"/>
    <x v="0"/>
    <x v="0"/>
    <x v="0"/>
    <x v="0"/>
    <m/>
    <s v="1"/>
    <x v="1"/>
    <x v="0"/>
    <d v="2022-01-14T00:00:00"/>
    <x v="296"/>
    <m/>
    <n v="30109.97"/>
    <m/>
    <x v="0"/>
    <x v="0"/>
    <m/>
    <m/>
    <x v="0"/>
    <x v="0"/>
    <x v="12"/>
    <x v="1"/>
    <x v="1"/>
    <x v="3"/>
    <n v="0"/>
    <x v="0"/>
    <x v="0"/>
    <n v="2022"/>
    <x v="4"/>
  </r>
  <r>
    <x v="44"/>
    <m/>
    <x v="1"/>
    <x v="1"/>
    <x v="0"/>
    <x v="0"/>
    <x v="0"/>
    <x v="0"/>
    <m/>
    <s v="4"/>
    <x v="1"/>
    <x v="0"/>
    <d v="2022-01-14T00:00:00"/>
    <x v="296"/>
    <m/>
    <n v="196.34"/>
    <m/>
    <x v="0"/>
    <x v="0"/>
    <m/>
    <m/>
    <x v="0"/>
    <x v="0"/>
    <x v="6"/>
    <x v="1"/>
    <x v="1"/>
    <x v="3"/>
    <n v="0"/>
    <x v="0"/>
    <x v="0"/>
    <n v="2022"/>
    <x v="4"/>
  </r>
  <r>
    <x v="22"/>
    <m/>
    <x v="1"/>
    <x v="1"/>
    <x v="1"/>
    <x v="0"/>
    <x v="0"/>
    <x v="0"/>
    <m/>
    <m/>
    <x v="1"/>
    <x v="0"/>
    <d v="2022-01-25T00:00:00"/>
    <x v="296"/>
    <m/>
    <n v="3003719.55"/>
    <m/>
    <x v="0"/>
    <x v="0"/>
    <m/>
    <m/>
    <x v="0"/>
    <x v="0"/>
    <x v="18"/>
    <x v="1"/>
    <x v="1"/>
    <x v="3"/>
    <n v="0"/>
    <x v="0"/>
    <x v="0"/>
    <n v="2022"/>
    <x v="4"/>
  </r>
  <r>
    <x v="40"/>
    <s v="2.01.05.02.00.00"/>
    <x v="1"/>
    <x v="1"/>
    <x v="0"/>
    <x v="0"/>
    <x v="1"/>
    <x v="3"/>
    <m/>
    <m/>
    <x v="1"/>
    <x v="0"/>
    <d v="2022-01-25T00:00:00"/>
    <x v="296"/>
    <n v="-179000"/>
    <n v="-4261.8999999999996"/>
    <m/>
    <x v="21"/>
    <x v="2"/>
    <m/>
    <m/>
    <x v="20"/>
    <x v="2"/>
    <x v="2"/>
    <x v="1"/>
    <x v="1"/>
    <x v="3"/>
    <n v="4261.8999999999996"/>
    <x v="13"/>
    <x v="30"/>
    <n v="2022"/>
    <x v="4"/>
  </r>
  <r>
    <x v="28"/>
    <m/>
    <x v="1"/>
    <x v="1"/>
    <x v="0"/>
    <x v="0"/>
    <x v="0"/>
    <x v="0"/>
    <m/>
    <s v="1"/>
    <x v="1"/>
    <x v="0"/>
    <d v="2022-01-14T00:00:00"/>
    <x v="296"/>
    <m/>
    <n v="85411.39"/>
    <m/>
    <x v="0"/>
    <x v="0"/>
    <m/>
    <m/>
    <x v="0"/>
    <x v="0"/>
    <x v="15"/>
    <x v="1"/>
    <x v="1"/>
    <x v="3"/>
    <n v="0"/>
    <x v="0"/>
    <x v="0"/>
    <n v="2022"/>
    <x v="4"/>
  </r>
  <r>
    <x v="24"/>
    <m/>
    <x v="1"/>
    <x v="1"/>
    <x v="0"/>
    <x v="0"/>
    <x v="0"/>
    <x v="0"/>
    <m/>
    <s v="4"/>
    <x v="1"/>
    <x v="0"/>
    <d v="2022-01-14T00:00:00"/>
    <x v="296"/>
    <m/>
    <n v="166056.68"/>
    <m/>
    <x v="0"/>
    <x v="0"/>
    <m/>
    <m/>
    <x v="0"/>
    <x v="0"/>
    <x v="9"/>
    <x v="1"/>
    <x v="1"/>
    <x v="3"/>
    <n v="0"/>
    <x v="0"/>
    <x v="0"/>
    <n v="2022"/>
    <x v="4"/>
  </r>
  <r>
    <x v="7"/>
    <m/>
    <x v="1"/>
    <x v="1"/>
    <x v="0"/>
    <x v="0"/>
    <x v="0"/>
    <x v="0"/>
    <s v="X"/>
    <s v="4"/>
    <x v="1"/>
    <x v="0"/>
    <d v="2022-01-14T00:00:00"/>
    <x v="296"/>
    <m/>
    <n v="33502.839999999997"/>
    <m/>
    <x v="0"/>
    <x v="0"/>
    <m/>
    <m/>
    <x v="0"/>
    <x v="0"/>
    <x v="4"/>
    <x v="1"/>
    <x v="1"/>
    <x v="3"/>
    <n v="0"/>
    <x v="0"/>
    <x v="0"/>
    <n v="2022"/>
    <x v="4"/>
  </r>
  <r>
    <x v="1"/>
    <m/>
    <x v="1"/>
    <x v="1"/>
    <x v="0"/>
    <x v="0"/>
    <x v="0"/>
    <x v="0"/>
    <m/>
    <s v="4"/>
    <x v="1"/>
    <x v="0"/>
    <d v="2022-01-14T00:00:00"/>
    <x v="296"/>
    <m/>
    <n v="57945.87"/>
    <m/>
    <x v="0"/>
    <x v="0"/>
    <m/>
    <m/>
    <x v="0"/>
    <x v="0"/>
    <x v="1"/>
    <x v="1"/>
    <x v="1"/>
    <x v="3"/>
    <n v="0"/>
    <x v="0"/>
    <x v="0"/>
    <n v="2022"/>
    <x v="4"/>
  </r>
  <r>
    <x v="11"/>
    <m/>
    <x v="1"/>
    <x v="1"/>
    <x v="0"/>
    <x v="0"/>
    <x v="0"/>
    <x v="0"/>
    <m/>
    <s v="3"/>
    <x v="1"/>
    <x v="0"/>
    <d v="2022-01-19T00:00:00"/>
    <x v="296"/>
    <m/>
    <n v="1714285.71"/>
    <m/>
    <x v="0"/>
    <x v="0"/>
    <m/>
    <m/>
    <x v="0"/>
    <x v="0"/>
    <x v="9"/>
    <x v="1"/>
    <x v="1"/>
    <x v="3"/>
    <n v="0"/>
    <x v="0"/>
    <x v="0"/>
    <n v="2022"/>
    <x v="4"/>
  </r>
  <r>
    <x v="19"/>
    <s v="1.02.11.00.00.00"/>
    <x v="1"/>
    <x v="2"/>
    <x v="1"/>
    <x v="0"/>
    <x v="1"/>
    <x v="0"/>
    <m/>
    <m/>
    <x v="1"/>
    <x v="0"/>
    <d v="2022-01-26T00:00:00"/>
    <x v="297"/>
    <n v="47758.58"/>
    <n v="1137.1099999999999"/>
    <m/>
    <x v="17"/>
    <x v="27"/>
    <m/>
    <m/>
    <x v="17"/>
    <x v="27"/>
    <x v="16"/>
    <x v="1"/>
    <x v="1"/>
    <x v="3"/>
    <n v="1137.109999999999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20102.63"/>
    <n v="478.63"/>
    <m/>
    <x v="17"/>
    <x v="13"/>
    <m/>
    <m/>
    <x v="17"/>
    <x v="13"/>
    <x v="16"/>
    <x v="1"/>
    <x v="1"/>
    <x v="3"/>
    <n v="478.63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6T00:00:00"/>
    <x v="297"/>
    <n v="83214.36"/>
    <n v="1981.29"/>
    <m/>
    <x v="17"/>
    <x v="15"/>
    <m/>
    <m/>
    <x v="17"/>
    <x v="15"/>
    <x v="16"/>
    <x v="1"/>
    <x v="1"/>
    <x v="3"/>
    <n v="1981.29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6T00:00:00"/>
    <x v="297"/>
    <n v="27416.9"/>
    <n v="652.78"/>
    <m/>
    <x v="8"/>
    <x v="8"/>
    <m/>
    <m/>
    <x v="8"/>
    <x v="8"/>
    <x v="23"/>
    <x v="1"/>
    <x v="1"/>
    <x v="3"/>
    <n v="652.78"/>
    <x v="13"/>
    <x v="1"/>
    <n v="2022"/>
    <x v="4"/>
  </r>
  <r>
    <x v="29"/>
    <s v="2.15.01.07.00.00"/>
    <x v="1"/>
    <x v="1"/>
    <x v="0"/>
    <x v="0"/>
    <x v="1"/>
    <x v="3"/>
    <m/>
    <m/>
    <x v="1"/>
    <x v="0"/>
    <d v="2022-01-26T00:00:00"/>
    <x v="297"/>
    <n v="-17240"/>
    <n v="-410.48"/>
    <m/>
    <x v="9"/>
    <x v="21"/>
    <m/>
    <m/>
    <x v="9"/>
    <x v="21"/>
    <x v="0"/>
    <x v="1"/>
    <x v="1"/>
    <x v="3"/>
    <n v="410.48"/>
    <x v="13"/>
    <x v="30"/>
    <n v="2022"/>
    <x v="4"/>
  </r>
  <r>
    <x v="19"/>
    <s v="1.02.05.00.00.00"/>
    <x v="1"/>
    <x v="2"/>
    <x v="1"/>
    <x v="0"/>
    <x v="1"/>
    <x v="0"/>
    <m/>
    <m/>
    <x v="1"/>
    <x v="0"/>
    <d v="2022-01-26T00:00:00"/>
    <x v="297"/>
    <n v="5000"/>
    <n v="129.88999999999999"/>
    <m/>
    <x v="17"/>
    <x v="3"/>
    <m/>
    <m/>
    <x v="17"/>
    <x v="3"/>
    <x v="16"/>
    <x v="1"/>
    <x v="1"/>
    <x v="3"/>
    <n v="129.8899999999999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6T00:00:00"/>
    <x v="297"/>
    <n v="6500"/>
    <n v="243.78"/>
    <m/>
    <x v="17"/>
    <x v="5"/>
    <m/>
    <m/>
    <x v="17"/>
    <x v="5"/>
    <x v="16"/>
    <x v="1"/>
    <x v="1"/>
    <x v="3"/>
    <n v="243.78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6T00:00:00"/>
    <x v="297"/>
    <n v="-100000"/>
    <n v="-2380.9499999999998"/>
    <m/>
    <x v="5"/>
    <x v="30"/>
    <m/>
    <m/>
    <x v="5"/>
    <x v="30"/>
    <x v="0"/>
    <x v="1"/>
    <x v="1"/>
    <x v="3"/>
    <n v="2380.9499999999998"/>
    <x v="13"/>
    <x v="30"/>
    <n v="2022"/>
    <x v="4"/>
  </r>
  <r>
    <x v="5"/>
    <s v="2.15.08.14.00.00"/>
    <x v="1"/>
    <x v="1"/>
    <x v="0"/>
    <x v="0"/>
    <x v="1"/>
    <x v="3"/>
    <m/>
    <m/>
    <x v="1"/>
    <x v="0"/>
    <d v="2022-01-26T00:00:00"/>
    <x v="297"/>
    <n v="-100000"/>
    <n v="-2380.9499999999998"/>
    <m/>
    <x v="5"/>
    <x v="30"/>
    <m/>
    <m/>
    <x v="5"/>
    <x v="30"/>
    <x v="0"/>
    <x v="1"/>
    <x v="1"/>
    <x v="3"/>
    <n v="2380.9499999999998"/>
    <x v="13"/>
    <x v="30"/>
    <n v="2022"/>
    <x v="4"/>
  </r>
  <r>
    <x v="36"/>
    <s v="1.03.05.00.00.00"/>
    <x v="1"/>
    <x v="2"/>
    <x v="1"/>
    <x v="0"/>
    <x v="1"/>
    <x v="0"/>
    <m/>
    <m/>
    <x v="1"/>
    <x v="0"/>
    <d v="2022-01-26T00:00:00"/>
    <x v="297"/>
    <n v="0"/>
    <n v="299.49"/>
    <m/>
    <x v="8"/>
    <x v="12"/>
    <m/>
    <m/>
    <x v="8"/>
    <x v="12"/>
    <x v="23"/>
    <x v="1"/>
    <x v="1"/>
    <x v="3"/>
    <n v="299.49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7"/>
    <n v="0"/>
    <n v="285714.28999999998"/>
    <m/>
    <x v="19"/>
    <x v="11"/>
    <m/>
    <m/>
    <x v="19"/>
    <x v="11"/>
    <x v="7"/>
    <x v="1"/>
    <x v="1"/>
    <x v="3"/>
    <n v="-285714.28999999998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26T00:00:00"/>
    <x v="297"/>
    <n v="-11350000"/>
    <n v="-268723.71999999997"/>
    <m/>
    <x v="19"/>
    <x v="6"/>
    <m/>
    <m/>
    <x v="19"/>
    <x v="6"/>
    <x v="7"/>
    <x v="1"/>
    <x v="1"/>
    <x v="3"/>
    <n v="268723.71999999997"/>
    <x v="13"/>
    <x v="30"/>
    <n v="2022"/>
    <x v="4"/>
  </r>
  <r>
    <x v="9"/>
    <s v="2.15.01.12.00.00"/>
    <x v="1"/>
    <x v="1"/>
    <x v="0"/>
    <x v="0"/>
    <x v="1"/>
    <x v="3"/>
    <m/>
    <m/>
    <x v="1"/>
    <x v="0"/>
    <d v="2022-01-26T00:00:00"/>
    <x v="297"/>
    <n v="-45630"/>
    <n v="-1086.43"/>
    <m/>
    <x v="19"/>
    <x v="6"/>
    <m/>
    <m/>
    <x v="19"/>
    <x v="6"/>
    <x v="7"/>
    <x v="1"/>
    <x v="1"/>
    <x v="3"/>
    <n v="1086.43"/>
    <x v="13"/>
    <x v="30"/>
    <n v="2022"/>
    <x v="4"/>
  </r>
  <r>
    <x v="9"/>
    <s v="2.15.08.14.00.00"/>
    <x v="1"/>
    <x v="1"/>
    <x v="0"/>
    <x v="0"/>
    <x v="1"/>
    <x v="3"/>
    <m/>
    <m/>
    <x v="1"/>
    <x v="0"/>
    <d v="2022-01-26T00:00:00"/>
    <x v="297"/>
    <n v="-36000"/>
    <n v="-857.14"/>
    <m/>
    <x v="19"/>
    <x v="6"/>
    <m/>
    <m/>
    <x v="19"/>
    <x v="6"/>
    <x v="7"/>
    <x v="1"/>
    <x v="1"/>
    <x v="3"/>
    <n v="857.14"/>
    <x v="13"/>
    <x v="30"/>
    <n v="2022"/>
    <x v="4"/>
  </r>
  <r>
    <x v="9"/>
    <s v="2.15.03.00.00.00"/>
    <x v="1"/>
    <x v="1"/>
    <x v="0"/>
    <x v="0"/>
    <x v="1"/>
    <x v="3"/>
    <m/>
    <m/>
    <x v="1"/>
    <x v="0"/>
    <d v="2022-01-26T00:00:00"/>
    <x v="297"/>
    <n v="-150000"/>
    <n v="-4111.8900000000003"/>
    <m/>
    <x v="19"/>
    <x v="6"/>
    <m/>
    <m/>
    <x v="19"/>
    <x v="6"/>
    <x v="7"/>
    <x v="1"/>
    <x v="1"/>
    <x v="3"/>
    <n v="4111.8900000000003"/>
    <x v="13"/>
    <x v="30"/>
    <n v="2022"/>
    <x v="4"/>
  </r>
  <r>
    <x v="9"/>
    <m/>
    <x v="1"/>
    <x v="1"/>
    <x v="0"/>
    <x v="0"/>
    <x v="1"/>
    <x v="0"/>
    <m/>
    <m/>
    <x v="1"/>
    <x v="0"/>
    <d v="2022-01-26T00:00:00"/>
    <x v="297"/>
    <n v="0"/>
    <n v="1547619.05"/>
    <m/>
    <x v="19"/>
    <x v="11"/>
    <m/>
    <m/>
    <x v="19"/>
    <x v="11"/>
    <x v="7"/>
    <x v="1"/>
    <x v="1"/>
    <x v="3"/>
    <n v="-1547619.05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7"/>
    <n v="0"/>
    <n v="4761.8999999999996"/>
    <m/>
    <x v="19"/>
    <x v="11"/>
    <m/>
    <m/>
    <x v="19"/>
    <x v="11"/>
    <x v="7"/>
    <x v="1"/>
    <x v="1"/>
    <x v="3"/>
    <n v="-4761.8999999999996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7"/>
    <n v="0"/>
    <n v="95238.1"/>
    <m/>
    <x v="19"/>
    <x v="11"/>
    <m/>
    <m/>
    <x v="19"/>
    <x v="11"/>
    <x v="7"/>
    <x v="1"/>
    <x v="1"/>
    <x v="3"/>
    <n v="-95238.1"/>
    <x v="13"/>
    <x v="1"/>
    <n v="2022"/>
    <x v="4"/>
  </r>
  <r>
    <x v="9"/>
    <m/>
    <x v="1"/>
    <x v="1"/>
    <x v="0"/>
    <x v="0"/>
    <x v="1"/>
    <x v="0"/>
    <m/>
    <m/>
    <x v="1"/>
    <x v="0"/>
    <d v="2022-01-26T00:00:00"/>
    <x v="297"/>
    <n v="0"/>
    <n v="23809.52"/>
    <m/>
    <x v="19"/>
    <x v="11"/>
    <m/>
    <m/>
    <x v="19"/>
    <x v="11"/>
    <x v="7"/>
    <x v="1"/>
    <x v="1"/>
    <x v="3"/>
    <n v="-23809.52"/>
    <x v="13"/>
    <x v="1"/>
    <n v="2022"/>
    <x v="4"/>
  </r>
  <r>
    <x v="5"/>
    <s v="2.15.01.18.00.00"/>
    <x v="1"/>
    <x v="1"/>
    <x v="0"/>
    <x v="0"/>
    <x v="1"/>
    <x v="3"/>
    <m/>
    <m/>
    <x v="1"/>
    <x v="0"/>
    <d v="2022-01-26T00:00:00"/>
    <x v="297"/>
    <n v="0"/>
    <n v="-24.63"/>
    <m/>
    <x v="26"/>
    <x v="4"/>
    <m/>
    <m/>
    <x v="5"/>
    <x v="4"/>
    <x v="0"/>
    <x v="1"/>
    <x v="1"/>
    <x v="3"/>
    <n v="24.63"/>
    <x v="13"/>
    <x v="30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119.05"/>
    <m/>
    <x v="16"/>
    <x v="8"/>
    <m/>
    <m/>
    <x v="16"/>
    <x v="8"/>
    <x v="16"/>
    <x v="1"/>
    <x v="1"/>
    <x v="3"/>
    <n v="119.05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6T00:00:00"/>
    <x v="297"/>
    <n v="0"/>
    <n v="12.23"/>
    <m/>
    <x v="8"/>
    <x v="6"/>
    <m/>
    <m/>
    <x v="8"/>
    <x v="6"/>
    <x v="23"/>
    <x v="1"/>
    <x v="1"/>
    <x v="3"/>
    <n v="12.23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6T00:00:00"/>
    <x v="297"/>
    <n v="0"/>
    <n v="357.82"/>
    <m/>
    <x v="8"/>
    <x v="14"/>
    <m/>
    <m/>
    <x v="8"/>
    <x v="14"/>
    <x v="23"/>
    <x v="1"/>
    <x v="1"/>
    <x v="3"/>
    <n v="357.8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38057.14"/>
    <m/>
    <x v="16"/>
    <x v="5"/>
    <m/>
    <m/>
    <x v="16"/>
    <x v="5"/>
    <x v="16"/>
    <x v="1"/>
    <x v="1"/>
    <x v="3"/>
    <n v="38057.14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6T00:00:00"/>
    <x v="297"/>
    <n v="0"/>
    <n v="27.86"/>
    <m/>
    <x v="17"/>
    <x v="14"/>
    <m/>
    <m/>
    <x v="17"/>
    <x v="14"/>
    <x v="16"/>
    <x v="1"/>
    <x v="1"/>
    <x v="3"/>
    <n v="27.86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6T00:00:00"/>
    <x v="297"/>
    <n v="0"/>
    <n v="147.62"/>
    <m/>
    <x v="17"/>
    <x v="14"/>
    <m/>
    <m/>
    <x v="17"/>
    <x v="14"/>
    <x v="16"/>
    <x v="1"/>
    <x v="1"/>
    <x v="3"/>
    <n v="147.62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35.71"/>
    <m/>
    <x v="16"/>
    <x v="16"/>
    <m/>
    <m/>
    <x v="16"/>
    <x v="16"/>
    <x v="16"/>
    <x v="1"/>
    <x v="1"/>
    <x v="3"/>
    <n v="35.71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6T00:00:00"/>
    <x v="297"/>
    <n v="0"/>
    <n v="119.05"/>
    <m/>
    <x v="16"/>
    <x v="8"/>
    <m/>
    <m/>
    <x v="16"/>
    <x v="8"/>
    <x v="16"/>
    <x v="1"/>
    <x v="1"/>
    <x v="3"/>
    <n v="119.05"/>
    <x v="13"/>
    <x v="1"/>
    <n v="2022"/>
    <x v="4"/>
  </r>
  <r>
    <x v="9"/>
    <m/>
    <x v="1"/>
    <x v="1"/>
    <x v="0"/>
    <x v="0"/>
    <x v="0"/>
    <x v="0"/>
    <m/>
    <m/>
    <x v="1"/>
    <x v="0"/>
    <d v="2022-01-26T00:00:00"/>
    <x v="297"/>
    <n v="0"/>
    <n v="1957142.86"/>
    <m/>
    <x v="19"/>
    <x v="11"/>
    <m/>
    <m/>
    <x v="19"/>
    <x v="11"/>
    <x v="7"/>
    <x v="1"/>
    <x v="1"/>
    <x v="3"/>
    <n v="-1957142.86"/>
    <x v="13"/>
    <x v="1"/>
    <n v="2022"/>
    <x v="4"/>
  </r>
  <r>
    <x v="15"/>
    <m/>
    <x v="1"/>
    <x v="1"/>
    <x v="0"/>
    <x v="1"/>
    <x v="0"/>
    <x v="0"/>
    <m/>
    <s v="3"/>
    <x v="1"/>
    <x v="0"/>
    <d v="2022-01-14T00:00:00"/>
    <x v="297"/>
    <m/>
    <n v="7036.61"/>
    <m/>
    <x v="0"/>
    <x v="0"/>
    <m/>
    <m/>
    <x v="0"/>
    <x v="0"/>
    <x v="12"/>
    <x v="1"/>
    <x v="1"/>
    <x v="3"/>
    <n v="0"/>
    <x v="0"/>
    <x v="0"/>
    <n v="2022"/>
    <x v="3"/>
  </r>
  <r>
    <x v="10"/>
    <m/>
    <x v="1"/>
    <x v="1"/>
    <x v="0"/>
    <x v="0"/>
    <x v="0"/>
    <x v="0"/>
    <m/>
    <s v="4"/>
    <x v="1"/>
    <x v="0"/>
    <d v="2022-01-14T00:00:00"/>
    <x v="297"/>
    <m/>
    <n v="1.05"/>
    <m/>
    <x v="0"/>
    <x v="0"/>
    <m/>
    <m/>
    <x v="0"/>
    <x v="0"/>
    <x v="8"/>
    <x v="1"/>
    <x v="1"/>
    <x v="3"/>
    <n v="0"/>
    <x v="0"/>
    <x v="0"/>
    <n v="2022"/>
    <x v="4"/>
  </r>
  <r>
    <x v="21"/>
    <m/>
    <x v="1"/>
    <x v="1"/>
    <x v="0"/>
    <x v="1"/>
    <x v="0"/>
    <x v="0"/>
    <m/>
    <s v="4"/>
    <x v="1"/>
    <x v="0"/>
    <d v="2022-01-14T00:00:00"/>
    <x v="297"/>
    <m/>
    <n v="10092.549999999999"/>
    <m/>
    <x v="0"/>
    <x v="0"/>
    <m/>
    <m/>
    <x v="0"/>
    <x v="0"/>
    <x v="1"/>
    <x v="1"/>
    <x v="1"/>
    <x v="3"/>
    <n v="0"/>
    <x v="0"/>
    <x v="0"/>
    <n v="2022"/>
    <x v="3"/>
  </r>
  <r>
    <x v="10"/>
    <m/>
    <x v="1"/>
    <x v="1"/>
    <x v="0"/>
    <x v="0"/>
    <x v="0"/>
    <x v="0"/>
    <s v="X"/>
    <s v="4"/>
    <x v="1"/>
    <x v="0"/>
    <d v="2022-01-14T00:00:00"/>
    <x v="297"/>
    <m/>
    <n v="15116.28"/>
    <m/>
    <x v="0"/>
    <x v="0"/>
    <m/>
    <m/>
    <x v="0"/>
    <x v="0"/>
    <x v="8"/>
    <x v="1"/>
    <x v="1"/>
    <x v="3"/>
    <n v="0"/>
    <x v="0"/>
    <x v="0"/>
    <n v="2022"/>
    <x v="4"/>
  </r>
  <r>
    <x v="12"/>
    <m/>
    <x v="1"/>
    <x v="1"/>
    <x v="0"/>
    <x v="0"/>
    <x v="0"/>
    <x v="0"/>
    <m/>
    <s v="3"/>
    <x v="1"/>
    <x v="0"/>
    <d v="2022-01-14T00:00:00"/>
    <x v="297"/>
    <m/>
    <n v="185533.93"/>
    <m/>
    <x v="0"/>
    <x v="0"/>
    <m/>
    <m/>
    <x v="0"/>
    <x v="0"/>
    <x v="10"/>
    <x v="1"/>
    <x v="1"/>
    <x v="3"/>
    <n v="0"/>
    <x v="0"/>
    <x v="0"/>
    <n v="2022"/>
    <x v="4"/>
  </r>
  <r>
    <x v="3"/>
    <m/>
    <x v="1"/>
    <x v="1"/>
    <x v="0"/>
    <x v="0"/>
    <x v="0"/>
    <x v="0"/>
    <m/>
    <s v="3"/>
    <x v="1"/>
    <x v="0"/>
    <d v="2022-01-17T00:00:00"/>
    <x v="297"/>
    <m/>
    <n v="45703.7"/>
    <m/>
    <x v="0"/>
    <x v="0"/>
    <m/>
    <m/>
    <x v="0"/>
    <x v="0"/>
    <x v="2"/>
    <x v="1"/>
    <x v="1"/>
    <x v="3"/>
    <n v="0"/>
    <x v="0"/>
    <x v="0"/>
    <n v="2022"/>
    <x v="4"/>
  </r>
  <r>
    <x v="2"/>
    <m/>
    <x v="1"/>
    <x v="1"/>
    <x v="0"/>
    <x v="1"/>
    <x v="0"/>
    <x v="0"/>
    <m/>
    <s v="1"/>
    <x v="1"/>
    <x v="0"/>
    <d v="2022-01-14T00:00:00"/>
    <x v="297"/>
    <m/>
    <n v="15245.85"/>
    <m/>
    <x v="0"/>
    <x v="0"/>
    <m/>
    <m/>
    <x v="0"/>
    <x v="0"/>
    <x v="1"/>
    <x v="1"/>
    <x v="1"/>
    <x v="3"/>
    <n v="0"/>
    <x v="0"/>
    <x v="0"/>
    <n v="2022"/>
    <x v="3"/>
  </r>
  <r>
    <x v="35"/>
    <m/>
    <x v="1"/>
    <x v="1"/>
    <x v="0"/>
    <x v="0"/>
    <x v="0"/>
    <x v="0"/>
    <m/>
    <s v="1"/>
    <x v="1"/>
    <x v="0"/>
    <d v="2022-01-14T00:00:00"/>
    <x v="297"/>
    <m/>
    <n v="59327.19"/>
    <m/>
    <x v="0"/>
    <x v="0"/>
    <m/>
    <m/>
    <x v="0"/>
    <x v="0"/>
    <x v="6"/>
    <x v="1"/>
    <x v="1"/>
    <x v="3"/>
    <n v="0"/>
    <x v="0"/>
    <x v="0"/>
    <n v="2022"/>
    <x v="4"/>
  </r>
  <r>
    <x v="11"/>
    <m/>
    <x v="1"/>
    <x v="1"/>
    <x v="0"/>
    <x v="0"/>
    <x v="0"/>
    <x v="0"/>
    <m/>
    <s v="3"/>
    <x v="1"/>
    <x v="0"/>
    <d v="2022-01-14T00:00:00"/>
    <x v="297"/>
    <m/>
    <n v="152951.94"/>
    <m/>
    <x v="0"/>
    <x v="0"/>
    <m/>
    <m/>
    <x v="0"/>
    <x v="0"/>
    <x v="9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0"/>
    <d v="2022-01-26T00:00:00"/>
    <x v="297"/>
    <m/>
    <n v="4703889.42"/>
    <m/>
    <x v="0"/>
    <x v="0"/>
    <m/>
    <m/>
    <x v="0"/>
    <x v="0"/>
    <x v="13"/>
    <x v="1"/>
    <x v="1"/>
    <x v="3"/>
    <n v="0"/>
    <x v="0"/>
    <x v="0"/>
    <n v="2022"/>
    <x v="4"/>
  </r>
  <r>
    <x v="4"/>
    <m/>
    <x v="1"/>
    <x v="1"/>
    <x v="0"/>
    <x v="1"/>
    <x v="0"/>
    <x v="0"/>
    <m/>
    <s v="4"/>
    <x v="1"/>
    <x v="0"/>
    <d v="2022-01-14T00:00:00"/>
    <x v="297"/>
    <m/>
    <n v="0.02"/>
    <m/>
    <x v="0"/>
    <x v="0"/>
    <m/>
    <m/>
    <x v="0"/>
    <x v="0"/>
    <x v="3"/>
    <x v="1"/>
    <x v="1"/>
    <x v="3"/>
    <n v="0"/>
    <x v="0"/>
    <x v="0"/>
    <n v="2022"/>
    <x v="3"/>
  </r>
  <r>
    <x v="24"/>
    <m/>
    <x v="1"/>
    <x v="1"/>
    <x v="0"/>
    <x v="0"/>
    <x v="0"/>
    <x v="0"/>
    <s v="X"/>
    <s v="4"/>
    <x v="1"/>
    <x v="0"/>
    <d v="2022-01-14T00:00:00"/>
    <x v="297"/>
    <m/>
    <n v="47.62"/>
    <m/>
    <x v="0"/>
    <x v="0"/>
    <m/>
    <m/>
    <x v="0"/>
    <x v="0"/>
    <x v="9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29368.04"/>
    <n v="699.24"/>
    <m/>
    <x v="17"/>
    <x v="2"/>
    <m/>
    <m/>
    <x v="17"/>
    <x v="2"/>
    <x v="16"/>
    <x v="1"/>
    <x v="1"/>
    <x v="3"/>
    <n v="699.24"/>
    <x v="13"/>
    <x v="1"/>
    <n v="2022"/>
    <x v="4"/>
  </r>
  <r>
    <x v="11"/>
    <m/>
    <x v="1"/>
    <x v="1"/>
    <x v="0"/>
    <x v="0"/>
    <x v="0"/>
    <x v="0"/>
    <m/>
    <s v="4"/>
    <x v="1"/>
    <x v="0"/>
    <d v="2022-01-14T00:00:00"/>
    <x v="297"/>
    <m/>
    <n v="357603.89"/>
    <m/>
    <x v="0"/>
    <x v="0"/>
    <m/>
    <m/>
    <x v="0"/>
    <x v="0"/>
    <x v="9"/>
    <x v="1"/>
    <x v="1"/>
    <x v="3"/>
    <n v="0"/>
    <x v="0"/>
    <x v="0"/>
    <n v="2022"/>
    <x v="4"/>
  </r>
  <r>
    <x v="21"/>
    <m/>
    <x v="1"/>
    <x v="1"/>
    <x v="0"/>
    <x v="1"/>
    <x v="0"/>
    <x v="0"/>
    <m/>
    <s v="4"/>
    <x v="1"/>
    <x v="0"/>
    <d v="2022-01-14T00:00:00"/>
    <x v="297"/>
    <m/>
    <n v="44113.14"/>
    <m/>
    <x v="0"/>
    <x v="0"/>
    <m/>
    <m/>
    <x v="0"/>
    <x v="0"/>
    <x v="1"/>
    <x v="1"/>
    <x v="1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0"/>
    <d v="2022-01-26T00:00:00"/>
    <x v="297"/>
    <n v="31056.720000000001"/>
    <n v="739.45"/>
    <m/>
    <x v="17"/>
    <x v="2"/>
    <m/>
    <m/>
    <x v="17"/>
    <x v="2"/>
    <x v="16"/>
    <x v="1"/>
    <x v="1"/>
    <x v="3"/>
    <n v="739.45"/>
    <x v="13"/>
    <x v="1"/>
    <n v="2022"/>
    <x v="4"/>
  </r>
  <r>
    <x v="13"/>
    <m/>
    <x v="1"/>
    <x v="1"/>
    <x v="0"/>
    <x v="0"/>
    <x v="0"/>
    <x v="0"/>
    <m/>
    <s v="4"/>
    <x v="1"/>
    <x v="0"/>
    <d v="2022-01-17T00:00:00"/>
    <x v="297"/>
    <m/>
    <n v="223831.7"/>
    <m/>
    <x v="0"/>
    <x v="0"/>
    <m/>
    <m/>
    <x v="0"/>
    <x v="0"/>
    <x v="10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3345.23"/>
    <n v="79.650000000000006"/>
    <m/>
    <x v="17"/>
    <x v="2"/>
    <m/>
    <m/>
    <x v="17"/>
    <x v="2"/>
    <x v="16"/>
    <x v="1"/>
    <x v="1"/>
    <x v="3"/>
    <n v="79.650000000000006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319584.89"/>
    <n v="7609.16"/>
    <m/>
    <x v="17"/>
    <x v="2"/>
    <m/>
    <m/>
    <x v="17"/>
    <x v="2"/>
    <x v="16"/>
    <x v="1"/>
    <x v="1"/>
    <x v="3"/>
    <n v="7609.16"/>
    <x v="13"/>
    <x v="1"/>
    <n v="2022"/>
    <x v="4"/>
  </r>
  <r>
    <x v="20"/>
    <m/>
    <x v="1"/>
    <x v="1"/>
    <x v="0"/>
    <x v="0"/>
    <x v="0"/>
    <x v="0"/>
    <m/>
    <s v="3"/>
    <x v="1"/>
    <x v="0"/>
    <d v="2022-01-17T00:00:00"/>
    <x v="297"/>
    <m/>
    <n v="234490.26"/>
    <m/>
    <x v="0"/>
    <x v="0"/>
    <m/>
    <m/>
    <x v="0"/>
    <x v="0"/>
    <x v="17"/>
    <x v="1"/>
    <x v="1"/>
    <x v="3"/>
    <n v="0"/>
    <x v="0"/>
    <x v="0"/>
    <n v="2022"/>
    <x v="4"/>
  </r>
  <r>
    <x v="31"/>
    <m/>
    <x v="1"/>
    <x v="1"/>
    <x v="0"/>
    <x v="1"/>
    <x v="0"/>
    <x v="0"/>
    <m/>
    <s v="1"/>
    <x v="1"/>
    <x v="0"/>
    <d v="2022-01-14T00:00:00"/>
    <x v="297"/>
    <m/>
    <n v="378045.8"/>
    <m/>
    <x v="0"/>
    <x v="0"/>
    <m/>
    <m/>
    <x v="0"/>
    <x v="0"/>
    <x v="21"/>
    <x v="1"/>
    <x v="1"/>
    <x v="3"/>
    <n v="0"/>
    <x v="0"/>
    <x v="0"/>
    <n v="2022"/>
    <x v="3"/>
  </r>
  <r>
    <x v="20"/>
    <m/>
    <x v="1"/>
    <x v="1"/>
    <x v="0"/>
    <x v="0"/>
    <x v="0"/>
    <x v="0"/>
    <m/>
    <s v="1"/>
    <x v="1"/>
    <x v="0"/>
    <d v="2022-01-14T00:00:00"/>
    <x v="297"/>
    <m/>
    <n v="162865.29999999999"/>
    <m/>
    <x v="0"/>
    <x v="0"/>
    <m/>
    <m/>
    <x v="0"/>
    <x v="0"/>
    <x v="17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6T00:00:00"/>
    <x v="297"/>
    <n v="26714.99"/>
    <n v="636.07000000000005"/>
    <m/>
    <x v="17"/>
    <x v="2"/>
    <m/>
    <m/>
    <x v="17"/>
    <x v="2"/>
    <x v="16"/>
    <x v="1"/>
    <x v="1"/>
    <x v="3"/>
    <n v="636.07000000000005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7T00:00:00"/>
    <x v="298"/>
    <n v="120000"/>
    <n v="1594.01"/>
    <m/>
    <x v="17"/>
    <x v="3"/>
    <m/>
    <m/>
    <x v="17"/>
    <x v="3"/>
    <x v="16"/>
    <x v="1"/>
    <x v="1"/>
    <x v="3"/>
    <n v="1594.01"/>
    <x v="13"/>
    <x v="1"/>
    <n v="2022"/>
    <x v="4"/>
  </r>
  <r>
    <x v="19"/>
    <s v="1.02.09.00.00.00"/>
    <x v="1"/>
    <x v="2"/>
    <x v="1"/>
    <x v="0"/>
    <x v="1"/>
    <x v="0"/>
    <m/>
    <m/>
    <x v="1"/>
    <x v="0"/>
    <d v="2022-01-27T00:00:00"/>
    <x v="298"/>
    <n v="100000"/>
    <n v="1848.01"/>
    <m/>
    <x v="17"/>
    <x v="3"/>
    <m/>
    <m/>
    <x v="17"/>
    <x v="3"/>
    <x v="16"/>
    <x v="1"/>
    <x v="1"/>
    <x v="3"/>
    <n v="1848.0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7T00:00:00"/>
    <x v="298"/>
    <n v="5000"/>
    <n v="156.88999999999999"/>
    <m/>
    <x v="17"/>
    <x v="3"/>
    <m/>
    <m/>
    <x v="17"/>
    <x v="3"/>
    <x v="16"/>
    <x v="1"/>
    <x v="1"/>
    <x v="3"/>
    <n v="156.88999999999999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6500"/>
    <n v="118.44"/>
    <m/>
    <x v="17"/>
    <x v="20"/>
    <m/>
    <m/>
    <x v="17"/>
    <x v="20"/>
    <x v="16"/>
    <x v="1"/>
    <x v="1"/>
    <x v="3"/>
    <n v="118.44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7T00:00:00"/>
    <x v="298"/>
    <n v="6500"/>
    <n v="289.3"/>
    <m/>
    <x v="17"/>
    <x v="5"/>
    <m/>
    <m/>
    <x v="17"/>
    <x v="5"/>
    <x v="16"/>
    <x v="1"/>
    <x v="1"/>
    <x v="3"/>
    <n v="289.3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30.62"/>
    <m/>
    <x v="17"/>
    <x v="14"/>
    <m/>
    <m/>
    <x v="17"/>
    <x v="14"/>
    <x v="16"/>
    <x v="1"/>
    <x v="1"/>
    <x v="3"/>
    <n v="30.62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27T00:00:00"/>
    <x v="298"/>
    <n v="-2400000"/>
    <n v="-67374.38"/>
    <m/>
    <x v="19"/>
    <x v="6"/>
    <m/>
    <m/>
    <x v="19"/>
    <x v="6"/>
    <x v="7"/>
    <x v="1"/>
    <x v="1"/>
    <x v="3"/>
    <n v="67374.38"/>
    <x v="13"/>
    <x v="32"/>
    <n v="2022"/>
    <x v="4"/>
  </r>
  <r>
    <x v="9"/>
    <s v="2.01.02.00.00.00"/>
    <x v="1"/>
    <x v="1"/>
    <x v="0"/>
    <x v="0"/>
    <x v="1"/>
    <x v="3"/>
    <m/>
    <m/>
    <x v="1"/>
    <x v="0"/>
    <d v="2022-01-27T00:00:00"/>
    <x v="298"/>
    <n v="-11000000"/>
    <n v="-275095.5"/>
    <m/>
    <x v="19"/>
    <x v="6"/>
    <m/>
    <m/>
    <x v="19"/>
    <x v="6"/>
    <x v="7"/>
    <x v="1"/>
    <x v="1"/>
    <x v="3"/>
    <n v="275095.5"/>
    <x v="13"/>
    <x v="32"/>
    <n v="2022"/>
    <x v="4"/>
  </r>
  <r>
    <x v="9"/>
    <s v="2.15.01.12.00.00"/>
    <x v="1"/>
    <x v="1"/>
    <x v="0"/>
    <x v="0"/>
    <x v="1"/>
    <x v="3"/>
    <m/>
    <m/>
    <x v="1"/>
    <x v="0"/>
    <d v="2022-01-27T00:00:00"/>
    <x v="298"/>
    <n v="-25880"/>
    <n v="-681.38"/>
    <m/>
    <x v="19"/>
    <x v="6"/>
    <m/>
    <m/>
    <x v="19"/>
    <x v="6"/>
    <x v="7"/>
    <x v="1"/>
    <x v="1"/>
    <x v="3"/>
    <n v="681.38"/>
    <x v="13"/>
    <x v="32"/>
    <n v="2022"/>
    <x v="4"/>
  </r>
  <r>
    <x v="27"/>
    <m/>
    <x v="1"/>
    <x v="1"/>
    <x v="0"/>
    <x v="0"/>
    <x v="1"/>
    <x v="0"/>
    <m/>
    <m/>
    <x v="1"/>
    <x v="0"/>
    <d v="2022-01-27T00:00:00"/>
    <x v="298"/>
    <n v="0"/>
    <n v="-2.86"/>
    <m/>
    <x v="14"/>
    <x v="11"/>
    <m/>
    <m/>
    <x v="14"/>
    <x v="11"/>
    <x v="0"/>
    <x v="1"/>
    <x v="1"/>
    <x v="3"/>
    <n v="2.86"/>
    <x v="13"/>
    <x v="1"/>
    <n v="2022"/>
    <x v="4"/>
  </r>
  <r>
    <x v="36"/>
    <m/>
    <x v="1"/>
    <x v="2"/>
    <x v="1"/>
    <x v="0"/>
    <x v="1"/>
    <x v="0"/>
    <m/>
    <m/>
    <x v="1"/>
    <x v="0"/>
    <d v="2022-01-27T00:00:00"/>
    <x v="298"/>
    <n v="0"/>
    <n v="261.89999999999998"/>
    <m/>
    <x v="8"/>
    <x v="9"/>
    <m/>
    <m/>
    <x v="8"/>
    <x v="9"/>
    <x v="23"/>
    <x v="1"/>
    <x v="1"/>
    <x v="3"/>
    <n v="261.89999999999998"/>
    <x v="13"/>
    <x v="1"/>
    <n v="2022"/>
    <x v="4"/>
  </r>
  <r>
    <x v="3"/>
    <m/>
    <x v="1"/>
    <x v="1"/>
    <x v="0"/>
    <x v="0"/>
    <x v="1"/>
    <x v="0"/>
    <m/>
    <m/>
    <x v="1"/>
    <x v="0"/>
    <d v="2022-01-27T00:00:00"/>
    <x v="298"/>
    <n v="0"/>
    <n v="-190.48"/>
    <m/>
    <x v="22"/>
    <x v="6"/>
    <m/>
    <m/>
    <x v="15"/>
    <x v="6"/>
    <x v="2"/>
    <x v="1"/>
    <x v="1"/>
    <x v="3"/>
    <n v="190.48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172.64"/>
    <m/>
    <x v="17"/>
    <x v="14"/>
    <m/>
    <m/>
    <x v="17"/>
    <x v="14"/>
    <x v="16"/>
    <x v="1"/>
    <x v="1"/>
    <x v="3"/>
    <n v="172.64"/>
    <x v="13"/>
    <x v="1"/>
    <n v="2022"/>
    <x v="4"/>
  </r>
  <r>
    <x v="39"/>
    <s v="1.02.10.00.00.00"/>
    <x v="1"/>
    <x v="2"/>
    <x v="1"/>
    <x v="0"/>
    <x v="1"/>
    <x v="0"/>
    <m/>
    <m/>
    <x v="1"/>
    <x v="0"/>
    <d v="2022-01-27T00:00:00"/>
    <x v="298"/>
    <n v="0"/>
    <n v="321.43"/>
    <m/>
    <x v="16"/>
    <x v="7"/>
    <m/>
    <m/>
    <x v="16"/>
    <x v="7"/>
    <x v="16"/>
    <x v="1"/>
    <x v="1"/>
    <x v="3"/>
    <n v="321.43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74.03"/>
    <m/>
    <x v="17"/>
    <x v="14"/>
    <m/>
    <m/>
    <x v="17"/>
    <x v="14"/>
    <x v="16"/>
    <x v="1"/>
    <x v="1"/>
    <x v="3"/>
    <n v="74.03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53.14"/>
    <m/>
    <x v="17"/>
    <x v="14"/>
    <m/>
    <m/>
    <x v="17"/>
    <x v="14"/>
    <x v="16"/>
    <x v="1"/>
    <x v="1"/>
    <x v="3"/>
    <n v="53.14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85.38"/>
    <m/>
    <x v="17"/>
    <x v="14"/>
    <m/>
    <m/>
    <x v="17"/>
    <x v="14"/>
    <x v="16"/>
    <x v="1"/>
    <x v="1"/>
    <x v="3"/>
    <n v="85.38"/>
    <x v="13"/>
    <x v="1"/>
    <n v="2022"/>
    <x v="4"/>
  </r>
  <r>
    <x v="19"/>
    <m/>
    <x v="1"/>
    <x v="2"/>
    <x v="1"/>
    <x v="0"/>
    <x v="1"/>
    <x v="0"/>
    <m/>
    <m/>
    <x v="1"/>
    <x v="0"/>
    <d v="2022-01-27T00:00:00"/>
    <x v="298"/>
    <n v="0"/>
    <n v="85.38"/>
    <m/>
    <x v="17"/>
    <x v="14"/>
    <m/>
    <m/>
    <x v="17"/>
    <x v="14"/>
    <x v="16"/>
    <x v="1"/>
    <x v="1"/>
    <x v="3"/>
    <n v="85.38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7T00:00:00"/>
    <x v="298"/>
    <n v="0"/>
    <n v="22.14"/>
    <m/>
    <x v="8"/>
    <x v="6"/>
    <m/>
    <m/>
    <x v="8"/>
    <x v="6"/>
    <x v="23"/>
    <x v="1"/>
    <x v="1"/>
    <x v="3"/>
    <n v="22.14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7T00:00:00"/>
    <x v="298"/>
    <n v="0"/>
    <n v="22.14"/>
    <m/>
    <x v="8"/>
    <x v="6"/>
    <m/>
    <m/>
    <x v="8"/>
    <x v="6"/>
    <x v="23"/>
    <x v="1"/>
    <x v="1"/>
    <x v="3"/>
    <n v="22.14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27T00:00:00"/>
    <x v="298"/>
    <n v="0"/>
    <n v="22.14"/>
    <m/>
    <x v="8"/>
    <x v="6"/>
    <m/>
    <m/>
    <x v="8"/>
    <x v="6"/>
    <x v="23"/>
    <x v="1"/>
    <x v="1"/>
    <x v="3"/>
    <n v="22.14"/>
    <x v="13"/>
    <x v="1"/>
    <n v="2022"/>
    <x v="4"/>
  </r>
  <r>
    <x v="36"/>
    <m/>
    <x v="1"/>
    <x v="2"/>
    <x v="1"/>
    <x v="0"/>
    <x v="1"/>
    <x v="0"/>
    <m/>
    <m/>
    <x v="1"/>
    <x v="0"/>
    <d v="2022-01-27T00:00:00"/>
    <x v="298"/>
    <n v="0"/>
    <n v="2402.38"/>
    <m/>
    <x v="8"/>
    <x v="12"/>
    <m/>
    <m/>
    <x v="8"/>
    <x v="12"/>
    <x v="23"/>
    <x v="1"/>
    <x v="1"/>
    <x v="3"/>
    <n v="2402.38"/>
    <x v="13"/>
    <x v="1"/>
    <n v="2022"/>
    <x v="4"/>
  </r>
  <r>
    <x v="14"/>
    <m/>
    <x v="1"/>
    <x v="1"/>
    <x v="0"/>
    <x v="0"/>
    <x v="0"/>
    <x v="0"/>
    <m/>
    <s v="3"/>
    <x v="1"/>
    <x v="0"/>
    <d v="2022-01-14T00:00:00"/>
    <x v="298"/>
    <m/>
    <n v="11189.25"/>
    <m/>
    <x v="0"/>
    <x v="0"/>
    <m/>
    <m/>
    <x v="0"/>
    <x v="0"/>
    <x v="11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1525.43"/>
    <n v="36.32"/>
    <m/>
    <x v="17"/>
    <x v="2"/>
    <m/>
    <m/>
    <x v="17"/>
    <x v="2"/>
    <x v="16"/>
    <x v="1"/>
    <x v="1"/>
    <x v="3"/>
    <n v="36.32"/>
    <x v="13"/>
    <x v="1"/>
    <n v="2022"/>
    <x v="4"/>
  </r>
  <r>
    <x v="0"/>
    <m/>
    <x v="1"/>
    <x v="1"/>
    <x v="0"/>
    <x v="1"/>
    <x v="0"/>
    <x v="0"/>
    <m/>
    <s v="3"/>
    <x v="1"/>
    <x v="0"/>
    <d v="2022-01-14T00:00:00"/>
    <x v="298"/>
    <m/>
    <n v="9330.1200000000008"/>
    <m/>
    <x v="0"/>
    <x v="0"/>
    <m/>
    <m/>
    <x v="0"/>
    <x v="0"/>
    <x v="0"/>
    <x v="1"/>
    <x v="1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0"/>
    <d v="2022-01-27T00:00:00"/>
    <x v="298"/>
    <n v="17184.55"/>
    <n v="409.16"/>
    <m/>
    <x v="17"/>
    <x v="2"/>
    <m/>
    <m/>
    <x v="17"/>
    <x v="2"/>
    <x v="16"/>
    <x v="1"/>
    <x v="1"/>
    <x v="3"/>
    <n v="409.16"/>
    <x v="13"/>
    <x v="1"/>
    <n v="2022"/>
    <x v="4"/>
  </r>
  <r>
    <x v="41"/>
    <m/>
    <x v="1"/>
    <x v="1"/>
    <x v="0"/>
    <x v="0"/>
    <x v="0"/>
    <x v="0"/>
    <m/>
    <s v="3"/>
    <x v="1"/>
    <x v="0"/>
    <d v="2022-01-14T00:00:00"/>
    <x v="298"/>
    <m/>
    <n v="53743.77"/>
    <m/>
    <x v="0"/>
    <x v="0"/>
    <m/>
    <m/>
    <x v="0"/>
    <x v="0"/>
    <x v="15"/>
    <x v="1"/>
    <x v="1"/>
    <x v="3"/>
    <n v="0"/>
    <x v="0"/>
    <x v="0"/>
    <n v="2022"/>
    <x v="4"/>
  </r>
  <r>
    <x v="2"/>
    <m/>
    <x v="1"/>
    <x v="1"/>
    <x v="0"/>
    <x v="0"/>
    <x v="0"/>
    <x v="0"/>
    <m/>
    <s v="3"/>
    <x v="1"/>
    <x v="0"/>
    <d v="2022-01-14T00:00:00"/>
    <x v="298"/>
    <m/>
    <n v="1692.93"/>
    <m/>
    <x v="0"/>
    <x v="0"/>
    <m/>
    <m/>
    <x v="0"/>
    <x v="0"/>
    <x v="1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148911.84"/>
    <n v="3545.52"/>
    <m/>
    <x v="17"/>
    <x v="2"/>
    <m/>
    <m/>
    <x v="17"/>
    <x v="2"/>
    <x v="16"/>
    <x v="1"/>
    <x v="1"/>
    <x v="3"/>
    <n v="3545.52"/>
    <x v="13"/>
    <x v="1"/>
    <n v="2022"/>
    <x v="4"/>
  </r>
  <r>
    <x v="0"/>
    <m/>
    <x v="1"/>
    <x v="1"/>
    <x v="0"/>
    <x v="1"/>
    <x v="0"/>
    <x v="0"/>
    <m/>
    <s v="3"/>
    <x v="1"/>
    <x v="0"/>
    <d v="2022-01-14T00:00:00"/>
    <x v="298"/>
    <m/>
    <n v="40142.86"/>
    <m/>
    <x v="0"/>
    <x v="0"/>
    <m/>
    <m/>
    <x v="0"/>
    <x v="0"/>
    <x v="0"/>
    <x v="1"/>
    <x v="1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0"/>
    <d v="2022-01-27T00:00:00"/>
    <x v="298"/>
    <n v="207508.62"/>
    <n v="4940.68"/>
    <m/>
    <x v="17"/>
    <x v="2"/>
    <m/>
    <m/>
    <x v="17"/>
    <x v="2"/>
    <x v="16"/>
    <x v="1"/>
    <x v="1"/>
    <x v="3"/>
    <n v="4940.68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7T00:00:00"/>
    <x v="298"/>
    <n v="15254.23"/>
    <n v="363.2"/>
    <m/>
    <x v="17"/>
    <x v="2"/>
    <m/>
    <m/>
    <x v="17"/>
    <x v="2"/>
    <x v="16"/>
    <x v="1"/>
    <x v="1"/>
    <x v="3"/>
    <n v="363.2"/>
    <x v="13"/>
    <x v="1"/>
    <n v="2022"/>
    <x v="4"/>
  </r>
  <r>
    <x v="16"/>
    <m/>
    <x v="1"/>
    <x v="2"/>
    <x v="1"/>
    <x v="0"/>
    <x v="1"/>
    <x v="0"/>
    <m/>
    <m/>
    <x v="1"/>
    <x v="0"/>
    <d v="2022-01-27T00:00:00"/>
    <x v="298"/>
    <n v="1500000"/>
    <n v="40020.9"/>
    <m/>
    <x v="30"/>
    <x v="26"/>
    <m/>
    <m/>
    <x v="18"/>
    <x v="26"/>
    <x v="13"/>
    <x v="1"/>
    <x v="1"/>
    <x v="3"/>
    <n v="40020.9"/>
    <x v="13"/>
    <x v="1"/>
    <n v="2022"/>
    <x v="4"/>
  </r>
  <r>
    <x v="12"/>
    <m/>
    <x v="1"/>
    <x v="1"/>
    <x v="0"/>
    <x v="0"/>
    <x v="0"/>
    <x v="0"/>
    <m/>
    <s v="1"/>
    <x v="1"/>
    <x v="0"/>
    <d v="2022-01-14T00:00:00"/>
    <x v="298"/>
    <m/>
    <n v="5701122.9299999997"/>
    <m/>
    <x v="0"/>
    <x v="0"/>
    <m/>
    <m/>
    <x v="0"/>
    <x v="0"/>
    <x v="10"/>
    <x v="1"/>
    <x v="1"/>
    <x v="3"/>
    <n v="0"/>
    <x v="0"/>
    <x v="0"/>
    <n v="2022"/>
    <x v="4"/>
  </r>
  <r>
    <x v="1"/>
    <m/>
    <x v="1"/>
    <x v="1"/>
    <x v="0"/>
    <x v="1"/>
    <x v="0"/>
    <x v="0"/>
    <m/>
    <s v="3"/>
    <x v="1"/>
    <x v="0"/>
    <d v="2022-01-14T00:00:00"/>
    <x v="298"/>
    <m/>
    <n v="1015524.55"/>
    <m/>
    <x v="0"/>
    <x v="0"/>
    <m/>
    <m/>
    <x v="0"/>
    <x v="0"/>
    <x v="1"/>
    <x v="1"/>
    <x v="1"/>
    <x v="3"/>
    <n v="0"/>
    <x v="0"/>
    <x v="0"/>
    <n v="2022"/>
    <x v="3"/>
  </r>
  <r>
    <x v="5"/>
    <m/>
    <x v="1"/>
    <x v="1"/>
    <x v="1"/>
    <x v="0"/>
    <x v="0"/>
    <x v="0"/>
    <m/>
    <m/>
    <x v="1"/>
    <x v="0"/>
    <d v="2022-01-27T00:00:00"/>
    <x v="298"/>
    <m/>
    <n v="7660967.2300000004"/>
    <m/>
    <x v="0"/>
    <x v="0"/>
    <m/>
    <m/>
    <x v="0"/>
    <x v="0"/>
    <x v="0"/>
    <x v="1"/>
    <x v="1"/>
    <x v="3"/>
    <n v="0"/>
    <x v="0"/>
    <x v="0"/>
    <n v="2022"/>
    <x v="4"/>
  </r>
  <r>
    <x v="0"/>
    <m/>
    <x v="1"/>
    <x v="1"/>
    <x v="0"/>
    <x v="1"/>
    <x v="0"/>
    <x v="0"/>
    <m/>
    <s v="3"/>
    <x v="1"/>
    <x v="0"/>
    <d v="2022-01-14T00:00:00"/>
    <x v="298"/>
    <m/>
    <n v="17809.78"/>
    <m/>
    <x v="0"/>
    <x v="0"/>
    <m/>
    <m/>
    <x v="0"/>
    <x v="0"/>
    <x v="0"/>
    <x v="1"/>
    <x v="1"/>
    <x v="3"/>
    <n v="0"/>
    <x v="0"/>
    <x v="0"/>
    <n v="2022"/>
    <x v="3"/>
  </r>
  <r>
    <x v="0"/>
    <m/>
    <x v="1"/>
    <x v="1"/>
    <x v="0"/>
    <x v="1"/>
    <x v="0"/>
    <x v="0"/>
    <m/>
    <s v="3"/>
    <x v="1"/>
    <x v="0"/>
    <d v="2022-01-17T00:00:00"/>
    <x v="298"/>
    <m/>
    <n v="196556.76"/>
    <m/>
    <x v="0"/>
    <x v="0"/>
    <m/>
    <m/>
    <x v="0"/>
    <x v="0"/>
    <x v="0"/>
    <x v="1"/>
    <x v="1"/>
    <x v="3"/>
    <n v="0"/>
    <x v="0"/>
    <x v="0"/>
    <n v="2022"/>
    <x v="3"/>
  </r>
  <r>
    <x v="0"/>
    <m/>
    <x v="1"/>
    <x v="1"/>
    <x v="0"/>
    <x v="1"/>
    <x v="0"/>
    <x v="0"/>
    <m/>
    <s v="1"/>
    <x v="1"/>
    <x v="0"/>
    <d v="2022-01-14T00:00:00"/>
    <x v="298"/>
    <m/>
    <n v="363070.68"/>
    <m/>
    <x v="0"/>
    <x v="0"/>
    <m/>
    <m/>
    <x v="0"/>
    <x v="0"/>
    <x v="0"/>
    <x v="1"/>
    <x v="1"/>
    <x v="3"/>
    <n v="0"/>
    <x v="0"/>
    <x v="0"/>
    <n v="2022"/>
    <x v="3"/>
  </r>
  <r>
    <x v="2"/>
    <m/>
    <x v="1"/>
    <x v="1"/>
    <x v="0"/>
    <x v="0"/>
    <x v="0"/>
    <x v="0"/>
    <m/>
    <s v="3"/>
    <x v="1"/>
    <x v="0"/>
    <d v="2022-01-17T00:00:00"/>
    <x v="298"/>
    <m/>
    <n v="250783.6"/>
    <m/>
    <x v="0"/>
    <x v="0"/>
    <m/>
    <m/>
    <x v="0"/>
    <x v="0"/>
    <x v="1"/>
    <x v="1"/>
    <x v="1"/>
    <x v="3"/>
    <n v="0"/>
    <x v="0"/>
    <x v="0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-2731.2"/>
    <n v="-28.83"/>
    <m/>
    <x v="5"/>
    <x v="30"/>
    <m/>
    <m/>
    <x v="5"/>
    <x v="30"/>
    <x v="0"/>
    <x v="1"/>
    <x v="1"/>
    <x v="3"/>
    <n v="28.83"/>
    <x v="13"/>
    <x v="32"/>
    <n v="2022"/>
    <x v="4"/>
  </r>
  <r>
    <x v="19"/>
    <s v="1.02.05.00.00.00"/>
    <x v="1"/>
    <x v="2"/>
    <x v="1"/>
    <x v="0"/>
    <x v="1"/>
    <x v="0"/>
    <m/>
    <m/>
    <x v="1"/>
    <x v="0"/>
    <d v="2022-01-28T00:00:00"/>
    <x v="299"/>
    <n v="5000"/>
    <n v="106.79"/>
    <m/>
    <x v="17"/>
    <x v="3"/>
    <m/>
    <m/>
    <x v="17"/>
    <x v="3"/>
    <x v="16"/>
    <x v="1"/>
    <x v="1"/>
    <x v="3"/>
    <n v="106.79"/>
    <x v="13"/>
    <x v="1"/>
    <n v="2022"/>
    <x v="4"/>
  </r>
  <r>
    <x v="19"/>
    <s v="1.02.03.00.00.00"/>
    <x v="5"/>
    <x v="2"/>
    <x v="1"/>
    <x v="0"/>
    <x v="1"/>
    <x v="0"/>
    <m/>
    <m/>
    <x v="2"/>
    <x v="0"/>
    <d v="2022-01-28T00:00:00"/>
    <x v="299"/>
    <n v="238545.2"/>
    <n v="0"/>
    <m/>
    <x v="17"/>
    <x v="15"/>
    <m/>
    <m/>
    <x v="17"/>
    <x v="15"/>
    <x v="16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28T00:00:00"/>
    <x v="299"/>
    <n v="2276.6"/>
    <n v="54.2"/>
    <m/>
    <x v="17"/>
    <x v="15"/>
    <m/>
    <m/>
    <x v="17"/>
    <x v="15"/>
    <x v="16"/>
    <x v="1"/>
    <x v="1"/>
    <x v="3"/>
    <n v="54.2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23247.599999999999"/>
    <n v="553.51"/>
    <m/>
    <x v="17"/>
    <x v="15"/>
    <m/>
    <m/>
    <x v="17"/>
    <x v="15"/>
    <x v="16"/>
    <x v="1"/>
    <x v="1"/>
    <x v="3"/>
    <n v="553.5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8T00:00:00"/>
    <x v="299"/>
    <n v="6500"/>
    <n v="215.49"/>
    <m/>
    <x v="17"/>
    <x v="5"/>
    <m/>
    <m/>
    <x v="17"/>
    <x v="5"/>
    <x v="16"/>
    <x v="1"/>
    <x v="1"/>
    <x v="3"/>
    <n v="215.49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28T00:00:00"/>
    <x v="299"/>
    <n v="35000"/>
    <n v="1032.67"/>
    <m/>
    <x v="17"/>
    <x v="5"/>
    <m/>
    <m/>
    <x v="17"/>
    <x v="5"/>
    <x v="16"/>
    <x v="1"/>
    <x v="1"/>
    <x v="3"/>
    <n v="1032.67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8T00:00:00"/>
    <x v="299"/>
    <n v="275"/>
    <n v="4.04"/>
    <m/>
    <x v="17"/>
    <x v="20"/>
    <m/>
    <m/>
    <x v="17"/>
    <x v="20"/>
    <x v="16"/>
    <x v="1"/>
    <x v="1"/>
    <x v="3"/>
    <n v="4.04"/>
    <x v="13"/>
    <x v="1"/>
    <n v="2022"/>
    <x v="4"/>
  </r>
  <r>
    <x v="9"/>
    <s v="2.01.01.01.00.00"/>
    <x v="1"/>
    <x v="1"/>
    <x v="0"/>
    <x v="0"/>
    <x v="1"/>
    <x v="3"/>
    <m/>
    <m/>
    <x v="1"/>
    <x v="0"/>
    <d v="2022-01-28T00:00:00"/>
    <x v="299"/>
    <n v="-75000000"/>
    <n v="-1486947.29"/>
    <m/>
    <x v="19"/>
    <x v="6"/>
    <m/>
    <m/>
    <x v="19"/>
    <x v="6"/>
    <x v="7"/>
    <x v="1"/>
    <x v="1"/>
    <x v="3"/>
    <n v="1486947.29"/>
    <x v="13"/>
    <x v="32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0"/>
    <n v="-17.95"/>
    <m/>
    <x v="5"/>
    <x v="7"/>
    <m/>
    <m/>
    <x v="5"/>
    <x v="7"/>
    <x v="0"/>
    <x v="1"/>
    <x v="1"/>
    <x v="3"/>
    <n v="17.95"/>
    <x v="13"/>
    <x v="32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6000"/>
    <n v="2.68"/>
    <m/>
    <x v="17"/>
    <x v="20"/>
    <m/>
    <m/>
    <x v="17"/>
    <x v="20"/>
    <x v="16"/>
    <x v="1"/>
    <x v="1"/>
    <x v="3"/>
    <n v="2.68"/>
    <x v="13"/>
    <x v="1"/>
    <n v="2022"/>
    <x v="4"/>
  </r>
  <r>
    <x v="9"/>
    <s v="2.01.04.00.00.00"/>
    <x v="1"/>
    <x v="1"/>
    <x v="0"/>
    <x v="0"/>
    <x v="1"/>
    <x v="3"/>
    <m/>
    <m/>
    <x v="1"/>
    <x v="0"/>
    <d v="2022-01-28T00:00:00"/>
    <x v="299"/>
    <n v="-315964"/>
    <n v="-7265.48"/>
    <m/>
    <x v="19"/>
    <x v="6"/>
    <m/>
    <m/>
    <x v="19"/>
    <x v="6"/>
    <x v="7"/>
    <x v="1"/>
    <x v="1"/>
    <x v="3"/>
    <n v="7265.48"/>
    <x v="13"/>
    <x v="32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0"/>
    <n v="-204.64"/>
    <m/>
    <x v="5"/>
    <x v="6"/>
    <m/>
    <m/>
    <x v="5"/>
    <x v="6"/>
    <x v="0"/>
    <x v="1"/>
    <x v="1"/>
    <x v="3"/>
    <n v="204.64"/>
    <x v="13"/>
    <x v="32"/>
    <n v="2022"/>
    <x v="4"/>
  </r>
  <r>
    <x v="36"/>
    <m/>
    <x v="1"/>
    <x v="2"/>
    <x v="1"/>
    <x v="0"/>
    <x v="1"/>
    <x v="0"/>
    <m/>
    <m/>
    <x v="1"/>
    <x v="0"/>
    <d v="2022-01-28T00:00:00"/>
    <x v="299"/>
    <n v="0"/>
    <n v="135.47999999999999"/>
    <m/>
    <x v="8"/>
    <x v="6"/>
    <m/>
    <m/>
    <x v="8"/>
    <x v="6"/>
    <x v="23"/>
    <x v="1"/>
    <x v="1"/>
    <x v="3"/>
    <n v="135.47999999999999"/>
    <x v="13"/>
    <x v="1"/>
    <n v="2022"/>
    <x v="4"/>
  </r>
  <r>
    <x v="39"/>
    <m/>
    <x v="1"/>
    <x v="2"/>
    <x v="1"/>
    <x v="0"/>
    <x v="1"/>
    <x v="0"/>
    <m/>
    <m/>
    <x v="1"/>
    <x v="0"/>
    <d v="2022-01-28T00:00:00"/>
    <x v="299"/>
    <n v="0"/>
    <n v="476.19"/>
    <m/>
    <x v="16"/>
    <x v="7"/>
    <m/>
    <m/>
    <x v="16"/>
    <x v="7"/>
    <x v="16"/>
    <x v="1"/>
    <x v="1"/>
    <x v="3"/>
    <n v="476.19"/>
    <x v="13"/>
    <x v="1"/>
    <n v="2022"/>
    <x v="4"/>
  </r>
  <r>
    <x v="19"/>
    <m/>
    <x v="1"/>
    <x v="2"/>
    <x v="1"/>
    <x v="0"/>
    <x v="1"/>
    <x v="0"/>
    <m/>
    <m/>
    <x v="1"/>
    <x v="0"/>
    <d v="2022-01-28T00:00:00"/>
    <x v="299"/>
    <n v="0"/>
    <n v="1320.14"/>
    <m/>
    <x v="17"/>
    <x v="2"/>
    <m/>
    <m/>
    <x v="17"/>
    <x v="2"/>
    <x v="16"/>
    <x v="1"/>
    <x v="1"/>
    <x v="3"/>
    <n v="1320.14"/>
    <x v="13"/>
    <x v="1"/>
    <n v="2022"/>
    <x v="4"/>
  </r>
  <r>
    <x v="6"/>
    <m/>
    <x v="1"/>
    <x v="1"/>
    <x v="0"/>
    <x v="0"/>
    <x v="1"/>
    <x v="0"/>
    <m/>
    <m/>
    <x v="1"/>
    <x v="0"/>
    <d v="2022-01-28T00:00:00"/>
    <x v="299"/>
    <n v="0"/>
    <n v="-32119.05"/>
    <m/>
    <x v="1"/>
    <x v="6"/>
    <m/>
    <m/>
    <x v="1"/>
    <x v="6"/>
    <x v="0"/>
    <x v="1"/>
    <x v="1"/>
    <x v="3"/>
    <n v="32119.05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28T00:00:00"/>
    <x v="299"/>
    <n v="7500"/>
    <n v="22.89"/>
    <m/>
    <x v="17"/>
    <x v="20"/>
    <m/>
    <m/>
    <x v="17"/>
    <x v="20"/>
    <x v="16"/>
    <x v="1"/>
    <x v="1"/>
    <x v="3"/>
    <n v="22.89"/>
    <x v="13"/>
    <x v="1"/>
    <n v="2022"/>
    <x v="4"/>
  </r>
  <r>
    <x v="3"/>
    <s v="2.01.01.01.00.00"/>
    <x v="1"/>
    <x v="2"/>
    <x v="0"/>
    <x v="0"/>
    <x v="1"/>
    <x v="0"/>
    <m/>
    <m/>
    <x v="1"/>
    <x v="0"/>
    <d v="2022-01-28T00:00:00"/>
    <x v="299"/>
    <n v="0"/>
    <n v="325271.95"/>
    <m/>
    <x v="15"/>
    <x v="6"/>
    <m/>
    <m/>
    <x v="15"/>
    <x v="6"/>
    <x v="2"/>
    <x v="1"/>
    <x v="1"/>
    <x v="3"/>
    <n v="325271.95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28T00:00:00"/>
    <x v="299"/>
    <n v="0"/>
    <n v="-3083.25"/>
    <m/>
    <x v="5"/>
    <x v="17"/>
    <m/>
    <m/>
    <x v="5"/>
    <x v="17"/>
    <x v="0"/>
    <x v="1"/>
    <x v="1"/>
    <x v="3"/>
    <n v="3083.25"/>
    <x v="13"/>
    <x v="32"/>
    <n v="2022"/>
    <x v="4"/>
  </r>
  <r>
    <x v="13"/>
    <m/>
    <x v="1"/>
    <x v="1"/>
    <x v="0"/>
    <x v="1"/>
    <x v="0"/>
    <x v="0"/>
    <m/>
    <s v="3"/>
    <x v="1"/>
    <x v="0"/>
    <d v="2022-01-14T00:00:00"/>
    <x v="299"/>
    <m/>
    <n v="162226.26"/>
    <m/>
    <x v="0"/>
    <x v="0"/>
    <m/>
    <m/>
    <x v="0"/>
    <x v="0"/>
    <x v="10"/>
    <x v="1"/>
    <x v="1"/>
    <x v="3"/>
    <n v="0"/>
    <x v="0"/>
    <x v="0"/>
    <n v="2022"/>
    <x v="3"/>
  </r>
  <r>
    <x v="14"/>
    <m/>
    <x v="1"/>
    <x v="1"/>
    <x v="0"/>
    <x v="0"/>
    <x v="0"/>
    <x v="0"/>
    <m/>
    <s v="4"/>
    <x v="1"/>
    <x v="0"/>
    <d v="2022-01-18T00:00:00"/>
    <x v="299"/>
    <m/>
    <n v="1008435.45"/>
    <m/>
    <x v="0"/>
    <x v="0"/>
    <m/>
    <m/>
    <x v="0"/>
    <x v="0"/>
    <x v="11"/>
    <x v="1"/>
    <x v="1"/>
    <x v="3"/>
    <n v="0"/>
    <x v="0"/>
    <x v="0"/>
    <n v="2022"/>
    <x v="4"/>
  </r>
  <r>
    <x v="12"/>
    <m/>
    <x v="1"/>
    <x v="1"/>
    <x v="0"/>
    <x v="0"/>
    <x v="0"/>
    <x v="0"/>
    <m/>
    <s v="3"/>
    <x v="1"/>
    <x v="0"/>
    <d v="2022-01-17T00:00:00"/>
    <x v="299"/>
    <m/>
    <n v="9437914.2400000002"/>
    <m/>
    <x v="0"/>
    <x v="0"/>
    <m/>
    <m/>
    <x v="0"/>
    <x v="0"/>
    <x v="10"/>
    <x v="1"/>
    <x v="1"/>
    <x v="3"/>
    <n v="0"/>
    <x v="0"/>
    <x v="0"/>
    <n v="2022"/>
    <x v="4"/>
  </r>
  <r>
    <x v="1"/>
    <m/>
    <x v="1"/>
    <x v="1"/>
    <x v="0"/>
    <x v="0"/>
    <x v="0"/>
    <x v="0"/>
    <m/>
    <s v="3"/>
    <x v="1"/>
    <x v="0"/>
    <d v="2022-01-14T00:00:00"/>
    <x v="299"/>
    <m/>
    <n v="6286430.6299999999"/>
    <m/>
    <x v="0"/>
    <x v="0"/>
    <m/>
    <m/>
    <x v="0"/>
    <x v="0"/>
    <x v="1"/>
    <x v="1"/>
    <x v="1"/>
    <x v="3"/>
    <n v="0"/>
    <x v="0"/>
    <x v="0"/>
    <n v="2022"/>
    <x v="4"/>
  </r>
  <r>
    <x v="13"/>
    <m/>
    <x v="1"/>
    <x v="1"/>
    <x v="0"/>
    <x v="1"/>
    <x v="0"/>
    <x v="0"/>
    <m/>
    <s v="1"/>
    <x v="1"/>
    <x v="0"/>
    <d v="2022-01-14T00:00:00"/>
    <x v="299"/>
    <m/>
    <n v="41332"/>
    <m/>
    <x v="0"/>
    <x v="0"/>
    <m/>
    <m/>
    <x v="0"/>
    <x v="0"/>
    <x v="10"/>
    <x v="1"/>
    <x v="1"/>
    <x v="3"/>
    <n v="0"/>
    <x v="0"/>
    <x v="0"/>
    <n v="2022"/>
    <x v="3"/>
  </r>
  <r>
    <x v="5"/>
    <m/>
    <x v="1"/>
    <x v="2"/>
    <x v="0"/>
    <x v="0"/>
    <x v="0"/>
    <x v="0"/>
    <m/>
    <s v="4"/>
    <x v="1"/>
    <x v="0"/>
    <d v="2022-01-20T00:00:00"/>
    <x v="299"/>
    <m/>
    <n v="6195.55"/>
    <m/>
    <x v="0"/>
    <x v="0"/>
    <m/>
    <m/>
    <x v="0"/>
    <x v="0"/>
    <x v="0"/>
    <x v="1"/>
    <x v="1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1-28T00:00:00"/>
    <x v="299"/>
    <n v="4353.41"/>
    <n v="108.51"/>
    <m/>
    <x v="17"/>
    <x v="4"/>
    <m/>
    <m/>
    <x v="17"/>
    <x v="4"/>
    <x v="16"/>
    <x v="1"/>
    <x v="1"/>
    <x v="3"/>
    <n v="108.51"/>
    <x v="13"/>
    <x v="1"/>
    <n v="2022"/>
    <x v="4"/>
  </r>
  <r>
    <x v="21"/>
    <m/>
    <x v="1"/>
    <x v="1"/>
    <x v="1"/>
    <x v="0"/>
    <x v="0"/>
    <x v="0"/>
    <m/>
    <m/>
    <x v="1"/>
    <x v="0"/>
    <d v="2022-01-28T00:00:00"/>
    <x v="299"/>
    <m/>
    <n v="4690.4799999999996"/>
    <m/>
    <x v="0"/>
    <x v="0"/>
    <m/>
    <m/>
    <x v="0"/>
    <x v="0"/>
    <x v="1"/>
    <x v="1"/>
    <x v="1"/>
    <x v="3"/>
    <n v="0"/>
    <x v="0"/>
    <x v="0"/>
    <n v="2022"/>
    <x v="4"/>
  </r>
  <r>
    <x v="10"/>
    <m/>
    <x v="1"/>
    <x v="1"/>
    <x v="1"/>
    <x v="0"/>
    <x v="0"/>
    <x v="0"/>
    <m/>
    <m/>
    <x v="1"/>
    <x v="0"/>
    <d v="2022-01-28T00:00:00"/>
    <x v="299"/>
    <m/>
    <n v="6195.55"/>
    <m/>
    <x v="0"/>
    <x v="0"/>
    <m/>
    <m/>
    <x v="0"/>
    <x v="0"/>
    <x v="8"/>
    <x v="1"/>
    <x v="1"/>
    <x v="3"/>
    <n v="0"/>
    <x v="0"/>
    <x v="0"/>
    <n v="2022"/>
    <x v="4"/>
  </r>
  <r>
    <x v="10"/>
    <m/>
    <x v="1"/>
    <x v="1"/>
    <x v="1"/>
    <x v="0"/>
    <x v="0"/>
    <x v="0"/>
    <m/>
    <m/>
    <x v="1"/>
    <x v="0"/>
    <d v="2022-01-28T00:00:00"/>
    <x v="299"/>
    <m/>
    <n v="18032717.329999998"/>
    <m/>
    <x v="0"/>
    <x v="0"/>
    <m/>
    <m/>
    <x v="0"/>
    <x v="0"/>
    <x v="8"/>
    <x v="1"/>
    <x v="1"/>
    <x v="3"/>
    <n v="0"/>
    <x v="0"/>
    <x v="0"/>
    <n v="2022"/>
    <x v="4"/>
  </r>
  <r>
    <x v="4"/>
    <m/>
    <x v="1"/>
    <x v="1"/>
    <x v="0"/>
    <x v="0"/>
    <x v="0"/>
    <x v="0"/>
    <m/>
    <s v="3"/>
    <x v="1"/>
    <x v="0"/>
    <d v="2022-01-20T00:00:00"/>
    <x v="299"/>
    <m/>
    <n v="8792.1"/>
    <m/>
    <x v="0"/>
    <x v="0"/>
    <m/>
    <m/>
    <x v="0"/>
    <x v="0"/>
    <x v="3"/>
    <x v="1"/>
    <x v="1"/>
    <x v="3"/>
    <n v="0"/>
    <x v="0"/>
    <x v="0"/>
    <n v="2022"/>
    <x v="4"/>
  </r>
  <r>
    <x v="5"/>
    <m/>
    <x v="1"/>
    <x v="1"/>
    <x v="0"/>
    <x v="0"/>
    <x v="0"/>
    <x v="0"/>
    <m/>
    <s v="1"/>
    <x v="1"/>
    <x v="0"/>
    <d v="2022-01-20T00:00:00"/>
    <x v="299"/>
    <m/>
    <n v="120357.14"/>
    <m/>
    <x v="0"/>
    <x v="0"/>
    <m/>
    <m/>
    <x v="0"/>
    <x v="0"/>
    <x v="0"/>
    <x v="1"/>
    <x v="1"/>
    <x v="3"/>
    <n v="0"/>
    <x v="0"/>
    <x v="0"/>
    <n v="2022"/>
    <x v="4"/>
  </r>
  <r>
    <x v="5"/>
    <m/>
    <x v="1"/>
    <x v="2"/>
    <x v="0"/>
    <x v="0"/>
    <x v="0"/>
    <x v="0"/>
    <m/>
    <s v="4"/>
    <x v="1"/>
    <x v="0"/>
    <d v="2022-01-20T00:00:00"/>
    <x v="299"/>
    <m/>
    <n v="4690.4799999999996"/>
    <m/>
    <x v="0"/>
    <x v="0"/>
    <m/>
    <m/>
    <x v="0"/>
    <x v="0"/>
    <x v="0"/>
    <x v="1"/>
    <x v="1"/>
    <x v="3"/>
    <n v="0"/>
    <x v="0"/>
    <x v="0"/>
    <n v="2022"/>
    <x v="4"/>
  </r>
  <r>
    <x v="15"/>
    <s v="2.06.01.00.00.00"/>
    <x v="1"/>
    <x v="1"/>
    <x v="0"/>
    <x v="0"/>
    <x v="1"/>
    <x v="3"/>
    <m/>
    <m/>
    <x v="1"/>
    <x v="0"/>
    <d v="2022-01-28T00:00:00"/>
    <x v="299"/>
    <n v="-800000"/>
    <n v="-7142.86"/>
    <m/>
    <x v="32"/>
    <x v="19"/>
    <m/>
    <m/>
    <x v="23"/>
    <x v="19"/>
    <x v="12"/>
    <x v="1"/>
    <x v="1"/>
    <x v="3"/>
    <n v="7142.86"/>
    <x v="13"/>
    <x v="32"/>
    <n v="2022"/>
    <x v="4"/>
  </r>
  <r>
    <x v="19"/>
    <s v="1.02.06.00.00.00"/>
    <x v="1"/>
    <x v="2"/>
    <x v="1"/>
    <x v="0"/>
    <x v="1"/>
    <x v="0"/>
    <m/>
    <m/>
    <x v="1"/>
    <x v="0"/>
    <d v="2022-01-28T00:00:00"/>
    <x v="299"/>
    <n v="208032.5"/>
    <n v="4953.1499999999996"/>
    <m/>
    <x v="17"/>
    <x v="2"/>
    <m/>
    <m/>
    <x v="17"/>
    <x v="2"/>
    <x v="16"/>
    <x v="1"/>
    <x v="1"/>
    <x v="3"/>
    <n v="4953.1499999999996"/>
    <x v="13"/>
    <x v="1"/>
    <n v="2022"/>
    <x v="4"/>
  </r>
  <r>
    <x v="13"/>
    <m/>
    <x v="1"/>
    <x v="1"/>
    <x v="0"/>
    <x v="1"/>
    <x v="0"/>
    <x v="0"/>
    <m/>
    <s v="1"/>
    <x v="1"/>
    <x v="0"/>
    <d v="2022-01-14T00:00:00"/>
    <x v="299"/>
    <m/>
    <n v="631795.63"/>
    <m/>
    <x v="0"/>
    <x v="0"/>
    <m/>
    <m/>
    <x v="0"/>
    <x v="0"/>
    <x v="10"/>
    <x v="1"/>
    <x v="1"/>
    <x v="3"/>
    <n v="0"/>
    <x v="0"/>
    <x v="0"/>
    <n v="2022"/>
    <x v="3"/>
  </r>
  <r>
    <x v="7"/>
    <m/>
    <x v="1"/>
    <x v="1"/>
    <x v="0"/>
    <x v="0"/>
    <x v="0"/>
    <x v="0"/>
    <m/>
    <s v="3"/>
    <x v="1"/>
    <x v="0"/>
    <d v="2022-01-14T00:00:00"/>
    <x v="299"/>
    <m/>
    <n v="5668.81"/>
    <m/>
    <x v="0"/>
    <x v="0"/>
    <m/>
    <m/>
    <x v="0"/>
    <x v="0"/>
    <x v="4"/>
    <x v="1"/>
    <x v="1"/>
    <x v="3"/>
    <n v="0"/>
    <x v="0"/>
    <x v="0"/>
    <n v="2022"/>
    <x v="4"/>
  </r>
  <r>
    <x v="1"/>
    <m/>
    <x v="1"/>
    <x v="1"/>
    <x v="0"/>
    <x v="0"/>
    <x v="0"/>
    <x v="0"/>
    <m/>
    <s v="3"/>
    <x v="1"/>
    <x v="0"/>
    <d v="2022-01-14T00:00:00"/>
    <x v="299"/>
    <m/>
    <n v="151258.68"/>
    <m/>
    <x v="0"/>
    <x v="0"/>
    <m/>
    <m/>
    <x v="0"/>
    <x v="0"/>
    <x v="1"/>
    <x v="1"/>
    <x v="1"/>
    <x v="3"/>
    <n v="0"/>
    <x v="0"/>
    <x v="0"/>
    <n v="2022"/>
    <x v="4"/>
  </r>
  <r>
    <x v="1"/>
    <m/>
    <x v="1"/>
    <x v="1"/>
    <x v="0"/>
    <x v="0"/>
    <x v="0"/>
    <x v="0"/>
    <m/>
    <s v="1"/>
    <x v="1"/>
    <x v="0"/>
    <d v="2022-01-14T00:00:00"/>
    <x v="299"/>
    <m/>
    <n v="9170.5400000000009"/>
    <m/>
    <x v="0"/>
    <x v="0"/>
    <m/>
    <m/>
    <x v="0"/>
    <x v="0"/>
    <x v="1"/>
    <x v="1"/>
    <x v="1"/>
    <x v="3"/>
    <n v="0"/>
    <x v="0"/>
    <x v="0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28271.18"/>
    <n v="673.12"/>
    <m/>
    <x v="17"/>
    <x v="4"/>
    <m/>
    <m/>
    <x v="17"/>
    <x v="4"/>
    <x v="16"/>
    <x v="1"/>
    <x v="1"/>
    <x v="3"/>
    <n v="673.12"/>
    <x v="13"/>
    <x v="1"/>
    <n v="2022"/>
    <x v="4"/>
  </r>
  <r>
    <x v="1"/>
    <m/>
    <x v="1"/>
    <x v="1"/>
    <x v="0"/>
    <x v="0"/>
    <x v="0"/>
    <x v="0"/>
    <m/>
    <s v="3"/>
    <x v="1"/>
    <x v="0"/>
    <d v="2022-01-17T00:00:00"/>
    <x v="299"/>
    <m/>
    <n v="45444"/>
    <m/>
    <x v="0"/>
    <x v="0"/>
    <m/>
    <m/>
    <x v="0"/>
    <x v="0"/>
    <x v="1"/>
    <x v="1"/>
    <x v="1"/>
    <x v="3"/>
    <n v="0"/>
    <x v="0"/>
    <x v="0"/>
    <n v="2022"/>
    <x v="4"/>
  </r>
  <r>
    <x v="13"/>
    <m/>
    <x v="1"/>
    <x v="1"/>
    <x v="0"/>
    <x v="1"/>
    <x v="0"/>
    <x v="0"/>
    <m/>
    <s v="3"/>
    <x v="1"/>
    <x v="0"/>
    <d v="2022-01-14T00:00:00"/>
    <x v="299"/>
    <m/>
    <n v="80151.03"/>
    <m/>
    <x v="0"/>
    <x v="0"/>
    <m/>
    <m/>
    <x v="0"/>
    <x v="0"/>
    <x v="10"/>
    <x v="1"/>
    <x v="1"/>
    <x v="3"/>
    <n v="0"/>
    <x v="0"/>
    <x v="0"/>
    <n v="2022"/>
    <x v="3"/>
  </r>
  <r>
    <x v="1"/>
    <m/>
    <x v="1"/>
    <x v="1"/>
    <x v="0"/>
    <x v="0"/>
    <x v="0"/>
    <x v="0"/>
    <m/>
    <s v="3"/>
    <x v="1"/>
    <x v="0"/>
    <d v="2022-01-14T00:00:00"/>
    <x v="299"/>
    <m/>
    <n v="43740.81"/>
    <m/>
    <x v="0"/>
    <x v="0"/>
    <m/>
    <m/>
    <x v="0"/>
    <x v="0"/>
    <x v="1"/>
    <x v="1"/>
    <x v="1"/>
    <x v="3"/>
    <n v="0"/>
    <x v="0"/>
    <x v="0"/>
    <n v="2022"/>
    <x v="4"/>
  </r>
  <r>
    <x v="19"/>
    <s v="1.02.11.00.00.00"/>
    <x v="1"/>
    <x v="2"/>
    <x v="1"/>
    <x v="0"/>
    <x v="1"/>
    <x v="0"/>
    <m/>
    <m/>
    <x v="1"/>
    <x v="0"/>
    <d v="2022-01-28T00:00:00"/>
    <x v="299"/>
    <n v="26162.400000000001"/>
    <n v="622.91"/>
    <m/>
    <x v="17"/>
    <x v="4"/>
    <m/>
    <m/>
    <x v="17"/>
    <x v="4"/>
    <x v="16"/>
    <x v="1"/>
    <x v="1"/>
    <x v="3"/>
    <n v="622.91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31T00:00:00"/>
    <x v="300"/>
    <n v="10000"/>
    <n v="395.23"/>
    <m/>
    <x v="17"/>
    <x v="3"/>
    <m/>
    <m/>
    <x v="17"/>
    <x v="3"/>
    <x v="16"/>
    <x v="1"/>
    <x v="1"/>
    <x v="3"/>
    <n v="395.23"/>
    <x v="13"/>
    <x v="1"/>
    <n v="2022"/>
    <x v="4"/>
  </r>
  <r>
    <x v="19"/>
    <s v="1.02.03.00.00.00"/>
    <x v="5"/>
    <x v="2"/>
    <x v="1"/>
    <x v="0"/>
    <x v="1"/>
    <x v="0"/>
    <m/>
    <m/>
    <x v="2"/>
    <x v="0"/>
    <d v="2022-01-31T00:00:00"/>
    <x v="300"/>
    <n v="13052.67"/>
    <n v="0"/>
    <m/>
    <x v="17"/>
    <x v="15"/>
    <m/>
    <m/>
    <x v="17"/>
    <x v="15"/>
    <x v="16"/>
    <x v="1"/>
    <x v="1"/>
    <x v="3"/>
    <n v="0"/>
    <x v="13"/>
    <x v="1"/>
    <n v="2022"/>
    <x v="4"/>
  </r>
  <r>
    <x v="19"/>
    <s v="1.02.03.00.00.00"/>
    <x v="1"/>
    <x v="2"/>
    <x v="1"/>
    <x v="0"/>
    <x v="1"/>
    <x v="0"/>
    <m/>
    <m/>
    <x v="1"/>
    <x v="0"/>
    <d v="2022-01-31T00:00:00"/>
    <x v="300"/>
    <n v="3219.76"/>
    <n v="76.66"/>
    <m/>
    <x v="17"/>
    <x v="15"/>
    <m/>
    <m/>
    <x v="17"/>
    <x v="15"/>
    <x v="16"/>
    <x v="1"/>
    <x v="1"/>
    <x v="3"/>
    <n v="76.66"/>
    <x v="13"/>
    <x v="1"/>
    <n v="2022"/>
    <x v="4"/>
  </r>
  <r>
    <x v="19"/>
    <s v="1.02.11.00.00.00"/>
    <x v="5"/>
    <x v="2"/>
    <x v="1"/>
    <x v="0"/>
    <x v="1"/>
    <x v="0"/>
    <m/>
    <m/>
    <x v="2"/>
    <x v="0"/>
    <d v="2022-01-31T00:00:00"/>
    <x v="300"/>
    <n v="71740.039999999994"/>
    <n v="0"/>
    <m/>
    <x v="17"/>
    <x v="13"/>
    <m/>
    <m/>
    <x v="17"/>
    <x v="13"/>
    <x v="16"/>
    <x v="1"/>
    <x v="1"/>
    <x v="3"/>
    <n v="0"/>
    <x v="13"/>
    <x v="1"/>
    <n v="2022"/>
    <x v="4"/>
  </r>
  <r>
    <x v="19"/>
    <s v="1.02.11.00.00.00"/>
    <x v="5"/>
    <x v="2"/>
    <x v="1"/>
    <x v="0"/>
    <x v="1"/>
    <x v="0"/>
    <m/>
    <m/>
    <x v="2"/>
    <x v="0"/>
    <d v="2022-01-31T00:00:00"/>
    <x v="300"/>
    <n v="70000"/>
    <n v="0"/>
    <m/>
    <x v="17"/>
    <x v="13"/>
    <m/>
    <m/>
    <x v="17"/>
    <x v="13"/>
    <x v="16"/>
    <x v="1"/>
    <x v="1"/>
    <x v="3"/>
    <n v="0"/>
    <x v="13"/>
    <x v="1"/>
    <n v="2022"/>
    <x v="4"/>
  </r>
  <r>
    <x v="19"/>
    <s v="1.02.05.00.00.00"/>
    <x v="1"/>
    <x v="2"/>
    <x v="1"/>
    <x v="0"/>
    <x v="1"/>
    <x v="0"/>
    <m/>
    <m/>
    <x v="1"/>
    <x v="0"/>
    <d v="2022-01-31T00:00:00"/>
    <x v="300"/>
    <n v="18000"/>
    <n v="654.59"/>
    <m/>
    <x v="17"/>
    <x v="5"/>
    <m/>
    <m/>
    <x v="17"/>
    <x v="5"/>
    <x v="16"/>
    <x v="1"/>
    <x v="1"/>
    <x v="3"/>
    <n v="654.59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71.430000000000007"/>
    <m/>
    <x v="16"/>
    <x v="7"/>
    <m/>
    <m/>
    <x v="16"/>
    <x v="7"/>
    <x v="16"/>
    <x v="1"/>
    <x v="1"/>
    <x v="3"/>
    <n v="71.430000000000007"/>
    <x v="13"/>
    <x v="1"/>
    <n v="2022"/>
    <x v="4"/>
  </r>
  <r>
    <x v="5"/>
    <m/>
    <x v="4"/>
    <x v="1"/>
    <x v="0"/>
    <x v="0"/>
    <x v="1"/>
    <x v="0"/>
    <m/>
    <m/>
    <x v="1"/>
    <x v="0"/>
    <d v="2022-01-31T00:00:00"/>
    <x v="300"/>
    <n v="0"/>
    <n v="-44405.09"/>
    <m/>
    <x v="5"/>
    <x v="1"/>
    <m/>
    <m/>
    <x v="5"/>
    <x v="1"/>
    <x v="0"/>
    <x v="1"/>
    <x v="1"/>
    <x v="3"/>
    <n v="44405.09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642.86"/>
    <m/>
    <x v="16"/>
    <x v="2"/>
    <m/>
    <m/>
    <x v="16"/>
    <x v="2"/>
    <x v="16"/>
    <x v="1"/>
    <x v="1"/>
    <x v="3"/>
    <n v="642.86"/>
    <x v="13"/>
    <x v="1"/>
    <n v="2022"/>
    <x v="4"/>
  </r>
  <r>
    <x v="5"/>
    <s v="2.15.08.14.00.00"/>
    <x v="1"/>
    <x v="1"/>
    <x v="0"/>
    <x v="0"/>
    <x v="1"/>
    <x v="3"/>
    <m/>
    <m/>
    <x v="1"/>
    <x v="0"/>
    <d v="2022-01-31T00:00:00"/>
    <x v="300"/>
    <n v="0"/>
    <n v="-11.9"/>
    <m/>
    <x v="5"/>
    <x v="6"/>
    <m/>
    <m/>
    <x v="5"/>
    <x v="6"/>
    <x v="0"/>
    <x v="1"/>
    <x v="1"/>
    <x v="3"/>
    <n v="11.9"/>
    <x v="13"/>
    <x v="32"/>
    <n v="2022"/>
    <x v="4"/>
  </r>
  <r>
    <x v="27"/>
    <m/>
    <x v="4"/>
    <x v="1"/>
    <x v="0"/>
    <x v="0"/>
    <x v="1"/>
    <x v="0"/>
    <m/>
    <m/>
    <x v="1"/>
    <x v="0"/>
    <d v="2022-01-31T00:00:00"/>
    <x v="300"/>
    <n v="0"/>
    <n v="-1393.05"/>
    <m/>
    <x v="14"/>
    <x v="1"/>
    <m/>
    <m/>
    <x v="14"/>
    <x v="1"/>
    <x v="0"/>
    <x v="1"/>
    <x v="1"/>
    <x v="3"/>
    <n v="1393.05"/>
    <x v="13"/>
    <x v="1"/>
    <n v="2022"/>
    <x v="4"/>
  </r>
  <r>
    <x v="27"/>
    <m/>
    <x v="1"/>
    <x v="1"/>
    <x v="0"/>
    <x v="0"/>
    <x v="1"/>
    <x v="0"/>
    <m/>
    <m/>
    <x v="1"/>
    <x v="0"/>
    <d v="2022-01-31T00:00:00"/>
    <x v="300"/>
    <n v="0"/>
    <n v="-169.21"/>
    <m/>
    <x v="14"/>
    <x v="11"/>
    <m/>
    <m/>
    <x v="14"/>
    <x v="11"/>
    <x v="0"/>
    <x v="1"/>
    <x v="1"/>
    <x v="3"/>
    <n v="169.21"/>
    <x v="13"/>
    <x v="1"/>
    <n v="2022"/>
    <x v="4"/>
  </r>
  <r>
    <x v="29"/>
    <m/>
    <x v="4"/>
    <x v="1"/>
    <x v="0"/>
    <x v="0"/>
    <x v="1"/>
    <x v="0"/>
    <m/>
    <m/>
    <x v="1"/>
    <x v="0"/>
    <d v="2022-01-31T00:00:00"/>
    <x v="300"/>
    <n v="0"/>
    <n v="-2975.59"/>
    <m/>
    <x v="9"/>
    <x v="1"/>
    <m/>
    <m/>
    <x v="9"/>
    <x v="1"/>
    <x v="0"/>
    <x v="1"/>
    <x v="1"/>
    <x v="3"/>
    <n v="2975.59"/>
    <x v="13"/>
    <x v="1"/>
    <n v="2022"/>
    <x v="4"/>
  </r>
  <r>
    <x v="19"/>
    <m/>
    <x v="1"/>
    <x v="2"/>
    <x v="1"/>
    <x v="0"/>
    <x v="1"/>
    <x v="0"/>
    <m/>
    <m/>
    <x v="1"/>
    <x v="0"/>
    <d v="2022-01-31T00:00:00"/>
    <x v="300"/>
    <n v="0"/>
    <n v="169.21"/>
    <m/>
    <x v="17"/>
    <x v="1"/>
    <m/>
    <m/>
    <x v="17"/>
    <x v="1"/>
    <x v="16"/>
    <x v="1"/>
    <x v="1"/>
    <x v="3"/>
    <n v="169.21"/>
    <x v="13"/>
    <x v="1"/>
    <n v="2022"/>
    <x v="4"/>
  </r>
  <r>
    <x v="6"/>
    <m/>
    <x v="4"/>
    <x v="1"/>
    <x v="0"/>
    <x v="0"/>
    <x v="1"/>
    <x v="0"/>
    <m/>
    <m/>
    <x v="1"/>
    <x v="0"/>
    <d v="2022-01-31T00:00:00"/>
    <x v="300"/>
    <n v="0"/>
    <n v="-0.22"/>
    <m/>
    <x v="1"/>
    <x v="1"/>
    <m/>
    <m/>
    <x v="1"/>
    <x v="1"/>
    <x v="0"/>
    <x v="1"/>
    <x v="1"/>
    <x v="3"/>
    <n v="0.22"/>
    <x v="13"/>
    <x v="1"/>
    <n v="2022"/>
    <x v="4"/>
  </r>
  <r>
    <x v="1"/>
    <m/>
    <x v="4"/>
    <x v="1"/>
    <x v="0"/>
    <x v="0"/>
    <x v="1"/>
    <x v="0"/>
    <m/>
    <m/>
    <x v="1"/>
    <x v="0"/>
    <d v="2022-01-31T00:00:00"/>
    <x v="300"/>
    <n v="0"/>
    <n v="-1.83"/>
    <m/>
    <x v="6"/>
    <x v="1"/>
    <m/>
    <m/>
    <x v="6"/>
    <x v="1"/>
    <x v="1"/>
    <x v="1"/>
    <x v="1"/>
    <x v="3"/>
    <n v="1.83"/>
    <x v="13"/>
    <x v="1"/>
    <n v="2022"/>
    <x v="4"/>
  </r>
  <r>
    <x v="36"/>
    <m/>
    <x v="1"/>
    <x v="2"/>
    <x v="1"/>
    <x v="0"/>
    <x v="1"/>
    <x v="0"/>
    <m/>
    <m/>
    <x v="1"/>
    <x v="0"/>
    <d v="2022-01-31T00:00:00"/>
    <x v="300"/>
    <n v="0"/>
    <n v="13.05"/>
    <m/>
    <x v="8"/>
    <x v="6"/>
    <m/>
    <m/>
    <x v="8"/>
    <x v="6"/>
    <x v="23"/>
    <x v="1"/>
    <x v="1"/>
    <x v="3"/>
    <n v="13.05"/>
    <x v="13"/>
    <x v="1"/>
    <n v="2022"/>
    <x v="4"/>
  </r>
  <r>
    <x v="37"/>
    <m/>
    <x v="4"/>
    <x v="1"/>
    <x v="0"/>
    <x v="0"/>
    <x v="1"/>
    <x v="0"/>
    <m/>
    <m/>
    <x v="1"/>
    <x v="0"/>
    <d v="2022-01-31T00:00:00"/>
    <x v="300"/>
    <n v="0"/>
    <n v="-2681.93"/>
    <m/>
    <x v="11"/>
    <x v="1"/>
    <m/>
    <m/>
    <x v="11"/>
    <x v="1"/>
    <x v="6"/>
    <x v="1"/>
    <x v="1"/>
    <x v="3"/>
    <n v="2681.93"/>
    <x v="13"/>
    <x v="1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119.05"/>
    <m/>
    <x v="16"/>
    <x v="18"/>
    <m/>
    <m/>
    <x v="16"/>
    <x v="18"/>
    <x v="16"/>
    <x v="1"/>
    <x v="1"/>
    <x v="3"/>
    <n v="119.05"/>
    <x v="13"/>
    <x v="1"/>
    <n v="2022"/>
    <x v="4"/>
  </r>
  <r>
    <x v="38"/>
    <m/>
    <x v="4"/>
    <x v="1"/>
    <x v="0"/>
    <x v="0"/>
    <x v="1"/>
    <x v="0"/>
    <m/>
    <m/>
    <x v="1"/>
    <x v="0"/>
    <d v="2022-01-31T00:00:00"/>
    <x v="300"/>
    <n v="0"/>
    <n v="-202.3"/>
    <m/>
    <x v="12"/>
    <x v="1"/>
    <m/>
    <m/>
    <x v="12"/>
    <x v="1"/>
    <x v="5"/>
    <x v="1"/>
    <x v="1"/>
    <x v="3"/>
    <n v="202.3"/>
    <x v="13"/>
    <x v="1"/>
    <n v="2022"/>
    <x v="4"/>
  </r>
  <r>
    <x v="27"/>
    <m/>
    <x v="1"/>
    <x v="1"/>
    <x v="0"/>
    <x v="0"/>
    <x v="1"/>
    <x v="0"/>
    <m/>
    <m/>
    <x v="1"/>
    <x v="0"/>
    <d v="2022-01-31T00:00:00"/>
    <x v="300"/>
    <n v="0"/>
    <n v="-437.62"/>
    <m/>
    <x v="14"/>
    <x v="11"/>
    <m/>
    <m/>
    <x v="14"/>
    <x v="11"/>
    <x v="0"/>
    <x v="1"/>
    <x v="1"/>
    <x v="3"/>
    <n v="437.62"/>
    <x v="13"/>
    <x v="1"/>
    <n v="2022"/>
    <x v="4"/>
  </r>
  <r>
    <x v="3"/>
    <s v="2.01.01.01.00.00"/>
    <x v="1"/>
    <x v="1"/>
    <x v="0"/>
    <x v="0"/>
    <x v="1"/>
    <x v="3"/>
    <m/>
    <m/>
    <x v="1"/>
    <x v="0"/>
    <d v="2022-01-31T00:00:00"/>
    <x v="300"/>
    <n v="0"/>
    <n v="-3693.81"/>
    <m/>
    <x v="15"/>
    <x v="6"/>
    <m/>
    <m/>
    <x v="15"/>
    <x v="6"/>
    <x v="2"/>
    <x v="1"/>
    <x v="1"/>
    <x v="3"/>
    <n v="3693.81"/>
    <x v="13"/>
    <x v="33"/>
    <n v="2022"/>
    <x v="4"/>
  </r>
  <r>
    <x v="39"/>
    <m/>
    <x v="1"/>
    <x v="2"/>
    <x v="1"/>
    <x v="0"/>
    <x v="1"/>
    <x v="0"/>
    <m/>
    <m/>
    <x v="1"/>
    <x v="0"/>
    <d v="2022-01-31T00:00:00"/>
    <x v="300"/>
    <n v="0"/>
    <n v="161.9"/>
    <m/>
    <x v="16"/>
    <x v="2"/>
    <m/>
    <m/>
    <x v="16"/>
    <x v="2"/>
    <x v="16"/>
    <x v="1"/>
    <x v="1"/>
    <x v="3"/>
    <n v="161.9"/>
    <x v="13"/>
    <x v="1"/>
    <n v="2022"/>
    <x v="4"/>
  </r>
  <r>
    <x v="36"/>
    <s v="1.03.05.00.00.00"/>
    <x v="1"/>
    <x v="2"/>
    <x v="1"/>
    <x v="0"/>
    <x v="1"/>
    <x v="0"/>
    <m/>
    <m/>
    <x v="1"/>
    <x v="0"/>
    <d v="2022-01-31T00:00:00"/>
    <x v="300"/>
    <n v="0"/>
    <n v="75.06"/>
    <m/>
    <x v="8"/>
    <x v="12"/>
    <m/>
    <m/>
    <x v="8"/>
    <x v="12"/>
    <x v="23"/>
    <x v="1"/>
    <x v="1"/>
    <x v="3"/>
    <n v="75.06"/>
    <x v="13"/>
    <x v="1"/>
    <n v="2022"/>
    <x v="4"/>
  </r>
  <r>
    <x v="1"/>
    <m/>
    <x v="1"/>
    <x v="1"/>
    <x v="0"/>
    <x v="0"/>
    <x v="0"/>
    <x v="0"/>
    <m/>
    <s v="1"/>
    <x v="1"/>
    <x v="0"/>
    <d v="2022-01-17T00:00:00"/>
    <x v="300"/>
    <m/>
    <n v="42523.33"/>
    <m/>
    <x v="0"/>
    <x v="0"/>
    <m/>
    <m/>
    <x v="0"/>
    <x v="0"/>
    <x v="1"/>
    <x v="1"/>
    <x v="1"/>
    <x v="3"/>
    <n v="0"/>
    <x v="0"/>
    <x v="0"/>
    <n v="2022"/>
    <x v="4"/>
  </r>
  <r>
    <x v="4"/>
    <s v="2.12.00.00.00.00"/>
    <x v="5"/>
    <x v="1"/>
    <x v="0"/>
    <x v="0"/>
    <x v="1"/>
    <x v="3"/>
    <m/>
    <m/>
    <x v="2"/>
    <x v="0"/>
    <d v="2022-01-31T00:00:00"/>
    <x v="300"/>
    <n v="-400000"/>
    <n v="0"/>
    <m/>
    <x v="3"/>
    <x v="4"/>
    <m/>
    <m/>
    <x v="3"/>
    <x v="4"/>
    <x v="3"/>
    <x v="1"/>
    <x v="1"/>
    <x v="3"/>
    <n v="0"/>
    <x v="13"/>
    <x v="32"/>
    <n v="2022"/>
    <x v="4"/>
  </r>
  <r>
    <x v="5"/>
    <m/>
    <x v="1"/>
    <x v="1"/>
    <x v="0"/>
    <x v="1"/>
    <x v="0"/>
    <x v="0"/>
    <m/>
    <s v="3"/>
    <x v="1"/>
    <x v="0"/>
    <d v="2022-01-17T00:00:00"/>
    <x v="300"/>
    <m/>
    <n v="11.09"/>
    <m/>
    <x v="0"/>
    <x v="0"/>
    <m/>
    <m/>
    <x v="0"/>
    <x v="0"/>
    <x v="0"/>
    <x v="1"/>
    <x v="1"/>
    <x v="3"/>
    <n v="0"/>
    <x v="0"/>
    <x v="0"/>
    <n v="2022"/>
    <x v="3"/>
  </r>
  <r>
    <x v="19"/>
    <s v="1.02.06.00.00.00"/>
    <x v="1"/>
    <x v="2"/>
    <x v="1"/>
    <x v="0"/>
    <x v="1"/>
    <x v="0"/>
    <m/>
    <m/>
    <x v="1"/>
    <x v="0"/>
    <d v="2022-01-31T00:00:00"/>
    <x v="300"/>
    <n v="260141.77"/>
    <n v="6193.85"/>
    <m/>
    <x v="17"/>
    <x v="2"/>
    <m/>
    <m/>
    <x v="17"/>
    <x v="2"/>
    <x v="16"/>
    <x v="1"/>
    <x v="1"/>
    <x v="3"/>
    <n v="6193.85"/>
    <x v="13"/>
    <x v="1"/>
    <n v="2022"/>
    <x v="4"/>
  </r>
  <r>
    <x v="19"/>
    <s v="1.02.06.00.00.00"/>
    <x v="5"/>
    <x v="2"/>
    <x v="1"/>
    <x v="0"/>
    <x v="1"/>
    <x v="0"/>
    <m/>
    <m/>
    <x v="2"/>
    <x v="0"/>
    <d v="2022-01-31T00:00:00"/>
    <x v="300"/>
    <n v="33766.5"/>
    <n v="0"/>
    <m/>
    <x v="17"/>
    <x v="2"/>
    <m/>
    <m/>
    <x v="17"/>
    <x v="2"/>
    <x v="16"/>
    <x v="1"/>
    <x v="1"/>
    <x v="3"/>
    <n v="0"/>
    <x v="13"/>
    <x v="1"/>
    <n v="2022"/>
    <x v="4"/>
  </r>
  <r>
    <x v="5"/>
    <s v="2.15.08.09.00.00"/>
    <x v="1"/>
    <x v="1"/>
    <x v="0"/>
    <x v="0"/>
    <x v="1"/>
    <x v="3"/>
    <m/>
    <m/>
    <x v="1"/>
    <x v="0"/>
    <d v="2022-01-31T00:00:00"/>
    <x v="300"/>
    <n v="-132000"/>
    <n v="-3142.86"/>
    <m/>
    <x v="39"/>
    <x v="2"/>
    <m/>
    <m/>
    <x v="5"/>
    <x v="2"/>
    <x v="0"/>
    <x v="1"/>
    <x v="1"/>
    <x v="3"/>
    <n v="3142.86"/>
    <x v="13"/>
    <x v="32"/>
    <n v="2022"/>
    <x v="4"/>
  </r>
  <r>
    <x v="19"/>
    <s v="1.02.06.00.00.00"/>
    <x v="5"/>
    <x v="2"/>
    <x v="1"/>
    <x v="0"/>
    <x v="1"/>
    <x v="0"/>
    <m/>
    <m/>
    <x v="2"/>
    <x v="0"/>
    <d v="2022-01-31T00:00:00"/>
    <x v="300"/>
    <n v="52003.55"/>
    <n v="0"/>
    <m/>
    <x v="17"/>
    <x v="2"/>
    <m/>
    <m/>
    <x v="17"/>
    <x v="2"/>
    <x v="16"/>
    <x v="1"/>
    <x v="1"/>
    <x v="3"/>
    <n v="0"/>
    <x v="13"/>
    <x v="1"/>
    <n v="2022"/>
    <x v="4"/>
  </r>
  <r>
    <x v="19"/>
    <s v="1.02.06.00.00.00"/>
    <x v="5"/>
    <x v="2"/>
    <x v="1"/>
    <x v="0"/>
    <x v="1"/>
    <x v="0"/>
    <m/>
    <m/>
    <x v="2"/>
    <x v="0"/>
    <d v="2022-01-31T00:00:00"/>
    <x v="300"/>
    <n v="746530.85"/>
    <n v="0"/>
    <m/>
    <x v="17"/>
    <x v="2"/>
    <m/>
    <m/>
    <x v="17"/>
    <x v="2"/>
    <x v="16"/>
    <x v="1"/>
    <x v="1"/>
    <x v="3"/>
    <n v="0"/>
    <x v="13"/>
    <x v="1"/>
    <n v="2022"/>
    <x v="4"/>
  </r>
  <r>
    <x v="19"/>
    <s v="1.02.06.00.00.00"/>
    <x v="1"/>
    <x v="2"/>
    <x v="1"/>
    <x v="0"/>
    <x v="1"/>
    <x v="0"/>
    <m/>
    <m/>
    <x v="1"/>
    <x v="0"/>
    <d v="2022-01-31T00:00:00"/>
    <x v="300"/>
    <n v="616398.89"/>
    <n v="14676.16"/>
    <m/>
    <x v="17"/>
    <x v="2"/>
    <m/>
    <m/>
    <x v="17"/>
    <x v="2"/>
    <x v="16"/>
    <x v="1"/>
    <x v="1"/>
    <x v="3"/>
    <n v="14676.16"/>
    <x v="13"/>
    <x v="1"/>
    <n v="2022"/>
    <x v="4"/>
  </r>
  <r>
    <x v="15"/>
    <m/>
    <x v="1"/>
    <x v="1"/>
    <x v="0"/>
    <x v="1"/>
    <x v="0"/>
    <x v="0"/>
    <m/>
    <s v="4"/>
    <x v="1"/>
    <x v="0"/>
    <d v="2022-01-20T00:00:00"/>
    <x v="300"/>
    <m/>
    <n v="106753.32"/>
    <m/>
    <x v="0"/>
    <x v="0"/>
    <m/>
    <m/>
    <x v="0"/>
    <x v="0"/>
    <x v="12"/>
    <x v="1"/>
    <x v="1"/>
    <x v="3"/>
    <n v="0"/>
    <x v="0"/>
    <x v="0"/>
    <n v="2022"/>
    <x v="3"/>
  </r>
  <r>
    <x v="24"/>
    <m/>
    <x v="1"/>
    <x v="1"/>
    <x v="0"/>
    <x v="1"/>
    <x v="0"/>
    <x v="0"/>
    <m/>
    <s v="4"/>
    <x v="1"/>
    <x v="0"/>
    <d v="2022-01-17T00:00:00"/>
    <x v="300"/>
    <m/>
    <n v="1811797.66"/>
    <m/>
    <x v="0"/>
    <x v="0"/>
    <m/>
    <m/>
    <x v="0"/>
    <x v="0"/>
    <x v="9"/>
    <x v="1"/>
    <x v="1"/>
    <x v="3"/>
    <n v="0"/>
    <x v="0"/>
    <x v="0"/>
    <n v="2022"/>
    <x v="3"/>
  </r>
  <r>
    <x v="10"/>
    <m/>
    <x v="1"/>
    <x v="1"/>
    <x v="0"/>
    <x v="0"/>
    <x v="0"/>
    <x v="0"/>
    <m/>
    <s v="4"/>
    <x v="1"/>
    <x v="0"/>
    <d v="2022-01-17T00:00:00"/>
    <x v="300"/>
    <m/>
    <n v="23147.439999999999"/>
    <m/>
    <x v="0"/>
    <x v="0"/>
    <m/>
    <m/>
    <x v="0"/>
    <x v="0"/>
    <x v="8"/>
    <x v="1"/>
    <x v="1"/>
    <x v="3"/>
    <n v="0"/>
    <x v="0"/>
    <x v="0"/>
    <n v="2022"/>
    <x v="4"/>
  </r>
  <r>
    <x v="19"/>
    <s v="1.02.11.00.00.00"/>
    <x v="5"/>
    <x v="2"/>
    <x v="1"/>
    <x v="0"/>
    <x v="1"/>
    <x v="0"/>
    <m/>
    <m/>
    <x v="2"/>
    <x v="0"/>
    <d v="2022-01-31T00:00:00"/>
    <x v="300"/>
    <n v="18000"/>
    <n v="0"/>
    <m/>
    <x v="17"/>
    <x v="19"/>
    <m/>
    <m/>
    <x v="17"/>
    <x v="19"/>
    <x v="16"/>
    <x v="1"/>
    <x v="1"/>
    <x v="3"/>
    <n v="0"/>
    <x v="13"/>
    <x v="1"/>
    <n v="2022"/>
    <x v="4"/>
  </r>
  <r>
    <x v="19"/>
    <s v="1.02.11.00.00.00"/>
    <x v="1"/>
    <x v="2"/>
    <x v="1"/>
    <x v="0"/>
    <x v="1"/>
    <x v="0"/>
    <m/>
    <m/>
    <x v="1"/>
    <x v="0"/>
    <d v="2022-01-31T00:00:00"/>
    <x v="300"/>
    <n v="10440"/>
    <n v="248.57"/>
    <m/>
    <x v="17"/>
    <x v="31"/>
    <m/>
    <m/>
    <x v="17"/>
    <x v="31"/>
    <x v="16"/>
    <x v="1"/>
    <x v="1"/>
    <x v="3"/>
    <n v="248.57"/>
    <x v="13"/>
    <x v="1"/>
    <n v="2022"/>
    <x v="4"/>
  </r>
  <r>
    <x v="12"/>
    <s v="2.05.01.00.00.00"/>
    <x v="1"/>
    <x v="2"/>
    <x v="0"/>
    <x v="0"/>
    <x v="1"/>
    <x v="0"/>
    <m/>
    <m/>
    <x v="1"/>
    <x v="0"/>
    <d v="2022-01-31T00:00:00"/>
    <x v="300"/>
    <n v="0"/>
    <n v="523929.33"/>
    <m/>
    <x v="29"/>
    <x v="2"/>
    <m/>
    <m/>
    <x v="22"/>
    <x v="2"/>
    <x v="10"/>
    <x v="1"/>
    <x v="1"/>
    <x v="3"/>
    <n v="523929.33"/>
    <x v="13"/>
    <x v="1"/>
    <n v="2022"/>
    <x v="4"/>
  </r>
  <r>
    <x v="31"/>
    <m/>
    <x v="1"/>
    <x v="1"/>
    <x v="0"/>
    <x v="1"/>
    <x v="0"/>
    <x v="0"/>
    <m/>
    <s v="3"/>
    <x v="1"/>
    <x v="0"/>
    <d v="2022-01-17T00:00:00"/>
    <x v="300"/>
    <m/>
    <n v="8791.5300000000007"/>
    <m/>
    <x v="0"/>
    <x v="0"/>
    <m/>
    <m/>
    <x v="0"/>
    <x v="0"/>
    <x v="21"/>
    <x v="1"/>
    <x v="1"/>
    <x v="3"/>
    <n v="0"/>
    <x v="0"/>
    <x v="0"/>
    <n v="2022"/>
    <x v="3"/>
  </r>
  <r>
    <x v="15"/>
    <m/>
    <x v="1"/>
    <x v="1"/>
    <x v="0"/>
    <x v="0"/>
    <x v="0"/>
    <x v="0"/>
    <m/>
    <s v="3"/>
    <x v="1"/>
    <x v="0"/>
    <d v="2022-01-17T00:00:00"/>
    <x v="300"/>
    <m/>
    <n v="4546.34"/>
    <m/>
    <x v="0"/>
    <x v="0"/>
    <m/>
    <m/>
    <x v="0"/>
    <x v="0"/>
    <x v="12"/>
    <x v="1"/>
    <x v="1"/>
    <x v="3"/>
    <n v="0"/>
    <x v="0"/>
    <x v="0"/>
    <n v="2022"/>
    <x v="4"/>
  </r>
  <r>
    <x v="16"/>
    <m/>
    <x v="1"/>
    <x v="1"/>
    <x v="1"/>
    <x v="0"/>
    <x v="0"/>
    <x v="0"/>
    <m/>
    <m/>
    <x v="1"/>
    <x v="0"/>
    <d v="2022-01-31T00:00:00"/>
    <x v="300"/>
    <m/>
    <n v="4783014.17"/>
    <m/>
    <x v="0"/>
    <x v="0"/>
    <m/>
    <m/>
    <x v="0"/>
    <x v="0"/>
    <x v="13"/>
    <x v="1"/>
    <x v="1"/>
    <x v="3"/>
    <n v="0"/>
    <x v="0"/>
    <x v="0"/>
    <n v="2022"/>
    <x v="4"/>
  </r>
  <r>
    <x v="5"/>
    <m/>
    <x v="1"/>
    <x v="1"/>
    <x v="0"/>
    <x v="1"/>
    <x v="0"/>
    <x v="0"/>
    <m/>
    <s v="4"/>
    <x v="1"/>
    <x v="0"/>
    <d v="2022-01-20T00:00:00"/>
    <x v="300"/>
    <m/>
    <n v="2785443.46"/>
    <m/>
    <x v="0"/>
    <x v="0"/>
    <m/>
    <m/>
    <x v="0"/>
    <x v="0"/>
    <x v="0"/>
    <x v="1"/>
    <x v="1"/>
    <x v="3"/>
    <n v="0"/>
    <x v="0"/>
    <x v="0"/>
    <n v="2022"/>
    <x v="3"/>
  </r>
  <r>
    <x v="19"/>
    <s v="1.02.05.00.00.00"/>
    <x v="1"/>
    <x v="2"/>
    <x v="1"/>
    <x v="0"/>
    <x v="1"/>
    <x v="0"/>
    <m/>
    <m/>
    <x v="1"/>
    <x v="0"/>
    <d v="2022-02-01T00:00:00"/>
    <x v="301"/>
    <n v="5000"/>
    <n v="223.22"/>
    <m/>
    <x v="17"/>
    <x v="3"/>
    <m/>
    <m/>
    <x v="17"/>
    <x v="3"/>
    <x v="16"/>
    <x v="2"/>
    <x v="2"/>
    <x v="3"/>
    <n v="223.22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1T00:00:00"/>
    <x v="301"/>
    <n v="45000"/>
    <n v="1256.24"/>
    <m/>
    <x v="17"/>
    <x v="5"/>
    <m/>
    <m/>
    <x v="17"/>
    <x v="5"/>
    <x v="16"/>
    <x v="2"/>
    <x v="2"/>
    <x v="3"/>
    <n v="1256.24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1T00:00:00"/>
    <x v="301"/>
    <n v="10000"/>
    <n v="206.61"/>
    <m/>
    <x v="17"/>
    <x v="5"/>
    <m/>
    <m/>
    <x v="17"/>
    <x v="5"/>
    <x v="16"/>
    <x v="2"/>
    <x v="2"/>
    <x v="3"/>
    <n v="206.61"/>
    <x v="14"/>
    <x v="1"/>
    <n v="2022"/>
    <x v="4"/>
  </r>
  <r>
    <x v="19"/>
    <m/>
    <x v="1"/>
    <x v="2"/>
    <x v="1"/>
    <x v="0"/>
    <x v="1"/>
    <x v="0"/>
    <m/>
    <m/>
    <x v="1"/>
    <x v="0"/>
    <d v="2022-02-01T00:00:00"/>
    <x v="301"/>
    <n v="0"/>
    <n v="226.13"/>
    <m/>
    <x v="17"/>
    <x v="12"/>
    <m/>
    <m/>
    <x v="17"/>
    <x v="12"/>
    <x v="16"/>
    <x v="2"/>
    <x v="2"/>
    <x v="3"/>
    <n v="226.13"/>
    <x v="14"/>
    <x v="1"/>
    <n v="2022"/>
    <x v="4"/>
  </r>
  <r>
    <x v="36"/>
    <m/>
    <x v="1"/>
    <x v="2"/>
    <x v="1"/>
    <x v="0"/>
    <x v="1"/>
    <x v="0"/>
    <m/>
    <m/>
    <x v="1"/>
    <x v="0"/>
    <d v="2022-02-01T00:00:00"/>
    <x v="301"/>
    <n v="0"/>
    <n v="91.54"/>
    <m/>
    <x v="8"/>
    <x v="6"/>
    <m/>
    <m/>
    <x v="8"/>
    <x v="6"/>
    <x v="23"/>
    <x v="2"/>
    <x v="2"/>
    <x v="3"/>
    <n v="91.54"/>
    <x v="14"/>
    <x v="1"/>
    <n v="2022"/>
    <x v="4"/>
  </r>
  <r>
    <x v="36"/>
    <m/>
    <x v="1"/>
    <x v="2"/>
    <x v="1"/>
    <x v="0"/>
    <x v="1"/>
    <x v="0"/>
    <m/>
    <m/>
    <x v="1"/>
    <x v="0"/>
    <d v="2022-02-01T00:00:00"/>
    <x v="301"/>
    <n v="0"/>
    <n v="206.71"/>
    <m/>
    <x v="8"/>
    <x v="6"/>
    <m/>
    <m/>
    <x v="8"/>
    <x v="6"/>
    <x v="23"/>
    <x v="2"/>
    <x v="2"/>
    <x v="3"/>
    <n v="206.71"/>
    <x v="14"/>
    <x v="1"/>
    <n v="2022"/>
    <x v="4"/>
  </r>
  <r>
    <x v="36"/>
    <m/>
    <x v="1"/>
    <x v="2"/>
    <x v="1"/>
    <x v="0"/>
    <x v="1"/>
    <x v="0"/>
    <m/>
    <m/>
    <x v="1"/>
    <x v="0"/>
    <d v="2022-02-01T00:00:00"/>
    <x v="301"/>
    <n v="0"/>
    <n v="2733.22"/>
    <m/>
    <x v="8"/>
    <x v="6"/>
    <m/>
    <m/>
    <x v="8"/>
    <x v="6"/>
    <x v="23"/>
    <x v="2"/>
    <x v="2"/>
    <x v="3"/>
    <n v="2733.22"/>
    <x v="14"/>
    <x v="1"/>
    <n v="2022"/>
    <x v="4"/>
  </r>
  <r>
    <x v="39"/>
    <m/>
    <x v="1"/>
    <x v="2"/>
    <x v="1"/>
    <x v="0"/>
    <x v="1"/>
    <x v="0"/>
    <m/>
    <m/>
    <x v="1"/>
    <x v="0"/>
    <d v="2022-02-01T00:00:00"/>
    <x v="301"/>
    <n v="0"/>
    <n v="26366.67"/>
    <m/>
    <x v="16"/>
    <x v="12"/>
    <m/>
    <m/>
    <x v="16"/>
    <x v="12"/>
    <x v="16"/>
    <x v="2"/>
    <x v="2"/>
    <x v="3"/>
    <n v="26366.67"/>
    <x v="14"/>
    <x v="1"/>
    <n v="2022"/>
    <x v="4"/>
  </r>
  <r>
    <x v="9"/>
    <s v="2.01.01.01.00.00"/>
    <x v="1"/>
    <x v="1"/>
    <x v="0"/>
    <x v="0"/>
    <x v="1"/>
    <x v="3"/>
    <m/>
    <m/>
    <x v="1"/>
    <x v="0"/>
    <d v="2022-02-01T00:00:00"/>
    <x v="301"/>
    <n v="-11939.32"/>
    <n v="-284.27"/>
    <m/>
    <x v="19"/>
    <x v="6"/>
    <m/>
    <m/>
    <x v="19"/>
    <x v="6"/>
    <x v="7"/>
    <x v="2"/>
    <x v="2"/>
    <x v="3"/>
    <n v="284.27"/>
    <x v="14"/>
    <x v="32"/>
    <n v="2022"/>
    <x v="4"/>
  </r>
  <r>
    <x v="39"/>
    <m/>
    <x v="1"/>
    <x v="2"/>
    <x v="1"/>
    <x v="0"/>
    <x v="1"/>
    <x v="0"/>
    <m/>
    <m/>
    <x v="1"/>
    <x v="0"/>
    <d v="2022-02-01T00:00:00"/>
    <x v="301"/>
    <n v="0"/>
    <n v="16373.81"/>
    <m/>
    <x v="16"/>
    <x v="12"/>
    <m/>
    <m/>
    <x v="16"/>
    <x v="12"/>
    <x v="16"/>
    <x v="2"/>
    <x v="2"/>
    <x v="3"/>
    <n v="16373.81"/>
    <x v="14"/>
    <x v="1"/>
    <n v="2022"/>
    <x v="4"/>
  </r>
  <r>
    <x v="19"/>
    <s v="1.02.06.00.00.00"/>
    <x v="1"/>
    <x v="2"/>
    <x v="1"/>
    <x v="0"/>
    <x v="1"/>
    <x v="0"/>
    <m/>
    <m/>
    <x v="1"/>
    <x v="0"/>
    <d v="2022-02-01T00:00:00"/>
    <x v="301"/>
    <n v="390481.81"/>
    <n v="9297.19"/>
    <m/>
    <x v="17"/>
    <x v="2"/>
    <m/>
    <m/>
    <x v="17"/>
    <x v="2"/>
    <x v="16"/>
    <x v="2"/>
    <x v="2"/>
    <x v="3"/>
    <n v="9297.19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2T00:00:00"/>
    <x v="302"/>
    <n v="5000"/>
    <n v="67.81"/>
    <m/>
    <x v="17"/>
    <x v="3"/>
    <m/>
    <m/>
    <x v="17"/>
    <x v="3"/>
    <x v="16"/>
    <x v="2"/>
    <x v="2"/>
    <x v="3"/>
    <n v="67.81"/>
    <x v="14"/>
    <x v="1"/>
    <n v="2022"/>
    <x v="4"/>
  </r>
  <r>
    <x v="36"/>
    <s v="1.03.05.00.00.00"/>
    <x v="1"/>
    <x v="2"/>
    <x v="1"/>
    <x v="0"/>
    <x v="1"/>
    <x v="0"/>
    <m/>
    <m/>
    <x v="1"/>
    <x v="0"/>
    <d v="2022-02-02T00:00:00"/>
    <x v="302"/>
    <n v="6960"/>
    <n v="165.71"/>
    <m/>
    <x v="8"/>
    <x v="12"/>
    <m/>
    <m/>
    <x v="8"/>
    <x v="12"/>
    <x v="23"/>
    <x v="2"/>
    <x v="2"/>
    <x v="3"/>
    <n v="165.71"/>
    <x v="14"/>
    <x v="1"/>
    <n v="2022"/>
    <x v="4"/>
  </r>
  <r>
    <x v="19"/>
    <s v="1.02.05.00.00.00"/>
    <x v="1"/>
    <x v="2"/>
    <x v="1"/>
    <x v="0"/>
    <x v="1"/>
    <x v="0"/>
    <m/>
    <m/>
    <x v="1"/>
    <x v="0"/>
    <d v="2022-02-02T00:00:00"/>
    <x v="302"/>
    <n v="10000"/>
    <n v="188.84"/>
    <m/>
    <x v="17"/>
    <x v="5"/>
    <m/>
    <m/>
    <x v="17"/>
    <x v="5"/>
    <x v="16"/>
    <x v="2"/>
    <x v="2"/>
    <x v="3"/>
    <n v="188.84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27.86"/>
    <m/>
    <x v="17"/>
    <x v="14"/>
    <m/>
    <m/>
    <x v="17"/>
    <x v="14"/>
    <x v="16"/>
    <x v="2"/>
    <x v="2"/>
    <x v="3"/>
    <n v="27.86"/>
    <x v="14"/>
    <x v="1"/>
    <n v="2022"/>
    <x v="4"/>
  </r>
  <r>
    <x v="39"/>
    <m/>
    <x v="1"/>
    <x v="2"/>
    <x v="1"/>
    <x v="0"/>
    <x v="1"/>
    <x v="0"/>
    <m/>
    <m/>
    <x v="1"/>
    <x v="0"/>
    <d v="2022-02-02T00:00:00"/>
    <x v="302"/>
    <n v="0"/>
    <n v="119.05"/>
    <m/>
    <x v="16"/>
    <x v="4"/>
    <m/>
    <m/>
    <x v="16"/>
    <x v="4"/>
    <x v="16"/>
    <x v="2"/>
    <x v="2"/>
    <x v="3"/>
    <n v="119.05"/>
    <x v="14"/>
    <x v="1"/>
    <n v="2022"/>
    <x v="4"/>
  </r>
  <r>
    <x v="9"/>
    <s v="2.01.01.01.00.00"/>
    <x v="1"/>
    <x v="1"/>
    <x v="0"/>
    <x v="0"/>
    <x v="1"/>
    <x v="3"/>
    <m/>
    <m/>
    <x v="1"/>
    <x v="0"/>
    <d v="2022-02-02T00:00:00"/>
    <x v="302"/>
    <n v="-23384"/>
    <n v="-556.76"/>
    <m/>
    <x v="19"/>
    <x v="6"/>
    <m/>
    <m/>
    <x v="19"/>
    <x v="6"/>
    <x v="7"/>
    <x v="2"/>
    <x v="2"/>
    <x v="3"/>
    <n v="556.76"/>
    <x v="14"/>
    <x v="32"/>
    <n v="2022"/>
    <x v="4"/>
  </r>
  <r>
    <x v="9"/>
    <s v="2.15.03.00.00.00"/>
    <x v="1"/>
    <x v="1"/>
    <x v="0"/>
    <x v="0"/>
    <x v="1"/>
    <x v="3"/>
    <m/>
    <m/>
    <x v="1"/>
    <x v="0"/>
    <d v="2022-02-02T00:00:00"/>
    <x v="302"/>
    <n v="-425000"/>
    <n v="-9898.57"/>
    <m/>
    <x v="19"/>
    <x v="6"/>
    <m/>
    <m/>
    <x v="19"/>
    <x v="6"/>
    <x v="7"/>
    <x v="2"/>
    <x v="2"/>
    <x v="3"/>
    <n v="9898.57"/>
    <x v="14"/>
    <x v="32"/>
    <n v="2022"/>
    <x v="4"/>
  </r>
  <r>
    <x v="39"/>
    <m/>
    <x v="1"/>
    <x v="2"/>
    <x v="1"/>
    <x v="0"/>
    <x v="1"/>
    <x v="0"/>
    <m/>
    <m/>
    <x v="1"/>
    <x v="0"/>
    <d v="2022-02-02T00:00:00"/>
    <x v="302"/>
    <n v="0"/>
    <n v="35.71"/>
    <m/>
    <x v="16"/>
    <x v="12"/>
    <m/>
    <m/>
    <x v="16"/>
    <x v="12"/>
    <x v="16"/>
    <x v="2"/>
    <x v="2"/>
    <x v="3"/>
    <n v="35.71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110.71"/>
    <m/>
    <x v="17"/>
    <x v="14"/>
    <m/>
    <m/>
    <x v="17"/>
    <x v="14"/>
    <x v="16"/>
    <x v="2"/>
    <x v="2"/>
    <x v="3"/>
    <n v="110.71"/>
    <x v="14"/>
    <x v="1"/>
    <n v="2022"/>
    <x v="4"/>
  </r>
  <r>
    <x v="36"/>
    <m/>
    <x v="1"/>
    <x v="2"/>
    <x v="1"/>
    <x v="0"/>
    <x v="1"/>
    <x v="0"/>
    <m/>
    <m/>
    <x v="1"/>
    <x v="0"/>
    <d v="2022-02-02T00:00:00"/>
    <x v="302"/>
    <n v="0"/>
    <n v="2.4700000000000002"/>
    <m/>
    <x v="8"/>
    <x v="6"/>
    <m/>
    <m/>
    <x v="8"/>
    <x v="6"/>
    <x v="23"/>
    <x v="2"/>
    <x v="2"/>
    <x v="3"/>
    <n v="2.4700000000000002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36.9"/>
    <m/>
    <x v="17"/>
    <x v="14"/>
    <m/>
    <m/>
    <x v="17"/>
    <x v="14"/>
    <x v="16"/>
    <x v="2"/>
    <x v="2"/>
    <x v="3"/>
    <n v="36.9"/>
    <x v="14"/>
    <x v="1"/>
    <n v="2022"/>
    <x v="4"/>
  </r>
  <r>
    <x v="39"/>
    <m/>
    <x v="1"/>
    <x v="2"/>
    <x v="1"/>
    <x v="0"/>
    <x v="1"/>
    <x v="0"/>
    <m/>
    <m/>
    <x v="1"/>
    <x v="0"/>
    <d v="2022-02-02T00:00:00"/>
    <x v="302"/>
    <n v="0"/>
    <n v="15021.43"/>
    <m/>
    <x v="16"/>
    <x v="12"/>
    <m/>
    <m/>
    <x v="16"/>
    <x v="12"/>
    <x v="16"/>
    <x v="2"/>
    <x v="2"/>
    <x v="3"/>
    <n v="15021.43"/>
    <x v="14"/>
    <x v="1"/>
    <n v="2022"/>
    <x v="4"/>
  </r>
  <r>
    <x v="19"/>
    <m/>
    <x v="1"/>
    <x v="2"/>
    <x v="1"/>
    <x v="0"/>
    <x v="1"/>
    <x v="0"/>
    <m/>
    <m/>
    <x v="1"/>
    <x v="0"/>
    <d v="2022-02-02T00:00:00"/>
    <x v="302"/>
    <n v="0"/>
    <n v="36.9"/>
    <m/>
    <x v="17"/>
    <x v="14"/>
    <m/>
    <m/>
    <x v="17"/>
    <x v="14"/>
    <x v="16"/>
    <x v="2"/>
    <x v="2"/>
    <x v="3"/>
    <n v="36.9"/>
    <x v="14"/>
    <x v="1"/>
    <n v="2022"/>
    <x v="4"/>
  </r>
  <r>
    <x v="10"/>
    <m/>
    <x v="1"/>
    <x v="1"/>
    <x v="0"/>
    <x v="0"/>
    <x v="0"/>
    <x v="0"/>
    <s v="X"/>
    <s v="3"/>
    <x v="3"/>
    <x v="0"/>
    <d v="2022-01-24T00:00:00"/>
    <x v="302"/>
    <m/>
    <n v="94176.51"/>
    <m/>
    <x v="0"/>
    <x v="0"/>
    <m/>
    <m/>
    <x v="0"/>
    <x v="0"/>
    <x v="8"/>
    <x v="1"/>
    <x v="2"/>
    <x v="3"/>
    <n v="0"/>
    <x v="0"/>
    <x v="0"/>
    <n v="2022"/>
    <x v="4"/>
  </r>
  <r>
    <x v="24"/>
    <m/>
    <x v="1"/>
    <x v="1"/>
    <x v="0"/>
    <x v="0"/>
    <x v="0"/>
    <x v="0"/>
    <m/>
    <s v="3"/>
    <x v="3"/>
    <x v="0"/>
    <d v="2022-01-24T00:00:00"/>
    <x v="302"/>
    <m/>
    <n v="77036.399999999994"/>
    <m/>
    <x v="0"/>
    <x v="0"/>
    <m/>
    <m/>
    <x v="0"/>
    <x v="0"/>
    <x v="9"/>
    <x v="1"/>
    <x v="2"/>
    <x v="3"/>
    <n v="0"/>
    <x v="0"/>
    <x v="0"/>
    <n v="2022"/>
    <x v="4"/>
  </r>
  <r>
    <x v="20"/>
    <m/>
    <x v="1"/>
    <x v="1"/>
    <x v="0"/>
    <x v="1"/>
    <x v="0"/>
    <x v="0"/>
    <m/>
    <s v="3"/>
    <x v="3"/>
    <x v="0"/>
    <d v="2022-01-24T00:00:00"/>
    <x v="302"/>
    <m/>
    <n v="37094.43"/>
    <m/>
    <x v="0"/>
    <x v="0"/>
    <m/>
    <m/>
    <x v="0"/>
    <x v="0"/>
    <x v="17"/>
    <x v="1"/>
    <x v="2"/>
    <x v="3"/>
    <n v="0"/>
    <x v="0"/>
    <x v="0"/>
    <n v="2022"/>
    <x v="3"/>
  </r>
  <r>
    <x v="5"/>
    <m/>
    <x v="1"/>
    <x v="1"/>
    <x v="0"/>
    <x v="0"/>
    <x v="0"/>
    <x v="0"/>
    <m/>
    <s v="4"/>
    <x v="3"/>
    <x v="0"/>
    <d v="2022-01-18T00:00:00"/>
    <x v="302"/>
    <m/>
    <n v="11099.37"/>
    <m/>
    <x v="0"/>
    <x v="0"/>
    <m/>
    <m/>
    <x v="0"/>
    <x v="0"/>
    <x v="0"/>
    <x v="1"/>
    <x v="2"/>
    <x v="3"/>
    <n v="0"/>
    <x v="0"/>
    <x v="0"/>
    <n v="2022"/>
    <x v="4"/>
  </r>
  <r>
    <x v="17"/>
    <m/>
    <x v="1"/>
    <x v="1"/>
    <x v="0"/>
    <x v="0"/>
    <x v="0"/>
    <x v="0"/>
    <m/>
    <s v="3"/>
    <x v="3"/>
    <x v="0"/>
    <d v="2022-01-24T00:00:00"/>
    <x v="302"/>
    <m/>
    <n v="1143.5899999999999"/>
    <m/>
    <x v="0"/>
    <x v="0"/>
    <m/>
    <m/>
    <x v="0"/>
    <x v="0"/>
    <x v="14"/>
    <x v="1"/>
    <x v="2"/>
    <x v="3"/>
    <n v="0"/>
    <x v="0"/>
    <x v="0"/>
    <n v="2022"/>
    <x v="4"/>
  </r>
  <r>
    <x v="19"/>
    <s v="1.02.06.00.00.00"/>
    <x v="1"/>
    <x v="2"/>
    <x v="1"/>
    <x v="0"/>
    <x v="1"/>
    <x v="0"/>
    <m/>
    <m/>
    <x v="1"/>
    <x v="0"/>
    <d v="2022-02-02T00:00:00"/>
    <x v="302"/>
    <n v="39274.480000000003"/>
    <n v="935.11"/>
    <m/>
    <x v="17"/>
    <x v="2"/>
    <m/>
    <m/>
    <x v="17"/>
    <x v="2"/>
    <x v="16"/>
    <x v="2"/>
    <x v="2"/>
    <x v="3"/>
    <n v="935.11"/>
    <x v="14"/>
    <x v="1"/>
    <n v="2022"/>
    <x v="4"/>
  </r>
  <r>
    <x v="4"/>
    <m/>
    <x v="1"/>
    <x v="1"/>
    <x v="0"/>
    <x v="0"/>
    <x v="0"/>
    <x v="0"/>
    <m/>
    <s v="4"/>
    <x v="3"/>
    <x v="0"/>
    <d v="2022-01-20T00:00:00"/>
    <x v="302"/>
    <m/>
    <n v="11855.71"/>
    <m/>
    <x v="0"/>
    <x v="0"/>
    <m/>
    <m/>
    <x v="0"/>
    <x v="0"/>
    <x v="3"/>
    <x v="1"/>
    <x v="2"/>
    <x v="3"/>
    <n v="0"/>
    <x v="0"/>
    <x v="0"/>
    <n v="2022"/>
    <x v="4"/>
  </r>
  <r>
    <x v="29"/>
    <m/>
    <x v="1"/>
    <x v="1"/>
    <x v="0"/>
    <x v="0"/>
    <x v="0"/>
    <x v="0"/>
    <m/>
    <s v="3"/>
    <x v="3"/>
    <x v="0"/>
    <d v="2022-01-17T00:00:00"/>
    <x v="302"/>
    <m/>
    <n v="41364.86"/>
    <m/>
    <x v="0"/>
    <x v="0"/>
    <m/>
    <m/>
    <x v="0"/>
    <x v="0"/>
    <x v="0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3T00:00:00"/>
    <x v="303"/>
    <n v="5000"/>
    <n v="305.24"/>
    <m/>
    <x v="17"/>
    <x v="3"/>
    <m/>
    <m/>
    <x v="17"/>
    <x v="3"/>
    <x v="16"/>
    <x v="2"/>
    <x v="2"/>
    <x v="3"/>
    <n v="305.2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3T00:00:00"/>
    <x v="303"/>
    <n v="10000"/>
    <n v="202.69"/>
    <m/>
    <x v="17"/>
    <x v="5"/>
    <m/>
    <m/>
    <x v="17"/>
    <x v="5"/>
    <x v="16"/>
    <x v="2"/>
    <x v="2"/>
    <x v="3"/>
    <n v="202.69"/>
    <x v="14"/>
    <x v="1"/>
    <n v="2022"/>
    <x v="4"/>
  </r>
  <r>
    <x v="39"/>
    <m/>
    <x v="5"/>
    <x v="2"/>
    <x v="1"/>
    <x v="0"/>
    <x v="1"/>
    <x v="0"/>
    <m/>
    <m/>
    <x v="2"/>
    <x v="0"/>
    <d v="2022-02-03T00:00:00"/>
    <x v="303"/>
    <n v="0"/>
    <n v="1190.48"/>
    <m/>
    <x v="16"/>
    <x v="12"/>
    <m/>
    <m/>
    <x v="16"/>
    <x v="12"/>
    <x v="16"/>
    <x v="2"/>
    <x v="2"/>
    <x v="3"/>
    <n v="1190.48"/>
    <x v="14"/>
    <x v="1"/>
    <n v="2022"/>
    <x v="4"/>
  </r>
  <r>
    <x v="19"/>
    <m/>
    <x v="5"/>
    <x v="2"/>
    <x v="1"/>
    <x v="0"/>
    <x v="1"/>
    <x v="0"/>
    <m/>
    <m/>
    <x v="2"/>
    <x v="0"/>
    <d v="2022-02-03T00:00:00"/>
    <x v="303"/>
    <n v="0"/>
    <n v="27.86"/>
    <m/>
    <x v="17"/>
    <x v="14"/>
    <m/>
    <m/>
    <x v="17"/>
    <x v="14"/>
    <x v="16"/>
    <x v="2"/>
    <x v="2"/>
    <x v="3"/>
    <n v="27.86"/>
    <x v="14"/>
    <x v="1"/>
    <n v="2022"/>
    <x v="4"/>
  </r>
  <r>
    <x v="39"/>
    <m/>
    <x v="5"/>
    <x v="2"/>
    <x v="1"/>
    <x v="0"/>
    <x v="1"/>
    <x v="0"/>
    <m/>
    <m/>
    <x v="2"/>
    <x v="0"/>
    <d v="2022-02-03T00:00:00"/>
    <x v="303"/>
    <n v="0"/>
    <n v="161.9"/>
    <m/>
    <x v="16"/>
    <x v="9"/>
    <m/>
    <m/>
    <x v="16"/>
    <x v="9"/>
    <x v="16"/>
    <x v="2"/>
    <x v="2"/>
    <x v="3"/>
    <n v="161.9"/>
    <x v="14"/>
    <x v="1"/>
    <n v="2022"/>
    <x v="4"/>
  </r>
  <r>
    <x v="9"/>
    <s v="2.01.01.01.00.00"/>
    <x v="1"/>
    <x v="1"/>
    <x v="0"/>
    <x v="0"/>
    <x v="1"/>
    <x v="3"/>
    <m/>
    <m/>
    <x v="2"/>
    <x v="0"/>
    <d v="2022-02-03T00:00:00"/>
    <x v="303"/>
    <n v="-30400"/>
    <n v="-723.81"/>
    <m/>
    <x v="19"/>
    <x v="6"/>
    <m/>
    <m/>
    <x v="19"/>
    <x v="6"/>
    <x v="7"/>
    <x v="2"/>
    <x v="2"/>
    <x v="3"/>
    <n v="723.81"/>
    <x v="14"/>
    <x v="32"/>
    <n v="2022"/>
    <x v="4"/>
  </r>
  <r>
    <x v="9"/>
    <s v="2.01.02.00.00.00"/>
    <x v="1"/>
    <x v="1"/>
    <x v="0"/>
    <x v="0"/>
    <x v="1"/>
    <x v="3"/>
    <m/>
    <m/>
    <x v="2"/>
    <x v="0"/>
    <d v="2022-02-03T00:00:00"/>
    <x v="303"/>
    <n v="-259000"/>
    <n v="-6166.67"/>
    <m/>
    <x v="19"/>
    <x v="6"/>
    <m/>
    <m/>
    <x v="19"/>
    <x v="6"/>
    <x v="7"/>
    <x v="2"/>
    <x v="2"/>
    <x v="3"/>
    <n v="6166.67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03T00:00:00"/>
    <x v="303"/>
    <n v="2762350.56"/>
    <n v="65770.25"/>
    <m/>
    <x v="17"/>
    <x v="10"/>
    <m/>
    <m/>
    <x v="17"/>
    <x v="10"/>
    <x v="16"/>
    <x v="2"/>
    <x v="2"/>
    <x v="3"/>
    <n v="65770.25"/>
    <x v="14"/>
    <x v="1"/>
    <n v="2022"/>
    <x v="4"/>
  </r>
  <r>
    <x v="5"/>
    <m/>
    <x v="1"/>
    <x v="1"/>
    <x v="0"/>
    <x v="1"/>
    <x v="0"/>
    <x v="0"/>
    <m/>
    <s v="4"/>
    <x v="3"/>
    <x v="0"/>
    <d v="2022-01-17T00:00:00"/>
    <x v="303"/>
    <m/>
    <n v="416651.87"/>
    <m/>
    <x v="0"/>
    <x v="0"/>
    <m/>
    <m/>
    <x v="0"/>
    <x v="0"/>
    <x v="0"/>
    <x v="1"/>
    <x v="2"/>
    <x v="3"/>
    <n v="0"/>
    <x v="0"/>
    <x v="0"/>
    <n v="2022"/>
    <x v="3"/>
  </r>
  <r>
    <x v="25"/>
    <m/>
    <x v="1"/>
    <x v="1"/>
    <x v="0"/>
    <x v="0"/>
    <x v="0"/>
    <x v="0"/>
    <m/>
    <s v="3"/>
    <x v="3"/>
    <x v="0"/>
    <d v="2022-01-24T00:00:00"/>
    <x v="303"/>
    <m/>
    <n v="2196.09"/>
    <m/>
    <x v="0"/>
    <x v="0"/>
    <m/>
    <m/>
    <x v="0"/>
    <x v="0"/>
    <x v="0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4T00:00:00"/>
    <x v="304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4T00:00:00"/>
    <x v="304"/>
    <n v="40000"/>
    <n v="727"/>
    <m/>
    <x v="17"/>
    <x v="5"/>
    <m/>
    <m/>
    <x v="17"/>
    <x v="5"/>
    <x v="16"/>
    <x v="2"/>
    <x v="2"/>
    <x v="3"/>
    <n v="727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4T00:00:00"/>
    <x v="304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31"/>
    <m/>
    <x v="5"/>
    <x v="2"/>
    <x v="1"/>
    <x v="0"/>
    <x v="1"/>
    <x v="0"/>
    <m/>
    <m/>
    <x v="2"/>
    <x v="0"/>
    <d v="2022-02-04T00:00:00"/>
    <x v="304"/>
    <n v="0"/>
    <n v="0.47"/>
    <m/>
    <x v="34"/>
    <x v="2"/>
    <m/>
    <m/>
    <x v="24"/>
    <x v="2"/>
    <x v="21"/>
    <x v="2"/>
    <x v="2"/>
    <x v="3"/>
    <n v="0.47"/>
    <x v="14"/>
    <x v="1"/>
    <n v="2022"/>
    <x v="4"/>
  </r>
  <r>
    <x v="19"/>
    <m/>
    <x v="5"/>
    <x v="2"/>
    <x v="1"/>
    <x v="0"/>
    <x v="1"/>
    <x v="0"/>
    <m/>
    <m/>
    <x v="2"/>
    <x v="0"/>
    <d v="2022-02-04T00:00:00"/>
    <x v="304"/>
    <n v="0"/>
    <n v="7288.17"/>
    <m/>
    <x v="17"/>
    <x v="24"/>
    <m/>
    <m/>
    <x v="17"/>
    <x v="24"/>
    <x v="16"/>
    <x v="2"/>
    <x v="2"/>
    <x v="3"/>
    <n v="7288.17"/>
    <x v="14"/>
    <x v="1"/>
    <n v="2022"/>
    <x v="4"/>
  </r>
  <r>
    <x v="21"/>
    <m/>
    <x v="1"/>
    <x v="1"/>
    <x v="0"/>
    <x v="0"/>
    <x v="0"/>
    <x v="0"/>
    <m/>
    <s v="4"/>
    <x v="3"/>
    <x v="0"/>
    <d v="2022-01-28T00:00:00"/>
    <x v="304"/>
    <m/>
    <n v="130.09"/>
    <m/>
    <x v="0"/>
    <x v="0"/>
    <m/>
    <m/>
    <x v="0"/>
    <x v="0"/>
    <x v="1"/>
    <x v="1"/>
    <x v="2"/>
    <x v="3"/>
    <n v="0"/>
    <x v="0"/>
    <x v="0"/>
    <n v="2022"/>
    <x v="4"/>
  </r>
  <r>
    <x v="17"/>
    <m/>
    <x v="1"/>
    <x v="1"/>
    <x v="0"/>
    <x v="0"/>
    <x v="0"/>
    <x v="0"/>
    <m/>
    <s v="4"/>
    <x v="3"/>
    <x v="0"/>
    <d v="2022-01-28T00:00:00"/>
    <x v="304"/>
    <m/>
    <n v="27849.31"/>
    <m/>
    <x v="0"/>
    <x v="0"/>
    <m/>
    <m/>
    <x v="0"/>
    <x v="0"/>
    <x v="14"/>
    <x v="1"/>
    <x v="2"/>
    <x v="3"/>
    <n v="0"/>
    <x v="0"/>
    <x v="0"/>
    <n v="2022"/>
    <x v="4"/>
  </r>
  <r>
    <x v="37"/>
    <s v="2.03.01.07.00.00"/>
    <x v="1"/>
    <x v="1"/>
    <x v="0"/>
    <x v="0"/>
    <x v="1"/>
    <x v="3"/>
    <m/>
    <m/>
    <x v="2"/>
    <x v="0"/>
    <d v="2022-02-07T00:00:00"/>
    <x v="305"/>
    <n v="-22000"/>
    <n v="-523.80999999999995"/>
    <m/>
    <x v="11"/>
    <x v="25"/>
    <m/>
    <m/>
    <x v="11"/>
    <x v="25"/>
    <x v="6"/>
    <x v="2"/>
    <x v="2"/>
    <x v="3"/>
    <n v="523.80999999999995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07T00:00:00"/>
    <x v="305"/>
    <n v="10000"/>
    <n v="238.1"/>
    <m/>
    <x v="17"/>
    <x v="3"/>
    <m/>
    <m/>
    <x v="17"/>
    <x v="3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7T00:00:00"/>
    <x v="305"/>
    <n v="30000"/>
    <n v="714.29"/>
    <m/>
    <x v="17"/>
    <x v="5"/>
    <m/>
    <m/>
    <x v="17"/>
    <x v="5"/>
    <x v="16"/>
    <x v="2"/>
    <x v="2"/>
    <x v="3"/>
    <n v="714.29"/>
    <x v="14"/>
    <x v="1"/>
    <n v="2022"/>
    <x v="4"/>
  </r>
  <r>
    <x v="9"/>
    <s v="2.01.01.01.00.00"/>
    <x v="1"/>
    <x v="1"/>
    <x v="0"/>
    <x v="0"/>
    <x v="1"/>
    <x v="3"/>
    <m/>
    <m/>
    <x v="2"/>
    <x v="0"/>
    <d v="2022-02-07T00:00:00"/>
    <x v="305"/>
    <n v="-119999.73"/>
    <n v="-4956.8100000000004"/>
    <m/>
    <x v="19"/>
    <x v="6"/>
    <m/>
    <m/>
    <x v="19"/>
    <x v="6"/>
    <x v="7"/>
    <x v="2"/>
    <x v="2"/>
    <x v="3"/>
    <n v="4956.8100000000004"/>
    <x v="14"/>
    <x v="32"/>
    <n v="2022"/>
    <x v="4"/>
  </r>
  <r>
    <x v="9"/>
    <s v="2.01.02.00.00.00"/>
    <x v="1"/>
    <x v="1"/>
    <x v="0"/>
    <x v="0"/>
    <x v="1"/>
    <x v="3"/>
    <m/>
    <m/>
    <x v="2"/>
    <x v="0"/>
    <d v="2022-02-07T00:00:00"/>
    <x v="305"/>
    <n v="-930237.95"/>
    <n v="-22148.43"/>
    <m/>
    <x v="19"/>
    <x v="6"/>
    <m/>
    <m/>
    <x v="19"/>
    <x v="6"/>
    <x v="7"/>
    <x v="2"/>
    <x v="2"/>
    <x v="3"/>
    <n v="22148.43"/>
    <x v="14"/>
    <x v="32"/>
    <n v="2022"/>
    <x v="4"/>
  </r>
  <r>
    <x v="17"/>
    <m/>
    <x v="1"/>
    <x v="1"/>
    <x v="0"/>
    <x v="0"/>
    <x v="0"/>
    <x v="0"/>
    <m/>
    <s v="4"/>
    <x v="3"/>
    <x v="0"/>
    <d v="2022-01-20T00:00:00"/>
    <x v="305"/>
    <m/>
    <n v="25330.57"/>
    <m/>
    <x v="0"/>
    <x v="0"/>
    <m/>
    <m/>
    <x v="0"/>
    <x v="0"/>
    <x v="14"/>
    <x v="1"/>
    <x v="2"/>
    <x v="3"/>
    <n v="0"/>
    <x v="0"/>
    <x v="0"/>
    <n v="2022"/>
    <x v="4"/>
  </r>
  <r>
    <x v="19"/>
    <s v="1.02.05.00.00.00"/>
    <x v="5"/>
    <x v="2"/>
    <x v="1"/>
    <x v="0"/>
    <x v="1"/>
    <x v="0"/>
    <m/>
    <m/>
    <x v="2"/>
    <x v="0"/>
    <d v="2022-02-08T00:00:00"/>
    <x v="306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8T00:00:00"/>
    <x v="306"/>
    <n v="45000"/>
    <n v="1071.43"/>
    <m/>
    <x v="17"/>
    <x v="5"/>
    <m/>
    <m/>
    <x v="17"/>
    <x v="5"/>
    <x v="16"/>
    <x v="2"/>
    <x v="2"/>
    <x v="3"/>
    <n v="1071.4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8T00:00:00"/>
    <x v="306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35"/>
    <m/>
    <x v="1"/>
    <x v="1"/>
    <x v="0"/>
    <x v="1"/>
    <x v="0"/>
    <x v="0"/>
    <m/>
    <s v="3"/>
    <x v="3"/>
    <x v="0"/>
    <d v="2022-01-24T00:00:00"/>
    <x v="306"/>
    <m/>
    <n v="115675.16"/>
    <m/>
    <x v="0"/>
    <x v="0"/>
    <m/>
    <m/>
    <x v="0"/>
    <x v="0"/>
    <x v="6"/>
    <x v="1"/>
    <x v="2"/>
    <x v="3"/>
    <n v="0"/>
    <x v="0"/>
    <x v="0"/>
    <n v="2022"/>
    <x v="3"/>
  </r>
  <r>
    <x v="20"/>
    <m/>
    <x v="1"/>
    <x v="1"/>
    <x v="0"/>
    <x v="0"/>
    <x v="0"/>
    <x v="0"/>
    <s v="X"/>
    <s v="3"/>
    <x v="3"/>
    <x v="0"/>
    <d v="2022-01-17T00:00:00"/>
    <x v="306"/>
    <m/>
    <n v="968671.57"/>
    <m/>
    <x v="0"/>
    <x v="0"/>
    <m/>
    <m/>
    <x v="0"/>
    <x v="0"/>
    <x v="17"/>
    <x v="1"/>
    <x v="2"/>
    <x v="3"/>
    <n v="0"/>
    <x v="0"/>
    <x v="0"/>
    <n v="2022"/>
    <x v="4"/>
  </r>
  <r>
    <x v="19"/>
    <s v="1.02.11.00.00.00"/>
    <x v="5"/>
    <x v="2"/>
    <x v="1"/>
    <x v="0"/>
    <x v="1"/>
    <x v="0"/>
    <m/>
    <m/>
    <x v="2"/>
    <x v="0"/>
    <d v="2022-02-08T00:00:00"/>
    <x v="306"/>
    <n v="50000"/>
    <n v="1190.48"/>
    <m/>
    <x v="17"/>
    <x v="4"/>
    <m/>
    <m/>
    <x v="17"/>
    <x v="4"/>
    <x v="16"/>
    <x v="2"/>
    <x v="2"/>
    <x v="3"/>
    <n v="1190.48"/>
    <x v="14"/>
    <x v="1"/>
    <n v="2022"/>
    <x v="4"/>
  </r>
  <r>
    <x v="16"/>
    <m/>
    <x v="1"/>
    <x v="1"/>
    <x v="0"/>
    <x v="1"/>
    <x v="0"/>
    <x v="0"/>
    <m/>
    <s v="4"/>
    <x v="3"/>
    <x v="0"/>
    <d v="2022-01-31T00:00:00"/>
    <x v="306"/>
    <m/>
    <n v="325339.06"/>
    <m/>
    <x v="0"/>
    <x v="0"/>
    <m/>
    <m/>
    <x v="0"/>
    <x v="0"/>
    <x v="13"/>
    <x v="1"/>
    <x v="2"/>
    <x v="3"/>
    <n v="0"/>
    <x v="0"/>
    <x v="0"/>
    <n v="2022"/>
    <x v="3"/>
  </r>
  <r>
    <x v="17"/>
    <m/>
    <x v="1"/>
    <x v="1"/>
    <x v="0"/>
    <x v="0"/>
    <x v="0"/>
    <x v="0"/>
    <m/>
    <s v="4"/>
    <x v="3"/>
    <x v="0"/>
    <d v="2022-01-28T00:00:00"/>
    <x v="306"/>
    <m/>
    <n v="2821.52"/>
    <m/>
    <x v="0"/>
    <x v="0"/>
    <m/>
    <m/>
    <x v="0"/>
    <x v="0"/>
    <x v="14"/>
    <x v="1"/>
    <x v="2"/>
    <x v="3"/>
    <n v="0"/>
    <x v="0"/>
    <x v="0"/>
    <n v="2022"/>
    <x v="4"/>
  </r>
  <r>
    <x v="5"/>
    <m/>
    <x v="1"/>
    <x v="1"/>
    <x v="0"/>
    <x v="1"/>
    <x v="0"/>
    <x v="0"/>
    <m/>
    <s v="3"/>
    <x v="3"/>
    <x v="0"/>
    <d v="2022-01-17T00:00:00"/>
    <x v="306"/>
    <m/>
    <n v="24070.38"/>
    <m/>
    <x v="0"/>
    <x v="0"/>
    <m/>
    <m/>
    <x v="0"/>
    <x v="0"/>
    <x v="0"/>
    <x v="1"/>
    <x v="2"/>
    <x v="3"/>
    <n v="0"/>
    <x v="0"/>
    <x v="0"/>
    <n v="2022"/>
    <x v="3"/>
  </r>
  <r>
    <x v="31"/>
    <m/>
    <x v="1"/>
    <x v="1"/>
    <x v="0"/>
    <x v="0"/>
    <x v="0"/>
    <x v="0"/>
    <m/>
    <s v="3"/>
    <x v="3"/>
    <x v="0"/>
    <d v="2022-01-17T00:00:00"/>
    <x v="306"/>
    <m/>
    <n v="201832.89"/>
    <m/>
    <x v="0"/>
    <x v="0"/>
    <m/>
    <m/>
    <x v="0"/>
    <x v="0"/>
    <x v="21"/>
    <x v="1"/>
    <x v="2"/>
    <x v="3"/>
    <n v="0"/>
    <x v="0"/>
    <x v="0"/>
    <n v="2022"/>
    <x v="4"/>
  </r>
  <r>
    <x v="29"/>
    <s v="2.15.01.07.00.00"/>
    <x v="1"/>
    <x v="1"/>
    <x v="0"/>
    <x v="0"/>
    <x v="1"/>
    <x v="3"/>
    <m/>
    <m/>
    <x v="2"/>
    <x v="0"/>
    <d v="2022-02-09T00:00:00"/>
    <x v="307"/>
    <n v="-243500"/>
    <n v="-4119.05"/>
    <m/>
    <x v="9"/>
    <x v="21"/>
    <m/>
    <m/>
    <x v="9"/>
    <x v="21"/>
    <x v="0"/>
    <x v="2"/>
    <x v="2"/>
    <x v="3"/>
    <n v="4119.05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09T00:00:00"/>
    <x v="307"/>
    <n v="1375.2"/>
    <n v="32.74"/>
    <m/>
    <x v="17"/>
    <x v="13"/>
    <m/>
    <m/>
    <x v="17"/>
    <x v="13"/>
    <x v="16"/>
    <x v="2"/>
    <x v="2"/>
    <x v="3"/>
    <n v="32.74"/>
    <x v="14"/>
    <x v="1"/>
    <n v="2022"/>
    <x v="4"/>
  </r>
  <r>
    <x v="5"/>
    <s v="2.15.01.12.00.00"/>
    <x v="1"/>
    <x v="1"/>
    <x v="0"/>
    <x v="0"/>
    <x v="1"/>
    <x v="3"/>
    <m/>
    <m/>
    <x v="2"/>
    <x v="0"/>
    <d v="2022-02-09T00:00:00"/>
    <x v="307"/>
    <n v="-315.70999999999998"/>
    <n v="-7.52"/>
    <m/>
    <x v="24"/>
    <x v="13"/>
    <m/>
    <m/>
    <x v="5"/>
    <x v="13"/>
    <x v="0"/>
    <x v="2"/>
    <x v="2"/>
    <x v="3"/>
    <n v="7.52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09T00:00:00"/>
    <x v="307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09T00:00:00"/>
    <x v="307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9"/>
    <s v="2.15.03.00.00.00"/>
    <x v="1"/>
    <x v="1"/>
    <x v="0"/>
    <x v="0"/>
    <x v="1"/>
    <x v="3"/>
    <m/>
    <m/>
    <x v="2"/>
    <x v="0"/>
    <d v="2022-02-09T00:00:00"/>
    <x v="307"/>
    <n v="-225000"/>
    <n v="-3773.57"/>
    <m/>
    <x v="19"/>
    <x v="6"/>
    <m/>
    <m/>
    <x v="19"/>
    <x v="6"/>
    <x v="7"/>
    <x v="2"/>
    <x v="2"/>
    <x v="3"/>
    <n v="3773.57"/>
    <x v="14"/>
    <x v="32"/>
    <n v="2022"/>
    <x v="4"/>
  </r>
  <r>
    <x v="9"/>
    <s v="2.01.02.00.00.00"/>
    <x v="1"/>
    <x v="1"/>
    <x v="0"/>
    <x v="0"/>
    <x v="1"/>
    <x v="3"/>
    <m/>
    <m/>
    <x v="2"/>
    <x v="0"/>
    <d v="2022-02-09T00:00:00"/>
    <x v="307"/>
    <n v="-1273456"/>
    <n v="-30320.38"/>
    <m/>
    <x v="19"/>
    <x v="6"/>
    <m/>
    <m/>
    <x v="19"/>
    <x v="6"/>
    <x v="7"/>
    <x v="2"/>
    <x v="2"/>
    <x v="3"/>
    <n v="30320.38"/>
    <x v="14"/>
    <x v="32"/>
    <n v="2022"/>
    <x v="4"/>
  </r>
  <r>
    <x v="9"/>
    <s v="2.15.08.14.00.00"/>
    <x v="1"/>
    <x v="1"/>
    <x v="0"/>
    <x v="0"/>
    <x v="1"/>
    <x v="3"/>
    <m/>
    <m/>
    <x v="2"/>
    <x v="0"/>
    <d v="2022-02-09T00:00:00"/>
    <x v="307"/>
    <n v="-89980"/>
    <n v="-2142.38"/>
    <m/>
    <x v="19"/>
    <x v="6"/>
    <m/>
    <m/>
    <x v="19"/>
    <x v="6"/>
    <x v="7"/>
    <x v="2"/>
    <x v="2"/>
    <x v="3"/>
    <n v="2142.38"/>
    <x v="14"/>
    <x v="32"/>
    <n v="2022"/>
    <x v="4"/>
  </r>
  <r>
    <x v="9"/>
    <s v="2.09.02.04.00.00"/>
    <x v="1"/>
    <x v="1"/>
    <x v="0"/>
    <x v="0"/>
    <x v="1"/>
    <x v="3"/>
    <m/>
    <m/>
    <x v="2"/>
    <x v="0"/>
    <d v="2022-02-09T00:00:00"/>
    <x v="307"/>
    <n v="-3000000"/>
    <n v="-71428.570000000007"/>
    <m/>
    <x v="19"/>
    <x v="6"/>
    <m/>
    <m/>
    <x v="19"/>
    <x v="6"/>
    <x v="7"/>
    <x v="2"/>
    <x v="2"/>
    <x v="3"/>
    <n v="71428.570000000007"/>
    <x v="14"/>
    <x v="32"/>
    <n v="2022"/>
    <x v="4"/>
  </r>
  <r>
    <x v="9"/>
    <s v="2.01.01.01.00.00"/>
    <x v="1"/>
    <x v="1"/>
    <x v="0"/>
    <x v="0"/>
    <x v="1"/>
    <x v="3"/>
    <m/>
    <m/>
    <x v="2"/>
    <x v="0"/>
    <d v="2022-02-09T00:00:00"/>
    <x v="307"/>
    <n v="-4500000"/>
    <n v="-107151.28"/>
    <m/>
    <x v="19"/>
    <x v="6"/>
    <m/>
    <m/>
    <x v="19"/>
    <x v="6"/>
    <x v="7"/>
    <x v="2"/>
    <x v="2"/>
    <x v="3"/>
    <n v="107151.28"/>
    <x v="14"/>
    <x v="32"/>
    <n v="2022"/>
    <x v="4"/>
  </r>
  <r>
    <x v="9"/>
    <s v="2.15.01.12.00.00"/>
    <x v="1"/>
    <x v="1"/>
    <x v="0"/>
    <x v="0"/>
    <x v="1"/>
    <x v="3"/>
    <m/>
    <m/>
    <x v="2"/>
    <x v="0"/>
    <d v="2022-02-09T00:00:00"/>
    <x v="307"/>
    <n v="-65250"/>
    <n v="-1553.57"/>
    <m/>
    <x v="19"/>
    <x v="6"/>
    <m/>
    <m/>
    <x v="19"/>
    <x v="6"/>
    <x v="7"/>
    <x v="2"/>
    <x v="2"/>
    <x v="3"/>
    <n v="1553.57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0T00:00:00"/>
    <x v="308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10T00:00:00"/>
    <x v="308"/>
    <n v="-300000"/>
    <n v="-7142.86"/>
    <m/>
    <x v="5"/>
    <x v="12"/>
    <m/>
    <m/>
    <x v="5"/>
    <x v="12"/>
    <x v="0"/>
    <x v="2"/>
    <x v="2"/>
    <x v="3"/>
    <n v="7142.86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10T00:00:00"/>
    <x v="308"/>
    <n v="84033.600000000006"/>
    <n v="2000.8"/>
    <m/>
    <x v="17"/>
    <x v="13"/>
    <m/>
    <m/>
    <x v="17"/>
    <x v="13"/>
    <x v="16"/>
    <x v="2"/>
    <x v="2"/>
    <x v="3"/>
    <n v="2000.8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0T00:00:00"/>
    <x v="308"/>
    <n v="2332.64"/>
    <n v="55.54"/>
    <m/>
    <x v="17"/>
    <x v="8"/>
    <m/>
    <m/>
    <x v="17"/>
    <x v="8"/>
    <x v="16"/>
    <x v="2"/>
    <x v="2"/>
    <x v="3"/>
    <n v="55.5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0T00:00:00"/>
    <x v="308"/>
    <n v="479095.83"/>
    <n v="11407.04"/>
    <m/>
    <x v="17"/>
    <x v="5"/>
    <m/>
    <m/>
    <x v="17"/>
    <x v="5"/>
    <x v="16"/>
    <x v="2"/>
    <x v="2"/>
    <x v="3"/>
    <n v="11407.04"/>
    <x v="14"/>
    <x v="1"/>
    <n v="2022"/>
    <x v="4"/>
  </r>
  <r>
    <x v="9"/>
    <m/>
    <x v="5"/>
    <x v="1"/>
    <x v="0"/>
    <x v="0"/>
    <x v="1"/>
    <x v="0"/>
    <m/>
    <m/>
    <x v="2"/>
    <x v="0"/>
    <d v="2022-02-10T00:00:00"/>
    <x v="308"/>
    <n v="0"/>
    <n v="8333.33"/>
    <m/>
    <x v="19"/>
    <x v="11"/>
    <m/>
    <m/>
    <x v="19"/>
    <x v="11"/>
    <x v="7"/>
    <x v="2"/>
    <x v="2"/>
    <x v="3"/>
    <n v="-8333.33"/>
    <x v="14"/>
    <x v="1"/>
    <n v="2022"/>
    <x v="4"/>
  </r>
  <r>
    <x v="9"/>
    <m/>
    <x v="5"/>
    <x v="1"/>
    <x v="0"/>
    <x v="0"/>
    <x v="1"/>
    <x v="0"/>
    <m/>
    <m/>
    <x v="2"/>
    <x v="0"/>
    <d v="2022-02-10T00:00:00"/>
    <x v="308"/>
    <n v="0"/>
    <n v="2071428.57"/>
    <m/>
    <x v="19"/>
    <x v="11"/>
    <m/>
    <m/>
    <x v="19"/>
    <x v="11"/>
    <x v="7"/>
    <x v="2"/>
    <x v="2"/>
    <x v="3"/>
    <n v="-2071428.57"/>
    <x v="14"/>
    <x v="1"/>
    <n v="2022"/>
    <x v="4"/>
  </r>
  <r>
    <x v="9"/>
    <m/>
    <x v="5"/>
    <x v="1"/>
    <x v="0"/>
    <x v="0"/>
    <x v="1"/>
    <x v="0"/>
    <m/>
    <m/>
    <x v="2"/>
    <x v="0"/>
    <d v="2022-02-10T00:00:00"/>
    <x v="308"/>
    <n v="0"/>
    <n v="6333333.3300000001"/>
    <m/>
    <x v="19"/>
    <x v="11"/>
    <m/>
    <m/>
    <x v="19"/>
    <x v="11"/>
    <x v="7"/>
    <x v="2"/>
    <x v="2"/>
    <x v="3"/>
    <n v="-6333333.330000000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0T00:00:00"/>
    <x v="308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37"/>
    <s v="2.03.01.07.00.00"/>
    <x v="5"/>
    <x v="1"/>
    <x v="0"/>
    <x v="0"/>
    <x v="1"/>
    <x v="3"/>
    <m/>
    <m/>
    <x v="2"/>
    <x v="0"/>
    <d v="2022-02-10T00:00:00"/>
    <x v="308"/>
    <n v="-3000"/>
    <n v="-71.430000000000007"/>
    <m/>
    <x v="11"/>
    <x v="32"/>
    <m/>
    <m/>
    <x v="11"/>
    <x v="32"/>
    <x v="6"/>
    <x v="2"/>
    <x v="2"/>
    <x v="3"/>
    <n v="71.430000000000007"/>
    <x v="14"/>
    <x v="32"/>
    <n v="2022"/>
    <x v="4"/>
  </r>
  <r>
    <x v="9"/>
    <m/>
    <x v="5"/>
    <x v="1"/>
    <x v="0"/>
    <x v="0"/>
    <x v="0"/>
    <x v="0"/>
    <m/>
    <m/>
    <x v="2"/>
    <x v="0"/>
    <d v="2022-02-10T00:00:00"/>
    <x v="308"/>
    <n v="0"/>
    <n v="8413095.2400000002"/>
    <m/>
    <x v="19"/>
    <x v="11"/>
    <m/>
    <m/>
    <x v="19"/>
    <x v="11"/>
    <x v="7"/>
    <x v="2"/>
    <x v="2"/>
    <x v="3"/>
    <n v="-8413095.2400000002"/>
    <x v="14"/>
    <x v="1"/>
    <n v="2022"/>
    <x v="4"/>
  </r>
  <r>
    <x v="20"/>
    <m/>
    <x v="1"/>
    <x v="1"/>
    <x v="0"/>
    <x v="0"/>
    <x v="0"/>
    <x v="0"/>
    <m/>
    <s v="4"/>
    <x v="4"/>
    <x v="0"/>
    <d v="2022-01-17T00:00:00"/>
    <x v="308"/>
    <m/>
    <n v="522.6"/>
    <m/>
    <x v="0"/>
    <x v="0"/>
    <m/>
    <m/>
    <x v="0"/>
    <x v="0"/>
    <x v="17"/>
    <x v="1"/>
    <x v="2"/>
    <x v="3"/>
    <n v="0"/>
    <x v="0"/>
    <x v="0"/>
    <n v="2022"/>
    <x v="4"/>
  </r>
  <r>
    <x v="19"/>
    <s v="1.02.06.00.00.00"/>
    <x v="5"/>
    <x v="2"/>
    <x v="1"/>
    <x v="0"/>
    <x v="1"/>
    <x v="0"/>
    <m/>
    <m/>
    <x v="2"/>
    <x v="0"/>
    <d v="2022-02-10T00:00:00"/>
    <x v="308"/>
    <n v="14302.25"/>
    <n v="340.53"/>
    <m/>
    <x v="17"/>
    <x v="9"/>
    <m/>
    <m/>
    <x v="17"/>
    <x v="9"/>
    <x v="16"/>
    <x v="2"/>
    <x v="2"/>
    <x v="3"/>
    <n v="340.53"/>
    <x v="14"/>
    <x v="1"/>
    <n v="2022"/>
    <x v="4"/>
  </r>
  <r>
    <x v="24"/>
    <m/>
    <x v="1"/>
    <x v="1"/>
    <x v="0"/>
    <x v="1"/>
    <x v="0"/>
    <x v="0"/>
    <m/>
    <s v="4"/>
    <x v="4"/>
    <x v="0"/>
    <d v="2022-01-17T00:00:00"/>
    <x v="308"/>
    <m/>
    <n v="13393.48"/>
    <m/>
    <x v="0"/>
    <x v="0"/>
    <m/>
    <m/>
    <x v="0"/>
    <x v="0"/>
    <x v="9"/>
    <x v="1"/>
    <x v="2"/>
    <x v="3"/>
    <n v="0"/>
    <x v="0"/>
    <x v="0"/>
    <n v="2022"/>
    <x v="3"/>
  </r>
  <r>
    <x v="5"/>
    <m/>
    <x v="1"/>
    <x v="1"/>
    <x v="0"/>
    <x v="0"/>
    <x v="0"/>
    <x v="0"/>
    <m/>
    <s v="4"/>
    <x v="4"/>
    <x v="0"/>
    <d v="2022-01-17T00:00:00"/>
    <x v="308"/>
    <m/>
    <n v="8935.1200000000008"/>
    <m/>
    <x v="0"/>
    <x v="0"/>
    <m/>
    <m/>
    <x v="0"/>
    <x v="0"/>
    <x v="0"/>
    <x v="1"/>
    <x v="2"/>
    <x v="3"/>
    <n v="0"/>
    <x v="0"/>
    <x v="0"/>
    <n v="2022"/>
    <x v="4"/>
  </r>
  <r>
    <x v="5"/>
    <m/>
    <x v="1"/>
    <x v="1"/>
    <x v="0"/>
    <x v="0"/>
    <x v="0"/>
    <x v="0"/>
    <s v="X"/>
    <s v="4"/>
    <x v="4"/>
    <x v="0"/>
    <d v="2022-01-17T00:00:00"/>
    <x v="308"/>
    <m/>
    <n v="812072.97"/>
    <m/>
    <x v="0"/>
    <x v="0"/>
    <m/>
    <m/>
    <x v="0"/>
    <x v="0"/>
    <x v="0"/>
    <x v="1"/>
    <x v="2"/>
    <x v="3"/>
    <n v="0"/>
    <x v="0"/>
    <x v="0"/>
    <n v="2022"/>
    <x v="4"/>
  </r>
  <r>
    <x v="19"/>
    <s v="1.02.11.00.00.00"/>
    <x v="5"/>
    <x v="2"/>
    <x v="1"/>
    <x v="0"/>
    <x v="1"/>
    <x v="0"/>
    <m/>
    <m/>
    <x v="2"/>
    <x v="0"/>
    <d v="2022-02-10T00:00:00"/>
    <x v="308"/>
    <n v="10169.5"/>
    <n v="242.13"/>
    <m/>
    <x v="17"/>
    <x v="4"/>
    <m/>
    <m/>
    <x v="17"/>
    <x v="4"/>
    <x v="16"/>
    <x v="2"/>
    <x v="2"/>
    <x v="3"/>
    <n v="242.13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0T00:00:00"/>
    <x v="308"/>
    <n v="8135.59"/>
    <n v="193.7"/>
    <m/>
    <x v="17"/>
    <x v="4"/>
    <m/>
    <m/>
    <x v="17"/>
    <x v="4"/>
    <x v="16"/>
    <x v="2"/>
    <x v="2"/>
    <x v="3"/>
    <n v="193.7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9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9"/>
    <n v="40000"/>
    <n v="952.38"/>
    <m/>
    <x v="17"/>
    <x v="5"/>
    <m/>
    <m/>
    <x v="17"/>
    <x v="5"/>
    <x v="16"/>
    <x v="2"/>
    <x v="2"/>
    <x v="3"/>
    <n v="952.3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1T00:00:00"/>
    <x v="309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9"/>
    <s v="2.02.00.00.00.00"/>
    <x v="5"/>
    <x v="1"/>
    <x v="0"/>
    <x v="0"/>
    <x v="1"/>
    <x v="3"/>
    <m/>
    <m/>
    <x v="2"/>
    <x v="0"/>
    <d v="2022-02-11T00:00:00"/>
    <x v="309"/>
    <n v="-87000000"/>
    <n v="-2071428.57"/>
    <m/>
    <x v="19"/>
    <x v="6"/>
    <m/>
    <m/>
    <x v="19"/>
    <x v="6"/>
    <x v="7"/>
    <x v="2"/>
    <x v="2"/>
    <x v="3"/>
    <n v="2071428.57"/>
    <x v="14"/>
    <x v="32"/>
    <n v="2022"/>
    <x v="4"/>
  </r>
  <r>
    <x v="9"/>
    <s v="2.03.01.02.00.00"/>
    <x v="5"/>
    <x v="1"/>
    <x v="0"/>
    <x v="0"/>
    <x v="1"/>
    <x v="3"/>
    <m/>
    <m/>
    <x v="2"/>
    <x v="0"/>
    <d v="2022-02-11T00:00:00"/>
    <x v="309"/>
    <n v="-350000"/>
    <n v="-8333.33"/>
    <m/>
    <x v="19"/>
    <x v="6"/>
    <m/>
    <m/>
    <x v="19"/>
    <x v="6"/>
    <x v="7"/>
    <x v="2"/>
    <x v="2"/>
    <x v="3"/>
    <n v="8333.33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11T00:00:00"/>
    <x v="309"/>
    <n v="12465.94"/>
    <n v="296.81"/>
    <m/>
    <x v="17"/>
    <x v="2"/>
    <m/>
    <m/>
    <x v="17"/>
    <x v="2"/>
    <x v="16"/>
    <x v="2"/>
    <x v="2"/>
    <x v="3"/>
    <n v="296.81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1T00:00:00"/>
    <x v="309"/>
    <n v="3462.3"/>
    <n v="82.44"/>
    <m/>
    <x v="17"/>
    <x v="7"/>
    <m/>
    <m/>
    <x v="17"/>
    <x v="7"/>
    <x v="16"/>
    <x v="2"/>
    <x v="2"/>
    <x v="3"/>
    <n v="82.44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11T00:00:00"/>
    <x v="309"/>
    <n v="2130.4"/>
    <n v="50.72"/>
    <m/>
    <x v="17"/>
    <x v="7"/>
    <m/>
    <m/>
    <x v="17"/>
    <x v="7"/>
    <x v="16"/>
    <x v="2"/>
    <x v="2"/>
    <x v="3"/>
    <n v="50.72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4T00:00:00"/>
    <x v="310"/>
    <n v="10000"/>
    <n v="238.1"/>
    <m/>
    <x v="17"/>
    <x v="3"/>
    <m/>
    <m/>
    <x v="17"/>
    <x v="3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4T00:00:00"/>
    <x v="310"/>
    <n v="30000"/>
    <n v="714.29"/>
    <m/>
    <x v="17"/>
    <x v="5"/>
    <m/>
    <m/>
    <x v="17"/>
    <x v="5"/>
    <x v="16"/>
    <x v="2"/>
    <x v="2"/>
    <x v="3"/>
    <n v="714.29"/>
    <x v="14"/>
    <x v="1"/>
    <n v="2022"/>
    <x v="4"/>
  </r>
  <r>
    <x v="9"/>
    <m/>
    <x v="5"/>
    <x v="1"/>
    <x v="0"/>
    <x v="0"/>
    <x v="1"/>
    <x v="0"/>
    <m/>
    <m/>
    <x v="2"/>
    <x v="0"/>
    <d v="2022-02-14T00:00:00"/>
    <x v="310"/>
    <n v="0"/>
    <n v="47619.05"/>
    <m/>
    <x v="19"/>
    <x v="11"/>
    <m/>
    <m/>
    <x v="19"/>
    <x v="11"/>
    <x v="7"/>
    <x v="2"/>
    <x v="2"/>
    <x v="3"/>
    <n v="-47619.05"/>
    <x v="14"/>
    <x v="1"/>
    <n v="2022"/>
    <x v="4"/>
  </r>
  <r>
    <x v="9"/>
    <m/>
    <x v="5"/>
    <x v="1"/>
    <x v="0"/>
    <x v="0"/>
    <x v="0"/>
    <x v="0"/>
    <m/>
    <m/>
    <x v="2"/>
    <x v="0"/>
    <d v="2022-02-14T00:00:00"/>
    <x v="310"/>
    <n v="0"/>
    <n v="47619.05"/>
    <m/>
    <x v="19"/>
    <x v="11"/>
    <m/>
    <m/>
    <x v="19"/>
    <x v="11"/>
    <x v="7"/>
    <x v="2"/>
    <x v="2"/>
    <x v="3"/>
    <n v="-47619.05"/>
    <x v="14"/>
    <x v="1"/>
    <n v="2022"/>
    <x v="4"/>
  </r>
  <r>
    <x v="9"/>
    <s v="2.03.01.07.00.00"/>
    <x v="5"/>
    <x v="1"/>
    <x v="0"/>
    <x v="0"/>
    <x v="1"/>
    <x v="3"/>
    <m/>
    <m/>
    <x v="2"/>
    <x v="0"/>
    <d v="2022-02-14T00:00:00"/>
    <x v="310"/>
    <n v="-23400"/>
    <n v="-557.14"/>
    <m/>
    <x v="19"/>
    <x v="18"/>
    <m/>
    <m/>
    <x v="19"/>
    <x v="18"/>
    <x v="7"/>
    <x v="2"/>
    <x v="2"/>
    <x v="3"/>
    <n v="557.14"/>
    <x v="14"/>
    <x v="32"/>
    <n v="2022"/>
    <x v="4"/>
  </r>
  <r>
    <x v="5"/>
    <s v="2.15.08.14.00.00"/>
    <x v="5"/>
    <x v="1"/>
    <x v="0"/>
    <x v="0"/>
    <x v="1"/>
    <x v="3"/>
    <m/>
    <m/>
    <x v="2"/>
    <x v="0"/>
    <d v="2022-02-14T00:00:00"/>
    <x v="310"/>
    <n v="-1444.8"/>
    <n v="-34.4"/>
    <m/>
    <x v="5"/>
    <x v="30"/>
    <m/>
    <m/>
    <x v="5"/>
    <x v="30"/>
    <x v="0"/>
    <x v="2"/>
    <x v="2"/>
    <x v="3"/>
    <n v="34.4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14T00:00:00"/>
    <x v="310"/>
    <n v="-150000"/>
    <n v="-3571.43"/>
    <m/>
    <x v="19"/>
    <x v="6"/>
    <m/>
    <m/>
    <x v="19"/>
    <x v="6"/>
    <x v="7"/>
    <x v="2"/>
    <x v="2"/>
    <x v="3"/>
    <n v="3571.43"/>
    <x v="14"/>
    <x v="32"/>
    <n v="2022"/>
    <x v="4"/>
  </r>
  <r>
    <x v="9"/>
    <s v="2.01.01.01.00.00"/>
    <x v="5"/>
    <x v="1"/>
    <x v="0"/>
    <x v="0"/>
    <x v="1"/>
    <x v="3"/>
    <m/>
    <m/>
    <x v="2"/>
    <x v="0"/>
    <d v="2022-02-14T00:00:00"/>
    <x v="310"/>
    <n v="-188000000"/>
    <n v="-4476190.4800000004"/>
    <m/>
    <x v="19"/>
    <x v="6"/>
    <m/>
    <m/>
    <x v="19"/>
    <x v="6"/>
    <x v="7"/>
    <x v="2"/>
    <x v="2"/>
    <x v="3"/>
    <n v="4476190.4800000004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5T00:00:00"/>
    <x v="311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15T00:00:00"/>
    <x v="311"/>
    <n v="1560"/>
    <n v="37.14"/>
    <m/>
    <x v="17"/>
    <x v="12"/>
    <m/>
    <m/>
    <x v="17"/>
    <x v="12"/>
    <x v="16"/>
    <x v="2"/>
    <x v="2"/>
    <x v="3"/>
    <n v="37.14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5T00:00:00"/>
    <x v="311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5T00:00:00"/>
    <x v="311"/>
    <n v="45000"/>
    <n v="1071.43"/>
    <m/>
    <x v="17"/>
    <x v="5"/>
    <m/>
    <m/>
    <x v="17"/>
    <x v="5"/>
    <x v="16"/>
    <x v="2"/>
    <x v="2"/>
    <x v="3"/>
    <n v="1071.43"/>
    <x v="14"/>
    <x v="1"/>
    <n v="2022"/>
    <x v="4"/>
  </r>
  <r>
    <x v="37"/>
    <s v="2.03.01.07.00.00"/>
    <x v="5"/>
    <x v="1"/>
    <x v="0"/>
    <x v="0"/>
    <x v="1"/>
    <x v="3"/>
    <m/>
    <m/>
    <x v="2"/>
    <x v="0"/>
    <d v="2022-02-15T00:00:00"/>
    <x v="311"/>
    <n v="-2600"/>
    <n v="-61.9"/>
    <m/>
    <x v="11"/>
    <x v="8"/>
    <m/>
    <m/>
    <x v="11"/>
    <x v="8"/>
    <x v="6"/>
    <x v="2"/>
    <x v="2"/>
    <x v="3"/>
    <n v="61.9"/>
    <x v="14"/>
    <x v="32"/>
    <n v="2022"/>
    <x v="4"/>
  </r>
  <r>
    <x v="37"/>
    <s v="2.03.01.07.00.00"/>
    <x v="5"/>
    <x v="1"/>
    <x v="0"/>
    <x v="0"/>
    <x v="1"/>
    <x v="3"/>
    <m/>
    <m/>
    <x v="2"/>
    <x v="0"/>
    <d v="2022-02-15T00:00:00"/>
    <x v="311"/>
    <n v="-24700"/>
    <n v="-588.1"/>
    <m/>
    <x v="11"/>
    <x v="28"/>
    <m/>
    <m/>
    <x v="11"/>
    <x v="28"/>
    <x v="6"/>
    <x v="2"/>
    <x v="2"/>
    <x v="3"/>
    <n v="588.1"/>
    <x v="14"/>
    <x v="32"/>
    <n v="2022"/>
    <x v="4"/>
  </r>
  <r>
    <x v="9"/>
    <s v="2.01.01.01.00.00"/>
    <x v="5"/>
    <x v="1"/>
    <x v="0"/>
    <x v="0"/>
    <x v="1"/>
    <x v="3"/>
    <m/>
    <m/>
    <x v="2"/>
    <x v="0"/>
    <d v="2022-02-15T00:00:00"/>
    <x v="311"/>
    <n v="-23000"/>
    <n v="-547.62"/>
    <m/>
    <x v="19"/>
    <x v="6"/>
    <m/>
    <m/>
    <x v="19"/>
    <x v="6"/>
    <x v="7"/>
    <x v="2"/>
    <x v="2"/>
    <x v="3"/>
    <n v="547.62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15T00:00:00"/>
    <x v="311"/>
    <n v="161239.07"/>
    <n v="3839.03"/>
    <m/>
    <x v="17"/>
    <x v="2"/>
    <m/>
    <m/>
    <x v="17"/>
    <x v="2"/>
    <x v="16"/>
    <x v="2"/>
    <x v="2"/>
    <x v="3"/>
    <n v="3839.03"/>
    <x v="14"/>
    <x v="1"/>
    <n v="2022"/>
    <x v="4"/>
  </r>
  <r>
    <x v="27"/>
    <s v="2.15.08.01.00.00"/>
    <x v="5"/>
    <x v="1"/>
    <x v="0"/>
    <x v="0"/>
    <x v="1"/>
    <x v="3"/>
    <m/>
    <m/>
    <x v="2"/>
    <x v="0"/>
    <d v="2022-02-15T00:00:00"/>
    <x v="311"/>
    <n v="-5960"/>
    <n v="-141.9"/>
    <m/>
    <x v="14"/>
    <x v="5"/>
    <m/>
    <m/>
    <x v="14"/>
    <x v="5"/>
    <x v="0"/>
    <x v="2"/>
    <x v="2"/>
    <x v="3"/>
    <n v="141.9"/>
    <x v="14"/>
    <x v="32"/>
    <n v="2022"/>
    <x v="4"/>
  </r>
  <r>
    <x v="29"/>
    <s v="2.15.01.07.00.00"/>
    <x v="5"/>
    <x v="1"/>
    <x v="0"/>
    <x v="0"/>
    <x v="1"/>
    <x v="3"/>
    <m/>
    <m/>
    <x v="2"/>
    <x v="0"/>
    <d v="2022-02-15T00:00:00"/>
    <x v="311"/>
    <n v="-300000"/>
    <n v="-7142.86"/>
    <m/>
    <x v="9"/>
    <x v="20"/>
    <m/>
    <m/>
    <x v="9"/>
    <x v="20"/>
    <x v="0"/>
    <x v="2"/>
    <x v="2"/>
    <x v="3"/>
    <n v="7142.8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6T00:00:00"/>
    <x v="312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6T00:00:00"/>
    <x v="312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16T00:00:00"/>
    <x v="312"/>
    <n v="-4400000"/>
    <n v="-104761.9"/>
    <m/>
    <x v="19"/>
    <x v="6"/>
    <m/>
    <m/>
    <x v="19"/>
    <x v="6"/>
    <x v="7"/>
    <x v="2"/>
    <x v="2"/>
    <x v="3"/>
    <n v="104761.9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16T00:00:00"/>
    <x v="312"/>
    <n v="-384800"/>
    <n v="-9161.9"/>
    <m/>
    <x v="19"/>
    <x v="6"/>
    <m/>
    <m/>
    <x v="19"/>
    <x v="6"/>
    <x v="7"/>
    <x v="2"/>
    <x v="2"/>
    <x v="3"/>
    <n v="9161.9"/>
    <x v="14"/>
    <x v="32"/>
    <n v="2022"/>
    <x v="4"/>
  </r>
  <r>
    <x v="9"/>
    <s v="2.15.03.00.00.00"/>
    <x v="5"/>
    <x v="1"/>
    <x v="0"/>
    <x v="0"/>
    <x v="1"/>
    <x v="3"/>
    <m/>
    <m/>
    <x v="2"/>
    <x v="0"/>
    <d v="2022-02-16T00:00:00"/>
    <x v="312"/>
    <n v="-130000"/>
    <n v="-3095.24"/>
    <m/>
    <x v="19"/>
    <x v="6"/>
    <m/>
    <m/>
    <x v="19"/>
    <x v="6"/>
    <x v="7"/>
    <x v="2"/>
    <x v="2"/>
    <x v="3"/>
    <n v="3095.24"/>
    <x v="14"/>
    <x v="32"/>
    <n v="2022"/>
    <x v="4"/>
  </r>
  <r>
    <x v="15"/>
    <s v="2.06.02.00.00.00"/>
    <x v="5"/>
    <x v="1"/>
    <x v="0"/>
    <x v="0"/>
    <x v="1"/>
    <x v="3"/>
    <m/>
    <m/>
    <x v="2"/>
    <x v="0"/>
    <d v="2022-02-16T00:00:00"/>
    <x v="312"/>
    <n v="-500000"/>
    <n v="-11904.76"/>
    <m/>
    <x v="31"/>
    <x v="19"/>
    <m/>
    <m/>
    <x v="23"/>
    <x v="19"/>
    <x v="12"/>
    <x v="2"/>
    <x v="2"/>
    <x v="3"/>
    <n v="11904.7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7T00:00:00"/>
    <x v="313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7T00:00:00"/>
    <x v="313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17T00:00:00"/>
    <x v="313"/>
    <n v="-51700"/>
    <n v="-1230.95"/>
    <m/>
    <x v="19"/>
    <x v="6"/>
    <m/>
    <m/>
    <x v="19"/>
    <x v="6"/>
    <x v="7"/>
    <x v="2"/>
    <x v="2"/>
    <x v="3"/>
    <n v="1230.95"/>
    <x v="14"/>
    <x v="32"/>
    <n v="2022"/>
    <x v="4"/>
  </r>
  <r>
    <x v="16"/>
    <m/>
    <x v="5"/>
    <x v="2"/>
    <x v="1"/>
    <x v="0"/>
    <x v="1"/>
    <x v="0"/>
    <m/>
    <m/>
    <x v="2"/>
    <x v="0"/>
    <d v="2022-02-17T00:00:00"/>
    <x v="313"/>
    <n v="1500000"/>
    <n v="32303.16"/>
    <m/>
    <x v="30"/>
    <x v="26"/>
    <m/>
    <m/>
    <x v="18"/>
    <x v="26"/>
    <x v="13"/>
    <x v="2"/>
    <x v="2"/>
    <x v="3"/>
    <n v="32303.16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8T00:00:00"/>
    <x v="314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18T00:00:00"/>
    <x v="314"/>
    <n v="33092.43"/>
    <n v="787.92"/>
    <m/>
    <x v="17"/>
    <x v="15"/>
    <m/>
    <m/>
    <x v="17"/>
    <x v="15"/>
    <x v="16"/>
    <x v="2"/>
    <x v="2"/>
    <x v="3"/>
    <n v="787.92"/>
    <x v="14"/>
    <x v="1"/>
    <n v="2022"/>
    <x v="4"/>
  </r>
  <r>
    <x v="5"/>
    <s v="2.15.01.12.00.00"/>
    <x v="5"/>
    <x v="1"/>
    <x v="0"/>
    <x v="0"/>
    <x v="1"/>
    <x v="3"/>
    <m/>
    <m/>
    <x v="2"/>
    <x v="0"/>
    <d v="2022-02-18T00:00:00"/>
    <x v="314"/>
    <n v="-1715.4"/>
    <n v="-40.840000000000003"/>
    <m/>
    <x v="24"/>
    <x v="13"/>
    <m/>
    <m/>
    <x v="5"/>
    <x v="13"/>
    <x v="0"/>
    <x v="2"/>
    <x v="2"/>
    <x v="3"/>
    <n v="40.840000000000003"/>
    <x v="14"/>
    <x v="32"/>
    <n v="2022"/>
    <x v="4"/>
  </r>
  <r>
    <x v="5"/>
    <s v="2.15.01.12.00.00"/>
    <x v="5"/>
    <x v="1"/>
    <x v="0"/>
    <x v="0"/>
    <x v="1"/>
    <x v="3"/>
    <m/>
    <m/>
    <x v="2"/>
    <x v="0"/>
    <d v="2022-02-18T00:00:00"/>
    <x v="314"/>
    <n v="-4750"/>
    <n v="-113.1"/>
    <m/>
    <x v="24"/>
    <x v="13"/>
    <m/>
    <m/>
    <x v="5"/>
    <x v="13"/>
    <x v="0"/>
    <x v="2"/>
    <x v="2"/>
    <x v="3"/>
    <n v="113.1"/>
    <x v="14"/>
    <x v="32"/>
    <n v="2022"/>
    <x v="4"/>
  </r>
  <r>
    <x v="5"/>
    <s v="2.15.01.12.00.00"/>
    <x v="5"/>
    <x v="1"/>
    <x v="0"/>
    <x v="0"/>
    <x v="1"/>
    <x v="3"/>
    <m/>
    <m/>
    <x v="2"/>
    <x v="0"/>
    <d v="2022-02-18T00:00:00"/>
    <x v="314"/>
    <n v="-300"/>
    <n v="-7.14"/>
    <m/>
    <x v="24"/>
    <x v="13"/>
    <m/>
    <m/>
    <x v="5"/>
    <x v="13"/>
    <x v="0"/>
    <x v="2"/>
    <x v="2"/>
    <x v="3"/>
    <n v="7.14"/>
    <x v="14"/>
    <x v="32"/>
    <n v="2022"/>
    <x v="4"/>
  </r>
  <r>
    <x v="5"/>
    <s v="2.15.01.05.02.00"/>
    <x v="5"/>
    <x v="1"/>
    <x v="0"/>
    <x v="0"/>
    <x v="1"/>
    <x v="3"/>
    <m/>
    <m/>
    <x v="2"/>
    <x v="0"/>
    <d v="2022-02-18T00:00:00"/>
    <x v="314"/>
    <n v="-4230.96"/>
    <n v="-100.74"/>
    <m/>
    <x v="25"/>
    <x v="13"/>
    <m/>
    <m/>
    <x v="5"/>
    <x v="13"/>
    <x v="0"/>
    <x v="2"/>
    <x v="2"/>
    <x v="3"/>
    <n v="100.74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18T00:00:00"/>
    <x v="314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18T00:00:00"/>
    <x v="314"/>
    <n v="40000"/>
    <n v="952.38"/>
    <m/>
    <x v="17"/>
    <x v="5"/>
    <m/>
    <m/>
    <x v="17"/>
    <x v="5"/>
    <x v="16"/>
    <x v="2"/>
    <x v="2"/>
    <x v="3"/>
    <n v="952.38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8T00:00:00"/>
    <x v="314"/>
    <n v="16000"/>
    <n v="380.95"/>
    <m/>
    <x v="17"/>
    <x v="19"/>
    <m/>
    <m/>
    <x v="17"/>
    <x v="19"/>
    <x v="16"/>
    <x v="2"/>
    <x v="2"/>
    <x v="3"/>
    <n v="380.95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18T00:00:00"/>
    <x v="314"/>
    <n v="38650.68"/>
    <n v="920.25"/>
    <m/>
    <x v="17"/>
    <x v="4"/>
    <m/>
    <m/>
    <x v="17"/>
    <x v="4"/>
    <x v="16"/>
    <x v="2"/>
    <x v="2"/>
    <x v="3"/>
    <n v="920.2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1T00:00:00"/>
    <x v="315"/>
    <n v="10000"/>
    <n v="238.1"/>
    <m/>
    <x v="17"/>
    <x v="3"/>
    <m/>
    <m/>
    <x v="17"/>
    <x v="3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1T00:00:00"/>
    <x v="315"/>
    <n v="30000"/>
    <n v="714.29"/>
    <m/>
    <x v="17"/>
    <x v="5"/>
    <m/>
    <m/>
    <x v="17"/>
    <x v="5"/>
    <x v="16"/>
    <x v="2"/>
    <x v="2"/>
    <x v="3"/>
    <n v="714.29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21T00:00:00"/>
    <x v="315"/>
    <n v="-101780"/>
    <n v="-2423.33"/>
    <m/>
    <x v="19"/>
    <x v="6"/>
    <m/>
    <m/>
    <x v="19"/>
    <x v="6"/>
    <x v="7"/>
    <x v="2"/>
    <x v="2"/>
    <x v="3"/>
    <n v="2423.33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21T00:00:00"/>
    <x v="315"/>
    <n v="-732400"/>
    <n v="-17438.099999999999"/>
    <m/>
    <x v="19"/>
    <x v="6"/>
    <m/>
    <m/>
    <x v="19"/>
    <x v="6"/>
    <x v="7"/>
    <x v="2"/>
    <x v="2"/>
    <x v="3"/>
    <n v="17438.099999999999"/>
    <x v="14"/>
    <x v="32"/>
    <n v="2022"/>
    <x v="4"/>
  </r>
  <r>
    <x v="40"/>
    <s v="2.01.05.01.00.00"/>
    <x v="5"/>
    <x v="1"/>
    <x v="0"/>
    <x v="0"/>
    <x v="1"/>
    <x v="3"/>
    <m/>
    <m/>
    <x v="2"/>
    <x v="0"/>
    <d v="2022-02-21T00:00:00"/>
    <x v="315"/>
    <n v="-11000000"/>
    <n v="-261904.76"/>
    <m/>
    <x v="20"/>
    <x v="2"/>
    <m/>
    <m/>
    <x v="20"/>
    <x v="2"/>
    <x v="2"/>
    <x v="2"/>
    <x v="2"/>
    <x v="3"/>
    <n v="261904.76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1T00:00:00"/>
    <x v="315"/>
    <n v="6000"/>
    <n v="142.86000000000001"/>
    <m/>
    <x v="17"/>
    <x v="2"/>
    <m/>
    <m/>
    <x v="17"/>
    <x v="2"/>
    <x v="16"/>
    <x v="2"/>
    <x v="2"/>
    <x v="3"/>
    <n v="142.8600000000000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1T00:00:00"/>
    <x v="315"/>
    <n v="1525.43"/>
    <n v="36.32"/>
    <m/>
    <x v="17"/>
    <x v="4"/>
    <m/>
    <m/>
    <x v="17"/>
    <x v="4"/>
    <x v="16"/>
    <x v="2"/>
    <x v="2"/>
    <x v="3"/>
    <n v="36.32"/>
    <x v="14"/>
    <x v="1"/>
    <n v="2022"/>
    <x v="4"/>
  </r>
  <r>
    <x v="29"/>
    <s v="2.15.01.07.00.00"/>
    <x v="5"/>
    <x v="1"/>
    <x v="0"/>
    <x v="0"/>
    <x v="1"/>
    <x v="3"/>
    <m/>
    <m/>
    <x v="2"/>
    <x v="0"/>
    <d v="2022-02-22T00:00:00"/>
    <x v="316"/>
    <n v="-10000"/>
    <n v="-238.1"/>
    <m/>
    <x v="9"/>
    <x v="21"/>
    <m/>
    <m/>
    <x v="9"/>
    <x v="21"/>
    <x v="0"/>
    <x v="2"/>
    <x v="2"/>
    <x v="3"/>
    <n v="238.1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2T00:00:00"/>
    <x v="316"/>
    <n v="100000"/>
    <n v="2380.9499999999998"/>
    <m/>
    <x v="17"/>
    <x v="3"/>
    <m/>
    <m/>
    <x v="17"/>
    <x v="3"/>
    <x v="16"/>
    <x v="2"/>
    <x v="2"/>
    <x v="3"/>
    <n v="2380.949999999999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100000"/>
    <n v="2380.9499999999998"/>
    <m/>
    <x v="17"/>
    <x v="3"/>
    <m/>
    <m/>
    <x v="17"/>
    <x v="3"/>
    <x v="16"/>
    <x v="2"/>
    <x v="2"/>
    <x v="3"/>
    <n v="2380.9499999999998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45000"/>
    <n v="1071.43"/>
    <m/>
    <x v="17"/>
    <x v="5"/>
    <m/>
    <m/>
    <x v="17"/>
    <x v="5"/>
    <x v="16"/>
    <x v="2"/>
    <x v="2"/>
    <x v="3"/>
    <n v="1071.43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2T00:00:00"/>
    <x v="316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22T00:00:00"/>
    <x v="316"/>
    <n v="-10000000"/>
    <n v="-238095.24"/>
    <m/>
    <x v="19"/>
    <x v="6"/>
    <m/>
    <m/>
    <x v="19"/>
    <x v="6"/>
    <x v="7"/>
    <x v="2"/>
    <x v="2"/>
    <x v="3"/>
    <n v="238095.24"/>
    <x v="14"/>
    <x v="32"/>
    <n v="2022"/>
    <x v="4"/>
  </r>
  <r>
    <x v="9"/>
    <s v="2.15.03.00.00.00"/>
    <x v="5"/>
    <x v="1"/>
    <x v="0"/>
    <x v="0"/>
    <x v="1"/>
    <x v="3"/>
    <m/>
    <m/>
    <x v="2"/>
    <x v="0"/>
    <d v="2022-02-22T00:00:00"/>
    <x v="316"/>
    <n v="-150000"/>
    <n v="-3571.43"/>
    <m/>
    <x v="19"/>
    <x v="6"/>
    <m/>
    <m/>
    <x v="19"/>
    <x v="6"/>
    <x v="7"/>
    <x v="2"/>
    <x v="2"/>
    <x v="3"/>
    <n v="3571.43"/>
    <x v="14"/>
    <x v="32"/>
    <n v="2022"/>
    <x v="4"/>
  </r>
  <r>
    <x v="15"/>
    <s v="2.06.02.00.00.00"/>
    <x v="5"/>
    <x v="1"/>
    <x v="0"/>
    <x v="0"/>
    <x v="1"/>
    <x v="3"/>
    <m/>
    <m/>
    <x v="2"/>
    <x v="0"/>
    <d v="2022-02-22T00:00:00"/>
    <x v="316"/>
    <n v="-1000000"/>
    <n v="-23809.52"/>
    <m/>
    <x v="31"/>
    <x v="19"/>
    <m/>
    <m/>
    <x v="23"/>
    <x v="19"/>
    <x v="12"/>
    <x v="2"/>
    <x v="2"/>
    <x v="3"/>
    <n v="23809.52"/>
    <x v="14"/>
    <x v="32"/>
    <n v="2022"/>
    <x v="4"/>
  </r>
  <r>
    <x v="15"/>
    <s v="2.06.01.00.00.00"/>
    <x v="5"/>
    <x v="1"/>
    <x v="0"/>
    <x v="0"/>
    <x v="1"/>
    <x v="3"/>
    <m/>
    <m/>
    <x v="2"/>
    <x v="0"/>
    <d v="2022-02-22T00:00:00"/>
    <x v="316"/>
    <n v="-300000"/>
    <n v="-7142.86"/>
    <m/>
    <x v="32"/>
    <x v="19"/>
    <m/>
    <m/>
    <x v="23"/>
    <x v="19"/>
    <x v="12"/>
    <x v="2"/>
    <x v="2"/>
    <x v="3"/>
    <n v="7142.8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24T00:00:00"/>
    <x v="317"/>
    <n v="10000"/>
    <n v="238.1"/>
    <m/>
    <x v="17"/>
    <x v="3"/>
    <m/>
    <m/>
    <x v="17"/>
    <x v="3"/>
    <x v="16"/>
    <x v="2"/>
    <x v="2"/>
    <x v="3"/>
    <n v="238.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4T00:00:00"/>
    <x v="317"/>
    <n v="71740.039999999994"/>
    <n v="1708.1"/>
    <m/>
    <x v="17"/>
    <x v="13"/>
    <m/>
    <m/>
    <x v="17"/>
    <x v="13"/>
    <x v="16"/>
    <x v="2"/>
    <x v="2"/>
    <x v="3"/>
    <n v="1708.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4T00:00:00"/>
    <x v="317"/>
    <n v="20102.63"/>
    <n v="478.63"/>
    <m/>
    <x v="17"/>
    <x v="13"/>
    <m/>
    <m/>
    <x v="17"/>
    <x v="13"/>
    <x v="16"/>
    <x v="2"/>
    <x v="2"/>
    <x v="3"/>
    <n v="478.63"/>
    <x v="14"/>
    <x v="1"/>
    <n v="2022"/>
    <x v="4"/>
  </r>
  <r>
    <x v="5"/>
    <s v="2.15.01.12.00.00"/>
    <x v="5"/>
    <x v="1"/>
    <x v="0"/>
    <x v="0"/>
    <x v="1"/>
    <x v="3"/>
    <m/>
    <m/>
    <x v="2"/>
    <x v="0"/>
    <d v="2022-02-24T00:00:00"/>
    <x v="317"/>
    <n v="-10000"/>
    <n v="-238.1"/>
    <m/>
    <x v="24"/>
    <x v="12"/>
    <m/>
    <m/>
    <x v="5"/>
    <x v="12"/>
    <x v="0"/>
    <x v="2"/>
    <x v="2"/>
    <x v="3"/>
    <n v="238.1"/>
    <x v="14"/>
    <x v="32"/>
    <n v="2022"/>
    <x v="4"/>
  </r>
  <r>
    <x v="19"/>
    <s v="1.02.03.00.00.00"/>
    <x v="5"/>
    <x v="2"/>
    <x v="1"/>
    <x v="0"/>
    <x v="1"/>
    <x v="0"/>
    <m/>
    <m/>
    <x v="2"/>
    <x v="0"/>
    <d v="2022-02-24T00:00:00"/>
    <x v="317"/>
    <n v="173751.43"/>
    <n v="4136.9399999999996"/>
    <m/>
    <x v="17"/>
    <x v="15"/>
    <m/>
    <m/>
    <x v="17"/>
    <x v="15"/>
    <x v="16"/>
    <x v="2"/>
    <x v="2"/>
    <x v="3"/>
    <n v="4136.9399999999996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4T00:00:00"/>
    <x v="317"/>
    <n v="70000"/>
    <n v="1666.67"/>
    <m/>
    <x v="17"/>
    <x v="13"/>
    <m/>
    <m/>
    <x v="17"/>
    <x v="13"/>
    <x v="16"/>
    <x v="2"/>
    <x v="2"/>
    <x v="3"/>
    <n v="1666.67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4T00:00:00"/>
    <x v="317"/>
    <n v="15000"/>
    <n v="357.14"/>
    <m/>
    <x v="17"/>
    <x v="5"/>
    <m/>
    <m/>
    <x v="17"/>
    <x v="5"/>
    <x v="16"/>
    <x v="2"/>
    <x v="2"/>
    <x v="3"/>
    <n v="357.14"/>
    <x v="14"/>
    <x v="1"/>
    <n v="2022"/>
    <x v="4"/>
  </r>
  <r>
    <x v="9"/>
    <m/>
    <x v="5"/>
    <x v="1"/>
    <x v="0"/>
    <x v="0"/>
    <x v="1"/>
    <x v="0"/>
    <m/>
    <m/>
    <x v="2"/>
    <x v="0"/>
    <d v="2022-02-24T00:00:00"/>
    <x v="317"/>
    <n v="0"/>
    <n v="47619.05"/>
    <m/>
    <x v="19"/>
    <x v="11"/>
    <m/>
    <m/>
    <x v="19"/>
    <x v="11"/>
    <x v="7"/>
    <x v="2"/>
    <x v="2"/>
    <x v="3"/>
    <n v="-47619.05"/>
    <x v="14"/>
    <x v="1"/>
    <n v="2022"/>
    <x v="4"/>
  </r>
  <r>
    <x v="9"/>
    <m/>
    <x v="5"/>
    <x v="1"/>
    <x v="0"/>
    <x v="0"/>
    <x v="1"/>
    <x v="0"/>
    <m/>
    <m/>
    <x v="2"/>
    <x v="0"/>
    <d v="2022-02-24T00:00:00"/>
    <x v="317"/>
    <n v="0"/>
    <n v="2714285.71"/>
    <m/>
    <x v="19"/>
    <x v="11"/>
    <m/>
    <m/>
    <x v="19"/>
    <x v="11"/>
    <x v="7"/>
    <x v="2"/>
    <x v="2"/>
    <x v="3"/>
    <n v="-2714285.71"/>
    <x v="14"/>
    <x v="1"/>
    <n v="2022"/>
    <x v="4"/>
  </r>
  <r>
    <x v="9"/>
    <m/>
    <x v="5"/>
    <x v="1"/>
    <x v="0"/>
    <x v="0"/>
    <x v="1"/>
    <x v="0"/>
    <m/>
    <m/>
    <x v="2"/>
    <x v="0"/>
    <d v="2022-02-24T00:00:00"/>
    <x v="317"/>
    <n v="0"/>
    <n v="71.430000000000007"/>
    <m/>
    <x v="19"/>
    <x v="11"/>
    <m/>
    <m/>
    <x v="19"/>
    <x v="11"/>
    <x v="7"/>
    <x v="2"/>
    <x v="2"/>
    <x v="3"/>
    <n v="-71.430000000000007"/>
    <x v="14"/>
    <x v="1"/>
    <n v="2022"/>
    <x v="4"/>
  </r>
  <r>
    <x v="9"/>
    <m/>
    <x v="5"/>
    <x v="1"/>
    <x v="0"/>
    <x v="0"/>
    <x v="0"/>
    <x v="0"/>
    <m/>
    <m/>
    <x v="2"/>
    <x v="0"/>
    <d v="2022-02-24T00:00:00"/>
    <x v="317"/>
    <n v="0"/>
    <n v="2761976.19"/>
    <m/>
    <x v="19"/>
    <x v="11"/>
    <m/>
    <m/>
    <x v="19"/>
    <x v="11"/>
    <x v="7"/>
    <x v="2"/>
    <x v="2"/>
    <x v="3"/>
    <n v="-2761976.19"/>
    <x v="14"/>
    <x v="1"/>
    <n v="2022"/>
    <x v="4"/>
  </r>
  <r>
    <x v="9"/>
    <s v="2.15.01.12.00.00"/>
    <x v="5"/>
    <x v="1"/>
    <x v="0"/>
    <x v="0"/>
    <x v="1"/>
    <x v="3"/>
    <m/>
    <m/>
    <x v="2"/>
    <x v="0"/>
    <d v="2022-02-24T00:00:00"/>
    <x v="317"/>
    <n v="-5444"/>
    <n v="-129.62"/>
    <m/>
    <x v="19"/>
    <x v="6"/>
    <m/>
    <m/>
    <x v="19"/>
    <x v="6"/>
    <x v="7"/>
    <x v="2"/>
    <x v="2"/>
    <x v="3"/>
    <n v="129.62"/>
    <x v="14"/>
    <x v="32"/>
    <n v="2022"/>
    <x v="4"/>
  </r>
  <r>
    <x v="9"/>
    <s v="2.01.01.01.00.00"/>
    <x v="5"/>
    <x v="1"/>
    <x v="0"/>
    <x v="0"/>
    <x v="1"/>
    <x v="3"/>
    <m/>
    <m/>
    <x v="2"/>
    <x v="0"/>
    <d v="2022-02-24T00:00:00"/>
    <x v="317"/>
    <n v="-5300000"/>
    <n v="-126190.48"/>
    <m/>
    <x v="19"/>
    <x v="6"/>
    <m/>
    <m/>
    <x v="19"/>
    <x v="6"/>
    <x v="7"/>
    <x v="2"/>
    <x v="2"/>
    <x v="3"/>
    <n v="126190.48"/>
    <x v="14"/>
    <x v="32"/>
    <n v="2022"/>
    <x v="4"/>
  </r>
  <r>
    <x v="9"/>
    <s v="2.01.02.00.00.00"/>
    <x v="5"/>
    <x v="1"/>
    <x v="0"/>
    <x v="0"/>
    <x v="1"/>
    <x v="3"/>
    <m/>
    <m/>
    <x v="2"/>
    <x v="0"/>
    <d v="2022-02-24T00:00:00"/>
    <x v="317"/>
    <n v="-28000000"/>
    <n v="-666666.67000000004"/>
    <m/>
    <x v="19"/>
    <x v="6"/>
    <m/>
    <m/>
    <x v="19"/>
    <x v="6"/>
    <x v="7"/>
    <x v="2"/>
    <x v="2"/>
    <x v="3"/>
    <n v="666666.67000000004"/>
    <x v="14"/>
    <x v="32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3522.94"/>
    <n v="83.88"/>
    <m/>
    <x v="17"/>
    <x v="14"/>
    <m/>
    <m/>
    <x v="17"/>
    <x v="14"/>
    <x v="16"/>
    <x v="2"/>
    <x v="2"/>
    <x v="3"/>
    <n v="83.8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4T00:00:00"/>
    <x v="317"/>
    <n v="8689.92"/>
    <n v="206.9"/>
    <m/>
    <x v="17"/>
    <x v="9"/>
    <m/>
    <m/>
    <x v="17"/>
    <x v="9"/>
    <x v="16"/>
    <x v="2"/>
    <x v="2"/>
    <x v="3"/>
    <n v="206.9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3046.2"/>
    <n v="72.53"/>
    <m/>
    <x v="17"/>
    <x v="14"/>
    <m/>
    <m/>
    <x v="17"/>
    <x v="14"/>
    <x v="16"/>
    <x v="2"/>
    <x v="2"/>
    <x v="3"/>
    <n v="72.53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1213.8"/>
    <n v="28.9"/>
    <m/>
    <x v="17"/>
    <x v="14"/>
    <m/>
    <m/>
    <x v="17"/>
    <x v="14"/>
    <x v="16"/>
    <x v="2"/>
    <x v="2"/>
    <x v="3"/>
    <n v="28.9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7203.48"/>
    <n v="171.51"/>
    <m/>
    <x v="17"/>
    <x v="14"/>
    <m/>
    <m/>
    <x v="17"/>
    <x v="14"/>
    <x v="16"/>
    <x v="2"/>
    <x v="2"/>
    <x v="3"/>
    <n v="171.5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4T00:00:00"/>
    <x v="317"/>
    <n v="10440"/>
    <n v="248.57"/>
    <m/>
    <x v="17"/>
    <x v="31"/>
    <m/>
    <m/>
    <x v="17"/>
    <x v="31"/>
    <x v="16"/>
    <x v="2"/>
    <x v="2"/>
    <x v="3"/>
    <n v="248.57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2189.71"/>
    <n v="52.14"/>
    <m/>
    <x v="17"/>
    <x v="14"/>
    <m/>
    <m/>
    <x v="17"/>
    <x v="14"/>
    <x v="16"/>
    <x v="2"/>
    <x v="2"/>
    <x v="3"/>
    <n v="52.14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4T00:00:00"/>
    <x v="317"/>
    <n v="3522.94"/>
    <n v="83.88"/>
    <m/>
    <x v="17"/>
    <x v="14"/>
    <m/>
    <m/>
    <x v="17"/>
    <x v="14"/>
    <x v="16"/>
    <x v="2"/>
    <x v="2"/>
    <x v="3"/>
    <n v="83.88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5T00:00:00"/>
    <x v="318"/>
    <n v="23247.599999999999"/>
    <n v="553.51"/>
    <m/>
    <x v="17"/>
    <x v="15"/>
    <m/>
    <m/>
    <x v="17"/>
    <x v="15"/>
    <x v="16"/>
    <x v="2"/>
    <x v="2"/>
    <x v="3"/>
    <n v="553.51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25T00:00:00"/>
    <x v="318"/>
    <n v="-300000"/>
    <n v="-7142.86"/>
    <m/>
    <x v="5"/>
    <x v="12"/>
    <m/>
    <m/>
    <x v="5"/>
    <x v="12"/>
    <x v="0"/>
    <x v="2"/>
    <x v="2"/>
    <x v="3"/>
    <n v="7142.86"/>
    <x v="14"/>
    <x v="32"/>
    <n v="2022"/>
    <x v="4"/>
  </r>
  <r>
    <x v="19"/>
    <s v="1.02.05.00.00.00"/>
    <x v="5"/>
    <x v="2"/>
    <x v="1"/>
    <x v="0"/>
    <x v="1"/>
    <x v="0"/>
    <m/>
    <m/>
    <x v="2"/>
    <x v="0"/>
    <d v="2022-02-25T00:00:00"/>
    <x v="318"/>
    <n v="5000"/>
    <n v="119.05"/>
    <m/>
    <x v="17"/>
    <x v="3"/>
    <m/>
    <m/>
    <x v="17"/>
    <x v="3"/>
    <x v="16"/>
    <x v="2"/>
    <x v="2"/>
    <x v="3"/>
    <n v="119.05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5T00:00:00"/>
    <x v="318"/>
    <n v="261386.61"/>
    <n v="6223.49"/>
    <m/>
    <x v="17"/>
    <x v="15"/>
    <m/>
    <m/>
    <x v="17"/>
    <x v="15"/>
    <x v="16"/>
    <x v="2"/>
    <x v="2"/>
    <x v="3"/>
    <n v="6223.49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5T00:00:00"/>
    <x v="318"/>
    <n v="72702.48"/>
    <n v="1731.01"/>
    <m/>
    <x v="17"/>
    <x v="15"/>
    <m/>
    <m/>
    <x v="17"/>
    <x v="15"/>
    <x v="16"/>
    <x v="2"/>
    <x v="2"/>
    <x v="3"/>
    <n v="1731.0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5T00:00:00"/>
    <x v="318"/>
    <n v="10000"/>
    <n v="238.1"/>
    <m/>
    <x v="17"/>
    <x v="5"/>
    <m/>
    <m/>
    <x v="17"/>
    <x v="5"/>
    <x v="16"/>
    <x v="2"/>
    <x v="2"/>
    <x v="3"/>
    <n v="238.1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5T00:00:00"/>
    <x v="318"/>
    <n v="40000"/>
    <n v="952.38"/>
    <m/>
    <x v="17"/>
    <x v="5"/>
    <m/>
    <m/>
    <x v="17"/>
    <x v="5"/>
    <x v="16"/>
    <x v="2"/>
    <x v="2"/>
    <x v="3"/>
    <n v="952.38"/>
    <x v="14"/>
    <x v="1"/>
    <n v="2022"/>
    <x v="4"/>
  </r>
  <r>
    <x v="9"/>
    <s v="2.01.01.01.00.00"/>
    <x v="5"/>
    <x v="1"/>
    <x v="0"/>
    <x v="0"/>
    <x v="1"/>
    <x v="3"/>
    <m/>
    <m/>
    <x v="2"/>
    <x v="0"/>
    <d v="2022-02-25T00:00:00"/>
    <x v="318"/>
    <n v="-129000000"/>
    <n v="-3071428.57"/>
    <m/>
    <x v="19"/>
    <x v="6"/>
    <m/>
    <m/>
    <x v="19"/>
    <x v="6"/>
    <x v="7"/>
    <x v="2"/>
    <x v="2"/>
    <x v="3"/>
    <n v="3071428.57"/>
    <x v="14"/>
    <x v="32"/>
    <n v="2022"/>
    <x v="4"/>
  </r>
  <r>
    <x v="19"/>
    <s v="1.02.11.00.00.00"/>
    <x v="5"/>
    <x v="2"/>
    <x v="1"/>
    <x v="0"/>
    <x v="1"/>
    <x v="0"/>
    <m/>
    <m/>
    <x v="2"/>
    <x v="0"/>
    <d v="2022-02-25T00:00:00"/>
    <x v="318"/>
    <n v="28271.18"/>
    <n v="673.12"/>
    <m/>
    <x v="17"/>
    <x v="4"/>
    <m/>
    <m/>
    <x v="17"/>
    <x v="4"/>
    <x v="16"/>
    <x v="2"/>
    <x v="2"/>
    <x v="3"/>
    <n v="673.12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1442.29"/>
    <n v="34.340000000000003"/>
    <m/>
    <x v="17"/>
    <x v="7"/>
    <m/>
    <m/>
    <x v="17"/>
    <x v="7"/>
    <x v="16"/>
    <x v="2"/>
    <x v="2"/>
    <x v="3"/>
    <n v="34.340000000000003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1388.48"/>
    <n v="33.06"/>
    <m/>
    <x v="17"/>
    <x v="7"/>
    <m/>
    <m/>
    <x v="17"/>
    <x v="7"/>
    <x v="16"/>
    <x v="2"/>
    <x v="2"/>
    <x v="3"/>
    <n v="33.06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5T00:00:00"/>
    <x v="318"/>
    <n v="26162.400000000001"/>
    <n v="622.91"/>
    <m/>
    <x v="17"/>
    <x v="4"/>
    <m/>
    <m/>
    <x v="17"/>
    <x v="4"/>
    <x v="16"/>
    <x v="2"/>
    <x v="2"/>
    <x v="3"/>
    <n v="622.91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3820.26"/>
    <n v="90.96"/>
    <m/>
    <x v="17"/>
    <x v="7"/>
    <m/>
    <m/>
    <x v="17"/>
    <x v="7"/>
    <x v="16"/>
    <x v="2"/>
    <x v="2"/>
    <x v="3"/>
    <n v="90.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260141.77"/>
    <n v="6193.85"/>
    <m/>
    <x v="17"/>
    <x v="2"/>
    <m/>
    <m/>
    <x v="17"/>
    <x v="2"/>
    <x v="16"/>
    <x v="2"/>
    <x v="2"/>
    <x v="3"/>
    <n v="6193.8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616398.89"/>
    <n v="14676.16"/>
    <m/>
    <x v="17"/>
    <x v="2"/>
    <m/>
    <m/>
    <x v="17"/>
    <x v="2"/>
    <x v="16"/>
    <x v="2"/>
    <x v="2"/>
    <x v="3"/>
    <n v="14676.1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12471.36"/>
    <n v="296.94"/>
    <m/>
    <x v="17"/>
    <x v="2"/>
    <m/>
    <m/>
    <x v="17"/>
    <x v="2"/>
    <x v="16"/>
    <x v="2"/>
    <x v="2"/>
    <x v="3"/>
    <n v="296.94"/>
    <x v="14"/>
    <x v="1"/>
    <n v="2022"/>
    <x v="4"/>
  </r>
  <r>
    <x v="19"/>
    <s v="1.02.09.00.00.00"/>
    <x v="5"/>
    <x v="2"/>
    <x v="1"/>
    <x v="0"/>
    <x v="1"/>
    <x v="0"/>
    <m/>
    <m/>
    <x v="2"/>
    <x v="0"/>
    <d v="2022-02-25T00:00:00"/>
    <x v="318"/>
    <n v="2195.0500000000002"/>
    <n v="52.26"/>
    <m/>
    <x v="17"/>
    <x v="7"/>
    <m/>
    <m/>
    <x v="17"/>
    <x v="7"/>
    <x v="16"/>
    <x v="2"/>
    <x v="2"/>
    <x v="3"/>
    <n v="52.2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4557.22"/>
    <n v="108.51"/>
    <m/>
    <x v="17"/>
    <x v="4"/>
    <m/>
    <m/>
    <x v="17"/>
    <x v="4"/>
    <x v="16"/>
    <x v="2"/>
    <x v="2"/>
    <x v="3"/>
    <n v="108.5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5T00:00:00"/>
    <x v="318"/>
    <n v="8646.3700000000008"/>
    <n v="205.87"/>
    <m/>
    <x v="17"/>
    <x v="7"/>
    <m/>
    <m/>
    <x v="17"/>
    <x v="7"/>
    <x v="16"/>
    <x v="2"/>
    <x v="2"/>
    <x v="3"/>
    <n v="205.87"/>
    <x v="14"/>
    <x v="1"/>
    <n v="2022"/>
    <x v="4"/>
  </r>
  <r>
    <x v="12"/>
    <s v="2.05.01.00.00.00"/>
    <x v="5"/>
    <x v="2"/>
    <x v="0"/>
    <x v="0"/>
    <x v="1"/>
    <x v="0"/>
    <m/>
    <m/>
    <x v="2"/>
    <x v="0"/>
    <d v="2022-02-28T00:00:00"/>
    <x v="319"/>
    <n v="0"/>
    <n v="525952.38"/>
    <m/>
    <x v="29"/>
    <x v="2"/>
    <m/>
    <m/>
    <x v="22"/>
    <x v="2"/>
    <x v="10"/>
    <x v="2"/>
    <x v="2"/>
    <x v="3"/>
    <n v="525952.38"/>
    <x v="14"/>
    <x v="1"/>
    <n v="2022"/>
    <x v="4"/>
  </r>
  <r>
    <x v="36"/>
    <s v="1.03.05.00.00.00"/>
    <x v="5"/>
    <x v="2"/>
    <x v="1"/>
    <x v="0"/>
    <x v="1"/>
    <x v="0"/>
    <m/>
    <m/>
    <x v="2"/>
    <x v="0"/>
    <d v="2022-02-28T00:00:00"/>
    <x v="319"/>
    <n v="27416.9"/>
    <n v="652.78"/>
    <m/>
    <x v="8"/>
    <x v="8"/>
    <m/>
    <m/>
    <x v="8"/>
    <x v="8"/>
    <x v="23"/>
    <x v="2"/>
    <x v="2"/>
    <x v="3"/>
    <n v="652.78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2276.6"/>
    <n v="54.2"/>
    <m/>
    <x v="17"/>
    <x v="15"/>
    <m/>
    <m/>
    <x v="17"/>
    <x v="15"/>
    <x v="16"/>
    <x v="2"/>
    <x v="2"/>
    <x v="3"/>
    <n v="54.2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44209.2"/>
    <n v="1052.5999999999999"/>
    <m/>
    <x v="17"/>
    <x v="15"/>
    <m/>
    <m/>
    <x v="17"/>
    <x v="15"/>
    <x v="16"/>
    <x v="2"/>
    <x v="2"/>
    <x v="3"/>
    <n v="1052.5999999999999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3479.94"/>
    <n v="82.86"/>
    <m/>
    <x v="17"/>
    <x v="15"/>
    <m/>
    <m/>
    <x v="17"/>
    <x v="15"/>
    <x v="16"/>
    <x v="2"/>
    <x v="2"/>
    <x v="3"/>
    <n v="82.86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8T00:00:00"/>
    <x v="319"/>
    <n v="10000"/>
    <n v="238.1"/>
    <m/>
    <x v="17"/>
    <x v="3"/>
    <m/>
    <m/>
    <x v="17"/>
    <x v="3"/>
    <x v="16"/>
    <x v="2"/>
    <x v="2"/>
    <x v="3"/>
    <n v="238.1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8T00:00:00"/>
    <x v="319"/>
    <n v="83214.36"/>
    <n v="1981.29"/>
    <m/>
    <x v="17"/>
    <x v="15"/>
    <m/>
    <m/>
    <x v="17"/>
    <x v="15"/>
    <x v="16"/>
    <x v="2"/>
    <x v="2"/>
    <x v="3"/>
    <n v="1981.29"/>
    <x v="14"/>
    <x v="1"/>
    <n v="2022"/>
    <x v="4"/>
  </r>
  <r>
    <x v="19"/>
    <s v="1.02.03.00.00.00"/>
    <x v="5"/>
    <x v="2"/>
    <x v="1"/>
    <x v="0"/>
    <x v="1"/>
    <x v="0"/>
    <m/>
    <m/>
    <x v="2"/>
    <x v="0"/>
    <d v="2022-02-28T00:00:00"/>
    <x v="319"/>
    <n v="3219.76"/>
    <n v="76.66"/>
    <m/>
    <x v="17"/>
    <x v="15"/>
    <m/>
    <m/>
    <x v="17"/>
    <x v="15"/>
    <x v="16"/>
    <x v="2"/>
    <x v="2"/>
    <x v="3"/>
    <n v="76.6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6500"/>
    <n v="154.76"/>
    <m/>
    <x v="17"/>
    <x v="20"/>
    <m/>
    <m/>
    <x v="17"/>
    <x v="20"/>
    <x v="16"/>
    <x v="2"/>
    <x v="2"/>
    <x v="3"/>
    <n v="154.76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8T00:00:00"/>
    <x v="319"/>
    <n v="6200"/>
    <n v="147.62"/>
    <m/>
    <x v="17"/>
    <x v="20"/>
    <m/>
    <m/>
    <x v="17"/>
    <x v="20"/>
    <x v="16"/>
    <x v="2"/>
    <x v="2"/>
    <x v="3"/>
    <n v="147.6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8500"/>
    <n v="202.38"/>
    <m/>
    <x v="17"/>
    <x v="20"/>
    <m/>
    <m/>
    <x v="17"/>
    <x v="20"/>
    <x v="16"/>
    <x v="2"/>
    <x v="2"/>
    <x v="3"/>
    <n v="202.3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71"/>
    <n v="6.45"/>
    <m/>
    <x v="17"/>
    <x v="20"/>
    <m/>
    <m/>
    <x v="17"/>
    <x v="20"/>
    <x v="16"/>
    <x v="2"/>
    <x v="2"/>
    <x v="3"/>
    <n v="6.45"/>
    <x v="14"/>
    <x v="1"/>
    <n v="2022"/>
    <x v="4"/>
  </r>
  <r>
    <x v="19"/>
    <s v="1.02.05.00.00.00"/>
    <x v="5"/>
    <x v="2"/>
    <x v="1"/>
    <x v="0"/>
    <x v="1"/>
    <x v="0"/>
    <m/>
    <m/>
    <x v="2"/>
    <x v="0"/>
    <d v="2022-02-28T00:00:00"/>
    <x v="319"/>
    <n v="30000"/>
    <n v="714.29"/>
    <m/>
    <x v="17"/>
    <x v="5"/>
    <m/>
    <m/>
    <x v="17"/>
    <x v="5"/>
    <x v="16"/>
    <x v="2"/>
    <x v="2"/>
    <x v="3"/>
    <n v="714.29"/>
    <x v="14"/>
    <x v="1"/>
    <n v="2022"/>
    <x v="4"/>
  </r>
  <r>
    <x v="19"/>
    <s v="1.02.11.00.00.00"/>
    <x v="5"/>
    <x v="2"/>
    <x v="1"/>
    <x v="0"/>
    <x v="1"/>
    <x v="0"/>
    <m/>
    <m/>
    <x v="2"/>
    <x v="0"/>
    <d v="2022-02-28T00:00:00"/>
    <x v="319"/>
    <n v="175101.22"/>
    <n v="4169.08"/>
    <m/>
    <x v="17"/>
    <x v="28"/>
    <m/>
    <m/>
    <x v="17"/>
    <x v="28"/>
    <x v="16"/>
    <x v="2"/>
    <x v="2"/>
    <x v="3"/>
    <n v="4169.08"/>
    <x v="14"/>
    <x v="1"/>
    <n v="2022"/>
    <x v="4"/>
  </r>
  <r>
    <x v="5"/>
    <s v="2.15.08.14.00.00"/>
    <x v="5"/>
    <x v="1"/>
    <x v="0"/>
    <x v="0"/>
    <x v="1"/>
    <x v="3"/>
    <m/>
    <m/>
    <x v="2"/>
    <x v="0"/>
    <d v="2022-02-28T00:00:00"/>
    <x v="319"/>
    <n v="-27859.09"/>
    <n v="-663.31"/>
    <m/>
    <x v="5"/>
    <x v="8"/>
    <m/>
    <m/>
    <x v="5"/>
    <x v="8"/>
    <x v="0"/>
    <x v="2"/>
    <x v="2"/>
    <x v="3"/>
    <n v="663.31"/>
    <x v="14"/>
    <x v="32"/>
    <n v="2022"/>
    <x v="4"/>
  </r>
  <r>
    <x v="5"/>
    <s v="2.15.08.14.00.00"/>
    <x v="5"/>
    <x v="1"/>
    <x v="0"/>
    <x v="0"/>
    <x v="1"/>
    <x v="3"/>
    <m/>
    <m/>
    <x v="2"/>
    <x v="0"/>
    <d v="2022-02-28T00:00:00"/>
    <x v="319"/>
    <n v="-2731.2"/>
    <n v="-65.03"/>
    <m/>
    <x v="5"/>
    <x v="30"/>
    <m/>
    <m/>
    <x v="5"/>
    <x v="30"/>
    <x v="0"/>
    <x v="2"/>
    <x v="2"/>
    <x v="3"/>
    <n v="65.03"/>
    <x v="14"/>
    <x v="32"/>
    <n v="2022"/>
    <x v="4"/>
  </r>
  <r>
    <x v="4"/>
    <s v="2.12.00.00.00.00"/>
    <x v="5"/>
    <x v="1"/>
    <x v="0"/>
    <x v="0"/>
    <x v="1"/>
    <x v="3"/>
    <m/>
    <m/>
    <x v="2"/>
    <x v="0"/>
    <d v="2022-02-28T00:00:00"/>
    <x v="319"/>
    <n v="-2778.3"/>
    <n v="-66.150000000000006"/>
    <m/>
    <x v="3"/>
    <x v="4"/>
    <m/>
    <m/>
    <x v="3"/>
    <x v="4"/>
    <x v="3"/>
    <x v="2"/>
    <x v="2"/>
    <x v="3"/>
    <n v="66.150000000000006"/>
    <x v="14"/>
    <x v="32"/>
    <n v="2022"/>
    <x v="4"/>
  </r>
  <r>
    <x v="15"/>
    <s v="2.06.01.00.00.00"/>
    <x v="5"/>
    <x v="1"/>
    <x v="0"/>
    <x v="0"/>
    <x v="1"/>
    <x v="3"/>
    <m/>
    <m/>
    <x v="2"/>
    <x v="0"/>
    <d v="2022-02-28T00:00:00"/>
    <x v="319"/>
    <n v="-700000"/>
    <n v="-16666.669999999998"/>
    <m/>
    <x v="32"/>
    <x v="19"/>
    <m/>
    <m/>
    <x v="23"/>
    <x v="19"/>
    <x v="12"/>
    <x v="2"/>
    <x v="2"/>
    <x v="3"/>
    <n v="16666.669999999998"/>
    <x v="14"/>
    <x v="32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07508.62"/>
    <n v="4940.68"/>
    <m/>
    <x v="17"/>
    <x v="2"/>
    <m/>
    <m/>
    <x v="17"/>
    <x v="2"/>
    <x v="16"/>
    <x v="2"/>
    <x v="2"/>
    <x v="3"/>
    <n v="4940.6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01107.22"/>
    <n v="2407.31"/>
    <m/>
    <x v="17"/>
    <x v="2"/>
    <m/>
    <m/>
    <x v="17"/>
    <x v="2"/>
    <x v="16"/>
    <x v="2"/>
    <x v="2"/>
    <x v="3"/>
    <n v="2407.3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7184.55"/>
    <n v="409.16"/>
    <m/>
    <x v="17"/>
    <x v="2"/>
    <m/>
    <m/>
    <x v="17"/>
    <x v="2"/>
    <x v="16"/>
    <x v="2"/>
    <x v="2"/>
    <x v="3"/>
    <n v="409.1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90481.81"/>
    <n v="9297.19"/>
    <m/>
    <x v="17"/>
    <x v="2"/>
    <m/>
    <m/>
    <x v="17"/>
    <x v="2"/>
    <x v="16"/>
    <x v="2"/>
    <x v="2"/>
    <x v="3"/>
    <n v="9297.19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3188.47"/>
    <n v="314.01"/>
    <m/>
    <x v="17"/>
    <x v="2"/>
    <m/>
    <m/>
    <x v="17"/>
    <x v="2"/>
    <x v="16"/>
    <x v="2"/>
    <x v="2"/>
    <x v="3"/>
    <n v="314.01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345.23"/>
    <n v="79.650000000000006"/>
    <m/>
    <x v="17"/>
    <x v="2"/>
    <m/>
    <m/>
    <x v="17"/>
    <x v="2"/>
    <x v="16"/>
    <x v="2"/>
    <x v="2"/>
    <x v="3"/>
    <n v="79.65000000000000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3766.5"/>
    <n v="803.96"/>
    <m/>
    <x v="17"/>
    <x v="2"/>
    <m/>
    <m/>
    <x v="17"/>
    <x v="2"/>
    <x v="16"/>
    <x v="2"/>
    <x v="2"/>
    <x v="3"/>
    <n v="803.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48911.84"/>
    <n v="3545.52"/>
    <m/>
    <x v="17"/>
    <x v="2"/>
    <m/>
    <m/>
    <x v="17"/>
    <x v="2"/>
    <x v="16"/>
    <x v="2"/>
    <x v="2"/>
    <x v="3"/>
    <n v="3545.5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52003.55"/>
    <n v="1238.18"/>
    <m/>
    <x v="17"/>
    <x v="2"/>
    <m/>
    <m/>
    <x v="17"/>
    <x v="2"/>
    <x v="16"/>
    <x v="2"/>
    <x v="2"/>
    <x v="3"/>
    <n v="1238.18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525.43"/>
    <n v="36.32"/>
    <m/>
    <x v="17"/>
    <x v="2"/>
    <m/>
    <m/>
    <x v="17"/>
    <x v="2"/>
    <x v="16"/>
    <x v="2"/>
    <x v="2"/>
    <x v="3"/>
    <n v="36.3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15254.23"/>
    <n v="363.2"/>
    <m/>
    <x v="17"/>
    <x v="2"/>
    <m/>
    <m/>
    <x v="17"/>
    <x v="2"/>
    <x v="16"/>
    <x v="2"/>
    <x v="2"/>
    <x v="3"/>
    <n v="363.2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08032.5"/>
    <n v="4953.1499999999996"/>
    <m/>
    <x v="17"/>
    <x v="2"/>
    <m/>
    <m/>
    <x v="17"/>
    <x v="2"/>
    <x v="16"/>
    <x v="2"/>
    <x v="2"/>
    <x v="3"/>
    <n v="4953.1499999999996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26714.99"/>
    <n v="636.07000000000005"/>
    <m/>
    <x v="17"/>
    <x v="2"/>
    <m/>
    <m/>
    <x v="17"/>
    <x v="2"/>
    <x v="16"/>
    <x v="2"/>
    <x v="2"/>
    <x v="3"/>
    <n v="636.07000000000005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746530.85"/>
    <n v="17774.54"/>
    <m/>
    <x v="17"/>
    <x v="2"/>
    <m/>
    <m/>
    <x v="17"/>
    <x v="2"/>
    <x v="16"/>
    <x v="2"/>
    <x v="2"/>
    <x v="3"/>
    <n v="17774.54"/>
    <x v="14"/>
    <x v="1"/>
    <n v="2022"/>
    <x v="4"/>
  </r>
  <r>
    <x v="19"/>
    <s v="1.02.06.00.00.00"/>
    <x v="5"/>
    <x v="2"/>
    <x v="1"/>
    <x v="0"/>
    <x v="1"/>
    <x v="0"/>
    <m/>
    <m/>
    <x v="2"/>
    <x v="0"/>
    <d v="2022-02-28T00:00:00"/>
    <x v="319"/>
    <n v="319584.89"/>
    <n v="7609.16"/>
    <m/>
    <x v="17"/>
    <x v="2"/>
    <m/>
    <m/>
    <x v="17"/>
    <x v="2"/>
    <x v="16"/>
    <x v="2"/>
    <x v="2"/>
    <x v="3"/>
    <n v="7609.16"/>
    <x v="14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1071.43"/>
    <m/>
    <x v="17"/>
    <x v="5"/>
    <m/>
    <m/>
    <x v="17"/>
    <x v="5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1T00:00:00"/>
    <x v="320"/>
    <n v="0"/>
    <n v="10714.29"/>
    <m/>
    <x v="17"/>
    <x v="5"/>
    <m/>
    <m/>
    <x v="17"/>
    <x v="5"/>
    <x v="16"/>
    <x v="3"/>
    <x v="3"/>
    <x v="3"/>
    <n v="10714.2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2T00:00:00"/>
    <x v="321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2T00:00:00"/>
    <x v="321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3T00:00:00"/>
    <x v="322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3T00:00:00"/>
    <x v="322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03T00:00:00"/>
    <x v="322"/>
    <n v="0"/>
    <n v="65770.25"/>
    <m/>
    <x v="17"/>
    <x v="10"/>
    <m/>
    <m/>
    <x v="17"/>
    <x v="10"/>
    <x v="16"/>
    <x v="3"/>
    <x v="3"/>
    <x v="3"/>
    <n v="65770.2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3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3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4T00:00:00"/>
    <x v="323"/>
    <n v="0"/>
    <n v="952.38"/>
    <m/>
    <x v="17"/>
    <x v="5"/>
    <m/>
    <m/>
    <x v="17"/>
    <x v="5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5T00:00:00"/>
    <x v="324"/>
    <n v="0"/>
    <n v="238.1"/>
    <m/>
    <x v="17"/>
    <x v="3"/>
    <m/>
    <m/>
    <x v="17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5T00:00:00"/>
    <x v="324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05T00:00:00"/>
    <x v="324"/>
    <n v="0"/>
    <n v="1190.48"/>
    <m/>
    <x v="17"/>
    <x v="4"/>
    <m/>
    <m/>
    <x v="17"/>
    <x v="4"/>
    <x v="16"/>
    <x v="3"/>
    <x v="3"/>
    <x v="3"/>
    <n v="1190.48"/>
    <x v="15"/>
    <x v="1"/>
    <n v="2022"/>
    <x v="4"/>
  </r>
  <r>
    <x v="29"/>
    <s v="2.15.01.07.00.00"/>
    <x v="5"/>
    <x v="1"/>
    <x v="0"/>
    <x v="0"/>
    <x v="1"/>
    <x v="3"/>
    <m/>
    <s v="FORECAST"/>
    <x v="2"/>
    <x v="0"/>
    <d v="2022-03-09T00:00:00"/>
    <x v="325"/>
    <n v="0"/>
    <n v="-2380.9499999999998"/>
    <m/>
    <x v="9"/>
    <x v="21"/>
    <m/>
    <m/>
    <x v="9"/>
    <x v="21"/>
    <x v="0"/>
    <x v="3"/>
    <x v="3"/>
    <x v="3"/>
    <n v="2380.949999999999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5"/>
    <n v="0"/>
    <n v="238.1"/>
    <m/>
    <x v="17"/>
    <x v="3"/>
    <m/>
    <m/>
    <x v="17"/>
    <x v="3"/>
    <x v="16"/>
    <x v="3"/>
    <x v="3"/>
    <x v="3"/>
    <n v="238.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09T00:00:00"/>
    <x v="325"/>
    <n v="0"/>
    <n v="32.74"/>
    <m/>
    <x v="17"/>
    <x v="13"/>
    <m/>
    <m/>
    <x v="17"/>
    <x v="13"/>
    <x v="16"/>
    <x v="3"/>
    <x v="3"/>
    <x v="3"/>
    <n v="32.7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5"/>
    <n v="0"/>
    <n v="1071.43"/>
    <m/>
    <x v="17"/>
    <x v="5"/>
    <m/>
    <m/>
    <x v="17"/>
    <x v="5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09T00:00:00"/>
    <x v="325"/>
    <n v="0"/>
    <n v="714.29"/>
    <m/>
    <x v="17"/>
    <x v="5"/>
    <m/>
    <m/>
    <x v="17"/>
    <x v="5"/>
    <x v="16"/>
    <x v="3"/>
    <x v="3"/>
    <x v="3"/>
    <n v="714.29"/>
    <x v="15"/>
    <x v="1"/>
    <n v="2022"/>
    <x v="4"/>
  </r>
  <r>
    <x v="9"/>
    <s v="2.15.03.00.00.00"/>
    <x v="5"/>
    <x v="1"/>
    <x v="0"/>
    <x v="0"/>
    <x v="1"/>
    <x v="3"/>
    <m/>
    <s v="FORECAST"/>
    <x v="2"/>
    <x v="0"/>
    <d v="2022-03-09T00:00:00"/>
    <x v="325"/>
    <n v="0"/>
    <n v="-11904.76"/>
    <m/>
    <x v="19"/>
    <x v="6"/>
    <m/>
    <m/>
    <x v="19"/>
    <x v="6"/>
    <x v="7"/>
    <x v="3"/>
    <x v="3"/>
    <x v="3"/>
    <n v="11904.76"/>
    <x v="15"/>
    <x v="34"/>
    <n v="2022"/>
    <x v="4"/>
  </r>
  <r>
    <x v="9"/>
    <s v="2.15.08.14.00.00"/>
    <x v="5"/>
    <x v="1"/>
    <x v="0"/>
    <x v="0"/>
    <x v="1"/>
    <x v="3"/>
    <m/>
    <s v="FORECAST"/>
    <x v="2"/>
    <x v="0"/>
    <d v="2022-03-09T00:00:00"/>
    <x v="325"/>
    <n v="0"/>
    <n v="-1190.48"/>
    <m/>
    <x v="19"/>
    <x v="6"/>
    <m/>
    <m/>
    <x v="19"/>
    <x v="6"/>
    <x v="7"/>
    <x v="3"/>
    <x v="3"/>
    <x v="3"/>
    <n v="1190.48"/>
    <x v="15"/>
    <x v="34"/>
    <n v="2022"/>
    <x v="4"/>
  </r>
  <r>
    <x v="9"/>
    <s v="2.15.01.12.00.00"/>
    <x v="5"/>
    <x v="1"/>
    <x v="0"/>
    <x v="0"/>
    <x v="1"/>
    <x v="3"/>
    <m/>
    <s v="FORECAST"/>
    <x v="2"/>
    <x v="0"/>
    <d v="2022-03-09T00:00:00"/>
    <x v="325"/>
    <n v="0"/>
    <n v="-1190.48"/>
    <m/>
    <x v="19"/>
    <x v="6"/>
    <m/>
    <m/>
    <x v="19"/>
    <x v="6"/>
    <x v="7"/>
    <x v="3"/>
    <x v="3"/>
    <x v="3"/>
    <n v="1190.48"/>
    <x v="15"/>
    <x v="34"/>
    <n v="2022"/>
    <x v="4"/>
  </r>
  <r>
    <x v="9"/>
    <s v="2.09.02.04.00.00"/>
    <x v="5"/>
    <x v="1"/>
    <x v="0"/>
    <x v="0"/>
    <x v="1"/>
    <x v="3"/>
    <m/>
    <s v="FORECAST"/>
    <x v="2"/>
    <x v="0"/>
    <d v="2022-03-09T00:00:00"/>
    <x v="325"/>
    <n v="0"/>
    <n v="-47619.05"/>
    <m/>
    <x v="19"/>
    <x v="6"/>
    <m/>
    <m/>
    <x v="19"/>
    <x v="6"/>
    <x v="7"/>
    <x v="3"/>
    <x v="3"/>
    <x v="3"/>
    <n v="47619.05"/>
    <x v="15"/>
    <x v="34"/>
    <n v="2022"/>
    <x v="4"/>
  </r>
  <r>
    <x v="9"/>
    <s v="2.01.01.01.00.00"/>
    <x v="5"/>
    <x v="1"/>
    <x v="0"/>
    <x v="0"/>
    <x v="1"/>
    <x v="3"/>
    <m/>
    <s v="FORECAST"/>
    <x v="2"/>
    <x v="0"/>
    <d v="2022-03-09T00:00:00"/>
    <x v="325"/>
    <n v="0"/>
    <n v="-238095.24"/>
    <m/>
    <x v="19"/>
    <x v="6"/>
    <m/>
    <m/>
    <x v="19"/>
    <x v="6"/>
    <x v="7"/>
    <x v="3"/>
    <x v="3"/>
    <x v="3"/>
    <n v="238095.24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0T00:00:00"/>
    <x v="326"/>
    <n v="0"/>
    <n v="-7.52"/>
    <m/>
    <x v="24"/>
    <x v="13"/>
    <m/>
    <m/>
    <x v="5"/>
    <x v="13"/>
    <x v="0"/>
    <x v="3"/>
    <x v="3"/>
    <x v="3"/>
    <n v="7.52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6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6"/>
    <n v="0"/>
    <n v="1428.57"/>
    <m/>
    <x v="17"/>
    <x v="5"/>
    <m/>
    <m/>
    <x v="17"/>
    <x v="5"/>
    <x v="16"/>
    <x v="3"/>
    <x v="3"/>
    <x v="3"/>
    <n v="1428.57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0T00:00:00"/>
    <x v="326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9"/>
    <m/>
    <x v="5"/>
    <x v="1"/>
    <x v="0"/>
    <x v="0"/>
    <x v="1"/>
    <x v="0"/>
    <m/>
    <s v="FORECAST"/>
    <x v="2"/>
    <x v="0"/>
    <d v="2022-03-10T00:00:00"/>
    <x v="326"/>
    <n v="0"/>
    <n v="9523.81"/>
    <m/>
    <x v="19"/>
    <x v="11"/>
    <m/>
    <m/>
    <x v="19"/>
    <x v="11"/>
    <x v="7"/>
    <x v="3"/>
    <x v="3"/>
    <x v="3"/>
    <n v="-9523.81"/>
    <x v="15"/>
    <x v="1"/>
    <n v="2022"/>
    <x v="4"/>
  </r>
  <r>
    <x v="9"/>
    <m/>
    <x v="5"/>
    <x v="1"/>
    <x v="0"/>
    <x v="0"/>
    <x v="1"/>
    <x v="0"/>
    <m/>
    <s v="FORECAST"/>
    <x v="2"/>
    <x v="0"/>
    <d v="2022-03-10T00:00:00"/>
    <x v="326"/>
    <n v="0"/>
    <n v="2619047.62"/>
    <m/>
    <x v="19"/>
    <x v="11"/>
    <m/>
    <m/>
    <x v="19"/>
    <x v="11"/>
    <x v="7"/>
    <x v="3"/>
    <x v="3"/>
    <x v="3"/>
    <n v="-2619047.62"/>
    <x v="15"/>
    <x v="1"/>
    <n v="2022"/>
    <x v="4"/>
  </r>
  <r>
    <x v="9"/>
    <m/>
    <x v="5"/>
    <x v="1"/>
    <x v="0"/>
    <x v="0"/>
    <x v="1"/>
    <x v="0"/>
    <m/>
    <s v="FORECAST"/>
    <x v="2"/>
    <x v="0"/>
    <d v="2022-03-10T00:00:00"/>
    <x v="326"/>
    <n v="0"/>
    <n v="5428571.4299999997"/>
    <m/>
    <x v="19"/>
    <x v="11"/>
    <m/>
    <m/>
    <x v="19"/>
    <x v="11"/>
    <x v="7"/>
    <x v="3"/>
    <x v="3"/>
    <x v="3"/>
    <n v="-5428571.4299999997"/>
    <x v="15"/>
    <x v="1"/>
    <n v="2022"/>
    <x v="4"/>
  </r>
  <r>
    <x v="9"/>
    <m/>
    <x v="5"/>
    <x v="1"/>
    <x v="0"/>
    <x v="0"/>
    <x v="0"/>
    <x v="0"/>
    <m/>
    <s v="FORECAST"/>
    <x v="2"/>
    <x v="0"/>
    <d v="2022-03-10T00:00:00"/>
    <x v="326"/>
    <n v="0"/>
    <n v="8057142.8600000003"/>
    <m/>
    <x v="19"/>
    <x v="11"/>
    <m/>
    <m/>
    <x v="19"/>
    <x v="11"/>
    <x v="7"/>
    <x v="3"/>
    <x v="3"/>
    <x v="3"/>
    <n v="-8057142.8600000003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0T00:00:00"/>
    <x v="326"/>
    <n v="0"/>
    <n v="193.7"/>
    <m/>
    <x v="17"/>
    <x v="4"/>
    <m/>
    <m/>
    <x v="17"/>
    <x v="4"/>
    <x v="16"/>
    <x v="3"/>
    <x v="3"/>
    <x v="3"/>
    <n v="193.7"/>
    <x v="15"/>
    <x v="1"/>
    <n v="2022"/>
    <x v="4"/>
  </r>
  <r>
    <x v="19"/>
    <s v="1.02.11.00.00.00"/>
    <x v="5"/>
    <x v="2"/>
    <x v="1"/>
    <x v="0"/>
    <x v="1"/>
    <x v="0"/>
    <m/>
    <m/>
    <x v="2"/>
    <x v="0"/>
    <d v="2022-03-10T00:00:00"/>
    <x v="326"/>
    <n v="0"/>
    <n v="1005.53"/>
    <m/>
    <x v="17"/>
    <x v="9"/>
    <m/>
    <m/>
    <x v="17"/>
    <x v="9"/>
    <x v="16"/>
    <x v="3"/>
    <x v="3"/>
    <x v="3"/>
    <n v="1005.53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0T00:00:00"/>
    <x v="326"/>
    <n v="0"/>
    <n v="534.5"/>
    <m/>
    <x v="17"/>
    <x v="9"/>
    <m/>
    <m/>
    <x v="17"/>
    <x v="9"/>
    <x v="16"/>
    <x v="3"/>
    <x v="3"/>
    <x v="3"/>
    <n v="534.5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0T00:00:00"/>
    <x v="326"/>
    <n v="0"/>
    <n v="242.13"/>
    <m/>
    <x v="17"/>
    <x v="4"/>
    <m/>
    <m/>
    <x v="17"/>
    <x v="4"/>
    <x v="16"/>
    <x v="3"/>
    <x v="3"/>
    <x v="3"/>
    <n v="242.13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7"/>
    <n v="0"/>
    <n v="55.54"/>
    <m/>
    <x v="17"/>
    <x v="8"/>
    <m/>
    <m/>
    <x v="17"/>
    <x v="8"/>
    <x v="16"/>
    <x v="3"/>
    <x v="3"/>
    <x v="3"/>
    <n v="55.5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7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7"/>
    <n v="0"/>
    <n v="952.38"/>
    <m/>
    <x v="17"/>
    <x v="5"/>
    <m/>
    <m/>
    <x v="17"/>
    <x v="5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1T00:00:00"/>
    <x v="327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9"/>
    <s v="2.02.00.00.00.00"/>
    <x v="5"/>
    <x v="1"/>
    <x v="0"/>
    <x v="0"/>
    <x v="1"/>
    <x v="3"/>
    <m/>
    <s v="FORECAST"/>
    <x v="2"/>
    <x v="0"/>
    <d v="2022-03-11T00:00:00"/>
    <x v="327"/>
    <n v="0"/>
    <n v="-2619047.62"/>
    <m/>
    <x v="19"/>
    <x v="6"/>
    <m/>
    <m/>
    <x v="19"/>
    <x v="6"/>
    <x v="7"/>
    <x v="3"/>
    <x v="3"/>
    <x v="3"/>
    <n v="2619047.62"/>
    <x v="15"/>
    <x v="34"/>
    <n v="2022"/>
    <x v="4"/>
  </r>
  <r>
    <x v="9"/>
    <s v="2.03.01.02.00.00"/>
    <x v="5"/>
    <x v="1"/>
    <x v="0"/>
    <x v="0"/>
    <x v="1"/>
    <x v="3"/>
    <m/>
    <s v="FORECAST"/>
    <x v="2"/>
    <x v="0"/>
    <d v="2022-03-11T00:00:00"/>
    <x v="327"/>
    <n v="0"/>
    <n v="-9523.81"/>
    <m/>
    <x v="19"/>
    <x v="6"/>
    <m/>
    <m/>
    <x v="19"/>
    <x v="6"/>
    <x v="7"/>
    <x v="3"/>
    <x v="3"/>
    <x v="3"/>
    <n v="9523.81"/>
    <x v="15"/>
    <x v="34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7"/>
    <n v="0"/>
    <n v="50.72"/>
    <m/>
    <x v="17"/>
    <x v="7"/>
    <m/>
    <m/>
    <x v="17"/>
    <x v="7"/>
    <x v="16"/>
    <x v="3"/>
    <x v="3"/>
    <x v="3"/>
    <n v="50.7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1T00:00:00"/>
    <x v="327"/>
    <n v="0"/>
    <n v="296.81"/>
    <m/>
    <x v="17"/>
    <x v="2"/>
    <m/>
    <m/>
    <x v="17"/>
    <x v="2"/>
    <x v="16"/>
    <x v="3"/>
    <x v="3"/>
    <x v="3"/>
    <n v="296.81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11T00:00:00"/>
    <x v="327"/>
    <n v="0"/>
    <n v="82.44"/>
    <m/>
    <x v="17"/>
    <x v="7"/>
    <m/>
    <m/>
    <x v="17"/>
    <x v="7"/>
    <x v="16"/>
    <x v="3"/>
    <x v="3"/>
    <x v="3"/>
    <n v="82.4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4T00:00:00"/>
    <x v="328"/>
    <n v="0"/>
    <n v="238.1"/>
    <m/>
    <x v="17"/>
    <x v="3"/>
    <m/>
    <m/>
    <x v="17"/>
    <x v="3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4T00:00:00"/>
    <x v="328"/>
    <n v="0"/>
    <n v="714.29"/>
    <m/>
    <x v="17"/>
    <x v="5"/>
    <m/>
    <m/>
    <x v="17"/>
    <x v="5"/>
    <x v="16"/>
    <x v="3"/>
    <x v="3"/>
    <x v="3"/>
    <n v="714.29"/>
    <x v="15"/>
    <x v="1"/>
    <n v="2022"/>
    <x v="4"/>
  </r>
  <r>
    <x v="9"/>
    <s v="2.03.01.07.00.00"/>
    <x v="5"/>
    <x v="1"/>
    <x v="0"/>
    <x v="0"/>
    <x v="1"/>
    <x v="3"/>
    <m/>
    <s v="FORECAST"/>
    <x v="2"/>
    <x v="0"/>
    <d v="2022-03-14T00:00:00"/>
    <x v="328"/>
    <n v="0"/>
    <n v="-61.9"/>
    <m/>
    <x v="19"/>
    <x v="16"/>
    <m/>
    <m/>
    <x v="19"/>
    <x v="16"/>
    <x v="7"/>
    <x v="3"/>
    <x v="3"/>
    <x v="3"/>
    <n v="61.9"/>
    <x v="15"/>
    <x v="34"/>
    <n v="2022"/>
    <x v="4"/>
  </r>
  <r>
    <x v="9"/>
    <s v="2.01.04.00.00.00"/>
    <x v="5"/>
    <x v="1"/>
    <x v="0"/>
    <x v="0"/>
    <x v="1"/>
    <x v="3"/>
    <m/>
    <s v="FORECAST"/>
    <x v="2"/>
    <x v="0"/>
    <d v="2022-03-14T00:00:00"/>
    <x v="328"/>
    <n v="0"/>
    <n v="-7142.86"/>
    <m/>
    <x v="19"/>
    <x v="6"/>
    <m/>
    <m/>
    <x v="19"/>
    <x v="6"/>
    <x v="7"/>
    <x v="3"/>
    <x v="3"/>
    <x v="3"/>
    <n v="7142.86"/>
    <x v="15"/>
    <x v="34"/>
    <n v="2022"/>
    <x v="4"/>
  </r>
  <r>
    <x v="9"/>
    <s v="2.01.01.01.00.00"/>
    <x v="5"/>
    <x v="1"/>
    <x v="0"/>
    <x v="0"/>
    <x v="1"/>
    <x v="3"/>
    <m/>
    <s v="FORECAST"/>
    <x v="2"/>
    <x v="0"/>
    <d v="2022-03-14T00:00:00"/>
    <x v="328"/>
    <n v="0"/>
    <n v="-4285714.29"/>
    <m/>
    <x v="19"/>
    <x v="6"/>
    <m/>
    <m/>
    <x v="19"/>
    <x v="6"/>
    <x v="7"/>
    <x v="3"/>
    <x v="3"/>
    <x v="3"/>
    <n v="4285714.29"/>
    <x v="15"/>
    <x v="34"/>
    <n v="2022"/>
    <x v="4"/>
  </r>
  <r>
    <x v="9"/>
    <s v="2.01.02.00.00.00"/>
    <x v="5"/>
    <x v="1"/>
    <x v="0"/>
    <x v="0"/>
    <x v="1"/>
    <x v="3"/>
    <m/>
    <s v="FORECAST"/>
    <x v="2"/>
    <x v="0"/>
    <d v="2022-03-14T00:00:00"/>
    <x v="328"/>
    <n v="0"/>
    <n v="-47619.05"/>
    <m/>
    <x v="19"/>
    <x v="6"/>
    <m/>
    <m/>
    <x v="19"/>
    <x v="6"/>
    <x v="7"/>
    <x v="3"/>
    <x v="3"/>
    <x v="3"/>
    <n v="47619.05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9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15T00:00:00"/>
    <x v="329"/>
    <n v="0"/>
    <n v="37.14"/>
    <m/>
    <x v="17"/>
    <x v="12"/>
    <m/>
    <m/>
    <x v="17"/>
    <x v="12"/>
    <x v="16"/>
    <x v="3"/>
    <x v="3"/>
    <x v="3"/>
    <n v="37.1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9"/>
    <n v="0"/>
    <n v="1071.43"/>
    <m/>
    <x v="17"/>
    <x v="5"/>
    <m/>
    <m/>
    <x v="17"/>
    <x v="5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5T00:00:00"/>
    <x v="329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27"/>
    <s v="2.15.08.01.00.00"/>
    <x v="5"/>
    <x v="1"/>
    <x v="0"/>
    <x v="0"/>
    <x v="1"/>
    <x v="3"/>
    <m/>
    <s v="FORECAST"/>
    <x v="2"/>
    <x v="0"/>
    <d v="2022-03-15T00:00:00"/>
    <x v="329"/>
    <n v="0"/>
    <n v="-127.62"/>
    <m/>
    <x v="14"/>
    <x v="5"/>
    <m/>
    <m/>
    <x v="14"/>
    <x v="5"/>
    <x v="0"/>
    <x v="3"/>
    <x v="3"/>
    <x v="3"/>
    <n v="127.62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15T00:00:00"/>
    <x v="329"/>
    <n v="0"/>
    <n v="3839.03"/>
    <m/>
    <x v="17"/>
    <x v="2"/>
    <m/>
    <m/>
    <x v="17"/>
    <x v="2"/>
    <x v="16"/>
    <x v="3"/>
    <x v="3"/>
    <x v="3"/>
    <n v="3839.0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6T00:00:00"/>
    <x v="330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29"/>
    <s v="2.15.01.07.00.00"/>
    <x v="5"/>
    <x v="1"/>
    <x v="0"/>
    <x v="0"/>
    <x v="1"/>
    <x v="3"/>
    <m/>
    <s v="FORECAST"/>
    <x v="2"/>
    <x v="0"/>
    <d v="2022-03-16T00:00:00"/>
    <x v="330"/>
    <n v="0"/>
    <n v="-2380.9499999999998"/>
    <m/>
    <x v="9"/>
    <x v="21"/>
    <m/>
    <m/>
    <x v="9"/>
    <x v="21"/>
    <x v="0"/>
    <x v="3"/>
    <x v="3"/>
    <x v="3"/>
    <n v="2380.949999999999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6T00:00:00"/>
    <x v="330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9"/>
    <s v="2.01.02.00.00.00"/>
    <x v="5"/>
    <x v="1"/>
    <x v="0"/>
    <x v="0"/>
    <x v="1"/>
    <x v="3"/>
    <m/>
    <s v="FORECAST"/>
    <x v="2"/>
    <x v="0"/>
    <d v="2022-03-16T00:00:00"/>
    <x v="330"/>
    <n v="0"/>
    <n v="-13095.24"/>
    <m/>
    <x v="19"/>
    <x v="6"/>
    <m/>
    <m/>
    <x v="19"/>
    <x v="6"/>
    <x v="7"/>
    <x v="3"/>
    <x v="3"/>
    <x v="3"/>
    <n v="13095.24"/>
    <x v="15"/>
    <x v="34"/>
    <n v="2022"/>
    <x v="4"/>
  </r>
  <r>
    <x v="9"/>
    <s v="2.01.01.01.00.00"/>
    <x v="5"/>
    <x v="1"/>
    <x v="0"/>
    <x v="0"/>
    <x v="1"/>
    <x v="3"/>
    <m/>
    <s v="FORECAST"/>
    <x v="2"/>
    <x v="0"/>
    <d v="2022-03-16T00:00:00"/>
    <x v="330"/>
    <n v="0"/>
    <n v="-166666.67000000001"/>
    <m/>
    <x v="19"/>
    <x v="6"/>
    <m/>
    <m/>
    <x v="19"/>
    <x v="6"/>
    <x v="7"/>
    <x v="3"/>
    <x v="3"/>
    <x v="3"/>
    <n v="166666.67000000001"/>
    <x v="15"/>
    <x v="34"/>
    <n v="2022"/>
    <x v="4"/>
  </r>
  <r>
    <x v="9"/>
    <s v="2.15.03.00.00.00"/>
    <x v="5"/>
    <x v="1"/>
    <x v="0"/>
    <x v="0"/>
    <x v="1"/>
    <x v="3"/>
    <m/>
    <s v="FORECAST"/>
    <x v="2"/>
    <x v="0"/>
    <d v="2022-03-16T00:00:00"/>
    <x v="330"/>
    <n v="0"/>
    <n v="-5952.38"/>
    <m/>
    <x v="19"/>
    <x v="6"/>
    <m/>
    <m/>
    <x v="19"/>
    <x v="6"/>
    <x v="7"/>
    <x v="3"/>
    <x v="3"/>
    <x v="3"/>
    <n v="5952.38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31"/>
    <n v="0"/>
    <n v="-113.1"/>
    <m/>
    <x v="24"/>
    <x v="13"/>
    <m/>
    <m/>
    <x v="5"/>
    <x v="13"/>
    <x v="0"/>
    <x v="3"/>
    <x v="3"/>
    <x v="3"/>
    <n v="113.1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31"/>
    <n v="0"/>
    <n v="-7.14"/>
    <m/>
    <x v="24"/>
    <x v="13"/>
    <m/>
    <m/>
    <x v="5"/>
    <x v="13"/>
    <x v="0"/>
    <x v="3"/>
    <x v="3"/>
    <x v="3"/>
    <n v="7.14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7T00:00:00"/>
    <x v="331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5"/>
    <s v="2.15.01.05.02.00"/>
    <x v="5"/>
    <x v="1"/>
    <x v="0"/>
    <x v="0"/>
    <x v="1"/>
    <x v="3"/>
    <m/>
    <s v="FORECAST"/>
    <x v="2"/>
    <x v="0"/>
    <d v="2022-03-17T00:00:00"/>
    <x v="331"/>
    <n v="0"/>
    <n v="-100.74"/>
    <m/>
    <x v="25"/>
    <x v="13"/>
    <m/>
    <m/>
    <x v="5"/>
    <x v="13"/>
    <x v="0"/>
    <x v="3"/>
    <x v="3"/>
    <x v="3"/>
    <n v="100.74"/>
    <x v="15"/>
    <x v="34"/>
    <n v="2022"/>
    <x v="4"/>
  </r>
  <r>
    <x v="5"/>
    <s v="2.15.01.12.00.00"/>
    <x v="5"/>
    <x v="1"/>
    <x v="0"/>
    <x v="0"/>
    <x v="1"/>
    <x v="3"/>
    <m/>
    <s v="FORECAST"/>
    <x v="2"/>
    <x v="0"/>
    <d v="2022-03-17T00:00:00"/>
    <x v="331"/>
    <n v="0"/>
    <n v="-40.840000000000003"/>
    <m/>
    <x v="24"/>
    <x v="13"/>
    <m/>
    <m/>
    <x v="5"/>
    <x v="13"/>
    <x v="0"/>
    <x v="3"/>
    <x v="3"/>
    <x v="3"/>
    <n v="40.840000000000003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17T00:00:00"/>
    <x v="331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9"/>
    <m/>
    <x v="5"/>
    <x v="1"/>
    <x v="0"/>
    <x v="0"/>
    <x v="1"/>
    <x v="0"/>
    <m/>
    <s v="FORECAST"/>
    <x v="2"/>
    <x v="0"/>
    <d v="2022-03-17T00:00:00"/>
    <x v="331"/>
    <n v="0"/>
    <n v="57142.86"/>
    <m/>
    <x v="19"/>
    <x v="11"/>
    <m/>
    <m/>
    <x v="19"/>
    <x v="11"/>
    <x v="7"/>
    <x v="3"/>
    <x v="3"/>
    <x v="3"/>
    <n v="-57142.86"/>
    <x v="15"/>
    <x v="1"/>
    <n v="2022"/>
    <x v="4"/>
  </r>
  <r>
    <x v="9"/>
    <m/>
    <x v="5"/>
    <x v="1"/>
    <x v="0"/>
    <x v="0"/>
    <x v="0"/>
    <x v="0"/>
    <m/>
    <s v="FORECAST"/>
    <x v="2"/>
    <x v="0"/>
    <d v="2022-03-17T00:00:00"/>
    <x v="331"/>
    <n v="0"/>
    <n v="57142.86"/>
    <m/>
    <x v="19"/>
    <x v="11"/>
    <m/>
    <m/>
    <x v="19"/>
    <x v="11"/>
    <x v="7"/>
    <x v="3"/>
    <x v="3"/>
    <x v="3"/>
    <n v="-57142.86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7T00:00:00"/>
    <x v="331"/>
    <n v="0"/>
    <n v="248.57"/>
    <m/>
    <x v="17"/>
    <x v="31"/>
    <m/>
    <m/>
    <x v="17"/>
    <x v="31"/>
    <x v="16"/>
    <x v="3"/>
    <x v="3"/>
    <x v="3"/>
    <n v="248.57"/>
    <x v="15"/>
    <x v="1"/>
    <n v="2022"/>
    <x v="4"/>
  </r>
  <r>
    <x v="16"/>
    <m/>
    <x v="5"/>
    <x v="2"/>
    <x v="1"/>
    <x v="0"/>
    <x v="1"/>
    <x v="0"/>
    <m/>
    <s v="FORECAST"/>
    <x v="2"/>
    <x v="0"/>
    <d v="2022-03-17T00:00:00"/>
    <x v="331"/>
    <n v="0"/>
    <n v="35714.29"/>
    <m/>
    <x v="30"/>
    <x v="26"/>
    <m/>
    <m/>
    <x v="18"/>
    <x v="26"/>
    <x v="13"/>
    <x v="3"/>
    <x v="3"/>
    <x v="3"/>
    <n v="35714.29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8T00:00:00"/>
    <x v="332"/>
    <n v="0"/>
    <n v="298316.45"/>
    <m/>
    <x v="17"/>
    <x v="12"/>
    <m/>
    <m/>
    <x v="17"/>
    <x v="12"/>
    <x v="16"/>
    <x v="3"/>
    <x v="3"/>
    <x v="3"/>
    <n v="298316.4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2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2"/>
    <n v="0"/>
    <n v="952.38"/>
    <m/>
    <x v="17"/>
    <x v="5"/>
    <m/>
    <m/>
    <x v="17"/>
    <x v="5"/>
    <x v="16"/>
    <x v="3"/>
    <x v="3"/>
    <x v="3"/>
    <n v="952.38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18T00:00:00"/>
    <x v="332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18T00:00:00"/>
    <x v="332"/>
    <n v="0"/>
    <n v="357.14"/>
    <m/>
    <x v="17"/>
    <x v="19"/>
    <m/>
    <m/>
    <x v="17"/>
    <x v="19"/>
    <x v="16"/>
    <x v="3"/>
    <x v="3"/>
    <x v="3"/>
    <n v="357.14"/>
    <x v="15"/>
    <x v="1"/>
    <n v="2022"/>
    <x v="4"/>
  </r>
  <r>
    <x v="5"/>
    <s v="2.15.01.18.00.00"/>
    <x v="5"/>
    <x v="1"/>
    <x v="0"/>
    <x v="0"/>
    <x v="1"/>
    <x v="3"/>
    <m/>
    <s v="FORECAST"/>
    <x v="2"/>
    <x v="0"/>
    <d v="2022-03-18T00:00:00"/>
    <x v="332"/>
    <n v="0"/>
    <n v="-23.81"/>
    <m/>
    <x v="26"/>
    <x v="19"/>
    <m/>
    <m/>
    <x v="5"/>
    <x v="19"/>
    <x v="0"/>
    <x v="3"/>
    <x v="3"/>
    <x v="3"/>
    <n v="23.81"/>
    <x v="15"/>
    <x v="34"/>
    <n v="2022"/>
    <x v="4"/>
  </r>
  <r>
    <x v="15"/>
    <s v="2.06.02.00.00.00"/>
    <x v="5"/>
    <x v="1"/>
    <x v="0"/>
    <x v="0"/>
    <x v="1"/>
    <x v="3"/>
    <m/>
    <s v="FORECAST"/>
    <x v="2"/>
    <x v="0"/>
    <d v="2022-03-18T00:00:00"/>
    <x v="332"/>
    <n v="0"/>
    <n v="-4761.8999999999996"/>
    <m/>
    <x v="31"/>
    <x v="19"/>
    <m/>
    <m/>
    <x v="23"/>
    <x v="19"/>
    <x v="12"/>
    <x v="3"/>
    <x v="3"/>
    <x v="3"/>
    <n v="4761.8999999999996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1T00:00:00"/>
    <x v="333"/>
    <n v="0"/>
    <n v="238.1"/>
    <m/>
    <x v="17"/>
    <x v="3"/>
    <m/>
    <m/>
    <x v="17"/>
    <x v="3"/>
    <x v="16"/>
    <x v="3"/>
    <x v="3"/>
    <x v="3"/>
    <n v="238.1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1T00:00:00"/>
    <x v="333"/>
    <n v="0"/>
    <n v="687.39"/>
    <m/>
    <x v="17"/>
    <x v="15"/>
    <m/>
    <m/>
    <x v="17"/>
    <x v="15"/>
    <x v="16"/>
    <x v="3"/>
    <x v="3"/>
    <x v="3"/>
    <n v="687.3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1T00:00:00"/>
    <x v="333"/>
    <n v="0"/>
    <n v="714.29"/>
    <m/>
    <x v="17"/>
    <x v="5"/>
    <m/>
    <m/>
    <x v="17"/>
    <x v="5"/>
    <x v="16"/>
    <x v="3"/>
    <x v="3"/>
    <x v="3"/>
    <n v="714.29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1T00:00:00"/>
    <x v="333"/>
    <n v="0"/>
    <n v="142.86000000000001"/>
    <m/>
    <x v="17"/>
    <x v="2"/>
    <m/>
    <m/>
    <x v="17"/>
    <x v="2"/>
    <x v="16"/>
    <x v="3"/>
    <x v="3"/>
    <x v="3"/>
    <n v="142.86000000000001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1T00:00:00"/>
    <x v="333"/>
    <n v="0"/>
    <n v="36.32"/>
    <m/>
    <x v="17"/>
    <x v="4"/>
    <m/>
    <m/>
    <x v="17"/>
    <x v="4"/>
    <x v="16"/>
    <x v="3"/>
    <x v="3"/>
    <x v="3"/>
    <n v="36.32"/>
    <x v="15"/>
    <x v="1"/>
    <n v="2022"/>
    <x v="4"/>
  </r>
  <r>
    <x v="5"/>
    <s v="2.15.08.14.00.00"/>
    <x v="5"/>
    <x v="1"/>
    <x v="0"/>
    <x v="0"/>
    <x v="1"/>
    <x v="3"/>
    <m/>
    <s v="FORECAST"/>
    <x v="2"/>
    <x v="0"/>
    <d v="2022-03-22T00:00:00"/>
    <x v="334"/>
    <n v="0"/>
    <n v="-9523.81"/>
    <m/>
    <x v="5"/>
    <x v="12"/>
    <m/>
    <m/>
    <x v="5"/>
    <x v="12"/>
    <x v="0"/>
    <x v="3"/>
    <x v="3"/>
    <x v="3"/>
    <n v="9523.81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4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4"/>
    <n v="0"/>
    <n v="1071.43"/>
    <m/>
    <x v="17"/>
    <x v="5"/>
    <m/>
    <m/>
    <x v="17"/>
    <x v="5"/>
    <x v="16"/>
    <x v="3"/>
    <x v="3"/>
    <x v="3"/>
    <n v="1071.43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2T00:00:00"/>
    <x v="334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33.06"/>
    <m/>
    <x v="17"/>
    <x v="7"/>
    <m/>
    <m/>
    <x v="17"/>
    <x v="7"/>
    <x v="16"/>
    <x v="3"/>
    <x v="3"/>
    <x v="3"/>
    <n v="33.0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34.340000000000003"/>
    <m/>
    <x v="17"/>
    <x v="7"/>
    <m/>
    <m/>
    <x v="17"/>
    <x v="7"/>
    <x v="16"/>
    <x v="3"/>
    <x v="3"/>
    <x v="3"/>
    <n v="34.340000000000003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52.26"/>
    <m/>
    <x v="17"/>
    <x v="7"/>
    <m/>
    <m/>
    <x v="17"/>
    <x v="7"/>
    <x v="16"/>
    <x v="3"/>
    <x v="3"/>
    <x v="3"/>
    <n v="52.26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2T00:00:00"/>
    <x v="334"/>
    <n v="0"/>
    <n v="90.96"/>
    <m/>
    <x v="17"/>
    <x v="7"/>
    <m/>
    <m/>
    <x v="17"/>
    <x v="7"/>
    <x v="16"/>
    <x v="3"/>
    <x v="3"/>
    <x v="3"/>
    <n v="90.96"/>
    <x v="15"/>
    <x v="1"/>
    <n v="2022"/>
    <x v="4"/>
  </r>
  <r>
    <x v="29"/>
    <s v="2.15.01.07.00.00"/>
    <x v="5"/>
    <x v="1"/>
    <x v="0"/>
    <x v="0"/>
    <x v="1"/>
    <x v="3"/>
    <m/>
    <s v="FORECAST"/>
    <x v="2"/>
    <x v="0"/>
    <d v="2022-03-23T00:00:00"/>
    <x v="335"/>
    <n v="0"/>
    <n v="-1190.48"/>
    <m/>
    <x v="9"/>
    <x v="21"/>
    <m/>
    <m/>
    <x v="9"/>
    <x v="21"/>
    <x v="0"/>
    <x v="3"/>
    <x v="3"/>
    <x v="3"/>
    <n v="1190.48"/>
    <x v="15"/>
    <x v="34"/>
    <n v="2022"/>
    <x v="4"/>
  </r>
  <r>
    <x v="19"/>
    <s v="1.02.05.00.00.00"/>
    <x v="5"/>
    <x v="2"/>
    <x v="1"/>
    <x v="0"/>
    <x v="1"/>
    <x v="0"/>
    <m/>
    <s v="FORECAST"/>
    <x v="2"/>
    <x v="0"/>
    <d v="2022-03-23T00:00:00"/>
    <x v="335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3T00:00:00"/>
    <x v="335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9"/>
    <s v="2.15.03.00.00.00"/>
    <x v="5"/>
    <x v="1"/>
    <x v="0"/>
    <x v="0"/>
    <x v="1"/>
    <x v="3"/>
    <m/>
    <s v="FORECAST"/>
    <x v="2"/>
    <x v="0"/>
    <d v="2022-03-23T00:00:00"/>
    <x v="335"/>
    <n v="0"/>
    <n v="-5952.38"/>
    <m/>
    <x v="19"/>
    <x v="6"/>
    <m/>
    <m/>
    <x v="19"/>
    <x v="6"/>
    <x v="7"/>
    <x v="3"/>
    <x v="3"/>
    <x v="3"/>
    <n v="5952.38"/>
    <x v="15"/>
    <x v="34"/>
    <n v="2022"/>
    <x v="4"/>
  </r>
  <r>
    <x v="9"/>
    <s v="2.01.01.01.00.00"/>
    <x v="5"/>
    <x v="1"/>
    <x v="0"/>
    <x v="0"/>
    <x v="1"/>
    <x v="3"/>
    <m/>
    <s v="FORECAST"/>
    <x v="2"/>
    <x v="0"/>
    <d v="2022-03-23T00:00:00"/>
    <x v="335"/>
    <n v="0"/>
    <n v="-285714.28999999998"/>
    <m/>
    <x v="19"/>
    <x v="6"/>
    <m/>
    <m/>
    <x v="19"/>
    <x v="6"/>
    <x v="7"/>
    <x v="3"/>
    <x v="3"/>
    <x v="3"/>
    <n v="285714.28999999998"/>
    <x v="15"/>
    <x v="34"/>
    <n v="2022"/>
    <x v="4"/>
  </r>
  <r>
    <x v="15"/>
    <s v="2.06.02.00.00.00"/>
    <x v="5"/>
    <x v="1"/>
    <x v="0"/>
    <x v="0"/>
    <x v="1"/>
    <x v="3"/>
    <m/>
    <s v="FORECAST"/>
    <x v="2"/>
    <x v="0"/>
    <d v="2022-03-23T00:00:00"/>
    <x v="335"/>
    <n v="0"/>
    <n v="-21428.57"/>
    <m/>
    <x v="31"/>
    <x v="19"/>
    <m/>
    <m/>
    <x v="23"/>
    <x v="19"/>
    <x v="12"/>
    <x v="3"/>
    <x v="3"/>
    <x v="3"/>
    <n v="21428.57"/>
    <x v="15"/>
    <x v="34"/>
    <n v="2022"/>
    <x v="4"/>
  </r>
  <r>
    <x v="15"/>
    <s v="2.06.01.00.00.00"/>
    <x v="5"/>
    <x v="1"/>
    <x v="0"/>
    <x v="0"/>
    <x v="1"/>
    <x v="3"/>
    <m/>
    <s v="FORECAST"/>
    <x v="2"/>
    <x v="0"/>
    <d v="2022-03-23T00:00:00"/>
    <x v="335"/>
    <n v="0"/>
    <n v="-14285.71"/>
    <m/>
    <x v="32"/>
    <x v="19"/>
    <m/>
    <m/>
    <x v="23"/>
    <x v="19"/>
    <x v="12"/>
    <x v="3"/>
    <x v="3"/>
    <x v="3"/>
    <n v="14285.71"/>
    <x v="15"/>
    <x v="34"/>
    <n v="2022"/>
    <x v="4"/>
  </r>
  <r>
    <x v="19"/>
    <s v="1.02.11.00.00.00"/>
    <x v="5"/>
    <x v="2"/>
    <x v="1"/>
    <x v="0"/>
    <x v="1"/>
    <x v="0"/>
    <m/>
    <s v="FORECAST"/>
    <x v="2"/>
    <x v="0"/>
    <d v="2022-03-24T00:00:00"/>
    <x v="336"/>
    <n v="0"/>
    <n v="553.51"/>
    <m/>
    <x v="17"/>
    <x v="15"/>
    <m/>
    <m/>
    <x v="17"/>
    <x v="15"/>
    <x v="16"/>
    <x v="3"/>
    <x v="3"/>
    <x v="3"/>
    <n v="553.5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4T00:00:00"/>
    <x v="336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4T00:00:00"/>
    <x v="336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9"/>
    <m/>
    <x v="5"/>
    <x v="1"/>
    <x v="0"/>
    <x v="0"/>
    <x v="1"/>
    <x v="0"/>
    <m/>
    <s v="FORECAST"/>
    <x v="2"/>
    <x v="0"/>
    <d v="2022-03-24T00:00:00"/>
    <x v="336"/>
    <n v="0"/>
    <n v="2309523.81"/>
    <m/>
    <x v="19"/>
    <x v="11"/>
    <m/>
    <m/>
    <x v="19"/>
    <x v="11"/>
    <x v="7"/>
    <x v="3"/>
    <x v="3"/>
    <x v="3"/>
    <n v="-2309523.81"/>
    <x v="15"/>
    <x v="1"/>
    <n v="2022"/>
    <x v="4"/>
  </r>
  <r>
    <x v="9"/>
    <m/>
    <x v="5"/>
    <x v="1"/>
    <x v="0"/>
    <x v="0"/>
    <x v="1"/>
    <x v="0"/>
    <m/>
    <s v="FORECAST"/>
    <x v="2"/>
    <x v="0"/>
    <d v="2022-03-24T00:00:00"/>
    <x v="336"/>
    <n v="0"/>
    <n v="1190.48"/>
    <m/>
    <x v="19"/>
    <x v="11"/>
    <m/>
    <m/>
    <x v="19"/>
    <x v="11"/>
    <x v="7"/>
    <x v="3"/>
    <x v="3"/>
    <x v="3"/>
    <n v="-1190.48"/>
    <x v="15"/>
    <x v="1"/>
    <n v="2022"/>
    <x v="4"/>
  </r>
  <r>
    <x v="9"/>
    <m/>
    <x v="5"/>
    <x v="1"/>
    <x v="0"/>
    <x v="0"/>
    <x v="0"/>
    <x v="0"/>
    <m/>
    <s v="FORECAST"/>
    <x v="2"/>
    <x v="0"/>
    <d v="2022-03-24T00:00:00"/>
    <x v="336"/>
    <n v="0"/>
    <n v="2310714.29"/>
    <m/>
    <x v="19"/>
    <x v="11"/>
    <m/>
    <m/>
    <x v="19"/>
    <x v="11"/>
    <x v="7"/>
    <x v="3"/>
    <x v="3"/>
    <x v="3"/>
    <n v="-2310714.29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7"/>
    <n v="0"/>
    <n v="5491.06"/>
    <m/>
    <x v="17"/>
    <x v="15"/>
    <m/>
    <m/>
    <x v="17"/>
    <x v="15"/>
    <x v="16"/>
    <x v="3"/>
    <x v="3"/>
    <x v="3"/>
    <n v="5491.06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7"/>
    <n v="0"/>
    <n v="3106.97"/>
    <m/>
    <x v="17"/>
    <x v="15"/>
    <m/>
    <m/>
    <x v="17"/>
    <x v="15"/>
    <x v="16"/>
    <x v="3"/>
    <x v="3"/>
    <x v="3"/>
    <n v="3106.97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25T00:00:00"/>
    <x v="337"/>
    <n v="0"/>
    <n v="1731.01"/>
    <m/>
    <x v="17"/>
    <x v="15"/>
    <m/>
    <m/>
    <x v="17"/>
    <x v="15"/>
    <x v="16"/>
    <x v="3"/>
    <x v="3"/>
    <x v="3"/>
    <n v="1731.0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7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7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5T00:00:00"/>
    <x v="337"/>
    <n v="0"/>
    <n v="952.38"/>
    <m/>
    <x v="17"/>
    <x v="5"/>
    <m/>
    <m/>
    <x v="17"/>
    <x v="5"/>
    <x v="16"/>
    <x v="3"/>
    <x v="3"/>
    <x v="3"/>
    <n v="952.38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36.32"/>
    <m/>
    <x v="17"/>
    <x v="2"/>
    <m/>
    <m/>
    <x v="17"/>
    <x v="2"/>
    <x v="16"/>
    <x v="3"/>
    <x v="3"/>
    <x v="3"/>
    <n v="36.32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5T00:00:00"/>
    <x v="337"/>
    <n v="0"/>
    <n v="622.91"/>
    <m/>
    <x v="17"/>
    <x v="4"/>
    <m/>
    <m/>
    <x v="17"/>
    <x v="4"/>
    <x v="16"/>
    <x v="3"/>
    <x v="3"/>
    <x v="3"/>
    <n v="622.9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205.87"/>
    <m/>
    <x v="17"/>
    <x v="7"/>
    <m/>
    <m/>
    <x v="17"/>
    <x v="7"/>
    <x v="16"/>
    <x v="3"/>
    <x v="3"/>
    <x v="3"/>
    <n v="205.87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636.07000000000005"/>
    <m/>
    <x v="17"/>
    <x v="2"/>
    <m/>
    <m/>
    <x v="17"/>
    <x v="2"/>
    <x v="16"/>
    <x v="3"/>
    <x v="3"/>
    <x v="3"/>
    <n v="636.0700000000000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108.51"/>
    <m/>
    <x v="17"/>
    <x v="4"/>
    <m/>
    <m/>
    <x v="17"/>
    <x v="4"/>
    <x v="16"/>
    <x v="3"/>
    <x v="3"/>
    <x v="3"/>
    <n v="108.5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4940.68"/>
    <m/>
    <x v="17"/>
    <x v="2"/>
    <m/>
    <m/>
    <x v="17"/>
    <x v="2"/>
    <x v="16"/>
    <x v="3"/>
    <x v="3"/>
    <x v="3"/>
    <n v="4940.68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363.2"/>
    <m/>
    <x v="17"/>
    <x v="2"/>
    <m/>
    <m/>
    <x v="17"/>
    <x v="2"/>
    <x v="16"/>
    <x v="3"/>
    <x v="3"/>
    <x v="3"/>
    <n v="363.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296.94"/>
    <m/>
    <x v="17"/>
    <x v="2"/>
    <m/>
    <m/>
    <x v="17"/>
    <x v="2"/>
    <x v="16"/>
    <x v="3"/>
    <x v="3"/>
    <x v="3"/>
    <n v="296.94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14676.16"/>
    <m/>
    <x v="17"/>
    <x v="2"/>
    <m/>
    <m/>
    <x v="17"/>
    <x v="2"/>
    <x v="16"/>
    <x v="3"/>
    <x v="3"/>
    <x v="3"/>
    <n v="14676.1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5T00:00:00"/>
    <x v="337"/>
    <n v="0"/>
    <n v="6193.85"/>
    <m/>
    <x v="17"/>
    <x v="2"/>
    <m/>
    <m/>
    <x v="17"/>
    <x v="2"/>
    <x v="16"/>
    <x v="3"/>
    <x v="3"/>
    <x v="3"/>
    <n v="6193.85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5T00:00:00"/>
    <x v="337"/>
    <n v="0"/>
    <n v="920.25"/>
    <m/>
    <x v="17"/>
    <x v="4"/>
    <m/>
    <m/>
    <x v="17"/>
    <x v="4"/>
    <x v="16"/>
    <x v="3"/>
    <x v="3"/>
    <x v="3"/>
    <n v="920.25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28T00:00:00"/>
    <x v="338"/>
    <n v="0"/>
    <n v="1981.29"/>
    <m/>
    <x v="17"/>
    <x v="15"/>
    <m/>
    <m/>
    <x v="17"/>
    <x v="15"/>
    <x v="16"/>
    <x v="3"/>
    <x v="3"/>
    <x v="3"/>
    <n v="1981.29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8T00:00:00"/>
    <x v="338"/>
    <n v="0"/>
    <n v="238.1"/>
    <m/>
    <x v="17"/>
    <x v="3"/>
    <m/>
    <m/>
    <x v="17"/>
    <x v="3"/>
    <x v="16"/>
    <x v="3"/>
    <x v="3"/>
    <x v="3"/>
    <n v="238.1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8"/>
    <n v="0"/>
    <n v="47619.05"/>
    <m/>
    <x v="19"/>
    <x v="11"/>
    <m/>
    <m/>
    <x v="19"/>
    <x v="11"/>
    <x v="7"/>
    <x v="3"/>
    <x v="3"/>
    <x v="3"/>
    <n v="-47619.05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8"/>
    <n v="0"/>
    <n v="35714.29"/>
    <m/>
    <x v="19"/>
    <x v="11"/>
    <m/>
    <m/>
    <x v="19"/>
    <x v="11"/>
    <x v="7"/>
    <x v="3"/>
    <x v="3"/>
    <x v="3"/>
    <n v="-35714.29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8"/>
    <n v="0"/>
    <n v="21428.57"/>
    <m/>
    <x v="19"/>
    <x v="11"/>
    <m/>
    <m/>
    <x v="19"/>
    <x v="11"/>
    <x v="7"/>
    <x v="3"/>
    <x v="3"/>
    <x v="3"/>
    <n v="-21428.57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8"/>
    <n v="0"/>
    <n v="35714.29"/>
    <m/>
    <x v="19"/>
    <x v="11"/>
    <m/>
    <m/>
    <x v="19"/>
    <x v="11"/>
    <x v="7"/>
    <x v="3"/>
    <x v="3"/>
    <x v="3"/>
    <n v="-35714.29"/>
    <x v="15"/>
    <x v="1"/>
    <n v="2022"/>
    <x v="4"/>
  </r>
  <r>
    <x v="9"/>
    <m/>
    <x v="5"/>
    <x v="1"/>
    <x v="0"/>
    <x v="0"/>
    <x v="1"/>
    <x v="0"/>
    <m/>
    <s v="FORECAST"/>
    <x v="2"/>
    <x v="0"/>
    <d v="2022-03-28T00:00:00"/>
    <x v="338"/>
    <n v="0"/>
    <n v="42857.14"/>
    <m/>
    <x v="19"/>
    <x v="11"/>
    <m/>
    <m/>
    <x v="19"/>
    <x v="11"/>
    <x v="7"/>
    <x v="3"/>
    <x v="3"/>
    <x v="3"/>
    <n v="-42857.1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8T00:00:00"/>
    <x v="338"/>
    <n v="0"/>
    <n v="714.29"/>
    <m/>
    <x v="17"/>
    <x v="5"/>
    <m/>
    <m/>
    <x v="17"/>
    <x v="5"/>
    <x v="16"/>
    <x v="3"/>
    <x v="3"/>
    <x v="3"/>
    <n v="714.29"/>
    <x v="15"/>
    <x v="1"/>
    <n v="2022"/>
    <x v="4"/>
  </r>
  <r>
    <x v="9"/>
    <s v="2.01.01.01.00.00"/>
    <x v="5"/>
    <x v="1"/>
    <x v="0"/>
    <x v="0"/>
    <x v="1"/>
    <x v="3"/>
    <m/>
    <s v="FORECAST"/>
    <x v="2"/>
    <x v="0"/>
    <d v="2022-03-28T00:00:00"/>
    <x v="338"/>
    <n v="0"/>
    <n v="-1666666.67"/>
    <m/>
    <x v="19"/>
    <x v="6"/>
    <m/>
    <m/>
    <x v="19"/>
    <x v="6"/>
    <x v="7"/>
    <x v="3"/>
    <x v="3"/>
    <x v="3"/>
    <n v="1666666.67"/>
    <x v="15"/>
    <x v="34"/>
    <n v="2022"/>
    <x v="4"/>
  </r>
  <r>
    <x v="9"/>
    <s v="2.01.02.00.00.00"/>
    <x v="5"/>
    <x v="1"/>
    <x v="0"/>
    <x v="0"/>
    <x v="1"/>
    <x v="3"/>
    <m/>
    <s v="FORECAST"/>
    <x v="2"/>
    <x v="0"/>
    <d v="2022-03-28T00:00:00"/>
    <x v="338"/>
    <n v="0"/>
    <n v="-17857.14"/>
    <m/>
    <x v="19"/>
    <x v="6"/>
    <m/>
    <m/>
    <x v="19"/>
    <x v="6"/>
    <x v="7"/>
    <x v="3"/>
    <x v="3"/>
    <x v="3"/>
    <n v="17857.14"/>
    <x v="15"/>
    <x v="34"/>
    <n v="2022"/>
    <x v="4"/>
  </r>
  <r>
    <x v="9"/>
    <m/>
    <x v="5"/>
    <x v="1"/>
    <x v="0"/>
    <x v="0"/>
    <x v="0"/>
    <x v="0"/>
    <m/>
    <s v="FORECAST"/>
    <x v="2"/>
    <x v="0"/>
    <d v="2022-03-28T00:00:00"/>
    <x v="338"/>
    <n v="0"/>
    <n v="183333.33"/>
    <m/>
    <x v="19"/>
    <x v="11"/>
    <m/>
    <m/>
    <x v="19"/>
    <x v="11"/>
    <x v="7"/>
    <x v="3"/>
    <x v="3"/>
    <x v="3"/>
    <n v="-183333.33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409.16"/>
    <m/>
    <x v="17"/>
    <x v="2"/>
    <m/>
    <m/>
    <x v="17"/>
    <x v="2"/>
    <x v="16"/>
    <x v="3"/>
    <x v="3"/>
    <x v="3"/>
    <n v="409.1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2407.31"/>
    <m/>
    <x v="17"/>
    <x v="2"/>
    <m/>
    <m/>
    <x v="17"/>
    <x v="2"/>
    <x v="16"/>
    <x v="3"/>
    <x v="3"/>
    <x v="3"/>
    <n v="2407.3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4953.1499999999996"/>
    <m/>
    <x v="17"/>
    <x v="2"/>
    <m/>
    <m/>
    <x v="17"/>
    <x v="2"/>
    <x v="16"/>
    <x v="3"/>
    <x v="3"/>
    <x v="3"/>
    <n v="4953.1499999999996"/>
    <x v="15"/>
    <x v="1"/>
    <n v="2022"/>
    <x v="4"/>
  </r>
  <r>
    <x v="15"/>
    <s v="2.06.01.00.00.00"/>
    <x v="5"/>
    <x v="1"/>
    <x v="0"/>
    <x v="0"/>
    <x v="1"/>
    <x v="3"/>
    <m/>
    <s v="FORECAST"/>
    <x v="2"/>
    <x v="0"/>
    <d v="2022-03-28T00:00:00"/>
    <x v="338"/>
    <n v="0"/>
    <n v="-16666.669999999998"/>
    <m/>
    <x v="32"/>
    <x v="19"/>
    <m/>
    <m/>
    <x v="23"/>
    <x v="19"/>
    <x v="12"/>
    <x v="3"/>
    <x v="3"/>
    <x v="3"/>
    <n v="16666.669999999998"/>
    <x v="15"/>
    <x v="34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3545.52"/>
    <m/>
    <x v="17"/>
    <x v="2"/>
    <m/>
    <m/>
    <x v="17"/>
    <x v="2"/>
    <x v="16"/>
    <x v="3"/>
    <x v="3"/>
    <x v="3"/>
    <n v="3545.52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28T00:00:00"/>
    <x v="338"/>
    <n v="0"/>
    <n v="803.96"/>
    <m/>
    <x v="17"/>
    <x v="2"/>
    <m/>
    <m/>
    <x v="17"/>
    <x v="2"/>
    <x v="16"/>
    <x v="3"/>
    <x v="3"/>
    <x v="3"/>
    <n v="803.96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3095.24"/>
    <m/>
    <x v="17"/>
    <x v="3"/>
    <m/>
    <m/>
    <x v="17"/>
    <x v="3"/>
    <x v="16"/>
    <x v="3"/>
    <x v="3"/>
    <x v="3"/>
    <n v="3095.24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2619.0500000000002"/>
    <m/>
    <x v="17"/>
    <x v="3"/>
    <m/>
    <m/>
    <x v="17"/>
    <x v="3"/>
    <x v="16"/>
    <x v="3"/>
    <x v="3"/>
    <x v="3"/>
    <n v="2619.0500000000002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29T00:00:00"/>
    <x v="339"/>
    <n v="0"/>
    <n v="1071.43"/>
    <m/>
    <x v="17"/>
    <x v="5"/>
    <m/>
    <m/>
    <x v="17"/>
    <x v="5"/>
    <x v="16"/>
    <x v="3"/>
    <x v="3"/>
    <x v="3"/>
    <n v="1071.43"/>
    <x v="15"/>
    <x v="1"/>
    <n v="2022"/>
    <x v="4"/>
  </r>
  <r>
    <x v="9"/>
    <s v="2.01.02.00.00.00"/>
    <x v="5"/>
    <x v="1"/>
    <x v="0"/>
    <x v="0"/>
    <x v="1"/>
    <x v="3"/>
    <m/>
    <s v="FORECAST"/>
    <x v="2"/>
    <x v="0"/>
    <d v="2022-03-29T00:00:00"/>
    <x v="339"/>
    <n v="0"/>
    <n v="-476190.48"/>
    <m/>
    <x v="19"/>
    <x v="6"/>
    <m/>
    <m/>
    <x v="19"/>
    <x v="6"/>
    <x v="7"/>
    <x v="3"/>
    <x v="3"/>
    <x v="3"/>
    <n v="476190.48"/>
    <x v="15"/>
    <x v="35"/>
    <n v="2022"/>
    <x v="4"/>
  </r>
  <r>
    <x v="9"/>
    <s v="2.01.01.01.00.00"/>
    <x v="5"/>
    <x v="1"/>
    <x v="0"/>
    <x v="0"/>
    <x v="1"/>
    <x v="3"/>
    <m/>
    <s v="FORECAST"/>
    <x v="2"/>
    <x v="0"/>
    <d v="2022-03-29T00:00:00"/>
    <x v="339"/>
    <n v="0"/>
    <n v="-71428.570000000007"/>
    <m/>
    <x v="19"/>
    <x v="6"/>
    <m/>
    <m/>
    <x v="19"/>
    <x v="6"/>
    <x v="7"/>
    <x v="3"/>
    <x v="3"/>
    <x v="3"/>
    <n v="71428.570000000007"/>
    <x v="15"/>
    <x v="35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172.64"/>
    <m/>
    <x v="17"/>
    <x v="14"/>
    <m/>
    <m/>
    <x v="17"/>
    <x v="14"/>
    <x v="16"/>
    <x v="3"/>
    <x v="3"/>
    <x v="3"/>
    <n v="172.64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30.62"/>
    <m/>
    <x v="17"/>
    <x v="14"/>
    <m/>
    <m/>
    <x v="17"/>
    <x v="14"/>
    <x v="16"/>
    <x v="3"/>
    <x v="3"/>
    <x v="3"/>
    <n v="30.62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74.03"/>
    <m/>
    <x v="17"/>
    <x v="14"/>
    <m/>
    <m/>
    <x v="17"/>
    <x v="14"/>
    <x v="16"/>
    <x v="3"/>
    <x v="3"/>
    <x v="3"/>
    <n v="74.03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85.38"/>
    <m/>
    <x v="17"/>
    <x v="14"/>
    <m/>
    <m/>
    <x v="17"/>
    <x v="14"/>
    <x v="16"/>
    <x v="3"/>
    <x v="3"/>
    <x v="3"/>
    <n v="85.38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85.38"/>
    <m/>
    <x v="17"/>
    <x v="14"/>
    <m/>
    <m/>
    <x v="17"/>
    <x v="14"/>
    <x v="16"/>
    <x v="3"/>
    <x v="3"/>
    <x v="3"/>
    <n v="85.38"/>
    <x v="15"/>
    <x v="1"/>
    <n v="2022"/>
    <x v="4"/>
  </r>
  <r>
    <x v="19"/>
    <s v="1.02.09.00.00.00"/>
    <x v="5"/>
    <x v="2"/>
    <x v="1"/>
    <x v="0"/>
    <x v="1"/>
    <x v="0"/>
    <m/>
    <s v="FORECAST"/>
    <x v="2"/>
    <x v="0"/>
    <d v="2022-03-29T00:00:00"/>
    <x v="339"/>
    <n v="0"/>
    <n v="53.14"/>
    <m/>
    <x v="17"/>
    <x v="14"/>
    <m/>
    <m/>
    <x v="17"/>
    <x v="14"/>
    <x v="16"/>
    <x v="3"/>
    <x v="3"/>
    <x v="3"/>
    <n v="53.14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0T00:00:00"/>
    <x v="340"/>
    <n v="0"/>
    <n v="3411.33"/>
    <m/>
    <x v="17"/>
    <x v="27"/>
    <m/>
    <m/>
    <x v="17"/>
    <x v="27"/>
    <x v="16"/>
    <x v="3"/>
    <x v="3"/>
    <x v="3"/>
    <n v="3411.33"/>
    <x v="15"/>
    <x v="1"/>
    <n v="2022"/>
    <x v="4"/>
  </r>
  <r>
    <x v="29"/>
    <s v="2.15.01.07.00.00"/>
    <x v="5"/>
    <x v="1"/>
    <x v="0"/>
    <x v="0"/>
    <x v="1"/>
    <x v="3"/>
    <m/>
    <s v="FORECAST"/>
    <x v="2"/>
    <x v="0"/>
    <d v="2022-03-30T00:00:00"/>
    <x v="340"/>
    <n v="0"/>
    <n v="-1190.48"/>
    <m/>
    <x v="9"/>
    <x v="21"/>
    <m/>
    <m/>
    <x v="9"/>
    <x v="21"/>
    <x v="0"/>
    <x v="3"/>
    <x v="3"/>
    <x v="3"/>
    <n v="1190.48"/>
    <x v="15"/>
    <x v="35"/>
    <n v="2022"/>
    <x v="4"/>
  </r>
  <r>
    <x v="19"/>
    <s v="1.02.05.00.00.00"/>
    <x v="5"/>
    <x v="2"/>
    <x v="1"/>
    <x v="0"/>
    <x v="1"/>
    <x v="0"/>
    <m/>
    <s v="FORECAST"/>
    <x v="2"/>
    <x v="0"/>
    <d v="2022-03-30T00:00:00"/>
    <x v="340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0T00:00:00"/>
    <x v="340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9"/>
    <s v="2.01.01.01.00.00"/>
    <x v="5"/>
    <x v="1"/>
    <x v="0"/>
    <x v="0"/>
    <x v="1"/>
    <x v="3"/>
    <m/>
    <s v="FORECAST"/>
    <x v="2"/>
    <x v="0"/>
    <d v="2022-03-30T00:00:00"/>
    <x v="340"/>
    <n v="0"/>
    <n v="-238095.24"/>
    <m/>
    <x v="19"/>
    <x v="6"/>
    <m/>
    <m/>
    <x v="19"/>
    <x v="6"/>
    <x v="7"/>
    <x v="3"/>
    <x v="3"/>
    <x v="3"/>
    <n v="238095.24"/>
    <x v="15"/>
    <x v="35"/>
    <n v="2022"/>
    <x v="4"/>
  </r>
  <r>
    <x v="9"/>
    <s v="2.15.03.00.00.00"/>
    <x v="5"/>
    <x v="1"/>
    <x v="0"/>
    <x v="0"/>
    <x v="1"/>
    <x v="3"/>
    <m/>
    <s v="FORECAST"/>
    <x v="2"/>
    <x v="0"/>
    <d v="2022-03-30T00:00:00"/>
    <x v="340"/>
    <n v="0"/>
    <n v="-11904.76"/>
    <m/>
    <x v="19"/>
    <x v="6"/>
    <m/>
    <m/>
    <x v="19"/>
    <x v="6"/>
    <x v="7"/>
    <x v="3"/>
    <x v="3"/>
    <x v="3"/>
    <n v="11904.76"/>
    <x v="15"/>
    <x v="35"/>
    <n v="2022"/>
    <x v="4"/>
  </r>
  <r>
    <x v="19"/>
    <s v="1.02.11.00.00.00"/>
    <x v="5"/>
    <x v="2"/>
    <x v="1"/>
    <x v="0"/>
    <x v="1"/>
    <x v="0"/>
    <m/>
    <s v="FORECAST"/>
    <x v="2"/>
    <x v="0"/>
    <d v="2022-03-30T00:00:00"/>
    <x v="340"/>
    <n v="0"/>
    <n v="673.12"/>
    <m/>
    <x v="17"/>
    <x v="4"/>
    <m/>
    <m/>
    <x v="17"/>
    <x v="4"/>
    <x v="16"/>
    <x v="3"/>
    <x v="3"/>
    <x v="3"/>
    <n v="673.12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41"/>
    <n v="0"/>
    <n v="1666.67"/>
    <m/>
    <x v="17"/>
    <x v="13"/>
    <m/>
    <m/>
    <x v="17"/>
    <x v="13"/>
    <x v="16"/>
    <x v="3"/>
    <x v="3"/>
    <x v="3"/>
    <n v="1666.67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1T00:00:00"/>
    <x v="341"/>
    <n v="0"/>
    <n v="119.05"/>
    <m/>
    <x v="17"/>
    <x v="3"/>
    <m/>
    <m/>
    <x v="17"/>
    <x v="3"/>
    <x v="16"/>
    <x v="3"/>
    <x v="3"/>
    <x v="3"/>
    <n v="119.05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41"/>
    <n v="0"/>
    <n v="82.86"/>
    <m/>
    <x v="17"/>
    <x v="15"/>
    <m/>
    <m/>
    <x v="17"/>
    <x v="15"/>
    <x v="16"/>
    <x v="3"/>
    <x v="3"/>
    <x v="3"/>
    <n v="82.86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41"/>
    <n v="0"/>
    <n v="54.2"/>
    <m/>
    <x v="17"/>
    <x v="15"/>
    <m/>
    <m/>
    <x v="17"/>
    <x v="15"/>
    <x v="16"/>
    <x v="3"/>
    <x v="3"/>
    <x v="3"/>
    <n v="54.2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41"/>
    <n v="0"/>
    <n v="1708.1"/>
    <m/>
    <x v="17"/>
    <x v="13"/>
    <m/>
    <m/>
    <x v="17"/>
    <x v="13"/>
    <x v="16"/>
    <x v="3"/>
    <x v="3"/>
    <x v="3"/>
    <n v="1708.1"/>
    <x v="15"/>
    <x v="1"/>
    <n v="2022"/>
    <x v="4"/>
  </r>
  <r>
    <x v="5"/>
    <s v="2.15.08.14.00.00"/>
    <x v="5"/>
    <x v="1"/>
    <x v="0"/>
    <x v="0"/>
    <x v="1"/>
    <x v="3"/>
    <m/>
    <s v="FORECAST"/>
    <x v="2"/>
    <x v="0"/>
    <d v="2022-03-31T00:00:00"/>
    <x v="341"/>
    <n v="0"/>
    <n v="-65.03"/>
    <m/>
    <x v="5"/>
    <x v="30"/>
    <m/>
    <m/>
    <x v="5"/>
    <x v="30"/>
    <x v="0"/>
    <x v="3"/>
    <x v="3"/>
    <x v="3"/>
    <n v="65.03"/>
    <x v="15"/>
    <x v="35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478.63"/>
    <m/>
    <x v="17"/>
    <x v="13"/>
    <m/>
    <m/>
    <x v="17"/>
    <x v="13"/>
    <x v="16"/>
    <x v="3"/>
    <x v="3"/>
    <x v="3"/>
    <n v="478.63"/>
    <x v="15"/>
    <x v="1"/>
    <n v="2022"/>
    <x v="4"/>
  </r>
  <r>
    <x v="5"/>
    <s v="2.15.01.12.00.00"/>
    <x v="5"/>
    <x v="1"/>
    <x v="0"/>
    <x v="0"/>
    <x v="1"/>
    <x v="3"/>
    <m/>
    <s v="FORECAST"/>
    <x v="2"/>
    <x v="0"/>
    <d v="2022-03-31T00:00:00"/>
    <x v="341"/>
    <n v="0"/>
    <n v="-342.86"/>
    <m/>
    <x v="24"/>
    <x v="12"/>
    <m/>
    <m/>
    <x v="5"/>
    <x v="12"/>
    <x v="0"/>
    <x v="3"/>
    <x v="3"/>
    <x v="3"/>
    <n v="342.86"/>
    <x v="15"/>
    <x v="35"/>
    <n v="2022"/>
    <x v="4"/>
  </r>
  <r>
    <x v="36"/>
    <s v="1.03.05.00.00.00"/>
    <x v="5"/>
    <x v="2"/>
    <x v="1"/>
    <x v="0"/>
    <x v="1"/>
    <x v="0"/>
    <m/>
    <s v="FORECAST"/>
    <x v="2"/>
    <x v="0"/>
    <d v="2022-03-31T00:00:00"/>
    <x v="341"/>
    <n v="0"/>
    <n v="652.78"/>
    <m/>
    <x v="8"/>
    <x v="8"/>
    <m/>
    <m/>
    <x v="8"/>
    <x v="8"/>
    <x v="23"/>
    <x v="3"/>
    <x v="3"/>
    <x v="3"/>
    <n v="652.78"/>
    <x v="15"/>
    <x v="1"/>
    <n v="2022"/>
    <x v="4"/>
  </r>
  <r>
    <x v="12"/>
    <s v="2.05.01.00.00.00"/>
    <x v="5"/>
    <x v="2"/>
    <x v="0"/>
    <x v="0"/>
    <x v="1"/>
    <x v="0"/>
    <m/>
    <s v="FORECAST"/>
    <x v="2"/>
    <x v="0"/>
    <d v="2022-03-31T00:00:00"/>
    <x v="341"/>
    <n v="0"/>
    <n v="476190.48"/>
    <m/>
    <x v="29"/>
    <x v="2"/>
    <m/>
    <m/>
    <x v="22"/>
    <x v="2"/>
    <x v="10"/>
    <x v="3"/>
    <x v="3"/>
    <x v="3"/>
    <n v="476190.48"/>
    <x v="15"/>
    <x v="1"/>
    <n v="2022"/>
    <x v="4"/>
  </r>
  <r>
    <x v="19"/>
    <s v="1.02.03.00.00.00"/>
    <x v="5"/>
    <x v="2"/>
    <x v="1"/>
    <x v="0"/>
    <x v="1"/>
    <x v="0"/>
    <m/>
    <s v="FORECAST"/>
    <x v="2"/>
    <x v="0"/>
    <d v="2022-03-31T00:00:00"/>
    <x v="341"/>
    <n v="0"/>
    <n v="76.59"/>
    <m/>
    <x v="17"/>
    <x v="15"/>
    <m/>
    <m/>
    <x v="17"/>
    <x v="15"/>
    <x v="16"/>
    <x v="3"/>
    <x v="3"/>
    <x v="3"/>
    <n v="76.59"/>
    <x v="15"/>
    <x v="1"/>
    <n v="2022"/>
    <x v="4"/>
  </r>
  <r>
    <x v="19"/>
    <s v="1.02.11.00.00.00"/>
    <x v="5"/>
    <x v="2"/>
    <x v="1"/>
    <x v="0"/>
    <x v="1"/>
    <x v="0"/>
    <m/>
    <s v="FORECAST"/>
    <x v="2"/>
    <x v="0"/>
    <d v="2022-03-31T00:00:00"/>
    <x v="341"/>
    <n v="0"/>
    <n v="147.62"/>
    <m/>
    <x v="17"/>
    <x v="20"/>
    <m/>
    <m/>
    <x v="17"/>
    <x v="20"/>
    <x v="16"/>
    <x v="3"/>
    <x v="3"/>
    <x v="3"/>
    <n v="147.62"/>
    <x v="15"/>
    <x v="1"/>
    <n v="2022"/>
    <x v="4"/>
  </r>
  <r>
    <x v="19"/>
    <s v="1.02.05.00.00.00"/>
    <x v="5"/>
    <x v="2"/>
    <x v="1"/>
    <x v="0"/>
    <x v="1"/>
    <x v="0"/>
    <m/>
    <s v="FORECAST"/>
    <x v="2"/>
    <x v="0"/>
    <d v="2022-03-31T00:00:00"/>
    <x v="341"/>
    <n v="0"/>
    <n v="238.1"/>
    <m/>
    <x v="17"/>
    <x v="5"/>
    <m/>
    <m/>
    <x v="17"/>
    <x v="5"/>
    <x v="16"/>
    <x v="3"/>
    <x v="3"/>
    <x v="3"/>
    <n v="238.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6.45"/>
    <m/>
    <x v="17"/>
    <x v="20"/>
    <m/>
    <m/>
    <x v="17"/>
    <x v="20"/>
    <x v="16"/>
    <x v="3"/>
    <x v="3"/>
    <x v="3"/>
    <n v="6.45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154.76"/>
    <m/>
    <x v="17"/>
    <x v="20"/>
    <m/>
    <m/>
    <x v="17"/>
    <x v="20"/>
    <x v="16"/>
    <x v="3"/>
    <x v="3"/>
    <x v="3"/>
    <n v="154.7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202.38"/>
    <m/>
    <x v="17"/>
    <x v="20"/>
    <m/>
    <m/>
    <x v="17"/>
    <x v="20"/>
    <x v="16"/>
    <x v="3"/>
    <x v="3"/>
    <x v="3"/>
    <n v="202.38"/>
    <x v="15"/>
    <x v="1"/>
    <n v="2022"/>
    <x v="4"/>
  </r>
  <r>
    <x v="9"/>
    <s v="2.01.02.00.00.00"/>
    <x v="5"/>
    <x v="1"/>
    <x v="0"/>
    <x v="0"/>
    <x v="1"/>
    <x v="3"/>
    <m/>
    <s v="FORECAST"/>
    <x v="2"/>
    <x v="0"/>
    <d v="2022-03-31T00:00:00"/>
    <x v="341"/>
    <n v="0"/>
    <n v="-8333.33"/>
    <m/>
    <x v="19"/>
    <x v="6"/>
    <m/>
    <m/>
    <x v="19"/>
    <x v="6"/>
    <x v="7"/>
    <x v="3"/>
    <x v="3"/>
    <x v="3"/>
    <n v="8333.33"/>
    <x v="15"/>
    <x v="35"/>
    <n v="2022"/>
    <x v="4"/>
  </r>
  <r>
    <x v="9"/>
    <s v="2.01.01.01.00.00"/>
    <x v="5"/>
    <x v="1"/>
    <x v="0"/>
    <x v="0"/>
    <x v="1"/>
    <x v="3"/>
    <m/>
    <s v="FORECAST"/>
    <x v="2"/>
    <x v="0"/>
    <d v="2022-03-31T00:00:00"/>
    <x v="341"/>
    <n v="0"/>
    <n v="-1190.48"/>
    <m/>
    <x v="19"/>
    <x v="6"/>
    <m/>
    <m/>
    <x v="19"/>
    <x v="6"/>
    <x v="7"/>
    <x v="3"/>
    <x v="3"/>
    <x v="3"/>
    <n v="1190.48"/>
    <x v="15"/>
    <x v="35"/>
    <n v="2022"/>
    <x v="4"/>
  </r>
  <r>
    <x v="4"/>
    <s v="2.12.00.00.00.00"/>
    <x v="5"/>
    <x v="1"/>
    <x v="0"/>
    <x v="0"/>
    <x v="1"/>
    <x v="3"/>
    <m/>
    <s v="FORECAST"/>
    <x v="2"/>
    <x v="0"/>
    <d v="2022-03-31T00:00:00"/>
    <x v="341"/>
    <n v="0"/>
    <n v="-1190.48"/>
    <m/>
    <x v="3"/>
    <x v="4"/>
    <m/>
    <m/>
    <x v="3"/>
    <x v="4"/>
    <x v="3"/>
    <x v="3"/>
    <x v="3"/>
    <x v="3"/>
    <n v="1190.48"/>
    <x v="15"/>
    <x v="35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935.11"/>
    <m/>
    <x v="17"/>
    <x v="2"/>
    <m/>
    <m/>
    <x v="17"/>
    <x v="2"/>
    <x v="16"/>
    <x v="3"/>
    <x v="3"/>
    <x v="3"/>
    <n v="935.11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1238.18"/>
    <m/>
    <x v="17"/>
    <x v="2"/>
    <m/>
    <m/>
    <x v="17"/>
    <x v="2"/>
    <x v="16"/>
    <x v="3"/>
    <x v="3"/>
    <x v="3"/>
    <n v="1238.18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17774.54"/>
    <m/>
    <x v="17"/>
    <x v="2"/>
    <m/>
    <m/>
    <x v="17"/>
    <x v="2"/>
    <x v="16"/>
    <x v="3"/>
    <x v="3"/>
    <x v="3"/>
    <n v="17774.54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79.650000000000006"/>
    <m/>
    <x v="17"/>
    <x v="2"/>
    <m/>
    <m/>
    <x v="17"/>
    <x v="2"/>
    <x v="16"/>
    <x v="3"/>
    <x v="3"/>
    <x v="3"/>
    <n v="79.65000000000000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7609.16"/>
    <m/>
    <x v="17"/>
    <x v="2"/>
    <m/>
    <m/>
    <x v="17"/>
    <x v="2"/>
    <x v="16"/>
    <x v="3"/>
    <x v="3"/>
    <x v="3"/>
    <n v="7609.16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9297.19"/>
    <m/>
    <x v="17"/>
    <x v="2"/>
    <m/>
    <m/>
    <x v="17"/>
    <x v="2"/>
    <x v="16"/>
    <x v="3"/>
    <x v="3"/>
    <x v="3"/>
    <n v="9297.19"/>
    <x v="15"/>
    <x v="1"/>
    <n v="2022"/>
    <x v="4"/>
  </r>
  <r>
    <x v="19"/>
    <s v="1.02.06.00.00.00"/>
    <x v="5"/>
    <x v="2"/>
    <x v="1"/>
    <x v="0"/>
    <x v="1"/>
    <x v="0"/>
    <m/>
    <s v="FORECAST"/>
    <x v="2"/>
    <x v="0"/>
    <d v="2022-03-31T00:00:00"/>
    <x v="341"/>
    <n v="0"/>
    <n v="314.01"/>
    <m/>
    <x v="17"/>
    <x v="2"/>
    <m/>
    <m/>
    <x v="17"/>
    <x v="2"/>
    <x v="16"/>
    <x v="3"/>
    <x v="3"/>
    <x v="3"/>
    <n v="314.01"/>
    <x v="15"/>
    <x v="1"/>
    <n v="2022"/>
    <x v="4"/>
  </r>
  <r>
    <x v="6"/>
    <s v="2.15.03.00.00.00"/>
    <x v="5"/>
    <x v="1"/>
    <x v="0"/>
    <x v="0"/>
    <x v="1"/>
    <x v="3"/>
    <m/>
    <s v="FORECAST"/>
    <x v="2"/>
    <x v="0"/>
    <d v="2022-03-31T00:00:00"/>
    <x v="341"/>
    <n v="0"/>
    <n v="-11904.76"/>
    <m/>
    <x v="1"/>
    <x v="20"/>
    <m/>
    <m/>
    <x v="1"/>
    <x v="20"/>
    <x v="0"/>
    <x v="3"/>
    <x v="3"/>
    <x v="3"/>
    <n v="11904.76"/>
    <x v="15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2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2"/>
    <n v="0"/>
    <n v="952.38"/>
    <m/>
    <x v="17"/>
    <x v="5"/>
    <m/>
    <m/>
    <x v="17"/>
    <x v="5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1T00:00:00"/>
    <x v="342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4T00:00:00"/>
    <x v="343"/>
    <n v="0"/>
    <n v="238.1"/>
    <m/>
    <x v="17"/>
    <x v="3"/>
    <m/>
    <m/>
    <x v="17"/>
    <x v="3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4T00:00:00"/>
    <x v="343"/>
    <n v="0"/>
    <n v="714.29"/>
    <m/>
    <x v="17"/>
    <x v="5"/>
    <m/>
    <m/>
    <x v="17"/>
    <x v="5"/>
    <x v="16"/>
    <x v="4"/>
    <x v="4"/>
    <x v="3"/>
    <n v="714.29"/>
    <x v="16"/>
    <x v="1"/>
    <n v="2022"/>
    <x v="4"/>
  </r>
  <r>
    <x v="37"/>
    <m/>
    <x v="5"/>
    <x v="1"/>
    <x v="0"/>
    <x v="0"/>
    <x v="1"/>
    <x v="0"/>
    <m/>
    <s v="FORECAST"/>
    <x v="2"/>
    <x v="0"/>
    <d v="2022-04-04T00:00:00"/>
    <x v="343"/>
    <n v="0"/>
    <n v="-495.24"/>
    <m/>
    <x v="11"/>
    <x v="28"/>
    <m/>
    <m/>
    <x v="11"/>
    <x v="28"/>
    <x v="6"/>
    <x v="4"/>
    <x v="4"/>
    <x v="3"/>
    <n v="495.2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4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4"/>
    <n v="0"/>
    <n v="1071.43"/>
    <m/>
    <x v="17"/>
    <x v="5"/>
    <m/>
    <m/>
    <x v="17"/>
    <x v="5"/>
    <x v="16"/>
    <x v="4"/>
    <x v="4"/>
    <x v="3"/>
    <n v="1071.4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5T00:00:00"/>
    <x v="344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5T00:00:00"/>
    <x v="344"/>
    <n v="0"/>
    <n v="65770.25"/>
    <m/>
    <x v="17"/>
    <x v="10"/>
    <m/>
    <m/>
    <x v="17"/>
    <x v="10"/>
    <x v="16"/>
    <x v="4"/>
    <x v="4"/>
    <x v="3"/>
    <n v="65770.25"/>
    <x v="16"/>
    <x v="1"/>
    <n v="2022"/>
    <x v="4"/>
  </r>
  <r>
    <x v="29"/>
    <s v="2.15.01.07.00.00"/>
    <x v="5"/>
    <x v="1"/>
    <x v="0"/>
    <x v="0"/>
    <x v="1"/>
    <x v="3"/>
    <m/>
    <s v="FORECAST"/>
    <x v="2"/>
    <x v="0"/>
    <d v="2022-04-06T00:00:00"/>
    <x v="345"/>
    <n v="0"/>
    <n v="-2380.9499999999998"/>
    <m/>
    <x v="9"/>
    <x v="21"/>
    <m/>
    <m/>
    <x v="9"/>
    <x v="21"/>
    <x v="0"/>
    <x v="4"/>
    <x v="4"/>
    <x v="3"/>
    <n v="2380.9499999999998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6T00:00:00"/>
    <x v="345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6T00:00:00"/>
    <x v="345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9"/>
    <s v="2.15.03.00.00.00"/>
    <x v="5"/>
    <x v="1"/>
    <x v="0"/>
    <x v="0"/>
    <x v="1"/>
    <x v="3"/>
    <m/>
    <s v="FORECAST"/>
    <x v="2"/>
    <x v="0"/>
    <d v="2022-04-06T00:00:00"/>
    <x v="345"/>
    <n v="0"/>
    <n v="-11904.76"/>
    <m/>
    <x v="19"/>
    <x v="6"/>
    <m/>
    <m/>
    <x v="19"/>
    <x v="6"/>
    <x v="7"/>
    <x v="4"/>
    <x v="4"/>
    <x v="3"/>
    <n v="11904.76"/>
    <x v="16"/>
    <x v="35"/>
    <n v="2022"/>
    <x v="4"/>
  </r>
  <r>
    <x v="9"/>
    <s v="2.01.01.01.00.00"/>
    <x v="5"/>
    <x v="1"/>
    <x v="0"/>
    <x v="0"/>
    <x v="1"/>
    <x v="3"/>
    <m/>
    <s v="FORECAST"/>
    <x v="2"/>
    <x v="0"/>
    <d v="2022-04-06T00:00:00"/>
    <x v="345"/>
    <n v="0"/>
    <n v="-119047.62"/>
    <m/>
    <x v="19"/>
    <x v="6"/>
    <m/>
    <m/>
    <x v="19"/>
    <x v="6"/>
    <x v="7"/>
    <x v="4"/>
    <x v="4"/>
    <x v="3"/>
    <n v="119047.62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7T00:00:00"/>
    <x v="346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07T00:00:00"/>
    <x v="346"/>
    <n v="0"/>
    <n v="296.81"/>
    <m/>
    <x v="17"/>
    <x v="2"/>
    <m/>
    <m/>
    <x v="17"/>
    <x v="2"/>
    <x v="16"/>
    <x v="4"/>
    <x v="4"/>
    <x v="3"/>
    <n v="296.8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7T00:00:00"/>
    <x v="346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08T00:00:00"/>
    <x v="347"/>
    <n v="0"/>
    <n v="32.74"/>
    <m/>
    <x v="17"/>
    <x v="13"/>
    <m/>
    <m/>
    <x v="17"/>
    <x v="13"/>
    <x v="16"/>
    <x v="4"/>
    <x v="4"/>
    <x v="3"/>
    <n v="32.7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952.38"/>
    <m/>
    <x v="17"/>
    <x v="5"/>
    <m/>
    <m/>
    <x v="17"/>
    <x v="5"/>
    <x v="16"/>
    <x v="4"/>
    <x v="4"/>
    <x v="3"/>
    <n v="952.38"/>
    <x v="16"/>
    <x v="1"/>
    <n v="2022"/>
    <x v="4"/>
  </r>
  <r>
    <x v="45"/>
    <s v="2.15.08.05.00.00"/>
    <x v="5"/>
    <x v="1"/>
    <x v="0"/>
    <x v="0"/>
    <x v="1"/>
    <x v="3"/>
    <m/>
    <s v="FORECAST"/>
    <x v="2"/>
    <x v="0"/>
    <d v="2022-04-08T00:00:00"/>
    <x v="347"/>
    <n v="0"/>
    <n v="-11904.76"/>
    <m/>
    <x v="37"/>
    <x v="33"/>
    <m/>
    <m/>
    <x v="26"/>
    <x v="33"/>
    <x v="0"/>
    <x v="4"/>
    <x v="4"/>
    <x v="3"/>
    <n v="11904.7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08T00:00:00"/>
    <x v="347"/>
    <n v="0"/>
    <n v="1428.57"/>
    <m/>
    <x v="17"/>
    <x v="5"/>
    <m/>
    <m/>
    <x v="17"/>
    <x v="5"/>
    <x v="16"/>
    <x v="4"/>
    <x v="4"/>
    <x v="3"/>
    <n v="1428.57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8T00:00:00"/>
    <x v="347"/>
    <n v="0"/>
    <n v="1190.48"/>
    <m/>
    <x v="17"/>
    <x v="4"/>
    <m/>
    <m/>
    <x v="17"/>
    <x v="4"/>
    <x v="16"/>
    <x v="4"/>
    <x v="4"/>
    <x v="3"/>
    <n v="1190.48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08T00:00:00"/>
    <x v="347"/>
    <n v="0"/>
    <n v="193.7"/>
    <m/>
    <x v="17"/>
    <x v="4"/>
    <m/>
    <m/>
    <x v="17"/>
    <x v="4"/>
    <x v="16"/>
    <x v="4"/>
    <x v="4"/>
    <x v="3"/>
    <n v="193.7"/>
    <x v="16"/>
    <x v="1"/>
    <n v="2022"/>
    <x v="4"/>
  </r>
  <r>
    <x v="5"/>
    <s v="2.15.01.12.00.00"/>
    <x v="5"/>
    <x v="1"/>
    <x v="0"/>
    <x v="0"/>
    <x v="1"/>
    <x v="3"/>
    <m/>
    <s v="FORECAST"/>
    <x v="2"/>
    <x v="0"/>
    <d v="2022-04-11T00:00:00"/>
    <x v="348"/>
    <n v="0"/>
    <n v="-7.52"/>
    <m/>
    <x v="24"/>
    <x v="13"/>
    <m/>
    <m/>
    <x v="5"/>
    <x v="13"/>
    <x v="0"/>
    <x v="4"/>
    <x v="4"/>
    <x v="3"/>
    <n v="7.52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1T00:00:00"/>
    <x v="348"/>
    <n v="0"/>
    <n v="238.1"/>
    <m/>
    <x v="17"/>
    <x v="3"/>
    <m/>
    <m/>
    <x v="17"/>
    <x v="3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1T00:00:00"/>
    <x v="348"/>
    <n v="0"/>
    <n v="714.29"/>
    <m/>
    <x v="17"/>
    <x v="5"/>
    <m/>
    <m/>
    <x v="17"/>
    <x v="5"/>
    <x v="16"/>
    <x v="4"/>
    <x v="4"/>
    <x v="3"/>
    <n v="714.29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11T00:00:00"/>
    <x v="348"/>
    <n v="0"/>
    <n v="242.13"/>
    <m/>
    <x v="17"/>
    <x v="4"/>
    <m/>
    <m/>
    <x v="17"/>
    <x v="4"/>
    <x v="16"/>
    <x v="4"/>
    <x v="4"/>
    <x v="3"/>
    <n v="242.1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9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9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2T00:00:00"/>
    <x v="349"/>
    <n v="0"/>
    <n v="1071.43"/>
    <m/>
    <x v="17"/>
    <x v="5"/>
    <m/>
    <m/>
    <x v="17"/>
    <x v="5"/>
    <x v="16"/>
    <x v="4"/>
    <x v="4"/>
    <x v="3"/>
    <n v="1071.43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9"/>
    <n v="0"/>
    <n v="2261904.7599999998"/>
    <m/>
    <x v="19"/>
    <x v="11"/>
    <m/>
    <m/>
    <x v="19"/>
    <x v="11"/>
    <x v="7"/>
    <x v="4"/>
    <x v="4"/>
    <x v="3"/>
    <n v="-2261904.7599999998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9"/>
    <n v="0"/>
    <n v="833333.33"/>
    <m/>
    <x v="19"/>
    <x v="11"/>
    <m/>
    <m/>
    <x v="19"/>
    <x v="11"/>
    <x v="7"/>
    <x v="4"/>
    <x v="4"/>
    <x v="3"/>
    <n v="-833333.33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9"/>
    <n v="0"/>
    <n v="5428571.4299999997"/>
    <m/>
    <x v="19"/>
    <x v="11"/>
    <m/>
    <m/>
    <x v="19"/>
    <x v="11"/>
    <x v="7"/>
    <x v="4"/>
    <x v="4"/>
    <x v="3"/>
    <n v="-5428571.4299999997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9"/>
    <n v="0"/>
    <n v="8333.33"/>
    <m/>
    <x v="19"/>
    <x v="11"/>
    <m/>
    <m/>
    <x v="19"/>
    <x v="11"/>
    <x v="7"/>
    <x v="4"/>
    <x v="4"/>
    <x v="3"/>
    <n v="-8333.33"/>
    <x v="16"/>
    <x v="1"/>
    <n v="2022"/>
    <x v="4"/>
  </r>
  <r>
    <x v="9"/>
    <m/>
    <x v="5"/>
    <x v="1"/>
    <x v="0"/>
    <x v="0"/>
    <x v="1"/>
    <x v="0"/>
    <m/>
    <s v="FORECAST"/>
    <x v="2"/>
    <x v="0"/>
    <d v="2022-04-12T00:00:00"/>
    <x v="349"/>
    <n v="0"/>
    <n v="6500"/>
    <m/>
    <x v="19"/>
    <x v="11"/>
    <m/>
    <m/>
    <x v="19"/>
    <x v="11"/>
    <x v="7"/>
    <x v="4"/>
    <x v="4"/>
    <x v="3"/>
    <n v="-6500"/>
    <x v="16"/>
    <x v="1"/>
    <n v="2022"/>
    <x v="4"/>
  </r>
  <r>
    <x v="9"/>
    <m/>
    <x v="5"/>
    <x v="1"/>
    <x v="0"/>
    <x v="0"/>
    <x v="0"/>
    <x v="0"/>
    <m/>
    <s v="FORECAST"/>
    <x v="2"/>
    <x v="0"/>
    <d v="2022-04-12T00:00:00"/>
    <x v="349"/>
    <n v="0"/>
    <n v="8538642.8599999994"/>
    <m/>
    <x v="19"/>
    <x v="11"/>
    <m/>
    <m/>
    <x v="19"/>
    <x v="11"/>
    <x v="7"/>
    <x v="4"/>
    <x v="4"/>
    <x v="3"/>
    <n v="-8538642.8599999994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12T00:00:00"/>
    <x v="349"/>
    <n v="0"/>
    <n v="82.44"/>
    <m/>
    <x v="17"/>
    <x v="7"/>
    <m/>
    <m/>
    <x v="17"/>
    <x v="7"/>
    <x v="16"/>
    <x v="4"/>
    <x v="4"/>
    <x v="3"/>
    <n v="82.44"/>
    <x v="16"/>
    <x v="1"/>
    <n v="2022"/>
    <x v="4"/>
  </r>
  <r>
    <x v="29"/>
    <s v="2.15.01.07.00.00"/>
    <x v="5"/>
    <x v="1"/>
    <x v="0"/>
    <x v="0"/>
    <x v="1"/>
    <x v="3"/>
    <m/>
    <s v="FORECAST"/>
    <x v="2"/>
    <x v="0"/>
    <d v="2022-04-13T00:00:00"/>
    <x v="350"/>
    <n v="0"/>
    <n v="-7142.86"/>
    <m/>
    <x v="9"/>
    <x v="21"/>
    <m/>
    <m/>
    <x v="9"/>
    <x v="21"/>
    <x v="0"/>
    <x v="4"/>
    <x v="4"/>
    <x v="3"/>
    <n v="7142.8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3T00:00:00"/>
    <x v="350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13T00:00:00"/>
    <x v="350"/>
    <n v="0"/>
    <n v="55.54"/>
    <m/>
    <x v="17"/>
    <x v="8"/>
    <m/>
    <m/>
    <x v="17"/>
    <x v="8"/>
    <x v="16"/>
    <x v="4"/>
    <x v="4"/>
    <x v="3"/>
    <n v="55.54"/>
    <x v="16"/>
    <x v="1"/>
    <n v="2022"/>
    <x v="4"/>
  </r>
  <r>
    <x v="9"/>
    <s v="2.03.01.07.00.00"/>
    <x v="5"/>
    <x v="1"/>
    <x v="0"/>
    <x v="0"/>
    <x v="1"/>
    <x v="3"/>
    <m/>
    <s v="FORECAST"/>
    <x v="2"/>
    <x v="0"/>
    <d v="2022-04-13T00:00:00"/>
    <x v="350"/>
    <n v="0"/>
    <n v="-123.81"/>
    <m/>
    <x v="19"/>
    <x v="8"/>
    <m/>
    <m/>
    <x v="19"/>
    <x v="8"/>
    <x v="7"/>
    <x v="4"/>
    <x v="4"/>
    <x v="3"/>
    <n v="123.81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3T00:00:00"/>
    <x v="350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9"/>
    <s v="2.15.03.00.00.00"/>
    <x v="5"/>
    <x v="1"/>
    <x v="0"/>
    <x v="0"/>
    <x v="1"/>
    <x v="3"/>
    <m/>
    <s v="FORECAST"/>
    <x v="2"/>
    <x v="0"/>
    <d v="2022-04-13T00:00:00"/>
    <x v="350"/>
    <n v="0"/>
    <n v="-7142.86"/>
    <m/>
    <x v="19"/>
    <x v="6"/>
    <m/>
    <m/>
    <x v="19"/>
    <x v="6"/>
    <x v="7"/>
    <x v="4"/>
    <x v="4"/>
    <x v="3"/>
    <n v="7142.86"/>
    <x v="16"/>
    <x v="35"/>
    <n v="2022"/>
    <x v="4"/>
  </r>
  <r>
    <x v="9"/>
    <s v="2.09.02.04.00.00"/>
    <x v="5"/>
    <x v="1"/>
    <x v="0"/>
    <x v="0"/>
    <x v="1"/>
    <x v="3"/>
    <m/>
    <s v="FORECAST"/>
    <x v="2"/>
    <x v="0"/>
    <d v="2022-04-13T00:00:00"/>
    <x v="350"/>
    <n v="0"/>
    <n v="-47619.05"/>
    <m/>
    <x v="19"/>
    <x v="6"/>
    <m/>
    <m/>
    <x v="19"/>
    <x v="6"/>
    <x v="7"/>
    <x v="4"/>
    <x v="4"/>
    <x v="3"/>
    <n v="47619.05"/>
    <x v="16"/>
    <x v="35"/>
    <n v="2022"/>
    <x v="4"/>
  </r>
  <r>
    <x v="9"/>
    <s v="2.15.08.14.00.00"/>
    <x v="5"/>
    <x v="1"/>
    <x v="0"/>
    <x v="0"/>
    <x v="1"/>
    <x v="3"/>
    <m/>
    <s v="FORECAST"/>
    <x v="2"/>
    <x v="0"/>
    <d v="2022-04-13T00:00:00"/>
    <x v="350"/>
    <n v="0"/>
    <n v="-1190.48"/>
    <m/>
    <x v="19"/>
    <x v="6"/>
    <m/>
    <m/>
    <x v="19"/>
    <x v="6"/>
    <x v="7"/>
    <x v="4"/>
    <x v="4"/>
    <x v="3"/>
    <n v="1190.48"/>
    <x v="16"/>
    <x v="35"/>
    <n v="2022"/>
    <x v="4"/>
  </r>
  <r>
    <x v="9"/>
    <s v="2.15.01.12.00.00"/>
    <x v="5"/>
    <x v="1"/>
    <x v="0"/>
    <x v="0"/>
    <x v="1"/>
    <x v="3"/>
    <m/>
    <s v="FORECAST"/>
    <x v="2"/>
    <x v="0"/>
    <d v="2022-04-13T00:00:00"/>
    <x v="350"/>
    <n v="0"/>
    <n v="-1190.48"/>
    <m/>
    <x v="19"/>
    <x v="6"/>
    <m/>
    <m/>
    <x v="19"/>
    <x v="6"/>
    <x v="7"/>
    <x v="4"/>
    <x v="4"/>
    <x v="3"/>
    <n v="1190.48"/>
    <x v="16"/>
    <x v="35"/>
    <n v="2022"/>
    <x v="4"/>
  </r>
  <r>
    <x v="9"/>
    <s v="2.03.01.02.00.00"/>
    <x v="5"/>
    <x v="1"/>
    <x v="0"/>
    <x v="0"/>
    <x v="1"/>
    <x v="3"/>
    <m/>
    <s v="FORECAST"/>
    <x v="2"/>
    <x v="0"/>
    <d v="2022-04-13T00:00:00"/>
    <x v="350"/>
    <n v="0"/>
    <n v="-8333.33"/>
    <m/>
    <x v="19"/>
    <x v="6"/>
    <m/>
    <m/>
    <x v="19"/>
    <x v="6"/>
    <x v="7"/>
    <x v="4"/>
    <x v="4"/>
    <x v="3"/>
    <n v="8333.33"/>
    <x v="16"/>
    <x v="35"/>
    <n v="2022"/>
    <x v="4"/>
  </r>
  <r>
    <x v="9"/>
    <s v="2.01.01.01.00.00"/>
    <x v="5"/>
    <x v="1"/>
    <x v="0"/>
    <x v="0"/>
    <x v="1"/>
    <x v="3"/>
    <m/>
    <s v="FORECAST"/>
    <x v="2"/>
    <x v="0"/>
    <d v="2022-04-13T00:00:00"/>
    <x v="350"/>
    <n v="0"/>
    <n v="-119047.62"/>
    <m/>
    <x v="19"/>
    <x v="6"/>
    <m/>
    <m/>
    <x v="19"/>
    <x v="6"/>
    <x v="7"/>
    <x v="4"/>
    <x v="4"/>
    <x v="3"/>
    <n v="119047.62"/>
    <x v="16"/>
    <x v="35"/>
    <n v="2022"/>
    <x v="4"/>
  </r>
  <r>
    <x v="9"/>
    <s v="2.02.00.00.00.00"/>
    <x v="5"/>
    <x v="1"/>
    <x v="0"/>
    <x v="0"/>
    <x v="1"/>
    <x v="3"/>
    <m/>
    <s v="FORECAST"/>
    <x v="2"/>
    <x v="0"/>
    <d v="2022-04-13T00:00:00"/>
    <x v="350"/>
    <n v="0"/>
    <n v="-2261904.7599999998"/>
    <m/>
    <x v="19"/>
    <x v="6"/>
    <m/>
    <m/>
    <x v="19"/>
    <x v="6"/>
    <x v="7"/>
    <x v="4"/>
    <x v="4"/>
    <x v="3"/>
    <n v="2261904.7599999998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13T00:00:00"/>
    <x v="350"/>
    <n v="0"/>
    <n v="50.72"/>
    <m/>
    <x v="17"/>
    <x v="7"/>
    <m/>
    <m/>
    <x v="17"/>
    <x v="7"/>
    <x v="16"/>
    <x v="4"/>
    <x v="4"/>
    <x v="3"/>
    <n v="50.72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4T00:00:00"/>
    <x v="351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4T00:00:00"/>
    <x v="351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9"/>
    <s v="2.01.01.01.00.00"/>
    <x v="5"/>
    <x v="1"/>
    <x v="0"/>
    <x v="0"/>
    <x v="1"/>
    <x v="3"/>
    <m/>
    <s v="FORECAST"/>
    <x v="2"/>
    <x v="0"/>
    <d v="2022-04-14T00:00:00"/>
    <x v="351"/>
    <n v="0"/>
    <n v="-4285714.29"/>
    <m/>
    <x v="19"/>
    <x v="6"/>
    <m/>
    <m/>
    <x v="19"/>
    <x v="6"/>
    <x v="7"/>
    <x v="4"/>
    <x v="4"/>
    <x v="3"/>
    <n v="4285714.29"/>
    <x v="16"/>
    <x v="35"/>
    <n v="2022"/>
    <x v="4"/>
  </r>
  <r>
    <x v="9"/>
    <s v="2.01.02.00.00.00"/>
    <x v="5"/>
    <x v="1"/>
    <x v="0"/>
    <x v="0"/>
    <x v="1"/>
    <x v="3"/>
    <m/>
    <s v="FORECAST"/>
    <x v="2"/>
    <x v="0"/>
    <d v="2022-04-14T00:00:00"/>
    <x v="351"/>
    <n v="0"/>
    <n v="-95238.1"/>
    <m/>
    <x v="19"/>
    <x v="6"/>
    <m/>
    <m/>
    <x v="19"/>
    <x v="6"/>
    <x v="7"/>
    <x v="4"/>
    <x v="4"/>
    <x v="3"/>
    <n v="95238.1"/>
    <x v="16"/>
    <x v="35"/>
    <n v="2022"/>
    <x v="4"/>
  </r>
  <r>
    <x v="9"/>
    <s v="2.01.04.00.00.00"/>
    <x v="5"/>
    <x v="1"/>
    <x v="0"/>
    <x v="0"/>
    <x v="1"/>
    <x v="3"/>
    <m/>
    <s v="FORECAST"/>
    <x v="2"/>
    <x v="0"/>
    <d v="2022-04-14T00:00:00"/>
    <x v="351"/>
    <n v="0"/>
    <n v="-11904.76"/>
    <m/>
    <x v="19"/>
    <x v="6"/>
    <m/>
    <m/>
    <x v="19"/>
    <x v="6"/>
    <x v="7"/>
    <x v="4"/>
    <x v="4"/>
    <x v="3"/>
    <n v="11904.76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14T00:00:00"/>
    <x v="351"/>
    <n v="0"/>
    <n v="502.76"/>
    <m/>
    <x v="17"/>
    <x v="9"/>
    <m/>
    <m/>
    <x v="17"/>
    <x v="9"/>
    <x v="16"/>
    <x v="4"/>
    <x v="4"/>
    <x v="3"/>
    <n v="502.7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4T00:00:00"/>
    <x v="351"/>
    <n v="0"/>
    <n v="534.5"/>
    <m/>
    <x v="17"/>
    <x v="9"/>
    <m/>
    <m/>
    <x v="17"/>
    <x v="9"/>
    <x v="16"/>
    <x v="4"/>
    <x v="4"/>
    <x v="3"/>
    <n v="534.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5T00:00:00"/>
    <x v="352"/>
    <n v="0"/>
    <n v="37.14"/>
    <m/>
    <x v="17"/>
    <x v="12"/>
    <m/>
    <m/>
    <x v="17"/>
    <x v="12"/>
    <x v="16"/>
    <x v="4"/>
    <x v="4"/>
    <x v="3"/>
    <n v="37.1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15T00:00:00"/>
    <x v="352"/>
    <n v="0"/>
    <n v="3839.03"/>
    <m/>
    <x v="17"/>
    <x v="2"/>
    <m/>
    <m/>
    <x v="17"/>
    <x v="2"/>
    <x v="16"/>
    <x v="4"/>
    <x v="4"/>
    <x v="3"/>
    <n v="3839.0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2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2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5T00:00:00"/>
    <x v="352"/>
    <n v="0"/>
    <n v="952.38"/>
    <m/>
    <x v="17"/>
    <x v="5"/>
    <m/>
    <m/>
    <x v="17"/>
    <x v="5"/>
    <x v="16"/>
    <x v="4"/>
    <x v="4"/>
    <x v="3"/>
    <n v="952.38"/>
    <x v="16"/>
    <x v="1"/>
    <n v="2022"/>
    <x v="4"/>
  </r>
  <r>
    <x v="27"/>
    <s v="2.15.08.01.00.00"/>
    <x v="5"/>
    <x v="1"/>
    <x v="0"/>
    <x v="0"/>
    <x v="1"/>
    <x v="3"/>
    <m/>
    <s v="FORECAST"/>
    <x v="2"/>
    <x v="0"/>
    <d v="2022-04-15T00:00:00"/>
    <x v="352"/>
    <n v="0"/>
    <n v="-143.57"/>
    <m/>
    <x v="14"/>
    <x v="5"/>
    <m/>
    <m/>
    <x v="14"/>
    <x v="5"/>
    <x v="0"/>
    <x v="4"/>
    <x v="4"/>
    <x v="3"/>
    <n v="143.57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3"/>
    <n v="0"/>
    <n v="-40.840000000000003"/>
    <m/>
    <x v="24"/>
    <x v="13"/>
    <m/>
    <m/>
    <x v="5"/>
    <x v="13"/>
    <x v="0"/>
    <x v="4"/>
    <x v="4"/>
    <x v="3"/>
    <n v="40.840000000000003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8T00:00:00"/>
    <x v="353"/>
    <n v="0"/>
    <n v="238.1"/>
    <m/>
    <x v="17"/>
    <x v="3"/>
    <m/>
    <m/>
    <x v="17"/>
    <x v="3"/>
    <x v="16"/>
    <x v="4"/>
    <x v="4"/>
    <x v="3"/>
    <n v="238.1"/>
    <x v="16"/>
    <x v="1"/>
    <n v="2022"/>
    <x v="4"/>
  </r>
  <r>
    <x v="5"/>
    <s v="2.15.01.05.02.00"/>
    <x v="5"/>
    <x v="1"/>
    <x v="0"/>
    <x v="0"/>
    <x v="1"/>
    <x v="3"/>
    <m/>
    <s v="FORECAST"/>
    <x v="2"/>
    <x v="0"/>
    <d v="2022-04-18T00:00:00"/>
    <x v="353"/>
    <n v="0"/>
    <n v="-100.74"/>
    <m/>
    <x v="25"/>
    <x v="13"/>
    <m/>
    <m/>
    <x v="5"/>
    <x v="13"/>
    <x v="0"/>
    <x v="4"/>
    <x v="4"/>
    <x v="3"/>
    <n v="100.74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3"/>
    <n v="0"/>
    <n v="-113.1"/>
    <m/>
    <x v="24"/>
    <x v="13"/>
    <m/>
    <m/>
    <x v="5"/>
    <x v="13"/>
    <x v="0"/>
    <x v="4"/>
    <x v="4"/>
    <x v="3"/>
    <n v="113.1"/>
    <x v="16"/>
    <x v="35"/>
    <n v="2022"/>
    <x v="4"/>
  </r>
  <r>
    <x v="5"/>
    <s v="2.15.01.12.00.00"/>
    <x v="5"/>
    <x v="1"/>
    <x v="0"/>
    <x v="0"/>
    <x v="1"/>
    <x v="3"/>
    <m/>
    <s v="FORECAST"/>
    <x v="2"/>
    <x v="0"/>
    <d v="2022-04-18T00:00:00"/>
    <x v="353"/>
    <n v="0"/>
    <n v="-7.14"/>
    <m/>
    <x v="24"/>
    <x v="13"/>
    <m/>
    <m/>
    <x v="5"/>
    <x v="13"/>
    <x v="0"/>
    <x v="4"/>
    <x v="4"/>
    <x v="3"/>
    <n v="7.14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8T00:00:00"/>
    <x v="353"/>
    <n v="0"/>
    <n v="714.29"/>
    <m/>
    <x v="17"/>
    <x v="5"/>
    <m/>
    <m/>
    <x v="17"/>
    <x v="5"/>
    <x v="16"/>
    <x v="4"/>
    <x v="4"/>
    <x v="3"/>
    <n v="714.29"/>
    <x v="16"/>
    <x v="1"/>
    <n v="2022"/>
    <x v="4"/>
  </r>
  <r>
    <x v="9"/>
    <m/>
    <x v="5"/>
    <x v="1"/>
    <x v="0"/>
    <x v="0"/>
    <x v="1"/>
    <x v="0"/>
    <m/>
    <s v="FORECAST"/>
    <x v="2"/>
    <x v="0"/>
    <d v="2022-04-18T00:00:00"/>
    <x v="353"/>
    <n v="0"/>
    <n v="47619.05"/>
    <m/>
    <x v="19"/>
    <x v="11"/>
    <m/>
    <m/>
    <x v="19"/>
    <x v="11"/>
    <x v="7"/>
    <x v="4"/>
    <x v="4"/>
    <x v="3"/>
    <n v="-47619.05"/>
    <x v="16"/>
    <x v="1"/>
    <n v="2022"/>
    <x v="4"/>
  </r>
  <r>
    <x v="9"/>
    <m/>
    <x v="5"/>
    <x v="1"/>
    <x v="0"/>
    <x v="0"/>
    <x v="0"/>
    <x v="0"/>
    <m/>
    <s v="FORECAST"/>
    <x v="2"/>
    <x v="0"/>
    <d v="2022-04-18T00:00:00"/>
    <x v="353"/>
    <n v="0"/>
    <n v="47619.05"/>
    <m/>
    <x v="19"/>
    <x v="11"/>
    <m/>
    <m/>
    <x v="19"/>
    <x v="11"/>
    <x v="7"/>
    <x v="4"/>
    <x v="4"/>
    <x v="3"/>
    <n v="-47619.05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18T00:00:00"/>
    <x v="353"/>
    <n v="0"/>
    <n v="357.14"/>
    <m/>
    <x v="17"/>
    <x v="19"/>
    <m/>
    <m/>
    <x v="17"/>
    <x v="19"/>
    <x v="16"/>
    <x v="4"/>
    <x v="4"/>
    <x v="3"/>
    <n v="357.14"/>
    <x v="16"/>
    <x v="1"/>
    <n v="2022"/>
    <x v="4"/>
  </r>
  <r>
    <x v="5"/>
    <s v="2.15.01.18.00.00"/>
    <x v="5"/>
    <x v="1"/>
    <x v="0"/>
    <x v="0"/>
    <x v="1"/>
    <x v="3"/>
    <m/>
    <s v="FORECAST"/>
    <x v="2"/>
    <x v="0"/>
    <d v="2022-04-18T00:00:00"/>
    <x v="353"/>
    <n v="0"/>
    <n v="-23.81"/>
    <m/>
    <x v="26"/>
    <x v="19"/>
    <m/>
    <m/>
    <x v="5"/>
    <x v="19"/>
    <x v="0"/>
    <x v="4"/>
    <x v="4"/>
    <x v="3"/>
    <n v="23.81"/>
    <x v="16"/>
    <x v="35"/>
    <n v="2022"/>
    <x v="4"/>
  </r>
  <r>
    <x v="15"/>
    <s v="2.06.02.00.00.00"/>
    <x v="5"/>
    <x v="1"/>
    <x v="0"/>
    <x v="0"/>
    <x v="1"/>
    <x v="3"/>
    <m/>
    <s v="FORECAST"/>
    <x v="2"/>
    <x v="0"/>
    <d v="2022-04-18T00:00:00"/>
    <x v="353"/>
    <n v="0"/>
    <n v="-4761.8999999999996"/>
    <m/>
    <x v="31"/>
    <x v="19"/>
    <m/>
    <m/>
    <x v="23"/>
    <x v="19"/>
    <x v="12"/>
    <x v="4"/>
    <x v="4"/>
    <x v="3"/>
    <n v="4761.899999999999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4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4"/>
    <n v="0"/>
    <n v="1071.43"/>
    <m/>
    <x v="17"/>
    <x v="5"/>
    <m/>
    <m/>
    <x v="17"/>
    <x v="5"/>
    <x v="16"/>
    <x v="4"/>
    <x v="4"/>
    <x v="3"/>
    <n v="1071.43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19T00:00:00"/>
    <x v="354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6"/>
    <m/>
    <x v="5"/>
    <x v="2"/>
    <x v="1"/>
    <x v="0"/>
    <x v="1"/>
    <x v="0"/>
    <m/>
    <s v="FORECAST"/>
    <x v="2"/>
    <x v="0"/>
    <d v="2022-04-19T00:00:00"/>
    <x v="354"/>
    <n v="0"/>
    <n v="35714.29"/>
    <m/>
    <x v="30"/>
    <x v="26"/>
    <m/>
    <m/>
    <x v="18"/>
    <x v="26"/>
    <x v="13"/>
    <x v="4"/>
    <x v="4"/>
    <x v="3"/>
    <n v="35714.2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0T00:00:00"/>
    <x v="355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5"/>
    <s v="2.15.08.14.00.00"/>
    <x v="5"/>
    <x v="1"/>
    <x v="0"/>
    <x v="0"/>
    <x v="1"/>
    <x v="3"/>
    <m/>
    <s v="FORECAST"/>
    <x v="2"/>
    <x v="0"/>
    <d v="2022-04-20T00:00:00"/>
    <x v="355"/>
    <n v="0"/>
    <n v="-28571.43"/>
    <m/>
    <x v="5"/>
    <x v="12"/>
    <m/>
    <m/>
    <x v="5"/>
    <x v="12"/>
    <x v="0"/>
    <x v="4"/>
    <x v="4"/>
    <x v="3"/>
    <n v="28571.43"/>
    <x v="16"/>
    <x v="35"/>
    <n v="2022"/>
    <x v="4"/>
  </r>
  <r>
    <x v="19"/>
    <s v="1.02.06.00.00.00"/>
    <x v="5"/>
    <x v="2"/>
    <x v="1"/>
    <x v="0"/>
    <x v="1"/>
    <x v="0"/>
    <m/>
    <s v="FORECAST"/>
    <x v="2"/>
    <x v="0"/>
    <d v="2022-04-20T00:00:00"/>
    <x v="355"/>
    <n v="0"/>
    <n v="142.86000000000001"/>
    <m/>
    <x v="17"/>
    <x v="2"/>
    <m/>
    <m/>
    <x v="17"/>
    <x v="2"/>
    <x v="16"/>
    <x v="4"/>
    <x v="4"/>
    <x v="3"/>
    <n v="142.86000000000001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0T00:00:00"/>
    <x v="355"/>
    <n v="0"/>
    <n v="722.83"/>
    <m/>
    <x v="17"/>
    <x v="15"/>
    <m/>
    <m/>
    <x v="17"/>
    <x v="15"/>
    <x v="16"/>
    <x v="4"/>
    <x v="4"/>
    <x v="3"/>
    <n v="722.83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0T00:00:00"/>
    <x v="355"/>
    <n v="0"/>
    <n v="159652.54"/>
    <m/>
    <x v="17"/>
    <x v="12"/>
    <m/>
    <m/>
    <x v="17"/>
    <x v="12"/>
    <x v="16"/>
    <x v="4"/>
    <x v="4"/>
    <x v="3"/>
    <n v="159652.54"/>
    <x v="16"/>
    <x v="1"/>
    <n v="2022"/>
    <x v="4"/>
  </r>
  <r>
    <x v="29"/>
    <s v="2.15.01.07.00.00"/>
    <x v="5"/>
    <x v="1"/>
    <x v="0"/>
    <x v="0"/>
    <x v="1"/>
    <x v="3"/>
    <m/>
    <s v="FORECAST"/>
    <x v="2"/>
    <x v="0"/>
    <d v="2022-04-20T00:00:00"/>
    <x v="355"/>
    <n v="0"/>
    <n v="-7142.86"/>
    <m/>
    <x v="9"/>
    <x v="21"/>
    <m/>
    <m/>
    <x v="9"/>
    <x v="21"/>
    <x v="0"/>
    <x v="4"/>
    <x v="4"/>
    <x v="3"/>
    <n v="7142.86"/>
    <x v="16"/>
    <x v="35"/>
    <n v="2022"/>
    <x v="4"/>
  </r>
  <r>
    <x v="19"/>
    <s v="1.02.05.00.00.00"/>
    <x v="5"/>
    <x v="2"/>
    <x v="1"/>
    <x v="0"/>
    <x v="1"/>
    <x v="0"/>
    <m/>
    <s v="FORECAST"/>
    <x v="2"/>
    <x v="0"/>
    <d v="2022-04-20T00:00:00"/>
    <x v="355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9"/>
    <s v="2.01.01.01.00.00"/>
    <x v="5"/>
    <x v="1"/>
    <x v="0"/>
    <x v="0"/>
    <x v="1"/>
    <x v="3"/>
    <m/>
    <s v="FORECAST"/>
    <x v="2"/>
    <x v="0"/>
    <d v="2022-04-20T00:00:00"/>
    <x v="355"/>
    <n v="0"/>
    <n v="-238095.24"/>
    <m/>
    <x v="19"/>
    <x v="6"/>
    <m/>
    <m/>
    <x v="19"/>
    <x v="6"/>
    <x v="7"/>
    <x v="4"/>
    <x v="4"/>
    <x v="3"/>
    <n v="238095.24"/>
    <x v="16"/>
    <x v="35"/>
    <n v="2022"/>
    <x v="4"/>
  </r>
  <r>
    <x v="9"/>
    <s v="2.15.03.00.00.00"/>
    <x v="5"/>
    <x v="1"/>
    <x v="0"/>
    <x v="0"/>
    <x v="1"/>
    <x v="3"/>
    <m/>
    <s v="FORECAST"/>
    <x v="2"/>
    <x v="0"/>
    <d v="2022-04-20T00:00:00"/>
    <x v="355"/>
    <n v="0"/>
    <n v="-9523.81"/>
    <m/>
    <x v="19"/>
    <x v="6"/>
    <m/>
    <m/>
    <x v="19"/>
    <x v="6"/>
    <x v="7"/>
    <x v="4"/>
    <x v="4"/>
    <x v="3"/>
    <n v="9523.81"/>
    <x v="16"/>
    <x v="35"/>
    <n v="2022"/>
    <x v="4"/>
  </r>
  <r>
    <x v="19"/>
    <s v="1.02.11.00.00.00"/>
    <x v="5"/>
    <x v="2"/>
    <x v="1"/>
    <x v="0"/>
    <x v="1"/>
    <x v="0"/>
    <m/>
    <s v="FORECAST"/>
    <x v="2"/>
    <x v="0"/>
    <d v="2022-04-20T00:00:00"/>
    <x v="355"/>
    <n v="0"/>
    <n v="36.32"/>
    <m/>
    <x v="17"/>
    <x v="4"/>
    <m/>
    <m/>
    <x v="17"/>
    <x v="4"/>
    <x v="16"/>
    <x v="4"/>
    <x v="4"/>
    <x v="3"/>
    <n v="36.32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1T00:00:00"/>
    <x v="356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1T00:00:00"/>
    <x v="356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1T00:00:00"/>
    <x v="356"/>
    <n v="0"/>
    <n v="248.57"/>
    <m/>
    <x v="17"/>
    <x v="31"/>
    <m/>
    <m/>
    <x v="17"/>
    <x v="31"/>
    <x v="16"/>
    <x v="4"/>
    <x v="4"/>
    <x v="3"/>
    <n v="248.57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2T00:00:00"/>
    <x v="357"/>
    <n v="0"/>
    <n v="3207.95"/>
    <m/>
    <x v="17"/>
    <x v="15"/>
    <m/>
    <m/>
    <x v="17"/>
    <x v="15"/>
    <x v="16"/>
    <x v="4"/>
    <x v="4"/>
    <x v="3"/>
    <n v="3207.9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7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7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2T00:00:00"/>
    <x v="357"/>
    <n v="0"/>
    <n v="952.38"/>
    <m/>
    <x v="17"/>
    <x v="5"/>
    <m/>
    <m/>
    <x v="17"/>
    <x v="5"/>
    <x v="16"/>
    <x v="4"/>
    <x v="4"/>
    <x v="3"/>
    <n v="952.38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34.340000000000003"/>
    <m/>
    <x v="17"/>
    <x v="7"/>
    <m/>
    <m/>
    <x v="17"/>
    <x v="7"/>
    <x v="16"/>
    <x v="4"/>
    <x v="4"/>
    <x v="3"/>
    <n v="34.340000000000003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90.96"/>
    <m/>
    <x v="17"/>
    <x v="7"/>
    <m/>
    <m/>
    <x v="17"/>
    <x v="7"/>
    <x v="16"/>
    <x v="4"/>
    <x v="4"/>
    <x v="3"/>
    <n v="90.96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52.26"/>
    <m/>
    <x v="17"/>
    <x v="7"/>
    <m/>
    <m/>
    <x v="17"/>
    <x v="7"/>
    <x v="16"/>
    <x v="4"/>
    <x v="4"/>
    <x v="3"/>
    <n v="52.26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2T00:00:00"/>
    <x v="357"/>
    <n v="0"/>
    <n v="622.91"/>
    <m/>
    <x v="17"/>
    <x v="4"/>
    <m/>
    <m/>
    <x v="17"/>
    <x v="4"/>
    <x v="16"/>
    <x v="4"/>
    <x v="4"/>
    <x v="3"/>
    <n v="622.91"/>
    <x v="16"/>
    <x v="1"/>
    <n v="2022"/>
    <x v="4"/>
  </r>
  <r>
    <x v="15"/>
    <s v="2.06.02.00.00.00"/>
    <x v="5"/>
    <x v="1"/>
    <x v="0"/>
    <x v="0"/>
    <x v="1"/>
    <x v="3"/>
    <m/>
    <s v="FORECAST"/>
    <x v="2"/>
    <x v="0"/>
    <d v="2022-04-22T00:00:00"/>
    <x v="357"/>
    <n v="0"/>
    <n v="-19047.62"/>
    <m/>
    <x v="31"/>
    <x v="19"/>
    <m/>
    <m/>
    <x v="23"/>
    <x v="19"/>
    <x v="12"/>
    <x v="4"/>
    <x v="4"/>
    <x v="3"/>
    <n v="19047.62"/>
    <x v="16"/>
    <x v="35"/>
    <n v="2022"/>
    <x v="4"/>
  </r>
  <r>
    <x v="19"/>
    <s v="1.02.09.00.00.00"/>
    <x v="5"/>
    <x v="2"/>
    <x v="1"/>
    <x v="0"/>
    <x v="1"/>
    <x v="0"/>
    <m/>
    <s v="FORECAST"/>
    <x v="2"/>
    <x v="0"/>
    <d v="2022-04-22T00:00:00"/>
    <x v="357"/>
    <n v="0"/>
    <n v="33.06"/>
    <m/>
    <x v="17"/>
    <x v="7"/>
    <m/>
    <m/>
    <x v="17"/>
    <x v="7"/>
    <x v="16"/>
    <x v="4"/>
    <x v="4"/>
    <x v="3"/>
    <n v="33.06"/>
    <x v="16"/>
    <x v="1"/>
    <n v="2022"/>
    <x v="4"/>
  </r>
  <r>
    <x v="15"/>
    <s v="2.06.01.00.00.00"/>
    <x v="5"/>
    <x v="1"/>
    <x v="0"/>
    <x v="0"/>
    <x v="1"/>
    <x v="3"/>
    <m/>
    <s v="FORECAST"/>
    <x v="2"/>
    <x v="0"/>
    <d v="2022-04-22T00:00:00"/>
    <x v="357"/>
    <n v="0"/>
    <n v="-9523.81"/>
    <m/>
    <x v="32"/>
    <x v="19"/>
    <m/>
    <m/>
    <x v="23"/>
    <x v="19"/>
    <x v="12"/>
    <x v="4"/>
    <x v="4"/>
    <x v="3"/>
    <n v="9523.81"/>
    <x v="16"/>
    <x v="35"/>
    <n v="2022"/>
    <x v="4"/>
  </r>
  <r>
    <x v="19"/>
    <s v="1.02.06.00.00.00"/>
    <x v="5"/>
    <x v="2"/>
    <x v="1"/>
    <x v="0"/>
    <x v="1"/>
    <x v="0"/>
    <m/>
    <s v="FORECAST"/>
    <x v="2"/>
    <x v="0"/>
    <d v="2022-04-22T00:00:00"/>
    <x v="357"/>
    <n v="0"/>
    <n v="108.51"/>
    <m/>
    <x v="17"/>
    <x v="4"/>
    <m/>
    <m/>
    <x v="17"/>
    <x v="4"/>
    <x v="16"/>
    <x v="4"/>
    <x v="4"/>
    <x v="3"/>
    <n v="108.5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296.94"/>
    <m/>
    <x v="17"/>
    <x v="2"/>
    <m/>
    <m/>
    <x v="17"/>
    <x v="2"/>
    <x v="16"/>
    <x v="4"/>
    <x v="4"/>
    <x v="3"/>
    <n v="296.94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4940.68"/>
    <m/>
    <x v="17"/>
    <x v="2"/>
    <m/>
    <m/>
    <x v="17"/>
    <x v="2"/>
    <x v="16"/>
    <x v="4"/>
    <x v="4"/>
    <x v="3"/>
    <n v="4940.6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36.32"/>
    <m/>
    <x v="17"/>
    <x v="2"/>
    <m/>
    <m/>
    <x v="17"/>
    <x v="2"/>
    <x v="16"/>
    <x v="4"/>
    <x v="4"/>
    <x v="3"/>
    <n v="36.3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363.2"/>
    <m/>
    <x v="17"/>
    <x v="2"/>
    <m/>
    <m/>
    <x v="17"/>
    <x v="2"/>
    <x v="16"/>
    <x v="4"/>
    <x v="4"/>
    <x v="3"/>
    <n v="363.2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5T00:00:00"/>
    <x v="358"/>
    <n v="0"/>
    <n v="1731.01"/>
    <m/>
    <x v="17"/>
    <x v="15"/>
    <m/>
    <m/>
    <x v="17"/>
    <x v="15"/>
    <x v="16"/>
    <x v="4"/>
    <x v="4"/>
    <x v="3"/>
    <n v="1731.01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5T00:00:00"/>
    <x v="358"/>
    <n v="0"/>
    <n v="4951.6000000000004"/>
    <m/>
    <x v="17"/>
    <x v="15"/>
    <m/>
    <m/>
    <x v="17"/>
    <x v="15"/>
    <x v="16"/>
    <x v="4"/>
    <x v="4"/>
    <x v="3"/>
    <n v="4951.6000000000004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5T00:00:00"/>
    <x v="358"/>
    <n v="0"/>
    <n v="238.1"/>
    <m/>
    <x v="17"/>
    <x v="3"/>
    <m/>
    <m/>
    <x v="17"/>
    <x v="3"/>
    <x v="16"/>
    <x v="4"/>
    <x v="4"/>
    <x v="3"/>
    <n v="23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14676.16"/>
    <m/>
    <x v="17"/>
    <x v="2"/>
    <m/>
    <m/>
    <x v="17"/>
    <x v="2"/>
    <x v="16"/>
    <x v="4"/>
    <x v="4"/>
    <x v="3"/>
    <n v="14676.1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6193.85"/>
    <m/>
    <x v="17"/>
    <x v="2"/>
    <m/>
    <m/>
    <x v="17"/>
    <x v="2"/>
    <x v="16"/>
    <x v="4"/>
    <x v="4"/>
    <x v="3"/>
    <n v="6193.8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5T00:00:00"/>
    <x v="358"/>
    <n v="0"/>
    <n v="4953.1499999999996"/>
    <m/>
    <x v="17"/>
    <x v="2"/>
    <m/>
    <m/>
    <x v="17"/>
    <x v="2"/>
    <x v="16"/>
    <x v="4"/>
    <x v="4"/>
    <x v="3"/>
    <n v="4953.1499999999996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5T00:00:00"/>
    <x v="358"/>
    <n v="0"/>
    <n v="714.29"/>
    <m/>
    <x v="17"/>
    <x v="5"/>
    <m/>
    <m/>
    <x v="17"/>
    <x v="5"/>
    <x v="16"/>
    <x v="4"/>
    <x v="4"/>
    <x v="3"/>
    <n v="714.29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6T00:00:00"/>
    <x v="359"/>
    <n v="0"/>
    <n v="553.51"/>
    <m/>
    <x v="17"/>
    <x v="15"/>
    <m/>
    <m/>
    <x v="17"/>
    <x v="15"/>
    <x v="16"/>
    <x v="4"/>
    <x v="4"/>
    <x v="3"/>
    <n v="553.5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9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6T00:00:00"/>
    <x v="359"/>
    <n v="0"/>
    <n v="9297.19"/>
    <m/>
    <x v="17"/>
    <x v="2"/>
    <m/>
    <m/>
    <x v="17"/>
    <x v="2"/>
    <x v="16"/>
    <x v="4"/>
    <x v="4"/>
    <x v="3"/>
    <n v="9297.1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9"/>
    <n v="0"/>
    <n v="1071.43"/>
    <m/>
    <x v="17"/>
    <x v="5"/>
    <m/>
    <m/>
    <x v="17"/>
    <x v="5"/>
    <x v="16"/>
    <x v="4"/>
    <x v="4"/>
    <x v="3"/>
    <n v="1071.43"/>
    <x v="16"/>
    <x v="1"/>
    <n v="2022"/>
    <x v="4"/>
  </r>
  <r>
    <x v="9"/>
    <m/>
    <x v="5"/>
    <x v="1"/>
    <x v="0"/>
    <x v="0"/>
    <x v="1"/>
    <x v="0"/>
    <m/>
    <s v="FORECAST"/>
    <x v="2"/>
    <x v="0"/>
    <d v="2022-04-26T00:00:00"/>
    <x v="359"/>
    <n v="0"/>
    <n v="2309523.81"/>
    <m/>
    <x v="19"/>
    <x v="11"/>
    <m/>
    <m/>
    <x v="19"/>
    <x v="11"/>
    <x v="7"/>
    <x v="4"/>
    <x v="4"/>
    <x v="3"/>
    <n v="-2309523.81"/>
    <x v="16"/>
    <x v="1"/>
    <n v="2022"/>
    <x v="4"/>
  </r>
  <r>
    <x v="9"/>
    <m/>
    <x v="5"/>
    <x v="1"/>
    <x v="0"/>
    <x v="0"/>
    <x v="1"/>
    <x v="0"/>
    <m/>
    <s v="FORECAST"/>
    <x v="2"/>
    <x v="0"/>
    <d v="2022-04-26T00:00:00"/>
    <x v="359"/>
    <n v="0"/>
    <n v="9523.81"/>
    <m/>
    <x v="19"/>
    <x v="11"/>
    <m/>
    <m/>
    <x v="19"/>
    <x v="11"/>
    <x v="7"/>
    <x v="4"/>
    <x v="4"/>
    <x v="3"/>
    <n v="-9523.8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6T00:00:00"/>
    <x v="359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9"/>
    <s v="2.01.01.01.00.00"/>
    <x v="5"/>
    <x v="1"/>
    <x v="0"/>
    <x v="0"/>
    <x v="1"/>
    <x v="3"/>
    <m/>
    <s v="FORECAST"/>
    <x v="2"/>
    <x v="0"/>
    <d v="2022-04-26T00:00:00"/>
    <x v="359"/>
    <n v="0"/>
    <n v="-71428.570000000007"/>
    <m/>
    <x v="19"/>
    <x v="6"/>
    <m/>
    <m/>
    <x v="19"/>
    <x v="6"/>
    <x v="7"/>
    <x v="4"/>
    <x v="4"/>
    <x v="3"/>
    <n v="71428.570000000007"/>
    <x v="16"/>
    <x v="35"/>
    <n v="2022"/>
    <x v="4"/>
  </r>
  <r>
    <x v="9"/>
    <s v="2.01.02.00.00.00"/>
    <x v="5"/>
    <x v="1"/>
    <x v="0"/>
    <x v="0"/>
    <x v="1"/>
    <x v="3"/>
    <m/>
    <s v="FORECAST"/>
    <x v="2"/>
    <x v="0"/>
    <d v="2022-04-26T00:00:00"/>
    <x v="359"/>
    <n v="0"/>
    <n v="-476190.48"/>
    <m/>
    <x v="19"/>
    <x v="6"/>
    <m/>
    <m/>
    <x v="19"/>
    <x v="6"/>
    <x v="7"/>
    <x v="4"/>
    <x v="4"/>
    <x v="3"/>
    <n v="476190.48"/>
    <x v="16"/>
    <x v="35"/>
    <n v="2022"/>
    <x v="4"/>
  </r>
  <r>
    <x v="9"/>
    <m/>
    <x v="5"/>
    <x v="1"/>
    <x v="0"/>
    <x v="0"/>
    <x v="0"/>
    <x v="0"/>
    <m/>
    <s v="FORECAST"/>
    <x v="2"/>
    <x v="0"/>
    <d v="2022-04-26T00:00:00"/>
    <x v="359"/>
    <n v="0"/>
    <n v="2319047.62"/>
    <m/>
    <x v="19"/>
    <x v="11"/>
    <m/>
    <m/>
    <x v="19"/>
    <x v="11"/>
    <x v="7"/>
    <x v="4"/>
    <x v="4"/>
    <x v="3"/>
    <n v="-2319047.62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6T00:00:00"/>
    <x v="359"/>
    <n v="0"/>
    <n v="920.25"/>
    <m/>
    <x v="17"/>
    <x v="4"/>
    <m/>
    <m/>
    <x v="17"/>
    <x v="4"/>
    <x v="16"/>
    <x v="4"/>
    <x v="4"/>
    <x v="3"/>
    <n v="920.2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60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60"/>
    <n v="0"/>
    <n v="3571.43"/>
    <m/>
    <x v="17"/>
    <x v="3"/>
    <m/>
    <m/>
    <x v="17"/>
    <x v="3"/>
    <x v="16"/>
    <x v="4"/>
    <x v="4"/>
    <x v="3"/>
    <n v="3571.43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7T00:00:00"/>
    <x v="360"/>
    <n v="0"/>
    <n v="1137.1099999999999"/>
    <m/>
    <x v="17"/>
    <x v="27"/>
    <m/>
    <m/>
    <x v="17"/>
    <x v="27"/>
    <x v="16"/>
    <x v="4"/>
    <x v="4"/>
    <x v="3"/>
    <n v="1137.1099999999999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7T00:00:00"/>
    <x v="360"/>
    <n v="0"/>
    <n v="409.16"/>
    <m/>
    <x v="17"/>
    <x v="2"/>
    <m/>
    <m/>
    <x v="17"/>
    <x v="2"/>
    <x v="16"/>
    <x v="4"/>
    <x v="4"/>
    <x v="3"/>
    <n v="409.16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2619.0500000000002"/>
    <m/>
    <x v="17"/>
    <x v="3"/>
    <m/>
    <m/>
    <x v="17"/>
    <x v="3"/>
    <x v="16"/>
    <x v="4"/>
    <x v="4"/>
    <x v="3"/>
    <n v="2619.0500000000002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7T00:00:00"/>
    <x v="360"/>
    <n v="0"/>
    <n v="1981.29"/>
    <m/>
    <x v="17"/>
    <x v="15"/>
    <m/>
    <m/>
    <x v="17"/>
    <x v="15"/>
    <x v="16"/>
    <x v="4"/>
    <x v="4"/>
    <x v="3"/>
    <n v="1981.29"/>
    <x v="16"/>
    <x v="1"/>
    <n v="2022"/>
    <x v="4"/>
  </r>
  <r>
    <x v="29"/>
    <s v="2.15.01.07.00.00"/>
    <x v="5"/>
    <x v="1"/>
    <x v="0"/>
    <x v="0"/>
    <x v="1"/>
    <x v="3"/>
    <m/>
    <s v="FORECAST"/>
    <x v="2"/>
    <x v="0"/>
    <d v="2022-04-27T00:00:00"/>
    <x v="360"/>
    <n v="0"/>
    <n v="-4761.8999999999996"/>
    <m/>
    <x v="9"/>
    <x v="21"/>
    <m/>
    <m/>
    <x v="9"/>
    <x v="21"/>
    <x v="0"/>
    <x v="4"/>
    <x v="4"/>
    <x v="3"/>
    <n v="4761.8999999999996"/>
    <x v="16"/>
    <x v="36"/>
    <n v="2022"/>
    <x v="4"/>
  </r>
  <r>
    <x v="9"/>
    <m/>
    <x v="5"/>
    <x v="1"/>
    <x v="0"/>
    <x v="0"/>
    <x v="1"/>
    <x v="0"/>
    <m/>
    <s v="FORECAST"/>
    <x v="2"/>
    <x v="0"/>
    <d v="2022-04-27T00:00:00"/>
    <x v="360"/>
    <n v="0"/>
    <n v="47619.05"/>
    <m/>
    <x v="19"/>
    <x v="11"/>
    <m/>
    <m/>
    <x v="19"/>
    <x v="11"/>
    <x v="7"/>
    <x v="4"/>
    <x v="4"/>
    <x v="3"/>
    <n v="-47619.05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60"/>
    <n v="0"/>
    <n v="35714.29"/>
    <m/>
    <x v="19"/>
    <x v="11"/>
    <m/>
    <m/>
    <x v="19"/>
    <x v="11"/>
    <x v="7"/>
    <x v="4"/>
    <x v="4"/>
    <x v="3"/>
    <n v="-35714.2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7T00:00:00"/>
    <x v="360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60"/>
    <n v="0"/>
    <n v="59523.81"/>
    <m/>
    <x v="19"/>
    <x v="11"/>
    <m/>
    <m/>
    <x v="19"/>
    <x v="11"/>
    <x v="7"/>
    <x v="4"/>
    <x v="4"/>
    <x v="3"/>
    <n v="-59523.81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60"/>
    <n v="0"/>
    <n v="23809.52"/>
    <m/>
    <x v="19"/>
    <x v="11"/>
    <m/>
    <m/>
    <x v="19"/>
    <x v="11"/>
    <x v="7"/>
    <x v="4"/>
    <x v="4"/>
    <x v="3"/>
    <n v="-23809.52"/>
    <x v="16"/>
    <x v="1"/>
    <n v="2022"/>
    <x v="4"/>
  </r>
  <r>
    <x v="9"/>
    <m/>
    <x v="5"/>
    <x v="1"/>
    <x v="0"/>
    <x v="0"/>
    <x v="1"/>
    <x v="0"/>
    <m/>
    <s v="FORECAST"/>
    <x v="2"/>
    <x v="0"/>
    <d v="2022-04-27T00:00:00"/>
    <x v="360"/>
    <n v="0"/>
    <n v="28571.43"/>
    <m/>
    <x v="19"/>
    <x v="11"/>
    <m/>
    <m/>
    <x v="19"/>
    <x v="11"/>
    <x v="7"/>
    <x v="4"/>
    <x v="4"/>
    <x v="3"/>
    <n v="-28571.43"/>
    <x v="16"/>
    <x v="1"/>
    <n v="2022"/>
    <x v="4"/>
  </r>
  <r>
    <x v="9"/>
    <s v="2.15.03.00.00.00"/>
    <x v="5"/>
    <x v="1"/>
    <x v="0"/>
    <x v="0"/>
    <x v="1"/>
    <x v="3"/>
    <m/>
    <s v="FORECAST"/>
    <x v="2"/>
    <x v="0"/>
    <d v="2022-04-27T00:00:00"/>
    <x v="360"/>
    <n v="0"/>
    <n v="-7142.86"/>
    <m/>
    <x v="19"/>
    <x v="6"/>
    <m/>
    <m/>
    <x v="19"/>
    <x v="6"/>
    <x v="7"/>
    <x v="4"/>
    <x v="4"/>
    <x v="3"/>
    <n v="7142.86"/>
    <x v="16"/>
    <x v="36"/>
    <n v="2022"/>
    <x v="4"/>
  </r>
  <r>
    <x v="9"/>
    <s v="2.01.01.01.00.00"/>
    <x v="5"/>
    <x v="1"/>
    <x v="0"/>
    <x v="0"/>
    <x v="1"/>
    <x v="3"/>
    <m/>
    <s v="FORECAST"/>
    <x v="2"/>
    <x v="0"/>
    <d v="2022-04-27T00:00:00"/>
    <x v="360"/>
    <n v="0"/>
    <n v="-357142.86"/>
    <m/>
    <x v="19"/>
    <x v="6"/>
    <m/>
    <m/>
    <x v="19"/>
    <x v="6"/>
    <x v="7"/>
    <x v="4"/>
    <x v="4"/>
    <x v="3"/>
    <n v="357142.86"/>
    <x v="16"/>
    <x v="36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74.03"/>
    <m/>
    <x v="17"/>
    <x v="14"/>
    <m/>
    <m/>
    <x v="17"/>
    <x v="14"/>
    <x v="16"/>
    <x v="4"/>
    <x v="4"/>
    <x v="3"/>
    <n v="74.03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30.62"/>
    <m/>
    <x v="17"/>
    <x v="14"/>
    <m/>
    <m/>
    <x v="17"/>
    <x v="14"/>
    <x v="16"/>
    <x v="4"/>
    <x v="4"/>
    <x v="3"/>
    <n v="30.62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53.14"/>
    <m/>
    <x v="17"/>
    <x v="14"/>
    <m/>
    <m/>
    <x v="17"/>
    <x v="14"/>
    <x v="16"/>
    <x v="4"/>
    <x v="4"/>
    <x v="3"/>
    <n v="53.14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85.38"/>
    <m/>
    <x v="17"/>
    <x v="14"/>
    <m/>
    <m/>
    <x v="17"/>
    <x v="14"/>
    <x v="16"/>
    <x v="4"/>
    <x v="4"/>
    <x v="3"/>
    <n v="85.38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85.38"/>
    <m/>
    <x v="17"/>
    <x v="14"/>
    <m/>
    <m/>
    <x v="17"/>
    <x v="14"/>
    <x v="16"/>
    <x v="4"/>
    <x v="4"/>
    <x v="3"/>
    <n v="85.3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7T00:00:00"/>
    <x v="360"/>
    <n v="0"/>
    <n v="205.87"/>
    <m/>
    <x v="17"/>
    <x v="7"/>
    <m/>
    <m/>
    <x v="17"/>
    <x v="7"/>
    <x v="16"/>
    <x v="4"/>
    <x v="4"/>
    <x v="3"/>
    <n v="205.87"/>
    <x v="16"/>
    <x v="1"/>
    <n v="2022"/>
    <x v="4"/>
  </r>
  <r>
    <x v="19"/>
    <s v="1.02.09.00.00.00"/>
    <x v="5"/>
    <x v="2"/>
    <x v="1"/>
    <x v="0"/>
    <x v="1"/>
    <x v="0"/>
    <m/>
    <s v="FORECAST"/>
    <x v="2"/>
    <x v="0"/>
    <d v="2022-04-27T00:00:00"/>
    <x v="360"/>
    <n v="0"/>
    <n v="172.64"/>
    <m/>
    <x v="17"/>
    <x v="14"/>
    <m/>
    <m/>
    <x v="17"/>
    <x v="14"/>
    <x v="16"/>
    <x v="4"/>
    <x v="4"/>
    <x v="3"/>
    <n v="172.64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61"/>
    <n v="0"/>
    <n v="1708.1"/>
    <m/>
    <x v="17"/>
    <x v="13"/>
    <m/>
    <m/>
    <x v="17"/>
    <x v="13"/>
    <x v="16"/>
    <x v="4"/>
    <x v="4"/>
    <x v="3"/>
    <n v="1708.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8T00:00:00"/>
    <x v="361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61"/>
    <n v="0"/>
    <n v="1666.67"/>
    <m/>
    <x v="17"/>
    <x v="13"/>
    <m/>
    <m/>
    <x v="17"/>
    <x v="13"/>
    <x v="16"/>
    <x v="4"/>
    <x v="4"/>
    <x v="3"/>
    <n v="1666.67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8T00:00:00"/>
    <x v="361"/>
    <n v="0"/>
    <n v="478.63"/>
    <m/>
    <x v="17"/>
    <x v="13"/>
    <m/>
    <m/>
    <x v="17"/>
    <x v="13"/>
    <x v="16"/>
    <x v="4"/>
    <x v="4"/>
    <x v="3"/>
    <n v="478.63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8T00:00:00"/>
    <x v="361"/>
    <n v="0"/>
    <n v="2407.31"/>
    <m/>
    <x v="17"/>
    <x v="2"/>
    <m/>
    <m/>
    <x v="17"/>
    <x v="2"/>
    <x v="16"/>
    <x v="4"/>
    <x v="4"/>
    <x v="3"/>
    <n v="2407.31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8T00:00:00"/>
    <x v="361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9"/>
    <s v="2.01.01.01.00.00"/>
    <x v="5"/>
    <x v="1"/>
    <x v="0"/>
    <x v="0"/>
    <x v="1"/>
    <x v="3"/>
    <m/>
    <s v="FORECAST"/>
    <x v="2"/>
    <x v="0"/>
    <d v="2022-04-28T00:00:00"/>
    <x v="361"/>
    <n v="0"/>
    <n v="-1904761.9"/>
    <m/>
    <x v="19"/>
    <x v="6"/>
    <m/>
    <m/>
    <x v="19"/>
    <x v="6"/>
    <x v="7"/>
    <x v="4"/>
    <x v="4"/>
    <x v="3"/>
    <n v="1904761.9"/>
    <x v="16"/>
    <x v="36"/>
    <n v="2022"/>
    <x v="4"/>
  </r>
  <r>
    <x v="9"/>
    <s v="2.01.02.00.00.00"/>
    <x v="5"/>
    <x v="1"/>
    <x v="0"/>
    <x v="0"/>
    <x v="1"/>
    <x v="3"/>
    <m/>
    <s v="FORECAST"/>
    <x v="2"/>
    <x v="0"/>
    <d v="2022-04-28T00:00:00"/>
    <x v="361"/>
    <n v="0"/>
    <n v="-8333.33"/>
    <m/>
    <x v="19"/>
    <x v="6"/>
    <m/>
    <m/>
    <x v="19"/>
    <x v="6"/>
    <x v="7"/>
    <x v="4"/>
    <x v="4"/>
    <x v="3"/>
    <n v="8333.33"/>
    <x v="16"/>
    <x v="36"/>
    <n v="2022"/>
    <x v="4"/>
  </r>
  <r>
    <x v="15"/>
    <s v="2.06.01.00.00.00"/>
    <x v="5"/>
    <x v="1"/>
    <x v="0"/>
    <x v="0"/>
    <x v="1"/>
    <x v="3"/>
    <m/>
    <s v="FORECAST"/>
    <x v="2"/>
    <x v="0"/>
    <d v="2022-04-28T00:00:00"/>
    <x v="361"/>
    <n v="0"/>
    <n v="-14285.71"/>
    <m/>
    <x v="32"/>
    <x v="19"/>
    <m/>
    <m/>
    <x v="23"/>
    <x v="19"/>
    <x v="12"/>
    <x v="4"/>
    <x v="4"/>
    <x v="3"/>
    <n v="14285.71"/>
    <x v="16"/>
    <x v="36"/>
    <n v="2022"/>
    <x v="4"/>
  </r>
  <r>
    <x v="19"/>
    <s v="1.02.11.00.00.00"/>
    <x v="5"/>
    <x v="2"/>
    <x v="1"/>
    <x v="0"/>
    <x v="1"/>
    <x v="0"/>
    <m/>
    <s v="FORECAST"/>
    <x v="2"/>
    <x v="0"/>
    <d v="2022-04-28T00:00:00"/>
    <x v="361"/>
    <n v="0"/>
    <n v="673.12"/>
    <m/>
    <x v="17"/>
    <x v="4"/>
    <m/>
    <m/>
    <x v="17"/>
    <x v="4"/>
    <x v="16"/>
    <x v="4"/>
    <x v="4"/>
    <x v="3"/>
    <n v="673.1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1238.18"/>
    <m/>
    <x v="17"/>
    <x v="2"/>
    <m/>
    <m/>
    <x v="17"/>
    <x v="2"/>
    <x v="16"/>
    <x v="4"/>
    <x v="4"/>
    <x v="3"/>
    <n v="1238.18"/>
    <x v="16"/>
    <x v="1"/>
    <n v="2022"/>
    <x v="4"/>
  </r>
  <r>
    <x v="37"/>
    <s v="2.03.01.07.00.00"/>
    <x v="5"/>
    <x v="1"/>
    <x v="0"/>
    <x v="0"/>
    <x v="1"/>
    <x v="3"/>
    <m/>
    <s v="FORECAST"/>
    <x v="2"/>
    <x v="0"/>
    <d v="2022-04-29T00:00:00"/>
    <x v="362"/>
    <n v="0"/>
    <n v="-864.29"/>
    <m/>
    <x v="11"/>
    <x v="25"/>
    <m/>
    <m/>
    <x v="11"/>
    <x v="25"/>
    <x v="6"/>
    <x v="4"/>
    <x v="4"/>
    <x v="3"/>
    <n v="864.29"/>
    <x v="16"/>
    <x v="36"/>
    <n v="2022"/>
    <x v="4"/>
  </r>
  <r>
    <x v="5"/>
    <s v="2.15.08.14.00.00"/>
    <x v="5"/>
    <x v="1"/>
    <x v="0"/>
    <x v="0"/>
    <x v="1"/>
    <x v="3"/>
    <m/>
    <s v="FORECAST"/>
    <x v="2"/>
    <x v="0"/>
    <d v="2022-04-29T00:00:00"/>
    <x v="362"/>
    <n v="0"/>
    <n v="-65.03"/>
    <m/>
    <x v="5"/>
    <x v="30"/>
    <m/>
    <m/>
    <x v="5"/>
    <x v="30"/>
    <x v="0"/>
    <x v="4"/>
    <x v="4"/>
    <x v="3"/>
    <n v="65.03"/>
    <x v="16"/>
    <x v="36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2"/>
    <n v="0"/>
    <n v="54.2"/>
    <m/>
    <x v="17"/>
    <x v="15"/>
    <m/>
    <m/>
    <x v="17"/>
    <x v="15"/>
    <x v="16"/>
    <x v="4"/>
    <x v="4"/>
    <x v="3"/>
    <n v="54.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803.96"/>
    <m/>
    <x v="17"/>
    <x v="2"/>
    <m/>
    <m/>
    <x v="17"/>
    <x v="2"/>
    <x v="16"/>
    <x v="4"/>
    <x v="4"/>
    <x v="3"/>
    <n v="803.9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3545.52"/>
    <m/>
    <x v="17"/>
    <x v="2"/>
    <m/>
    <m/>
    <x v="17"/>
    <x v="2"/>
    <x v="16"/>
    <x v="4"/>
    <x v="4"/>
    <x v="3"/>
    <n v="3545.5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7609.16"/>
    <m/>
    <x v="17"/>
    <x v="2"/>
    <m/>
    <m/>
    <x v="17"/>
    <x v="2"/>
    <x v="16"/>
    <x v="4"/>
    <x v="4"/>
    <x v="3"/>
    <n v="7609.1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79.650000000000006"/>
    <m/>
    <x v="17"/>
    <x v="2"/>
    <m/>
    <m/>
    <x v="17"/>
    <x v="2"/>
    <x v="16"/>
    <x v="4"/>
    <x v="4"/>
    <x v="3"/>
    <n v="79.65000000000000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314.01"/>
    <m/>
    <x v="17"/>
    <x v="2"/>
    <m/>
    <m/>
    <x v="17"/>
    <x v="2"/>
    <x v="16"/>
    <x v="4"/>
    <x v="4"/>
    <x v="3"/>
    <n v="314.01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2"/>
    <n v="0"/>
    <n v="82.86"/>
    <m/>
    <x v="17"/>
    <x v="15"/>
    <m/>
    <m/>
    <x v="17"/>
    <x v="15"/>
    <x v="16"/>
    <x v="4"/>
    <x v="4"/>
    <x v="3"/>
    <n v="82.8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636.07000000000005"/>
    <m/>
    <x v="17"/>
    <x v="2"/>
    <m/>
    <m/>
    <x v="17"/>
    <x v="2"/>
    <x v="16"/>
    <x v="4"/>
    <x v="4"/>
    <x v="3"/>
    <n v="636.07000000000005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17774.54"/>
    <m/>
    <x v="17"/>
    <x v="2"/>
    <m/>
    <m/>
    <x v="17"/>
    <x v="2"/>
    <x v="16"/>
    <x v="4"/>
    <x v="4"/>
    <x v="3"/>
    <n v="17774.54"/>
    <x v="16"/>
    <x v="1"/>
    <n v="2022"/>
    <x v="4"/>
  </r>
  <r>
    <x v="5"/>
    <s v="2.15.01.12.00.00"/>
    <x v="5"/>
    <x v="1"/>
    <x v="0"/>
    <x v="0"/>
    <x v="1"/>
    <x v="3"/>
    <m/>
    <s v="FORECAST"/>
    <x v="2"/>
    <x v="0"/>
    <d v="2022-04-29T00:00:00"/>
    <x v="362"/>
    <n v="0"/>
    <n v="-166.67"/>
    <m/>
    <x v="24"/>
    <x v="12"/>
    <m/>
    <m/>
    <x v="5"/>
    <x v="12"/>
    <x v="0"/>
    <x v="4"/>
    <x v="4"/>
    <x v="3"/>
    <n v="166.67"/>
    <x v="16"/>
    <x v="36"/>
    <n v="2022"/>
    <x v="4"/>
  </r>
  <r>
    <x v="36"/>
    <s v="1.03.05.00.00.00"/>
    <x v="5"/>
    <x v="2"/>
    <x v="1"/>
    <x v="0"/>
    <x v="1"/>
    <x v="0"/>
    <m/>
    <s v="FORECAST"/>
    <x v="2"/>
    <x v="0"/>
    <d v="2022-04-29T00:00:00"/>
    <x v="362"/>
    <n v="0"/>
    <n v="652.78"/>
    <m/>
    <x v="8"/>
    <x v="8"/>
    <m/>
    <m/>
    <x v="8"/>
    <x v="8"/>
    <x v="23"/>
    <x v="4"/>
    <x v="4"/>
    <x v="3"/>
    <n v="652.7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119.05"/>
    <m/>
    <x v="17"/>
    <x v="3"/>
    <m/>
    <m/>
    <x v="17"/>
    <x v="3"/>
    <x v="16"/>
    <x v="4"/>
    <x v="4"/>
    <x v="3"/>
    <n v="119.05"/>
    <x v="16"/>
    <x v="1"/>
    <n v="2022"/>
    <x v="4"/>
  </r>
  <r>
    <x v="19"/>
    <s v="1.02.03.00.00.00"/>
    <x v="5"/>
    <x v="2"/>
    <x v="1"/>
    <x v="0"/>
    <x v="1"/>
    <x v="0"/>
    <m/>
    <s v="FORECAST"/>
    <x v="2"/>
    <x v="0"/>
    <d v="2022-04-29T00:00:00"/>
    <x v="362"/>
    <n v="0"/>
    <n v="76.66"/>
    <m/>
    <x v="17"/>
    <x v="15"/>
    <m/>
    <m/>
    <x v="17"/>
    <x v="15"/>
    <x v="16"/>
    <x v="4"/>
    <x v="4"/>
    <x v="3"/>
    <n v="76.66"/>
    <x v="16"/>
    <x v="1"/>
    <n v="2022"/>
    <x v="4"/>
  </r>
  <r>
    <x v="19"/>
    <s v="1.02.11.00.00.00"/>
    <x v="5"/>
    <x v="2"/>
    <x v="1"/>
    <x v="0"/>
    <x v="1"/>
    <x v="0"/>
    <m/>
    <s v="FORECAST"/>
    <x v="2"/>
    <x v="0"/>
    <d v="2022-04-29T00:00:00"/>
    <x v="362"/>
    <n v="0"/>
    <n v="147.62"/>
    <m/>
    <x v="17"/>
    <x v="20"/>
    <m/>
    <m/>
    <x v="17"/>
    <x v="20"/>
    <x v="16"/>
    <x v="4"/>
    <x v="4"/>
    <x v="3"/>
    <n v="147.62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202.38"/>
    <m/>
    <x v="17"/>
    <x v="20"/>
    <m/>
    <m/>
    <x v="17"/>
    <x v="20"/>
    <x v="16"/>
    <x v="4"/>
    <x v="4"/>
    <x v="3"/>
    <n v="202.38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154.76"/>
    <m/>
    <x v="17"/>
    <x v="20"/>
    <m/>
    <m/>
    <x v="17"/>
    <x v="20"/>
    <x v="16"/>
    <x v="4"/>
    <x v="4"/>
    <x v="3"/>
    <n v="154.76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6.45"/>
    <m/>
    <x v="17"/>
    <x v="20"/>
    <m/>
    <m/>
    <x v="17"/>
    <x v="20"/>
    <x v="16"/>
    <x v="4"/>
    <x v="4"/>
    <x v="3"/>
    <n v="6.45"/>
    <x v="16"/>
    <x v="1"/>
    <n v="2022"/>
    <x v="4"/>
  </r>
  <r>
    <x v="12"/>
    <s v="2.05.01.00.00.00"/>
    <x v="5"/>
    <x v="2"/>
    <x v="0"/>
    <x v="0"/>
    <x v="1"/>
    <x v="0"/>
    <m/>
    <s v="FORECAST"/>
    <x v="2"/>
    <x v="0"/>
    <d v="2022-04-29T00:00:00"/>
    <x v="362"/>
    <n v="0"/>
    <n v="476190.48"/>
    <m/>
    <x v="29"/>
    <x v="2"/>
    <m/>
    <m/>
    <x v="22"/>
    <x v="2"/>
    <x v="10"/>
    <x v="4"/>
    <x v="4"/>
    <x v="3"/>
    <n v="476190.4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10714.29"/>
    <m/>
    <x v="17"/>
    <x v="5"/>
    <m/>
    <m/>
    <x v="17"/>
    <x v="5"/>
    <x v="16"/>
    <x v="4"/>
    <x v="4"/>
    <x v="3"/>
    <n v="10714.29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952.38"/>
    <m/>
    <x v="17"/>
    <x v="5"/>
    <m/>
    <m/>
    <x v="17"/>
    <x v="5"/>
    <x v="16"/>
    <x v="4"/>
    <x v="4"/>
    <x v="3"/>
    <n v="952.38"/>
    <x v="16"/>
    <x v="1"/>
    <n v="2022"/>
    <x v="4"/>
  </r>
  <r>
    <x v="19"/>
    <s v="1.02.05.00.00.00"/>
    <x v="5"/>
    <x v="2"/>
    <x v="1"/>
    <x v="0"/>
    <x v="1"/>
    <x v="0"/>
    <m/>
    <s v="FORECAST"/>
    <x v="2"/>
    <x v="0"/>
    <d v="2022-04-29T00:00:00"/>
    <x v="362"/>
    <n v="0"/>
    <n v="238.1"/>
    <m/>
    <x v="17"/>
    <x v="5"/>
    <m/>
    <m/>
    <x v="17"/>
    <x v="5"/>
    <x v="16"/>
    <x v="4"/>
    <x v="4"/>
    <x v="3"/>
    <n v="238.1"/>
    <x v="16"/>
    <x v="1"/>
    <n v="2022"/>
    <x v="4"/>
  </r>
  <r>
    <x v="45"/>
    <s v="2.15.08.05.00.00"/>
    <x v="5"/>
    <x v="1"/>
    <x v="0"/>
    <x v="0"/>
    <x v="1"/>
    <x v="3"/>
    <m/>
    <s v="FORECAST"/>
    <x v="2"/>
    <x v="0"/>
    <d v="2022-04-29T00:00:00"/>
    <x v="362"/>
    <n v="0"/>
    <n v="-30952.38"/>
    <m/>
    <x v="37"/>
    <x v="33"/>
    <m/>
    <m/>
    <x v="26"/>
    <x v="33"/>
    <x v="0"/>
    <x v="4"/>
    <x v="4"/>
    <x v="3"/>
    <n v="30952.38"/>
    <x v="16"/>
    <x v="36"/>
    <n v="2022"/>
    <x v="4"/>
  </r>
  <r>
    <x v="9"/>
    <s v="2.03.01.07.00.00"/>
    <x v="5"/>
    <x v="1"/>
    <x v="0"/>
    <x v="0"/>
    <x v="1"/>
    <x v="3"/>
    <m/>
    <s v="FORECAST"/>
    <x v="2"/>
    <x v="0"/>
    <d v="2022-04-29T00:00:00"/>
    <x v="362"/>
    <n v="0"/>
    <n v="-278.57"/>
    <m/>
    <x v="19"/>
    <x v="18"/>
    <m/>
    <m/>
    <x v="19"/>
    <x v="18"/>
    <x v="7"/>
    <x v="4"/>
    <x v="4"/>
    <x v="3"/>
    <n v="278.57"/>
    <x v="16"/>
    <x v="36"/>
    <n v="2022"/>
    <x v="4"/>
  </r>
  <r>
    <x v="9"/>
    <m/>
    <x v="5"/>
    <x v="1"/>
    <x v="0"/>
    <x v="0"/>
    <x v="0"/>
    <x v="0"/>
    <m/>
    <s v="FORECAST"/>
    <x v="2"/>
    <x v="0"/>
    <d v="2022-04-29T00:00:00"/>
    <x v="362"/>
    <n v="0"/>
    <n v="195238.1"/>
    <m/>
    <x v="19"/>
    <x v="11"/>
    <m/>
    <m/>
    <x v="19"/>
    <x v="11"/>
    <x v="7"/>
    <x v="4"/>
    <x v="4"/>
    <x v="3"/>
    <n v="-195238.1"/>
    <x v="16"/>
    <x v="1"/>
    <n v="2022"/>
    <x v="4"/>
  </r>
  <r>
    <x v="19"/>
    <s v="1.02.06.00.00.00"/>
    <x v="5"/>
    <x v="2"/>
    <x v="1"/>
    <x v="0"/>
    <x v="1"/>
    <x v="0"/>
    <m/>
    <s v="FORECAST"/>
    <x v="2"/>
    <x v="0"/>
    <d v="2022-04-29T00:00:00"/>
    <x v="362"/>
    <n v="0"/>
    <n v="935.11"/>
    <m/>
    <x v="17"/>
    <x v="2"/>
    <m/>
    <m/>
    <x v="17"/>
    <x v="2"/>
    <x v="16"/>
    <x v="4"/>
    <x v="4"/>
    <x v="3"/>
    <n v="935.11"/>
    <x v="16"/>
    <x v="1"/>
    <n v="2022"/>
    <x v="4"/>
  </r>
  <r>
    <x v="4"/>
    <s v="2.12.00.00.00.00"/>
    <x v="5"/>
    <x v="1"/>
    <x v="0"/>
    <x v="0"/>
    <x v="1"/>
    <x v="3"/>
    <m/>
    <s v="FORECAST"/>
    <x v="2"/>
    <x v="0"/>
    <d v="2022-04-29T00:00:00"/>
    <x v="362"/>
    <n v="0"/>
    <n v="-9523.81"/>
    <m/>
    <x v="3"/>
    <x v="4"/>
    <m/>
    <m/>
    <x v="3"/>
    <x v="4"/>
    <x v="3"/>
    <x v="4"/>
    <x v="4"/>
    <x v="3"/>
    <n v="9523.81"/>
    <x v="16"/>
    <x v="36"/>
    <n v="2022"/>
    <x v="4"/>
  </r>
  <r>
    <x v="6"/>
    <s v="2.15.03.00.00.00"/>
    <x v="5"/>
    <x v="1"/>
    <x v="0"/>
    <x v="0"/>
    <x v="1"/>
    <x v="3"/>
    <m/>
    <s v="FORECAST"/>
    <x v="2"/>
    <x v="0"/>
    <d v="2022-04-29T00:00:00"/>
    <x v="362"/>
    <n v="0"/>
    <n v="-11904.76"/>
    <m/>
    <x v="1"/>
    <x v="20"/>
    <m/>
    <m/>
    <x v="1"/>
    <x v="20"/>
    <x v="0"/>
    <x v="4"/>
    <x v="4"/>
    <x v="3"/>
    <n v="11904.76"/>
    <x v="16"/>
    <x v="36"/>
    <n v="2022"/>
    <x v="4"/>
  </r>
  <r>
    <x v="40"/>
    <s v="2.01.05.02.00.00"/>
    <x v="5"/>
    <x v="1"/>
    <x v="0"/>
    <x v="0"/>
    <x v="1"/>
    <x v="3"/>
    <m/>
    <s v="FORECAST"/>
    <x v="2"/>
    <x v="0"/>
    <d v="2022-04-29T00:00:00"/>
    <x v="362"/>
    <n v="0"/>
    <n v="-6488.1"/>
    <m/>
    <x v="21"/>
    <x v="2"/>
    <m/>
    <m/>
    <x v="20"/>
    <x v="2"/>
    <x v="2"/>
    <x v="4"/>
    <x v="4"/>
    <x v="3"/>
    <n v="6488.1"/>
    <x v="16"/>
    <x v="36"/>
    <n v="2022"/>
    <x v="4"/>
  </r>
  <r>
    <x v="5"/>
    <s v="2.15.08.09.00.00"/>
    <x v="5"/>
    <x v="1"/>
    <x v="0"/>
    <x v="0"/>
    <x v="1"/>
    <x v="3"/>
    <m/>
    <s v="FORECAST"/>
    <x v="2"/>
    <x v="0"/>
    <d v="2022-04-29T00:00:00"/>
    <x v="362"/>
    <n v="0"/>
    <n v="-523.80999999999995"/>
    <m/>
    <x v="39"/>
    <x v="2"/>
    <m/>
    <m/>
    <x v="5"/>
    <x v="2"/>
    <x v="0"/>
    <x v="4"/>
    <x v="4"/>
    <x v="3"/>
    <n v="523.80999999999995"/>
    <x v="16"/>
    <x v="36"/>
    <n v="2022"/>
    <x v="4"/>
  </r>
  <r>
    <x v="40"/>
    <s v="2.01.05.01.00.00"/>
    <x v="5"/>
    <x v="1"/>
    <x v="0"/>
    <x v="0"/>
    <x v="1"/>
    <x v="3"/>
    <m/>
    <s v="FORECAST"/>
    <x v="2"/>
    <x v="0"/>
    <d v="2022-04-29T00:00:00"/>
    <x v="362"/>
    <n v="0"/>
    <n v="-809523.81"/>
    <m/>
    <x v="20"/>
    <x v="2"/>
    <m/>
    <m/>
    <x v="20"/>
    <x v="2"/>
    <x v="2"/>
    <x v="4"/>
    <x v="4"/>
    <x v="3"/>
    <n v="809523.81"/>
    <x v="16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3"/>
    <n v="0"/>
    <n v="476.19"/>
    <m/>
    <x v="17"/>
    <x v="3"/>
    <m/>
    <m/>
    <x v="17"/>
    <x v="3"/>
    <x v="16"/>
    <x v="5"/>
    <x v="5"/>
    <x v="3"/>
    <n v="476.1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3"/>
    <n v="0"/>
    <n v="952.38"/>
    <m/>
    <x v="17"/>
    <x v="5"/>
    <m/>
    <m/>
    <x v="17"/>
    <x v="5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4T00:00:00"/>
    <x v="363"/>
    <n v="0"/>
    <n v="1071.43"/>
    <m/>
    <x v="17"/>
    <x v="5"/>
    <m/>
    <m/>
    <x v="17"/>
    <x v="5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5T00:00:00"/>
    <x v="364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5T00:00:00"/>
    <x v="364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5T00:00:00"/>
    <x v="364"/>
    <n v="0"/>
    <n v="65770.25"/>
    <m/>
    <x v="17"/>
    <x v="10"/>
    <m/>
    <m/>
    <x v="17"/>
    <x v="10"/>
    <x v="16"/>
    <x v="5"/>
    <x v="5"/>
    <x v="3"/>
    <n v="65770.2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06T00:00:00"/>
    <x v="365"/>
    <n v="0"/>
    <n v="32.74"/>
    <m/>
    <x v="17"/>
    <x v="13"/>
    <m/>
    <m/>
    <x v="17"/>
    <x v="13"/>
    <x v="16"/>
    <x v="5"/>
    <x v="5"/>
    <x v="3"/>
    <n v="32.7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5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5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06T00:00:00"/>
    <x v="365"/>
    <n v="0"/>
    <n v="952.38"/>
    <m/>
    <x v="17"/>
    <x v="5"/>
    <m/>
    <m/>
    <x v="17"/>
    <x v="5"/>
    <x v="16"/>
    <x v="5"/>
    <x v="5"/>
    <x v="3"/>
    <n v="952.38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6T00:00:00"/>
    <x v="365"/>
    <n v="0"/>
    <n v="193.7"/>
    <m/>
    <x v="17"/>
    <x v="4"/>
    <m/>
    <m/>
    <x v="17"/>
    <x v="4"/>
    <x v="16"/>
    <x v="5"/>
    <x v="5"/>
    <x v="3"/>
    <n v="193.7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06T00:00:00"/>
    <x v="365"/>
    <n v="0"/>
    <n v="1190.48"/>
    <m/>
    <x v="17"/>
    <x v="4"/>
    <m/>
    <m/>
    <x v="17"/>
    <x v="4"/>
    <x v="16"/>
    <x v="5"/>
    <x v="5"/>
    <x v="3"/>
    <n v="1190.48"/>
    <x v="17"/>
    <x v="1"/>
    <n v="2022"/>
    <x v="4"/>
  </r>
  <r>
    <x v="5"/>
    <s v="2.15.01.12.00.00"/>
    <x v="5"/>
    <x v="1"/>
    <x v="0"/>
    <x v="0"/>
    <x v="1"/>
    <x v="3"/>
    <m/>
    <s v="FORECAST"/>
    <x v="2"/>
    <x v="0"/>
    <d v="2022-05-11T00:00:00"/>
    <x v="366"/>
    <n v="0"/>
    <n v="-7.52"/>
    <m/>
    <x v="24"/>
    <x v="13"/>
    <m/>
    <m/>
    <x v="5"/>
    <x v="13"/>
    <x v="0"/>
    <x v="5"/>
    <x v="5"/>
    <x v="3"/>
    <n v="7.52"/>
    <x v="17"/>
    <x v="36"/>
    <n v="2022"/>
    <x v="4"/>
  </r>
  <r>
    <x v="29"/>
    <s v="2.15.01.07.00.00"/>
    <x v="5"/>
    <x v="1"/>
    <x v="0"/>
    <x v="0"/>
    <x v="1"/>
    <x v="3"/>
    <m/>
    <s v="FORECAST"/>
    <x v="2"/>
    <x v="0"/>
    <d v="2022-05-11T00:00:00"/>
    <x v="366"/>
    <n v="0"/>
    <n v="-7142.86"/>
    <m/>
    <x v="9"/>
    <x v="21"/>
    <m/>
    <m/>
    <x v="9"/>
    <x v="21"/>
    <x v="0"/>
    <x v="5"/>
    <x v="5"/>
    <x v="3"/>
    <n v="7142.86"/>
    <x v="17"/>
    <x v="36"/>
    <n v="2022"/>
    <x v="4"/>
  </r>
  <r>
    <x v="19"/>
    <s v="1.02.06.00.00.00"/>
    <x v="5"/>
    <x v="2"/>
    <x v="1"/>
    <x v="0"/>
    <x v="1"/>
    <x v="0"/>
    <m/>
    <s v="FORECAST"/>
    <x v="2"/>
    <x v="0"/>
    <d v="2022-05-11T00:00:00"/>
    <x v="366"/>
    <n v="0"/>
    <n v="296.81"/>
    <m/>
    <x v="17"/>
    <x v="2"/>
    <m/>
    <m/>
    <x v="17"/>
    <x v="2"/>
    <x v="16"/>
    <x v="5"/>
    <x v="5"/>
    <x v="3"/>
    <n v="296.8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595.24"/>
    <m/>
    <x v="17"/>
    <x v="3"/>
    <m/>
    <m/>
    <x v="17"/>
    <x v="3"/>
    <x v="16"/>
    <x v="5"/>
    <x v="5"/>
    <x v="3"/>
    <n v="595.2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952.38"/>
    <m/>
    <x v="17"/>
    <x v="5"/>
    <m/>
    <m/>
    <x v="17"/>
    <x v="5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1071.43"/>
    <m/>
    <x v="17"/>
    <x v="5"/>
    <m/>
    <m/>
    <x v="17"/>
    <x v="5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1T00:00:00"/>
    <x v="366"/>
    <n v="0"/>
    <n v="1428.57"/>
    <m/>
    <x v="17"/>
    <x v="5"/>
    <m/>
    <m/>
    <x v="17"/>
    <x v="5"/>
    <x v="16"/>
    <x v="5"/>
    <x v="5"/>
    <x v="3"/>
    <n v="1428.57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1T00:00:00"/>
    <x v="366"/>
    <n v="0"/>
    <n v="50.72"/>
    <m/>
    <x v="17"/>
    <x v="7"/>
    <m/>
    <m/>
    <x v="17"/>
    <x v="7"/>
    <x v="16"/>
    <x v="5"/>
    <x v="5"/>
    <x v="3"/>
    <n v="50.72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1T00:00:00"/>
    <x v="366"/>
    <n v="0"/>
    <n v="82.44"/>
    <m/>
    <x v="17"/>
    <x v="7"/>
    <m/>
    <m/>
    <x v="17"/>
    <x v="7"/>
    <x v="16"/>
    <x v="5"/>
    <x v="5"/>
    <x v="3"/>
    <n v="82.44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1T00:00:00"/>
    <x v="366"/>
    <n v="0"/>
    <n v="242.13"/>
    <m/>
    <x v="17"/>
    <x v="4"/>
    <m/>
    <m/>
    <x v="17"/>
    <x v="4"/>
    <x v="16"/>
    <x v="5"/>
    <x v="5"/>
    <x v="3"/>
    <n v="242.1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2T00:00:00"/>
    <x v="367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2T00:00:00"/>
    <x v="367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2T00:00:00"/>
    <x v="367"/>
    <n v="0"/>
    <n v="502.76"/>
    <m/>
    <x v="17"/>
    <x v="9"/>
    <m/>
    <m/>
    <x v="17"/>
    <x v="9"/>
    <x v="16"/>
    <x v="5"/>
    <x v="5"/>
    <x v="3"/>
    <n v="502.7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2T00:00:00"/>
    <x v="367"/>
    <n v="0"/>
    <n v="534.5"/>
    <m/>
    <x v="17"/>
    <x v="9"/>
    <m/>
    <m/>
    <x v="17"/>
    <x v="9"/>
    <x v="16"/>
    <x v="5"/>
    <x v="5"/>
    <x v="3"/>
    <n v="534.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8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13T00:00:00"/>
    <x v="368"/>
    <n v="0"/>
    <n v="55.54"/>
    <m/>
    <x v="17"/>
    <x v="8"/>
    <m/>
    <m/>
    <x v="17"/>
    <x v="8"/>
    <x v="16"/>
    <x v="5"/>
    <x v="5"/>
    <x v="3"/>
    <n v="55.5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8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3T00:00:00"/>
    <x v="368"/>
    <n v="0"/>
    <n v="952.38"/>
    <m/>
    <x v="17"/>
    <x v="5"/>
    <m/>
    <m/>
    <x v="17"/>
    <x v="5"/>
    <x v="16"/>
    <x v="5"/>
    <x v="5"/>
    <x v="3"/>
    <n v="952.3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6T00:00:00"/>
    <x v="369"/>
    <n v="0"/>
    <n v="142.86000000000001"/>
    <m/>
    <x v="17"/>
    <x v="2"/>
    <m/>
    <m/>
    <x v="17"/>
    <x v="2"/>
    <x v="16"/>
    <x v="5"/>
    <x v="5"/>
    <x v="3"/>
    <n v="142.8600000000000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16T00:00:00"/>
    <x v="369"/>
    <n v="0"/>
    <n v="3839.03"/>
    <m/>
    <x v="17"/>
    <x v="2"/>
    <m/>
    <m/>
    <x v="17"/>
    <x v="2"/>
    <x v="16"/>
    <x v="5"/>
    <x v="5"/>
    <x v="3"/>
    <n v="3839.0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6T00:00:00"/>
    <x v="369"/>
    <n v="0"/>
    <n v="476.19"/>
    <m/>
    <x v="17"/>
    <x v="3"/>
    <m/>
    <m/>
    <x v="17"/>
    <x v="3"/>
    <x v="16"/>
    <x v="5"/>
    <x v="5"/>
    <x v="3"/>
    <n v="476.1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6T00:00:00"/>
    <x v="369"/>
    <n v="0"/>
    <n v="714.29"/>
    <m/>
    <x v="17"/>
    <x v="5"/>
    <m/>
    <m/>
    <x v="17"/>
    <x v="5"/>
    <x v="16"/>
    <x v="5"/>
    <x v="5"/>
    <x v="3"/>
    <n v="714.29"/>
    <x v="17"/>
    <x v="1"/>
    <n v="2022"/>
    <x v="4"/>
  </r>
  <r>
    <x v="27"/>
    <s v="2.15.08.01.00.00"/>
    <x v="5"/>
    <x v="1"/>
    <x v="0"/>
    <x v="0"/>
    <x v="1"/>
    <x v="3"/>
    <m/>
    <s v="FORECAST"/>
    <x v="2"/>
    <x v="0"/>
    <d v="2022-05-16T00:00:00"/>
    <x v="369"/>
    <n v="0"/>
    <n v="-129.29"/>
    <m/>
    <x v="14"/>
    <x v="5"/>
    <m/>
    <m/>
    <x v="14"/>
    <x v="5"/>
    <x v="0"/>
    <x v="5"/>
    <x v="5"/>
    <x v="3"/>
    <n v="129.29"/>
    <x v="17"/>
    <x v="36"/>
    <n v="2022"/>
    <x v="4"/>
  </r>
  <r>
    <x v="5"/>
    <s v="2.15.01.05.02.00"/>
    <x v="5"/>
    <x v="1"/>
    <x v="0"/>
    <x v="0"/>
    <x v="1"/>
    <x v="3"/>
    <m/>
    <s v="FORECAST"/>
    <x v="2"/>
    <x v="0"/>
    <d v="2022-05-17T00:00:00"/>
    <x v="370"/>
    <n v="0"/>
    <n v="-100.74"/>
    <m/>
    <x v="25"/>
    <x v="13"/>
    <m/>
    <m/>
    <x v="5"/>
    <x v="13"/>
    <x v="0"/>
    <x v="5"/>
    <x v="5"/>
    <x v="3"/>
    <n v="100.74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70"/>
    <n v="0"/>
    <n v="-40.840000000000003"/>
    <m/>
    <x v="24"/>
    <x v="13"/>
    <m/>
    <m/>
    <x v="5"/>
    <x v="13"/>
    <x v="0"/>
    <x v="5"/>
    <x v="5"/>
    <x v="3"/>
    <n v="40.840000000000003"/>
    <x v="17"/>
    <x v="36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70"/>
    <n v="0"/>
    <n v="-113.1"/>
    <m/>
    <x v="24"/>
    <x v="13"/>
    <m/>
    <m/>
    <x v="5"/>
    <x v="13"/>
    <x v="0"/>
    <x v="5"/>
    <x v="5"/>
    <x v="3"/>
    <n v="113.1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70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5"/>
    <s v="2.15.01.12.00.00"/>
    <x v="5"/>
    <x v="1"/>
    <x v="0"/>
    <x v="0"/>
    <x v="1"/>
    <x v="3"/>
    <m/>
    <s v="FORECAST"/>
    <x v="2"/>
    <x v="0"/>
    <d v="2022-05-17T00:00:00"/>
    <x v="370"/>
    <n v="0"/>
    <n v="-7.14"/>
    <m/>
    <x v="24"/>
    <x v="13"/>
    <m/>
    <m/>
    <x v="5"/>
    <x v="13"/>
    <x v="0"/>
    <x v="5"/>
    <x v="5"/>
    <x v="3"/>
    <n v="7.14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70"/>
    <n v="0"/>
    <n v="1071.43"/>
    <m/>
    <x v="17"/>
    <x v="5"/>
    <m/>
    <m/>
    <x v="17"/>
    <x v="5"/>
    <x v="16"/>
    <x v="5"/>
    <x v="5"/>
    <x v="3"/>
    <n v="1071.43"/>
    <x v="17"/>
    <x v="1"/>
    <n v="2022"/>
    <x v="4"/>
  </r>
  <r>
    <x v="9"/>
    <s v="2.03.01.07.00.00"/>
    <x v="5"/>
    <x v="1"/>
    <x v="0"/>
    <x v="0"/>
    <x v="1"/>
    <x v="3"/>
    <m/>
    <s v="FORECAST"/>
    <x v="2"/>
    <x v="0"/>
    <d v="2022-05-17T00:00:00"/>
    <x v="370"/>
    <n v="0"/>
    <n v="-92.86"/>
    <m/>
    <x v="19"/>
    <x v="8"/>
    <m/>
    <m/>
    <x v="19"/>
    <x v="8"/>
    <x v="7"/>
    <x v="5"/>
    <x v="5"/>
    <x v="3"/>
    <n v="92.86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7T00:00:00"/>
    <x v="370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29"/>
    <s v="2.15.01.07.00.00"/>
    <x v="5"/>
    <x v="1"/>
    <x v="0"/>
    <x v="0"/>
    <x v="1"/>
    <x v="3"/>
    <m/>
    <s v="FORECAST"/>
    <x v="2"/>
    <x v="0"/>
    <d v="2022-05-18T00:00:00"/>
    <x v="371"/>
    <n v="0"/>
    <n v="-7142.86"/>
    <m/>
    <x v="9"/>
    <x v="21"/>
    <m/>
    <m/>
    <x v="9"/>
    <x v="21"/>
    <x v="0"/>
    <x v="5"/>
    <x v="5"/>
    <x v="3"/>
    <n v="7142.86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8T00:00:00"/>
    <x v="371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8T00:00:00"/>
    <x v="371"/>
    <n v="0"/>
    <n v="162152.42000000001"/>
    <m/>
    <x v="17"/>
    <x v="12"/>
    <m/>
    <m/>
    <x v="17"/>
    <x v="12"/>
    <x v="16"/>
    <x v="5"/>
    <x v="5"/>
    <x v="3"/>
    <n v="162152.4200000000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8T00:00:00"/>
    <x v="371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18T00:00:00"/>
    <x v="371"/>
    <n v="0"/>
    <n v="238.1"/>
    <m/>
    <x v="17"/>
    <x v="19"/>
    <m/>
    <m/>
    <x v="17"/>
    <x v="19"/>
    <x v="16"/>
    <x v="5"/>
    <x v="5"/>
    <x v="3"/>
    <n v="238.1"/>
    <x v="17"/>
    <x v="1"/>
    <n v="2022"/>
    <x v="4"/>
  </r>
  <r>
    <x v="15"/>
    <s v="2.06.02.00.00.00"/>
    <x v="5"/>
    <x v="1"/>
    <x v="0"/>
    <x v="0"/>
    <x v="1"/>
    <x v="3"/>
    <m/>
    <s v="FORECAST"/>
    <x v="2"/>
    <x v="0"/>
    <d v="2022-05-18T00:00:00"/>
    <x v="371"/>
    <n v="0"/>
    <n v="-4761.8999999999996"/>
    <m/>
    <x v="31"/>
    <x v="19"/>
    <m/>
    <m/>
    <x v="23"/>
    <x v="19"/>
    <x v="12"/>
    <x v="5"/>
    <x v="5"/>
    <x v="3"/>
    <n v="4761.8999999999996"/>
    <x v="17"/>
    <x v="36"/>
    <n v="2022"/>
    <x v="4"/>
  </r>
  <r>
    <x v="5"/>
    <s v="2.15.01.18.00.00"/>
    <x v="5"/>
    <x v="1"/>
    <x v="0"/>
    <x v="0"/>
    <x v="1"/>
    <x v="3"/>
    <m/>
    <s v="FORECAST"/>
    <x v="2"/>
    <x v="0"/>
    <d v="2022-05-18T00:00:00"/>
    <x v="371"/>
    <n v="0"/>
    <n v="-23.81"/>
    <m/>
    <x v="26"/>
    <x v="19"/>
    <m/>
    <m/>
    <x v="5"/>
    <x v="19"/>
    <x v="0"/>
    <x v="5"/>
    <x v="5"/>
    <x v="3"/>
    <n v="23.81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19T00:00:00"/>
    <x v="372"/>
    <n v="0"/>
    <n v="238.1"/>
    <m/>
    <x v="17"/>
    <x v="3"/>
    <m/>
    <m/>
    <x v="17"/>
    <x v="3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19T00:00:00"/>
    <x v="372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6"/>
    <m/>
    <x v="5"/>
    <x v="2"/>
    <x v="1"/>
    <x v="0"/>
    <x v="1"/>
    <x v="0"/>
    <m/>
    <s v="FORECAST"/>
    <x v="2"/>
    <x v="0"/>
    <d v="2022-05-19T00:00:00"/>
    <x v="372"/>
    <n v="0"/>
    <n v="35714.29"/>
    <m/>
    <x v="30"/>
    <x v="26"/>
    <m/>
    <m/>
    <x v="18"/>
    <x v="26"/>
    <x v="13"/>
    <x v="5"/>
    <x v="5"/>
    <x v="3"/>
    <n v="35714.29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0T00:00:00"/>
    <x v="373"/>
    <n v="0"/>
    <n v="722.83"/>
    <m/>
    <x v="17"/>
    <x v="15"/>
    <m/>
    <m/>
    <x v="17"/>
    <x v="15"/>
    <x v="16"/>
    <x v="5"/>
    <x v="5"/>
    <x v="3"/>
    <n v="722.8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3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3"/>
    <n v="0"/>
    <n v="952.38"/>
    <m/>
    <x v="17"/>
    <x v="5"/>
    <m/>
    <m/>
    <x v="17"/>
    <x v="5"/>
    <x v="16"/>
    <x v="5"/>
    <x v="5"/>
    <x v="3"/>
    <n v="952.3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0T00:00:00"/>
    <x v="373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0T00:00:00"/>
    <x v="373"/>
    <n v="0"/>
    <n v="36.32"/>
    <m/>
    <x v="17"/>
    <x v="4"/>
    <m/>
    <m/>
    <x v="17"/>
    <x v="4"/>
    <x v="16"/>
    <x v="5"/>
    <x v="5"/>
    <x v="3"/>
    <n v="36.3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3T00:00:00"/>
    <x v="374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3T00:00:00"/>
    <x v="374"/>
    <n v="0"/>
    <n v="714.29"/>
    <m/>
    <x v="17"/>
    <x v="5"/>
    <m/>
    <m/>
    <x v="17"/>
    <x v="5"/>
    <x v="16"/>
    <x v="5"/>
    <x v="5"/>
    <x v="3"/>
    <n v="714.29"/>
    <x v="17"/>
    <x v="1"/>
    <n v="2022"/>
    <x v="4"/>
  </r>
  <r>
    <x v="15"/>
    <s v="2.06.01.00.00.00"/>
    <x v="5"/>
    <x v="1"/>
    <x v="0"/>
    <x v="0"/>
    <x v="1"/>
    <x v="3"/>
    <m/>
    <s v="FORECAST"/>
    <x v="2"/>
    <x v="0"/>
    <d v="2022-05-23T00:00:00"/>
    <x v="374"/>
    <n v="0"/>
    <n v="-9523.81"/>
    <m/>
    <x v="32"/>
    <x v="19"/>
    <m/>
    <m/>
    <x v="23"/>
    <x v="19"/>
    <x v="12"/>
    <x v="5"/>
    <x v="5"/>
    <x v="3"/>
    <n v="9523.81"/>
    <x v="17"/>
    <x v="36"/>
    <n v="2022"/>
    <x v="4"/>
  </r>
  <r>
    <x v="15"/>
    <s v="2.06.02.00.00.00"/>
    <x v="5"/>
    <x v="1"/>
    <x v="0"/>
    <x v="0"/>
    <x v="1"/>
    <x v="3"/>
    <m/>
    <s v="FORECAST"/>
    <x v="2"/>
    <x v="0"/>
    <d v="2022-05-23T00:00:00"/>
    <x v="374"/>
    <n v="0"/>
    <n v="-9523.81"/>
    <m/>
    <x v="31"/>
    <x v="19"/>
    <m/>
    <m/>
    <x v="23"/>
    <x v="19"/>
    <x v="12"/>
    <x v="5"/>
    <x v="5"/>
    <x v="3"/>
    <n v="9523.81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5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5"/>
    <s v="2.15.08.14.00.00"/>
    <x v="5"/>
    <x v="1"/>
    <x v="0"/>
    <x v="0"/>
    <x v="1"/>
    <x v="3"/>
    <m/>
    <s v="FORECAST"/>
    <x v="2"/>
    <x v="0"/>
    <d v="2022-05-24T00:00:00"/>
    <x v="375"/>
    <n v="0"/>
    <n v="-23809.52"/>
    <m/>
    <x v="5"/>
    <x v="12"/>
    <m/>
    <m/>
    <x v="5"/>
    <x v="12"/>
    <x v="0"/>
    <x v="5"/>
    <x v="5"/>
    <x v="3"/>
    <n v="23809.52"/>
    <x v="17"/>
    <x v="36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5"/>
    <n v="0"/>
    <n v="1071.43"/>
    <m/>
    <x v="17"/>
    <x v="5"/>
    <m/>
    <m/>
    <x v="17"/>
    <x v="5"/>
    <x v="16"/>
    <x v="5"/>
    <x v="5"/>
    <x v="3"/>
    <n v="1071.43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4T00:00:00"/>
    <x v="375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4T00:00:00"/>
    <x v="375"/>
    <n v="0"/>
    <n v="205.87"/>
    <m/>
    <x v="17"/>
    <x v="7"/>
    <m/>
    <m/>
    <x v="17"/>
    <x v="7"/>
    <x v="16"/>
    <x v="5"/>
    <x v="5"/>
    <x v="3"/>
    <n v="205.87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52.26"/>
    <m/>
    <x v="17"/>
    <x v="7"/>
    <m/>
    <m/>
    <x v="17"/>
    <x v="7"/>
    <x v="16"/>
    <x v="5"/>
    <x v="5"/>
    <x v="3"/>
    <n v="52.26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34.340000000000003"/>
    <m/>
    <x v="17"/>
    <x v="7"/>
    <m/>
    <m/>
    <x v="17"/>
    <x v="7"/>
    <x v="16"/>
    <x v="5"/>
    <x v="5"/>
    <x v="3"/>
    <n v="34.340000000000003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90.96"/>
    <m/>
    <x v="17"/>
    <x v="7"/>
    <m/>
    <m/>
    <x v="17"/>
    <x v="7"/>
    <x v="16"/>
    <x v="5"/>
    <x v="5"/>
    <x v="3"/>
    <n v="90.96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4T00:00:00"/>
    <x v="375"/>
    <n v="0"/>
    <n v="33.06"/>
    <m/>
    <x v="17"/>
    <x v="7"/>
    <m/>
    <m/>
    <x v="17"/>
    <x v="7"/>
    <x v="16"/>
    <x v="5"/>
    <x v="5"/>
    <x v="3"/>
    <n v="33.06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5T00:00:00"/>
    <x v="376"/>
    <n v="0"/>
    <n v="1137.1099999999999"/>
    <m/>
    <x v="17"/>
    <x v="27"/>
    <m/>
    <m/>
    <x v="17"/>
    <x v="27"/>
    <x v="16"/>
    <x v="5"/>
    <x v="5"/>
    <x v="3"/>
    <n v="1137.1099999999999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5T00:00:00"/>
    <x v="376"/>
    <n v="0"/>
    <n v="2820.09"/>
    <m/>
    <x v="17"/>
    <x v="15"/>
    <m/>
    <m/>
    <x v="17"/>
    <x v="15"/>
    <x v="16"/>
    <x v="5"/>
    <x v="5"/>
    <x v="3"/>
    <n v="2820.09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6"/>
    <n v="0"/>
    <n v="296.94"/>
    <m/>
    <x v="17"/>
    <x v="2"/>
    <m/>
    <m/>
    <x v="17"/>
    <x v="2"/>
    <x v="16"/>
    <x v="5"/>
    <x v="5"/>
    <x v="3"/>
    <n v="296.9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6"/>
    <n v="0"/>
    <n v="14676.16"/>
    <m/>
    <x v="17"/>
    <x v="2"/>
    <m/>
    <m/>
    <x v="17"/>
    <x v="2"/>
    <x v="16"/>
    <x v="5"/>
    <x v="5"/>
    <x v="3"/>
    <n v="14676.1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5T00:00:00"/>
    <x v="376"/>
    <n v="0"/>
    <n v="6193.85"/>
    <m/>
    <x v="17"/>
    <x v="2"/>
    <m/>
    <m/>
    <x v="17"/>
    <x v="2"/>
    <x v="16"/>
    <x v="5"/>
    <x v="5"/>
    <x v="3"/>
    <n v="6193.8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5T00:00:00"/>
    <x v="376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25T00:00:00"/>
    <x v="376"/>
    <n v="0"/>
    <n v="1014.4"/>
    <m/>
    <x v="17"/>
    <x v="15"/>
    <m/>
    <m/>
    <x v="17"/>
    <x v="15"/>
    <x v="16"/>
    <x v="5"/>
    <x v="5"/>
    <x v="3"/>
    <n v="1014.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5T00:00:00"/>
    <x v="376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7"/>
    <n v="0"/>
    <n v="3809.52"/>
    <m/>
    <x v="17"/>
    <x v="3"/>
    <m/>
    <m/>
    <x v="17"/>
    <x v="3"/>
    <x v="16"/>
    <x v="5"/>
    <x v="5"/>
    <x v="3"/>
    <n v="3809.52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26T00:00:00"/>
    <x v="377"/>
    <n v="0"/>
    <n v="2380.9499999999998"/>
    <m/>
    <x v="17"/>
    <x v="3"/>
    <m/>
    <m/>
    <x v="17"/>
    <x v="3"/>
    <x v="16"/>
    <x v="5"/>
    <x v="5"/>
    <x v="3"/>
    <n v="2380.9499999999998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7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6T00:00:00"/>
    <x v="377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6T00:00:00"/>
    <x v="377"/>
    <n v="0"/>
    <n v="920.25"/>
    <m/>
    <x v="17"/>
    <x v="4"/>
    <m/>
    <m/>
    <x v="17"/>
    <x v="4"/>
    <x v="16"/>
    <x v="5"/>
    <x v="5"/>
    <x v="3"/>
    <n v="920.25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6T00:00:00"/>
    <x v="377"/>
    <n v="0"/>
    <n v="248.57"/>
    <m/>
    <x v="17"/>
    <x v="31"/>
    <m/>
    <m/>
    <x v="17"/>
    <x v="31"/>
    <x v="16"/>
    <x v="5"/>
    <x v="5"/>
    <x v="3"/>
    <n v="248.57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9297.19"/>
    <m/>
    <x v="17"/>
    <x v="2"/>
    <m/>
    <m/>
    <x v="17"/>
    <x v="2"/>
    <x v="16"/>
    <x v="5"/>
    <x v="5"/>
    <x v="3"/>
    <n v="9297.19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4940.68"/>
    <m/>
    <x v="17"/>
    <x v="2"/>
    <m/>
    <m/>
    <x v="17"/>
    <x v="2"/>
    <x v="16"/>
    <x v="5"/>
    <x v="5"/>
    <x v="3"/>
    <n v="4940.6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36.32"/>
    <m/>
    <x v="17"/>
    <x v="2"/>
    <m/>
    <m/>
    <x v="17"/>
    <x v="2"/>
    <x v="16"/>
    <x v="5"/>
    <x v="5"/>
    <x v="3"/>
    <n v="36.32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27T00:00:00"/>
    <x v="378"/>
    <n v="0"/>
    <n v="553.51"/>
    <m/>
    <x v="17"/>
    <x v="15"/>
    <m/>
    <m/>
    <x v="17"/>
    <x v="15"/>
    <x v="16"/>
    <x v="5"/>
    <x v="5"/>
    <x v="3"/>
    <n v="553.5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636.07000000000005"/>
    <m/>
    <x v="17"/>
    <x v="2"/>
    <m/>
    <m/>
    <x v="17"/>
    <x v="2"/>
    <x v="16"/>
    <x v="5"/>
    <x v="5"/>
    <x v="3"/>
    <n v="636.0700000000000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363.2"/>
    <m/>
    <x v="17"/>
    <x v="2"/>
    <m/>
    <m/>
    <x v="17"/>
    <x v="2"/>
    <x v="16"/>
    <x v="5"/>
    <x v="5"/>
    <x v="3"/>
    <n v="363.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8"/>
    <n v="0"/>
    <n v="119.05"/>
    <m/>
    <x v="17"/>
    <x v="3"/>
    <m/>
    <m/>
    <x v="17"/>
    <x v="3"/>
    <x v="16"/>
    <x v="5"/>
    <x v="5"/>
    <x v="3"/>
    <n v="119.05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4953.1499999999996"/>
    <m/>
    <x v="17"/>
    <x v="2"/>
    <m/>
    <m/>
    <x v="17"/>
    <x v="2"/>
    <x v="16"/>
    <x v="5"/>
    <x v="5"/>
    <x v="3"/>
    <n v="4953.1499999999996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8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27T00:00:00"/>
    <x v="378"/>
    <n v="0"/>
    <n v="952.38"/>
    <m/>
    <x v="17"/>
    <x v="5"/>
    <m/>
    <m/>
    <x v="17"/>
    <x v="5"/>
    <x v="16"/>
    <x v="5"/>
    <x v="5"/>
    <x v="3"/>
    <n v="952.3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27T00:00:00"/>
    <x v="378"/>
    <n v="0"/>
    <n v="108.51"/>
    <m/>
    <x v="17"/>
    <x v="4"/>
    <m/>
    <m/>
    <x v="17"/>
    <x v="4"/>
    <x v="16"/>
    <x v="5"/>
    <x v="5"/>
    <x v="3"/>
    <n v="108.51"/>
    <x v="17"/>
    <x v="1"/>
    <n v="2022"/>
    <x v="4"/>
  </r>
  <r>
    <x v="15"/>
    <s v="2.06.01.00.00.00"/>
    <x v="5"/>
    <x v="1"/>
    <x v="0"/>
    <x v="0"/>
    <x v="1"/>
    <x v="3"/>
    <m/>
    <s v="FORECAST"/>
    <x v="2"/>
    <x v="0"/>
    <d v="2022-05-27T00:00:00"/>
    <x v="378"/>
    <n v="0"/>
    <n v="-14285.71"/>
    <m/>
    <x v="32"/>
    <x v="19"/>
    <m/>
    <m/>
    <x v="23"/>
    <x v="19"/>
    <x v="12"/>
    <x v="5"/>
    <x v="5"/>
    <x v="3"/>
    <n v="14285.71"/>
    <x v="17"/>
    <x v="37"/>
    <n v="2022"/>
    <x v="4"/>
  </r>
  <r>
    <x v="19"/>
    <s v="1.02.11.00.00.00"/>
    <x v="5"/>
    <x v="2"/>
    <x v="1"/>
    <x v="0"/>
    <x v="1"/>
    <x v="0"/>
    <m/>
    <s v="FORECAST"/>
    <x v="2"/>
    <x v="0"/>
    <d v="2022-05-27T00:00:00"/>
    <x v="378"/>
    <n v="0"/>
    <n v="622.91"/>
    <m/>
    <x v="17"/>
    <x v="4"/>
    <m/>
    <m/>
    <x v="17"/>
    <x v="4"/>
    <x v="16"/>
    <x v="5"/>
    <x v="5"/>
    <x v="3"/>
    <n v="622.9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0T00:00:00"/>
    <x v="379"/>
    <n v="0"/>
    <n v="2407.31"/>
    <m/>
    <x v="17"/>
    <x v="2"/>
    <m/>
    <m/>
    <x v="17"/>
    <x v="2"/>
    <x v="16"/>
    <x v="5"/>
    <x v="5"/>
    <x v="3"/>
    <n v="2407.3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0T00:00:00"/>
    <x v="379"/>
    <n v="0"/>
    <n v="478.63"/>
    <m/>
    <x v="17"/>
    <x v="13"/>
    <m/>
    <m/>
    <x v="17"/>
    <x v="13"/>
    <x v="16"/>
    <x v="5"/>
    <x v="5"/>
    <x v="3"/>
    <n v="478.63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9"/>
    <n v="0"/>
    <n v="1708.1"/>
    <m/>
    <x v="17"/>
    <x v="13"/>
    <m/>
    <m/>
    <x v="17"/>
    <x v="13"/>
    <x v="16"/>
    <x v="5"/>
    <x v="5"/>
    <x v="3"/>
    <n v="1708.1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9"/>
    <n v="0"/>
    <n v="1666.67"/>
    <m/>
    <x v="17"/>
    <x v="13"/>
    <m/>
    <m/>
    <x v="17"/>
    <x v="13"/>
    <x v="16"/>
    <x v="5"/>
    <x v="5"/>
    <x v="3"/>
    <n v="1666.67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9"/>
    <n v="0"/>
    <n v="595.24"/>
    <m/>
    <x v="17"/>
    <x v="3"/>
    <m/>
    <m/>
    <x v="17"/>
    <x v="3"/>
    <x v="16"/>
    <x v="5"/>
    <x v="5"/>
    <x v="3"/>
    <n v="595.24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9"/>
    <n v="0"/>
    <n v="10714.29"/>
    <m/>
    <x v="17"/>
    <x v="5"/>
    <m/>
    <m/>
    <x v="17"/>
    <x v="5"/>
    <x v="16"/>
    <x v="5"/>
    <x v="5"/>
    <x v="3"/>
    <n v="10714.29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0T00:00:00"/>
    <x v="379"/>
    <n v="0"/>
    <n v="714.29"/>
    <m/>
    <x v="17"/>
    <x v="5"/>
    <m/>
    <m/>
    <x v="17"/>
    <x v="5"/>
    <x v="16"/>
    <x v="5"/>
    <x v="5"/>
    <x v="3"/>
    <n v="714.29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25.13"/>
    <m/>
    <x v="17"/>
    <x v="14"/>
    <m/>
    <m/>
    <x v="17"/>
    <x v="14"/>
    <x v="16"/>
    <x v="5"/>
    <x v="5"/>
    <x v="3"/>
    <n v="25.13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30.62"/>
    <m/>
    <x v="17"/>
    <x v="14"/>
    <m/>
    <m/>
    <x v="17"/>
    <x v="14"/>
    <x v="16"/>
    <x v="5"/>
    <x v="5"/>
    <x v="3"/>
    <n v="30.62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20.54"/>
    <m/>
    <x v="17"/>
    <x v="14"/>
    <m/>
    <m/>
    <x v="17"/>
    <x v="14"/>
    <x v="16"/>
    <x v="5"/>
    <x v="5"/>
    <x v="3"/>
    <n v="20.54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36.479999999999997"/>
    <m/>
    <x v="17"/>
    <x v="14"/>
    <m/>
    <m/>
    <x v="17"/>
    <x v="14"/>
    <x v="16"/>
    <x v="5"/>
    <x v="5"/>
    <x v="3"/>
    <n v="36.479999999999997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36.479999999999997"/>
    <m/>
    <x v="17"/>
    <x v="14"/>
    <m/>
    <m/>
    <x v="17"/>
    <x v="14"/>
    <x v="16"/>
    <x v="5"/>
    <x v="5"/>
    <x v="3"/>
    <n v="36.479999999999997"/>
    <x v="17"/>
    <x v="1"/>
    <n v="2022"/>
    <x v="4"/>
  </r>
  <r>
    <x v="19"/>
    <s v="1.02.11.00.00.00"/>
    <x v="5"/>
    <x v="2"/>
    <x v="1"/>
    <x v="0"/>
    <x v="1"/>
    <x v="0"/>
    <m/>
    <s v="FORECAST"/>
    <x v="2"/>
    <x v="0"/>
    <d v="2022-05-30T00:00:00"/>
    <x v="379"/>
    <n v="0"/>
    <n v="673.12"/>
    <m/>
    <x v="17"/>
    <x v="4"/>
    <m/>
    <m/>
    <x v="17"/>
    <x v="4"/>
    <x v="16"/>
    <x v="5"/>
    <x v="5"/>
    <x v="3"/>
    <n v="673.12"/>
    <x v="17"/>
    <x v="1"/>
    <n v="2022"/>
    <x v="4"/>
  </r>
  <r>
    <x v="19"/>
    <s v="1.02.09.00.00.00"/>
    <x v="5"/>
    <x v="2"/>
    <x v="1"/>
    <x v="0"/>
    <x v="1"/>
    <x v="0"/>
    <m/>
    <s v="FORECAST"/>
    <x v="2"/>
    <x v="0"/>
    <d v="2022-05-30T00:00:00"/>
    <x v="379"/>
    <n v="0"/>
    <n v="97.04"/>
    <m/>
    <x v="17"/>
    <x v="14"/>
    <m/>
    <m/>
    <x v="17"/>
    <x v="14"/>
    <x v="16"/>
    <x v="5"/>
    <x v="5"/>
    <x v="3"/>
    <n v="97.0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409.16"/>
    <m/>
    <x v="17"/>
    <x v="2"/>
    <m/>
    <m/>
    <x v="17"/>
    <x v="2"/>
    <x v="16"/>
    <x v="5"/>
    <x v="5"/>
    <x v="3"/>
    <n v="409.16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80"/>
    <n v="0"/>
    <n v="82.85"/>
    <m/>
    <x v="17"/>
    <x v="15"/>
    <m/>
    <m/>
    <x v="17"/>
    <x v="15"/>
    <x v="16"/>
    <x v="5"/>
    <x v="5"/>
    <x v="3"/>
    <n v="82.85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80"/>
    <n v="0"/>
    <n v="54.2"/>
    <m/>
    <x v="17"/>
    <x v="15"/>
    <m/>
    <m/>
    <x v="17"/>
    <x v="15"/>
    <x v="16"/>
    <x v="5"/>
    <x v="5"/>
    <x v="3"/>
    <n v="54.2"/>
    <x v="17"/>
    <x v="1"/>
    <n v="2022"/>
    <x v="4"/>
  </r>
  <r>
    <x v="5"/>
    <s v="2.15.01.12.00.00"/>
    <x v="5"/>
    <x v="1"/>
    <x v="0"/>
    <x v="0"/>
    <x v="1"/>
    <x v="3"/>
    <m/>
    <s v="FORECAST"/>
    <x v="2"/>
    <x v="0"/>
    <d v="2022-05-31T00:00:00"/>
    <x v="380"/>
    <n v="0"/>
    <n v="-238.1"/>
    <m/>
    <x v="24"/>
    <x v="12"/>
    <m/>
    <m/>
    <x v="5"/>
    <x v="12"/>
    <x v="0"/>
    <x v="5"/>
    <x v="5"/>
    <x v="3"/>
    <n v="238.1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3545.52"/>
    <m/>
    <x v="17"/>
    <x v="2"/>
    <m/>
    <m/>
    <x v="17"/>
    <x v="2"/>
    <x v="16"/>
    <x v="5"/>
    <x v="5"/>
    <x v="3"/>
    <n v="3545.52"/>
    <x v="17"/>
    <x v="1"/>
    <n v="2022"/>
    <x v="4"/>
  </r>
  <r>
    <x v="29"/>
    <s v="2.15.01.07.00.00"/>
    <x v="5"/>
    <x v="1"/>
    <x v="0"/>
    <x v="0"/>
    <x v="1"/>
    <x v="3"/>
    <m/>
    <s v="FORECAST"/>
    <x v="2"/>
    <x v="0"/>
    <d v="2022-05-31T00:00:00"/>
    <x v="380"/>
    <n v="0"/>
    <n v="-7142.86"/>
    <m/>
    <x v="9"/>
    <x v="21"/>
    <m/>
    <m/>
    <x v="9"/>
    <x v="21"/>
    <x v="0"/>
    <x v="5"/>
    <x v="5"/>
    <x v="3"/>
    <n v="7142.86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314.01"/>
    <m/>
    <x v="17"/>
    <x v="2"/>
    <m/>
    <m/>
    <x v="17"/>
    <x v="2"/>
    <x v="16"/>
    <x v="5"/>
    <x v="5"/>
    <x v="3"/>
    <n v="314.01"/>
    <x v="17"/>
    <x v="1"/>
    <n v="2022"/>
    <x v="4"/>
  </r>
  <r>
    <x v="19"/>
    <s v="1.02.03.00.00.00"/>
    <x v="5"/>
    <x v="2"/>
    <x v="1"/>
    <x v="0"/>
    <x v="1"/>
    <x v="0"/>
    <m/>
    <s v="FORECAST"/>
    <x v="2"/>
    <x v="0"/>
    <d v="2022-05-31T00:00:00"/>
    <x v="380"/>
    <n v="0"/>
    <n v="76.66"/>
    <m/>
    <x v="17"/>
    <x v="15"/>
    <m/>
    <m/>
    <x v="17"/>
    <x v="15"/>
    <x v="16"/>
    <x v="5"/>
    <x v="5"/>
    <x v="3"/>
    <n v="76.66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80"/>
    <n v="0"/>
    <n v="238.1"/>
    <m/>
    <x v="17"/>
    <x v="3"/>
    <m/>
    <m/>
    <x v="17"/>
    <x v="3"/>
    <x v="16"/>
    <x v="5"/>
    <x v="5"/>
    <x v="3"/>
    <n v="238.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803.96"/>
    <m/>
    <x v="17"/>
    <x v="2"/>
    <m/>
    <m/>
    <x v="17"/>
    <x v="2"/>
    <x v="16"/>
    <x v="5"/>
    <x v="5"/>
    <x v="3"/>
    <n v="803.9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79.650000000000006"/>
    <m/>
    <x v="17"/>
    <x v="2"/>
    <m/>
    <m/>
    <x v="17"/>
    <x v="2"/>
    <x v="16"/>
    <x v="5"/>
    <x v="5"/>
    <x v="3"/>
    <n v="79.650000000000006"/>
    <x v="17"/>
    <x v="1"/>
    <n v="2022"/>
    <x v="4"/>
  </r>
  <r>
    <x v="36"/>
    <s v="1.03.05.00.00.00"/>
    <x v="5"/>
    <x v="2"/>
    <x v="1"/>
    <x v="0"/>
    <x v="1"/>
    <x v="0"/>
    <m/>
    <s v="FORECAST"/>
    <x v="2"/>
    <x v="0"/>
    <d v="2022-05-31T00:00:00"/>
    <x v="380"/>
    <n v="0"/>
    <n v="652.78"/>
    <m/>
    <x v="8"/>
    <x v="8"/>
    <m/>
    <m/>
    <x v="8"/>
    <x v="8"/>
    <x v="23"/>
    <x v="5"/>
    <x v="5"/>
    <x v="3"/>
    <n v="652.7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7609.16"/>
    <m/>
    <x v="17"/>
    <x v="2"/>
    <m/>
    <m/>
    <x v="17"/>
    <x v="2"/>
    <x v="16"/>
    <x v="5"/>
    <x v="5"/>
    <x v="3"/>
    <n v="7609.1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935.11"/>
    <m/>
    <x v="17"/>
    <x v="2"/>
    <m/>
    <m/>
    <x v="17"/>
    <x v="2"/>
    <x v="16"/>
    <x v="5"/>
    <x v="5"/>
    <x v="3"/>
    <n v="935.11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17774.54"/>
    <m/>
    <x v="17"/>
    <x v="2"/>
    <m/>
    <m/>
    <x v="17"/>
    <x v="2"/>
    <x v="16"/>
    <x v="5"/>
    <x v="5"/>
    <x v="3"/>
    <n v="17774.54"/>
    <x v="17"/>
    <x v="1"/>
    <n v="2022"/>
    <x v="4"/>
  </r>
  <r>
    <x v="5"/>
    <s v="2.15.08.14.00.00"/>
    <x v="5"/>
    <x v="1"/>
    <x v="0"/>
    <x v="0"/>
    <x v="1"/>
    <x v="3"/>
    <m/>
    <s v="FORECAST"/>
    <x v="2"/>
    <x v="0"/>
    <d v="2022-05-31T00:00:00"/>
    <x v="380"/>
    <n v="0"/>
    <n v="-65.03"/>
    <m/>
    <x v="5"/>
    <x v="30"/>
    <m/>
    <m/>
    <x v="5"/>
    <x v="30"/>
    <x v="0"/>
    <x v="5"/>
    <x v="5"/>
    <x v="3"/>
    <n v="65.03"/>
    <x v="17"/>
    <x v="37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37.14"/>
    <m/>
    <x v="17"/>
    <x v="12"/>
    <m/>
    <m/>
    <x v="17"/>
    <x v="12"/>
    <x v="16"/>
    <x v="5"/>
    <x v="5"/>
    <x v="3"/>
    <n v="37.14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1238.18"/>
    <m/>
    <x v="17"/>
    <x v="2"/>
    <m/>
    <m/>
    <x v="17"/>
    <x v="2"/>
    <x v="16"/>
    <x v="5"/>
    <x v="5"/>
    <x v="3"/>
    <n v="1238.18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13690476.189999999"/>
    <m/>
    <x v="19"/>
    <x v="11"/>
    <m/>
    <m/>
    <x v="19"/>
    <x v="11"/>
    <x v="7"/>
    <x v="5"/>
    <x v="5"/>
    <x v="3"/>
    <n v="-13690476.189999999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8333.33"/>
    <m/>
    <x v="19"/>
    <x v="11"/>
    <m/>
    <m/>
    <x v="19"/>
    <x v="11"/>
    <x v="7"/>
    <x v="5"/>
    <x v="5"/>
    <x v="3"/>
    <n v="-8333.33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1190.48"/>
    <m/>
    <x v="19"/>
    <x v="11"/>
    <m/>
    <m/>
    <x v="19"/>
    <x v="11"/>
    <x v="7"/>
    <x v="5"/>
    <x v="5"/>
    <x v="3"/>
    <n v="-1190.48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47619.05"/>
    <m/>
    <x v="19"/>
    <x v="11"/>
    <m/>
    <m/>
    <x v="19"/>
    <x v="11"/>
    <x v="7"/>
    <x v="5"/>
    <x v="5"/>
    <x v="3"/>
    <n v="-47619.05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38095.24"/>
    <m/>
    <x v="19"/>
    <x v="11"/>
    <m/>
    <m/>
    <x v="19"/>
    <x v="11"/>
    <x v="7"/>
    <x v="5"/>
    <x v="5"/>
    <x v="3"/>
    <n v="-38095.24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2023809.52"/>
    <m/>
    <x v="19"/>
    <x v="11"/>
    <m/>
    <m/>
    <x v="19"/>
    <x v="11"/>
    <x v="7"/>
    <x v="5"/>
    <x v="5"/>
    <x v="3"/>
    <n v="-2023809.52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35714.29"/>
    <m/>
    <x v="19"/>
    <x v="11"/>
    <m/>
    <m/>
    <x v="19"/>
    <x v="11"/>
    <x v="7"/>
    <x v="5"/>
    <x v="5"/>
    <x v="3"/>
    <n v="-35714.29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47619.05"/>
    <m/>
    <x v="19"/>
    <x v="11"/>
    <m/>
    <m/>
    <x v="19"/>
    <x v="11"/>
    <x v="7"/>
    <x v="5"/>
    <x v="5"/>
    <x v="3"/>
    <n v="-47619.05"/>
    <x v="17"/>
    <x v="1"/>
    <n v="2022"/>
    <x v="4"/>
  </r>
  <r>
    <x v="9"/>
    <m/>
    <x v="5"/>
    <x v="1"/>
    <x v="0"/>
    <x v="0"/>
    <x v="0"/>
    <x v="0"/>
    <m/>
    <s v="FORECAST"/>
    <x v="2"/>
    <x v="0"/>
    <d v="2022-05-31T00:00:00"/>
    <x v="380"/>
    <n v="0"/>
    <n v="15964285.710000001"/>
    <m/>
    <x v="19"/>
    <x v="11"/>
    <m/>
    <m/>
    <x v="19"/>
    <x v="11"/>
    <x v="7"/>
    <x v="5"/>
    <x v="5"/>
    <x v="3"/>
    <n v="-15964285.710000001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80"/>
    <n v="0"/>
    <n v="1071.43"/>
    <m/>
    <x v="17"/>
    <x v="5"/>
    <m/>
    <m/>
    <x v="17"/>
    <x v="5"/>
    <x v="16"/>
    <x v="5"/>
    <x v="5"/>
    <x v="3"/>
    <n v="1071.43"/>
    <x v="17"/>
    <x v="1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47619.05"/>
    <m/>
    <x v="19"/>
    <x v="11"/>
    <m/>
    <m/>
    <x v="19"/>
    <x v="11"/>
    <x v="7"/>
    <x v="5"/>
    <x v="5"/>
    <x v="3"/>
    <n v="-47619.05"/>
    <x v="17"/>
    <x v="1"/>
    <n v="2022"/>
    <x v="4"/>
  </r>
  <r>
    <x v="9"/>
    <s v="2.05.01.00.00.00"/>
    <x v="5"/>
    <x v="2"/>
    <x v="0"/>
    <x v="0"/>
    <x v="1"/>
    <x v="0"/>
    <m/>
    <s v="FORECAST"/>
    <x v="2"/>
    <x v="0"/>
    <d v="2022-05-31T00:00:00"/>
    <x v="380"/>
    <n v="0"/>
    <n v="476190.48"/>
    <m/>
    <x v="19"/>
    <x v="2"/>
    <m/>
    <m/>
    <x v="19"/>
    <x v="2"/>
    <x v="7"/>
    <x v="5"/>
    <x v="5"/>
    <x v="3"/>
    <n v="476190.48"/>
    <x v="17"/>
    <x v="1"/>
    <n v="2022"/>
    <x v="4"/>
  </r>
  <r>
    <x v="9"/>
    <s v="2.15.08.14.00.00"/>
    <x v="5"/>
    <x v="1"/>
    <x v="0"/>
    <x v="0"/>
    <x v="1"/>
    <x v="3"/>
    <m/>
    <s v="FORECAST"/>
    <x v="2"/>
    <x v="0"/>
    <d v="2022-05-31T00:00:00"/>
    <x v="380"/>
    <n v="0"/>
    <n v="-2380.9499999999998"/>
    <m/>
    <x v="19"/>
    <x v="6"/>
    <m/>
    <m/>
    <x v="19"/>
    <x v="6"/>
    <x v="7"/>
    <x v="5"/>
    <x v="5"/>
    <x v="3"/>
    <n v="2380.9499999999998"/>
    <x v="17"/>
    <x v="37"/>
    <n v="2022"/>
    <x v="4"/>
  </r>
  <r>
    <x v="45"/>
    <s v="2.15.08.05.00.00"/>
    <x v="5"/>
    <x v="1"/>
    <x v="0"/>
    <x v="0"/>
    <x v="1"/>
    <x v="3"/>
    <m/>
    <s v="FORECAST"/>
    <x v="2"/>
    <x v="0"/>
    <d v="2022-05-31T00:00:00"/>
    <x v="380"/>
    <n v="0"/>
    <n v="-59523.81"/>
    <m/>
    <x v="37"/>
    <x v="33"/>
    <m/>
    <m/>
    <x v="26"/>
    <x v="33"/>
    <x v="0"/>
    <x v="5"/>
    <x v="5"/>
    <x v="3"/>
    <n v="59523.81"/>
    <x v="17"/>
    <x v="37"/>
    <n v="2022"/>
    <x v="4"/>
  </r>
  <r>
    <x v="9"/>
    <s v="2.03.01.02.00.00"/>
    <x v="5"/>
    <x v="1"/>
    <x v="0"/>
    <x v="0"/>
    <x v="1"/>
    <x v="3"/>
    <m/>
    <s v="FORECAST"/>
    <x v="2"/>
    <x v="0"/>
    <d v="2022-05-31T00:00:00"/>
    <x v="380"/>
    <n v="0"/>
    <n v="-8333.33"/>
    <m/>
    <x v="19"/>
    <x v="6"/>
    <m/>
    <m/>
    <x v="19"/>
    <x v="6"/>
    <x v="7"/>
    <x v="5"/>
    <x v="5"/>
    <x v="3"/>
    <n v="8333.33"/>
    <x v="17"/>
    <x v="37"/>
    <n v="2022"/>
    <x v="4"/>
  </r>
  <r>
    <x v="9"/>
    <s v="2.15.01.12.00.00"/>
    <x v="5"/>
    <x v="1"/>
    <x v="0"/>
    <x v="0"/>
    <x v="1"/>
    <x v="3"/>
    <m/>
    <s v="FORECAST"/>
    <x v="2"/>
    <x v="0"/>
    <d v="2022-05-31T00:00:00"/>
    <x v="380"/>
    <n v="0"/>
    <n v="-1190.48"/>
    <m/>
    <x v="19"/>
    <x v="6"/>
    <m/>
    <m/>
    <x v="19"/>
    <x v="6"/>
    <x v="7"/>
    <x v="5"/>
    <x v="5"/>
    <x v="3"/>
    <n v="1190.48"/>
    <x v="17"/>
    <x v="37"/>
    <n v="2022"/>
    <x v="4"/>
  </r>
  <r>
    <x v="3"/>
    <s v="2.01.04.00.00.00"/>
    <x v="5"/>
    <x v="1"/>
    <x v="0"/>
    <x v="0"/>
    <x v="1"/>
    <x v="3"/>
    <m/>
    <s v="FORECAST"/>
    <x v="2"/>
    <x v="0"/>
    <d v="2022-05-31T00:00:00"/>
    <x v="380"/>
    <n v="0"/>
    <n v="-32142.86"/>
    <m/>
    <x v="23"/>
    <x v="6"/>
    <m/>
    <m/>
    <x v="15"/>
    <x v="6"/>
    <x v="2"/>
    <x v="5"/>
    <x v="5"/>
    <x v="3"/>
    <n v="32142.86"/>
    <x v="17"/>
    <x v="38"/>
    <n v="2022"/>
    <x v="4"/>
  </r>
  <r>
    <x v="9"/>
    <m/>
    <x v="5"/>
    <x v="1"/>
    <x v="0"/>
    <x v="0"/>
    <x v="1"/>
    <x v="0"/>
    <m/>
    <s v="FORECAST"/>
    <x v="2"/>
    <x v="0"/>
    <d v="2022-05-31T00:00:00"/>
    <x v="380"/>
    <n v="0"/>
    <n v="23809.52"/>
    <m/>
    <x v="19"/>
    <x v="11"/>
    <m/>
    <m/>
    <x v="19"/>
    <x v="11"/>
    <x v="7"/>
    <x v="5"/>
    <x v="5"/>
    <x v="3"/>
    <n v="-23809.52"/>
    <x v="17"/>
    <x v="1"/>
    <n v="2022"/>
    <x v="4"/>
  </r>
  <r>
    <x v="19"/>
    <s v="1.02.05.00.00.00"/>
    <x v="5"/>
    <x v="2"/>
    <x v="1"/>
    <x v="0"/>
    <x v="1"/>
    <x v="0"/>
    <m/>
    <s v="FORECAST"/>
    <x v="2"/>
    <x v="0"/>
    <d v="2022-05-31T00:00:00"/>
    <x v="380"/>
    <n v="0"/>
    <n v="238.1"/>
    <m/>
    <x v="17"/>
    <x v="5"/>
    <m/>
    <m/>
    <x v="17"/>
    <x v="5"/>
    <x v="16"/>
    <x v="5"/>
    <x v="5"/>
    <x v="3"/>
    <n v="238.1"/>
    <x v="17"/>
    <x v="1"/>
    <n v="2022"/>
    <x v="4"/>
  </r>
  <r>
    <x v="9"/>
    <s v="2.15.03.00.00.00"/>
    <x v="5"/>
    <x v="1"/>
    <x v="0"/>
    <x v="0"/>
    <x v="1"/>
    <x v="3"/>
    <m/>
    <s v="FORECAST"/>
    <x v="2"/>
    <x v="0"/>
    <d v="2022-05-31T00:00:00"/>
    <x v="380"/>
    <n v="0"/>
    <n v="-23809.52"/>
    <m/>
    <x v="19"/>
    <x v="6"/>
    <m/>
    <m/>
    <x v="19"/>
    <x v="6"/>
    <x v="7"/>
    <x v="5"/>
    <x v="5"/>
    <x v="3"/>
    <n v="23809.52"/>
    <x v="17"/>
    <x v="37"/>
    <n v="2022"/>
    <x v="4"/>
  </r>
  <r>
    <x v="9"/>
    <s v="2.09.02.04.00.00"/>
    <x v="5"/>
    <x v="1"/>
    <x v="0"/>
    <x v="0"/>
    <x v="1"/>
    <x v="3"/>
    <m/>
    <s v="FORECAST"/>
    <x v="2"/>
    <x v="0"/>
    <d v="2022-05-31T00:00:00"/>
    <x v="380"/>
    <n v="0"/>
    <n v="-47619.05"/>
    <m/>
    <x v="19"/>
    <x v="6"/>
    <m/>
    <m/>
    <x v="19"/>
    <x v="6"/>
    <x v="7"/>
    <x v="5"/>
    <x v="5"/>
    <x v="3"/>
    <n v="47619.05"/>
    <x v="17"/>
    <x v="37"/>
    <n v="2022"/>
    <x v="4"/>
  </r>
  <r>
    <x v="9"/>
    <s v="2.02.00.00.00.00"/>
    <x v="5"/>
    <x v="1"/>
    <x v="0"/>
    <x v="0"/>
    <x v="1"/>
    <x v="3"/>
    <m/>
    <s v="FORECAST"/>
    <x v="2"/>
    <x v="0"/>
    <d v="2022-05-31T00:00:00"/>
    <x v="380"/>
    <n v="0"/>
    <n v="-2023809.52"/>
    <m/>
    <x v="19"/>
    <x v="6"/>
    <m/>
    <m/>
    <x v="19"/>
    <x v="6"/>
    <x v="7"/>
    <x v="5"/>
    <x v="5"/>
    <x v="3"/>
    <n v="2023809.52"/>
    <x v="17"/>
    <x v="37"/>
    <n v="2022"/>
    <x v="4"/>
  </r>
  <r>
    <x v="3"/>
    <s v="2.01.02.00.00.00"/>
    <x v="5"/>
    <x v="1"/>
    <x v="0"/>
    <x v="0"/>
    <x v="1"/>
    <x v="3"/>
    <m/>
    <s v="FORECAST"/>
    <x v="2"/>
    <x v="0"/>
    <d v="2022-05-31T00:00:00"/>
    <x v="380"/>
    <n v="0"/>
    <n v="-476190.48"/>
    <m/>
    <x v="22"/>
    <x v="6"/>
    <m/>
    <m/>
    <x v="15"/>
    <x v="6"/>
    <x v="2"/>
    <x v="5"/>
    <x v="5"/>
    <x v="3"/>
    <n v="476190.48"/>
    <x v="17"/>
    <x v="38"/>
    <n v="2022"/>
    <x v="4"/>
  </r>
  <r>
    <x v="3"/>
    <s v="2.01.01.01.00.00"/>
    <x v="5"/>
    <x v="1"/>
    <x v="0"/>
    <x v="0"/>
    <x v="1"/>
    <x v="3"/>
    <m/>
    <s v="FORECAST"/>
    <x v="2"/>
    <x v="0"/>
    <d v="2022-05-31T00:00:00"/>
    <x v="380"/>
    <n v="0"/>
    <n v="-13095238.1"/>
    <m/>
    <x v="15"/>
    <x v="6"/>
    <m/>
    <m/>
    <x v="15"/>
    <x v="6"/>
    <x v="2"/>
    <x v="5"/>
    <x v="5"/>
    <x v="3"/>
    <n v="13095238.1"/>
    <x v="17"/>
    <x v="38"/>
    <n v="2022"/>
    <x v="4"/>
  </r>
  <r>
    <x v="19"/>
    <s v="1.02.11.00.00.00"/>
    <x v="5"/>
    <x v="2"/>
    <x v="1"/>
    <x v="0"/>
    <x v="1"/>
    <x v="0"/>
    <m/>
    <s v="FORECAST"/>
    <x v="2"/>
    <x v="0"/>
    <d v="2022-05-31T00:00:00"/>
    <x v="380"/>
    <n v="0"/>
    <n v="147.62"/>
    <m/>
    <x v="17"/>
    <x v="20"/>
    <m/>
    <m/>
    <x v="17"/>
    <x v="20"/>
    <x v="16"/>
    <x v="5"/>
    <x v="5"/>
    <x v="3"/>
    <n v="147.62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202.38"/>
    <m/>
    <x v="17"/>
    <x v="20"/>
    <m/>
    <m/>
    <x v="17"/>
    <x v="20"/>
    <x v="16"/>
    <x v="5"/>
    <x v="5"/>
    <x v="3"/>
    <n v="202.38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154.76"/>
    <m/>
    <x v="17"/>
    <x v="20"/>
    <m/>
    <m/>
    <x v="17"/>
    <x v="20"/>
    <x v="16"/>
    <x v="5"/>
    <x v="5"/>
    <x v="3"/>
    <n v="154.76"/>
    <x v="17"/>
    <x v="1"/>
    <n v="2022"/>
    <x v="4"/>
  </r>
  <r>
    <x v="19"/>
    <s v="1.02.06.00.00.00"/>
    <x v="5"/>
    <x v="2"/>
    <x v="1"/>
    <x v="0"/>
    <x v="1"/>
    <x v="0"/>
    <m/>
    <s v="FORECAST"/>
    <x v="2"/>
    <x v="0"/>
    <d v="2022-05-31T00:00:00"/>
    <x v="380"/>
    <n v="0"/>
    <n v="6.45"/>
    <m/>
    <x v="17"/>
    <x v="20"/>
    <m/>
    <m/>
    <x v="17"/>
    <x v="20"/>
    <x v="16"/>
    <x v="5"/>
    <x v="5"/>
    <x v="3"/>
    <n v="6.45"/>
    <x v="17"/>
    <x v="1"/>
    <n v="2022"/>
    <x v="4"/>
  </r>
  <r>
    <x v="9"/>
    <s v="2.03.01.07.00.00"/>
    <x v="5"/>
    <x v="1"/>
    <x v="0"/>
    <x v="0"/>
    <x v="1"/>
    <x v="3"/>
    <m/>
    <s v="FORECAST"/>
    <x v="2"/>
    <x v="0"/>
    <d v="2022-05-31T00:00:00"/>
    <x v="380"/>
    <n v="0"/>
    <n v="-185.71"/>
    <m/>
    <x v="19"/>
    <x v="16"/>
    <m/>
    <m/>
    <x v="19"/>
    <x v="16"/>
    <x v="7"/>
    <x v="5"/>
    <x v="5"/>
    <x v="3"/>
    <n v="185.71"/>
    <x v="17"/>
    <x v="37"/>
    <n v="2022"/>
    <x v="4"/>
  </r>
  <r>
    <x v="6"/>
    <s v="2.15.03.00.00.00"/>
    <x v="5"/>
    <x v="1"/>
    <x v="0"/>
    <x v="0"/>
    <x v="1"/>
    <x v="3"/>
    <m/>
    <s v="FORECAST"/>
    <x v="2"/>
    <x v="0"/>
    <d v="2022-05-31T00:00:00"/>
    <x v="380"/>
    <n v="0"/>
    <n v="-11904.76"/>
    <m/>
    <x v="1"/>
    <x v="20"/>
    <m/>
    <m/>
    <x v="1"/>
    <x v="20"/>
    <x v="0"/>
    <x v="5"/>
    <x v="5"/>
    <x v="3"/>
    <n v="11904.76"/>
    <x v="17"/>
    <x v="37"/>
    <n v="2022"/>
    <x v="4"/>
  </r>
  <r>
    <x v="4"/>
    <s v="2.12.00.00.00.00"/>
    <x v="5"/>
    <x v="1"/>
    <x v="0"/>
    <x v="0"/>
    <x v="1"/>
    <x v="3"/>
    <m/>
    <s v="FORECAST"/>
    <x v="2"/>
    <x v="0"/>
    <d v="2022-05-31T00:00:00"/>
    <x v="380"/>
    <n v="0"/>
    <n v="-1190.48"/>
    <m/>
    <x v="3"/>
    <x v="4"/>
    <m/>
    <m/>
    <x v="3"/>
    <x v="4"/>
    <x v="3"/>
    <x v="5"/>
    <x v="5"/>
    <x v="3"/>
    <n v="1190.48"/>
    <x v="17"/>
    <x v="37"/>
    <n v="2022"/>
    <x v="4"/>
  </r>
  <r>
    <x v="5"/>
    <s v="2.15.08.09.00.00"/>
    <x v="5"/>
    <x v="1"/>
    <x v="0"/>
    <x v="0"/>
    <x v="1"/>
    <x v="3"/>
    <m/>
    <s v="FORECAST"/>
    <x v="2"/>
    <x v="0"/>
    <d v="2022-05-31T00:00:00"/>
    <x v="380"/>
    <n v="0"/>
    <n v="-523.80999999999995"/>
    <m/>
    <x v="39"/>
    <x v="2"/>
    <m/>
    <m/>
    <x v="5"/>
    <x v="2"/>
    <x v="0"/>
    <x v="5"/>
    <x v="5"/>
    <x v="3"/>
    <n v="523.80999999999995"/>
    <x v="17"/>
    <x v="37"/>
    <n v="2022"/>
    <x v="4"/>
  </r>
  <r>
    <x v="29"/>
    <s v="2.15.01.07.00.00"/>
    <x v="5"/>
    <x v="1"/>
    <x v="0"/>
    <x v="0"/>
    <x v="1"/>
    <x v="3"/>
    <m/>
    <s v="FORECAST"/>
    <x v="2"/>
    <x v="0"/>
    <d v="2022-06-30T00:00:00"/>
    <x v="381"/>
    <n v="0"/>
    <n v="-23809.52"/>
    <m/>
    <x v="9"/>
    <x v="21"/>
    <m/>
    <m/>
    <x v="9"/>
    <x v="21"/>
    <x v="0"/>
    <x v="6"/>
    <x v="6"/>
    <x v="3"/>
    <n v="23809.52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803.96"/>
    <m/>
    <x v="17"/>
    <x v="2"/>
    <m/>
    <m/>
    <x v="17"/>
    <x v="2"/>
    <x v="16"/>
    <x v="6"/>
    <x v="6"/>
    <x v="3"/>
    <n v="803.96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666.67"/>
    <m/>
    <x v="17"/>
    <x v="13"/>
    <m/>
    <m/>
    <x v="17"/>
    <x v="13"/>
    <x v="16"/>
    <x v="6"/>
    <x v="6"/>
    <x v="3"/>
    <n v="1666.6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708.1"/>
    <m/>
    <x v="17"/>
    <x v="13"/>
    <m/>
    <m/>
    <x v="17"/>
    <x v="13"/>
    <x v="16"/>
    <x v="6"/>
    <x v="6"/>
    <x v="3"/>
    <n v="1708.1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2380.9499999999998"/>
    <m/>
    <x v="17"/>
    <x v="3"/>
    <m/>
    <m/>
    <x v="17"/>
    <x v="3"/>
    <x v="16"/>
    <x v="6"/>
    <x v="6"/>
    <x v="3"/>
    <n v="2380.9499999999998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2.74"/>
    <m/>
    <x v="17"/>
    <x v="13"/>
    <m/>
    <m/>
    <x v="17"/>
    <x v="13"/>
    <x v="16"/>
    <x v="6"/>
    <x v="6"/>
    <x v="3"/>
    <n v="32.7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6.32"/>
    <m/>
    <x v="17"/>
    <x v="2"/>
    <m/>
    <m/>
    <x v="17"/>
    <x v="2"/>
    <x v="16"/>
    <x v="6"/>
    <x v="6"/>
    <x v="3"/>
    <n v="36.32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545.52"/>
    <m/>
    <x v="17"/>
    <x v="2"/>
    <m/>
    <m/>
    <x v="17"/>
    <x v="2"/>
    <x v="16"/>
    <x v="6"/>
    <x v="6"/>
    <x v="3"/>
    <n v="3545.52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7609.16"/>
    <m/>
    <x v="17"/>
    <x v="2"/>
    <m/>
    <m/>
    <x v="17"/>
    <x v="2"/>
    <x v="16"/>
    <x v="6"/>
    <x v="6"/>
    <x v="3"/>
    <n v="7609.1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79.650000000000006"/>
    <m/>
    <x v="17"/>
    <x v="2"/>
    <m/>
    <m/>
    <x v="17"/>
    <x v="2"/>
    <x v="16"/>
    <x v="6"/>
    <x v="6"/>
    <x v="3"/>
    <n v="79.65000000000000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14.01"/>
    <m/>
    <x v="17"/>
    <x v="2"/>
    <m/>
    <m/>
    <x v="17"/>
    <x v="2"/>
    <x v="16"/>
    <x v="6"/>
    <x v="6"/>
    <x v="3"/>
    <n v="314.01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78.63"/>
    <m/>
    <x v="17"/>
    <x v="13"/>
    <m/>
    <m/>
    <x v="17"/>
    <x v="13"/>
    <x v="16"/>
    <x v="6"/>
    <x v="6"/>
    <x v="3"/>
    <n v="478.63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636.07000000000005"/>
    <m/>
    <x v="17"/>
    <x v="2"/>
    <m/>
    <m/>
    <x v="17"/>
    <x v="2"/>
    <x v="16"/>
    <x v="6"/>
    <x v="6"/>
    <x v="3"/>
    <n v="636.0700000000000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9297.19"/>
    <m/>
    <x v="17"/>
    <x v="2"/>
    <m/>
    <m/>
    <x v="17"/>
    <x v="2"/>
    <x v="16"/>
    <x v="6"/>
    <x v="6"/>
    <x v="3"/>
    <n v="9297.19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42.86000000000001"/>
    <m/>
    <x v="17"/>
    <x v="2"/>
    <m/>
    <m/>
    <x v="17"/>
    <x v="2"/>
    <x v="16"/>
    <x v="6"/>
    <x v="6"/>
    <x v="3"/>
    <n v="142.86000000000001"/>
    <x v="18"/>
    <x v="1"/>
    <n v="2022"/>
    <x v="4"/>
  </r>
  <r>
    <x v="36"/>
    <s v="1.03.05.00.00.00"/>
    <x v="5"/>
    <x v="2"/>
    <x v="1"/>
    <x v="0"/>
    <x v="1"/>
    <x v="0"/>
    <m/>
    <s v="FORECAST"/>
    <x v="2"/>
    <x v="0"/>
    <d v="2022-06-30T00:00:00"/>
    <x v="381"/>
    <n v="0"/>
    <n v="652.78"/>
    <m/>
    <x v="8"/>
    <x v="8"/>
    <m/>
    <m/>
    <x v="8"/>
    <x v="8"/>
    <x v="23"/>
    <x v="6"/>
    <x v="6"/>
    <x v="3"/>
    <n v="652.78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55.54"/>
    <m/>
    <x v="17"/>
    <x v="8"/>
    <m/>
    <m/>
    <x v="17"/>
    <x v="8"/>
    <x v="16"/>
    <x v="6"/>
    <x v="6"/>
    <x v="3"/>
    <n v="55.5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935.11"/>
    <m/>
    <x v="17"/>
    <x v="2"/>
    <m/>
    <m/>
    <x v="17"/>
    <x v="2"/>
    <x v="16"/>
    <x v="6"/>
    <x v="6"/>
    <x v="3"/>
    <n v="935.11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3571.43"/>
    <m/>
    <x v="17"/>
    <x v="3"/>
    <m/>
    <m/>
    <x v="17"/>
    <x v="3"/>
    <x v="16"/>
    <x v="6"/>
    <x v="6"/>
    <x v="3"/>
    <n v="3571.43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7774.54"/>
    <m/>
    <x v="17"/>
    <x v="2"/>
    <m/>
    <m/>
    <x v="17"/>
    <x v="2"/>
    <x v="16"/>
    <x v="6"/>
    <x v="6"/>
    <x v="3"/>
    <n v="17774.54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2857.14"/>
    <m/>
    <x v="17"/>
    <x v="3"/>
    <m/>
    <m/>
    <x v="17"/>
    <x v="3"/>
    <x v="16"/>
    <x v="6"/>
    <x v="6"/>
    <x v="3"/>
    <n v="2857.1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96.94"/>
    <m/>
    <x v="17"/>
    <x v="2"/>
    <m/>
    <m/>
    <x v="17"/>
    <x v="2"/>
    <x v="16"/>
    <x v="6"/>
    <x v="6"/>
    <x v="3"/>
    <n v="296.9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4676.16"/>
    <m/>
    <x v="17"/>
    <x v="2"/>
    <m/>
    <m/>
    <x v="17"/>
    <x v="2"/>
    <x v="16"/>
    <x v="6"/>
    <x v="6"/>
    <x v="3"/>
    <n v="14676.1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6193.85"/>
    <m/>
    <x v="17"/>
    <x v="2"/>
    <m/>
    <m/>
    <x v="17"/>
    <x v="2"/>
    <x v="16"/>
    <x v="6"/>
    <x v="6"/>
    <x v="3"/>
    <n v="6193.8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953.1499999999996"/>
    <m/>
    <x v="17"/>
    <x v="2"/>
    <m/>
    <m/>
    <x v="17"/>
    <x v="2"/>
    <x v="16"/>
    <x v="6"/>
    <x v="6"/>
    <x v="3"/>
    <n v="4953.149999999999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63.2"/>
    <m/>
    <x v="17"/>
    <x v="2"/>
    <m/>
    <m/>
    <x v="17"/>
    <x v="2"/>
    <x v="16"/>
    <x v="6"/>
    <x v="6"/>
    <x v="3"/>
    <n v="363.2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940.68"/>
    <m/>
    <x v="17"/>
    <x v="2"/>
    <m/>
    <m/>
    <x v="17"/>
    <x v="2"/>
    <x v="16"/>
    <x v="6"/>
    <x v="6"/>
    <x v="3"/>
    <n v="4940.68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238.18"/>
    <m/>
    <x v="17"/>
    <x v="2"/>
    <m/>
    <m/>
    <x v="17"/>
    <x v="2"/>
    <x v="16"/>
    <x v="6"/>
    <x v="6"/>
    <x v="3"/>
    <n v="1238.18"/>
    <x v="18"/>
    <x v="1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7.52"/>
    <m/>
    <x v="24"/>
    <x v="13"/>
    <m/>
    <m/>
    <x v="5"/>
    <x v="13"/>
    <x v="0"/>
    <x v="6"/>
    <x v="6"/>
    <x v="3"/>
    <n v="7.52"/>
    <x v="18"/>
    <x v="39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81"/>
    <n v="0"/>
    <n v="-43817.17"/>
    <m/>
    <x v="5"/>
    <x v="25"/>
    <m/>
    <m/>
    <x v="5"/>
    <x v="25"/>
    <x v="0"/>
    <x v="6"/>
    <x v="6"/>
    <x v="3"/>
    <n v="43817.17"/>
    <x v="18"/>
    <x v="39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81"/>
    <n v="0"/>
    <n v="-119.05"/>
    <m/>
    <x v="5"/>
    <x v="30"/>
    <m/>
    <m/>
    <x v="5"/>
    <x v="30"/>
    <x v="0"/>
    <x v="6"/>
    <x v="6"/>
    <x v="3"/>
    <n v="119.05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137.1099999999999"/>
    <m/>
    <x v="17"/>
    <x v="27"/>
    <m/>
    <m/>
    <x v="17"/>
    <x v="27"/>
    <x v="16"/>
    <x v="6"/>
    <x v="6"/>
    <x v="3"/>
    <n v="1137.1099999999999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7.14"/>
    <m/>
    <x v="17"/>
    <x v="12"/>
    <m/>
    <m/>
    <x v="17"/>
    <x v="12"/>
    <x v="16"/>
    <x v="6"/>
    <x v="6"/>
    <x v="3"/>
    <n v="37.14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57142.85999999999"/>
    <m/>
    <x v="17"/>
    <x v="12"/>
    <m/>
    <m/>
    <x v="17"/>
    <x v="12"/>
    <x v="16"/>
    <x v="6"/>
    <x v="6"/>
    <x v="3"/>
    <n v="157142.85999999999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553.51"/>
    <m/>
    <x v="17"/>
    <x v="15"/>
    <m/>
    <m/>
    <x v="17"/>
    <x v="15"/>
    <x v="16"/>
    <x v="6"/>
    <x v="6"/>
    <x v="3"/>
    <n v="553.51"/>
    <x v="18"/>
    <x v="1"/>
    <n v="2022"/>
    <x v="4"/>
  </r>
  <r>
    <x v="5"/>
    <s v="2.15.01.05.02.00"/>
    <x v="5"/>
    <x v="1"/>
    <x v="0"/>
    <x v="0"/>
    <x v="1"/>
    <x v="3"/>
    <m/>
    <s v="FORECAST"/>
    <x v="2"/>
    <x v="0"/>
    <d v="2022-06-30T00:00:00"/>
    <x v="381"/>
    <n v="0"/>
    <n v="-100.74"/>
    <m/>
    <x v="25"/>
    <x v="13"/>
    <m/>
    <m/>
    <x v="5"/>
    <x v="13"/>
    <x v="0"/>
    <x v="6"/>
    <x v="6"/>
    <x v="3"/>
    <n v="100.74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40.840000000000003"/>
    <m/>
    <x v="24"/>
    <x v="13"/>
    <m/>
    <m/>
    <x v="5"/>
    <x v="13"/>
    <x v="0"/>
    <x v="6"/>
    <x v="6"/>
    <x v="3"/>
    <n v="40.840000000000003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113.1"/>
    <m/>
    <x v="24"/>
    <x v="13"/>
    <m/>
    <m/>
    <x v="5"/>
    <x v="13"/>
    <x v="0"/>
    <x v="6"/>
    <x v="6"/>
    <x v="3"/>
    <n v="113.1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96.81"/>
    <m/>
    <x v="17"/>
    <x v="2"/>
    <m/>
    <m/>
    <x v="17"/>
    <x v="2"/>
    <x v="16"/>
    <x v="6"/>
    <x v="6"/>
    <x v="3"/>
    <n v="296.81"/>
    <x v="18"/>
    <x v="1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7.14"/>
    <m/>
    <x v="24"/>
    <x v="13"/>
    <m/>
    <m/>
    <x v="5"/>
    <x v="13"/>
    <x v="0"/>
    <x v="6"/>
    <x v="6"/>
    <x v="3"/>
    <n v="7.14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3839.03"/>
    <m/>
    <x v="17"/>
    <x v="2"/>
    <m/>
    <m/>
    <x v="17"/>
    <x v="2"/>
    <x v="16"/>
    <x v="6"/>
    <x v="6"/>
    <x v="3"/>
    <n v="3839.03"/>
    <x v="18"/>
    <x v="1"/>
    <n v="2022"/>
    <x v="4"/>
  </r>
  <r>
    <x v="5"/>
    <s v="2.15.08.14.00.00"/>
    <x v="5"/>
    <x v="1"/>
    <x v="0"/>
    <x v="0"/>
    <x v="1"/>
    <x v="3"/>
    <m/>
    <s v="FORECAST"/>
    <x v="2"/>
    <x v="0"/>
    <d v="2022-06-30T00:00:00"/>
    <x v="381"/>
    <n v="0"/>
    <n v="-35714.29"/>
    <m/>
    <x v="5"/>
    <x v="12"/>
    <m/>
    <m/>
    <x v="5"/>
    <x v="12"/>
    <x v="0"/>
    <x v="6"/>
    <x v="6"/>
    <x v="3"/>
    <n v="35714.29"/>
    <x v="18"/>
    <x v="39"/>
    <n v="2022"/>
    <x v="4"/>
  </r>
  <r>
    <x v="5"/>
    <s v="2.15.01.12.00.00"/>
    <x v="5"/>
    <x v="1"/>
    <x v="0"/>
    <x v="0"/>
    <x v="1"/>
    <x v="3"/>
    <m/>
    <s v="FORECAST"/>
    <x v="2"/>
    <x v="0"/>
    <d v="2022-06-30T00:00:00"/>
    <x v="381"/>
    <n v="0"/>
    <n v="-219.05"/>
    <m/>
    <x v="24"/>
    <x v="12"/>
    <m/>
    <m/>
    <x v="5"/>
    <x v="12"/>
    <x v="0"/>
    <x v="6"/>
    <x v="6"/>
    <x v="3"/>
    <n v="219.05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409.16"/>
    <m/>
    <x v="17"/>
    <x v="2"/>
    <m/>
    <m/>
    <x v="17"/>
    <x v="2"/>
    <x v="16"/>
    <x v="6"/>
    <x v="6"/>
    <x v="3"/>
    <n v="409.1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407.31"/>
    <m/>
    <x v="17"/>
    <x v="2"/>
    <m/>
    <m/>
    <x v="17"/>
    <x v="2"/>
    <x v="16"/>
    <x v="6"/>
    <x v="6"/>
    <x v="3"/>
    <n v="2407.31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47619.05"/>
    <m/>
    <x v="19"/>
    <x v="11"/>
    <m/>
    <m/>
    <x v="19"/>
    <x v="11"/>
    <x v="7"/>
    <x v="6"/>
    <x v="6"/>
    <x v="3"/>
    <n v="-47619.05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9047.6200000000008"/>
    <m/>
    <x v="17"/>
    <x v="5"/>
    <m/>
    <m/>
    <x v="17"/>
    <x v="5"/>
    <x v="16"/>
    <x v="6"/>
    <x v="6"/>
    <x v="3"/>
    <n v="9047.6200000000008"/>
    <x v="18"/>
    <x v="1"/>
    <n v="2022"/>
    <x v="4"/>
  </r>
  <r>
    <x v="9"/>
    <m/>
    <x v="5"/>
    <x v="1"/>
    <x v="0"/>
    <x v="0"/>
    <x v="0"/>
    <x v="0"/>
    <m/>
    <s v="FORECAST"/>
    <x v="2"/>
    <x v="0"/>
    <d v="2022-06-30T00:00:00"/>
    <x v="381"/>
    <n v="0"/>
    <n v="13440000"/>
    <m/>
    <x v="19"/>
    <x v="11"/>
    <m/>
    <m/>
    <x v="19"/>
    <x v="11"/>
    <x v="7"/>
    <x v="6"/>
    <x v="6"/>
    <x v="3"/>
    <n v="-13440000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9166666.6699999999"/>
    <m/>
    <x v="19"/>
    <x v="11"/>
    <m/>
    <m/>
    <x v="19"/>
    <x v="11"/>
    <x v="7"/>
    <x v="6"/>
    <x v="6"/>
    <x v="3"/>
    <n v="-9166666.6699999999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4047619.05"/>
    <m/>
    <x v="19"/>
    <x v="11"/>
    <m/>
    <m/>
    <x v="19"/>
    <x v="11"/>
    <x v="7"/>
    <x v="6"/>
    <x v="6"/>
    <x v="3"/>
    <n v="-4047619.05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23809.52"/>
    <m/>
    <x v="19"/>
    <x v="11"/>
    <m/>
    <m/>
    <x v="19"/>
    <x v="11"/>
    <x v="7"/>
    <x v="6"/>
    <x v="6"/>
    <x v="3"/>
    <n v="-23809.52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1190.48"/>
    <m/>
    <x v="19"/>
    <x v="11"/>
    <m/>
    <m/>
    <x v="19"/>
    <x v="11"/>
    <x v="7"/>
    <x v="6"/>
    <x v="6"/>
    <x v="3"/>
    <n v="-1190.48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16666.669999999998"/>
    <m/>
    <x v="19"/>
    <x v="11"/>
    <m/>
    <m/>
    <x v="19"/>
    <x v="11"/>
    <x v="7"/>
    <x v="6"/>
    <x v="6"/>
    <x v="3"/>
    <n v="-16666.669999999998"/>
    <x v="18"/>
    <x v="1"/>
    <n v="2022"/>
    <x v="4"/>
  </r>
  <r>
    <x v="9"/>
    <s v="2.03.01.07.00.00"/>
    <x v="5"/>
    <x v="1"/>
    <x v="0"/>
    <x v="0"/>
    <x v="1"/>
    <x v="3"/>
    <m/>
    <s v="FORECAST"/>
    <x v="2"/>
    <x v="0"/>
    <d v="2022-06-30T00:00:00"/>
    <x v="381"/>
    <n v="0"/>
    <n v="-154.76"/>
    <m/>
    <x v="19"/>
    <x v="8"/>
    <m/>
    <m/>
    <x v="19"/>
    <x v="8"/>
    <x v="7"/>
    <x v="6"/>
    <x v="6"/>
    <x v="3"/>
    <n v="154.76"/>
    <x v="18"/>
    <x v="39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35714.29"/>
    <m/>
    <x v="19"/>
    <x v="11"/>
    <m/>
    <m/>
    <x v="19"/>
    <x v="11"/>
    <x v="7"/>
    <x v="6"/>
    <x v="6"/>
    <x v="3"/>
    <n v="-35714.29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1904.76"/>
    <m/>
    <x v="19"/>
    <x v="11"/>
    <m/>
    <m/>
    <x v="19"/>
    <x v="11"/>
    <x v="7"/>
    <x v="6"/>
    <x v="6"/>
    <x v="3"/>
    <n v="-1904.76"/>
    <x v="18"/>
    <x v="1"/>
    <n v="2022"/>
    <x v="4"/>
  </r>
  <r>
    <x v="9"/>
    <s v="2.09.02.04.00.00"/>
    <x v="5"/>
    <x v="1"/>
    <x v="0"/>
    <x v="0"/>
    <x v="1"/>
    <x v="3"/>
    <m/>
    <s v="FORECAST"/>
    <x v="2"/>
    <x v="0"/>
    <d v="2022-06-30T00:00:00"/>
    <x v="381"/>
    <n v="0"/>
    <n v="-47619.05"/>
    <m/>
    <x v="19"/>
    <x v="6"/>
    <m/>
    <m/>
    <x v="19"/>
    <x v="6"/>
    <x v="7"/>
    <x v="6"/>
    <x v="6"/>
    <x v="3"/>
    <n v="47619.05"/>
    <x v="18"/>
    <x v="39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15476.19"/>
    <m/>
    <x v="19"/>
    <x v="11"/>
    <m/>
    <m/>
    <x v="19"/>
    <x v="11"/>
    <x v="7"/>
    <x v="6"/>
    <x v="6"/>
    <x v="3"/>
    <n v="-15476.19"/>
    <x v="18"/>
    <x v="1"/>
    <n v="2022"/>
    <x v="4"/>
  </r>
  <r>
    <x v="45"/>
    <s v="2.15.08.05.00.00"/>
    <x v="5"/>
    <x v="1"/>
    <x v="0"/>
    <x v="0"/>
    <x v="1"/>
    <x v="3"/>
    <m/>
    <s v="FORECAST"/>
    <x v="2"/>
    <x v="0"/>
    <d v="2022-06-30T00:00:00"/>
    <x v="381"/>
    <n v="0"/>
    <n v="-47619.05"/>
    <m/>
    <x v="37"/>
    <x v="33"/>
    <m/>
    <m/>
    <x v="26"/>
    <x v="33"/>
    <x v="0"/>
    <x v="6"/>
    <x v="6"/>
    <x v="3"/>
    <n v="47619.05"/>
    <x v="18"/>
    <x v="39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1428.57"/>
    <m/>
    <x v="17"/>
    <x v="5"/>
    <m/>
    <m/>
    <x v="17"/>
    <x v="5"/>
    <x v="16"/>
    <x v="6"/>
    <x v="6"/>
    <x v="3"/>
    <n v="1428.57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10714.29"/>
    <m/>
    <x v="17"/>
    <x v="5"/>
    <m/>
    <m/>
    <x v="17"/>
    <x v="5"/>
    <x v="16"/>
    <x v="6"/>
    <x v="6"/>
    <x v="3"/>
    <n v="10714.29"/>
    <x v="18"/>
    <x v="1"/>
    <n v="2022"/>
    <x v="4"/>
  </r>
  <r>
    <x v="19"/>
    <s v="1.02.05.00.00.00"/>
    <x v="5"/>
    <x v="2"/>
    <x v="1"/>
    <x v="0"/>
    <x v="1"/>
    <x v="0"/>
    <m/>
    <s v="FORECAST"/>
    <x v="2"/>
    <x v="0"/>
    <d v="2022-06-30T00:00:00"/>
    <x v="381"/>
    <n v="0"/>
    <n v="7142.86"/>
    <m/>
    <x v="17"/>
    <x v="5"/>
    <m/>
    <m/>
    <x v="17"/>
    <x v="5"/>
    <x v="16"/>
    <x v="6"/>
    <x v="6"/>
    <x v="3"/>
    <n v="7142.86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47.62"/>
    <m/>
    <x v="17"/>
    <x v="20"/>
    <m/>
    <m/>
    <x v="17"/>
    <x v="20"/>
    <x v="16"/>
    <x v="6"/>
    <x v="6"/>
    <x v="3"/>
    <n v="147.62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35714.29"/>
    <m/>
    <x v="19"/>
    <x v="11"/>
    <m/>
    <m/>
    <x v="19"/>
    <x v="11"/>
    <x v="7"/>
    <x v="6"/>
    <x v="6"/>
    <x v="3"/>
    <n v="-35714.29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02.38"/>
    <m/>
    <x v="17"/>
    <x v="20"/>
    <m/>
    <m/>
    <x v="17"/>
    <x v="20"/>
    <x v="16"/>
    <x v="6"/>
    <x v="6"/>
    <x v="3"/>
    <n v="202.38"/>
    <x v="18"/>
    <x v="1"/>
    <n v="2022"/>
    <x v="4"/>
  </r>
  <r>
    <x v="9"/>
    <m/>
    <x v="5"/>
    <x v="1"/>
    <x v="0"/>
    <x v="0"/>
    <x v="1"/>
    <x v="0"/>
    <m/>
    <s v="FORECAST"/>
    <x v="2"/>
    <x v="0"/>
    <d v="2022-06-30T00:00:00"/>
    <x v="381"/>
    <n v="0"/>
    <n v="47619.05"/>
    <m/>
    <x v="19"/>
    <x v="11"/>
    <m/>
    <m/>
    <x v="19"/>
    <x v="11"/>
    <x v="7"/>
    <x v="6"/>
    <x v="6"/>
    <x v="3"/>
    <n v="-47619.0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6.45"/>
    <m/>
    <x v="17"/>
    <x v="20"/>
    <m/>
    <m/>
    <x v="17"/>
    <x v="20"/>
    <x v="16"/>
    <x v="6"/>
    <x v="6"/>
    <x v="3"/>
    <n v="6.45"/>
    <x v="18"/>
    <x v="1"/>
    <n v="2022"/>
    <x v="4"/>
  </r>
  <r>
    <x v="9"/>
    <s v="2.05.01.00.00.00"/>
    <x v="5"/>
    <x v="2"/>
    <x v="0"/>
    <x v="0"/>
    <x v="1"/>
    <x v="0"/>
    <m/>
    <s v="FORECAST"/>
    <x v="2"/>
    <x v="0"/>
    <d v="2022-06-30T00:00:00"/>
    <x v="381"/>
    <n v="0"/>
    <n v="476190.48"/>
    <m/>
    <x v="19"/>
    <x v="2"/>
    <m/>
    <m/>
    <x v="19"/>
    <x v="2"/>
    <x v="7"/>
    <x v="6"/>
    <x v="6"/>
    <x v="3"/>
    <n v="476190.48"/>
    <x v="18"/>
    <x v="1"/>
    <n v="2022"/>
    <x v="4"/>
  </r>
  <r>
    <x v="9"/>
    <s v="2.15.03.00.00.00"/>
    <x v="5"/>
    <x v="1"/>
    <x v="0"/>
    <x v="0"/>
    <x v="1"/>
    <x v="3"/>
    <m/>
    <s v="FORECAST"/>
    <x v="2"/>
    <x v="0"/>
    <d v="2022-06-30T00:00:00"/>
    <x v="381"/>
    <n v="0"/>
    <n v="-35714.29"/>
    <m/>
    <x v="19"/>
    <x v="6"/>
    <m/>
    <m/>
    <x v="19"/>
    <x v="6"/>
    <x v="7"/>
    <x v="6"/>
    <x v="6"/>
    <x v="3"/>
    <n v="35714.29"/>
    <x v="18"/>
    <x v="39"/>
    <n v="2022"/>
    <x v="4"/>
  </r>
  <r>
    <x v="9"/>
    <s v="2.15.08.14.00.00"/>
    <x v="5"/>
    <x v="1"/>
    <x v="0"/>
    <x v="0"/>
    <x v="1"/>
    <x v="3"/>
    <m/>
    <s v="FORECAST"/>
    <x v="2"/>
    <x v="0"/>
    <d v="2022-06-30T00:00:00"/>
    <x v="381"/>
    <n v="0"/>
    <n v="-1190.48"/>
    <m/>
    <x v="19"/>
    <x v="6"/>
    <m/>
    <m/>
    <x v="19"/>
    <x v="6"/>
    <x v="7"/>
    <x v="6"/>
    <x v="6"/>
    <x v="3"/>
    <n v="1190.48"/>
    <x v="18"/>
    <x v="39"/>
    <n v="2022"/>
    <x v="4"/>
  </r>
  <r>
    <x v="9"/>
    <s v="2.15.01.12.00.00"/>
    <x v="5"/>
    <x v="1"/>
    <x v="0"/>
    <x v="0"/>
    <x v="1"/>
    <x v="3"/>
    <m/>
    <s v="FORECAST"/>
    <x v="2"/>
    <x v="0"/>
    <d v="2022-06-30T00:00:00"/>
    <x v="381"/>
    <n v="0"/>
    <n v="-1190.48"/>
    <m/>
    <x v="19"/>
    <x v="6"/>
    <m/>
    <m/>
    <x v="19"/>
    <x v="6"/>
    <x v="7"/>
    <x v="6"/>
    <x v="6"/>
    <x v="3"/>
    <n v="1190.48"/>
    <x v="18"/>
    <x v="39"/>
    <n v="2022"/>
    <x v="4"/>
  </r>
  <r>
    <x v="9"/>
    <s v="2.03.01.02.00.00"/>
    <x v="5"/>
    <x v="1"/>
    <x v="0"/>
    <x v="0"/>
    <x v="1"/>
    <x v="3"/>
    <m/>
    <s v="FORECAST"/>
    <x v="2"/>
    <x v="0"/>
    <d v="2022-06-30T00:00:00"/>
    <x v="381"/>
    <n v="0"/>
    <n v="-16666.669999999998"/>
    <m/>
    <x v="19"/>
    <x v="6"/>
    <m/>
    <m/>
    <x v="19"/>
    <x v="6"/>
    <x v="7"/>
    <x v="6"/>
    <x v="6"/>
    <x v="3"/>
    <n v="16666.669999999998"/>
    <x v="18"/>
    <x v="39"/>
    <n v="2022"/>
    <x v="4"/>
  </r>
  <r>
    <x v="9"/>
    <s v="2.02.00.00.00.00"/>
    <x v="5"/>
    <x v="1"/>
    <x v="0"/>
    <x v="0"/>
    <x v="1"/>
    <x v="3"/>
    <m/>
    <s v="FORECAST"/>
    <x v="2"/>
    <x v="0"/>
    <d v="2022-06-30T00:00:00"/>
    <x v="381"/>
    <n v="0"/>
    <n v="-4047619.05"/>
    <m/>
    <x v="19"/>
    <x v="6"/>
    <m/>
    <m/>
    <x v="19"/>
    <x v="6"/>
    <x v="7"/>
    <x v="6"/>
    <x v="6"/>
    <x v="3"/>
    <n v="4047619.05"/>
    <x v="18"/>
    <x v="39"/>
    <n v="2022"/>
    <x v="4"/>
  </r>
  <r>
    <x v="9"/>
    <s v="2.01.04.00.00.00"/>
    <x v="5"/>
    <x v="1"/>
    <x v="0"/>
    <x v="0"/>
    <x v="1"/>
    <x v="3"/>
    <m/>
    <s v="FORECAST"/>
    <x v="2"/>
    <x v="0"/>
    <d v="2022-06-30T00:00:00"/>
    <x v="381"/>
    <n v="0"/>
    <n v="-32142.86"/>
    <m/>
    <x v="19"/>
    <x v="6"/>
    <m/>
    <m/>
    <x v="19"/>
    <x v="6"/>
    <x v="7"/>
    <x v="6"/>
    <x v="6"/>
    <x v="3"/>
    <n v="32142.86"/>
    <x v="18"/>
    <x v="39"/>
    <n v="2022"/>
    <x v="4"/>
  </r>
  <r>
    <x v="9"/>
    <s v="2.01.02.00.00.00"/>
    <x v="5"/>
    <x v="1"/>
    <x v="0"/>
    <x v="0"/>
    <x v="1"/>
    <x v="3"/>
    <m/>
    <s v="FORECAST"/>
    <x v="2"/>
    <x v="0"/>
    <d v="2022-06-30T00:00:00"/>
    <x v="381"/>
    <n v="0"/>
    <n v="-476190.48"/>
    <m/>
    <x v="19"/>
    <x v="6"/>
    <m/>
    <m/>
    <x v="19"/>
    <x v="6"/>
    <x v="7"/>
    <x v="6"/>
    <x v="6"/>
    <x v="3"/>
    <n v="476190.48"/>
    <x v="18"/>
    <x v="39"/>
    <n v="2022"/>
    <x v="4"/>
  </r>
  <r>
    <x v="9"/>
    <s v="2.01.01.01.00.00"/>
    <x v="5"/>
    <x v="1"/>
    <x v="0"/>
    <x v="0"/>
    <x v="1"/>
    <x v="3"/>
    <m/>
    <s v="FORECAST"/>
    <x v="2"/>
    <x v="0"/>
    <d v="2022-06-30T00:00:00"/>
    <x v="381"/>
    <n v="0"/>
    <n v="-8809523.8100000005"/>
    <m/>
    <x v="19"/>
    <x v="6"/>
    <m/>
    <m/>
    <x v="19"/>
    <x v="6"/>
    <x v="7"/>
    <x v="6"/>
    <x v="6"/>
    <x v="3"/>
    <n v="8809523.8100000005"/>
    <x v="18"/>
    <x v="39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54.76"/>
    <m/>
    <x v="17"/>
    <x v="20"/>
    <m/>
    <m/>
    <x v="17"/>
    <x v="20"/>
    <x v="16"/>
    <x v="6"/>
    <x v="6"/>
    <x v="3"/>
    <n v="154.76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65770.25"/>
    <m/>
    <x v="17"/>
    <x v="10"/>
    <m/>
    <m/>
    <x v="17"/>
    <x v="10"/>
    <x v="16"/>
    <x v="6"/>
    <x v="6"/>
    <x v="3"/>
    <n v="65770.25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6.479999999999997"/>
    <m/>
    <x v="17"/>
    <x v="14"/>
    <m/>
    <m/>
    <x v="17"/>
    <x v="14"/>
    <x v="16"/>
    <x v="6"/>
    <x v="6"/>
    <x v="3"/>
    <n v="36.47999999999999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20.54"/>
    <m/>
    <x v="17"/>
    <x v="14"/>
    <m/>
    <m/>
    <x v="17"/>
    <x v="14"/>
    <x v="16"/>
    <x v="6"/>
    <x v="6"/>
    <x v="3"/>
    <n v="20.54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190.48"/>
    <m/>
    <x v="17"/>
    <x v="4"/>
    <m/>
    <m/>
    <x v="17"/>
    <x v="4"/>
    <x v="16"/>
    <x v="6"/>
    <x v="6"/>
    <x v="3"/>
    <n v="1190.48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0.62"/>
    <m/>
    <x v="17"/>
    <x v="14"/>
    <m/>
    <m/>
    <x v="17"/>
    <x v="14"/>
    <x v="16"/>
    <x v="6"/>
    <x v="6"/>
    <x v="3"/>
    <n v="30.62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97.04"/>
    <m/>
    <x v="17"/>
    <x v="14"/>
    <m/>
    <m/>
    <x v="17"/>
    <x v="14"/>
    <x v="16"/>
    <x v="6"/>
    <x v="6"/>
    <x v="3"/>
    <n v="97.04"/>
    <x v="18"/>
    <x v="1"/>
    <n v="2022"/>
    <x v="4"/>
  </r>
  <r>
    <x v="4"/>
    <s v="2.12.00.00.00.00"/>
    <x v="5"/>
    <x v="1"/>
    <x v="0"/>
    <x v="0"/>
    <x v="1"/>
    <x v="3"/>
    <m/>
    <s v="FORECAST"/>
    <x v="2"/>
    <x v="0"/>
    <d v="2022-06-30T00:00:00"/>
    <x v="381"/>
    <n v="0"/>
    <n v="-1190.48"/>
    <m/>
    <x v="3"/>
    <x v="4"/>
    <m/>
    <m/>
    <x v="3"/>
    <x v="4"/>
    <x v="3"/>
    <x v="6"/>
    <x v="6"/>
    <x v="3"/>
    <n v="1190.48"/>
    <x v="18"/>
    <x v="39"/>
    <n v="2022"/>
    <x v="4"/>
  </r>
  <r>
    <x v="6"/>
    <s v="2.15.03.00.00.00"/>
    <x v="5"/>
    <x v="1"/>
    <x v="0"/>
    <x v="0"/>
    <x v="1"/>
    <x v="3"/>
    <m/>
    <s v="FORECAST"/>
    <x v="2"/>
    <x v="0"/>
    <d v="2022-06-30T00:00:00"/>
    <x v="381"/>
    <n v="0"/>
    <n v="-11904.76"/>
    <m/>
    <x v="1"/>
    <x v="20"/>
    <m/>
    <m/>
    <x v="1"/>
    <x v="20"/>
    <x v="0"/>
    <x v="6"/>
    <x v="6"/>
    <x v="3"/>
    <n v="11904.76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193.7"/>
    <m/>
    <x v="17"/>
    <x v="4"/>
    <m/>
    <m/>
    <x v="17"/>
    <x v="4"/>
    <x v="16"/>
    <x v="6"/>
    <x v="6"/>
    <x v="3"/>
    <n v="193.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920.25"/>
    <m/>
    <x v="17"/>
    <x v="4"/>
    <m/>
    <m/>
    <x v="17"/>
    <x v="4"/>
    <x v="16"/>
    <x v="6"/>
    <x v="6"/>
    <x v="3"/>
    <n v="920.25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108.51"/>
    <m/>
    <x v="17"/>
    <x v="4"/>
    <m/>
    <m/>
    <x v="17"/>
    <x v="4"/>
    <x v="16"/>
    <x v="6"/>
    <x v="6"/>
    <x v="3"/>
    <n v="108.51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6.479999999999997"/>
    <m/>
    <x v="17"/>
    <x v="14"/>
    <m/>
    <m/>
    <x v="17"/>
    <x v="14"/>
    <x v="16"/>
    <x v="6"/>
    <x v="6"/>
    <x v="3"/>
    <n v="36.47999999999999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4.340000000000003"/>
    <m/>
    <x v="17"/>
    <x v="7"/>
    <m/>
    <m/>
    <x v="17"/>
    <x v="7"/>
    <x v="16"/>
    <x v="6"/>
    <x v="6"/>
    <x v="3"/>
    <n v="34.340000000000003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50.72"/>
    <m/>
    <x v="17"/>
    <x v="7"/>
    <m/>
    <m/>
    <x v="17"/>
    <x v="7"/>
    <x v="16"/>
    <x v="6"/>
    <x v="6"/>
    <x v="3"/>
    <n v="50.72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951.57"/>
    <m/>
    <x v="17"/>
    <x v="4"/>
    <m/>
    <m/>
    <x v="17"/>
    <x v="4"/>
    <x v="16"/>
    <x v="6"/>
    <x v="6"/>
    <x v="3"/>
    <n v="951.5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248.57"/>
    <m/>
    <x v="17"/>
    <x v="31"/>
    <m/>
    <m/>
    <x v="17"/>
    <x v="31"/>
    <x v="16"/>
    <x v="6"/>
    <x v="6"/>
    <x v="3"/>
    <n v="248.57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622.91"/>
    <m/>
    <x v="17"/>
    <x v="4"/>
    <m/>
    <m/>
    <x v="17"/>
    <x v="4"/>
    <x v="16"/>
    <x v="6"/>
    <x v="6"/>
    <x v="3"/>
    <n v="622.91"/>
    <x v="18"/>
    <x v="1"/>
    <n v="2022"/>
    <x v="4"/>
  </r>
  <r>
    <x v="16"/>
    <m/>
    <x v="5"/>
    <x v="2"/>
    <x v="1"/>
    <x v="0"/>
    <x v="1"/>
    <x v="0"/>
    <m/>
    <s v="FORECAST"/>
    <x v="2"/>
    <x v="0"/>
    <d v="2022-06-30T00:00:00"/>
    <x v="381"/>
    <n v="0"/>
    <n v="35714.29"/>
    <m/>
    <x v="30"/>
    <x v="26"/>
    <m/>
    <m/>
    <x v="18"/>
    <x v="26"/>
    <x v="13"/>
    <x v="6"/>
    <x v="6"/>
    <x v="3"/>
    <n v="35714.29"/>
    <x v="18"/>
    <x v="1"/>
    <n v="2022"/>
    <x v="4"/>
  </r>
  <r>
    <x v="5"/>
    <s v="2.15.01.18.00.00"/>
    <x v="5"/>
    <x v="1"/>
    <x v="0"/>
    <x v="0"/>
    <x v="1"/>
    <x v="3"/>
    <m/>
    <s v="FORECAST"/>
    <x v="2"/>
    <x v="0"/>
    <d v="2022-06-30T00:00:00"/>
    <x v="381"/>
    <n v="0"/>
    <n v="-23.81"/>
    <m/>
    <x v="26"/>
    <x v="19"/>
    <m/>
    <m/>
    <x v="5"/>
    <x v="19"/>
    <x v="0"/>
    <x v="6"/>
    <x v="6"/>
    <x v="3"/>
    <n v="23.81"/>
    <x v="18"/>
    <x v="39"/>
    <n v="2022"/>
    <x v="4"/>
  </r>
  <r>
    <x v="27"/>
    <s v="2.15.08.01.00.00"/>
    <x v="5"/>
    <x v="1"/>
    <x v="0"/>
    <x v="0"/>
    <x v="1"/>
    <x v="3"/>
    <m/>
    <s v="FORECAST"/>
    <x v="2"/>
    <x v="0"/>
    <d v="2022-06-30T00:00:00"/>
    <x v="381"/>
    <n v="0"/>
    <n v="-143.57"/>
    <m/>
    <x v="14"/>
    <x v="5"/>
    <m/>
    <m/>
    <x v="14"/>
    <x v="5"/>
    <x v="0"/>
    <x v="6"/>
    <x v="6"/>
    <x v="3"/>
    <n v="143.57"/>
    <x v="18"/>
    <x v="39"/>
    <n v="2022"/>
    <x v="4"/>
  </r>
  <r>
    <x v="19"/>
    <s v="1.02.11.00.00.00"/>
    <x v="5"/>
    <x v="2"/>
    <x v="1"/>
    <x v="0"/>
    <x v="1"/>
    <x v="0"/>
    <m/>
    <s v="FORECAST"/>
    <x v="2"/>
    <x v="0"/>
    <d v="2022-06-30T00:00:00"/>
    <x v="381"/>
    <n v="0"/>
    <n v="502.76"/>
    <m/>
    <x v="17"/>
    <x v="9"/>
    <m/>
    <m/>
    <x v="17"/>
    <x v="9"/>
    <x v="16"/>
    <x v="6"/>
    <x v="6"/>
    <x v="3"/>
    <n v="502.76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534.5"/>
    <m/>
    <x v="17"/>
    <x v="9"/>
    <m/>
    <m/>
    <x v="17"/>
    <x v="9"/>
    <x v="16"/>
    <x v="6"/>
    <x v="6"/>
    <x v="3"/>
    <n v="534.5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25.13"/>
    <m/>
    <x v="17"/>
    <x v="14"/>
    <m/>
    <m/>
    <x v="17"/>
    <x v="14"/>
    <x v="16"/>
    <x v="6"/>
    <x v="6"/>
    <x v="3"/>
    <n v="25.13"/>
    <x v="18"/>
    <x v="1"/>
    <n v="2022"/>
    <x v="4"/>
  </r>
  <r>
    <x v="15"/>
    <s v="2.06.01.00.00.00"/>
    <x v="5"/>
    <x v="1"/>
    <x v="0"/>
    <x v="0"/>
    <x v="1"/>
    <x v="3"/>
    <m/>
    <s v="FORECAST"/>
    <x v="2"/>
    <x v="0"/>
    <d v="2022-06-30T00:00:00"/>
    <x v="381"/>
    <n v="0"/>
    <n v="-19047.62"/>
    <m/>
    <x v="32"/>
    <x v="19"/>
    <m/>
    <m/>
    <x v="23"/>
    <x v="19"/>
    <x v="12"/>
    <x v="6"/>
    <x v="6"/>
    <x v="3"/>
    <n v="19047.62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33.06"/>
    <m/>
    <x v="17"/>
    <x v="7"/>
    <m/>
    <m/>
    <x v="17"/>
    <x v="7"/>
    <x v="16"/>
    <x v="6"/>
    <x v="6"/>
    <x v="3"/>
    <n v="33.06"/>
    <x v="18"/>
    <x v="1"/>
    <n v="2022"/>
    <x v="4"/>
  </r>
  <r>
    <x v="15"/>
    <s v="2.06.02.00.00.00"/>
    <x v="5"/>
    <x v="1"/>
    <x v="0"/>
    <x v="0"/>
    <x v="1"/>
    <x v="3"/>
    <m/>
    <s v="FORECAST"/>
    <x v="2"/>
    <x v="0"/>
    <d v="2022-06-30T00:00:00"/>
    <x v="381"/>
    <n v="0"/>
    <n v="-4761.8999999999996"/>
    <m/>
    <x v="31"/>
    <x v="19"/>
    <m/>
    <m/>
    <x v="23"/>
    <x v="19"/>
    <x v="12"/>
    <x v="6"/>
    <x v="6"/>
    <x v="3"/>
    <n v="4761.8999999999996"/>
    <x v="18"/>
    <x v="39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82.44"/>
    <m/>
    <x v="17"/>
    <x v="7"/>
    <m/>
    <m/>
    <x v="17"/>
    <x v="7"/>
    <x v="16"/>
    <x v="6"/>
    <x v="6"/>
    <x v="3"/>
    <n v="82.44"/>
    <x v="18"/>
    <x v="1"/>
    <n v="2022"/>
    <x v="4"/>
  </r>
  <r>
    <x v="19"/>
    <s v="1.02.06.00.00.00"/>
    <x v="5"/>
    <x v="2"/>
    <x v="1"/>
    <x v="0"/>
    <x v="1"/>
    <x v="0"/>
    <m/>
    <s v="FORECAST"/>
    <x v="2"/>
    <x v="0"/>
    <d v="2022-06-30T00:00:00"/>
    <x v="381"/>
    <n v="0"/>
    <n v="205.87"/>
    <m/>
    <x v="17"/>
    <x v="7"/>
    <m/>
    <m/>
    <x v="17"/>
    <x v="7"/>
    <x v="16"/>
    <x v="6"/>
    <x v="6"/>
    <x v="3"/>
    <n v="205.87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90.96"/>
    <m/>
    <x v="17"/>
    <x v="7"/>
    <m/>
    <m/>
    <x v="17"/>
    <x v="7"/>
    <x v="16"/>
    <x v="6"/>
    <x v="6"/>
    <x v="3"/>
    <n v="90.96"/>
    <x v="18"/>
    <x v="1"/>
    <n v="2022"/>
    <x v="4"/>
  </r>
  <r>
    <x v="19"/>
    <s v="1.02.09.00.00.00"/>
    <x v="5"/>
    <x v="2"/>
    <x v="1"/>
    <x v="0"/>
    <x v="1"/>
    <x v="0"/>
    <m/>
    <s v="FORECAST"/>
    <x v="2"/>
    <x v="0"/>
    <d v="2022-06-30T00:00:00"/>
    <x v="381"/>
    <n v="0"/>
    <n v="52.26"/>
    <m/>
    <x v="17"/>
    <x v="7"/>
    <m/>
    <m/>
    <x v="17"/>
    <x v="7"/>
    <x v="16"/>
    <x v="6"/>
    <x v="6"/>
    <x v="3"/>
    <n v="52.26"/>
    <x v="18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137.1099999999999"/>
    <m/>
    <x v="17"/>
    <x v="27"/>
    <m/>
    <m/>
    <x v="17"/>
    <x v="27"/>
    <x v="16"/>
    <x v="7"/>
    <x v="7"/>
    <x v="3"/>
    <n v="1137.1099999999999"/>
    <x v="19"/>
    <x v="1"/>
    <n v="2022"/>
    <x v="4"/>
  </r>
  <r>
    <x v="36"/>
    <s v="1.03.05.00.00.00"/>
    <x v="5"/>
    <x v="2"/>
    <x v="1"/>
    <x v="0"/>
    <x v="1"/>
    <x v="0"/>
    <m/>
    <s v="FORECAST"/>
    <x v="2"/>
    <x v="0"/>
    <d v="2022-07-29T00:00:00"/>
    <x v="382"/>
    <n v="0"/>
    <n v="652.78"/>
    <m/>
    <x v="8"/>
    <x v="8"/>
    <m/>
    <m/>
    <x v="8"/>
    <x v="8"/>
    <x v="23"/>
    <x v="7"/>
    <x v="7"/>
    <x v="3"/>
    <n v="652.7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2.74"/>
    <m/>
    <x v="17"/>
    <x v="13"/>
    <m/>
    <m/>
    <x v="17"/>
    <x v="13"/>
    <x v="16"/>
    <x v="7"/>
    <x v="7"/>
    <x v="3"/>
    <n v="32.7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7774.54"/>
    <m/>
    <x v="17"/>
    <x v="2"/>
    <m/>
    <m/>
    <x v="17"/>
    <x v="2"/>
    <x v="16"/>
    <x v="7"/>
    <x v="7"/>
    <x v="3"/>
    <n v="17774.5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6193.85"/>
    <m/>
    <x v="17"/>
    <x v="2"/>
    <m/>
    <m/>
    <x v="17"/>
    <x v="2"/>
    <x v="16"/>
    <x v="7"/>
    <x v="7"/>
    <x v="3"/>
    <n v="6193.85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4676.16"/>
    <m/>
    <x v="17"/>
    <x v="2"/>
    <m/>
    <m/>
    <x v="17"/>
    <x v="2"/>
    <x v="16"/>
    <x v="7"/>
    <x v="7"/>
    <x v="3"/>
    <n v="14676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96.94"/>
    <m/>
    <x v="17"/>
    <x v="2"/>
    <m/>
    <m/>
    <x v="17"/>
    <x v="2"/>
    <x v="16"/>
    <x v="7"/>
    <x v="7"/>
    <x v="3"/>
    <n v="296.94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636.07000000000005"/>
    <m/>
    <x v="17"/>
    <x v="2"/>
    <m/>
    <m/>
    <x v="17"/>
    <x v="2"/>
    <x v="16"/>
    <x v="7"/>
    <x v="7"/>
    <x v="3"/>
    <n v="636.07000000000005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113.1"/>
    <m/>
    <x v="24"/>
    <x v="13"/>
    <m/>
    <m/>
    <x v="5"/>
    <x v="13"/>
    <x v="0"/>
    <x v="7"/>
    <x v="7"/>
    <x v="3"/>
    <n v="113.1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666.67"/>
    <m/>
    <x v="17"/>
    <x v="13"/>
    <m/>
    <m/>
    <x v="17"/>
    <x v="13"/>
    <x v="16"/>
    <x v="7"/>
    <x v="7"/>
    <x v="3"/>
    <n v="1666.67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40.840000000000003"/>
    <m/>
    <x v="24"/>
    <x v="13"/>
    <m/>
    <m/>
    <x v="5"/>
    <x v="13"/>
    <x v="0"/>
    <x v="7"/>
    <x v="7"/>
    <x v="3"/>
    <n v="40.840000000000003"/>
    <x v="19"/>
    <x v="40"/>
    <n v="2022"/>
    <x v="4"/>
  </r>
  <r>
    <x v="5"/>
    <s v="2.15.01.05.02.00"/>
    <x v="5"/>
    <x v="1"/>
    <x v="0"/>
    <x v="0"/>
    <x v="1"/>
    <x v="3"/>
    <m/>
    <s v="FORECAST"/>
    <x v="2"/>
    <x v="0"/>
    <d v="2022-07-29T00:00:00"/>
    <x v="382"/>
    <n v="0"/>
    <n v="-100.74"/>
    <m/>
    <x v="25"/>
    <x v="13"/>
    <m/>
    <m/>
    <x v="5"/>
    <x v="13"/>
    <x v="0"/>
    <x v="7"/>
    <x v="7"/>
    <x v="3"/>
    <n v="100.74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7.14"/>
    <m/>
    <x v="17"/>
    <x v="12"/>
    <m/>
    <m/>
    <x v="17"/>
    <x v="12"/>
    <x v="16"/>
    <x v="7"/>
    <x v="7"/>
    <x v="3"/>
    <n v="37.14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2380.9499999999998"/>
    <m/>
    <x v="17"/>
    <x v="12"/>
    <m/>
    <m/>
    <x v="17"/>
    <x v="12"/>
    <x v="16"/>
    <x v="7"/>
    <x v="7"/>
    <x v="3"/>
    <n v="2380.949999999999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57142.85999999999"/>
    <m/>
    <x v="17"/>
    <x v="12"/>
    <m/>
    <m/>
    <x v="17"/>
    <x v="12"/>
    <x v="16"/>
    <x v="7"/>
    <x v="7"/>
    <x v="3"/>
    <n v="157142.85999999999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3571.43"/>
    <m/>
    <x v="17"/>
    <x v="3"/>
    <m/>
    <m/>
    <x v="17"/>
    <x v="3"/>
    <x v="16"/>
    <x v="7"/>
    <x v="7"/>
    <x v="3"/>
    <n v="3571.43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2857.14"/>
    <m/>
    <x v="17"/>
    <x v="3"/>
    <m/>
    <m/>
    <x v="17"/>
    <x v="3"/>
    <x v="16"/>
    <x v="7"/>
    <x v="7"/>
    <x v="3"/>
    <n v="2857.1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2380.9499999999998"/>
    <m/>
    <x v="17"/>
    <x v="3"/>
    <m/>
    <m/>
    <x v="17"/>
    <x v="3"/>
    <x v="16"/>
    <x v="7"/>
    <x v="7"/>
    <x v="3"/>
    <n v="2380.949999999999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935.11"/>
    <m/>
    <x v="17"/>
    <x v="2"/>
    <m/>
    <m/>
    <x v="17"/>
    <x v="2"/>
    <x v="16"/>
    <x v="7"/>
    <x v="7"/>
    <x v="3"/>
    <n v="935.1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238.18"/>
    <m/>
    <x v="17"/>
    <x v="2"/>
    <m/>
    <m/>
    <x v="17"/>
    <x v="2"/>
    <x v="16"/>
    <x v="7"/>
    <x v="7"/>
    <x v="3"/>
    <n v="1238.1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553.51"/>
    <m/>
    <x v="17"/>
    <x v="15"/>
    <m/>
    <m/>
    <x v="17"/>
    <x v="15"/>
    <x v="16"/>
    <x v="7"/>
    <x v="7"/>
    <x v="3"/>
    <n v="553.51"/>
    <x v="19"/>
    <x v="1"/>
    <n v="2022"/>
    <x v="4"/>
  </r>
  <r>
    <x v="5"/>
    <s v="2.15.08.14.00.00"/>
    <x v="5"/>
    <x v="1"/>
    <x v="0"/>
    <x v="0"/>
    <x v="1"/>
    <x v="3"/>
    <m/>
    <s v="FORECAST"/>
    <x v="2"/>
    <x v="0"/>
    <d v="2022-07-29T00:00:00"/>
    <x v="382"/>
    <n v="0"/>
    <n v="-119.05"/>
    <m/>
    <x v="5"/>
    <x v="30"/>
    <m/>
    <m/>
    <x v="5"/>
    <x v="30"/>
    <x v="0"/>
    <x v="7"/>
    <x v="7"/>
    <x v="3"/>
    <n v="119.05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708.1"/>
    <m/>
    <x v="17"/>
    <x v="13"/>
    <m/>
    <m/>
    <x v="17"/>
    <x v="13"/>
    <x v="16"/>
    <x v="7"/>
    <x v="7"/>
    <x v="3"/>
    <n v="1708.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63.2"/>
    <m/>
    <x v="17"/>
    <x v="2"/>
    <m/>
    <m/>
    <x v="17"/>
    <x v="2"/>
    <x v="16"/>
    <x v="7"/>
    <x v="7"/>
    <x v="3"/>
    <n v="363.2"/>
    <x v="19"/>
    <x v="1"/>
    <n v="2022"/>
    <x v="4"/>
  </r>
  <r>
    <x v="29"/>
    <s v="2.15.01.07.00.00"/>
    <x v="5"/>
    <x v="1"/>
    <x v="0"/>
    <x v="0"/>
    <x v="1"/>
    <x v="3"/>
    <m/>
    <s v="FORECAST"/>
    <x v="2"/>
    <x v="0"/>
    <d v="2022-07-29T00:00:00"/>
    <x v="382"/>
    <n v="0"/>
    <n v="-19047.62"/>
    <m/>
    <x v="9"/>
    <x v="21"/>
    <m/>
    <m/>
    <x v="9"/>
    <x v="21"/>
    <x v="0"/>
    <x v="7"/>
    <x v="7"/>
    <x v="3"/>
    <n v="19047.62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6.32"/>
    <m/>
    <x v="17"/>
    <x v="2"/>
    <m/>
    <m/>
    <x v="17"/>
    <x v="2"/>
    <x v="16"/>
    <x v="7"/>
    <x v="7"/>
    <x v="3"/>
    <n v="36.32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940.68"/>
    <m/>
    <x v="17"/>
    <x v="2"/>
    <m/>
    <m/>
    <x v="17"/>
    <x v="2"/>
    <x v="16"/>
    <x v="7"/>
    <x v="7"/>
    <x v="3"/>
    <n v="4940.68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803.96"/>
    <m/>
    <x v="17"/>
    <x v="2"/>
    <m/>
    <m/>
    <x v="17"/>
    <x v="2"/>
    <x v="16"/>
    <x v="7"/>
    <x v="7"/>
    <x v="3"/>
    <n v="803.9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545.52"/>
    <m/>
    <x v="17"/>
    <x v="2"/>
    <m/>
    <m/>
    <x v="17"/>
    <x v="2"/>
    <x v="16"/>
    <x v="7"/>
    <x v="7"/>
    <x v="3"/>
    <n v="3545.52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7609.16"/>
    <m/>
    <x v="17"/>
    <x v="2"/>
    <m/>
    <m/>
    <x v="17"/>
    <x v="2"/>
    <x v="16"/>
    <x v="7"/>
    <x v="7"/>
    <x v="3"/>
    <n v="7609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953.1499999999996"/>
    <m/>
    <x v="17"/>
    <x v="2"/>
    <m/>
    <m/>
    <x v="17"/>
    <x v="2"/>
    <x v="16"/>
    <x v="7"/>
    <x v="7"/>
    <x v="3"/>
    <n v="4953.149999999999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79.650000000000006"/>
    <m/>
    <x v="17"/>
    <x v="2"/>
    <m/>
    <m/>
    <x v="17"/>
    <x v="2"/>
    <x v="16"/>
    <x v="7"/>
    <x v="7"/>
    <x v="3"/>
    <n v="79.650000000000006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7.14"/>
    <m/>
    <x v="24"/>
    <x v="13"/>
    <m/>
    <m/>
    <x v="5"/>
    <x v="13"/>
    <x v="0"/>
    <x v="7"/>
    <x v="7"/>
    <x v="3"/>
    <n v="7.14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78.63"/>
    <m/>
    <x v="17"/>
    <x v="13"/>
    <m/>
    <m/>
    <x v="17"/>
    <x v="13"/>
    <x v="16"/>
    <x v="7"/>
    <x v="7"/>
    <x v="3"/>
    <n v="478.63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42.86000000000001"/>
    <m/>
    <x v="17"/>
    <x v="2"/>
    <m/>
    <m/>
    <x v="17"/>
    <x v="2"/>
    <x v="16"/>
    <x v="7"/>
    <x v="7"/>
    <x v="3"/>
    <n v="142.86000000000001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7.52"/>
    <m/>
    <x v="24"/>
    <x v="13"/>
    <m/>
    <m/>
    <x v="5"/>
    <x v="13"/>
    <x v="0"/>
    <x v="7"/>
    <x v="7"/>
    <x v="3"/>
    <n v="7.52"/>
    <x v="19"/>
    <x v="40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55.54"/>
    <m/>
    <x v="17"/>
    <x v="8"/>
    <m/>
    <m/>
    <x v="17"/>
    <x v="8"/>
    <x v="16"/>
    <x v="7"/>
    <x v="7"/>
    <x v="3"/>
    <n v="55.54"/>
    <x v="19"/>
    <x v="1"/>
    <n v="2022"/>
    <x v="4"/>
  </r>
  <r>
    <x v="5"/>
    <s v="2.15.01.12.00.00"/>
    <x v="5"/>
    <x v="1"/>
    <x v="0"/>
    <x v="0"/>
    <x v="1"/>
    <x v="3"/>
    <m/>
    <s v="FORECAST"/>
    <x v="2"/>
    <x v="0"/>
    <d v="2022-07-29T00:00:00"/>
    <x v="382"/>
    <n v="0"/>
    <n v="-85.71"/>
    <m/>
    <x v="24"/>
    <x v="12"/>
    <m/>
    <m/>
    <x v="5"/>
    <x v="12"/>
    <x v="0"/>
    <x v="7"/>
    <x v="7"/>
    <x v="3"/>
    <n v="85.71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407.31"/>
    <m/>
    <x v="17"/>
    <x v="2"/>
    <m/>
    <m/>
    <x v="17"/>
    <x v="2"/>
    <x v="16"/>
    <x v="7"/>
    <x v="7"/>
    <x v="3"/>
    <n v="2407.3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96.81"/>
    <m/>
    <x v="17"/>
    <x v="2"/>
    <m/>
    <m/>
    <x v="17"/>
    <x v="2"/>
    <x v="16"/>
    <x v="7"/>
    <x v="7"/>
    <x v="3"/>
    <n v="296.81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409.16"/>
    <m/>
    <x v="17"/>
    <x v="2"/>
    <m/>
    <m/>
    <x v="17"/>
    <x v="2"/>
    <x v="16"/>
    <x v="7"/>
    <x v="7"/>
    <x v="3"/>
    <n v="409.1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839.03"/>
    <m/>
    <x v="17"/>
    <x v="2"/>
    <m/>
    <m/>
    <x v="17"/>
    <x v="2"/>
    <x v="16"/>
    <x v="7"/>
    <x v="7"/>
    <x v="3"/>
    <n v="3839.03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9297.19"/>
    <m/>
    <x v="17"/>
    <x v="2"/>
    <m/>
    <m/>
    <x v="17"/>
    <x v="2"/>
    <x v="16"/>
    <x v="7"/>
    <x v="7"/>
    <x v="3"/>
    <n v="9297.19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314.01"/>
    <m/>
    <x v="17"/>
    <x v="2"/>
    <m/>
    <m/>
    <x v="17"/>
    <x v="2"/>
    <x v="16"/>
    <x v="7"/>
    <x v="7"/>
    <x v="3"/>
    <n v="314.01"/>
    <x v="19"/>
    <x v="1"/>
    <n v="2022"/>
    <x v="4"/>
  </r>
  <r>
    <x v="5"/>
    <s v="2.15.08.14.00.00"/>
    <x v="5"/>
    <x v="1"/>
    <x v="0"/>
    <x v="0"/>
    <x v="1"/>
    <x v="3"/>
    <m/>
    <s v="FORECAST"/>
    <x v="2"/>
    <x v="0"/>
    <d v="2022-07-29T00:00:00"/>
    <x v="382"/>
    <n v="0"/>
    <n v="-23809.52"/>
    <m/>
    <x v="5"/>
    <x v="12"/>
    <m/>
    <m/>
    <x v="5"/>
    <x v="12"/>
    <x v="0"/>
    <x v="7"/>
    <x v="7"/>
    <x v="3"/>
    <n v="23809.52"/>
    <x v="19"/>
    <x v="40"/>
    <n v="2022"/>
    <x v="4"/>
  </r>
  <r>
    <x v="37"/>
    <s v="2.03.01.07.00.00"/>
    <x v="5"/>
    <x v="1"/>
    <x v="0"/>
    <x v="0"/>
    <x v="1"/>
    <x v="3"/>
    <m/>
    <s v="FORECAST"/>
    <x v="2"/>
    <x v="0"/>
    <d v="2022-07-29T00:00:00"/>
    <x v="382"/>
    <n v="0"/>
    <n v="-845.24"/>
    <m/>
    <x v="11"/>
    <x v="25"/>
    <m/>
    <m/>
    <x v="11"/>
    <x v="25"/>
    <x v="6"/>
    <x v="7"/>
    <x v="7"/>
    <x v="3"/>
    <n v="845.24"/>
    <x v="19"/>
    <x v="40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7142.86"/>
    <m/>
    <x v="17"/>
    <x v="5"/>
    <m/>
    <m/>
    <x v="17"/>
    <x v="5"/>
    <x v="16"/>
    <x v="7"/>
    <x v="7"/>
    <x v="3"/>
    <n v="7142.8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2"/>
    <n v="0"/>
    <n v="154.76"/>
    <m/>
    <x v="17"/>
    <x v="20"/>
    <m/>
    <m/>
    <x v="17"/>
    <x v="20"/>
    <x v="16"/>
    <x v="7"/>
    <x v="7"/>
    <x v="3"/>
    <n v="154.7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2"/>
    <n v="0"/>
    <n v="202.38"/>
    <m/>
    <x v="17"/>
    <x v="20"/>
    <m/>
    <m/>
    <x v="17"/>
    <x v="20"/>
    <x v="16"/>
    <x v="7"/>
    <x v="7"/>
    <x v="3"/>
    <n v="202.3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31T00:00:00"/>
    <x v="382"/>
    <n v="0"/>
    <n v="147.62"/>
    <m/>
    <x v="17"/>
    <x v="20"/>
    <m/>
    <m/>
    <x v="17"/>
    <x v="20"/>
    <x v="16"/>
    <x v="7"/>
    <x v="7"/>
    <x v="3"/>
    <n v="147.62"/>
    <x v="19"/>
    <x v="1"/>
    <n v="2022"/>
    <x v="4"/>
  </r>
  <r>
    <x v="45"/>
    <s v="2.15.08.05.00.00"/>
    <x v="5"/>
    <x v="1"/>
    <x v="0"/>
    <x v="0"/>
    <x v="1"/>
    <x v="3"/>
    <m/>
    <s v="FORECAST"/>
    <x v="2"/>
    <x v="0"/>
    <d v="2022-07-29T00:00:00"/>
    <x v="382"/>
    <n v="0"/>
    <n v="-47619.05"/>
    <m/>
    <x v="37"/>
    <x v="33"/>
    <m/>
    <m/>
    <x v="26"/>
    <x v="33"/>
    <x v="0"/>
    <x v="7"/>
    <x v="7"/>
    <x v="3"/>
    <n v="47619.05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31T00:00:00"/>
    <x v="382"/>
    <n v="0"/>
    <n v="6.45"/>
    <m/>
    <x v="17"/>
    <x v="20"/>
    <m/>
    <m/>
    <x v="17"/>
    <x v="20"/>
    <x v="16"/>
    <x v="7"/>
    <x v="7"/>
    <x v="3"/>
    <n v="6.45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47619.05"/>
    <m/>
    <x v="19"/>
    <x v="11"/>
    <m/>
    <m/>
    <x v="19"/>
    <x v="11"/>
    <x v="7"/>
    <x v="7"/>
    <x v="7"/>
    <x v="3"/>
    <n v="-47619.05"/>
    <x v="19"/>
    <x v="1"/>
    <n v="2022"/>
    <x v="4"/>
  </r>
  <r>
    <x v="9"/>
    <s v="2.01.02.00.00.00"/>
    <x v="5"/>
    <x v="1"/>
    <x v="0"/>
    <x v="0"/>
    <x v="1"/>
    <x v="3"/>
    <m/>
    <s v="FORECAST"/>
    <x v="2"/>
    <x v="0"/>
    <d v="2022-07-29T00:00:00"/>
    <x v="382"/>
    <n v="0"/>
    <n v="-666666.67000000004"/>
    <m/>
    <x v="19"/>
    <x v="6"/>
    <m/>
    <m/>
    <x v="19"/>
    <x v="6"/>
    <x v="7"/>
    <x v="7"/>
    <x v="7"/>
    <x v="3"/>
    <n v="666666.67000000004"/>
    <x v="19"/>
    <x v="40"/>
    <n v="2022"/>
    <x v="4"/>
  </r>
  <r>
    <x v="9"/>
    <s v="2.01.04.00.00.00"/>
    <x v="5"/>
    <x v="1"/>
    <x v="0"/>
    <x v="0"/>
    <x v="1"/>
    <x v="3"/>
    <m/>
    <s v="FORECAST"/>
    <x v="2"/>
    <x v="0"/>
    <d v="2022-07-29T00:00:00"/>
    <x v="382"/>
    <n v="0"/>
    <n v="-32142.86"/>
    <m/>
    <x v="19"/>
    <x v="6"/>
    <m/>
    <m/>
    <x v="19"/>
    <x v="6"/>
    <x v="7"/>
    <x v="7"/>
    <x v="7"/>
    <x v="3"/>
    <n v="32142.86"/>
    <x v="19"/>
    <x v="40"/>
    <n v="2022"/>
    <x v="4"/>
  </r>
  <r>
    <x v="9"/>
    <s v="2.02.00.00.00.00"/>
    <x v="5"/>
    <x v="1"/>
    <x v="0"/>
    <x v="0"/>
    <x v="1"/>
    <x v="3"/>
    <m/>
    <s v="FORECAST"/>
    <x v="2"/>
    <x v="0"/>
    <d v="2022-07-29T00:00:00"/>
    <x v="382"/>
    <n v="0"/>
    <n v="-2380952.38"/>
    <m/>
    <x v="19"/>
    <x v="6"/>
    <m/>
    <m/>
    <x v="19"/>
    <x v="6"/>
    <x v="7"/>
    <x v="7"/>
    <x v="7"/>
    <x v="3"/>
    <n v="2380952.38"/>
    <x v="19"/>
    <x v="40"/>
    <n v="2022"/>
    <x v="4"/>
  </r>
  <r>
    <x v="9"/>
    <s v="2.03.01.02.00.00"/>
    <x v="5"/>
    <x v="1"/>
    <x v="0"/>
    <x v="0"/>
    <x v="1"/>
    <x v="3"/>
    <m/>
    <s v="FORECAST"/>
    <x v="2"/>
    <x v="0"/>
    <d v="2022-07-29T00:00:00"/>
    <x v="382"/>
    <n v="0"/>
    <n v="-9523.81"/>
    <m/>
    <x v="19"/>
    <x v="6"/>
    <m/>
    <m/>
    <x v="19"/>
    <x v="6"/>
    <x v="7"/>
    <x v="7"/>
    <x v="7"/>
    <x v="3"/>
    <n v="9523.81"/>
    <x v="19"/>
    <x v="40"/>
    <n v="2022"/>
    <x v="4"/>
  </r>
  <r>
    <x v="9"/>
    <s v="2.15.01.12.00.00"/>
    <x v="5"/>
    <x v="1"/>
    <x v="0"/>
    <x v="0"/>
    <x v="1"/>
    <x v="3"/>
    <m/>
    <s v="FORECAST"/>
    <x v="2"/>
    <x v="0"/>
    <d v="2022-07-29T00:00:00"/>
    <x v="382"/>
    <n v="0"/>
    <n v="-1190.48"/>
    <m/>
    <x v="19"/>
    <x v="6"/>
    <m/>
    <m/>
    <x v="19"/>
    <x v="6"/>
    <x v="7"/>
    <x v="7"/>
    <x v="7"/>
    <x v="3"/>
    <n v="1190.48"/>
    <x v="19"/>
    <x v="40"/>
    <n v="2022"/>
    <x v="4"/>
  </r>
  <r>
    <x v="9"/>
    <s v="2.15.08.14.00.00"/>
    <x v="5"/>
    <x v="1"/>
    <x v="0"/>
    <x v="0"/>
    <x v="1"/>
    <x v="3"/>
    <m/>
    <s v="FORECAST"/>
    <x v="2"/>
    <x v="0"/>
    <d v="2022-07-29T00:00:00"/>
    <x v="382"/>
    <n v="0"/>
    <n v="-1190.48"/>
    <m/>
    <x v="19"/>
    <x v="6"/>
    <m/>
    <m/>
    <x v="19"/>
    <x v="6"/>
    <x v="7"/>
    <x v="7"/>
    <x v="7"/>
    <x v="3"/>
    <n v="1190.48"/>
    <x v="19"/>
    <x v="40"/>
    <n v="2022"/>
    <x v="4"/>
  </r>
  <r>
    <x v="9"/>
    <s v="2.15.03.00.00.00"/>
    <x v="5"/>
    <x v="1"/>
    <x v="0"/>
    <x v="0"/>
    <x v="1"/>
    <x v="3"/>
    <m/>
    <s v="FORECAST"/>
    <x v="2"/>
    <x v="0"/>
    <d v="2022-07-29T00:00:00"/>
    <x v="382"/>
    <n v="0"/>
    <n v="-23809.52"/>
    <m/>
    <x v="19"/>
    <x v="6"/>
    <m/>
    <m/>
    <x v="19"/>
    <x v="6"/>
    <x v="7"/>
    <x v="7"/>
    <x v="7"/>
    <x v="3"/>
    <n v="23809.52"/>
    <x v="19"/>
    <x v="40"/>
    <n v="2022"/>
    <x v="4"/>
  </r>
  <r>
    <x v="9"/>
    <m/>
    <x v="5"/>
    <x v="1"/>
    <x v="0"/>
    <x v="0"/>
    <x v="0"/>
    <x v="0"/>
    <m/>
    <s v="FORECAST"/>
    <x v="2"/>
    <x v="0"/>
    <d v="2022-07-29T00:00:00"/>
    <x v="382"/>
    <n v="0"/>
    <n v="12487440.48"/>
    <m/>
    <x v="19"/>
    <x v="11"/>
    <m/>
    <m/>
    <x v="19"/>
    <x v="11"/>
    <x v="7"/>
    <x v="7"/>
    <x v="7"/>
    <x v="3"/>
    <n v="-12487440.48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833333.33"/>
    <m/>
    <x v="19"/>
    <x v="11"/>
    <m/>
    <m/>
    <x v="19"/>
    <x v="11"/>
    <x v="7"/>
    <x v="7"/>
    <x v="7"/>
    <x v="3"/>
    <n v="-833333.33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6488.1"/>
    <m/>
    <x v="19"/>
    <x v="11"/>
    <m/>
    <m/>
    <x v="19"/>
    <x v="11"/>
    <x v="7"/>
    <x v="7"/>
    <x v="7"/>
    <x v="3"/>
    <n v="-6488.1"/>
    <x v="19"/>
    <x v="1"/>
    <n v="2022"/>
    <x v="4"/>
  </r>
  <r>
    <x v="9"/>
    <s v="2.01.01.01.00.00"/>
    <x v="5"/>
    <x v="1"/>
    <x v="0"/>
    <x v="0"/>
    <x v="1"/>
    <x v="3"/>
    <m/>
    <s v="FORECAST"/>
    <x v="2"/>
    <x v="0"/>
    <d v="2022-07-29T00:00:00"/>
    <x v="382"/>
    <n v="0"/>
    <n v="-8333333.3300000001"/>
    <m/>
    <x v="19"/>
    <x v="6"/>
    <m/>
    <m/>
    <x v="19"/>
    <x v="6"/>
    <x v="7"/>
    <x v="7"/>
    <x v="7"/>
    <x v="3"/>
    <n v="8333333.3300000001"/>
    <x v="19"/>
    <x v="40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23809.52"/>
    <m/>
    <x v="19"/>
    <x v="11"/>
    <m/>
    <m/>
    <x v="19"/>
    <x v="11"/>
    <x v="7"/>
    <x v="7"/>
    <x v="7"/>
    <x v="3"/>
    <n v="-23809.52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9047619.0500000007"/>
    <m/>
    <x v="19"/>
    <x v="11"/>
    <m/>
    <m/>
    <x v="19"/>
    <x v="11"/>
    <x v="7"/>
    <x v="7"/>
    <x v="7"/>
    <x v="3"/>
    <n v="-9047619.0500000007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9523.81"/>
    <m/>
    <x v="19"/>
    <x v="11"/>
    <m/>
    <m/>
    <x v="19"/>
    <x v="11"/>
    <x v="7"/>
    <x v="7"/>
    <x v="7"/>
    <x v="3"/>
    <n v="-9523.81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9523.81"/>
    <m/>
    <x v="19"/>
    <x v="11"/>
    <m/>
    <m/>
    <x v="19"/>
    <x v="11"/>
    <x v="7"/>
    <x v="7"/>
    <x v="7"/>
    <x v="3"/>
    <n v="-9523.81"/>
    <x v="19"/>
    <x v="1"/>
    <n v="2022"/>
    <x v="4"/>
  </r>
  <r>
    <x v="9"/>
    <s v="2.09.02.04.00.00"/>
    <x v="5"/>
    <x v="1"/>
    <x v="0"/>
    <x v="0"/>
    <x v="1"/>
    <x v="3"/>
    <m/>
    <s v="FORECAST"/>
    <x v="2"/>
    <x v="0"/>
    <d v="2022-07-29T00:00:00"/>
    <x v="382"/>
    <n v="0"/>
    <n v="-47619.05"/>
    <m/>
    <x v="19"/>
    <x v="6"/>
    <m/>
    <m/>
    <x v="19"/>
    <x v="6"/>
    <x v="7"/>
    <x v="7"/>
    <x v="7"/>
    <x v="3"/>
    <n v="47619.05"/>
    <x v="19"/>
    <x v="40"/>
    <n v="2022"/>
    <x v="4"/>
  </r>
  <r>
    <x v="9"/>
    <s v="2.05.01.00.00.00"/>
    <x v="5"/>
    <x v="2"/>
    <x v="0"/>
    <x v="0"/>
    <x v="1"/>
    <x v="0"/>
    <m/>
    <s v="FORECAST"/>
    <x v="2"/>
    <x v="0"/>
    <d v="2022-07-29T00:00:00"/>
    <x v="382"/>
    <n v="0"/>
    <n v="476190.48"/>
    <m/>
    <x v="19"/>
    <x v="2"/>
    <m/>
    <m/>
    <x v="19"/>
    <x v="2"/>
    <x v="7"/>
    <x v="7"/>
    <x v="7"/>
    <x v="3"/>
    <n v="476190.48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2380.9499999999998"/>
    <m/>
    <x v="19"/>
    <x v="11"/>
    <m/>
    <m/>
    <x v="19"/>
    <x v="11"/>
    <x v="7"/>
    <x v="7"/>
    <x v="7"/>
    <x v="3"/>
    <n v="-2380.9499999999998"/>
    <x v="19"/>
    <x v="1"/>
    <n v="2022"/>
    <x v="4"/>
  </r>
  <r>
    <x v="9"/>
    <s v="2.03.01.07.00.00"/>
    <x v="5"/>
    <x v="1"/>
    <x v="0"/>
    <x v="0"/>
    <x v="1"/>
    <x v="3"/>
    <m/>
    <s v="FORECAST"/>
    <x v="2"/>
    <x v="0"/>
    <d v="2022-07-29T00:00:00"/>
    <x v="382"/>
    <n v="0"/>
    <n v="-30.95"/>
    <m/>
    <x v="19"/>
    <x v="8"/>
    <m/>
    <m/>
    <x v="19"/>
    <x v="8"/>
    <x v="7"/>
    <x v="7"/>
    <x v="7"/>
    <x v="3"/>
    <n v="30.95"/>
    <x v="19"/>
    <x v="40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23809.52"/>
    <m/>
    <x v="19"/>
    <x v="11"/>
    <m/>
    <m/>
    <x v="19"/>
    <x v="11"/>
    <x v="7"/>
    <x v="7"/>
    <x v="7"/>
    <x v="3"/>
    <n v="-23809.52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35714.29"/>
    <m/>
    <x v="19"/>
    <x v="11"/>
    <m/>
    <m/>
    <x v="19"/>
    <x v="11"/>
    <x v="7"/>
    <x v="7"/>
    <x v="7"/>
    <x v="3"/>
    <n v="-35714.29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19047.62"/>
    <m/>
    <x v="19"/>
    <x v="11"/>
    <m/>
    <m/>
    <x v="19"/>
    <x v="11"/>
    <x v="7"/>
    <x v="7"/>
    <x v="7"/>
    <x v="3"/>
    <n v="-19047.62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47619.05"/>
    <m/>
    <x v="19"/>
    <x v="11"/>
    <m/>
    <m/>
    <x v="19"/>
    <x v="11"/>
    <x v="7"/>
    <x v="7"/>
    <x v="7"/>
    <x v="3"/>
    <n v="-47619.05"/>
    <x v="19"/>
    <x v="1"/>
    <n v="2022"/>
    <x v="4"/>
  </r>
  <r>
    <x v="9"/>
    <m/>
    <x v="5"/>
    <x v="1"/>
    <x v="0"/>
    <x v="0"/>
    <x v="1"/>
    <x v="0"/>
    <m/>
    <s v="FORECAST"/>
    <x v="2"/>
    <x v="0"/>
    <d v="2022-07-29T00:00:00"/>
    <x v="382"/>
    <n v="0"/>
    <n v="2380952.38"/>
    <m/>
    <x v="19"/>
    <x v="11"/>
    <m/>
    <m/>
    <x v="19"/>
    <x v="11"/>
    <x v="7"/>
    <x v="7"/>
    <x v="7"/>
    <x v="3"/>
    <n v="-2380952.38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10714.29"/>
    <m/>
    <x v="17"/>
    <x v="5"/>
    <m/>
    <m/>
    <x v="17"/>
    <x v="5"/>
    <x v="16"/>
    <x v="7"/>
    <x v="7"/>
    <x v="3"/>
    <n v="10714.29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9047.6200000000008"/>
    <m/>
    <x v="17"/>
    <x v="5"/>
    <m/>
    <m/>
    <x v="17"/>
    <x v="5"/>
    <x v="16"/>
    <x v="7"/>
    <x v="7"/>
    <x v="3"/>
    <n v="9047.6200000000008"/>
    <x v="19"/>
    <x v="1"/>
    <n v="2022"/>
    <x v="4"/>
  </r>
  <r>
    <x v="19"/>
    <s v="1.02.05.00.00.00"/>
    <x v="5"/>
    <x v="2"/>
    <x v="1"/>
    <x v="0"/>
    <x v="1"/>
    <x v="0"/>
    <m/>
    <s v="FORECAST"/>
    <x v="2"/>
    <x v="0"/>
    <d v="2022-07-29T00:00:00"/>
    <x v="382"/>
    <n v="0"/>
    <n v="1428.57"/>
    <m/>
    <x v="17"/>
    <x v="5"/>
    <m/>
    <m/>
    <x v="17"/>
    <x v="5"/>
    <x v="16"/>
    <x v="7"/>
    <x v="7"/>
    <x v="3"/>
    <n v="1428.57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65770.25"/>
    <m/>
    <x v="17"/>
    <x v="10"/>
    <m/>
    <m/>
    <x v="17"/>
    <x v="10"/>
    <x v="16"/>
    <x v="7"/>
    <x v="7"/>
    <x v="3"/>
    <n v="65770.25"/>
    <x v="19"/>
    <x v="1"/>
    <n v="2022"/>
    <x v="4"/>
  </r>
  <r>
    <x v="9"/>
    <s v="2.03.01.07.00.00"/>
    <x v="5"/>
    <x v="1"/>
    <x v="0"/>
    <x v="0"/>
    <x v="1"/>
    <x v="3"/>
    <m/>
    <s v="FORECAST"/>
    <x v="2"/>
    <x v="0"/>
    <d v="2022-07-29T00:00:00"/>
    <x v="382"/>
    <n v="0"/>
    <n v="-61.9"/>
    <m/>
    <x v="19"/>
    <x v="18"/>
    <m/>
    <m/>
    <x v="19"/>
    <x v="18"/>
    <x v="7"/>
    <x v="7"/>
    <x v="7"/>
    <x v="3"/>
    <n v="61.9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4169.08"/>
    <m/>
    <x v="17"/>
    <x v="28"/>
    <m/>
    <m/>
    <x v="17"/>
    <x v="28"/>
    <x v="16"/>
    <x v="7"/>
    <x v="7"/>
    <x v="3"/>
    <n v="4169.0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951.57"/>
    <m/>
    <x v="17"/>
    <x v="4"/>
    <m/>
    <m/>
    <x v="17"/>
    <x v="4"/>
    <x v="16"/>
    <x v="7"/>
    <x v="7"/>
    <x v="3"/>
    <n v="951.57"/>
    <x v="19"/>
    <x v="1"/>
    <n v="2022"/>
    <x v="4"/>
  </r>
  <r>
    <x v="40"/>
    <s v="2.01.05.01.00.00"/>
    <x v="5"/>
    <x v="1"/>
    <x v="0"/>
    <x v="0"/>
    <x v="1"/>
    <x v="3"/>
    <m/>
    <s v="FORECAST"/>
    <x v="2"/>
    <x v="0"/>
    <d v="2022-07-29T00:00:00"/>
    <x v="382"/>
    <n v="0"/>
    <n v="-809523.81"/>
    <m/>
    <x v="20"/>
    <x v="2"/>
    <m/>
    <m/>
    <x v="20"/>
    <x v="2"/>
    <x v="2"/>
    <x v="7"/>
    <x v="7"/>
    <x v="3"/>
    <n v="809523.81"/>
    <x v="19"/>
    <x v="40"/>
    <n v="2022"/>
    <x v="4"/>
  </r>
  <r>
    <x v="5"/>
    <s v="2.15.01.18.00.00"/>
    <x v="5"/>
    <x v="1"/>
    <x v="0"/>
    <x v="0"/>
    <x v="1"/>
    <x v="3"/>
    <m/>
    <s v="FORECAST"/>
    <x v="2"/>
    <x v="0"/>
    <d v="2022-07-29T00:00:00"/>
    <x v="382"/>
    <n v="0"/>
    <n v="-23.81"/>
    <m/>
    <x v="26"/>
    <x v="19"/>
    <m/>
    <m/>
    <x v="5"/>
    <x v="19"/>
    <x v="0"/>
    <x v="7"/>
    <x v="7"/>
    <x v="3"/>
    <n v="23.81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248.57"/>
    <m/>
    <x v="17"/>
    <x v="31"/>
    <m/>
    <m/>
    <x v="17"/>
    <x v="31"/>
    <x v="16"/>
    <x v="7"/>
    <x v="7"/>
    <x v="3"/>
    <n v="248.57"/>
    <x v="19"/>
    <x v="1"/>
    <n v="2022"/>
    <x v="4"/>
  </r>
  <r>
    <x v="6"/>
    <s v="2.15.03.00.00.00"/>
    <x v="5"/>
    <x v="1"/>
    <x v="0"/>
    <x v="0"/>
    <x v="1"/>
    <x v="3"/>
    <m/>
    <s v="FORECAST"/>
    <x v="2"/>
    <x v="0"/>
    <d v="2022-07-31T00:00:00"/>
    <x v="382"/>
    <n v="0"/>
    <n v="-11904.76"/>
    <m/>
    <x v="1"/>
    <x v="20"/>
    <m/>
    <m/>
    <x v="1"/>
    <x v="20"/>
    <x v="0"/>
    <x v="7"/>
    <x v="7"/>
    <x v="3"/>
    <n v="11904.76"/>
    <x v="19"/>
    <x v="40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534.5"/>
    <m/>
    <x v="17"/>
    <x v="9"/>
    <m/>
    <m/>
    <x v="17"/>
    <x v="9"/>
    <x v="16"/>
    <x v="7"/>
    <x v="7"/>
    <x v="3"/>
    <n v="534.5"/>
    <x v="19"/>
    <x v="1"/>
    <n v="2022"/>
    <x v="4"/>
  </r>
  <r>
    <x v="40"/>
    <s v="2.01.05.02.00.00"/>
    <x v="5"/>
    <x v="1"/>
    <x v="0"/>
    <x v="0"/>
    <x v="1"/>
    <x v="3"/>
    <m/>
    <s v="FORECAST"/>
    <x v="2"/>
    <x v="0"/>
    <d v="2022-07-29T00:00:00"/>
    <x v="382"/>
    <n v="0"/>
    <n v="-6488.1"/>
    <m/>
    <x v="21"/>
    <x v="2"/>
    <m/>
    <m/>
    <x v="20"/>
    <x v="2"/>
    <x v="2"/>
    <x v="7"/>
    <x v="7"/>
    <x v="3"/>
    <n v="6488.1"/>
    <x v="19"/>
    <x v="40"/>
    <n v="2022"/>
    <x v="4"/>
  </r>
  <r>
    <x v="5"/>
    <s v="2.15.08.09.00.00"/>
    <x v="5"/>
    <x v="1"/>
    <x v="0"/>
    <x v="0"/>
    <x v="1"/>
    <x v="3"/>
    <m/>
    <s v="FORECAST"/>
    <x v="2"/>
    <x v="0"/>
    <d v="2022-07-29T00:00:00"/>
    <x v="382"/>
    <n v="0"/>
    <n v="-1047.6199999999999"/>
    <m/>
    <x v="39"/>
    <x v="2"/>
    <m/>
    <m/>
    <x v="5"/>
    <x v="2"/>
    <x v="0"/>
    <x v="7"/>
    <x v="7"/>
    <x v="3"/>
    <n v="1047.6199999999999"/>
    <x v="19"/>
    <x v="40"/>
    <n v="2022"/>
    <x v="4"/>
  </r>
  <r>
    <x v="15"/>
    <s v="2.06.01.00.00.00"/>
    <x v="5"/>
    <x v="1"/>
    <x v="0"/>
    <x v="0"/>
    <x v="1"/>
    <x v="3"/>
    <m/>
    <s v="FORECAST"/>
    <x v="2"/>
    <x v="0"/>
    <d v="2022-07-29T00:00:00"/>
    <x v="382"/>
    <n v="0"/>
    <n v="-19047.62"/>
    <m/>
    <x v="32"/>
    <x v="19"/>
    <m/>
    <m/>
    <x v="23"/>
    <x v="19"/>
    <x v="12"/>
    <x v="7"/>
    <x v="7"/>
    <x v="3"/>
    <n v="19047.62"/>
    <x v="19"/>
    <x v="40"/>
    <n v="2022"/>
    <x v="4"/>
  </r>
  <r>
    <x v="4"/>
    <s v="2.12.00.00.00.00"/>
    <x v="5"/>
    <x v="1"/>
    <x v="0"/>
    <x v="0"/>
    <x v="1"/>
    <x v="3"/>
    <m/>
    <s v="FORECAST"/>
    <x v="2"/>
    <x v="0"/>
    <d v="2022-07-29T00:00:00"/>
    <x v="382"/>
    <n v="0"/>
    <n v="-9523.81"/>
    <m/>
    <x v="3"/>
    <x v="4"/>
    <m/>
    <m/>
    <x v="3"/>
    <x v="4"/>
    <x v="3"/>
    <x v="7"/>
    <x v="7"/>
    <x v="3"/>
    <n v="9523.81"/>
    <x v="19"/>
    <x v="40"/>
    <n v="2022"/>
    <x v="4"/>
  </r>
  <r>
    <x v="15"/>
    <s v="2.06.02.00.00.00"/>
    <x v="5"/>
    <x v="1"/>
    <x v="0"/>
    <x v="0"/>
    <x v="1"/>
    <x v="3"/>
    <m/>
    <s v="FORECAST"/>
    <x v="2"/>
    <x v="0"/>
    <d v="2022-07-29T00:00:00"/>
    <x v="382"/>
    <n v="0"/>
    <n v="-4761.8999999999996"/>
    <m/>
    <x v="31"/>
    <x v="19"/>
    <m/>
    <m/>
    <x v="23"/>
    <x v="19"/>
    <x v="12"/>
    <x v="7"/>
    <x v="7"/>
    <x v="3"/>
    <n v="4761.8999999999996"/>
    <x v="19"/>
    <x v="40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502.76"/>
    <m/>
    <x v="17"/>
    <x v="9"/>
    <m/>
    <m/>
    <x v="17"/>
    <x v="9"/>
    <x v="16"/>
    <x v="7"/>
    <x v="7"/>
    <x v="3"/>
    <n v="502.76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6.479999999999997"/>
    <m/>
    <x v="17"/>
    <x v="14"/>
    <m/>
    <m/>
    <x v="17"/>
    <x v="14"/>
    <x v="16"/>
    <x v="7"/>
    <x v="7"/>
    <x v="3"/>
    <n v="36.479999999999997"/>
    <x v="19"/>
    <x v="1"/>
    <n v="2022"/>
    <x v="4"/>
  </r>
  <r>
    <x v="27"/>
    <s v="2.15.08.01.00.00"/>
    <x v="5"/>
    <x v="1"/>
    <x v="0"/>
    <x v="0"/>
    <x v="1"/>
    <x v="3"/>
    <m/>
    <s v="FORECAST"/>
    <x v="2"/>
    <x v="0"/>
    <d v="2022-07-29T00:00:00"/>
    <x v="382"/>
    <n v="0"/>
    <n v="-141.9"/>
    <m/>
    <x v="14"/>
    <x v="5"/>
    <m/>
    <m/>
    <x v="14"/>
    <x v="5"/>
    <x v="0"/>
    <x v="7"/>
    <x v="7"/>
    <x v="3"/>
    <n v="141.9"/>
    <x v="19"/>
    <x v="40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50.72"/>
    <m/>
    <x v="17"/>
    <x v="7"/>
    <m/>
    <m/>
    <x v="17"/>
    <x v="7"/>
    <x v="16"/>
    <x v="7"/>
    <x v="7"/>
    <x v="3"/>
    <n v="50.72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205.87"/>
    <m/>
    <x v="17"/>
    <x v="7"/>
    <m/>
    <m/>
    <x v="17"/>
    <x v="7"/>
    <x v="16"/>
    <x v="7"/>
    <x v="7"/>
    <x v="3"/>
    <n v="205.8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82.44"/>
    <m/>
    <x v="17"/>
    <x v="7"/>
    <m/>
    <m/>
    <x v="17"/>
    <x v="7"/>
    <x v="16"/>
    <x v="7"/>
    <x v="7"/>
    <x v="3"/>
    <n v="82.4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90.96"/>
    <m/>
    <x v="17"/>
    <x v="7"/>
    <m/>
    <m/>
    <x v="17"/>
    <x v="7"/>
    <x v="16"/>
    <x v="7"/>
    <x v="7"/>
    <x v="3"/>
    <n v="90.96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52.26"/>
    <m/>
    <x v="17"/>
    <x v="7"/>
    <m/>
    <m/>
    <x v="17"/>
    <x v="7"/>
    <x v="16"/>
    <x v="7"/>
    <x v="7"/>
    <x v="3"/>
    <n v="52.26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4.340000000000003"/>
    <m/>
    <x v="17"/>
    <x v="7"/>
    <m/>
    <m/>
    <x v="17"/>
    <x v="7"/>
    <x v="16"/>
    <x v="7"/>
    <x v="7"/>
    <x v="3"/>
    <n v="34.340000000000003"/>
    <x v="19"/>
    <x v="1"/>
    <n v="2022"/>
    <x v="4"/>
  </r>
  <r>
    <x v="16"/>
    <m/>
    <x v="5"/>
    <x v="2"/>
    <x v="1"/>
    <x v="0"/>
    <x v="1"/>
    <x v="0"/>
    <m/>
    <s v="FORECAST"/>
    <x v="2"/>
    <x v="0"/>
    <d v="2022-07-29T00:00:00"/>
    <x v="382"/>
    <n v="0"/>
    <n v="35714.29"/>
    <m/>
    <x v="30"/>
    <x v="26"/>
    <m/>
    <m/>
    <x v="18"/>
    <x v="26"/>
    <x v="13"/>
    <x v="7"/>
    <x v="7"/>
    <x v="3"/>
    <n v="35714.29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622.91"/>
    <m/>
    <x v="17"/>
    <x v="4"/>
    <m/>
    <m/>
    <x v="17"/>
    <x v="4"/>
    <x v="16"/>
    <x v="7"/>
    <x v="7"/>
    <x v="3"/>
    <n v="622.91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6.479999999999997"/>
    <m/>
    <x v="17"/>
    <x v="14"/>
    <m/>
    <m/>
    <x v="17"/>
    <x v="14"/>
    <x v="16"/>
    <x v="7"/>
    <x v="7"/>
    <x v="3"/>
    <n v="36.479999999999997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93.7"/>
    <m/>
    <x v="17"/>
    <x v="4"/>
    <m/>
    <m/>
    <x v="17"/>
    <x v="4"/>
    <x v="16"/>
    <x v="7"/>
    <x v="7"/>
    <x v="3"/>
    <n v="193.7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20.54"/>
    <m/>
    <x v="17"/>
    <x v="14"/>
    <m/>
    <m/>
    <x v="17"/>
    <x v="14"/>
    <x v="16"/>
    <x v="7"/>
    <x v="7"/>
    <x v="3"/>
    <n v="20.54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25.13"/>
    <m/>
    <x v="17"/>
    <x v="14"/>
    <m/>
    <m/>
    <x v="17"/>
    <x v="14"/>
    <x v="16"/>
    <x v="7"/>
    <x v="7"/>
    <x v="3"/>
    <n v="25.13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0.62"/>
    <m/>
    <x v="17"/>
    <x v="14"/>
    <m/>
    <m/>
    <x v="17"/>
    <x v="14"/>
    <x v="16"/>
    <x v="7"/>
    <x v="7"/>
    <x v="3"/>
    <n v="30.62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97.04"/>
    <m/>
    <x v="17"/>
    <x v="14"/>
    <m/>
    <m/>
    <x v="17"/>
    <x v="14"/>
    <x v="16"/>
    <x v="7"/>
    <x v="7"/>
    <x v="3"/>
    <n v="97.04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920.25"/>
    <m/>
    <x v="17"/>
    <x v="4"/>
    <m/>
    <m/>
    <x v="17"/>
    <x v="4"/>
    <x v="16"/>
    <x v="7"/>
    <x v="7"/>
    <x v="3"/>
    <n v="920.25"/>
    <x v="19"/>
    <x v="1"/>
    <n v="2022"/>
    <x v="4"/>
  </r>
  <r>
    <x v="19"/>
    <s v="1.02.09.00.00.00"/>
    <x v="5"/>
    <x v="2"/>
    <x v="1"/>
    <x v="0"/>
    <x v="1"/>
    <x v="0"/>
    <m/>
    <s v="FORECAST"/>
    <x v="2"/>
    <x v="0"/>
    <d v="2022-07-29T00:00:00"/>
    <x v="382"/>
    <n v="0"/>
    <n v="33.06"/>
    <m/>
    <x v="17"/>
    <x v="7"/>
    <m/>
    <m/>
    <x v="17"/>
    <x v="7"/>
    <x v="16"/>
    <x v="7"/>
    <x v="7"/>
    <x v="3"/>
    <n v="33.06"/>
    <x v="19"/>
    <x v="1"/>
    <n v="2022"/>
    <x v="4"/>
  </r>
  <r>
    <x v="19"/>
    <s v="1.02.06.00.00.00"/>
    <x v="5"/>
    <x v="2"/>
    <x v="1"/>
    <x v="0"/>
    <x v="1"/>
    <x v="0"/>
    <m/>
    <s v="FORECAST"/>
    <x v="2"/>
    <x v="0"/>
    <d v="2022-07-29T00:00:00"/>
    <x v="382"/>
    <n v="0"/>
    <n v="108.51"/>
    <m/>
    <x v="17"/>
    <x v="4"/>
    <m/>
    <m/>
    <x v="17"/>
    <x v="4"/>
    <x v="16"/>
    <x v="7"/>
    <x v="7"/>
    <x v="3"/>
    <n v="108.51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7-29T00:00:00"/>
    <x v="382"/>
    <n v="0"/>
    <n v="1190.48"/>
    <m/>
    <x v="17"/>
    <x v="4"/>
    <m/>
    <m/>
    <x v="17"/>
    <x v="4"/>
    <x v="16"/>
    <x v="7"/>
    <x v="7"/>
    <x v="3"/>
    <n v="1190.48"/>
    <x v="19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137.1099999999999"/>
    <m/>
    <x v="17"/>
    <x v="27"/>
    <m/>
    <m/>
    <x v="17"/>
    <x v="27"/>
    <x v="16"/>
    <x v="8"/>
    <x v="8"/>
    <x v="3"/>
    <n v="1137.1099999999999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42.86000000000001"/>
    <m/>
    <x v="17"/>
    <x v="2"/>
    <m/>
    <m/>
    <x v="17"/>
    <x v="2"/>
    <x v="16"/>
    <x v="8"/>
    <x v="8"/>
    <x v="3"/>
    <n v="142.8600000000000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407.31"/>
    <m/>
    <x v="17"/>
    <x v="2"/>
    <m/>
    <m/>
    <x v="17"/>
    <x v="2"/>
    <x v="16"/>
    <x v="8"/>
    <x v="8"/>
    <x v="3"/>
    <n v="2407.3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96.81"/>
    <m/>
    <x v="17"/>
    <x v="2"/>
    <m/>
    <m/>
    <x v="17"/>
    <x v="2"/>
    <x v="16"/>
    <x v="8"/>
    <x v="8"/>
    <x v="3"/>
    <n v="296.8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09.16"/>
    <m/>
    <x v="17"/>
    <x v="2"/>
    <m/>
    <m/>
    <x v="17"/>
    <x v="2"/>
    <x v="16"/>
    <x v="8"/>
    <x v="8"/>
    <x v="3"/>
    <n v="409.1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839.03"/>
    <m/>
    <x v="17"/>
    <x v="2"/>
    <m/>
    <m/>
    <x v="17"/>
    <x v="2"/>
    <x v="16"/>
    <x v="8"/>
    <x v="8"/>
    <x v="3"/>
    <n v="3839.03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63.2"/>
    <m/>
    <x v="17"/>
    <x v="2"/>
    <m/>
    <m/>
    <x v="17"/>
    <x v="2"/>
    <x v="16"/>
    <x v="8"/>
    <x v="8"/>
    <x v="3"/>
    <n v="363.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935.11"/>
    <m/>
    <x v="17"/>
    <x v="2"/>
    <m/>
    <m/>
    <x v="17"/>
    <x v="2"/>
    <x v="16"/>
    <x v="8"/>
    <x v="8"/>
    <x v="3"/>
    <n v="935.1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238.18"/>
    <m/>
    <x v="17"/>
    <x v="2"/>
    <m/>
    <m/>
    <x v="17"/>
    <x v="2"/>
    <x v="16"/>
    <x v="8"/>
    <x v="8"/>
    <x v="3"/>
    <n v="1238.18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7774.54"/>
    <m/>
    <x v="17"/>
    <x v="2"/>
    <m/>
    <m/>
    <x v="17"/>
    <x v="2"/>
    <x v="16"/>
    <x v="8"/>
    <x v="8"/>
    <x v="3"/>
    <n v="17774.5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636.07000000000005"/>
    <m/>
    <x v="17"/>
    <x v="2"/>
    <m/>
    <m/>
    <x v="17"/>
    <x v="2"/>
    <x v="16"/>
    <x v="8"/>
    <x v="8"/>
    <x v="3"/>
    <n v="636.07000000000005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96.94"/>
    <m/>
    <x v="17"/>
    <x v="2"/>
    <m/>
    <m/>
    <x v="17"/>
    <x v="2"/>
    <x v="16"/>
    <x v="8"/>
    <x v="8"/>
    <x v="3"/>
    <n v="296.9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4676.16"/>
    <m/>
    <x v="17"/>
    <x v="2"/>
    <m/>
    <m/>
    <x v="17"/>
    <x v="2"/>
    <x v="16"/>
    <x v="8"/>
    <x v="8"/>
    <x v="3"/>
    <n v="14676.16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708.1"/>
    <m/>
    <x v="17"/>
    <x v="13"/>
    <m/>
    <m/>
    <x v="17"/>
    <x v="13"/>
    <x v="16"/>
    <x v="8"/>
    <x v="8"/>
    <x v="3"/>
    <n v="1708.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953.1499999999996"/>
    <m/>
    <x v="17"/>
    <x v="2"/>
    <m/>
    <m/>
    <x v="17"/>
    <x v="2"/>
    <x v="16"/>
    <x v="8"/>
    <x v="8"/>
    <x v="3"/>
    <n v="4953.14999999999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9297.19"/>
    <m/>
    <x v="17"/>
    <x v="2"/>
    <m/>
    <m/>
    <x v="17"/>
    <x v="2"/>
    <x v="16"/>
    <x v="8"/>
    <x v="8"/>
    <x v="3"/>
    <n v="9297.19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6.32"/>
    <m/>
    <x v="17"/>
    <x v="2"/>
    <m/>
    <m/>
    <x v="17"/>
    <x v="2"/>
    <x v="16"/>
    <x v="8"/>
    <x v="8"/>
    <x v="3"/>
    <n v="36.3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940.68"/>
    <m/>
    <x v="17"/>
    <x v="2"/>
    <m/>
    <m/>
    <x v="17"/>
    <x v="2"/>
    <x v="16"/>
    <x v="8"/>
    <x v="8"/>
    <x v="3"/>
    <n v="4940.68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803.96"/>
    <m/>
    <x v="17"/>
    <x v="2"/>
    <m/>
    <m/>
    <x v="17"/>
    <x v="2"/>
    <x v="16"/>
    <x v="8"/>
    <x v="8"/>
    <x v="3"/>
    <n v="803.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545.52"/>
    <m/>
    <x v="17"/>
    <x v="2"/>
    <m/>
    <m/>
    <x v="17"/>
    <x v="2"/>
    <x v="16"/>
    <x v="8"/>
    <x v="8"/>
    <x v="3"/>
    <n v="3545.5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7609.16"/>
    <m/>
    <x v="17"/>
    <x v="2"/>
    <m/>
    <m/>
    <x v="17"/>
    <x v="2"/>
    <x v="16"/>
    <x v="8"/>
    <x v="8"/>
    <x v="3"/>
    <n v="7609.1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79.650000000000006"/>
    <m/>
    <x v="17"/>
    <x v="2"/>
    <m/>
    <m/>
    <x v="17"/>
    <x v="2"/>
    <x v="16"/>
    <x v="8"/>
    <x v="8"/>
    <x v="3"/>
    <n v="79.65000000000000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14.01"/>
    <m/>
    <x v="17"/>
    <x v="2"/>
    <m/>
    <m/>
    <x v="17"/>
    <x v="2"/>
    <x v="16"/>
    <x v="8"/>
    <x v="8"/>
    <x v="3"/>
    <n v="314.0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6193.85"/>
    <m/>
    <x v="17"/>
    <x v="2"/>
    <m/>
    <m/>
    <x v="17"/>
    <x v="2"/>
    <x v="16"/>
    <x v="8"/>
    <x v="8"/>
    <x v="3"/>
    <n v="6193.85"/>
    <x v="20"/>
    <x v="1"/>
    <n v="2022"/>
    <x v="4"/>
  </r>
  <r>
    <x v="29"/>
    <s v="2.15.01.07.00.00"/>
    <x v="5"/>
    <x v="1"/>
    <x v="0"/>
    <x v="0"/>
    <x v="1"/>
    <x v="3"/>
    <m/>
    <s v="FORECAST"/>
    <x v="2"/>
    <x v="0"/>
    <d v="2022-08-31T00:00:00"/>
    <x v="383"/>
    <n v="0"/>
    <n v="-19047.62"/>
    <m/>
    <x v="9"/>
    <x v="21"/>
    <m/>
    <m/>
    <x v="9"/>
    <x v="21"/>
    <x v="0"/>
    <x v="8"/>
    <x v="8"/>
    <x v="3"/>
    <n v="19047.62"/>
    <x v="20"/>
    <x v="4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3571.43"/>
    <m/>
    <x v="17"/>
    <x v="3"/>
    <m/>
    <m/>
    <x v="17"/>
    <x v="3"/>
    <x v="16"/>
    <x v="8"/>
    <x v="8"/>
    <x v="3"/>
    <n v="3571.43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2380.9499999999998"/>
    <m/>
    <x v="17"/>
    <x v="3"/>
    <m/>
    <m/>
    <x v="17"/>
    <x v="3"/>
    <x v="16"/>
    <x v="8"/>
    <x v="8"/>
    <x v="3"/>
    <n v="2380.9499999999998"/>
    <x v="20"/>
    <x v="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7.52"/>
    <m/>
    <x v="24"/>
    <x v="13"/>
    <m/>
    <m/>
    <x v="5"/>
    <x v="13"/>
    <x v="0"/>
    <x v="8"/>
    <x v="8"/>
    <x v="3"/>
    <n v="7.52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553.51"/>
    <m/>
    <x v="17"/>
    <x v="15"/>
    <m/>
    <m/>
    <x v="17"/>
    <x v="15"/>
    <x v="16"/>
    <x v="8"/>
    <x v="8"/>
    <x v="3"/>
    <n v="553.51"/>
    <x v="20"/>
    <x v="1"/>
    <n v="2022"/>
    <x v="4"/>
  </r>
  <r>
    <x v="5"/>
    <s v="2.15.08.14.00.00"/>
    <x v="5"/>
    <x v="1"/>
    <x v="0"/>
    <x v="0"/>
    <x v="1"/>
    <x v="3"/>
    <m/>
    <s v="FORECAST"/>
    <x v="2"/>
    <x v="0"/>
    <d v="2022-08-31T00:00:00"/>
    <x v="383"/>
    <n v="0"/>
    <n v="-30952.38"/>
    <m/>
    <x v="5"/>
    <x v="12"/>
    <m/>
    <m/>
    <x v="5"/>
    <x v="12"/>
    <x v="0"/>
    <x v="8"/>
    <x v="8"/>
    <x v="3"/>
    <n v="30952.38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416.67"/>
    <m/>
    <x v="24"/>
    <x v="12"/>
    <m/>
    <m/>
    <x v="5"/>
    <x v="12"/>
    <x v="0"/>
    <x v="8"/>
    <x v="8"/>
    <x v="3"/>
    <n v="416.67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57142.85999999999"/>
    <m/>
    <x v="17"/>
    <x v="12"/>
    <m/>
    <m/>
    <x v="17"/>
    <x v="12"/>
    <x v="16"/>
    <x v="8"/>
    <x v="8"/>
    <x v="3"/>
    <n v="157142.85999999999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4761.8999999999996"/>
    <m/>
    <x v="17"/>
    <x v="12"/>
    <m/>
    <m/>
    <x v="17"/>
    <x v="12"/>
    <x v="16"/>
    <x v="8"/>
    <x v="8"/>
    <x v="3"/>
    <n v="4761.8999999999996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7.14"/>
    <m/>
    <x v="17"/>
    <x v="12"/>
    <m/>
    <m/>
    <x v="17"/>
    <x v="12"/>
    <x v="16"/>
    <x v="8"/>
    <x v="8"/>
    <x v="3"/>
    <n v="37.14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2857.14"/>
    <m/>
    <x v="17"/>
    <x v="3"/>
    <m/>
    <m/>
    <x v="17"/>
    <x v="3"/>
    <x v="16"/>
    <x v="8"/>
    <x v="8"/>
    <x v="3"/>
    <n v="2857.14"/>
    <x v="20"/>
    <x v="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40.840000000000003"/>
    <m/>
    <x v="24"/>
    <x v="13"/>
    <m/>
    <m/>
    <x v="5"/>
    <x v="13"/>
    <x v="0"/>
    <x v="8"/>
    <x v="8"/>
    <x v="3"/>
    <n v="40.840000000000003"/>
    <x v="20"/>
    <x v="4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113.1"/>
    <m/>
    <x v="24"/>
    <x v="13"/>
    <m/>
    <m/>
    <x v="5"/>
    <x v="13"/>
    <x v="0"/>
    <x v="8"/>
    <x v="8"/>
    <x v="3"/>
    <n v="113.1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478.63"/>
    <m/>
    <x v="17"/>
    <x v="13"/>
    <m/>
    <m/>
    <x v="17"/>
    <x v="13"/>
    <x v="16"/>
    <x v="8"/>
    <x v="8"/>
    <x v="3"/>
    <n v="478.63"/>
    <x v="20"/>
    <x v="1"/>
    <n v="2022"/>
    <x v="4"/>
  </r>
  <r>
    <x v="36"/>
    <s v="1.03.05.00.00.00"/>
    <x v="5"/>
    <x v="2"/>
    <x v="1"/>
    <x v="0"/>
    <x v="1"/>
    <x v="0"/>
    <m/>
    <s v="FORECAST"/>
    <x v="2"/>
    <x v="0"/>
    <d v="2022-08-31T00:00:00"/>
    <x v="383"/>
    <n v="0"/>
    <n v="652.78"/>
    <m/>
    <x v="8"/>
    <x v="8"/>
    <m/>
    <m/>
    <x v="8"/>
    <x v="8"/>
    <x v="23"/>
    <x v="8"/>
    <x v="8"/>
    <x v="3"/>
    <n v="652.78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55.54"/>
    <m/>
    <x v="17"/>
    <x v="8"/>
    <m/>
    <m/>
    <x v="17"/>
    <x v="8"/>
    <x v="16"/>
    <x v="8"/>
    <x v="8"/>
    <x v="3"/>
    <n v="55.54"/>
    <x v="20"/>
    <x v="1"/>
    <n v="2022"/>
    <x v="4"/>
  </r>
  <r>
    <x v="5"/>
    <s v="2.15.08.14.00.00"/>
    <x v="5"/>
    <x v="1"/>
    <x v="0"/>
    <x v="0"/>
    <x v="1"/>
    <x v="3"/>
    <m/>
    <s v="FORECAST"/>
    <x v="2"/>
    <x v="0"/>
    <d v="2022-08-31T00:00:00"/>
    <x v="383"/>
    <n v="0"/>
    <n v="-119.05"/>
    <m/>
    <x v="5"/>
    <x v="30"/>
    <m/>
    <m/>
    <x v="5"/>
    <x v="30"/>
    <x v="0"/>
    <x v="8"/>
    <x v="8"/>
    <x v="3"/>
    <n v="119.05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32.74"/>
    <m/>
    <x v="17"/>
    <x v="13"/>
    <m/>
    <m/>
    <x v="17"/>
    <x v="13"/>
    <x v="16"/>
    <x v="8"/>
    <x v="8"/>
    <x v="3"/>
    <n v="32.74"/>
    <x v="20"/>
    <x v="1"/>
    <n v="2022"/>
    <x v="4"/>
  </r>
  <r>
    <x v="5"/>
    <s v="2.15.01.12.00.00"/>
    <x v="5"/>
    <x v="1"/>
    <x v="0"/>
    <x v="0"/>
    <x v="1"/>
    <x v="3"/>
    <m/>
    <s v="FORECAST"/>
    <x v="2"/>
    <x v="0"/>
    <d v="2022-08-31T00:00:00"/>
    <x v="383"/>
    <n v="0"/>
    <n v="-7.14"/>
    <m/>
    <x v="24"/>
    <x v="13"/>
    <m/>
    <m/>
    <x v="5"/>
    <x v="13"/>
    <x v="0"/>
    <x v="8"/>
    <x v="8"/>
    <x v="3"/>
    <n v="7.14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666.67"/>
    <m/>
    <x v="17"/>
    <x v="13"/>
    <m/>
    <m/>
    <x v="17"/>
    <x v="13"/>
    <x v="16"/>
    <x v="8"/>
    <x v="8"/>
    <x v="3"/>
    <n v="1666.67"/>
    <x v="20"/>
    <x v="1"/>
    <n v="2022"/>
    <x v="4"/>
  </r>
  <r>
    <x v="5"/>
    <s v="2.15.01.05.02.00"/>
    <x v="5"/>
    <x v="1"/>
    <x v="0"/>
    <x v="0"/>
    <x v="1"/>
    <x v="3"/>
    <m/>
    <s v="FORECAST"/>
    <x v="2"/>
    <x v="0"/>
    <d v="2022-08-31T00:00:00"/>
    <x v="383"/>
    <n v="0"/>
    <n v="-100.74"/>
    <m/>
    <x v="25"/>
    <x v="13"/>
    <m/>
    <m/>
    <x v="5"/>
    <x v="13"/>
    <x v="0"/>
    <x v="8"/>
    <x v="8"/>
    <x v="3"/>
    <n v="100.74"/>
    <x v="20"/>
    <x v="4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47.62"/>
    <m/>
    <x v="17"/>
    <x v="20"/>
    <m/>
    <m/>
    <x v="17"/>
    <x v="20"/>
    <x v="16"/>
    <x v="8"/>
    <x v="8"/>
    <x v="3"/>
    <n v="147.62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1428.57"/>
    <m/>
    <x v="17"/>
    <x v="5"/>
    <m/>
    <m/>
    <x v="17"/>
    <x v="5"/>
    <x v="16"/>
    <x v="8"/>
    <x v="8"/>
    <x v="3"/>
    <n v="1428.57"/>
    <x v="20"/>
    <x v="1"/>
    <n v="2022"/>
    <x v="4"/>
  </r>
  <r>
    <x v="9"/>
    <s v="2.01.04.00.00.00"/>
    <x v="5"/>
    <x v="1"/>
    <x v="0"/>
    <x v="0"/>
    <x v="1"/>
    <x v="3"/>
    <m/>
    <s v="FORECAST"/>
    <x v="2"/>
    <x v="0"/>
    <d v="2022-08-31T00:00:00"/>
    <x v="383"/>
    <n v="0"/>
    <n v="-32142.86"/>
    <m/>
    <x v="19"/>
    <x v="6"/>
    <m/>
    <m/>
    <x v="19"/>
    <x v="6"/>
    <x v="7"/>
    <x v="8"/>
    <x v="8"/>
    <x v="3"/>
    <n v="32142.86"/>
    <x v="20"/>
    <x v="4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12404761.9"/>
    <m/>
    <x v="19"/>
    <x v="11"/>
    <m/>
    <m/>
    <x v="19"/>
    <x v="11"/>
    <x v="7"/>
    <x v="8"/>
    <x v="8"/>
    <x v="3"/>
    <n v="-12404761.9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6.45"/>
    <m/>
    <x v="17"/>
    <x v="20"/>
    <m/>
    <m/>
    <x v="17"/>
    <x v="20"/>
    <x v="16"/>
    <x v="8"/>
    <x v="8"/>
    <x v="3"/>
    <n v="6.45"/>
    <x v="20"/>
    <x v="1"/>
    <n v="2022"/>
    <x v="4"/>
  </r>
  <r>
    <x v="9"/>
    <s v="2.01.02.00.00.00"/>
    <x v="5"/>
    <x v="1"/>
    <x v="0"/>
    <x v="0"/>
    <x v="1"/>
    <x v="3"/>
    <m/>
    <s v="FORECAST"/>
    <x v="2"/>
    <x v="0"/>
    <d v="2022-08-31T00:00:00"/>
    <x v="383"/>
    <n v="0"/>
    <n v="-476190.48"/>
    <m/>
    <x v="19"/>
    <x v="6"/>
    <m/>
    <m/>
    <x v="19"/>
    <x v="6"/>
    <x v="7"/>
    <x v="8"/>
    <x v="8"/>
    <x v="3"/>
    <n v="476190.48"/>
    <x v="20"/>
    <x v="4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2380952.38"/>
    <m/>
    <x v="19"/>
    <x v="11"/>
    <m/>
    <m/>
    <x v="19"/>
    <x v="11"/>
    <x v="7"/>
    <x v="8"/>
    <x v="8"/>
    <x v="3"/>
    <n v="-2380952.38"/>
    <x v="20"/>
    <x v="1"/>
    <n v="2022"/>
    <x v="4"/>
  </r>
  <r>
    <x v="9"/>
    <m/>
    <x v="5"/>
    <x v="1"/>
    <x v="0"/>
    <x v="0"/>
    <x v="0"/>
    <x v="0"/>
    <m/>
    <s v="FORECAST"/>
    <x v="2"/>
    <x v="0"/>
    <d v="2022-08-31T00:00:00"/>
    <x v="383"/>
    <n v="0"/>
    <n v="15013095.24"/>
    <m/>
    <x v="19"/>
    <x v="11"/>
    <m/>
    <m/>
    <x v="19"/>
    <x v="11"/>
    <x v="7"/>
    <x v="8"/>
    <x v="8"/>
    <x v="3"/>
    <n v="-15013095.24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47619.05"/>
    <m/>
    <x v="19"/>
    <x v="11"/>
    <m/>
    <m/>
    <x v="19"/>
    <x v="11"/>
    <x v="7"/>
    <x v="8"/>
    <x v="8"/>
    <x v="3"/>
    <n v="-47619.05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02.38"/>
    <m/>
    <x v="17"/>
    <x v="20"/>
    <m/>
    <m/>
    <x v="17"/>
    <x v="20"/>
    <x v="16"/>
    <x v="8"/>
    <x v="8"/>
    <x v="3"/>
    <n v="202.38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54.76"/>
    <m/>
    <x v="17"/>
    <x v="20"/>
    <m/>
    <m/>
    <x v="17"/>
    <x v="20"/>
    <x v="16"/>
    <x v="8"/>
    <x v="8"/>
    <x v="3"/>
    <n v="154.76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7142.86"/>
    <m/>
    <x v="19"/>
    <x v="11"/>
    <m/>
    <m/>
    <x v="19"/>
    <x v="11"/>
    <x v="7"/>
    <x v="8"/>
    <x v="8"/>
    <x v="3"/>
    <n v="-7142.86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10714.29"/>
    <m/>
    <x v="17"/>
    <x v="5"/>
    <m/>
    <m/>
    <x v="17"/>
    <x v="5"/>
    <x v="16"/>
    <x v="8"/>
    <x v="8"/>
    <x v="3"/>
    <n v="10714.29"/>
    <x v="20"/>
    <x v="1"/>
    <n v="2022"/>
    <x v="4"/>
  </r>
  <r>
    <x v="9"/>
    <s v="2.03.01.07.00.00"/>
    <x v="5"/>
    <x v="1"/>
    <x v="0"/>
    <x v="0"/>
    <x v="1"/>
    <x v="3"/>
    <m/>
    <s v="FORECAST"/>
    <x v="2"/>
    <x v="0"/>
    <d v="2022-08-31T00:00:00"/>
    <x v="383"/>
    <n v="0"/>
    <n v="-30.95"/>
    <m/>
    <x v="19"/>
    <x v="8"/>
    <m/>
    <m/>
    <x v="19"/>
    <x v="8"/>
    <x v="7"/>
    <x v="8"/>
    <x v="8"/>
    <x v="3"/>
    <n v="30.95"/>
    <x v="20"/>
    <x v="41"/>
    <n v="2022"/>
    <x v="4"/>
  </r>
  <r>
    <x v="9"/>
    <s v="2.01.01.01.00.00"/>
    <x v="5"/>
    <x v="1"/>
    <x v="0"/>
    <x v="0"/>
    <x v="1"/>
    <x v="3"/>
    <m/>
    <s v="FORECAST"/>
    <x v="2"/>
    <x v="0"/>
    <d v="2022-08-31T00:00:00"/>
    <x v="383"/>
    <n v="0"/>
    <n v="-7142857.1399999997"/>
    <m/>
    <x v="19"/>
    <x v="6"/>
    <m/>
    <m/>
    <x v="19"/>
    <x v="6"/>
    <x v="7"/>
    <x v="8"/>
    <x v="8"/>
    <x v="3"/>
    <n v="7142857.1399999997"/>
    <x v="20"/>
    <x v="41"/>
    <n v="2022"/>
    <x v="4"/>
  </r>
  <r>
    <x v="9"/>
    <s v="2.03.01.02.00.00"/>
    <x v="5"/>
    <x v="1"/>
    <x v="0"/>
    <x v="0"/>
    <x v="1"/>
    <x v="3"/>
    <m/>
    <s v="FORECAST"/>
    <x v="2"/>
    <x v="0"/>
    <d v="2022-08-31T00:00:00"/>
    <x v="383"/>
    <n v="0"/>
    <n v="-7142.86"/>
    <m/>
    <x v="19"/>
    <x v="6"/>
    <m/>
    <m/>
    <x v="19"/>
    <x v="6"/>
    <x v="7"/>
    <x v="8"/>
    <x v="8"/>
    <x v="3"/>
    <n v="7142.86"/>
    <x v="20"/>
    <x v="4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23809.52"/>
    <m/>
    <x v="19"/>
    <x v="11"/>
    <m/>
    <m/>
    <x v="19"/>
    <x v="11"/>
    <x v="7"/>
    <x v="8"/>
    <x v="8"/>
    <x v="3"/>
    <n v="-23809.52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47619.05"/>
    <m/>
    <x v="19"/>
    <x v="11"/>
    <m/>
    <m/>
    <x v="19"/>
    <x v="11"/>
    <x v="7"/>
    <x v="8"/>
    <x v="8"/>
    <x v="3"/>
    <n v="-47619.05"/>
    <x v="20"/>
    <x v="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1190.48"/>
    <m/>
    <x v="19"/>
    <x v="11"/>
    <m/>
    <m/>
    <x v="19"/>
    <x v="11"/>
    <x v="7"/>
    <x v="8"/>
    <x v="8"/>
    <x v="3"/>
    <n v="-1190.48"/>
    <x v="20"/>
    <x v="1"/>
    <n v="2022"/>
    <x v="4"/>
  </r>
  <r>
    <x v="9"/>
    <s v="2.05.01.00.00.00"/>
    <x v="5"/>
    <x v="2"/>
    <x v="0"/>
    <x v="0"/>
    <x v="1"/>
    <x v="0"/>
    <m/>
    <s v="FORECAST"/>
    <x v="2"/>
    <x v="0"/>
    <d v="2022-08-31T00:00:00"/>
    <x v="383"/>
    <n v="0"/>
    <n v="476190.48"/>
    <m/>
    <x v="19"/>
    <x v="2"/>
    <m/>
    <m/>
    <x v="19"/>
    <x v="2"/>
    <x v="7"/>
    <x v="8"/>
    <x v="8"/>
    <x v="3"/>
    <n v="476190.48"/>
    <x v="20"/>
    <x v="1"/>
    <n v="2022"/>
    <x v="4"/>
  </r>
  <r>
    <x v="9"/>
    <s v="2.09.02.04.00.00"/>
    <x v="5"/>
    <x v="1"/>
    <x v="0"/>
    <x v="0"/>
    <x v="1"/>
    <x v="3"/>
    <m/>
    <s v="FORECAST"/>
    <x v="2"/>
    <x v="0"/>
    <d v="2022-08-31T00:00:00"/>
    <x v="383"/>
    <n v="0"/>
    <n v="-47619.05"/>
    <m/>
    <x v="19"/>
    <x v="6"/>
    <m/>
    <m/>
    <x v="19"/>
    <x v="6"/>
    <x v="7"/>
    <x v="8"/>
    <x v="8"/>
    <x v="3"/>
    <n v="47619.05"/>
    <x v="20"/>
    <x v="41"/>
    <n v="2022"/>
    <x v="4"/>
  </r>
  <r>
    <x v="9"/>
    <s v="2.15.03.00.00.00"/>
    <x v="5"/>
    <x v="1"/>
    <x v="0"/>
    <x v="0"/>
    <x v="1"/>
    <x v="3"/>
    <m/>
    <s v="FORECAST"/>
    <x v="2"/>
    <x v="0"/>
    <d v="2022-08-31T00:00:00"/>
    <x v="383"/>
    <n v="0"/>
    <n v="-23809.52"/>
    <m/>
    <x v="19"/>
    <x v="6"/>
    <m/>
    <m/>
    <x v="19"/>
    <x v="6"/>
    <x v="7"/>
    <x v="8"/>
    <x v="8"/>
    <x v="3"/>
    <n v="23809.52"/>
    <x v="20"/>
    <x v="41"/>
    <n v="2022"/>
    <x v="4"/>
  </r>
  <r>
    <x v="9"/>
    <s v="2.15.08.14.00.00"/>
    <x v="5"/>
    <x v="1"/>
    <x v="0"/>
    <x v="0"/>
    <x v="1"/>
    <x v="3"/>
    <m/>
    <s v="FORECAST"/>
    <x v="2"/>
    <x v="0"/>
    <d v="2022-08-31T00:00:00"/>
    <x v="383"/>
    <n v="0"/>
    <n v="-1190.48"/>
    <m/>
    <x v="19"/>
    <x v="6"/>
    <m/>
    <m/>
    <x v="19"/>
    <x v="6"/>
    <x v="7"/>
    <x v="8"/>
    <x v="8"/>
    <x v="3"/>
    <n v="1190.48"/>
    <x v="20"/>
    <x v="4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47619.05"/>
    <m/>
    <x v="19"/>
    <x v="11"/>
    <m/>
    <m/>
    <x v="19"/>
    <x v="11"/>
    <x v="7"/>
    <x v="8"/>
    <x v="8"/>
    <x v="3"/>
    <n v="-47619.05"/>
    <x v="20"/>
    <x v="1"/>
    <n v="2022"/>
    <x v="4"/>
  </r>
  <r>
    <x v="9"/>
    <s v="2.15.01.12.00.00"/>
    <x v="5"/>
    <x v="1"/>
    <x v="0"/>
    <x v="0"/>
    <x v="1"/>
    <x v="3"/>
    <m/>
    <s v="FORECAST"/>
    <x v="2"/>
    <x v="0"/>
    <d v="2022-08-31T00:00:00"/>
    <x v="383"/>
    <n v="0"/>
    <n v="-1190.48"/>
    <m/>
    <x v="19"/>
    <x v="6"/>
    <m/>
    <m/>
    <x v="19"/>
    <x v="6"/>
    <x v="7"/>
    <x v="8"/>
    <x v="8"/>
    <x v="3"/>
    <n v="1190.48"/>
    <x v="20"/>
    <x v="4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23809.52"/>
    <m/>
    <x v="19"/>
    <x v="11"/>
    <m/>
    <m/>
    <x v="19"/>
    <x v="11"/>
    <x v="7"/>
    <x v="8"/>
    <x v="8"/>
    <x v="3"/>
    <n v="-23809.52"/>
    <x v="20"/>
    <x v="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7142.86"/>
    <m/>
    <x v="17"/>
    <x v="5"/>
    <m/>
    <m/>
    <x v="17"/>
    <x v="5"/>
    <x v="16"/>
    <x v="8"/>
    <x v="8"/>
    <x v="3"/>
    <n v="7142.86"/>
    <x v="20"/>
    <x v="1"/>
    <n v="2022"/>
    <x v="4"/>
  </r>
  <r>
    <x v="45"/>
    <s v="2.15.08.05.00.00"/>
    <x v="5"/>
    <x v="1"/>
    <x v="0"/>
    <x v="0"/>
    <x v="1"/>
    <x v="3"/>
    <m/>
    <s v="FORECAST"/>
    <x v="2"/>
    <x v="0"/>
    <d v="2022-08-31T00:00:00"/>
    <x v="383"/>
    <n v="0"/>
    <n v="-23809.52"/>
    <m/>
    <x v="37"/>
    <x v="33"/>
    <m/>
    <m/>
    <x v="26"/>
    <x v="33"/>
    <x v="0"/>
    <x v="8"/>
    <x v="8"/>
    <x v="3"/>
    <n v="23809.52"/>
    <x v="20"/>
    <x v="41"/>
    <n v="2022"/>
    <x v="4"/>
  </r>
  <r>
    <x v="19"/>
    <s v="1.02.05.00.00.00"/>
    <x v="5"/>
    <x v="2"/>
    <x v="1"/>
    <x v="0"/>
    <x v="1"/>
    <x v="0"/>
    <m/>
    <s v="FORECAST"/>
    <x v="2"/>
    <x v="0"/>
    <d v="2022-08-31T00:00:00"/>
    <x v="383"/>
    <n v="0"/>
    <n v="9047.6200000000008"/>
    <m/>
    <x v="17"/>
    <x v="5"/>
    <m/>
    <m/>
    <x v="17"/>
    <x v="5"/>
    <x v="16"/>
    <x v="8"/>
    <x v="8"/>
    <x v="3"/>
    <n v="9047.6200000000008"/>
    <x v="20"/>
    <x v="1"/>
    <n v="2022"/>
    <x v="4"/>
  </r>
  <r>
    <x v="9"/>
    <s v="2.02.00.00.00.00"/>
    <x v="5"/>
    <x v="1"/>
    <x v="0"/>
    <x v="0"/>
    <x v="1"/>
    <x v="3"/>
    <m/>
    <s v="FORECAST"/>
    <x v="2"/>
    <x v="0"/>
    <d v="2022-08-31T00:00:00"/>
    <x v="383"/>
    <n v="0"/>
    <n v="-2380952.38"/>
    <m/>
    <x v="19"/>
    <x v="6"/>
    <m/>
    <m/>
    <x v="19"/>
    <x v="6"/>
    <x v="7"/>
    <x v="8"/>
    <x v="8"/>
    <x v="3"/>
    <n v="2380952.38"/>
    <x v="20"/>
    <x v="41"/>
    <n v="2022"/>
    <x v="4"/>
  </r>
  <r>
    <x v="9"/>
    <m/>
    <x v="5"/>
    <x v="1"/>
    <x v="0"/>
    <x v="0"/>
    <x v="1"/>
    <x v="0"/>
    <m/>
    <s v="FORECAST"/>
    <x v="2"/>
    <x v="0"/>
    <d v="2022-08-31T00:00:00"/>
    <x v="383"/>
    <n v="0"/>
    <n v="28571.43"/>
    <m/>
    <x v="19"/>
    <x v="11"/>
    <m/>
    <m/>
    <x v="19"/>
    <x v="11"/>
    <x v="7"/>
    <x v="8"/>
    <x v="8"/>
    <x v="3"/>
    <n v="-28571.43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65770.25"/>
    <m/>
    <x v="17"/>
    <x v="10"/>
    <m/>
    <m/>
    <x v="17"/>
    <x v="10"/>
    <x v="16"/>
    <x v="8"/>
    <x v="8"/>
    <x v="3"/>
    <n v="65770.25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951.57"/>
    <m/>
    <x v="17"/>
    <x v="4"/>
    <m/>
    <m/>
    <x v="17"/>
    <x v="4"/>
    <x v="16"/>
    <x v="8"/>
    <x v="8"/>
    <x v="3"/>
    <n v="951.57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190.48"/>
    <m/>
    <x v="17"/>
    <x v="4"/>
    <m/>
    <m/>
    <x v="17"/>
    <x v="4"/>
    <x v="16"/>
    <x v="8"/>
    <x v="8"/>
    <x v="3"/>
    <n v="1190.48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622.91"/>
    <m/>
    <x v="17"/>
    <x v="4"/>
    <m/>
    <m/>
    <x v="17"/>
    <x v="4"/>
    <x v="16"/>
    <x v="8"/>
    <x v="8"/>
    <x v="3"/>
    <n v="622.91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108.51"/>
    <m/>
    <x v="17"/>
    <x v="4"/>
    <m/>
    <m/>
    <x v="17"/>
    <x v="4"/>
    <x v="16"/>
    <x v="8"/>
    <x v="8"/>
    <x v="3"/>
    <n v="108.51"/>
    <x v="20"/>
    <x v="1"/>
    <n v="2022"/>
    <x v="4"/>
  </r>
  <r>
    <x v="16"/>
    <m/>
    <x v="5"/>
    <x v="2"/>
    <x v="1"/>
    <x v="0"/>
    <x v="1"/>
    <x v="0"/>
    <m/>
    <s v="FORECAST"/>
    <x v="2"/>
    <x v="0"/>
    <d v="2022-08-31T00:00:00"/>
    <x v="383"/>
    <n v="0"/>
    <n v="35714.29"/>
    <m/>
    <x v="30"/>
    <x v="26"/>
    <m/>
    <m/>
    <x v="18"/>
    <x v="26"/>
    <x v="13"/>
    <x v="8"/>
    <x v="8"/>
    <x v="3"/>
    <n v="35714.29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193.7"/>
    <m/>
    <x v="17"/>
    <x v="4"/>
    <m/>
    <m/>
    <x v="17"/>
    <x v="4"/>
    <x v="16"/>
    <x v="8"/>
    <x v="8"/>
    <x v="3"/>
    <n v="193.7"/>
    <x v="20"/>
    <x v="1"/>
    <n v="2022"/>
    <x v="4"/>
  </r>
  <r>
    <x v="15"/>
    <s v="2.06.01.00.00.00"/>
    <x v="5"/>
    <x v="1"/>
    <x v="0"/>
    <x v="0"/>
    <x v="1"/>
    <x v="3"/>
    <m/>
    <s v="FORECAST"/>
    <x v="2"/>
    <x v="0"/>
    <d v="2022-08-31T00:00:00"/>
    <x v="383"/>
    <n v="0"/>
    <n v="-19047.62"/>
    <m/>
    <x v="32"/>
    <x v="19"/>
    <m/>
    <m/>
    <x v="23"/>
    <x v="19"/>
    <x v="12"/>
    <x v="8"/>
    <x v="8"/>
    <x v="3"/>
    <n v="19047.62"/>
    <x v="20"/>
    <x v="41"/>
    <n v="2022"/>
    <x v="4"/>
  </r>
  <r>
    <x v="27"/>
    <s v="2.15.08.01.00.00"/>
    <x v="5"/>
    <x v="1"/>
    <x v="0"/>
    <x v="0"/>
    <x v="1"/>
    <x v="3"/>
    <m/>
    <s v="FORECAST"/>
    <x v="2"/>
    <x v="0"/>
    <d v="2022-08-31T00:00:00"/>
    <x v="383"/>
    <n v="0"/>
    <n v="-143.57"/>
    <m/>
    <x v="14"/>
    <x v="5"/>
    <m/>
    <m/>
    <x v="14"/>
    <x v="5"/>
    <x v="0"/>
    <x v="8"/>
    <x v="8"/>
    <x v="3"/>
    <n v="143.57"/>
    <x v="20"/>
    <x v="4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20.54"/>
    <m/>
    <x v="17"/>
    <x v="14"/>
    <m/>
    <m/>
    <x v="17"/>
    <x v="14"/>
    <x v="16"/>
    <x v="8"/>
    <x v="8"/>
    <x v="3"/>
    <n v="20.54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25.13"/>
    <m/>
    <x v="17"/>
    <x v="14"/>
    <m/>
    <m/>
    <x v="17"/>
    <x v="14"/>
    <x v="16"/>
    <x v="8"/>
    <x v="8"/>
    <x v="3"/>
    <n v="25.13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0.62"/>
    <m/>
    <x v="17"/>
    <x v="14"/>
    <m/>
    <m/>
    <x v="17"/>
    <x v="14"/>
    <x v="16"/>
    <x v="8"/>
    <x v="8"/>
    <x v="3"/>
    <n v="30.62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6.479999999999997"/>
    <m/>
    <x v="17"/>
    <x v="14"/>
    <m/>
    <m/>
    <x v="17"/>
    <x v="14"/>
    <x v="16"/>
    <x v="8"/>
    <x v="8"/>
    <x v="3"/>
    <n v="36.47999999999999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90.96"/>
    <m/>
    <x v="17"/>
    <x v="7"/>
    <m/>
    <m/>
    <x v="17"/>
    <x v="7"/>
    <x v="16"/>
    <x v="8"/>
    <x v="8"/>
    <x v="3"/>
    <n v="90.96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82.44"/>
    <m/>
    <x v="17"/>
    <x v="7"/>
    <m/>
    <m/>
    <x v="17"/>
    <x v="7"/>
    <x v="16"/>
    <x v="8"/>
    <x v="8"/>
    <x v="3"/>
    <n v="82.44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205.87"/>
    <m/>
    <x v="17"/>
    <x v="7"/>
    <m/>
    <m/>
    <x v="17"/>
    <x v="7"/>
    <x v="16"/>
    <x v="8"/>
    <x v="8"/>
    <x v="3"/>
    <n v="205.87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920.25"/>
    <m/>
    <x v="17"/>
    <x v="4"/>
    <m/>
    <m/>
    <x v="17"/>
    <x v="4"/>
    <x v="16"/>
    <x v="8"/>
    <x v="8"/>
    <x v="3"/>
    <n v="920.25"/>
    <x v="20"/>
    <x v="1"/>
    <n v="2022"/>
    <x v="4"/>
  </r>
  <r>
    <x v="15"/>
    <s v="2.06.02.00.00.00"/>
    <x v="5"/>
    <x v="1"/>
    <x v="0"/>
    <x v="0"/>
    <x v="1"/>
    <x v="3"/>
    <m/>
    <s v="FORECAST"/>
    <x v="2"/>
    <x v="0"/>
    <d v="2022-08-31T00:00:00"/>
    <x v="383"/>
    <n v="0"/>
    <n v="-4761.8999999999996"/>
    <m/>
    <x v="31"/>
    <x v="19"/>
    <m/>
    <m/>
    <x v="23"/>
    <x v="19"/>
    <x v="12"/>
    <x v="8"/>
    <x v="8"/>
    <x v="3"/>
    <n v="4761.8999999999996"/>
    <x v="20"/>
    <x v="4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3.06"/>
    <m/>
    <x v="17"/>
    <x v="7"/>
    <m/>
    <m/>
    <x v="17"/>
    <x v="7"/>
    <x v="16"/>
    <x v="8"/>
    <x v="8"/>
    <x v="3"/>
    <n v="33.06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6.479999999999997"/>
    <m/>
    <x v="17"/>
    <x v="14"/>
    <m/>
    <m/>
    <x v="17"/>
    <x v="14"/>
    <x v="16"/>
    <x v="8"/>
    <x v="8"/>
    <x v="3"/>
    <n v="36.479999999999997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34.340000000000003"/>
    <m/>
    <x v="17"/>
    <x v="7"/>
    <m/>
    <m/>
    <x v="17"/>
    <x v="7"/>
    <x v="16"/>
    <x v="8"/>
    <x v="8"/>
    <x v="3"/>
    <n v="34.340000000000003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97.04"/>
    <m/>
    <x v="17"/>
    <x v="14"/>
    <m/>
    <m/>
    <x v="17"/>
    <x v="14"/>
    <x v="16"/>
    <x v="8"/>
    <x v="8"/>
    <x v="3"/>
    <n v="97.04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248.57"/>
    <m/>
    <x v="17"/>
    <x v="31"/>
    <m/>
    <m/>
    <x v="17"/>
    <x v="31"/>
    <x v="16"/>
    <x v="8"/>
    <x v="8"/>
    <x v="3"/>
    <n v="248.57"/>
    <x v="20"/>
    <x v="1"/>
    <n v="2022"/>
    <x v="4"/>
  </r>
  <r>
    <x v="6"/>
    <s v="2.15.03.00.00.00"/>
    <x v="5"/>
    <x v="1"/>
    <x v="0"/>
    <x v="0"/>
    <x v="1"/>
    <x v="3"/>
    <m/>
    <s v="FORECAST"/>
    <x v="2"/>
    <x v="0"/>
    <d v="2022-08-31T00:00:00"/>
    <x v="383"/>
    <n v="0"/>
    <n v="-11904.76"/>
    <m/>
    <x v="1"/>
    <x v="20"/>
    <m/>
    <m/>
    <x v="1"/>
    <x v="20"/>
    <x v="0"/>
    <x v="8"/>
    <x v="8"/>
    <x v="3"/>
    <n v="11904.76"/>
    <x v="20"/>
    <x v="41"/>
    <n v="2022"/>
    <x v="4"/>
  </r>
  <r>
    <x v="5"/>
    <s v="2.15.01.18.00.00"/>
    <x v="5"/>
    <x v="1"/>
    <x v="0"/>
    <x v="0"/>
    <x v="1"/>
    <x v="3"/>
    <m/>
    <s v="FORECAST"/>
    <x v="2"/>
    <x v="0"/>
    <d v="2022-08-31T00:00:00"/>
    <x v="383"/>
    <n v="0"/>
    <n v="-23.81"/>
    <m/>
    <x v="26"/>
    <x v="19"/>
    <m/>
    <m/>
    <x v="5"/>
    <x v="19"/>
    <x v="0"/>
    <x v="8"/>
    <x v="8"/>
    <x v="3"/>
    <n v="23.81"/>
    <x v="20"/>
    <x v="4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52.26"/>
    <m/>
    <x v="17"/>
    <x v="7"/>
    <m/>
    <m/>
    <x v="17"/>
    <x v="7"/>
    <x v="16"/>
    <x v="8"/>
    <x v="8"/>
    <x v="3"/>
    <n v="52.26"/>
    <x v="20"/>
    <x v="1"/>
    <n v="2022"/>
    <x v="4"/>
  </r>
  <r>
    <x v="4"/>
    <s v="2.12.00.00.00.00"/>
    <x v="5"/>
    <x v="1"/>
    <x v="0"/>
    <x v="0"/>
    <x v="1"/>
    <x v="3"/>
    <m/>
    <s v="FORECAST"/>
    <x v="2"/>
    <x v="0"/>
    <d v="2022-08-31T00:00:00"/>
    <x v="383"/>
    <n v="0"/>
    <n v="-1190.48"/>
    <m/>
    <x v="3"/>
    <x v="4"/>
    <m/>
    <m/>
    <x v="3"/>
    <x v="4"/>
    <x v="3"/>
    <x v="8"/>
    <x v="8"/>
    <x v="3"/>
    <n v="1190.48"/>
    <x v="20"/>
    <x v="41"/>
    <n v="2022"/>
    <x v="4"/>
  </r>
  <r>
    <x v="19"/>
    <s v="1.02.06.00.00.00"/>
    <x v="5"/>
    <x v="2"/>
    <x v="1"/>
    <x v="0"/>
    <x v="1"/>
    <x v="0"/>
    <m/>
    <s v="FORECAST"/>
    <x v="2"/>
    <x v="0"/>
    <d v="2022-08-31T00:00:00"/>
    <x v="383"/>
    <n v="0"/>
    <n v="534.5"/>
    <m/>
    <x v="17"/>
    <x v="9"/>
    <m/>
    <m/>
    <x v="17"/>
    <x v="9"/>
    <x v="16"/>
    <x v="8"/>
    <x v="8"/>
    <x v="3"/>
    <n v="534.5"/>
    <x v="20"/>
    <x v="1"/>
    <n v="2022"/>
    <x v="4"/>
  </r>
  <r>
    <x v="19"/>
    <s v="1.02.11.00.00.00"/>
    <x v="5"/>
    <x v="2"/>
    <x v="1"/>
    <x v="0"/>
    <x v="1"/>
    <x v="0"/>
    <m/>
    <s v="FORECAST"/>
    <x v="2"/>
    <x v="0"/>
    <d v="2022-08-31T00:00:00"/>
    <x v="383"/>
    <n v="0"/>
    <n v="502.76"/>
    <m/>
    <x v="17"/>
    <x v="9"/>
    <m/>
    <m/>
    <x v="17"/>
    <x v="9"/>
    <x v="16"/>
    <x v="8"/>
    <x v="8"/>
    <x v="3"/>
    <n v="502.76"/>
    <x v="20"/>
    <x v="1"/>
    <n v="2022"/>
    <x v="4"/>
  </r>
  <r>
    <x v="19"/>
    <s v="1.02.09.00.00.00"/>
    <x v="5"/>
    <x v="2"/>
    <x v="1"/>
    <x v="0"/>
    <x v="1"/>
    <x v="0"/>
    <m/>
    <s v="FORECAST"/>
    <x v="2"/>
    <x v="0"/>
    <d v="2022-08-31T00:00:00"/>
    <x v="383"/>
    <n v="0"/>
    <n v="50.72"/>
    <m/>
    <x v="17"/>
    <x v="7"/>
    <m/>
    <m/>
    <x v="17"/>
    <x v="7"/>
    <x v="16"/>
    <x v="8"/>
    <x v="8"/>
    <x v="3"/>
    <n v="50.72"/>
    <x v="20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238.18"/>
    <m/>
    <x v="17"/>
    <x v="2"/>
    <m/>
    <m/>
    <x v="17"/>
    <x v="2"/>
    <x v="16"/>
    <x v="9"/>
    <x v="9"/>
    <x v="3"/>
    <n v="1238.1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935.11"/>
    <m/>
    <x v="17"/>
    <x v="2"/>
    <m/>
    <m/>
    <x v="17"/>
    <x v="2"/>
    <x v="16"/>
    <x v="9"/>
    <x v="9"/>
    <x v="3"/>
    <n v="935.1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553.51"/>
    <m/>
    <x v="17"/>
    <x v="15"/>
    <m/>
    <m/>
    <x v="17"/>
    <x v="15"/>
    <x v="16"/>
    <x v="9"/>
    <x v="9"/>
    <x v="3"/>
    <n v="553.51"/>
    <x v="21"/>
    <x v="1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7.52"/>
    <m/>
    <x v="24"/>
    <x v="13"/>
    <m/>
    <m/>
    <x v="5"/>
    <x v="13"/>
    <x v="0"/>
    <x v="9"/>
    <x v="9"/>
    <x v="3"/>
    <n v="7.52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7.14"/>
    <m/>
    <x v="24"/>
    <x v="13"/>
    <m/>
    <m/>
    <x v="5"/>
    <x v="13"/>
    <x v="0"/>
    <x v="9"/>
    <x v="9"/>
    <x v="3"/>
    <n v="7.14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113.1"/>
    <m/>
    <x v="24"/>
    <x v="13"/>
    <m/>
    <m/>
    <x v="5"/>
    <x v="13"/>
    <x v="0"/>
    <x v="9"/>
    <x v="9"/>
    <x v="3"/>
    <n v="113.1"/>
    <x v="21"/>
    <x v="42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40.840000000000003"/>
    <m/>
    <x v="24"/>
    <x v="13"/>
    <m/>
    <m/>
    <x v="5"/>
    <x v="13"/>
    <x v="0"/>
    <x v="9"/>
    <x v="9"/>
    <x v="3"/>
    <n v="40.840000000000003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4676.16"/>
    <m/>
    <x v="17"/>
    <x v="2"/>
    <m/>
    <m/>
    <x v="17"/>
    <x v="2"/>
    <x v="16"/>
    <x v="9"/>
    <x v="9"/>
    <x v="3"/>
    <n v="14676.16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137.1099999999999"/>
    <m/>
    <x v="17"/>
    <x v="27"/>
    <m/>
    <m/>
    <x v="17"/>
    <x v="27"/>
    <x v="16"/>
    <x v="9"/>
    <x v="9"/>
    <x v="3"/>
    <n v="1137.1099999999999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545.52"/>
    <m/>
    <x v="17"/>
    <x v="2"/>
    <m/>
    <m/>
    <x v="17"/>
    <x v="2"/>
    <x v="16"/>
    <x v="9"/>
    <x v="9"/>
    <x v="3"/>
    <n v="3545.5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42.86000000000001"/>
    <m/>
    <x v="17"/>
    <x v="2"/>
    <m/>
    <m/>
    <x v="17"/>
    <x v="2"/>
    <x v="16"/>
    <x v="9"/>
    <x v="9"/>
    <x v="3"/>
    <n v="142.8600000000000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407.31"/>
    <m/>
    <x v="17"/>
    <x v="2"/>
    <m/>
    <m/>
    <x v="17"/>
    <x v="2"/>
    <x v="16"/>
    <x v="9"/>
    <x v="9"/>
    <x v="3"/>
    <n v="2407.3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96.81"/>
    <m/>
    <x v="17"/>
    <x v="2"/>
    <m/>
    <m/>
    <x v="17"/>
    <x v="2"/>
    <x v="16"/>
    <x v="9"/>
    <x v="9"/>
    <x v="3"/>
    <n v="296.8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09.16"/>
    <m/>
    <x v="17"/>
    <x v="2"/>
    <m/>
    <m/>
    <x v="17"/>
    <x v="2"/>
    <x v="16"/>
    <x v="9"/>
    <x v="9"/>
    <x v="3"/>
    <n v="409.1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839.03"/>
    <m/>
    <x v="17"/>
    <x v="2"/>
    <m/>
    <m/>
    <x v="17"/>
    <x v="2"/>
    <x v="16"/>
    <x v="9"/>
    <x v="9"/>
    <x v="3"/>
    <n v="3839.03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9297.19"/>
    <m/>
    <x v="17"/>
    <x v="2"/>
    <m/>
    <m/>
    <x v="17"/>
    <x v="2"/>
    <x v="16"/>
    <x v="9"/>
    <x v="9"/>
    <x v="3"/>
    <n v="9297.19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14.01"/>
    <m/>
    <x v="17"/>
    <x v="2"/>
    <m/>
    <m/>
    <x v="17"/>
    <x v="2"/>
    <x v="16"/>
    <x v="9"/>
    <x v="9"/>
    <x v="3"/>
    <n v="314.0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636.07000000000005"/>
    <m/>
    <x v="17"/>
    <x v="2"/>
    <m/>
    <m/>
    <x v="17"/>
    <x v="2"/>
    <x v="16"/>
    <x v="9"/>
    <x v="9"/>
    <x v="3"/>
    <n v="636.07000000000005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7609.16"/>
    <m/>
    <x v="17"/>
    <x v="2"/>
    <m/>
    <m/>
    <x v="17"/>
    <x v="2"/>
    <x v="16"/>
    <x v="9"/>
    <x v="9"/>
    <x v="3"/>
    <n v="7609.1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7774.54"/>
    <m/>
    <x v="17"/>
    <x v="2"/>
    <m/>
    <m/>
    <x v="17"/>
    <x v="2"/>
    <x v="16"/>
    <x v="9"/>
    <x v="9"/>
    <x v="3"/>
    <n v="17774.5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803.96"/>
    <m/>
    <x v="17"/>
    <x v="2"/>
    <m/>
    <m/>
    <x v="17"/>
    <x v="2"/>
    <x v="16"/>
    <x v="9"/>
    <x v="9"/>
    <x v="3"/>
    <n v="803.9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940.68"/>
    <m/>
    <x v="17"/>
    <x v="2"/>
    <m/>
    <m/>
    <x v="17"/>
    <x v="2"/>
    <x v="16"/>
    <x v="9"/>
    <x v="9"/>
    <x v="3"/>
    <n v="4940.68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6.32"/>
    <m/>
    <x v="17"/>
    <x v="2"/>
    <m/>
    <m/>
    <x v="17"/>
    <x v="2"/>
    <x v="16"/>
    <x v="9"/>
    <x v="9"/>
    <x v="3"/>
    <n v="36.3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63.2"/>
    <m/>
    <x v="17"/>
    <x v="2"/>
    <m/>
    <m/>
    <x v="17"/>
    <x v="2"/>
    <x v="16"/>
    <x v="9"/>
    <x v="9"/>
    <x v="3"/>
    <n v="363.2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953.1499999999996"/>
    <m/>
    <x v="17"/>
    <x v="2"/>
    <m/>
    <m/>
    <x v="17"/>
    <x v="2"/>
    <x v="16"/>
    <x v="9"/>
    <x v="9"/>
    <x v="3"/>
    <n v="4953.149999999999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6193.85"/>
    <m/>
    <x v="17"/>
    <x v="2"/>
    <m/>
    <m/>
    <x v="17"/>
    <x v="2"/>
    <x v="16"/>
    <x v="9"/>
    <x v="9"/>
    <x v="3"/>
    <n v="6193.85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96.94"/>
    <m/>
    <x v="17"/>
    <x v="2"/>
    <m/>
    <m/>
    <x v="17"/>
    <x v="2"/>
    <x v="16"/>
    <x v="9"/>
    <x v="9"/>
    <x v="3"/>
    <n v="296.9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2.74"/>
    <m/>
    <x v="17"/>
    <x v="13"/>
    <m/>
    <m/>
    <x v="17"/>
    <x v="13"/>
    <x v="16"/>
    <x v="9"/>
    <x v="9"/>
    <x v="3"/>
    <n v="32.7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79.650000000000006"/>
    <m/>
    <x v="17"/>
    <x v="2"/>
    <m/>
    <m/>
    <x v="17"/>
    <x v="2"/>
    <x v="16"/>
    <x v="9"/>
    <x v="9"/>
    <x v="3"/>
    <n v="79.650000000000006"/>
    <x v="21"/>
    <x v="1"/>
    <n v="2022"/>
    <x v="4"/>
  </r>
  <r>
    <x v="5"/>
    <s v="2.15.01.12.00.00"/>
    <x v="5"/>
    <x v="1"/>
    <x v="0"/>
    <x v="0"/>
    <x v="1"/>
    <x v="3"/>
    <m/>
    <s v="FORECAST"/>
    <x v="2"/>
    <x v="0"/>
    <d v="2022-09-30T00:00:00"/>
    <x v="384"/>
    <n v="0"/>
    <n v="-833.33"/>
    <m/>
    <x v="24"/>
    <x v="12"/>
    <m/>
    <m/>
    <x v="5"/>
    <x v="12"/>
    <x v="0"/>
    <x v="9"/>
    <x v="9"/>
    <x v="3"/>
    <n v="833.33"/>
    <x v="21"/>
    <x v="42"/>
    <n v="2022"/>
    <x v="4"/>
  </r>
  <r>
    <x v="5"/>
    <s v="2.15.08.14.00.00"/>
    <x v="5"/>
    <x v="1"/>
    <x v="0"/>
    <x v="0"/>
    <x v="1"/>
    <x v="3"/>
    <m/>
    <s v="FORECAST"/>
    <x v="2"/>
    <x v="0"/>
    <d v="2022-09-30T00:00:00"/>
    <x v="384"/>
    <n v="0"/>
    <n v="-119.05"/>
    <m/>
    <x v="5"/>
    <x v="30"/>
    <m/>
    <m/>
    <x v="5"/>
    <x v="30"/>
    <x v="0"/>
    <x v="9"/>
    <x v="9"/>
    <x v="3"/>
    <n v="119.05"/>
    <x v="21"/>
    <x v="42"/>
    <n v="2022"/>
    <x v="4"/>
  </r>
  <r>
    <x v="5"/>
    <s v="2.15.01.05.02.00"/>
    <x v="5"/>
    <x v="1"/>
    <x v="0"/>
    <x v="0"/>
    <x v="1"/>
    <x v="3"/>
    <m/>
    <s v="FORECAST"/>
    <x v="2"/>
    <x v="0"/>
    <d v="2022-09-30T00:00:00"/>
    <x v="384"/>
    <n v="0"/>
    <n v="-100.74"/>
    <m/>
    <x v="25"/>
    <x v="13"/>
    <m/>
    <m/>
    <x v="5"/>
    <x v="13"/>
    <x v="0"/>
    <x v="9"/>
    <x v="9"/>
    <x v="3"/>
    <n v="100.74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55.54"/>
    <m/>
    <x v="17"/>
    <x v="8"/>
    <m/>
    <m/>
    <x v="17"/>
    <x v="8"/>
    <x v="16"/>
    <x v="9"/>
    <x v="9"/>
    <x v="3"/>
    <n v="55.54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478.63"/>
    <m/>
    <x v="17"/>
    <x v="13"/>
    <m/>
    <m/>
    <x v="17"/>
    <x v="13"/>
    <x v="16"/>
    <x v="9"/>
    <x v="9"/>
    <x v="3"/>
    <n v="478.63"/>
    <x v="21"/>
    <x v="1"/>
    <n v="2022"/>
    <x v="4"/>
  </r>
  <r>
    <x v="29"/>
    <s v="2.15.01.07.00.00"/>
    <x v="5"/>
    <x v="1"/>
    <x v="0"/>
    <x v="0"/>
    <x v="1"/>
    <x v="3"/>
    <m/>
    <s v="FORECAST"/>
    <x v="2"/>
    <x v="0"/>
    <d v="2022-09-30T00:00:00"/>
    <x v="384"/>
    <n v="0"/>
    <n v="-23809.52"/>
    <m/>
    <x v="9"/>
    <x v="21"/>
    <m/>
    <m/>
    <x v="9"/>
    <x v="21"/>
    <x v="0"/>
    <x v="9"/>
    <x v="9"/>
    <x v="3"/>
    <n v="23809.52"/>
    <x v="21"/>
    <x v="42"/>
    <n v="2022"/>
    <x v="4"/>
  </r>
  <r>
    <x v="36"/>
    <s v="1.03.05.00.00.00"/>
    <x v="5"/>
    <x v="2"/>
    <x v="1"/>
    <x v="0"/>
    <x v="1"/>
    <x v="0"/>
    <m/>
    <s v="FORECAST"/>
    <x v="2"/>
    <x v="0"/>
    <d v="2022-09-30T00:00:00"/>
    <x v="384"/>
    <n v="0"/>
    <n v="652.78"/>
    <m/>
    <x v="8"/>
    <x v="8"/>
    <m/>
    <m/>
    <x v="8"/>
    <x v="8"/>
    <x v="23"/>
    <x v="9"/>
    <x v="9"/>
    <x v="3"/>
    <n v="652.78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2857.14"/>
    <m/>
    <x v="17"/>
    <x v="3"/>
    <m/>
    <m/>
    <x v="17"/>
    <x v="3"/>
    <x v="16"/>
    <x v="9"/>
    <x v="9"/>
    <x v="3"/>
    <n v="2857.14"/>
    <x v="21"/>
    <x v="1"/>
    <n v="2022"/>
    <x v="4"/>
  </r>
  <r>
    <x v="5"/>
    <s v="2.15.08.14.00.00"/>
    <x v="5"/>
    <x v="1"/>
    <x v="0"/>
    <x v="0"/>
    <x v="1"/>
    <x v="3"/>
    <m/>
    <s v="FORECAST"/>
    <x v="2"/>
    <x v="0"/>
    <d v="2022-09-30T00:00:00"/>
    <x v="384"/>
    <n v="0"/>
    <n v="-47619.05"/>
    <m/>
    <x v="5"/>
    <x v="12"/>
    <m/>
    <m/>
    <x v="5"/>
    <x v="12"/>
    <x v="0"/>
    <x v="9"/>
    <x v="9"/>
    <x v="3"/>
    <n v="47619.05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2380.9499999999998"/>
    <m/>
    <x v="17"/>
    <x v="3"/>
    <m/>
    <m/>
    <x v="17"/>
    <x v="3"/>
    <x v="16"/>
    <x v="9"/>
    <x v="9"/>
    <x v="3"/>
    <n v="2380.9499999999998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57142.85999999999"/>
    <m/>
    <x v="17"/>
    <x v="12"/>
    <m/>
    <m/>
    <x v="17"/>
    <x v="12"/>
    <x v="16"/>
    <x v="9"/>
    <x v="9"/>
    <x v="3"/>
    <n v="157142.85999999999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4761.8999999999996"/>
    <m/>
    <x v="17"/>
    <x v="12"/>
    <m/>
    <m/>
    <x v="17"/>
    <x v="12"/>
    <x v="16"/>
    <x v="9"/>
    <x v="9"/>
    <x v="3"/>
    <n v="4761.899999999999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37.14"/>
    <m/>
    <x v="17"/>
    <x v="12"/>
    <m/>
    <m/>
    <x v="17"/>
    <x v="12"/>
    <x v="16"/>
    <x v="9"/>
    <x v="9"/>
    <x v="3"/>
    <n v="37.14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3571.43"/>
    <m/>
    <x v="17"/>
    <x v="3"/>
    <m/>
    <m/>
    <x v="17"/>
    <x v="3"/>
    <x v="16"/>
    <x v="9"/>
    <x v="9"/>
    <x v="3"/>
    <n v="3571.43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666.67"/>
    <m/>
    <x v="17"/>
    <x v="13"/>
    <m/>
    <m/>
    <x v="17"/>
    <x v="13"/>
    <x v="16"/>
    <x v="9"/>
    <x v="9"/>
    <x v="3"/>
    <n v="1666.67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708.1"/>
    <m/>
    <x v="17"/>
    <x v="13"/>
    <m/>
    <m/>
    <x v="17"/>
    <x v="13"/>
    <x v="16"/>
    <x v="9"/>
    <x v="9"/>
    <x v="3"/>
    <n v="1708.1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47619.05"/>
    <m/>
    <x v="19"/>
    <x v="11"/>
    <m/>
    <m/>
    <x v="19"/>
    <x v="11"/>
    <x v="7"/>
    <x v="9"/>
    <x v="9"/>
    <x v="3"/>
    <n v="-47619.05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47619.05"/>
    <m/>
    <x v="19"/>
    <x v="11"/>
    <m/>
    <m/>
    <x v="19"/>
    <x v="11"/>
    <x v="7"/>
    <x v="9"/>
    <x v="9"/>
    <x v="3"/>
    <n v="-47619.05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16666.669999999998"/>
    <m/>
    <x v="19"/>
    <x v="11"/>
    <m/>
    <m/>
    <x v="19"/>
    <x v="11"/>
    <x v="7"/>
    <x v="9"/>
    <x v="9"/>
    <x v="3"/>
    <n v="-16666.669999999998"/>
    <x v="21"/>
    <x v="1"/>
    <n v="2022"/>
    <x v="4"/>
  </r>
  <r>
    <x v="9"/>
    <s v="2.01.02.00.00.00"/>
    <x v="5"/>
    <x v="1"/>
    <x v="0"/>
    <x v="0"/>
    <x v="1"/>
    <x v="3"/>
    <m/>
    <s v="FORECAST"/>
    <x v="2"/>
    <x v="0"/>
    <d v="2022-09-30T00:00:00"/>
    <x v="384"/>
    <n v="0"/>
    <n v="-1666666.67"/>
    <m/>
    <x v="19"/>
    <x v="6"/>
    <m/>
    <m/>
    <x v="19"/>
    <x v="6"/>
    <x v="7"/>
    <x v="9"/>
    <x v="9"/>
    <x v="3"/>
    <n v="1666666.67"/>
    <x v="21"/>
    <x v="42"/>
    <n v="2022"/>
    <x v="4"/>
  </r>
  <r>
    <x v="9"/>
    <s v="2.09.02.04.00.00"/>
    <x v="5"/>
    <x v="1"/>
    <x v="0"/>
    <x v="0"/>
    <x v="1"/>
    <x v="3"/>
    <m/>
    <s v="FORECAST"/>
    <x v="2"/>
    <x v="0"/>
    <d v="2022-09-30T00:00:00"/>
    <x v="384"/>
    <n v="0"/>
    <n v="-47619.05"/>
    <m/>
    <x v="19"/>
    <x v="6"/>
    <m/>
    <m/>
    <x v="19"/>
    <x v="6"/>
    <x v="7"/>
    <x v="9"/>
    <x v="9"/>
    <x v="3"/>
    <n v="47619.05"/>
    <x v="21"/>
    <x v="42"/>
    <n v="2022"/>
    <x v="4"/>
  </r>
  <r>
    <x v="9"/>
    <s v="2.15.03.00.00.00"/>
    <x v="5"/>
    <x v="1"/>
    <x v="0"/>
    <x v="0"/>
    <x v="1"/>
    <x v="3"/>
    <m/>
    <s v="FORECAST"/>
    <x v="2"/>
    <x v="0"/>
    <d v="2022-09-30T00:00:00"/>
    <x v="384"/>
    <n v="0"/>
    <n v="-47619.05"/>
    <m/>
    <x v="19"/>
    <x v="6"/>
    <m/>
    <m/>
    <x v="19"/>
    <x v="6"/>
    <x v="7"/>
    <x v="9"/>
    <x v="9"/>
    <x v="3"/>
    <n v="47619.05"/>
    <x v="21"/>
    <x v="42"/>
    <n v="2022"/>
    <x v="4"/>
  </r>
  <r>
    <x v="9"/>
    <s v="2.15.08.14.00.00"/>
    <x v="5"/>
    <x v="1"/>
    <x v="0"/>
    <x v="0"/>
    <x v="1"/>
    <x v="3"/>
    <m/>
    <s v="FORECAST"/>
    <x v="2"/>
    <x v="0"/>
    <d v="2022-09-30T00:00:00"/>
    <x v="384"/>
    <n v="0"/>
    <n v="-1190.48"/>
    <m/>
    <x v="19"/>
    <x v="6"/>
    <m/>
    <m/>
    <x v="19"/>
    <x v="6"/>
    <x v="7"/>
    <x v="9"/>
    <x v="9"/>
    <x v="3"/>
    <n v="1190.48"/>
    <x v="21"/>
    <x v="42"/>
    <n v="2022"/>
    <x v="4"/>
  </r>
  <r>
    <x v="9"/>
    <s v="2.15.01.12.00.00"/>
    <x v="5"/>
    <x v="1"/>
    <x v="0"/>
    <x v="0"/>
    <x v="1"/>
    <x v="3"/>
    <m/>
    <s v="FORECAST"/>
    <x v="2"/>
    <x v="0"/>
    <d v="2022-09-30T00:00:00"/>
    <x v="384"/>
    <n v="0"/>
    <n v="-1190.48"/>
    <m/>
    <x v="19"/>
    <x v="6"/>
    <m/>
    <m/>
    <x v="19"/>
    <x v="6"/>
    <x v="7"/>
    <x v="9"/>
    <x v="9"/>
    <x v="3"/>
    <n v="1190.48"/>
    <x v="21"/>
    <x v="42"/>
    <n v="2022"/>
    <x v="4"/>
  </r>
  <r>
    <x v="9"/>
    <s v="2.03.01.02.00.00"/>
    <x v="5"/>
    <x v="1"/>
    <x v="0"/>
    <x v="0"/>
    <x v="1"/>
    <x v="3"/>
    <m/>
    <s v="FORECAST"/>
    <x v="2"/>
    <x v="0"/>
    <d v="2022-09-30T00:00:00"/>
    <x v="384"/>
    <n v="0"/>
    <n v="-7142.86"/>
    <m/>
    <x v="19"/>
    <x v="6"/>
    <m/>
    <m/>
    <x v="19"/>
    <x v="6"/>
    <x v="7"/>
    <x v="9"/>
    <x v="9"/>
    <x v="3"/>
    <n v="7142.86"/>
    <x v="21"/>
    <x v="42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7142.86"/>
    <m/>
    <x v="19"/>
    <x v="11"/>
    <m/>
    <m/>
    <x v="19"/>
    <x v="11"/>
    <x v="7"/>
    <x v="9"/>
    <x v="9"/>
    <x v="3"/>
    <n v="-7142.86"/>
    <x v="21"/>
    <x v="1"/>
    <n v="2022"/>
    <x v="4"/>
  </r>
  <r>
    <x v="9"/>
    <s v="2.01.04.00.00.00"/>
    <x v="5"/>
    <x v="1"/>
    <x v="0"/>
    <x v="0"/>
    <x v="1"/>
    <x v="3"/>
    <m/>
    <s v="FORECAST"/>
    <x v="2"/>
    <x v="0"/>
    <d v="2022-09-30T00:00:00"/>
    <x v="384"/>
    <n v="0"/>
    <n v="-32142.86"/>
    <m/>
    <x v="19"/>
    <x v="6"/>
    <m/>
    <m/>
    <x v="19"/>
    <x v="6"/>
    <x v="7"/>
    <x v="9"/>
    <x v="9"/>
    <x v="3"/>
    <n v="32142.86"/>
    <x v="21"/>
    <x v="42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1190.48"/>
    <m/>
    <x v="19"/>
    <x v="11"/>
    <m/>
    <m/>
    <x v="19"/>
    <x v="11"/>
    <x v="7"/>
    <x v="9"/>
    <x v="9"/>
    <x v="3"/>
    <n v="-1190.48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47.62"/>
    <m/>
    <x v="17"/>
    <x v="20"/>
    <m/>
    <m/>
    <x v="17"/>
    <x v="20"/>
    <x v="16"/>
    <x v="9"/>
    <x v="9"/>
    <x v="3"/>
    <n v="147.62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23809.52"/>
    <m/>
    <x v="19"/>
    <x v="11"/>
    <m/>
    <m/>
    <x v="19"/>
    <x v="11"/>
    <x v="7"/>
    <x v="9"/>
    <x v="9"/>
    <x v="3"/>
    <n v="-23809.52"/>
    <x v="21"/>
    <x v="1"/>
    <n v="2022"/>
    <x v="4"/>
  </r>
  <r>
    <x v="9"/>
    <s v="2.05.01.00.00.00"/>
    <x v="5"/>
    <x v="2"/>
    <x v="0"/>
    <x v="0"/>
    <x v="1"/>
    <x v="0"/>
    <m/>
    <s v="FORECAST"/>
    <x v="2"/>
    <x v="0"/>
    <d v="2022-09-30T00:00:00"/>
    <x v="384"/>
    <n v="0"/>
    <n v="476190.48"/>
    <m/>
    <x v="19"/>
    <x v="2"/>
    <m/>
    <m/>
    <x v="19"/>
    <x v="2"/>
    <x v="7"/>
    <x v="9"/>
    <x v="9"/>
    <x v="3"/>
    <n v="476190.48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8095238.0999999996"/>
    <m/>
    <x v="19"/>
    <x v="11"/>
    <m/>
    <m/>
    <x v="19"/>
    <x v="11"/>
    <x v="7"/>
    <x v="9"/>
    <x v="9"/>
    <x v="3"/>
    <n v="-8095238.0999999996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2023809.52"/>
    <m/>
    <x v="19"/>
    <x v="11"/>
    <m/>
    <m/>
    <x v="19"/>
    <x v="11"/>
    <x v="7"/>
    <x v="9"/>
    <x v="9"/>
    <x v="3"/>
    <n v="-2023809.52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23809.52"/>
    <m/>
    <x v="19"/>
    <x v="11"/>
    <m/>
    <m/>
    <x v="19"/>
    <x v="11"/>
    <x v="7"/>
    <x v="9"/>
    <x v="9"/>
    <x v="3"/>
    <n v="-23809.52"/>
    <x v="21"/>
    <x v="1"/>
    <n v="2022"/>
    <x v="4"/>
  </r>
  <r>
    <x v="9"/>
    <s v="2.02.00.00.00.00"/>
    <x v="5"/>
    <x v="1"/>
    <x v="0"/>
    <x v="0"/>
    <x v="1"/>
    <x v="3"/>
    <m/>
    <s v="FORECAST"/>
    <x v="2"/>
    <x v="0"/>
    <d v="2022-09-30T00:00:00"/>
    <x v="384"/>
    <n v="0"/>
    <n v="-2023809.52"/>
    <m/>
    <x v="19"/>
    <x v="6"/>
    <m/>
    <m/>
    <x v="19"/>
    <x v="6"/>
    <x v="7"/>
    <x v="9"/>
    <x v="9"/>
    <x v="3"/>
    <n v="2023809.52"/>
    <x v="21"/>
    <x v="42"/>
    <n v="2022"/>
    <x v="4"/>
  </r>
  <r>
    <x v="9"/>
    <m/>
    <x v="5"/>
    <x v="1"/>
    <x v="0"/>
    <x v="0"/>
    <x v="0"/>
    <x v="0"/>
    <m/>
    <s v="FORECAST"/>
    <x v="2"/>
    <x v="0"/>
    <d v="2022-09-30T00:00:00"/>
    <x v="384"/>
    <n v="0"/>
    <n v="10310714.289999999"/>
    <m/>
    <x v="19"/>
    <x v="11"/>
    <m/>
    <m/>
    <x v="19"/>
    <x v="11"/>
    <x v="7"/>
    <x v="9"/>
    <x v="9"/>
    <x v="3"/>
    <n v="-10310714.289999999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1428.57"/>
    <m/>
    <x v="17"/>
    <x v="5"/>
    <m/>
    <m/>
    <x v="17"/>
    <x v="5"/>
    <x v="16"/>
    <x v="9"/>
    <x v="9"/>
    <x v="3"/>
    <n v="1428.57"/>
    <x v="21"/>
    <x v="1"/>
    <n v="2022"/>
    <x v="4"/>
  </r>
  <r>
    <x v="45"/>
    <s v="2.15.08.05.00.00"/>
    <x v="5"/>
    <x v="1"/>
    <x v="0"/>
    <x v="0"/>
    <x v="1"/>
    <x v="3"/>
    <m/>
    <s v="FORECAST"/>
    <x v="2"/>
    <x v="0"/>
    <d v="2022-09-30T00:00:00"/>
    <x v="384"/>
    <n v="0"/>
    <n v="-28571.43"/>
    <m/>
    <x v="37"/>
    <x v="33"/>
    <m/>
    <m/>
    <x v="26"/>
    <x v="33"/>
    <x v="0"/>
    <x v="9"/>
    <x v="9"/>
    <x v="3"/>
    <n v="28571.43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6.45"/>
    <m/>
    <x v="17"/>
    <x v="20"/>
    <m/>
    <m/>
    <x v="17"/>
    <x v="20"/>
    <x v="16"/>
    <x v="9"/>
    <x v="9"/>
    <x v="3"/>
    <n v="6.45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54.76"/>
    <m/>
    <x v="17"/>
    <x v="20"/>
    <m/>
    <m/>
    <x v="17"/>
    <x v="20"/>
    <x v="16"/>
    <x v="9"/>
    <x v="9"/>
    <x v="3"/>
    <n v="154.76"/>
    <x v="21"/>
    <x v="1"/>
    <n v="2022"/>
    <x v="4"/>
  </r>
  <r>
    <x v="9"/>
    <s v="2.01.01.01.00.00"/>
    <x v="5"/>
    <x v="1"/>
    <x v="0"/>
    <x v="0"/>
    <x v="1"/>
    <x v="3"/>
    <m/>
    <s v="FORECAST"/>
    <x v="2"/>
    <x v="0"/>
    <d v="2022-09-30T00:00:00"/>
    <x v="384"/>
    <n v="0"/>
    <n v="-11309523.810000001"/>
    <m/>
    <x v="19"/>
    <x v="6"/>
    <m/>
    <m/>
    <x v="19"/>
    <x v="6"/>
    <x v="7"/>
    <x v="9"/>
    <x v="9"/>
    <x v="3"/>
    <n v="11309523.810000001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02.38"/>
    <m/>
    <x v="17"/>
    <x v="20"/>
    <m/>
    <m/>
    <x v="17"/>
    <x v="20"/>
    <x v="16"/>
    <x v="9"/>
    <x v="9"/>
    <x v="3"/>
    <n v="202.38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10714.29"/>
    <m/>
    <x v="17"/>
    <x v="5"/>
    <m/>
    <m/>
    <x v="17"/>
    <x v="5"/>
    <x v="16"/>
    <x v="9"/>
    <x v="9"/>
    <x v="3"/>
    <n v="10714.29"/>
    <x v="21"/>
    <x v="1"/>
    <n v="2022"/>
    <x v="4"/>
  </r>
  <r>
    <x v="9"/>
    <m/>
    <x v="5"/>
    <x v="1"/>
    <x v="0"/>
    <x v="0"/>
    <x v="1"/>
    <x v="0"/>
    <m/>
    <s v="FORECAST"/>
    <x v="2"/>
    <x v="0"/>
    <d v="2022-09-30T00:00:00"/>
    <x v="384"/>
    <n v="0"/>
    <n v="23809.52"/>
    <m/>
    <x v="19"/>
    <x v="11"/>
    <m/>
    <m/>
    <x v="19"/>
    <x v="11"/>
    <x v="7"/>
    <x v="9"/>
    <x v="9"/>
    <x v="3"/>
    <n v="-23809.52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9047.6200000000008"/>
    <m/>
    <x v="17"/>
    <x v="5"/>
    <m/>
    <m/>
    <x v="17"/>
    <x v="5"/>
    <x v="16"/>
    <x v="9"/>
    <x v="9"/>
    <x v="3"/>
    <n v="9047.6200000000008"/>
    <x v="21"/>
    <x v="1"/>
    <n v="2022"/>
    <x v="4"/>
  </r>
  <r>
    <x v="19"/>
    <s v="1.02.05.00.00.00"/>
    <x v="5"/>
    <x v="2"/>
    <x v="1"/>
    <x v="0"/>
    <x v="1"/>
    <x v="0"/>
    <m/>
    <s v="FORECAST"/>
    <x v="2"/>
    <x v="0"/>
    <d v="2022-09-30T00:00:00"/>
    <x v="384"/>
    <n v="0"/>
    <n v="7142.86"/>
    <m/>
    <x v="17"/>
    <x v="5"/>
    <m/>
    <m/>
    <x v="17"/>
    <x v="5"/>
    <x v="16"/>
    <x v="9"/>
    <x v="9"/>
    <x v="3"/>
    <n v="7142.86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65770.25"/>
    <m/>
    <x v="17"/>
    <x v="10"/>
    <m/>
    <m/>
    <x v="17"/>
    <x v="10"/>
    <x v="16"/>
    <x v="9"/>
    <x v="9"/>
    <x v="3"/>
    <n v="65770.25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4.340000000000003"/>
    <m/>
    <x v="17"/>
    <x v="7"/>
    <m/>
    <m/>
    <x v="17"/>
    <x v="7"/>
    <x v="16"/>
    <x v="9"/>
    <x v="9"/>
    <x v="3"/>
    <n v="34.340000000000003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190.48"/>
    <m/>
    <x v="17"/>
    <x v="4"/>
    <m/>
    <m/>
    <x v="17"/>
    <x v="4"/>
    <x v="16"/>
    <x v="9"/>
    <x v="9"/>
    <x v="3"/>
    <n v="1190.48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622.91"/>
    <m/>
    <x v="17"/>
    <x v="4"/>
    <m/>
    <m/>
    <x v="17"/>
    <x v="4"/>
    <x v="16"/>
    <x v="9"/>
    <x v="9"/>
    <x v="3"/>
    <n v="622.91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108.51"/>
    <m/>
    <x v="17"/>
    <x v="4"/>
    <m/>
    <m/>
    <x v="17"/>
    <x v="4"/>
    <x v="16"/>
    <x v="9"/>
    <x v="9"/>
    <x v="3"/>
    <n v="108.51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951.57"/>
    <m/>
    <x v="17"/>
    <x v="4"/>
    <m/>
    <m/>
    <x v="17"/>
    <x v="4"/>
    <x v="16"/>
    <x v="9"/>
    <x v="9"/>
    <x v="3"/>
    <n v="951.57"/>
    <x v="21"/>
    <x v="1"/>
    <n v="2022"/>
    <x v="4"/>
  </r>
  <r>
    <x v="5"/>
    <s v="2.15.01.18.00.00"/>
    <x v="5"/>
    <x v="1"/>
    <x v="0"/>
    <x v="0"/>
    <x v="1"/>
    <x v="3"/>
    <m/>
    <s v="FORECAST"/>
    <x v="2"/>
    <x v="0"/>
    <d v="2022-09-30T00:00:00"/>
    <x v="384"/>
    <n v="0"/>
    <n v="-23.81"/>
    <m/>
    <x v="26"/>
    <x v="19"/>
    <m/>
    <m/>
    <x v="5"/>
    <x v="19"/>
    <x v="0"/>
    <x v="9"/>
    <x v="9"/>
    <x v="3"/>
    <n v="23.81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3.06"/>
    <m/>
    <x v="17"/>
    <x v="7"/>
    <m/>
    <m/>
    <x v="17"/>
    <x v="7"/>
    <x v="16"/>
    <x v="9"/>
    <x v="9"/>
    <x v="3"/>
    <n v="33.06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52.26"/>
    <m/>
    <x v="17"/>
    <x v="7"/>
    <m/>
    <m/>
    <x v="17"/>
    <x v="7"/>
    <x v="16"/>
    <x v="9"/>
    <x v="9"/>
    <x v="3"/>
    <n v="52.26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205.87"/>
    <m/>
    <x v="17"/>
    <x v="7"/>
    <m/>
    <m/>
    <x v="17"/>
    <x v="7"/>
    <x v="16"/>
    <x v="9"/>
    <x v="9"/>
    <x v="3"/>
    <n v="205.8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82.44"/>
    <m/>
    <x v="17"/>
    <x v="7"/>
    <m/>
    <m/>
    <x v="17"/>
    <x v="7"/>
    <x v="16"/>
    <x v="9"/>
    <x v="9"/>
    <x v="3"/>
    <n v="82.44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920.25"/>
    <m/>
    <x v="17"/>
    <x v="4"/>
    <m/>
    <m/>
    <x v="17"/>
    <x v="4"/>
    <x v="16"/>
    <x v="9"/>
    <x v="9"/>
    <x v="3"/>
    <n v="920.25"/>
    <x v="21"/>
    <x v="1"/>
    <n v="2022"/>
    <x v="4"/>
  </r>
  <r>
    <x v="15"/>
    <s v="2.06.01.00.00.00"/>
    <x v="5"/>
    <x v="1"/>
    <x v="0"/>
    <x v="0"/>
    <x v="1"/>
    <x v="3"/>
    <m/>
    <s v="FORECAST"/>
    <x v="2"/>
    <x v="0"/>
    <d v="2022-09-30T00:00:00"/>
    <x v="384"/>
    <n v="0"/>
    <n v="-19047.62"/>
    <m/>
    <x v="32"/>
    <x v="19"/>
    <m/>
    <m/>
    <x v="23"/>
    <x v="19"/>
    <x v="12"/>
    <x v="9"/>
    <x v="9"/>
    <x v="3"/>
    <n v="19047.62"/>
    <x v="21"/>
    <x v="42"/>
    <n v="2022"/>
    <x v="4"/>
  </r>
  <r>
    <x v="15"/>
    <s v="2.06.02.00.00.00"/>
    <x v="5"/>
    <x v="1"/>
    <x v="0"/>
    <x v="0"/>
    <x v="1"/>
    <x v="3"/>
    <m/>
    <s v="FORECAST"/>
    <x v="2"/>
    <x v="0"/>
    <d v="2022-09-30T00:00:00"/>
    <x v="384"/>
    <n v="0"/>
    <n v="-4761.8999999999996"/>
    <m/>
    <x v="31"/>
    <x v="19"/>
    <m/>
    <m/>
    <x v="23"/>
    <x v="19"/>
    <x v="12"/>
    <x v="9"/>
    <x v="9"/>
    <x v="3"/>
    <n v="4761.8999999999996"/>
    <x v="21"/>
    <x v="42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248.57"/>
    <m/>
    <x v="17"/>
    <x v="31"/>
    <m/>
    <m/>
    <x v="17"/>
    <x v="31"/>
    <x v="16"/>
    <x v="9"/>
    <x v="9"/>
    <x v="3"/>
    <n v="248.57"/>
    <x v="21"/>
    <x v="1"/>
    <n v="2022"/>
    <x v="4"/>
  </r>
  <r>
    <x v="6"/>
    <s v="2.15.03.00.00.00"/>
    <x v="5"/>
    <x v="1"/>
    <x v="0"/>
    <x v="0"/>
    <x v="1"/>
    <x v="3"/>
    <m/>
    <s v="FORECAST"/>
    <x v="2"/>
    <x v="0"/>
    <d v="2022-09-30T00:00:00"/>
    <x v="384"/>
    <n v="0"/>
    <n v="-11904.76"/>
    <m/>
    <x v="1"/>
    <x v="20"/>
    <m/>
    <m/>
    <x v="1"/>
    <x v="20"/>
    <x v="0"/>
    <x v="9"/>
    <x v="9"/>
    <x v="3"/>
    <n v="11904.76"/>
    <x v="21"/>
    <x v="42"/>
    <n v="2022"/>
    <x v="4"/>
  </r>
  <r>
    <x v="4"/>
    <s v="2.12.00.00.00.00"/>
    <x v="5"/>
    <x v="1"/>
    <x v="0"/>
    <x v="0"/>
    <x v="1"/>
    <x v="3"/>
    <m/>
    <s v="FORECAST"/>
    <x v="2"/>
    <x v="0"/>
    <d v="2022-09-30T00:00:00"/>
    <x v="384"/>
    <n v="0"/>
    <n v="-1190.48"/>
    <m/>
    <x v="3"/>
    <x v="4"/>
    <m/>
    <m/>
    <x v="3"/>
    <x v="4"/>
    <x v="3"/>
    <x v="9"/>
    <x v="9"/>
    <x v="3"/>
    <n v="1190.48"/>
    <x v="21"/>
    <x v="42"/>
    <n v="2022"/>
    <x v="4"/>
  </r>
  <r>
    <x v="19"/>
    <s v="1.02.06.00.00.00"/>
    <x v="5"/>
    <x v="2"/>
    <x v="1"/>
    <x v="0"/>
    <x v="1"/>
    <x v="0"/>
    <m/>
    <s v="FORECAST"/>
    <x v="2"/>
    <x v="0"/>
    <d v="2022-09-30T00:00:00"/>
    <x v="384"/>
    <n v="0"/>
    <n v="534.5"/>
    <m/>
    <x v="17"/>
    <x v="9"/>
    <m/>
    <m/>
    <x v="17"/>
    <x v="9"/>
    <x v="16"/>
    <x v="9"/>
    <x v="9"/>
    <x v="3"/>
    <n v="534.5"/>
    <x v="21"/>
    <x v="1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502.76"/>
    <m/>
    <x v="17"/>
    <x v="9"/>
    <m/>
    <m/>
    <x v="17"/>
    <x v="9"/>
    <x v="16"/>
    <x v="9"/>
    <x v="9"/>
    <x v="3"/>
    <n v="502.76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90.96"/>
    <m/>
    <x v="17"/>
    <x v="7"/>
    <m/>
    <m/>
    <x v="17"/>
    <x v="7"/>
    <x v="16"/>
    <x v="9"/>
    <x v="9"/>
    <x v="3"/>
    <n v="90.96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50.72"/>
    <m/>
    <x v="17"/>
    <x v="7"/>
    <m/>
    <m/>
    <x v="17"/>
    <x v="7"/>
    <x v="16"/>
    <x v="9"/>
    <x v="9"/>
    <x v="3"/>
    <n v="50.72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97.04"/>
    <m/>
    <x v="17"/>
    <x v="14"/>
    <m/>
    <m/>
    <x v="17"/>
    <x v="14"/>
    <x v="16"/>
    <x v="9"/>
    <x v="9"/>
    <x v="3"/>
    <n v="97.04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6.479999999999997"/>
    <m/>
    <x v="17"/>
    <x v="14"/>
    <m/>
    <m/>
    <x v="17"/>
    <x v="14"/>
    <x v="16"/>
    <x v="9"/>
    <x v="9"/>
    <x v="3"/>
    <n v="36.479999999999997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20.54"/>
    <m/>
    <x v="17"/>
    <x v="14"/>
    <m/>
    <m/>
    <x v="17"/>
    <x v="14"/>
    <x v="16"/>
    <x v="9"/>
    <x v="9"/>
    <x v="3"/>
    <n v="20.54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25.13"/>
    <m/>
    <x v="17"/>
    <x v="14"/>
    <m/>
    <m/>
    <x v="17"/>
    <x v="14"/>
    <x v="16"/>
    <x v="9"/>
    <x v="9"/>
    <x v="3"/>
    <n v="25.13"/>
    <x v="21"/>
    <x v="1"/>
    <n v="2022"/>
    <x v="4"/>
  </r>
  <r>
    <x v="5"/>
    <s v="2.15.08.09.00.00"/>
    <x v="5"/>
    <x v="1"/>
    <x v="0"/>
    <x v="0"/>
    <x v="1"/>
    <x v="3"/>
    <m/>
    <s v="FORECAST"/>
    <x v="2"/>
    <x v="0"/>
    <d v="2022-09-30T00:00:00"/>
    <x v="384"/>
    <n v="0"/>
    <n v="-523.80999999999995"/>
    <m/>
    <x v="39"/>
    <x v="2"/>
    <m/>
    <m/>
    <x v="5"/>
    <x v="2"/>
    <x v="0"/>
    <x v="9"/>
    <x v="9"/>
    <x v="3"/>
    <n v="523.80999999999995"/>
    <x v="21"/>
    <x v="42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0.62"/>
    <m/>
    <x v="17"/>
    <x v="14"/>
    <m/>
    <m/>
    <x v="17"/>
    <x v="14"/>
    <x v="16"/>
    <x v="9"/>
    <x v="9"/>
    <x v="3"/>
    <n v="30.62"/>
    <x v="21"/>
    <x v="1"/>
    <n v="2022"/>
    <x v="4"/>
  </r>
  <r>
    <x v="19"/>
    <s v="1.02.09.00.00.00"/>
    <x v="5"/>
    <x v="2"/>
    <x v="1"/>
    <x v="0"/>
    <x v="1"/>
    <x v="0"/>
    <m/>
    <s v="FORECAST"/>
    <x v="2"/>
    <x v="0"/>
    <d v="2022-09-30T00:00:00"/>
    <x v="384"/>
    <n v="0"/>
    <n v="36.479999999999997"/>
    <m/>
    <x v="17"/>
    <x v="14"/>
    <m/>
    <m/>
    <x v="17"/>
    <x v="14"/>
    <x v="16"/>
    <x v="9"/>
    <x v="9"/>
    <x v="3"/>
    <n v="36.479999999999997"/>
    <x v="21"/>
    <x v="1"/>
    <n v="2022"/>
    <x v="4"/>
  </r>
  <r>
    <x v="16"/>
    <m/>
    <x v="5"/>
    <x v="2"/>
    <x v="1"/>
    <x v="0"/>
    <x v="1"/>
    <x v="0"/>
    <m/>
    <s v="FORECAST"/>
    <x v="2"/>
    <x v="0"/>
    <d v="2022-09-30T00:00:00"/>
    <x v="384"/>
    <n v="0"/>
    <n v="35714.29"/>
    <m/>
    <x v="30"/>
    <x v="26"/>
    <m/>
    <m/>
    <x v="18"/>
    <x v="26"/>
    <x v="13"/>
    <x v="9"/>
    <x v="9"/>
    <x v="3"/>
    <n v="35714.29"/>
    <x v="21"/>
    <x v="1"/>
    <n v="2022"/>
    <x v="4"/>
  </r>
  <r>
    <x v="27"/>
    <s v="2.15.08.01.00.00"/>
    <x v="5"/>
    <x v="1"/>
    <x v="0"/>
    <x v="0"/>
    <x v="1"/>
    <x v="3"/>
    <m/>
    <s v="FORECAST"/>
    <x v="2"/>
    <x v="0"/>
    <d v="2022-09-30T00:00:00"/>
    <x v="384"/>
    <n v="0"/>
    <n v="-143.57"/>
    <m/>
    <x v="14"/>
    <x v="5"/>
    <m/>
    <m/>
    <x v="14"/>
    <x v="5"/>
    <x v="0"/>
    <x v="9"/>
    <x v="9"/>
    <x v="3"/>
    <n v="143.57"/>
    <x v="21"/>
    <x v="42"/>
    <n v="2022"/>
    <x v="4"/>
  </r>
  <r>
    <x v="19"/>
    <s v="1.02.11.00.00.00"/>
    <x v="5"/>
    <x v="2"/>
    <x v="1"/>
    <x v="0"/>
    <x v="1"/>
    <x v="0"/>
    <m/>
    <s v="FORECAST"/>
    <x v="2"/>
    <x v="0"/>
    <d v="2022-09-30T00:00:00"/>
    <x v="384"/>
    <n v="0"/>
    <n v="193.7"/>
    <m/>
    <x v="17"/>
    <x v="4"/>
    <m/>
    <m/>
    <x v="17"/>
    <x v="4"/>
    <x v="16"/>
    <x v="9"/>
    <x v="9"/>
    <x v="3"/>
    <n v="193.7"/>
    <x v="21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63.2"/>
    <m/>
    <x v="17"/>
    <x v="2"/>
    <m/>
    <m/>
    <x v="17"/>
    <x v="2"/>
    <x v="16"/>
    <x v="10"/>
    <x v="10"/>
    <x v="3"/>
    <n v="363.2"/>
    <x v="22"/>
    <x v="1"/>
    <n v="2022"/>
    <x v="4"/>
  </r>
  <r>
    <x v="5"/>
    <s v="2.15.08.14.00.00"/>
    <x v="5"/>
    <x v="1"/>
    <x v="0"/>
    <x v="0"/>
    <x v="1"/>
    <x v="3"/>
    <m/>
    <s v="FORECAST"/>
    <x v="2"/>
    <x v="0"/>
    <d v="2022-10-31T00:00:00"/>
    <x v="385"/>
    <n v="0"/>
    <n v="-119.05"/>
    <m/>
    <x v="5"/>
    <x v="30"/>
    <m/>
    <m/>
    <x v="5"/>
    <x v="30"/>
    <x v="0"/>
    <x v="10"/>
    <x v="10"/>
    <x v="3"/>
    <n v="119.05"/>
    <x v="22"/>
    <x v="43"/>
    <n v="2022"/>
    <x v="4"/>
  </r>
  <r>
    <x v="36"/>
    <s v="1.03.05.00.00.00"/>
    <x v="5"/>
    <x v="2"/>
    <x v="1"/>
    <x v="0"/>
    <x v="1"/>
    <x v="0"/>
    <m/>
    <s v="FORECAST"/>
    <x v="2"/>
    <x v="0"/>
    <d v="2022-10-31T00:00:00"/>
    <x v="385"/>
    <n v="0"/>
    <n v="652.78"/>
    <m/>
    <x v="8"/>
    <x v="8"/>
    <m/>
    <m/>
    <x v="8"/>
    <x v="8"/>
    <x v="23"/>
    <x v="10"/>
    <x v="10"/>
    <x v="3"/>
    <n v="652.7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5.54"/>
    <m/>
    <x v="17"/>
    <x v="8"/>
    <m/>
    <m/>
    <x v="17"/>
    <x v="8"/>
    <x v="16"/>
    <x v="10"/>
    <x v="10"/>
    <x v="3"/>
    <n v="55.5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935.11"/>
    <m/>
    <x v="17"/>
    <x v="2"/>
    <m/>
    <m/>
    <x v="17"/>
    <x v="2"/>
    <x v="16"/>
    <x v="10"/>
    <x v="10"/>
    <x v="3"/>
    <n v="935.1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238.18"/>
    <m/>
    <x v="17"/>
    <x v="2"/>
    <m/>
    <m/>
    <x v="17"/>
    <x v="2"/>
    <x v="16"/>
    <x v="10"/>
    <x v="10"/>
    <x v="3"/>
    <n v="1238.1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7774.54"/>
    <m/>
    <x v="17"/>
    <x v="2"/>
    <m/>
    <m/>
    <x v="17"/>
    <x v="2"/>
    <x v="16"/>
    <x v="10"/>
    <x v="10"/>
    <x v="3"/>
    <n v="17774.5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636.07000000000005"/>
    <m/>
    <x v="17"/>
    <x v="2"/>
    <m/>
    <m/>
    <x v="17"/>
    <x v="2"/>
    <x v="16"/>
    <x v="10"/>
    <x v="10"/>
    <x v="3"/>
    <n v="636.07000000000005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96.94"/>
    <m/>
    <x v="17"/>
    <x v="2"/>
    <m/>
    <m/>
    <x v="17"/>
    <x v="2"/>
    <x v="16"/>
    <x v="10"/>
    <x v="10"/>
    <x v="3"/>
    <n v="296.9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4676.16"/>
    <m/>
    <x v="17"/>
    <x v="2"/>
    <m/>
    <m/>
    <x v="17"/>
    <x v="2"/>
    <x v="16"/>
    <x v="10"/>
    <x v="10"/>
    <x v="3"/>
    <n v="14676.1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2.74"/>
    <m/>
    <x v="17"/>
    <x v="13"/>
    <m/>
    <m/>
    <x v="17"/>
    <x v="13"/>
    <x v="16"/>
    <x v="10"/>
    <x v="10"/>
    <x v="3"/>
    <n v="32.74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953.1499999999996"/>
    <m/>
    <x v="17"/>
    <x v="2"/>
    <m/>
    <m/>
    <x v="17"/>
    <x v="2"/>
    <x v="16"/>
    <x v="10"/>
    <x v="10"/>
    <x v="3"/>
    <n v="4953.1499999999996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3571.43"/>
    <m/>
    <x v="17"/>
    <x v="3"/>
    <m/>
    <m/>
    <x v="17"/>
    <x v="3"/>
    <x v="16"/>
    <x v="10"/>
    <x v="10"/>
    <x v="3"/>
    <n v="3571.43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6.32"/>
    <m/>
    <x v="17"/>
    <x v="2"/>
    <m/>
    <m/>
    <x v="17"/>
    <x v="2"/>
    <x v="16"/>
    <x v="10"/>
    <x v="10"/>
    <x v="3"/>
    <n v="36.3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940.68"/>
    <m/>
    <x v="17"/>
    <x v="2"/>
    <m/>
    <m/>
    <x v="17"/>
    <x v="2"/>
    <x v="16"/>
    <x v="10"/>
    <x v="10"/>
    <x v="3"/>
    <n v="4940.6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803.96"/>
    <m/>
    <x v="17"/>
    <x v="2"/>
    <m/>
    <m/>
    <x v="17"/>
    <x v="2"/>
    <x v="16"/>
    <x v="10"/>
    <x v="10"/>
    <x v="3"/>
    <n v="803.9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545.52"/>
    <m/>
    <x v="17"/>
    <x v="2"/>
    <m/>
    <m/>
    <x v="17"/>
    <x v="2"/>
    <x v="16"/>
    <x v="10"/>
    <x v="10"/>
    <x v="3"/>
    <n v="3545.5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7609.16"/>
    <m/>
    <x v="17"/>
    <x v="2"/>
    <m/>
    <m/>
    <x v="17"/>
    <x v="2"/>
    <x v="16"/>
    <x v="10"/>
    <x v="10"/>
    <x v="3"/>
    <n v="7609.1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79.650000000000006"/>
    <m/>
    <x v="17"/>
    <x v="2"/>
    <m/>
    <m/>
    <x v="17"/>
    <x v="2"/>
    <x v="16"/>
    <x v="10"/>
    <x v="10"/>
    <x v="3"/>
    <n v="79.65000000000000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14.01"/>
    <m/>
    <x v="17"/>
    <x v="2"/>
    <m/>
    <m/>
    <x v="17"/>
    <x v="2"/>
    <x v="16"/>
    <x v="10"/>
    <x v="10"/>
    <x v="3"/>
    <n v="314.0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9297.19"/>
    <m/>
    <x v="17"/>
    <x v="2"/>
    <m/>
    <m/>
    <x v="17"/>
    <x v="2"/>
    <x v="16"/>
    <x v="10"/>
    <x v="10"/>
    <x v="3"/>
    <n v="9297.19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839.03"/>
    <m/>
    <x v="17"/>
    <x v="2"/>
    <m/>
    <m/>
    <x v="17"/>
    <x v="2"/>
    <x v="16"/>
    <x v="10"/>
    <x v="10"/>
    <x v="3"/>
    <n v="3839.03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09.16"/>
    <m/>
    <x v="17"/>
    <x v="2"/>
    <m/>
    <m/>
    <x v="17"/>
    <x v="2"/>
    <x v="16"/>
    <x v="10"/>
    <x v="10"/>
    <x v="3"/>
    <n v="409.1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96.81"/>
    <m/>
    <x v="17"/>
    <x v="2"/>
    <m/>
    <m/>
    <x v="17"/>
    <x v="2"/>
    <x v="16"/>
    <x v="10"/>
    <x v="10"/>
    <x v="3"/>
    <n v="296.8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407.31"/>
    <m/>
    <x v="17"/>
    <x v="2"/>
    <m/>
    <m/>
    <x v="17"/>
    <x v="2"/>
    <x v="16"/>
    <x v="10"/>
    <x v="10"/>
    <x v="3"/>
    <n v="2407.3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42.86000000000001"/>
    <m/>
    <x v="17"/>
    <x v="2"/>
    <m/>
    <m/>
    <x v="17"/>
    <x v="2"/>
    <x v="16"/>
    <x v="10"/>
    <x v="10"/>
    <x v="3"/>
    <n v="142.8600000000000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6193.85"/>
    <m/>
    <x v="17"/>
    <x v="2"/>
    <m/>
    <m/>
    <x v="17"/>
    <x v="2"/>
    <x v="16"/>
    <x v="10"/>
    <x v="10"/>
    <x v="3"/>
    <n v="6193.85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666.67"/>
    <m/>
    <x v="17"/>
    <x v="13"/>
    <m/>
    <m/>
    <x v="17"/>
    <x v="13"/>
    <x v="16"/>
    <x v="10"/>
    <x v="10"/>
    <x v="3"/>
    <n v="1666.67"/>
    <x v="22"/>
    <x v="1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7.14"/>
    <m/>
    <x v="24"/>
    <x v="13"/>
    <m/>
    <m/>
    <x v="5"/>
    <x v="13"/>
    <x v="0"/>
    <x v="10"/>
    <x v="10"/>
    <x v="3"/>
    <n v="7.14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57142.85999999999"/>
    <m/>
    <x v="17"/>
    <x v="12"/>
    <m/>
    <m/>
    <x v="17"/>
    <x v="12"/>
    <x v="16"/>
    <x v="10"/>
    <x v="10"/>
    <x v="3"/>
    <n v="157142.85999999999"/>
    <x v="22"/>
    <x v="1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113.1"/>
    <m/>
    <x v="24"/>
    <x v="13"/>
    <m/>
    <m/>
    <x v="5"/>
    <x v="13"/>
    <x v="0"/>
    <x v="10"/>
    <x v="10"/>
    <x v="3"/>
    <n v="113.1"/>
    <x v="22"/>
    <x v="43"/>
    <n v="2022"/>
    <x v="4"/>
  </r>
  <r>
    <x v="37"/>
    <s v="2.03.01.07.00.00"/>
    <x v="5"/>
    <x v="1"/>
    <x v="0"/>
    <x v="0"/>
    <x v="1"/>
    <x v="3"/>
    <m/>
    <s v="FORECAST"/>
    <x v="2"/>
    <x v="0"/>
    <d v="2022-10-31T00:00:00"/>
    <x v="385"/>
    <n v="0"/>
    <n v="-3442.86"/>
    <m/>
    <x v="11"/>
    <x v="25"/>
    <m/>
    <m/>
    <x v="11"/>
    <x v="25"/>
    <x v="6"/>
    <x v="10"/>
    <x v="10"/>
    <x v="3"/>
    <n v="3442.86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37.14"/>
    <m/>
    <x v="17"/>
    <x v="12"/>
    <m/>
    <m/>
    <x v="17"/>
    <x v="12"/>
    <x v="16"/>
    <x v="10"/>
    <x v="10"/>
    <x v="3"/>
    <n v="37.14"/>
    <x v="22"/>
    <x v="1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7.52"/>
    <m/>
    <x v="24"/>
    <x v="13"/>
    <m/>
    <m/>
    <x v="5"/>
    <x v="13"/>
    <x v="0"/>
    <x v="10"/>
    <x v="10"/>
    <x v="3"/>
    <n v="7.52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295.24"/>
    <m/>
    <x v="24"/>
    <x v="12"/>
    <m/>
    <m/>
    <x v="5"/>
    <x v="12"/>
    <x v="0"/>
    <x v="10"/>
    <x v="10"/>
    <x v="3"/>
    <n v="295.24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553.51"/>
    <m/>
    <x v="17"/>
    <x v="15"/>
    <m/>
    <m/>
    <x v="17"/>
    <x v="15"/>
    <x v="16"/>
    <x v="10"/>
    <x v="10"/>
    <x v="3"/>
    <n v="553.51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708.1"/>
    <m/>
    <x v="17"/>
    <x v="13"/>
    <m/>
    <m/>
    <x v="17"/>
    <x v="13"/>
    <x v="16"/>
    <x v="10"/>
    <x v="10"/>
    <x v="3"/>
    <n v="1708.1"/>
    <x v="22"/>
    <x v="1"/>
    <n v="2022"/>
    <x v="4"/>
  </r>
  <r>
    <x v="5"/>
    <s v="2.15.01.05.02.00"/>
    <x v="5"/>
    <x v="1"/>
    <x v="0"/>
    <x v="0"/>
    <x v="1"/>
    <x v="3"/>
    <m/>
    <s v="FORECAST"/>
    <x v="2"/>
    <x v="0"/>
    <d v="2022-10-31T00:00:00"/>
    <x v="385"/>
    <n v="0"/>
    <n v="-100.74"/>
    <m/>
    <x v="25"/>
    <x v="13"/>
    <m/>
    <m/>
    <x v="5"/>
    <x v="13"/>
    <x v="0"/>
    <x v="10"/>
    <x v="10"/>
    <x v="3"/>
    <n v="100.74"/>
    <x v="22"/>
    <x v="43"/>
    <n v="2022"/>
    <x v="4"/>
  </r>
  <r>
    <x v="5"/>
    <s v="2.15.01.12.00.00"/>
    <x v="5"/>
    <x v="1"/>
    <x v="0"/>
    <x v="0"/>
    <x v="1"/>
    <x v="3"/>
    <m/>
    <s v="FORECAST"/>
    <x v="2"/>
    <x v="0"/>
    <d v="2022-10-31T00:00:00"/>
    <x v="385"/>
    <n v="0"/>
    <n v="-40.840000000000003"/>
    <m/>
    <x v="24"/>
    <x v="13"/>
    <m/>
    <m/>
    <x v="5"/>
    <x v="13"/>
    <x v="0"/>
    <x v="10"/>
    <x v="10"/>
    <x v="3"/>
    <n v="40.840000000000003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478.63"/>
    <m/>
    <x v="17"/>
    <x v="13"/>
    <m/>
    <m/>
    <x v="17"/>
    <x v="13"/>
    <x v="16"/>
    <x v="10"/>
    <x v="10"/>
    <x v="3"/>
    <n v="478.63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2380.9499999999998"/>
    <m/>
    <x v="17"/>
    <x v="3"/>
    <m/>
    <m/>
    <x v="17"/>
    <x v="3"/>
    <x v="16"/>
    <x v="10"/>
    <x v="10"/>
    <x v="3"/>
    <n v="2380.9499999999998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2857.14"/>
    <m/>
    <x v="17"/>
    <x v="3"/>
    <m/>
    <m/>
    <x v="17"/>
    <x v="3"/>
    <x v="16"/>
    <x v="10"/>
    <x v="10"/>
    <x v="3"/>
    <n v="2857.14"/>
    <x v="22"/>
    <x v="1"/>
    <n v="2022"/>
    <x v="4"/>
  </r>
  <r>
    <x v="29"/>
    <s v="2.15.01.07.00.00"/>
    <x v="5"/>
    <x v="1"/>
    <x v="0"/>
    <x v="0"/>
    <x v="1"/>
    <x v="3"/>
    <m/>
    <s v="FORECAST"/>
    <x v="2"/>
    <x v="0"/>
    <d v="2022-10-31T00:00:00"/>
    <x v="385"/>
    <n v="0"/>
    <n v="-16666.669999999998"/>
    <m/>
    <x v="9"/>
    <x v="21"/>
    <m/>
    <m/>
    <x v="9"/>
    <x v="21"/>
    <x v="0"/>
    <x v="10"/>
    <x v="10"/>
    <x v="3"/>
    <n v="16666.669999999998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137.1099999999999"/>
    <m/>
    <x v="17"/>
    <x v="27"/>
    <m/>
    <m/>
    <x v="17"/>
    <x v="27"/>
    <x v="16"/>
    <x v="10"/>
    <x v="10"/>
    <x v="3"/>
    <n v="1137.1099999999999"/>
    <x v="22"/>
    <x v="1"/>
    <n v="2022"/>
    <x v="4"/>
  </r>
  <r>
    <x v="5"/>
    <s v="2.15.08.14.00.00"/>
    <x v="5"/>
    <x v="1"/>
    <x v="0"/>
    <x v="0"/>
    <x v="1"/>
    <x v="3"/>
    <m/>
    <s v="FORECAST"/>
    <x v="2"/>
    <x v="0"/>
    <d v="2022-10-31T00:00:00"/>
    <x v="385"/>
    <n v="0"/>
    <n v="-14285.71"/>
    <m/>
    <x v="5"/>
    <x v="12"/>
    <m/>
    <m/>
    <x v="5"/>
    <x v="12"/>
    <x v="0"/>
    <x v="10"/>
    <x v="10"/>
    <x v="3"/>
    <n v="14285.71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02.38"/>
    <m/>
    <x v="17"/>
    <x v="20"/>
    <m/>
    <m/>
    <x v="17"/>
    <x v="20"/>
    <x v="16"/>
    <x v="10"/>
    <x v="10"/>
    <x v="3"/>
    <n v="202.38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1428.57"/>
    <m/>
    <x v="17"/>
    <x v="5"/>
    <m/>
    <m/>
    <x v="17"/>
    <x v="5"/>
    <x v="16"/>
    <x v="10"/>
    <x v="10"/>
    <x v="3"/>
    <n v="1428.57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10714.29"/>
    <m/>
    <x v="17"/>
    <x v="5"/>
    <m/>
    <m/>
    <x v="17"/>
    <x v="5"/>
    <x v="16"/>
    <x v="10"/>
    <x v="10"/>
    <x v="3"/>
    <n v="10714.29"/>
    <x v="22"/>
    <x v="1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9047.6200000000008"/>
    <m/>
    <x v="17"/>
    <x v="5"/>
    <m/>
    <m/>
    <x v="17"/>
    <x v="5"/>
    <x v="16"/>
    <x v="10"/>
    <x v="10"/>
    <x v="3"/>
    <n v="9047.6200000000008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6.45"/>
    <m/>
    <x v="17"/>
    <x v="20"/>
    <m/>
    <m/>
    <x v="17"/>
    <x v="20"/>
    <x v="16"/>
    <x v="10"/>
    <x v="10"/>
    <x v="3"/>
    <n v="6.45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47.62"/>
    <m/>
    <x v="17"/>
    <x v="20"/>
    <m/>
    <m/>
    <x v="17"/>
    <x v="20"/>
    <x v="16"/>
    <x v="10"/>
    <x v="10"/>
    <x v="3"/>
    <n v="147.62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54.76"/>
    <m/>
    <x v="17"/>
    <x v="20"/>
    <m/>
    <m/>
    <x v="17"/>
    <x v="20"/>
    <x v="16"/>
    <x v="10"/>
    <x v="10"/>
    <x v="3"/>
    <n v="154.76"/>
    <x v="22"/>
    <x v="1"/>
    <n v="2022"/>
    <x v="4"/>
  </r>
  <r>
    <x v="45"/>
    <s v="2.15.08.05.00.00"/>
    <x v="5"/>
    <x v="1"/>
    <x v="0"/>
    <x v="0"/>
    <x v="1"/>
    <x v="3"/>
    <m/>
    <s v="FORECAST"/>
    <x v="2"/>
    <x v="0"/>
    <d v="2022-10-31T00:00:00"/>
    <x v="385"/>
    <n v="0"/>
    <n v="-23809.52"/>
    <m/>
    <x v="37"/>
    <x v="33"/>
    <m/>
    <m/>
    <x v="26"/>
    <x v="33"/>
    <x v="0"/>
    <x v="10"/>
    <x v="10"/>
    <x v="3"/>
    <n v="23809.52"/>
    <x v="22"/>
    <x v="43"/>
    <n v="2022"/>
    <x v="4"/>
  </r>
  <r>
    <x v="19"/>
    <s v="1.02.05.00.00.00"/>
    <x v="5"/>
    <x v="2"/>
    <x v="1"/>
    <x v="0"/>
    <x v="1"/>
    <x v="0"/>
    <m/>
    <s v="FORECAST"/>
    <x v="2"/>
    <x v="0"/>
    <d v="2022-10-31T00:00:00"/>
    <x v="385"/>
    <n v="0"/>
    <n v="7142.86"/>
    <m/>
    <x v="17"/>
    <x v="5"/>
    <m/>
    <m/>
    <x v="17"/>
    <x v="5"/>
    <x v="16"/>
    <x v="10"/>
    <x v="10"/>
    <x v="3"/>
    <n v="7142.86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19047.62"/>
    <m/>
    <x v="19"/>
    <x v="11"/>
    <m/>
    <m/>
    <x v="19"/>
    <x v="11"/>
    <x v="7"/>
    <x v="10"/>
    <x v="10"/>
    <x v="3"/>
    <n v="-19047.62"/>
    <x v="22"/>
    <x v="1"/>
    <n v="2022"/>
    <x v="4"/>
  </r>
  <r>
    <x v="9"/>
    <s v="2.15.03.00.00.00"/>
    <x v="5"/>
    <x v="1"/>
    <x v="0"/>
    <x v="0"/>
    <x v="1"/>
    <x v="3"/>
    <m/>
    <s v="FORECAST"/>
    <x v="2"/>
    <x v="0"/>
    <d v="2022-10-31T00:00:00"/>
    <x v="385"/>
    <n v="0"/>
    <n v="-35714.29"/>
    <m/>
    <x v="19"/>
    <x v="6"/>
    <m/>
    <m/>
    <x v="19"/>
    <x v="6"/>
    <x v="7"/>
    <x v="10"/>
    <x v="10"/>
    <x v="3"/>
    <n v="35714.29"/>
    <x v="22"/>
    <x v="43"/>
    <n v="2022"/>
    <x v="4"/>
  </r>
  <r>
    <x v="9"/>
    <s v="2.15.08.14.00.00"/>
    <x v="5"/>
    <x v="1"/>
    <x v="0"/>
    <x v="0"/>
    <x v="1"/>
    <x v="3"/>
    <m/>
    <s v="FORECAST"/>
    <x v="2"/>
    <x v="0"/>
    <d v="2022-10-31T00:00:00"/>
    <x v="385"/>
    <n v="0"/>
    <n v="-1190.48"/>
    <m/>
    <x v="19"/>
    <x v="6"/>
    <m/>
    <m/>
    <x v="19"/>
    <x v="6"/>
    <x v="7"/>
    <x v="10"/>
    <x v="10"/>
    <x v="3"/>
    <n v="1190.48"/>
    <x v="22"/>
    <x v="43"/>
    <n v="2022"/>
    <x v="4"/>
  </r>
  <r>
    <x v="9"/>
    <s v="2.15.01.12.00.00"/>
    <x v="5"/>
    <x v="1"/>
    <x v="0"/>
    <x v="0"/>
    <x v="1"/>
    <x v="3"/>
    <m/>
    <s v="FORECAST"/>
    <x v="2"/>
    <x v="0"/>
    <d v="2022-10-31T00:00:00"/>
    <x v="385"/>
    <n v="0"/>
    <n v="-1190.48"/>
    <m/>
    <x v="19"/>
    <x v="6"/>
    <m/>
    <m/>
    <x v="19"/>
    <x v="6"/>
    <x v="7"/>
    <x v="10"/>
    <x v="10"/>
    <x v="3"/>
    <n v="1190.48"/>
    <x v="22"/>
    <x v="43"/>
    <n v="2022"/>
    <x v="4"/>
  </r>
  <r>
    <x v="9"/>
    <s v="2.03.01.02.00.00"/>
    <x v="5"/>
    <x v="1"/>
    <x v="0"/>
    <x v="0"/>
    <x v="1"/>
    <x v="3"/>
    <m/>
    <s v="FORECAST"/>
    <x v="2"/>
    <x v="0"/>
    <d v="2022-10-31T00:00:00"/>
    <x v="385"/>
    <n v="0"/>
    <n v="-7142.86"/>
    <m/>
    <x v="19"/>
    <x v="6"/>
    <m/>
    <m/>
    <x v="19"/>
    <x v="6"/>
    <x v="7"/>
    <x v="10"/>
    <x v="10"/>
    <x v="3"/>
    <n v="7142.86"/>
    <x v="22"/>
    <x v="43"/>
    <n v="2022"/>
    <x v="4"/>
  </r>
  <r>
    <x v="9"/>
    <s v="2.02.00.00.00.00"/>
    <x v="5"/>
    <x v="1"/>
    <x v="0"/>
    <x v="0"/>
    <x v="1"/>
    <x v="3"/>
    <m/>
    <s v="FORECAST"/>
    <x v="2"/>
    <x v="0"/>
    <d v="2022-10-31T00:00:00"/>
    <x v="385"/>
    <n v="0"/>
    <n v="-3095238.1"/>
    <m/>
    <x v="19"/>
    <x v="6"/>
    <m/>
    <m/>
    <x v="19"/>
    <x v="6"/>
    <x v="7"/>
    <x v="10"/>
    <x v="10"/>
    <x v="3"/>
    <n v="3095238.1"/>
    <x v="22"/>
    <x v="43"/>
    <n v="2022"/>
    <x v="4"/>
  </r>
  <r>
    <x v="9"/>
    <s v="2.01.04.00.00.00"/>
    <x v="5"/>
    <x v="1"/>
    <x v="0"/>
    <x v="0"/>
    <x v="1"/>
    <x v="3"/>
    <m/>
    <s v="FORECAST"/>
    <x v="2"/>
    <x v="0"/>
    <d v="2022-10-31T00:00:00"/>
    <x v="385"/>
    <n v="0"/>
    <n v="-55952.38"/>
    <m/>
    <x v="19"/>
    <x v="6"/>
    <m/>
    <m/>
    <x v="19"/>
    <x v="6"/>
    <x v="7"/>
    <x v="10"/>
    <x v="10"/>
    <x v="3"/>
    <n v="55952.38"/>
    <x v="22"/>
    <x v="43"/>
    <n v="2022"/>
    <x v="4"/>
  </r>
  <r>
    <x v="9"/>
    <s v="2.01.02.00.00.00"/>
    <x v="5"/>
    <x v="1"/>
    <x v="0"/>
    <x v="0"/>
    <x v="1"/>
    <x v="3"/>
    <m/>
    <s v="FORECAST"/>
    <x v="2"/>
    <x v="0"/>
    <d v="2022-10-31T00:00:00"/>
    <x v="385"/>
    <n v="0"/>
    <n v="-476190.48"/>
    <m/>
    <x v="19"/>
    <x v="6"/>
    <m/>
    <m/>
    <x v="19"/>
    <x v="6"/>
    <x v="7"/>
    <x v="10"/>
    <x v="10"/>
    <x v="3"/>
    <n v="476190.48"/>
    <x v="22"/>
    <x v="43"/>
    <n v="2022"/>
    <x v="4"/>
  </r>
  <r>
    <x v="9"/>
    <s v="2.01.01.01.00.00"/>
    <x v="5"/>
    <x v="1"/>
    <x v="0"/>
    <x v="0"/>
    <x v="1"/>
    <x v="3"/>
    <m/>
    <s v="FORECAST"/>
    <x v="2"/>
    <x v="0"/>
    <d v="2022-10-31T00:00:00"/>
    <x v="385"/>
    <n v="0"/>
    <n v="-6190476.1900000004"/>
    <m/>
    <x v="19"/>
    <x v="6"/>
    <m/>
    <m/>
    <x v="19"/>
    <x v="6"/>
    <x v="7"/>
    <x v="10"/>
    <x v="10"/>
    <x v="3"/>
    <n v="6190476.1900000004"/>
    <x v="22"/>
    <x v="43"/>
    <n v="2022"/>
    <x v="4"/>
  </r>
  <r>
    <x v="9"/>
    <s v="2.09.02.04.00.00"/>
    <x v="5"/>
    <x v="1"/>
    <x v="0"/>
    <x v="0"/>
    <x v="1"/>
    <x v="3"/>
    <m/>
    <s v="FORECAST"/>
    <x v="2"/>
    <x v="0"/>
    <d v="2022-10-31T00:00:00"/>
    <x v="385"/>
    <n v="0"/>
    <n v="-47619.05"/>
    <m/>
    <x v="19"/>
    <x v="6"/>
    <m/>
    <m/>
    <x v="19"/>
    <x v="6"/>
    <x v="7"/>
    <x v="10"/>
    <x v="10"/>
    <x v="3"/>
    <n v="47619.05"/>
    <x v="22"/>
    <x v="43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9523.81"/>
    <m/>
    <x v="19"/>
    <x v="11"/>
    <m/>
    <m/>
    <x v="19"/>
    <x v="11"/>
    <x v="7"/>
    <x v="10"/>
    <x v="10"/>
    <x v="3"/>
    <n v="-9523.81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65770.25"/>
    <m/>
    <x v="17"/>
    <x v="10"/>
    <m/>
    <m/>
    <x v="17"/>
    <x v="10"/>
    <x v="16"/>
    <x v="10"/>
    <x v="10"/>
    <x v="3"/>
    <n v="65770.25"/>
    <x v="22"/>
    <x v="1"/>
    <n v="2022"/>
    <x v="4"/>
  </r>
  <r>
    <x v="9"/>
    <s v="2.03.01.07.00.00"/>
    <x v="5"/>
    <x v="1"/>
    <x v="0"/>
    <x v="0"/>
    <x v="1"/>
    <x v="3"/>
    <m/>
    <s v="FORECAST"/>
    <x v="2"/>
    <x v="0"/>
    <d v="2022-10-31T00:00:00"/>
    <x v="385"/>
    <n v="0"/>
    <n v="-92.86"/>
    <m/>
    <x v="19"/>
    <x v="18"/>
    <m/>
    <m/>
    <x v="19"/>
    <x v="18"/>
    <x v="7"/>
    <x v="10"/>
    <x v="10"/>
    <x v="3"/>
    <n v="92.86"/>
    <x v="22"/>
    <x v="43"/>
    <n v="2022"/>
    <x v="4"/>
  </r>
  <r>
    <x v="9"/>
    <m/>
    <x v="5"/>
    <x v="1"/>
    <x v="0"/>
    <x v="0"/>
    <x v="0"/>
    <x v="0"/>
    <m/>
    <s v="FORECAST"/>
    <x v="2"/>
    <x v="0"/>
    <d v="2022-10-31T00:00:00"/>
    <x v="385"/>
    <n v="0"/>
    <n v="10847440.48"/>
    <m/>
    <x v="19"/>
    <x v="11"/>
    <m/>
    <m/>
    <x v="19"/>
    <x v="11"/>
    <x v="7"/>
    <x v="10"/>
    <x v="10"/>
    <x v="3"/>
    <n v="-10847440.48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21904.76"/>
    <m/>
    <x v="19"/>
    <x v="11"/>
    <m/>
    <m/>
    <x v="19"/>
    <x v="11"/>
    <x v="7"/>
    <x v="10"/>
    <x v="10"/>
    <x v="3"/>
    <n v="-21904.76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23809.52"/>
    <m/>
    <x v="19"/>
    <x v="11"/>
    <m/>
    <m/>
    <x v="19"/>
    <x v="11"/>
    <x v="7"/>
    <x v="10"/>
    <x v="10"/>
    <x v="3"/>
    <n v="-23809.52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7142.86"/>
    <m/>
    <x v="19"/>
    <x v="11"/>
    <m/>
    <m/>
    <x v="19"/>
    <x v="11"/>
    <x v="7"/>
    <x v="10"/>
    <x v="10"/>
    <x v="3"/>
    <n v="-7142.86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35714.29"/>
    <m/>
    <x v="19"/>
    <x v="11"/>
    <m/>
    <m/>
    <x v="19"/>
    <x v="11"/>
    <x v="7"/>
    <x v="10"/>
    <x v="10"/>
    <x v="3"/>
    <n v="-35714.29"/>
    <x v="22"/>
    <x v="1"/>
    <n v="2022"/>
    <x v="4"/>
  </r>
  <r>
    <x v="9"/>
    <s v="2.05.01.00.00.00"/>
    <x v="5"/>
    <x v="2"/>
    <x v="0"/>
    <x v="0"/>
    <x v="1"/>
    <x v="0"/>
    <m/>
    <s v="FORECAST"/>
    <x v="2"/>
    <x v="0"/>
    <d v="2022-10-31T00:00:00"/>
    <x v="385"/>
    <n v="0"/>
    <n v="476190.48"/>
    <m/>
    <x v="19"/>
    <x v="2"/>
    <m/>
    <m/>
    <x v="19"/>
    <x v="2"/>
    <x v="7"/>
    <x v="10"/>
    <x v="10"/>
    <x v="3"/>
    <n v="476190.48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47619.05"/>
    <m/>
    <x v="19"/>
    <x v="11"/>
    <m/>
    <m/>
    <x v="19"/>
    <x v="11"/>
    <x v="7"/>
    <x v="10"/>
    <x v="10"/>
    <x v="3"/>
    <n v="-47619.05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33333.33"/>
    <m/>
    <x v="19"/>
    <x v="11"/>
    <m/>
    <m/>
    <x v="19"/>
    <x v="11"/>
    <x v="7"/>
    <x v="10"/>
    <x v="10"/>
    <x v="3"/>
    <n v="-33333.33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6488.1"/>
    <m/>
    <x v="19"/>
    <x v="11"/>
    <m/>
    <m/>
    <x v="19"/>
    <x v="11"/>
    <x v="7"/>
    <x v="10"/>
    <x v="10"/>
    <x v="3"/>
    <n v="-6488.1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833333.33"/>
    <m/>
    <x v="19"/>
    <x v="11"/>
    <m/>
    <m/>
    <x v="19"/>
    <x v="11"/>
    <x v="7"/>
    <x v="10"/>
    <x v="10"/>
    <x v="3"/>
    <n v="-833333.33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6714285.71"/>
    <m/>
    <x v="19"/>
    <x v="11"/>
    <m/>
    <m/>
    <x v="19"/>
    <x v="11"/>
    <x v="7"/>
    <x v="10"/>
    <x v="10"/>
    <x v="3"/>
    <n v="-6714285.71"/>
    <x v="22"/>
    <x v="1"/>
    <n v="2022"/>
    <x v="4"/>
  </r>
  <r>
    <x v="9"/>
    <m/>
    <x v="5"/>
    <x v="1"/>
    <x v="0"/>
    <x v="0"/>
    <x v="1"/>
    <x v="0"/>
    <m/>
    <s v="FORECAST"/>
    <x v="2"/>
    <x v="0"/>
    <d v="2022-10-31T00:00:00"/>
    <x v="385"/>
    <n v="0"/>
    <n v="3095238.1"/>
    <m/>
    <x v="19"/>
    <x v="11"/>
    <m/>
    <m/>
    <x v="19"/>
    <x v="11"/>
    <x v="7"/>
    <x v="10"/>
    <x v="10"/>
    <x v="3"/>
    <n v="-3095238.1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205.87"/>
    <m/>
    <x v="17"/>
    <x v="7"/>
    <m/>
    <m/>
    <x v="17"/>
    <x v="7"/>
    <x v="16"/>
    <x v="10"/>
    <x v="10"/>
    <x v="3"/>
    <n v="205.87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0.72"/>
    <m/>
    <x v="17"/>
    <x v="7"/>
    <m/>
    <m/>
    <x v="17"/>
    <x v="7"/>
    <x v="16"/>
    <x v="10"/>
    <x v="10"/>
    <x v="3"/>
    <n v="50.72"/>
    <x v="22"/>
    <x v="1"/>
    <n v="2022"/>
    <x v="4"/>
  </r>
  <r>
    <x v="15"/>
    <s v="2.06.01.00.00.00"/>
    <x v="5"/>
    <x v="1"/>
    <x v="0"/>
    <x v="0"/>
    <x v="1"/>
    <x v="3"/>
    <m/>
    <s v="FORECAST"/>
    <x v="2"/>
    <x v="0"/>
    <d v="2022-10-31T00:00:00"/>
    <x v="385"/>
    <n v="0"/>
    <n v="-19047.62"/>
    <m/>
    <x v="32"/>
    <x v="19"/>
    <m/>
    <m/>
    <x v="23"/>
    <x v="19"/>
    <x v="12"/>
    <x v="10"/>
    <x v="10"/>
    <x v="3"/>
    <n v="19047.62"/>
    <x v="22"/>
    <x v="43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2.26"/>
    <m/>
    <x v="17"/>
    <x v="7"/>
    <m/>
    <m/>
    <x v="17"/>
    <x v="7"/>
    <x v="16"/>
    <x v="10"/>
    <x v="10"/>
    <x v="3"/>
    <n v="52.26"/>
    <x v="22"/>
    <x v="1"/>
    <n v="2022"/>
    <x v="4"/>
  </r>
  <r>
    <x v="5"/>
    <s v="2.15.01.18.00.00"/>
    <x v="5"/>
    <x v="1"/>
    <x v="0"/>
    <x v="0"/>
    <x v="1"/>
    <x v="3"/>
    <m/>
    <s v="FORECAST"/>
    <x v="2"/>
    <x v="0"/>
    <d v="2022-10-31T00:00:00"/>
    <x v="385"/>
    <n v="0"/>
    <n v="-23.81"/>
    <m/>
    <x v="26"/>
    <x v="19"/>
    <m/>
    <m/>
    <x v="5"/>
    <x v="19"/>
    <x v="0"/>
    <x v="10"/>
    <x v="10"/>
    <x v="3"/>
    <n v="23.81"/>
    <x v="22"/>
    <x v="43"/>
    <n v="2022"/>
    <x v="4"/>
  </r>
  <r>
    <x v="15"/>
    <s v="2.06.02.00.00.00"/>
    <x v="5"/>
    <x v="1"/>
    <x v="0"/>
    <x v="0"/>
    <x v="1"/>
    <x v="3"/>
    <m/>
    <s v="FORECAST"/>
    <x v="2"/>
    <x v="0"/>
    <d v="2022-10-31T00:00:00"/>
    <x v="385"/>
    <n v="0"/>
    <n v="-14285.71"/>
    <m/>
    <x v="31"/>
    <x v="19"/>
    <m/>
    <m/>
    <x v="23"/>
    <x v="19"/>
    <x v="12"/>
    <x v="10"/>
    <x v="10"/>
    <x v="3"/>
    <n v="14285.71"/>
    <x v="22"/>
    <x v="43"/>
    <n v="2022"/>
    <x v="4"/>
  </r>
  <r>
    <x v="6"/>
    <s v="2.15.03.00.00.00"/>
    <x v="5"/>
    <x v="1"/>
    <x v="0"/>
    <x v="0"/>
    <x v="1"/>
    <x v="3"/>
    <m/>
    <s v="FORECAST"/>
    <x v="2"/>
    <x v="0"/>
    <d v="2022-10-31T00:00:00"/>
    <x v="385"/>
    <n v="0"/>
    <n v="-11904.76"/>
    <m/>
    <x v="1"/>
    <x v="20"/>
    <m/>
    <m/>
    <x v="1"/>
    <x v="20"/>
    <x v="0"/>
    <x v="10"/>
    <x v="10"/>
    <x v="3"/>
    <n v="11904.76"/>
    <x v="22"/>
    <x v="43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90.96"/>
    <m/>
    <x v="17"/>
    <x v="7"/>
    <m/>
    <m/>
    <x v="17"/>
    <x v="7"/>
    <x v="16"/>
    <x v="10"/>
    <x v="10"/>
    <x v="3"/>
    <n v="90.96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34.340000000000003"/>
    <m/>
    <x v="17"/>
    <x v="7"/>
    <m/>
    <m/>
    <x v="17"/>
    <x v="7"/>
    <x v="16"/>
    <x v="10"/>
    <x v="10"/>
    <x v="3"/>
    <n v="34.340000000000003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534.5"/>
    <m/>
    <x v="17"/>
    <x v="9"/>
    <m/>
    <m/>
    <x v="17"/>
    <x v="9"/>
    <x v="16"/>
    <x v="10"/>
    <x v="10"/>
    <x v="3"/>
    <n v="534.5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502.76"/>
    <m/>
    <x v="17"/>
    <x v="9"/>
    <m/>
    <m/>
    <x v="17"/>
    <x v="9"/>
    <x v="16"/>
    <x v="10"/>
    <x v="10"/>
    <x v="3"/>
    <n v="502.76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248.57"/>
    <m/>
    <x v="17"/>
    <x v="31"/>
    <m/>
    <m/>
    <x v="17"/>
    <x v="31"/>
    <x v="16"/>
    <x v="10"/>
    <x v="10"/>
    <x v="3"/>
    <n v="248.57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85.38"/>
    <m/>
    <x v="17"/>
    <x v="14"/>
    <m/>
    <m/>
    <x v="17"/>
    <x v="14"/>
    <x v="16"/>
    <x v="10"/>
    <x v="10"/>
    <x v="3"/>
    <n v="85.3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85.38"/>
    <m/>
    <x v="17"/>
    <x v="14"/>
    <m/>
    <m/>
    <x v="17"/>
    <x v="14"/>
    <x v="16"/>
    <x v="10"/>
    <x v="10"/>
    <x v="3"/>
    <n v="85.38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53.14"/>
    <m/>
    <x v="17"/>
    <x v="14"/>
    <m/>
    <m/>
    <x v="17"/>
    <x v="14"/>
    <x v="16"/>
    <x v="10"/>
    <x v="10"/>
    <x v="3"/>
    <n v="53.14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74.03"/>
    <m/>
    <x v="17"/>
    <x v="14"/>
    <m/>
    <m/>
    <x v="17"/>
    <x v="14"/>
    <x v="16"/>
    <x v="10"/>
    <x v="10"/>
    <x v="3"/>
    <n v="74.03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30.62"/>
    <m/>
    <x v="17"/>
    <x v="14"/>
    <m/>
    <m/>
    <x v="17"/>
    <x v="14"/>
    <x v="16"/>
    <x v="10"/>
    <x v="10"/>
    <x v="3"/>
    <n v="30.62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172.64"/>
    <m/>
    <x v="17"/>
    <x v="14"/>
    <m/>
    <m/>
    <x v="17"/>
    <x v="14"/>
    <x v="16"/>
    <x v="10"/>
    <x v="10"/>
    <x v="3"/>
    <n v="172.64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93.7"/>
    <m/>
    <x v="17"/>
    <x v="4"/>
    <m/>
    <m/>
    <x v="17"/>
    <x v="4"/>
    <x v="16"/>
    <x v="10"/>
    <x v="10"/>
    <x v="3"/>
    <n v="193.7"/>
    <x v="22"/>
    <x v="1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82.44"/>
    <m/>
    <x v="17"/>
    <x v="7"/>
    <m/>
    <m/>
    <x v="17"/>
    <x v="7"/>
    <x v="16"/>
    <x v="10"/>
    <x v="10"/>
    <x v="3"/>
    <n v="82.44"/>
    <x v="22"/>
    <x v="1"/>
    <n v="2022"/>
    <x v="4"/>
  </r>
  <r>
    <x v="40"/>
    <s v="2.01.05.01.00.00"/>
    <x v="5"/>
    <x v="1"/>
    <x v="0"/>
    <x v="0"/>
    <x v="1"/>
    <x v="3"/>
    <m/>
    <s v="FORECAST"/>
    <x v="2"/>
    <x v="0"/>
    <d v="2022-10-31T00:00:00"/>
    <x v="385"/>
    <n v="0"/>
    <n v="-809523.81"/>
    <m/>
    <x v="20"/>
    <x v="2"/>
    <m/>
    <m/>
    <x v="20"/>
    <x v="2"/>
    <x v="2"/>
    <x v="10"/>
    <x v="10"/>
    <x v="3"/>
    <n v="809523.81"/>
    <x v="22"/>
    <x v="43"/>
    <n v="2022"/>
    <x v="4"/>
  </r>
  <r>
    <x v="19"/>
    <s v="1.02.09.00.00.00"/>
    <x v="5"/>
    <x v="2"/>
    <x v="1"/>
    <x v="0"/>
    <x v="1"/>
    <x v="0"/>
    <m/>
    <s v="FORECAST"/>
    <x v="2"/>
    <x v="0"/>
    <d v="2022-10-31T00:00:00"/>
    <x v="385"/>
    <n v="0"/>
    <n v="33.06"/>
    <m/>
    <x v="17"/>
    <x v="7"/>
    <m/>
    <m/>
    <x v="17"/>
    <x v="7"/>
    <x v="16"/>
    <x v="10"/>
    <x v="10"/>
    <x v="3"/>
    <n v="33.06"/>
    <x v="22"/>
    <x v="1"/>
    <n v="2022"/>
    <x v="4"/>
  </r>
  <r>
    <x v="19"/>
    <s v="1.02.06.00.00.00"/>
    <x v="5"/>
    <x v="2"/>
    <x v="1"/>
    <x v="0"/>
    <x v="1"/>
    <x v="0"/>
    <m/>
    <s v="FORECAST"/>
    <x v="2"/>
    <x v="0"/>
    <d v="2022-10-31T00:00:00"/>
    <x v="385"/>
    <n v="0"/>
    <n v="108.51"/>
    <m/>
    <x v="17"/>
    <x v="4"/>
    <m/>
    <m/>
    <x v="17"/>
    <x v="4"/>
    <x v="16"/>
    <x v="10"/>
    <x v="10"/>
    <x v="3"/>
    <n v="108.51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622.91"/>
    <m/>
    <x v="17"/>
    <x v="4"/>
    <m/>
    <m/>
    <x v="17"/>
    <x v="4"/>
    <x v="16"/>
    <x v="10"/>
    <x v="10"/>
    <x v="3"/>
    <n v="622.91"/>
    <x v="22"/>
    <x v="1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1190.48"/>
    <m/>
    <x v="17"/>
    <x v="4"/>
    <m/>
    <m/>
    <x v="17"/>
    <x v="4"/>
    <x v="16"/>
    <x v="10"/>
    <x v="10"/>
    <x v="3"/>
    <n v="1190.48"/>
    <x v="22"/>
    <x v="1"/>
    <n v="2022"/>
    <x v="4"/>
  </r>
  <r>
    <x v="16"/>
    <m/>
    <x v="5"/>
    <x v="2"/>
    <x v="1"/>
    <x v="0"/>
    <x v="1"/>
    <x v="0"/>
    <m/>
    <s v="FORECAST"/>
    <x v="2"/>
    <x v="0"/>
    <d v="2022-10-31T00:00:00"/>
    <x v="385"/>
    <n v="0"/>
    <n v="35714.29"/>
    <m/>
    <x v="30"/>
    <x v="26"/>
    <m/>
    <m/>
    <x v="18"/>
    <x v="26"/>
    <x v="13"/>
    <x v="10"/>
    <x v="10"/>
    <x v="3"/>
    <n v="35714.29"/>
    <x v="22"/>
    <x v="1"/>
    <n v="2022"/>
    <x v="4"/>
  </r>
  <r>
    <x v="27"/>
    <s v="2.15.08.01.00.00"/>
    <x v="5"/>
    <x v="1"/>
    <x v="0"/>
    <x v="0"/>
    <x v="1"/>
    <x v="3"/>
    <m/>
    <s v="FORECAST"/>
    <x v="2"/>
    <x v="0"/>
    <d v="2022-10-31T00:00:00"/>
    <x v="385"/>
    <n v="0"/>
    <n v="-143.57"/>
    <m/>
    <x v="14"/>
    <x v="5"/>
    <m/>
    <m/>
    <x v="14"/>
    <x v="5"/>
    <x v="0"/>
    <x v="10"/>
    <x v="10"/>
    <x v="3"/>
    <n v="143.57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920.25"/>
    <m/>
    <x v="17"/>
    <x v="4"/>
    <m/>
    <m/>
    <x v="17"/>
    <x v="4"/>
    <x v="16"/>
    <x v="10"/>
    <x v="10"/>
    <x v="3"/>
    <n v="920.25"/>
    <x v="22"/>
    <x v="1"/>
    <n v="2022"/>
    <x v="4"/>
  </r>
  <r>
    <x v="4"/>
    <s v="2.12.00.00.00.00"/>
    <x v="5"/>
    <x v="1"/>
    <x v="0"/>
    <x v="0"/>
    <x v="1"/>
    <x v="3"/>
    <m/>
    <s v="FORECAST"/>
    <x v="2"/>
    <x v="0"/>
    <d v="2022-10-31T00:00:00"/>
    <x v="385"/>
    <n v="0"/>
    <n v="-9523.81"/>
    <m/>
    <x v="3"/>
    <x v="4"/>
    <m/>
    <m/>
    <x v="3"/>
    <x v="4"/>
    <x v="3"/>
    <x v="10"/>
    <x v="10"/>
    <x v="3"/>
    <n v="9523.81"/>
    <x v="22"/>
    <x v="43"/>
    <n v="2022"/>
    <x v="4"/>
  </r>
  <r>
    <x v="19"/>
    <s v="1.02.11.00.00.00"/>
    <x v="5"/>
    <x v="2"/>
    <x v="1"/>
    <x v="0"/>
    <x v="1"/>
    <x v="0"/>
    <m/>
    <s v="FORECAST"/>
    <x v="2"/>
    <x v="0"/>
    <d v="2022-10-31T00:00:00"/>
    <x v="385"/>
    <n v="0"/>
    <n v="951.57"/>
    <m/>
    <x v="17"/>
    <x v="4"/>
    <m/>
    <m/>
    <x v="17"/>
    <x v="4"/>
    <x v="16"/>
    <x v="10"/>
    <x v="10"/>
    <x v="3"/>
    <n v="951.57"/>
    <x v="22"/>
    <x v="1"/>
    <n v="2022"/>
    <x v="4"/>
  </r>
  <r>
    <x v="40"/>
    <s v="2.01.05.02.00.00"/>
    <x v="5"/>
    <x v="1"/>
    <x v="0"/>
    <x v="0"/>
    <x v="1"/>
    <x v="3"/>
    <m/>
    <s v="FORECAST"/>
    <x v="2"/>
    <x v="0"/>
    <d v="2022-10-31T00:00:00"/>
    <x v="385"/>
    <n v="0"/>
    <n v="-6488.1"/>
    <m/>
    <x v="21"/>
    <x v="2"/>
    <m/>
    <m/>
    <x v="20"/>
    <x v="2"/>
    <x v="2"/>
    <x v="10"/>
    <x v="10"/>
    <x v="3"/>
    <n v="6488.1"/>
    <x v="22"/>
    <x v="43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6.32"/>
    <m/>
    <x v="17"/>
    <x v="2"/>
    <m/>
    <m/>
    <x v="17"/>
    <x v="2"/>
    <x v="16"/>
    <x v="11"/>
    <x v="11"/>
    <x v="3"/>
    <n v="36.3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63.2"/>
    <m/>
    <x v="17"/>
    <x v="2"/>
    <m/>
    <m/>
    <x v="17"/>
    <x v="2"/>
    <x v="16"/>
    <x v="11"/>
    <x v="11"/>
    <x v="3"/>
    <n v="363.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940.68"/>
    <m/>
    <x v="17"/>
    <x v="2"/>
    <m/>
    <m/>
    <x v="17"/>
    <x v="2"/>
    <x v="16"/>
    <x v="11"/>
    <x v="11"/>
    <x v="3"/>
    <n v="4940.6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953.1499999999996"/>
    <m/>
    <x v="17"/>
    <x v="2"/>
    <m/>
    <m/>
    <x v="17"/>
    <x v="2"/>
    <x v="16"/>
    <x v="11"/>
    <x v="11"/>
    <x v="3"/>
    <n v="4953.149999999999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79.650000000000006"/>
    <m/>
    <x v="17"/>
    <x v="2"/>
    <m/>
    <m/>
    <x v="17"/>
    <x v="2"/>
    <x v="16"/>
    <x v="11"/>
    <x v="11"/>
    <x v="3"/>
    <n v="79.65000000000000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4676.16"/>
    <m/>
    <x v="17"/>
    <x v="2"/>
    <m/>
    <m/>
    <x v="17"/>
    <x v="2"/>
    <x v="16"/>
    <x v="11"/>
    <x v="11"/>
    <x v="3"/>
    <n v="14676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81.99"/>
    <m/>
    <x v="17"/>
    <x v="2"/>
    <m/>
    <m/>
    <x v="17"/>
    <x v="2"/>
    <x v="16"/>
    <x v="11"/>
    <x v="11"/>
    <x v="3"/>
    <n v="181.9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636.07000000000005"/>
    <m/>
    <x v="17"/>
    <x v="2"/>
    <m/>
    <m/>
    <x v="17"/>
    <x v="2"/>
    <x v="16"/>
    <x v="11"/>
    <x v="11"/>
    <x v="3"/>
    <n v="636.07000000000005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803.96"/>
    <m/>
    <x v="17"/>
    <x v="2"/>
    <m/>
    <m/>
    <x v="17"/>
    <x v="2"/>
    <x v="16"/>
    <x v="11"/>
    <x v="11"/>
    <x v="3"/>
    <n v="803.9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545.52"/>
    <m/>
    <x v="17"/>
    <x v="2"/>
    <m/>
    <m/>
    <x v="17"/>
    <x v="2"/>
    <x v="16"/>
    <x v="11"/>
    <x v="11"/>
    <x v="3"/>
    <n v="3545.52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2380.9499999999998"/>
    <m/>
    <x v="17"/>
    <x v="3"/>
    <m/>
    <m/>
    <x v="17"/>
    <x v="3"/>
    <x v="16"/>
    <x v="11"/>
    <x v="11"/>
    <x v="3"/>
    <n v="2380.949999999999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7609.16"/>
    <m/>
    <x v="17"/>
    <x v="2"/>
    <m/>
    <m/>
    <x v="17"/>
    <x v="2"/>
    <x v="16"/>
    <x v="11"/>
    <x v="11"/>
    <x v="3"/>
    <n v="7609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238.18"/>
    <m/>
    <x v="17"/>
    <x v="2"/>
    <m/>
    <m/>
    <x v="17"/>
    <x v="2"/>
    <x v="16"/>
    <x v="11"/>
    <x v="11"/>
    <x v="3"/>
    <n v="1238.1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6193.85"/>
    <m/>
    <x v="17"/>
    <x v="2"/>
    <m/>
    <m/>
    <x v="17"/>
    <x v="2"/>
    <x v="16"/>
    <x v="11"/>
    <x v="11"/>
    <x v="3"/>
    <n v="6193.85"/>
    <x v="23"/>
    <x v="1"/>
    <n v="2022"/>
    <x v="4"/>
  </r>
  <r>
    <x v="5"/>
    <s v="2.15.08.14.00.00"/>
    <x v="5"/>
    <x v="1"/>
    <x v="0"/>
    <x v="0"/>
    <x v="1"/>
    <x v="3"/>
    <m/>
    <s v="FORECAST"/>
    <x v="2"/>
    <x v="0"/>
    <d v="2022-11-30T00:00:00"/>
    <x v="386"/>
    <n v="0"/>
    <n v="-119.05"/>
    <m/>
    <x v="5"/>
    <x v="30"/>
    <m/>
    <m/>
    <x v="5"/>
    <x v="30"/>
    <x v="0"/>
    <x v="11"/>
    <x v="11"/>
    <x v="3"/>
    <n v="119.05"/>
    <x v="23"/>
    <x v="44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2857.14"/>
    <m/>
    <x v="17"/>
    <x v="3"/>
    <m/>
    <m/>
    <x v="17"/>
    <x v="3"/>
    <x v="16"/>
    <x v="11"/>
    <x v="11"/>
    <x v="3"/>
    <n v="2857.14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666.67"/>
    <m/>
    <x v="17"/>
    <x v="13"/>
    <m/>
    <m/>
    <x v="17"/>
    <x v="13"/>
    <x v="16"/>
    <x v="11"/>
    <x v="11"/>
    <x v="3"/>
    <n v="1666.67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708.1"/>
    <m/>
    <x v="17"/>
    <x v="13"/>
    <m/>
    <m/>
    <x v="17"/>
    <x v="13"/>
    <x v="16"/>
    <x v="11"/>
    <x v="11"/>
    <x v="3"/>
    <n v="1708.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78.63"/>
    <m/>
    <x v="17"/>
    <x v="13"/>
    <m/>
    <m/>
    <x v="17"/>
    <x v="13"/>
    <x v="16"/>
    <x v="11"/>
    <x v="11"/>
    <x v="3"/>
    <n v="478.63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9.010000000000002"/>
    <m/>
    <x v="17"/>
    <x v="13"/>
    <m/>
    <m/>
    <x v="17"/>
    <x v="13"/>
    <x v="16"/>
    <x v="11"/>
    <x v="11"/>
    <x v="3"/>
    <n v="19.010000000000002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553.51"/>
    <m/>
    <x v="17"/>
    <x v="15"/>
    <m/>
    <m/>
    <x v="17"/>
    <x v="15"/>
    <x v="16"/>
    <x v="11"/>
    <x v="11"/>
    <x v="3"/>
    <n v="553.5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92.46"/>
    <m/>
    <x v="17"/>
    <x v="2"/>
    <m/>
    <m/>
    <x v="17"/>
    <x v="2"/>
    <x v="16"/>
    <x v="11"/>
    <x v="11"/>
    <x v="3"/>
    <n v="192.4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7774.54"/>
    <m/>
    <x v="17"/>
    <x v="2"/>
    <m/>
    <m/>
    <x v="17"/>
    <x v="2"/>
    <x v="16"/>
    <x v="11"/>
    <x v="11"/>
    <x v="3"/>
    <n v="17774.54"/>
    <x v="23"/>
    <x v="1"/>
    <n v="2022"/>
    <x v="4"/>
  </r>
  <r>
    <x v="5"/>
    <s v="2.15.01.05.02.00"/>
    <x v="5"/>
    <x v="1"/>
    <x v="0"/>
    <x v="0"/>
    <x v="1"/>
    <x v="3"/>
    <m/>
    <s v="FORECAST"/>
    <x v="2"/>
    <x v="0"/>
    <d v="2022-11-30T00:00:00"/>
    <x v="386"/>
    <n v="0"/>
    <n v="-100.74"/>
    <m/>
    <x v="25"/>
    <x v="13"/>
    <m/>
    <m/>
    <x v="5"/>
    <x v="13"/>
    <x v="0"/>
    <x v="11"/>
    <x v="11"/>
    <x v="3"/>
    <n v="100.74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40.840000000000003"/>
    <m/>
    <x v="24"/>
    <x v="13"/>
    <m/>
    <m/>
    <x v="5"/>
    <x v="13"/>
    <x v="0"/>
    <x v="11"/>
    <x v="11"/>
    <x v="3"/>
    <n v="40.840000000000003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113.1"/>
    <m/>
    <x v="24"/>
    <x v="13"/>
    <m/>
    <m/>
    <x v="5"/>
    <x v="13"/>
    <x v="0"/>
    <x v="11"/>
    <x v="11"/>
    <x v="3"/>
    <n v="113.1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7.14"/>
    <m/>
    <x v="24"/>
    <x v="13"/>
    <m/>
    <m/>
    <x v="5"/>
    <x v="13"/>
    <x v="0"/>
    <x v="11"/>
    <x v="11"/>
    <x v="3"/>
    <n v="7.14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7.52"/>
    <m/>
    <x v="24"/>
    <x v="13"/>
    <m/>
    <m/>
    <x v="5"/>
    <x v="13"/>
    <x v="0"/>
    <x v="11"/>
    <x v="11"/>
    <x v="3"/>
    <n v="7.52"/>
    <x v="23"/>
    <x v="44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3095.24"/>
    <m/>
    <x v="17"/>
    <x v="3"/>
    <m/>
    <m/>
    <x v="17"/>
    <x v="3"/>
    <x v="16"/>
    <x v="11"/>
    <x v="11"/>
    <x v="3"/>
    <n v="3095.24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57142.85999999999"/>
    <m/>
    <x v="17"/>
    <x v="12"/>
    <m/>
    <m/>
    <x v="17"/>
    <x v="12"/>
    <x v="16"/>
    <x v="11"/>
    <x v="11"/>
    <x v="3"/>
    <n v="157142.8599999999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9297.19"/>
    <m/>
    <x v="17"/>
    <x v="2"/>
    <m/>
    <m/>
    <x v="17"/>
    <x v="2"/>
    <x v="16"/>
    <x v="11"/>
    <x v="11"/>
    <x v="3"/>
    <n v="9297.1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935.11"/>
    <m/>
    <x v="17"/>
    <x v="2"/>
    <m/>
    <m/>
    <x v="17"/>
    <x v="2"/>
    <x v="16"/>
    <x v="11"/>
    <x v="11"/>
    <x v="3"/>
    <n v="935.11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54.2"/>
    <m/>
    <x v="17"/>
    <x v="15"/>
    <m/>
    <m/>
    <x v="17"/>
    <x v="15"/>
    <x v="16"/>
    <x v="11"/>
    <x v="11"/>
    <x v="3"/>
    <n v="54.2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76.66"/>
    <m/>
    <x v="17"/>
    <x v="15"/>
    <m/>
    <m/>
    <x v="17"/>
    <x v="15"/>
    <x v="16"/>
    <x v="11"/>
    <x v="11"/>
    <x v="3"/>
    <n v="76.66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82.85"/>
    <m/>
    <x v="17"/>
    <x v="15"/>
    <m/>
    <m/>
    <x v="17"/>
    <x v="15"/>
    <x v="16"/>
    <x v="11"/>
    <x v="11"/>
    <x v="3"/>
    <n v="82.85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162.76"/>
    <m/>
    <x v="17"/>
    <x v="15"/>
    <m/>
    <m/>
    <x v="17"/>
    <x v="15"/>
    <x v="16"/>
    <x v="11"/>
    <x v="11"/>
    <x v="3"/>
    <n v="162.76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1714.18"/>
    <m/>
    <x v="17"/>
    <x v="15"/>
    <m/>
    <m/>
    <x v="17"/>
    <x v="15"/>
    <x v="16"/>
    <x v="11"/>
    <x v="11"/>
    <x v="3"/>
    <n v="1714.18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1731.01"/>
    <m/>
    <x v="17"/>
    <x v="15"/>
    <m/>
    <m/>
    <x v="17"/>
    <x v="15"/>
    <x v="16"/>
    <x v="11"/>
    <x v="11"/>
    <x v="3"/>
    <n v="1731.01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1-30T00:00:00"/>
    <x v="386"/>
    <n v="0"/>
    <n v="3274.98"/>
    <m/>
    <x v="17"/>
    <x v="15"/>
    <m/>
    <m/>
    <x v="17"/>
    <x v="15"/>
    <x v="16"/>
    <x v="11"/>
    <x v="11"/>
    <x v="3"/>
    <n v="3274.98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137.1099999999999"/>
    <m/>
    <x v="17"/>
    <x v="27"/>
    <m/>
    <m/>
    <x v="17"/>
    <x v="27"/>
    <x v="16"/>
    <x v="11"/>
    <x v="11"/>
    <x v="3"/>
    <n v="1137.109999999999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7.14"/>
    <m/>
    <x v="17"/>
    <x v="12"/>
    <m/>
    <m/>
    <x v="17"/>
    <x v="12"/>
    <x v="16"/>
    <x v="11"/>
    <x v="11"/>
    <x v="3"/>
    <n v="37.14"/>
    <x v="23"/>
    <x v="1"/>
    <n v="2022"/>
    <x v="4"/>
  </r>
  <r>
    <x v="5"/>
    <s v="2.15.08.14.00.00"/>
    <x v="5"/>
    <x v="1"/>
    <x v="0"/>
    <x v="0"/>
    <x v="1"/>
    <x v="3"/>
    <m/>
    <s v="FORECAST"/>
    <x v="2"/>
    <x v="0"/>
    <d v="2022-11-30T00:00:00"/>
    <x v="386"/>
    <n v="0"/>
    <n v="-11904.76"/>
    <m/>
    <x v="5"/>
    <x v="12"/>
    <m/>
    <m/>
    <x v="5"/>
    <x v="12"/>
    <x v="0"/>
    <x v="11"/>
    <x v="11"/>
    <x v="3"/>
    <n v="11904.76"/>
    <x v="23"/>
    <x v="44"/>
    <n v="2022"/>
    <x v="4"/>
  </r>
  <r>
    <x v="5"/>
    <s v="2.15.01.12.00.00"/>
    <x v="5"/>
    <x v="1"/>
    <x v="0"/>
    <x v="0"/>
    <x v="1"/>
    <x v="3"/>
    <m/>
    <s v="FORECAST"/>
    <x v="2"/>
    <x v="0"/>
    <d v="2022-11-30T00:00:00"/>
    <x v="386"/>
    <n v="0"/>
    <n v="-150"/>
    <m/>
    <x v="24"/>
    <x v="12"/>
    <m/>
    <m/>
    <x v="5"/>
    <x v="12"/>
    <x v="0"/>
    <x v="11"/>
    <x v="11"/>
    <x v="3"/>
    <n v="150"/>
    <x v="23"/>
    <x v="44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96.81"/>
    <m/>
    <x v="17"/>
    <x v="2"/>
    <m/>
    <m/>
    <x v="17"/>
    <x v="2"/>
    <x v="16"/>
    <x v="11"/>
    <x v="11"/>
    <x v="3"/>
    <n v="296.81"/>
    <x v="23"/>
    <x v="1"/>
    <n v="2022"/>
    <x v="4"/>
  </r>
  <r>
    <x v="36"/>
    <s v="1.03.05.00.00.00"/>
    <x v="5"/>
    <x v="2"/>
    <x v="1"/>
    <x v="0"/>
    <x v="1"/>
    <x v="0"/>
    <m/>
    <s v="FORECAST"/>
    <x v="2"/>
    <x v="0"/>
    <d v="2022-11-30T00:00:00"/>
    <x v="386"/>
    <n v="0"/>
    <n v="652.78"/>
    <m/>
    <x v="8"/>
    <x v="8"/>
    <m/>
    <m/>
    <x v="8"/>
    <x v="8"/>
    <x v="23"/>
    <x v="11"/>
    <x v="11"/>
    <x v="3"/>
    <n v="652.7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5.54"/>
    <m/>
    <x v="17"/>
    <x v="8"/>
    <m/>
    <m/>
    <x v="17"/>
    <x v="8"/>
    <x v="16"/>
    <x v="11"/>
    <x v="11"/>
    <x v="3"/>
    <n v="55.54"/>
    <x v="23"/>
    <x v="1"/>
    <n v="2022"/>
    <x v="4"/>
  </r>
  <r>
    <x v="29"/>
    <s v="2.15.01.07.00.00"/>
    <x v="5"/>
    <x v="1"/>
    <x v="0"/>
    <x v="0"/>
    <x v="1"/>
    <x v="3"/>
    <m/>
    <s v="FORECAST"/>
    <x v="2"/>
    <x v="0"/>
    <d v="2022-11-30T00:00:00"/>
    <x v="386"/>
    <n v="0"/>
    <n v="-19047.62"/>
    <m/>
    <x v="9"/>
    <x v="21"/>
    <m/>
    <m/>
    <x v="9"/>
    <x v="21"/>
    <x v="0"/>
    <x v="11"/>
    <x v="11"/>
    <x v="3"/>
    <n v="19047.62"/>
    <x v="23"/>
    <x v="44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407.31"/>
    <m/>
    <x v="17"/>
    <x v="2"/>
    <m/>
    <m/>
    <x v="17"/>
    <x v="2"/>
    <x v="16"/>
    <x v="11"/>
    <x v="11"/>
    <x v="3"/>
    <n v="2407.3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409.16"/>
    <m/>
    <x v="17"/>
    <x v="2"/>
    <m/>
    <m/>
    <x v="17"/>
    <x v="2"/>
    <x v="16"/>
    <x v="11"/>
    <x v="11"/>
    <x v="3"/>
    <n v="409.16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3839.03"/>
    <m/>
    <x v="17"/>
    <x v="2"/>
    <m/>
    <m/>
    <x v="17"/>
    <x v="2"/>
    <x v="16"/>
    <x v="11"/>
    <x v="11"/>
    <x v="3"/>
    <n v="3839.03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42.86000000000001"/>
    <m/>
    <x v="17"/>
    <x v="2"/>
    <m/>
    <m/>
    <x v="17"/>
    <x v="2"/>
    <x v="16"/>
    <x v="11"/>
    <x v="11"/>
    <x v="3"/>
    <n v="142.86000000000001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6.45"/>
    <m/>
    <x v="17"/>
    <x v="20"/>
    <m/>
    <m/>
    <x v="17"/>
    <x v="20"/>
    <x v="16"/>
    <x v="11"/>
    <x v="11"/>
    <x v="3"/>
    <n v="6.45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47.62"/>
    <m/>
    <x v="17"/>
    <x v="20"/>
    <m/>
    <m/>
    <x v="17"/>
    <x v="20"/>
    <x v="16"/>
    <x v="11"/>
    <x v="11"/>
    <x v="3"/>
    <n v="147.62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02.38"/>
    <m/>
    <x v="17"/>
    <x v="20"/>
    <m/>
    <m/>
    <x v="17"/>
    <x v="20"/>
    <x v="16"/>
    <x v="11"/>
    <x v="11"/>
    <x v="3"/>
    <n v="202.38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10714.29"/>
    <m/>
    <x v="17"/>
    <x v="5"/>
    <m/>
    <m/>
    <x v="17"/>
    <x v="5"/>
    <x v="16"/>
    <x v="11"/>
    <x v="11"/>
    <x v="3"/>
    <n v="10714.2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54.76"/>
    <m/>
    <x v="17"/>
    <x v="20"/>
    <m/>
    <m/>
    <x v="17"/>
    <x v="20"/>
    <x v="16"/>
    <x v="11"/>
    <x v="11"/>
    <x v="3"/>
    <n v="154.76"/>
    <x v="23"/>
    <x v="1"/>
    <n v="2022"/>
    <x v="4"/>
  </r>
  <r>
    <x v="45"/>
    <s v="2.15.08.05.00.00"/>
    <x v="5"/>
    <x v="1"/>
    <x v="0"/>
    <x v="0"/>
    <x v="1"/>
    <x v="3"/>
    <m/>
    <s v="FORECAST"/>
    <x v="2"/>
    <x v="0"/>
    <d v="2022-11-30T00:00:00"/>
    <x v="386"/>
    <n v="0"/>
    <n v="-21904.76"/>
    <m/>
    <x v="37"/>
    <x v="33"/>
    <m/>
    <m/>
    <x v="26"/>
    <x v="33"/>
    <x v="0"/>
    <x v="11"/>
    <x v="11"/>
    <x v="3"/>
    <n v="21904.76"/>
    <x v="23"/>
    <x v="44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1428.57"/>
    <m/>
    <x v="17"/>
    <x v="5"/>
    <m/>
    <m/>
    <x v="17"/>
    <x v="5"/>
    <x v="16"/>
    <x v="11"/>
    <x v="11"/>
    <x v="3"/>
    <n v="1428.57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9047.6200000000008"/>
    <m/>
    <x v="17"/>
    <x v="5"/>
    <m/>
    <m/>
    <x v="17"/>
    <x v="5"/>
    <x v="16"/>
    <x v="11"/>
    <x v="11"/>
    <x v="3"/>
    <n v="9047.6200000000008"/>
    <x v="23"/>
    <x v="1"/>
    <n v="2022"/>
    <x v="4"/>
  </r>
  <r>
    <x v="19"/>
    <s v="1.02.05.00.00.00"/>
    <x v="5"/>
    <x v="2"/>
    <x v="1"/>
    <x v="0"/>
    <x v="1"/>
    <x v="0"/>
    <m/>
    <s v="FORECAST"/>
    <x v="2"/>
    <x v="0"/>
    <d v="2022-11-30T00:00:00"/>
    <x v="386"/>
    <n v="0"/>
    <n v="7142.86"/>
    <m/>
    <x v="17"/>
    <x v="5"/>
    <m/>
    <m/>
    <x v="17"/>
    <x v="5"/>
    <x v="16"/>
    <x v="11"/>
    <x v="11"/>
    <x v="3"/>
    <n v="7142.86"/>
    <x v="23"/>
    <x v="1"/>
    <n v="2022"/>
    <x v="4"/>
  </r>
  <r>
    <x v="9"/>
    <s v="2.15.03.00.00.00"/>
    <x v="5"/>
    <x v="1"/>
    <x v="0"/>
    <x v="0"/>
    <x v="1"/>
    <x v="3"/>
    <m/>
    <s v="FORECAST"/>
    <x v="2"/>
    <x v="0"/>
    <d v="2022-11-30T00:00:00"/>
    <x v="386"/>
    <n v="0"/>
    <n v="-35714.29"/>
    <m/>
    <x v="19"/>
    <x v="6"/>
    <m/>
    <m/>
    <x v="19"/>
    <x v="6"/>
    <x v="7"/>
    <x v="11"/>
    <x v="11"/>
    <x v="3"/>
    <n v="35714.29"/>
    <x v="23"/>
    <x v="44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45238.1"/>
    <m/>
    <x v="19"/>
    <x v="11"/>
    <m/>
    <m/>
    <x v="19"/>
    <x v="11"/>
    <x v="7"/>
    <x v="11"/>
    <x v="11"/>
    <x v="3"/>
    <n v="-45238.1"/>
    <x v="23"/>
    <x v="1"/>
    <n v="2022"/>
    <x v="4"/>
  </r>
  <r>
    <x v="9"/>
    <s v="2.01.01.01.00.00"/>
    <x v="5"/>
    <x v="1"/>
    <x v="0"/>
    <x v="0"/>
    <x v="1"/>
    <x v="3"/>
    <m/>
    <s v="FORECAST"/>
    <x v="2"/>
    <x v="0"/>
    <d v="2022-11-30T00:00:00"/>
    <x v="386"/>
    <n v="0"/>
    <n v="-5952380.9500000002"/>
    <m/>
    <x v="19"/>
    <x v="6"/>
    <m/>
    <m/>
    <x v="19"/>
    <x v="6"/>
    <x v="7"/>
    <x v="11"/>
    <x v="11"/>
    <x v="3"/>
    <n v="5952380.9500000002"/>
    <x v="23"/>
    <x v="44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1785714.29"/>
    <m/>
    <x v="19"/>
    <x v="11"/>
    <m/>
    <m/>
    <x v="19"/>
    <x v="11"/>
    <x v="7"/>
    <x v="11"/>
    <x v="11"/>
    <x v="3"/>
    <n v="-1785714.29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6428571.4299999997"/>
    <m/>
    <x v="19"/>
    <x v="11"/>
    <m/>
    <m/>
    <x v="19"/>
    <x v="11"/>
    <x v="7"/>
    <x v="11"/>
    <x v="11"/>
    <x v="3"/>
    <n v="-6428571.4299999997"/>
    <x v="23"/>
    <x v="1"/>
    <n v="2022"/>
    <x v="4"/>
  </r>
  <r>
    <x v="9"/>
    <s v="2.05.01.00.00.00"/>
    <x v="5"/>
    <x v="2"/>
    <x v="0"/>
    <x v="0"/>
    <x v="1"/>
    <x v="0"/>
    <m/>
    <s v="FORECAST"/>
    <x v="2"/>
    <x v="0"/>
    <d v="2022-11-30T00:00:00"/>
    <x v="386"/>
    <n v="0"/>
    <n v="476190.48"/>
    <m/>
    <x v="19"/>
    <x v="2"/>
    <m/>
    <m/>
    <x v="19"/>
    <x v="2"/>
    <x v="7"/>
    <x v="11"/>
    <x v="11"/>
    <x v="3"/>
    <n v="476190.48"/>
    <x v="23"/>
    <x v="1"/>
    <n v="2022"/>
    <x v="4"/>
  </r>
  <r>
    <x v="9"/>
    <s v="2.01.02.00.00.00"/>
    <x v="5"/>
    <x v="1"/>
    <x v="0"/>
    <x v="0"/>
    <x v="1"/>
    <x v="3"/>
    <m/>
    <s v="FORECAST"/>
    <x v="2"/>
    <x v="0"/>
    <d v="2022-11-30T00:00:00"/>
    <x v="386"/>
    <n v="0"/>
    <n v="-476190.48"/>
    <m/>
    <x v="19"/>
    <x v="6"/>
    <m/>
    <m/>
    <x v="19"/>
    <x v="6"/>
    <x v="7"/>
    <x v="11"/>
    <x v="11"/>
    <x v="3"/>
    <n v="476190.48"/>
    <x v="23"/>
    <x v="44"/>
    <n v="2022"/>
    <x v="4"/>
  </r>
  <r>
    <x v="9"/>
    <s v="2.15.08.14.00.00"/>
    <x v="5"/>
    <x v="1"/>
    <x v="0"/>
    <x v="0"/>
    <x v="1"/>
    <x v="3"/>
    <m/>
    <s v="FORECAST"/>
    <x v="2"/>
    <x v="0"/>
    <d v="2022-11-30T00:00:00"/>
    <x v="386"/>
    <n v="0"/>
    <n v="-1190.48"/>
    <m/>
    <x v="19"/>
    <x v="6"/>
    <m/>
    <m/>
    <x v="19"/>
    <x v="6"/>
    <x v="7"/>
    <x v="11"/>
    <x v="11"/>
    <x v="3"/>
    <n v="1190.48"/>
    <x v="23"/>
    <x v="44"/>
    <n v="2022"/>
    <x v="4"/>
  </r>
  <r>
    <x v="9"/>
    <s v="2.09.02.04.00.00"/>
    <x v="5"/>
    <x v="1"/>
    <x v="0"/>
    <x v="0"/>
    <x v="1"/>
    <x v="3"/>
    <m/>
    <s v="FORECAST"/>
    <x v="2"/>
    <x v="0"/>
    <d v="2022-11-30T00:00:00"/>
    <x v="386"/>
    <n v="0"/>
    <n v="-47619.05"/>
    <m/>
    <x v="19"/>
    <x v="6"/>
    <m/>
    <m/>
    <x v="19"/>
    <x v="6"/>
    <x v="7"/>
    <x v="11"/>
    <x v="11"/>
    <x v="3"/>
    <n v="47619.05"/>
    <x v="23"/>
    <x v="44"/>
    <n v="2022"/>
    <x v="4"/>
  </r>
  <r>
    <x v="9"/>
    <s v="2.01.04.00.00.00"/>
    <x v="5"/>
    <x v="1"/>
    <x v="0"/>
    <x v="0"/>
    <x v="1"/>
    <x v="3"/>
    <m/>
    <s v="FORECAST"/>
    <x v="2"/>
    <x v="0"/>
    <d v="2022-11-30T00:00:00"/>
    <x v="386"/>
    <n v="0"/>
    <n v="-23809.52"/>
    <m/>
    <x v="19"/>
    <x v="6"/>
    <m/>
    <m/>
    <x v="19"/>
    <x v="6"/>
    <x v="7"/>
    <x v="11"/>
    <x v="11"/>
    <x v="3"/>
    <n v="23809.52"/>
    <x v="23"/>
    <x v="44"/>
    <n v="2022"/>
    <x v="4"/>
  </r>
  <r>
    <x v="9"/>
    <s v="2.02.00.00.00.00"/>
    <x v="5"/>
    <x v="1"/>
    <x v="0"/>
    <x v="0"/>
    <x v="1"/>
    <x v="3"/>
    <m/>
    <s v="FORECAST"/>
    <x v="2"/>
    <x v="0"/>
    <d v="2022-11-30T00:00:00"/>
    <x v="386"/>
    <n v="0"/>
    <n v="-1785714.29"/>
    <m/>
    <x v="19"/>
    <x v="6"/>
    <m/>
    <m/>
    <x v="19"/>
    <x v="6"/>
    <x v="7"/>
    <x v="11"/>
    <x v="11"/>
    <x v="3"/>
    <n v="1785714.29"/>
    <x v="23"/>
    <x v="44"/>
    <n v="2022"/>
    <x v="4"/>
  </r>
  <r>
    <x v="9"/>
    <s v="2.03.01.02.00.00"/>
    <x v="5"/>
    <x v="1"/>
    <x v="0"/>
    <x v="0"/>
    <x v="1"/>
    <x v="3"/>
    <m/>
    <s v="FORECAST"/>
    <x v="2"/>
    <x v="0"/>
    <d v="2022-11-30T00:00:00"/>
    <x v="386"/>
    <n v="0"/>
    <n v="-7142.86"/>
    <m/>
    <x v="19"/>
    <x v="6"/>
    <m/>
    <m/>
    <x v="19"/>
    <x v="6"/>
    <x v="7"/>
    <x v="11"/>
    <x v="11"/>
    <x v="3"/>
    <n v="7142.86"/>
    <x v="23"/>
    <x v="44"/>
    <n v="2022"/>
    <x v="4"/>
  </r>
  <r>
    <x v="9"/>
    <s v="2.15.01.12.00.00"/>
    <x v="5"/>
    <x v="1"/>
    <x v="0"/>
    <x v="0"/>
    <x v="1"/>
    <x v="3"/>
    <m/>
    <s v="FORECAST"/>
    <x v="2"/>
    <x v="0"/>
    <d v="2022-11-30T00:00:00"/>
    <x v="386"/>
    <n v="0"/>
    <n v="-1190.48"/>
    <m/>
    <x v="19"/>
    <x v="6"/>
    <m/>
    <m/>
    <x v="19"/>
    <x v="6"/>
    <x v="7"/>
    <x v="11"/>
    <x v="11"/>
    <x v="3"/>
    <n v="1190.48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4169.08"/>
    <m/>
    <x v="17"/>
    <x v="28"/>
    <m/>
    <m/>
    <x v="17"/>
    <x v="28"/>
    <x v="16"/>
    <x v="11"/>
    <x v="11"/>
    <x v="3"/>
    <n v="4169.08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65770.25"/>
    <m/>
    <x v="17"/>
    <x v="10"/>
    <m/>
    <m/>
    <x v="17"/>
    <x v="10"/>
    <x v="16"/>
    <x v="11"/>
    <x v="11"/>
    <x v="3"/>
    <n v="65770.25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1190.48"/>
    <m/>
    <x v="19"/>
    <x v="11"/>
    <m/>
    <m/>
    <x v="19"/>
    <x v="11"/>
    <x v="7"/>
    <x v="11"/>
    <x v="11"/>
    <x v="3"/>
    <n v="-1190.48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7142.86"/>
    <m/>
    <x v="19"/>
    <x v="11"/>
    <m/>
    <m/>
    <x v="19"/>
    <x v="11"/>
    <x v="7"/>
    <x v="11"/>
    <x v="11"/>
    <x v="3"/>
    <n v="-7142.86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66666.67"/>
    <m/>
    <x v="19"/>
    <x v="11"/>
    <m/>
    <m/>
    <x v="19"/>
    <x v="11"/>
    <x v="7"/>
    <x v="11"/>
    <x v="11"/>
    <x v="3"/>
    <n v="-66666.67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7142.86"/>
    <m/>
    <x v="19"/>
    <x v="11"/>
    <m/>
    <m/>
    <x v="19"/>
    <x v="11"/>
    <x v="7"/>
    <x v="11"/>
    <x v="11"/>
    <x v="3"/>
    <n v="-7142.86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11904.76"/>
    <m/>
    <x v="19"/>
    <x v="11"/>
    <m/>
    <m/>
    <x v="19"/>
    <x v="11"/>
    <x v="7"/>
    <x v="11"/>
    <x v="11"/>
    <x v="3"/>
    <n v="-11904.76"/>
    <x v="23"/>
    <x v="1"/>
    <n v="2022"/>
    <x v="4"/>
  </r>
  <r>
    <x v="9"/>
    <m/>
    <x v="5"/>
    <x v="1"/>
    <x v="0"/>
    <x v="0"/>
    <x v="0"/>
    <x v="0"/>
    <m/>
    <s v="FORECAST"/>
    <x v="2"/>
    <x v="0"/>
    <d v="2022-11-30T00:00:00"/>
    <x v="386"/>
    <n v="0"/>
    <n v="8401190.4800000004"/>
    <m/>
    <x v="19"/>
    <x v="11"/>
    <m/>
    <m/>
    <x v="19"/>
    <x v="11"/>
    <x v="7"/>
    <x v="11"/>
    <x v="11"/>
    <x v="3"/>
    <n v="-8401190.4800000004"/>
    <x v="23"/>
    <x v="1"/>
    <n v="2022"/>
    <x v="4"/>
  </r>
  <r>
    <x v="9"/>
    <m/>
    <x v="5"/>
    <x v="1"/>
    <x v="0"/>
    <x v="0"/>
    <x v="1"/>
    <x v="0"/>
    <m/>
    <s v="FORECAST"/>
    <x v="2"/>
    <x v="0"/>
    <d v="2022-11-30T00:00:00"/>
    <x v="386"/>
    <n v="0"/>
    <n v="47619.05"/>
    <m/>
    <x v="19"/>
    <x v="11"/>
    <m/>
    <m/>
    <x v="19"/>
    <x v="11"/>
    <x v="7"/>
    <x v="11"/>
    <x v="11"/>
    <x v="3"/>
    <n v="-47619.05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85.38"/>
    <m/>
    <x v="17"/>
    <x v="14"/>
    <m/>
    <m/>
    <x v="17"/>
    <x v="14"/>
    <x v="16"/>
    <x v="11"/>
    <x v="11"/>
    <x v="3"/>
    <n v="85.38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534.5"/>
    <m/>
    <x v="17"/>
    <x v="9"/>
    <m/>
    <m/>
    <x v="17"/>
    <x v="9"/>
    <x v="16"/>
    <x v="11"/>
    <x v="11"/>
    <x v="3"/>
    <n v="534.5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85.38"/>
    <m/>
    <x v="17"/>
    <x v="14"/>
    <m/>
    <m/>
    <x v="17"/>
    <x v="14"/>
    <x v="16"/>
    <x v="11"/>
    <x v="11"/>
    <x v="3"/>
    <n v="85.38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3.14"/>
    <m/>
    <x v="17"/>
    <x v="14"/>
    <m/>
    <m/>
    <x v="17"/>
    <x v="14"/>
    <x v="16"/>
    <x v="11"/>
    <x v="11"/>
    <x v="3"/>
    <n v="53.14"/>
    <x v="23"/>
    <x v="1"/>
    <n v="2022"/>
    <x v="4"/>
  </r>
  <r>
    <x v="27"/>
    <s v="2.15.08.01.00.00"/>
    <x v="5"/>
    <x v="1"/>
    <x v="0"/>
    <x v="0"/>
    <x v="1"/>
    <x v="3"/>
    <m/>
    <s v="FORECAST"/>
    <x v="2"/>
    <x v="0"/>
    <d v="2022-11-30T00:00:00"/>
    <x v="386"/>
    <n v="0"/>
    <n v="-141.9"/>
    <m/>
    <x v="14"/>
    <x v="5"/>
    <m/>
    <m/>
    <x v="14"/>
    <x v="5"/>
    <x v="0"/>
    <x v="11"/>
    <x v="11"/>
    <x v="3"/>
    <n v="141.9"/>
    <x v="23"/>
    <x v="44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74.03"/>
    <m/>
    <x v="17"/>
    <x v="14"/>
    <m/>
    <m/>
    <x v="17"/>
    <x v="14"/>
    <x v="16"/>
    <x v="11"/>
    <x v="11"/>
    <x v="3"/>
    <n v="74.03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357.14"/>
    <m/>
    <x v="17"/>
    <x v="19"/>
    <m/>
    <m/>
    <x v="17"/>
    <x v="19"/>
    <x v="16"/>
    <x v="11"/>
    <x v="11"/>
    <x v="3"/>
    <n v="357.14"/>
    <x v="23"/>
    <x v="1"/>
    <n v="2022"/>
    <x v="4"/>
  </r>
  <r>
    <x v="15"/>
    <s v="2.06.01.00.00.00"/>
    <x v="5"/>
    <x v="1"/>
    <x v="0"/>
    <x v="0"/>
    <x v="1"/>
    <x v="3"/>
    <m/>
    <s v="FORECAST"/>
    <x v="2"/>
    <x v="0"/>
    <d v="2022-11-30T00:00:00"/>
    <x v="386"/>
    <n v="0"/>
    <n v="-19047.62"/>
    <m/>
    <x v="32"/>
    <x v="19"/>
    <m/>
    <m/>
    <x v="23"/>
    <x v="19"/>
    <x v="12"/>
    <x v="11"/>
    <x v="11"/>
    <x v="3"/>
    <n v="19047.62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248.57"/>
    <m/>
    <x v="17"/>
    <x v="31"/>
    <m/>
    <m/>
    <x v="17"/>
    <x v="31"/>
    <x v="16"/>
    <x v="11"/>
    <x v="11"/>
    <x v="3"/>
    <n v="248.57"/>
    <x v="23"/>
    <x v="1"/>
    <n v="2022"/>
    <x v="4"/>
  </r>
  <r>
    <x v="5"/>
    <s v="2.15.08.09.00.00"/>
    <x v="5"/>
    <x v="1"/>
    <x v="0"/>
    <x v="0"/>
    <x v="1"/>
    <x v="3"/>
    <m/>
    <s v="FORECAST"/>
    <x v="2"/>
    <x v="0"/>
    <d v="2022-11-30T00:00:00"/>
    <x v="386"/>
    <n v="0"/>
    <n v="-523.80999999999995"/>
    <m/>
    <x v="39"/>
    <x v="2"/>
    <m/>
    <m/>
    <x v="5"/>
    <x v="2"/>
    <x v="0"/>
    <x v="11"/>
    <x v="11"/>
    <x v="3"/>
    <n v="523.80999999999995"/>
    <x v="23"/>
    <x v="44"/>
    <n v="2022"/>
    <x v="4"/>
  </r>
  <r>
    <x v="15"/>
    <s v="2.06.02.00.00.00"/>
    <x v="5"/>
    <x v="1"/>
    <x v="0"/>
    <x v="0"/>
    <x v="1"/>
    <x v="3"/>
    <m/>
    <s v="FORECAST"/>
    <x v="2"/>
    <x v="0"/>
    <d v="2022-11-30T00:00:00"/>
    <x v="386"/>
    <n v="0"/>
    <n v="-26190.48"/>
    <m/>
    <x v="31"/>
    <x v="19"/>
    <m/>
    <m/>
    <x v="23"/>
    <x v="19"/>
    <x v="12"/>
    <x v="11"/>
    <x v="11"/>
    <x v="3"/>
    <n v="26190.48"/>
    <x v="23"/>
    <x v="44"/>
    <n v="2022"/>
    <x v="4"/>
  </r>
  <r>
    <x v="4"/>
    <s v="2.12.00.00.00.00"/>
    <x v="5"/>
    <x v="1"/>
    <x v="0"/>
    <x v="0"/>
    <x v="1"/>
    <x v="3"/>
    <m/>
    <s v="FORECAST"/>
    <x v="2"/>
    <x v="0"/>
    <d v="2022-11-30T00:00:00"/>
    <x v="386"/>
    <n v="0"/>
    <n v="-1190.48"/>
    <m/>
    <x v="3"/>
    <x v="4"/>
    <m/>
    <m/>
    <x v="3"/>
    <x v="4"/>
    <x v="3"/>
    <x v="11"/>
    <x v="11"/>
    <x v="3"/>
    <n v="1190.48"/>
    <x v="23"/>
    <x v="44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93.7"/>
    <m/>
    <x v="17"/>
    <x v="4"/>
    <m/>
    <m/>
    <x v="17"/>
    <x v="4"/>
    <x v="16"/>
    <x v="11"/>
    <x v="11"/>
    <x v="3"/>
    <n v="193.7"/>
    <x v="23"/>
    <x v="1"/>
    <n v="2022"/>
    <x v="4"/>
  </r>
  <r>
    <x v="6"/>
    <s v="2.15.03.00.00.00"/>
    <x v="5"/>
    <x v="1"/>
    <x v="0"/>
    <x v="0"/>
    <x v="1"/>
    <x v="3"/>
    <m/>
    <s v="FORECAST"/>
    <x v="2"/>
    <x v="0"/>
    <d v="2022-11-30T00:00:00"/>
    <x v="386"/>
    <n v="0"/>
    <n v="-11904.76"/>
    <m/>
    <x v="1"/>
    <x v="20"/>
    <m/>
    <m/>
    <x v="1"/>
    <x v="20"/>
    <x v="0"/>
    <x v="11"/>
    <x v="11"/>
    <x v="3"/>
    <n v="11904.76"/>
    <x v="23"/>
    <x v="44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30.62"/>
    <m/>
    <x v="17"/>
    <x v="14"/>
    <m/>
    <m/>
    <x v="17"/>
    <x v="14"/>
    <x v="16"/>
    <x v="11"/>
    <x v="11"/>
    <x v="3"/>
    <n v="30.62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172.64"/>
    <m/>
    <x v="17"/>
    <x v="14"/>
    <m/>
    <m/>
    <x v="17"/>
    <x v="14"/>
    <x v="16"/>
    <x v="11"/>
    <x v="11"/>
    <x v="3"/>
    <n v="172.64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920.25"/>
    <m/>
    <x v="17"/>
    <x v="4"/>
    <m/>
    <m/>
    <x v="17"/>
    <x v="4"/>
    <x v="16"/>
    <x v="11"/>
    <x v="11"/>
    <x v="3"/>
    <n v="920.25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951.57"/>
    <m/>
    <x v="17"/>
    <x v="4"/>
    <m/>
    <m/>
    <x v="17"/>
    <x v="4"/>
    <x v="16"/>
    <x v="11"/>
    <x v="11"/>
    <x v="3"/>
    <n v="951.57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108.51"/>
    <m/>
    <x v="17"/>
    <x v="4"/>
    <m/>
    <m/>
    <x v="17"/>
    <x v="4"/>
    <x v="16"/>
    <x v="11"/>
    <x v="11"/>
    <x v="3"/>
    <n v="108.51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622.91"/>
    <m/>
    <x v="17"/>
    <x v="4"/>
    <m/>
    <m/>
    <x v="17"/>
    <x v="4"/>
    <x v="16"/>
    <x v="11"/>
    <x v="11"/>
    <x v="3"/>
    <n v="622.91"/>
    <x v="23"/>
    <x v="1"/>
    <n v="2022"/>
    <x v="4"/>
  </r>
  <r>
    <x v="5"/>
    <s v="2.15.01.18.00.00"/>
    <x v="5"/>
    <x v="1"/>
    <x v="0"/>
    <x v="0"/>
    <x v="1"/>
    <x v="3"/>
    <m/>
    <s v="FORECAST"/>
    <x v="2"/>
    <x v="0"/>
    <d v="2022-11-30T00:00:00"/>
    <x v="386"/>
    <n v="0"/>
    <n v="-23.81"/>
    <m/>
    <x v="26"/>
    <x v="19"/>
    <m/>
    <m/>
    <x v="5"/>
    <x v="19"/>
    <x v="0"/>
    <x v="11"/>
    <x v="11"/>
    <x v="3"/>
    <n v="23.81"/>
    <x v="23"/>
    <x v="44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2.26"/>
    <m/>
    <x v="17"/>
    <x v="7"/>
    <m/>
    <m/>
    <x v="17"/>
    <x v="7"/>
    <x v="16"/>
    <x v="11"/>
    <x v="11"/>
    <x v="3"/>
    <n v="52.26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502.76"/>
    <m/>
    <x v="17"/>
    <x v="9"/>
    <m/>
    <m/>
    <x v="17"/>
    <x v="9"/>
    <x v="16"/>
    <x v="11"/>
    <x v="11"/>
    <x v="3"/>
    <n v="502.76"/>
    <x v="23"/>
    <x v="1"/>
    <n v="2022"/>
    <x v="4"/>
  </r>
  <r>
    <x v="19"/>
    <s v="1.02.11.00.00.00"/>
    <x v="5"/>
    <x v="2"/>
    <x v="1"/>
    <x v="0"/>
    <x v="1"/>
    <x v="0"/>
    <m/>
    <s v="FORECAST"/>
    <x v="2"/>
    <x v="0"/>
    <d v="2022-11-30T00:00:00"/>
    <x v="386"/>
    <n v="0"/>
    <n v="1190.48"/>
    <m/>
    <x v="17"/>
    <x v="4"/>
    <m/>
    <m/>
    <x v="17"/>
    <x v="4"/>
    <x v="16"/>
    <x v="11"/>
    <x v="11"/>
    <x v="3"/>
    <n v="1190.48"/>
    <x v="23"/>
    <x v="1"/>
    <n v="2022"/>
    <x v="4"/>
  </r>
  <r>
    <x v="16"/>
    <m/>
    <x v="5"/>
    <x v="2"/>
    <x v="1"/>
    <x v="0"/>
    <x v="1"/>
    <x v="0"/>
    <m/>
    <s v="FORECAST"/>
    <x v="2"/>
    <x v="0"/>
    <d v="2022-11-30T00:00:00"/>
    <x v="386"/>
    <n v="0"/>
    <n v="35714.29"/>
    <m/>
    <x v="30"/>
    <x v="26"/>
    <m/>
    <m/>
    <x v="18"/>
    <x v="26"/>
    <x v="13"/>
    <x v="11"/>
    <x v="11"/>
    <x v="3"/>
    <n v="35714.29"/>
    <x v="23"/>
    <x v="1"/>
    <n v="2022"/>
    <x v="4"/>
  </r>
  <r>
    <x v="19"/>
    <s v="1.02.06.00.00.00"/>
    <x v="5"/>
    <x v="2"/>
    <x v="1"/>
    <x v="0"/>
    <x v="1"/>
    <x v="0"/>
    <m/>
    <s v="FORECAST"/>
    <x v="2"/>
    <x v="0"/>
    <d v="2022-11-30T00:00:00"/>
    <x v="386"/>
    <n v="0"/>
    <n v="205.87"/>
    <m/>
    <x v="17"/>
    <x v="7"/>
    <m/>
    <m/>
    <x v="17"/>
    <x v="7"/>
    <x v="16"/>
    <x v="11"/>
    <x v="11"/>
    <x v="3"/>
    <n v="205.87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90.96"/>
    <m/>
    <x v="17"/>
    <x v="7"/>
    <m/>
    <m/>
    <x v="17"/>
    <x v="7"/>
    <x v="16"/>
    <x v="11"/>
    <x v="11"/>
    <x v="3"/>
    <n v="90.96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82.44"/>
    <m/>
    <x v="17"/>
    <x v="7"/>
    <m/>
    <m/>
    <x v="17"/>
    <x v="7"/>
    <x v="16"/>
    <x v="11"/>
    <x v="11"/>
    <x v="3"/>
    <n v="82.44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34.340000000000003"/>
    <m/>
    <x v="17"/>
    <x v="7"/>
    <m/>
    <m/>
    <x v="17"/>
    <x v="7"/>
    <x v="16"/>
    <x v="11"/>
    <x v="11"/>
    <x v="3"/>
    <n v="34.340000000000003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33.06"/>
    <m/>
    <x v="17"/>
    <x v="7"/>
    <m/>
    <m/>
    <x v="17"/>
    <x v="7"/>
    <x v="16"/>
    <x v="11"/>
    <x v="11"/>
    <x v="3"/>
    <n v="33.06"/>
    <x v="23"/>
    <x v="1"/>
    <n v="2022"/>
    <x v="4"/>
  </r>
  <r>
    <x v="19"/>
    <s v="1.02.09.00.00.00"/>
    <x v="5"/>
    <x v="2"/>
    <x v="1"/>
    <x v="0"/>
    <x v="1"/>
    <x v="0"/>
    <m/>
    <s v="FORECAST"/>
    <x v="2"/>
    <x v="0"/>
    <d v="2022-11-30T00:00:00"/>
    <x v="386"/>
    <n v="0"/>
    <n v="50.72"/>
    <m/>
    <x v="17"/>
    <x v="7"/>
    <m/>
    <m/>
    <x v="17"/>
    <x v="7"/>
    <x v="16"/>
    <x v="11"/>
    <x v="11"/>
    <x v="3"/>
    <n v="50.72"/>
    <x v="23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2593.15"/>
    <m/>
    <x v="17"/>
    <x v="15"/>
    <m/>
    <m/>
    <x v="17"/>
    <x v="15"/>
    <x v="16"/>
    <x v="0"/>
    <x v="0"/>
    <x v="3"/>
    <n v="2593.15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1731.01"/>
    <m/>
    <x v="17"/>
    <x v="15"/>
    <m/>
    <m/>
    <x v="17"/>
    <x v="15"/>
    <x v="16"/>
    <x v="0"/>
    <x v="0"/>
    <x v="3"/>
    <n v="1731.01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4652.4799999999996"/>
    <m/>
    <x v="17"/>
    <x v="15"/>
    <m/>
    <m/>
    <x v="17"/>
    <x v="15"/>
    <x v="16"/>
    <x v="0"/>
    <x v="0"/>
    <x v="3"/>
    <n v="4652.4799999999996"/>
    <x v="24"/>
    <x v="1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113.1"/>
    <m/>
    <x v="24"/>
    <x v="13"/>
    <m/>
    <m/>
    <x v="5"/>
    <x v="13"/>
    <x v="0"/>
    <x v="0"/>
    <x v="0"/>
    <x v="3"/>
    <n v="113.1"/>
    <x v="24"/>
    <x v="45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380.03"/>
    <m/>
    <x v="17"/>
    <x v="15"/>
    <m/>
    <m/>
    <x v="17"/>
    <x v="15"/>
    <x v="16"/>
    <x v="0"/>
    <x v="0"/>
    <x v="3"/>
    <n v="380.03"/>
    <x v="24"/>
    <x v="1"/>
    <n v="2022"/>
    <x v="4"/>
  </r>
  <r>
    <x v="5"/>
    <s v="2.15.08.14.00.00"/>
    <x v="5"/>
    <x v="1"/>
    <x v="0"/>
    <x v="0"/>
    <x v="1"/>
    <x v="3"/>
    <m/>
    <s v="FORECAST"/>
    <x v="2"/>
    <x v="0"/>
    <d v="2022-12-30T00:00:00"/>
    <x v="387"/>
    <n v="0"/>
    <n v="-119.05"/>
    <m/>
    <x v="5"/>
    <x v="30"/>
    <m/>
    <m/>
    <x v="5"/>
    <x v="30"/>
    <x v="0"/>
    <x v="0"/>
    <x v="0"/>
    <x v="3"/>
    <n v="119.05"/>
    <x v="24"/>
    <x v="45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76.66"/>
    <m/>
    <x v="17"/>
    <x v="15"/>
    <m/>
    <m/>
    <x v="17"/>
    <x v="15"/>
    <x v="16"/>
    <x v="0"/>
    <x v="0"/>
    <x v="3"/>
    <n v="76.66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5.54"/>
    <m/>
    <x v="17"/>
    <x v="8"/>
    <m/>
    <m/>
    <x v="17"/>
    <x v="8"/>
    <x v="16"/>
    <x v="0"/>
    <x v="0"/>
    <x v="3"/>
    <n v="55.54"/>
    <x v="24"/>
    <x v="1"/>
    <n v="2022"/>
    <x v="4"/>
  </r>
  <r>
    <x v="36"/>
    <s v="1.03.05.00.00.00"/>
    <x v="5"/>
    <x v="2"/>
    <x v="1"/>
    <x v="0"/>
    <x v="1"/>
    <x v="0"/>
    <m/>
    <s v="FORECAST"/>
    <x v="2"/>
    <x v="0"/>
    <d v="2022-12-30T00:00:00"/>
    <x v="387"/>
    <n v="0"/>
    <n v="652.78"/>
    <m/>
    <x v="8"/>
    <x v="8"/>
    <m/>
    <m/>
    <x v="8"/>
    <x v="8"/>
    <x v="23"/>
    <x v="0"/>
    <x v="0"/>
    <x v="3"/>
    <n v="652.7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57142.85999999999"/>
    <m/>
    <x v="17"/>
    <x v="12"/>
    <m/>
    <m/>
    <x v="17"/>
    <x v="12"/>
    <x v="16"/>
    <x v="0"/>
    <x v="0"/>
    <x v="3"/>
    <n v="157142.85999999999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2.74"/>
    <m/>
    <x v="17"/>
    <x v="13"/>
    <m/>
    <m/>
    <x v="17"/>
    <x v="13"/>
    <x v="16"/>
    <x v="0"/>
    <x v="0"/>
    <x v="3"/>
    <n v="32.74"/>
    <x v="24"/>
    <x v="1"/>
    <n v="2022"/>
    <x v="4"/>
  </r>
  <r>
    <x v="29"/>
    <s v="2.15.01.07.00.00"/>
    <x v="5"/>
    <x v="1"/>
    <x v="0"/>
    <x v="0"/>
    <x v="1"/>
    <x v="3"/>
    <m/>
    <s v="FORECAST"/>
    <x v="2"/>
    <x v="0"/>
    <d v="2022-12-30T00:00:00"/>
    <x v="387"/>
    <n v="0"/>
    <n v="-2380.9499999999998"/>
    <m/>
    <x v="9"/>
    <x v="21"/>
    <m/>
    <m/>
    <x v="9"/>
    <x v="21"/>
    <x v="0"/>
    <x v="0"/>
    <x v="0"/>
    <x v="3"/>
    <n v="2380.9499999999998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2619.0500000000002"/>
    <m/>
    <x v="17"/>
    <x v="3"/>
    <m/>
    <m/>
    <x v="17"/>
    <x v="3"/>
    <x v="16"/>
    <x v="0"/>
    <x v="0"/>
    <x v="3"/>
    <n v="2619.0500000000002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3095.24"/>
    <m/>
    <x v="17"/>
    <x v="3"/>
    <m/>
    <m/>
    <x v="17"/>
    <x v="3"/>
    <x v="16"/>
    <x v="0"/>
    <x v="0"/>
    <x v="3"/>
    <n v="3095.24"/>
    <x v="24"/>
    <x v="1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535.71"/>
    <m/>
    <x v="24"/>
    <x v="12"/>
    <m/>
    <m/>
    <x v="5"/>
    <x v="12"/>
    <x v="0"/>
    <x v="0"/>
    <x v="0"/>
    <x v="3"/>
    <n v="535.71"/>
    <x v="24"/>
    <x v="45"/>
    <n v="2022"/>
    <x v="4"/>
  </r>
  <r>
    <x v="5"/>
    <s v="2.15.08.14.00.00"/>
    <x v="5"/>
    <x v="1"/>
    <x v="0"/>
    <x v="0"/>
    <x v="1"/>
    <x v="3"/>
    <m/>
    <s v="FORECAST"/>
    <x v="2"/>
    <x v="0"/>
    <d v="2022-12-30T00:00:00"/>
    <x v="387"/>
    <n v="0"/>
    <n v="-11904.76"/>
    <m/>
    <x v="5"/>
    <x v="12"/>
    <m/>
    <m/>
    <x v="5"/>
    <x v="12"/>
    <x v="0"/>
    <x v="0"/>
    <x v="0"/>
    <x v="3"/>
    <n v="11904.76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666.67"/>
    <m/>
    <x v="17"/>
    <x v="13"/>
    <m/>
    <m/>
    <x v="17"/>
    <x v="13"/>
    <x v="16"/>
    <x v="0"/>
    <x v="0"/>
    <x v="3"/>
    <n v="1666.67"/>
    <x v="24"/>
    <x v="1"/>
    <n v="2022"/>
    <x v="4"/>
  </r>
  <r>
    <x v="5"/>
    <s v="2.15.01.05.02.00"/>
    <x v="5"/>
    <x v="1"/>
    <x v="0"/>
    <x v="0"/>
    <x v="1"/>
    <x v="3"/>
    <m/>
    <s v="FORECAST"/>
    <x v="2"/>
    <x v="0"/>
    <d v="2022-12-30T00:00:00"/>
    <x v="387"/>
    <n v="0"/>
    <n v="-100.74"/>
    <m/>
    <x v="25"/>
    <x v="13"/>
    <m/>
    <m/>
    <x v="5"/>
    <x v="13"/>
    <x v="0"/>
    <x v="0"/>
    <x v="0"/>
    <x v="3"/>
    <n v="100.74"/>
    <x v="24"/>
    <x v="45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78.63"/>
    <m/>
    <x v="17"/>
    <x v="13"/>
    <m/>
    <m/>
    <x v="17"/>
    <x v="13"/>
    <x v="16"/>
    <x v="0"/>
    <x v="0"/>
    <x v="3"/>
    <n v="478.63"/>
    <x v="24"/>
    <x v="1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40.840000000000003"/>
    <m/>
    <x v="24"/>
    <x v="13"/>
    <m/>
    <m/>
    <x v="5"/>
    <x v="13"/>
    <x v="0"/>
    <x v="0"/>
    <x v="0"/>
    <x v="3"/>
    <n v="40.840000000000003"/>
    <x v="24"/>
    <x v="45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54.2"/>
    <m/>
    <x v="17"/>
    <x v="15"/>
    <m/>
    <m/>
    <x v="17"/>
    <x v="15"/>
    <x v="16"/>
    <x v="0"/>
    <x v="0"/>
    <x v="3"/>
    <n v="54.2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2857.14"/>
    <m/>
    <x v="17"/>
    <x v="3"/>
    <m/>
    <m/>
    <x v="17"/>
    <x v="3"/>
    <x v="16"/>
    <x v="0"/>
    <x v="0"/>
    <x v="3"/>
    <n v="2857.1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553.51"/>
    <m/>
    <x v="17"/>
    <x v="15"/>
    <m/>
    <m/>
    <x v="17"/>
    <x v="15"/>
    <x v="16"/>
    <x v="0"/>
    <x v="0"/>
    <x v="3"/>
    <n v="553.5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7.14"/>
    <m/>
    <x v="17"/>
    <x v="12"/>
    <m/>
    <m/>
    <x v="17"/>
    <x v="12"/>
    <x v="16"/>
    <x v="0"/>
    <x v="0"/>
    <x v="3"/>
    <n v="37.1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137.1099999999999"/>
    <m/>
    <x v="17"/>
    <x v="27"/>
    <m/>
    <m/>
    <x v="17"/>
    <x v="27"/>
    <x v="16"/>
    <x v="0"/>
    <x v="0"/>
    <x v="3"/>
    <n v="1137.1099999999999"/>
    <x v="24"/>
    <x v="1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7.52"/>
    <m/>
    <x v="24"/>
    <x v="13"/>
    <m/>
    <m/>
    <x v="5"/>
    <x v="13"/>
    <x v="0"/>
    <x v="0"/>
    <x v="0"/>
    <x v="3"/>
    <n v="7.52"/>
    <x v="24"/>
    <x v="45"/>
    <n v="2022"/>
    <x v="4"/>
  </r>
  <r>
    <x v="5"/>
    <s v="2.15.01.12.00.00"/>
    <x v="5"/>
    <x v="1"/>
    <x v="0"/>
    <x v="0"/>
    <x v="1"/>
    <x v="3"/>
    <m/>
    <s v="FORECAST"/>
    <x v="2"/>
    <x v="0"/>
    <d v="2022-12-30T00:00:00"/>
    <x v="387"/>
    <n v="0"/>
    <n v="-7.14"/>
    <m/>
    <x v="24"/>
    <x v="13"/>
    <m/>
    <m/>
    <x v="5"/>
    <x v="13"/>
    <x v="0"/>
    <x v="0"/>
    <x v="0"/>
    <x v="3"/>
    <n v="7.14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708.1"/>
    <m/>
    <x v="17"/>
    <x v="13"/>
    <m/>
    <m/>
    <x v="17"/>
    <x v="13"/>
    <x v="16"/>
    <x v="0"/>
    <x v="0"/>
    <x v="3"/>
    <n v="1708.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407.31"/>
    <m/>
    <x v="17"/>
    <x v="2"/>
    <m/>
    <m/>
    <x v="17"/>
    <x v="2"/>
    <x v="16"/>
    <x v="0"/>
    <x v="0"/>
    <x v="3"/>
    <n v="2407.3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79.650000000000006"/>
    <m/>
    <x v="17"/>
    <x v="2"/>
    <m/>
    <m/>
    <x v="17"/>
    <x v="2"/>
    <x v="16"/>
    <x v="0"/>
    <x v="0"/>
    <x v="3"/>
    <n v="79.65000000000000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545.52"/>
    <m/>
    <x v="17"/>
    <x v="2"/>
    <m/>
    <m/>
    <x v="17"/>
    <x v="2"/>
    <x v="16"/>
    <x v="0"/>
    <x v="0"/>
    <x v="3"/>
    <n v="3545.5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953.1499999999996"/>
    <m/>
    <x v="17"/>
    <x v="2"/>
    <m/>
    <m/>
    <x v="17"/>
    <x v="2"/>
    <x v="16"/>
    <x v="0"/>
    <x v="0"/>
    <x v="3"/>
    <n v="4953.149999999999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6193.85"/>
    <m/>
    <x v="17"/>
    <x v="2"/>
    <m/>
    <m/>
    <x v="17"/>
    <x v="2"/>
    <x v="16"/>
    <x v="0"/>
    <x v="0"/>
    <x v="3"/>
    <n v="6193.8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803.96"/>
    <m/>
    <x v="17"/>
    <x v="2"/>
    <m/>
    <m/>
    <x v="17"/>
    <x v="2"/>
    <x v="16"/>
    <x v="0"/>
    <x v="0"/>
    <x v="3"/>
    <n v="803.9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63.2"/>
    <m/>
    <x v="17"/>
    <x v="2"/>
    <m/>
    <m/>
    <x v="17"/>
    <x v="2"/>
    <x v="16"/>
    <x v="0"/>
    <x v="0"/>
    <x v="3"/>
    <n v="363.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6.32"/>
    <m/>
    <x v="17"/>
    <x v="2"/>
    <m/>
    <m/>
    <x v="17"/>
    <x v="2"/>
    <x v="16"/>
    <x v="0"/>
    <x v="0"/>
    <x v="3"/>
    <n v="36.3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7609.16"/>
    <m/>
    <x v="17"/>
    <x v="2"/>
    <m/>
    <m/>
    <x v="17"/>
    <x v="2"/>
    <x v="16"/>
    <x v="0"/>
    <x v="0"/>
    <x v="3"/>
    <n v="7609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42.86000000000001"/>
    <m/>
    <x v="17"/>
    <x v="2"/>
    <m/>
    <m/>
    <x v="17"/>
    <x v="2"/>
    <x v="16"/>
    <x v="0"/>
    <x v="0"/>
    <x v="3"/>
    <n v="142.8600000000000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9297.19"/>
    <m/>
    <x v="17"/>
    <x v="2"/>
    <m/>
    <m/>
    <x v="17"/>
    <x v="2"/>
    <x v="16"/>
    <x v="0"/>
    <x v="0"/>
    <x v="3"/>
    <n v="9297.19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3839.03"/>
    <m/>
    <x v="17"/>
    <x v="2"/>
    <m/>
    <m/>
    <x v="17"/>
    <x v="2"/>
    <x v="16"/>
    <x v="0"/>
    <x v="0"/>
    <x v="3"/>
    <n v="3839.03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09.16"/>
    <m/>
    <x v="17"/>
    <x v="2"/>
    <m/>
    <m/>
    <x v="17"/>
    <x v="2"/>
    <x v="16"/>
    <x v="0"/>
    <x v="0"/>
    <x v="3"/>
    <n v="409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4940.68"/>
    <m/>
    <x v="17"/>
    <x v="2"/>
    <m/>
    <m/>
    <x v="17"/>
    <x v="2"/>
    <x v="16"/>
    <x v="0"/>
    <x v="0"/>
    <x v="3"/>
    <n v="4940.6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4676.16"/>
    <m/>
    <x v="17"/>
    <x v="2"/>
    <m/>
    <m/>
    <x v="17"/>
    <x v="2"/>
    <x v="16"/>
    <x v="0"/>
    <x v="0"/>
    <x v="3"/>
    <n v="14676.1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636.07000000000005"/>
    <m/>
    <x v="17"/>
    <x v="2"/>
    <m/>
    <m/>
    <x v="17"/>
    <x v="2"/>
    <x v="16"/>
    <x v="0"/>
    <x v="0"/>
    <x v="3"/>
    <n v="636.0700000000000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7774.54"/>
    <m/>
    <x v="17"/>
    <x v="2"/>
    <m/>
    <m/>
    <x v="17"/>
    <x v="2"/>
    <x v="16"/>
    <x v="0"/>
    <x v="0"/>
    <x v="3"/>
    <n v="17774.54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238.18"/>
    <m/>
    <x v="17"/>
    <x v="2"/>
    <m/>
    <m/>
    <x v="17"/>
    <x v="2"/>
    <x v="16"/>
    <x v="0"/>
    <x v="0"/>
    <x v="3"/>
    <n v="1238.1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935.11"/>
    <m/>
    <x v="17"/>
    <x v="2"/>
    <m/>
    <m/>
    <x v="17"/>
    <x v="2"/>
    <x v="16"/>
    <x v="0"/>
    <x v="0"/>
    <x v="3"/>
    <n v="935.11"/>
    <x v="24"/>
    <x v="1"/>
    <n v="2022"/>
    <x v="4"/>
  </r>
  <r>
    <x v="19"/>
    <s v="1.02.03.00.00.00"/>
    <x v="5"/>
    <x v="2"/>
    <x v="1"/>
    <x v="0"/>
    <x v="1"/>
    <x v="0"/>
    <m/>
    <s v="FORECAST"/>
    <x v="2"/>
    <x v="0"/>
    <d v="2022-12-30T00:00:00"/>
    <x v="387"/>
    <n v="0"/>
    <n v="82.85"/>
    <m/>
    <x v="17"/>
    <x v="15"/>
    <m/>
    <m/>
    <x v="17"/>
    <x v="15"/>
    <x v="16"/>
    <x v="0"/>
    <x v="0"/>
    <x v="3"/>
    <n v="82.8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96.81"/>
    <m/>
    <x v="17"/>
    <x v="2"/>
    <m/>
    <m/>
    <x v="17"/>
    <x v="2"/>
    <x v="16"/>
    <x v="0"/>
    <x v="0"/>
    <x v="3"/>
    <n v="296.81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1428.57"/>
    <m/>
    <x v="17"/>
    <x v="5"/>
    <m/>
    <m/>
    <x v="17"/>
    <x v="5"/>
    <x v="16"/>
    <x v="0"/>
    <x v="0"/>
    <x v="3"/>
    <n v="1428.57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10714.29"/>
    <m/>
    <x v="17"/>
    <x v="5"/>
    <m/>
    <m/>
    <x v="17"/>
    <x v="5"/>
    <x v="16"/>
    <x v="0"/>
    <x v="0"/>
    <x v="3"/>
    <n v="10714.29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9047.6200000000008"/>
    <m/>
    <x v="17"/>
    <x v="5"/>
    <m/>
    <m/>
    <x v="17"/>
    <x v="5"/>
    <x v="16"/>
    <x v="0"/>
    <x v="0"/>
    <x v="3"/>
    <n v="9047.6200000000008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6.45"/>
    <m/>
    <x v="17"/>
    <x v="20"/>
    <m/>
    <m/>
    <x v="17"/>
    <x v="20"/>
    <x v="16"/>
    <x v="0"/>
    <x v="0"/>
    <x v="3"/>
    <n v="6.45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54.76"/>
    <m/>
    <x v="17"/>
    <x v="20"/>
    <m/>
    <m/>
    <x v="17"/>
    <x v="20"/>
    <x v="16"/>
    <x v="0"/>
    <x v="0"/>
    <x v="3"/>
    <n v="154.7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02.38"/>
    <m/>
    <x v="17"/>
    <x v="20"/>
    <m/>
    <m/>
    <x v="17"/>
    <x v="20"/>
    <x v="16"/>
    <x v="0"/>
    <x v="0"/>
    <x v="3"/>
    <n v="202.3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47.62"/>
    <m/>
    <x v="17"/>
    <x v="20"/>
    <m/>
    <m/>
    <x v="17"/>
    <x v="20"/>
    <x v="16"/>
    <x v="0"/>
    <x v="0"/>
    <x v="3"/>
    <n v="147.62"/>
    <x v="24"/>
    <x v="1"/>
    <n v="2022"/>
    <x v="4"/>
  </r>
  <r>
    <x v="19"/>
    <s v="1.02.05.00.00.00"/>
    <x v="5"/>
    <x v="2"/>
    <x v="1"/>
    <x v="0"/>
    <x v="1"/>
    <x v="0"/>
    <m/>
    <s v="FORECAST"/>
    <x v="2"/>
    <x v="0"/>
    <d v="2022-12-30T00:00:00"/>
    <x v="387"/>
    <n v="0"/>
    <n v="7142.86"/>
    <m/>
    <x v="17"/>
    <x v="5"/>
    <m/>
    <m/>
    <x v="17"/>
    <x v="5"/>
    <x v="16"/>
    <x v="0"/>
    <x v="0"/>
    <x v="3"/>
    <n v="7142.86"/>
    <x v="24"/>
    <x v="1"/>
    <n v="2022"/>
    <x v="4"/>
  </r>
  <r>
    <x v="9"/>
    <s v="2.15.03.00.00.00"/>
    <x v="5"/>
    <x v="1"/>
    <x v="0"/>
    <x v="0"/>
    <x v="1"/>
    <x v="3"/>
    <m/>
    <s v="FORECAST"/>
    <x v="2"/>
    <x v="0"/>
    <d v="2022-12-30T00:00:00"/>
    <x v="387"/>
    <n v="0"/>
    <n v="-35714.29"/>
    <m/>
    <x v="19"/>
    <x v="6"/>
    <m/>
    <m/>
    <x v="19"/>
    <x v="6"/>
    <x v="7"/>
    <x v="0"/>
    <x v="0"/>
    <x v="3"/>
    <n v="35714.29"/>
    <x v="24"/>
    <x v="45"/>
    <n v="2022"/>
    <x v="4"/>
  </r>
  <r>
    <x v="9"/>
    <s v="2.15.08.14.00.00"/>
    <x v="5"/>
    <x v="1"/>
    <x v="0"/>
    <x v="0"/>
    <x v="1"/>
    <x v="3"/>
    <m/>
    <s v="FORECAST"/>
    <x v="2"/>
    <x v="0"/>
    <d v="2022-12-30T00:00:00"/>
    <x v="387"/>
    <n v="0"/>
    <n v="-1190.48"/>
    <m/>
    <x v="19"/>
    <x v="6"/>
    <m/>
    <m/>
    <x v="19"/>
    <x v="6"/>
    <x v="7"/>
    <x v="0"/>
    <x v="0"/>
    <x v="3"/>
    <n v="1190.48"/>
    <x v="24"/>
    <x v="45"/>
    <n v="2022"/>
    <x v="4"/>
  </r>
  <r>
    <x v="9"/>
    <s v="2.15.01.12.00.00"/>
    <x v="5"/>
    <x v="1"/>
    <x v="0"/>
    <x v="0"/>
    <x v="1"/>
    <x v="3"/>
    <m/>
    <s v="FORECAST"/>
    <x v="2"/>
    <x v="0"/>
    <d v="2022-12-30T00:00:00"/>
    <x v="387"/>
    <n v="0"/>
    <n v="-1190.48"/>
    <m/>
    <x v="19"/>
    <x v="6"/>
    <m/>
    <m/>
    <x v="19"/>
    <x v="6"/>
    <x v="7"/>
    <x v="0"/>
    <x v="0"/>
    <x v="3"/>
    <n v="1190.48"/>
    <x v="24"/>
    <x v="45"/>
    <n v="2022"/>
    <x v="4"/>
  </r>
  <r>
    <x v="9"/>
    <s v="2.03.01.02.00.00"/>
    <x v="5"/>
    <x v="1"/>
    <x v="0"/>
    <x v="0"/>
    <x v="1"/>
    <x v="3"/>
    <m/>
    <s v="FORECAST"/>
    <x v="2"/>
    <x v="0"/>
    <d v="2022-12-30T00:00:00"/>
    <x v="387"/>
    <n v="0"/>
    <n v="-7142.86"/>
    <m/>
    <x v="19"/>
    <x v="6"/>
    <m/>
    <m/>
    <x v="19"/>
    <x v="6"/>
    <x v="7"/>
    <x v="0"/>
    <x v="0"/>
    <x v="3"/>
    <n v="7142.86"/>
    <x v="24"/>
    <x v="45"/>
    <n v="2022"/>
    <x v="4"/>
  </r>
  <r>
    <x v="9"/>
    <s v="2.01.04.00.00.00"/>
    <x v="5"/>
    <x v="1"/>
    <x v="0"/>
    <x v="0"/>
    <x v="1"/>
    <x v="3"/>
    <m/>
    <s v="FORECAST"/>
    <x v="2"/>
    <x v="0"/>
    <d v="2022-12-30T00:00:00"/>
    <x v="387"/>
    <n v="0"/>
    <n v="-23809.52"/>
    <m/>
    <x v="19"/>
    <x v="6"/>
    <m/>
    <m/>
    <x v="19"/>
    <x v="6"/>
    <x v="7"/>
    <x v="0"/>
    <x v="0"/>
    <x v="3"/>
    <n v="23809.52"/>
    <x v="24"/>
    <x v="45"/>
    <n v="2022"/>
    <x v="4"/>
  </r>
  <r>
    <x v="9"/>
    <s v="2.01.01.01.00.00"/>
    <x v="5"/>
    <x v="1"/>
    <x v="0"/>
    <x v="0"/>
    <x v="1"/>
    <x v="3"/>
    <m/>
    <s v="FORECAST"/>
    <x v="2"/>
    <x v="0"/>
    <d v="2022-12-30T00:00:00"/>
    <x v="387"/>
    <n v="0"/>
    <n v="-6428571.4299999997"/>
    <m/>
    <x v="19"/>
    <x v="6"/>
    <m/>
    <m/>
    <x v="19"/>
    <x v="6"/>
    <x v="7"/>
    <x v="0"/>
    <x v="0"/>
    <x v="3"/>
    <n v="6428571.4299999997"/>
    <x v="24"/>
    <x v="45"/>
    <n v="2022"/>
    <x v="4"/>
  </r>
  <r>
    <x v="9"/>
    <s v="2.01.02.00.00.00"/>
    <x v="5"/>
    <x v="1"/>
    <x v="0"/>
    <x v="0"/>
    <x v="1"/>
    <x v="3"/>
    <m/>
    <s v="FORECAST"/>
    <x v="2"/>
    <x v="0"/>
    <d v="2022-12-30T00:00:00"/>
    <x v="387"/>
    <n v="0"/>
    <n v="-714285.71"/>
    <m/>
    <x v="19"/>
    <x v="6"/>
    <m/>
    <m/>
    <x v="19"/>
    <x v="6"/>
    <x v="7"/>
    <x v="0"/>
    <x v="0"/>
    <x v="3"/>
    <n v="714285.71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65770.25"/>
    <m/>
    <x v="17"/>
    <x v="10"/>
    <m/>
    <m/>
    <x v="17"/>
    <x v="10"/>
    <x v="16"/>
    <x v="0"/>
    <x v="0"/>
    <x v="3"/>
    <n v="65770.25"/>
    <x v="24"/>
    <x v="1"/>
    <n v="2022"/>
    <x v="4"/>
  </r>
  <r>
    <x v="9"/>
    <s v="2.09.02.04.00.00"/>
    <x v="5"/>
    <x v="1"/>
    <x v="0"/>
    <x v="0"/>
    <x v="1"/>
    <x v="3"/>
    <m/>
    <s v="FORECAST"/>
    <x v="2"/>
    <x v="0"/>
    <d v="2022-12-30T00:00:00"/>
    <x v="387"/>
    <n v="0"/>
    <n v="-47619.05"/>
    <m/>
    <x v="19"/>
    <x v="6"/>
    <m/>
    <m/>
    <x v="19"/>
    <x v="6"/>
    <x v="7"/>
    <x v="0"/>
    <x v="0"/>
    <x v="3"/>
    <n v="47619.05"/>
    <x v="24"/>
    <x v="45"/>
    <n v="2022"/>
    <x v="4"/>
  </r>
  <r>
    <x v="9"/>
    <s v="2.02.00.00.00.00"/>
    <x v="5"/>
    <x v="1"/>
    <x v="0"/>
    <x v="0"/>
    <x v="1"/>
    <x v="3"/>
    <m/>
    <s v="FORECAST"/>
    <x v="2"/>
    <x v="0"/>
    <d v="2022-12-30T00:00:00"/>
    <x v="387"/>
    <n v="0"/>
    <n v="-1785714.29"/>
    <m/>
    <x v="19"/>
    <x v="6"/>
    <m/>
    <m/>
    <x v="19"/>
    <x v="6"/>
    <x v="7"/>
    <x v="0"/>
    <x v="0"/>
    <x v="3"/>
    <n v="1785714.29"/>
    <x v="24"/>
    <x v="45"/>
    <n v="2022"/>
    <x v="4"/>
  </r>
  <r>
    <x v="9"/>
    <m/>
    <x v="5"/>
    <x v="1"/>
    <x v="0"/>
    <x v="0"/>
    <x v="1"/>
    <x v="0"/>
    <m/>
    <s v="FORECAST"/>
    <x v="2"/>
    <x v="0"/>
    <d v="2022-12-30T00:00:00"/>
    <x v="387"/>
    <n v="0"/>
    <n v="7142.86"/>
    <m/>
    <x v="19"/>
    <x v="11"/>
    <m/>
    <m/>
    <x v="19"/>
    <x v="11"/>
    <x v="7"/>
    <x v="0"/>
    <x v="0"/>
    <x v="3"/>
    <n v="-7142.86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7"/>
    <n v="0"/>
    <n v="1190.48"/>
    <m/>
    <x v="19"/>
    <x v="11"/>
    <m/>
    <m/>
    <x v="19"/>
    <x v="11"/>
    <x v="7"/>
    <x v="0"/>
    <x v="0"/>
    <x v="3"/>
    <n v="-1190.48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7"/>
    <n v="0"/>
    <n v="45238.1"/>
    <m/>
    <x v="19"/>
    <x v="11"/>
    <m/>
    <m/>
    <x v="19"/>
    <x v="11"/>
    <x v="7"/>
    <x v="0"/>
    <x v="0"/>
    <x v="3"/>
    <n v="-45238.1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7"/>
    <n v="0"/>
    <n v="1785714.29"/>
    <m/>
    <x v="19"/>
    <x v="11"/>
    <m/>
    <m/>
    <x v="19"/>
    <x v="11"/>
    <x v="7"/>
    <x v="0"/>
    <x v="0"/>
    <x v="3"/>
    <n v="-1785714.29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7"/>
    <n v="0"/>
    <n v="833333.33"/>
    <m/>
    <x v="19"/>
    <x v="11"/>
    <m/>
    <m/>
    <x v="19"/>
    <x v="11"/>
    <x v="7"/>
    <x v="0"/>
    <x v="0"/>
    <x v="3"/>
    <n v="-833333.33"/>
    <x v="24"/>
    <x v="1"/>
    <n v="2022"/>
    <x v="4"/>
  </r>
  <r>
    <x v="9"/>
    <m/>
    <x v="5"/>
    <x v="1"/>
    <x v="0"/>
    <x v="0"/>
    <x v="1"/>
    <x v="0"/>
    <m/>
    <s v="FORECAST"/>
    <x v="2"/>
    <x v="0"/>
    <d v="2022-12-30T00:00:00"/>
    <x v="387"/>
    <n v="0"/>
    <n v="6904761.9000000004"/>
    <m/>
    <x v="19"/>
    <x v="11"/>
    <m/>
    <m/>
    <x v="19"/>
    <x v="11"/>
    <x v="7"/>
    <x v="0"/>
    <x v="0"/>
    <x v="3"/>
    <n v="-6904761.9000000004"/>
    <x v="24"/>
    <x v="1"/>
    <n v="2022"/>
    <x v="4"/>
  </r>
  <r>
    <x v="9"/>
    <s v="2.05.01.00.00.00"/>
    <x v="5"/>
    <x v="2"/>
    <x v="0"/>
    <x v="0"/>
    <x v="1"/>
    <x v="0"/>
    <m/>
    <s v="FORECAST"/>
    <x v="2"/>
    <x v="0"/>
    <d v="2022-12-30T00:00:00"/>
    <x v="387"/>
    <n v="0"/>
    <n v="476190.48"/>
    <m/>
    <x v="19"/>
    <x v="2"/>
    <m/>
    <m/>
    <x v="19"/>
    <x v="2"/>
    <x v="7"/>
    <x v="0"/>
    <x v="0"/>
    <x v="3"/>
    <n v="476190.48"/>
    <x v="24"/>
    <x v="1"/>
    <n v="2022"/>
    <x v="4"/>
  </r>
  <r>
    <x v="9"/>
    <m/>
    <x v="5"/>
    <x v="1"/>
    <x v="0"/>
    <x v="0"/>
    <x v="0"/>
    <x v="0"/>
    <m/>
    <s v="FORECAST"/>
    <x v="2"/>
    <x v="0"/>
    <d v="2022-12-30T00:00:00"/>
    <x v="387"/>
    <n v="0"/>
    <n v="9577380.9499999993"/>
    <m/>
    <x v="19"/>
    <x v="11"/>
    <m/>
    <m/>
    <x v="19"/>
    <x v="11"/>
    <x v="7"/>
    <x v="0"/>
    <x v="0"/>
    <x v="3"/>
    <n v="-9577380.9499999993"/>
    <x v="24"/>
    <x v="1"/>
    <n v="2022"/>
    <x v="4"/>
  </r>
  <r>
    <x v="5"/>
    <s v="2.15.01.18.00.00"/>
    <x v="5"/>
    <x v="1"/>
    <x v="0"/>
    <x v="0"/>
    <x v="1"/>
    <x v="3"/>
    <m/>
    <s v="FORECAST"/>
    <x v="2"/>
    <x v="0"/>
    <d v="2022-12-30T00:00:00"/>
    <x v="387"/>
    <n v="0"/>
    <n v="-23.81"/>
    <m/>
    <x v="26"/>
    <x v="19"/>
    <m/>
    <m/>
    <x v="5"/>
    <x v="19"/>
    <x v="0"/>
    <x v="0"/>
    <x v="0"/>
    <x v="3"/>
    <n v="23.81"/>
    <x v="24"/>
    <x v="45"/>
    <n v="2022"/>
    <x v="4"/>
  </r>
  <r>
    <x v="15"/>
    <s v="2.06.01.00.00.00"/>
    <x v="5"/>
    <x v="1"/>
    <x v="0"/>
    <x v="0"/>
    <x v="1"/>
    <x v="3"/>
    <m/>
    <s v="FORECAST"/>
    <x v="2"/>
    <x v="0"/>
    <d v="2022-12-30T00:00:00"/>
    <x v="387"/>
    <n v="0"/>
    <n v="-19047.62"/>
    <m/>
    <x v="32"/>
    <x v="19"/>
    <m/>
    <m/>
    <x v="23"/>
    <x v="19"/>
    <x v="12"/>
    <x v="0"/>
    <x v="0"/>
    <x v="3"/>
    <n v="19047.62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3.14"/>
    <m/>
    <x v="17"/>
    <x v="14"/>
    <m/>
    <m/>
    <x v="17"/>
    <x v="14"/>
    <x v="16"/>
    <x v="0"/>
    <x v="0"/>
    <x v="3"/>
    <n v="53.1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85.38"/>
    <m/>
    <x v="17"/>
    <x v="14"/>
    <m/>
    <m/>
    <x v="17"/>
    <x v="14"/>
    <x v="16"/>
    <x v="0"/>
    <x v="0"/>
    <x v="3"/>
    <n v="85.38"/>
    <x v="24"/>
    <x v="1"/>
    <n v="2022"/>
    <x v="4"/>
  </r>
  <r>
    <x v="4"/>
    <s v="2.12.00.00.00.00"/>
    <x v="5"/>
    <x v="1"/>
    <x v="0"/>
    <x v="0"/>
    <x v="1"/>
    <x v="3"/>
    <m/>
    <s v="FORECAST"/>
    <x v="2"/>
    <x v="0"/>
    <d v="2022-12-30T00:00:00"/>
    <x v="387"/>
    <n v="0"/>
    <n v="-1190.48"/>
    <m/>
    <x v="3"/>
    <x v="4"/>
    <m/>
    <m/>
    <x v="3"/>
    <x v="4"/>
    <x v="3"/>
    <x v="0"/>
    <x v="0"/>
    <x v="3"/>
    <n v="1190.48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74.03"/>
    <m/>
    <x v="17"/>
    <x v="14"/>
    <m/>
    <m/>
    <x v="17"/>
    <x v="14"/>
    <x v="16"/>
    <x v="0"/>
    <x v="0"/>
    <x v="3"/>
    <n v="74.03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30.62"/>
    <m/>
    <x v="17"/>
    <x v="14"/>
    <m/>
    <m/>
    <x v="17"/>
    <x v="14"/>
    <x v="16"/>
    <x v="0"/>
    <x v="0"/>
    <x v="3"/>
    <n v="30.62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534.5"/>
    <m/>
    <x v="17"/>
    <x v="9"/>
    <m/>
    <m/>
    <x v="17"/>
    <x v="9"/>
    <x v="16"/>
    <x v="0"/>
    <x v="0"/>
    <x v="3"/>
    <n v="534.5"/>
    <x v="24"/>
    <x v="1"/>
    <n v="2022"/>
    <x v="4"/>
  </r>
  <r>
    <x v="6"/>
    <s v="2.15.03.00.00.00"/>
    <x v="5"/>
    <x v="1"/>
    <x v="0"/>
    <x v="0"/>
    <x v="1"/>
    <x v="3"/>
    <m/>
    <s v="FORECAST"/>
    <x v="2"/>
    <x v="0"/>
    <d v="2022-12-30T00:00:00"/>
    <x v="387"/>
    <n v="0"/>
    <n v="-11904.76"/>
    <m/>
    <x v="1"/>
    <x v="20"/>
    <m/>
    <m/>
    <x v="1"/>
    <x v="20"/>
    <x v="0"/>
    <x v="0"/>
    <x v="0"/>
    <x v="3"/>
    <n v="11904.76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005.53"/>
    <m/>
    <x v="17"/>
    <x v="9"/>
    <m/>
    <m/>
    <x v="17"/>
    <x v="9"/>
    <x v="16"/>
    <x v="0"/>
    <x v="0"/>
    <x v="3"/>
    <n v="1005.53"/>
    <x v="24"/>
    <x v="1"/>
    <n v="2022"/>
    <x v="4"/>
  </r>
  <r>
    <x v="15"/>
    <s v="2.06.02.00.00.00"/>
    <x v="5"/>
    <x v="1"/>
    <x v="0"/>
    <x v="0"/>
    <x v="1"/>
    <x v="3"/>
    <m/>
    <s v="FORECAST"/>
    <x v="2"/>
    <x v="0"/>
    <d v="2022-12-30T00:00:00"/>
    <x v="387"/>
    <n v="0"/>
    <n v="-26190.48"/>
    <m/>
    <x v="31"/>
    <x v="19"/>
    <m/>
    <m/>
    <x v="23"/>
    <x v="19"/>
    <x v="12"/>
    <x v="0"/>
    <x v="0"/>
    <x v="3"/>
    <n v="26190.48"/>
    <x v="24"/>
    <x v="45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34.340000000000003"/>
    <m/>
    <x v="17"/>
    <x v="7"/>
    <m/>
    <m/>
    <x v="17"/>
    <x v="7"/>
    <x v="16"/>
    <x v="0"/>
    <x v="0"/>
    <x v="3"/>
    <n v="34.340000000000003"/>
    <x v="24"/>
    <x v="1"/>
    <n v="2022"/>
    <x v="4"/>
  </r>
  <r>
    <x v="40"/>
    <s v="2.01.05.01.00.00"/>
    <x v="5"/>
    <x v="1"/>
    <x v="0"/>
    <x v="0"/>
    <x v="1"/>
    <x v="3"/>
    <m/>
    <s v="FORECAST"/>
    <x v="2"/>
    <x v="0"/>
    <d v="2022-12-30T00:00:00"/>
    <x v="387"/>
    <n v="0"/>
    <n v="-921428.57"/>
    <m/>
    <x v="20"/>
    <x v="2"/>
    <m/>
    <m/>
    <x v="20"/>
    <x v="2"/>
    <x v="2"/>
    <x v="0"/>
    <x v="0"/>
    <x v="3"/>
    <n v="921428.57"/>
    <x v="24"/>
    <x v="45"/>
    <n v="2022"/>
    <x v="4"/>
  </r>
  <r>
    <x v="27"/>
    <s v="2.15.08.01.00.00"/>
    <x v="5"/>
    <x v="1"/>
    <x v="0"/>
    <x v="0"/>
    <x v="1"/>
    <x v="3"/>
    <m/>
    <s v="FORECAST"/>
    <x v="2"/>
    <x v="0"/>
    <d v="2022-12-30T00:00:00"/>
    <x v="387"/>
    <n v="0"/>
    <n v="-129.29"/>
    <m/>
    <x v="14"/>
    <x v="5"/>
    <m/>
    <m/>
    <x v="14"/>
    <x v="5"/>
    <x v="0"/>
    <x v="0"/>
    <x v="0"/>
    <x v="3"/>
    <n v="129.29"/>
    <x v="24"/>
    <x v="45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93.7"/>
    <m/>
    <x v="17"/>
    <x v="4"/>
    <m/>
    <m/>
    <x v="17"/>
    <x v="4"/>
    <x v="16"/>
    <x v="0"/>
    <x v="0"/>
    <x v="3"/>
    <n v="193.7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1190.48"/>
    <m/>
    <x v="17"/>
    <x v="4"/>
    <m/>
    <m/>
    <x v="17"/>
    <x v="4"/>
    <x v="16"/>
    <x v="0"/>
    <x v="0"/>
    <x v="3"/>
    <n v="1190.48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622.91"/>
    <m/>
    <x v="17"/>
    <x v="4"/>
    <m/>
    <m/>
    <x v="17"/>
    <x v="4"/>
    <x v="16"/>
    <x v="0"/>
    <x v="0"/>
    <x v="3"/>
    <n v="622.91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108.51"/>
    <m/>
    <x v="17"/>
    <x v="4"/>
    <m/>
    <m/>
    <x v="17"/>
    <x v="4"/>
    <x v="16"/>
    <x v="0"/>
    <x v="0"/>
    <x v="3"/>
    <n v="108.51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951.57"/>
    <m/>
    <x v="17"/>
    <x v="4"/>
    <m/>
    <m/>
    <x v="17"/>
    <x v="4"/>
    <x v="16"/>
    <x v="0"/>
    <x v="0"/>
    <x v="3"/>
    <n v="951.57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920.25"/>
    <m/>
    <x v="17"/>
    <x v="4"/>
    <m/>
    <m/>
    <x v="17"/>
    <x v="4"/>
    <x v="16"/>
    <x v="0"/>
    <x v="0"/>
    <x v="3"/>
    <n v="920.25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0.72"/>
    <m/>
    <x v="17"/>
    <x v="7"/>
    <m/>
    <m/>
    <x v="17"/>
    <x v="7"/>
    <x v="16"/>
    <x v="0"/>
    <x v="0"/>
    <x v="3"/>
    <n v="50.72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172.64"/>
    <m/>
    <x v="17"/>
    <x v="14"/>
    <m/>
    <m/>
    <x v="17"/>
    <x v="14"/>
    <x v="16"/>
    <x v="0"/>
    <x v="0"/>
    <x v="3"/>
    <n v="172.6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85.38"/>
    <m/>
    <x v="17"/>
    <x v="14"/>
    <m/>
    <m/>
    <x v="17"/>
    <x v="14"/>
    <x v="16"/>
    <x v="0"/>
    <x v="0"/>
    <x v="3"/>
    <n v="85.38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33.06"/>
    <m/>
    <x v="17"/>
    <x v="7"/>
    <m/>
    <m/>
    <x v="17"/>
    <x v="7"/>
    <x v="16"/>
    <x v="0"/>
    <x v="0"/>
    <x v="3"/>
    <n v="33.06"/>
    <x v="24"/>
    <x v="1"/>
    <n v="2022"/>
    <x v="4"/>
  </r>
  <r>
    <x v="19"/>
    <s v="1.02.06.00.00.00"/>
    <x v="5"/>
    <x v="2"/>
    <x v="1"/>
    <x v="0"/>
    <x v="1"/>
    <x v="0"/>
    <m/>
    <s v="FORECAST"/>
    <x v="2"/>
    <x v="0"/>
    <d v="2022-12-30T00:00:00"/>
    <x v="387"/>
    <n v="0"/>
    <n v="205.87"/>
    <m/>
    <x v="17"/>
    <x v="7"/>
    <m/>
    <m/>
    <x v="17"/>
    <x v="7"/>
    <x v="16"/>
    <x v="0"/>
    <x v="0"/>
    <x v="3"/>
    <n v="205.87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82.44"/>
    <m/>
    <x v="17"/>
    <x v="7"/>
    <m/>
    <m/>
    <x v="17"/>
    <x v="7"/>
    <x v="16"/>
    <x v="0"/>
    <x v="0"/>
    <x v="3"/>
    <n v="82.44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90.96"/>
    <m/>
    <x v="17"/>
    <x v="7"/>
    <m/>
    <m/>
    <x v="17"/>
    <x v="7"/>
    <x v="16"/>
    <x v="0"/>
    <x v="0"/>
    <x v="3"/>
    <n v="90.96"/>
    <x v="24"/>
    <x v="1"/>
    <n v="2022"/>
    <x v="4"/>
  </r>
  <r>
    <x v="19"/>
    <s v="1.02.09.00.00.00"/>
    <x v="5"/>
    <x v="2"/>
    <x v="1"/>
    <x v="0"/>
    <x v="1"/>
    <x v="0"/>
    <m/>
    <s v="FORECAST"/>
    <x v="2"/>
    <x v="0"/>
    <d v="2022-12-30T00:00:00"/>
    <x v="387"/>
    <n v="0"/>
    <n v="52.26"/>
    <m/>
    <x v="17"/>
    <x v="7"/>
    <m/>
    <m/>
    <x v="17"/>
    <x v="7"/>
    <x v="16"/>
    <x v="0"/>
    <x v="0"/>
    <x v="3"/>
    <n v="52.26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248.57"/>
    <m/>
    <x v="17"/>
    <x v="31"/>
    <m/>
    <m/>
    <x v="17"/>
    <x v="31"/>
    <x v="16"/>
    <x v="0"/>
    <x v="0"/>
    <x v="3"/>
    <n v="248.57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2-12-30T00:00:00"/>
    <x v="387"/>
    <n v="0"/>
    <n v="357.14"/>
    <m/>
    <x v="17"/>
    <x v="19"/>
    <m/>
    <m/>
    <x v="17"/>
    <x v="19"/>
    <x v="16"/>
    <x v="0"/>
    <x v="0"/>
    <x v="3"/>
    <n v="357.14"/>
    <x v="24"/>
    <x v="1"/>
    <n v="2022"/>
    <x v="4"/>
  </r>
  <r>
    <x v="19"/>
    <s v="1.02.11.00.00.00"/>
    <x v="5"/>
    <x v="2"/>
    <x v="1"/>
    <x v="0"/>
    <x v="1"/>
    <x v="0"/>
    <m/>
    <s v="FORECAST"/>
    <x v="2"/>
    <x v="0"/>
    <d v="2023-01-26T00:00:00"/>
    <x v="388"/>
    <n v="0"/>
    <n v="248.57"/>
    <m/>
    <x v="17"/>
    <x v="31"/>
    <m/>
    <m/>
    <x v="17"/>
    <x v="31"/>
    <x v="16"/>
    <x v="1"/>
    <x v="1"/>
    <x v="4"/>
    <n v="248.57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0T00:00:00"/>
    <x v="389"/>
    <n v="0"/>
    <n v="428.57"/>
    <m/>
    <x v="17"/>
    <x v="19"/>
    <m/>
    <m/>
    <x v="17"/>
    <x v="19"/>
    <x v="16"/>
    <x v="1"/>
    <x v="1"/>
    <x v="4"/>
    <n v="428.57"/>
    <x v="25"/>
    <x v="1"/>
    <n v="2023"/>
    <x v="5"/>
  </r>
  <r>
    <x v="15"/>
    <s v="2.06.02.00.00.00"/>
    <x v="5"/>
    <x v="1"/>
    <x v="0"/>
    <x v="0"/>
    <x v="1"/>
    <x v="3"/>
    <m/>
    <s v="FORECAST"/>
    <x v="2"/>
    <x v="0"/>
    <d v="2023-01-30T00:00:00"/>
    <x v="389"/>
    <n v="0"/>
    <n v="-33333.33"/>
    <m/>
    <x v="31"/>
    <x v="19"/>
    <m/>
    <m/>
    <x v="23"/>
    <x v="19"/>
    <x v="12"/>
    <x v="1"/>
    <x v="1"/>
    <x v="4"/>
    <n v="33333.33"/>
    <x v="25"/>
    <x v="46"/>
    <n v="2023"/>
    <x v="5"/>
  </r>
  <r>
    <x v="5"/>
    <s v="2.15.01.18.00.00"/>
    <x v="5"/>
    <x v="1"/>
    <x v="0"/>
    <x v="0"/>
    <x v="1"/>
    <x v="3"/>
    <m/>
    <s v="FORECAST"/>
    <x v="2"/>
    <x v="0"/>
    <d v="2023-01-30T00:00:00"/>
    <x v="389"/>
    <n v="0"/>
    <n v="-23.81"/>
    <m/>
    <x v="26"/>
    <x v="19"/>
    <m/>
    <m/>
    <x v="5"/>
    <x v="19"/>
    <x v="0"/>
    <x v="1"/>
    <x v="1"/>
    <x v="4"/>
    <n v="23.81"/>
    <x v="25"/>
    <x v="46"/>
    <n v="2023"/>
    <x v="5"/>
  </r>
  <r>
    <x v="15"/>
    <s v="2.06.01.00.00.00"/>
    <x v="5"/>
    <x v="1"/>
    <x v="0"/>
    <x v="0"/>
    <x v="1"/>
    <x v="3"/>
    <m/>
    <s v="FORECAST"/>
    <x v="2"/>
    <x v="0"/>
    <d v="2023-01-30T00:00:00"/>
    <x v="389"/>
    <n v="0"/>
    <n v="-19047.62"/>
    <m/>
    <x v="32"/>
    <x v="19"/>
    <m/>
    <m/>
    <x v="23"/>
    <x v="19"/>
    <x v="12"/>
    <x v="1"/>
    <x v="1"/>
    <x v="4"/>
    <n v="19047.62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113.1"/>
    <m/>
    <x v="24"/>
    <x v="13"/>
    <m/>
    <m/>
    <x v="5"/>
    <x v="13"/>
    <x v="0"/>
    <x v="1"/>
    <x v="1"/>
    <x v="4"/>
    <n v="113.1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40.840000000000003"/>
    <m/>
    <x v="24"/>
    <x v="13"/>
    <m/>
    <m/>
    <x v="5"/>
    <x v="13"/>
    <x v="0"/>
    <x v="1"/>
    <x v="1"/>
    <x v="4"/>
    <n v="40.840000000000003"/>
    <x v="25"/>
    <x v="46"/>
    <n v="2023"/>
    <x v="5"/>
  </r>
  <r>
    <x v="5"/>
    <s v="2.15.01.05.02.00"/>
    <x v="5"/>
    <x v="1"/>
    <x v="0"/>
    <x v="0"/>
    <x v="1"/>
    <x v="3"/>
    <m/>
    <s v="FORECAST"/>
    <x v="2"/>
    <x v="0"/>
    <d v="2023-01-31T00:00:00"/>
    <x v="390"/>
    <n v="0"/>
    <n v="-100.74"/>
    <m/>
    <x v="25"/>
    <x v="13"/>
    <m/>
    <m/>
    <x v="5"/>
    <x v="13"/>
    <x v="0"/>
    <x v="1"/>
    <x v="1"/>
    <x v="4"/>
    <n v="100.74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636.07000000000005"/>
    <m/>
    <x v="17"/>
    <x v="2"/>
    <m/>
    <m/>
    <x v="17"/>
    <x v="2"/>
    <x v="16"/>
    <x v="1"/>
    <x v="1"/>
    <x v="4"/>
    <n v="636.07000000000005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6193.85"/>
    <m/>
    <x v="17"/>
    <x v="2"/>
    <m/>
    <m/>
    <x v="17"/>
    <x v="2"/>
    <x v="16"/>
    <x v="1"/>
    <x v="1"/>
    <x v="4"/>
    <n v="6193.85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953.1499999999996"/>
    <m/>
    <x v="17"/>
    <x v="2"/>
    <m/>
    <m/>
    <x v="17"/>
    <x v="2"/>
    <x v="16"/>
    <x v="1"/>
    <x v="1"/>
    <x v="4"/>
    <n v="4953.149999999999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63.2"/>
    <m/>
    <x v="17"/>
    <x v="2"/>
    <m/>
    <m/>
    <x v="17"/>
    <x v="2"/>
    <x v="16"/>
    <x v="1"/>
    <x v="1"/>
    <x v="4"/>
    <n v="363.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6.32"/>
    <m/>
    <x v="17"/>
    <x v="2"/>
    <m/>
    <m/>
    <x v="17"/>
    <x v="2"/>
    <x v="16"/>
    <x v="1"/>
    <x v="1"/>
    <x v="4"/>
    <n v="36.32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4676.16"/>
    <m/>
    <x v="17"/>
    <x v="2"/>
    <m/>
    <m/>
    <x v="17"/>
    <x v="2"/>
    <x v="16"/>
    <x v="1"/>
    <x v="1"/>
    <x v="4"/>
    <n v="14676.16"/>
    <x v="25"/>
    <x v="1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7.14"/>
    <m/>
    <x v="24"/>
    <x v="13"/>
    <m/>
    <m/>
    <x v="5"/>
    <x v="13"/>
    <x v="0"/>
    <x v="1"/>
    <x v="1"/>
    <x v="4"/>
    <n v="7.14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666.67"/>
    <m/>
    <x v="17"/>
    <x v="13"/>
    <m/>
    <m/>
    <x v="17"/>
    <x v="13"/>
    <x v="16"/>
    <x v="1"/>
    <x v="1"/>
    <x v="4"/>
    <n v="1666.67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708.1"/>
    <m/>
    <x v="17"/>
    <x v="13"/>
    <m/>
    <m/>
    <x v="17"/>
    <x v="13"/>
    <x v="16"/>
    <x v="1"/>
    <x v="1"/>
    <x v="4"/>
    <n v="1708.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940.68"/>
    <m/>
    <x v="17"/>
    <x v="2"/>
    <m/>
    <m/>
    <x v="17"/>
    <x v="2"/>
    <x v="16"/>
    <x v="1"/>
    <x v="1"/>
    <x v="4"/>
    <n v="4940.6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78.63"/>
    <m/>
    <x v="17"/>
    <x v="13"/>
    <m/>
    <m/>
    <x v="17"/>
    <x v="13"/>
    <x v="16"/>
    <x v="1"/>
    <x v="1"/>
    <x v="4"/>
    <n v="478.6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409.16"/>
    <m/>
    <x v="17"/>
    <x v="2"/>
    <m/>
    <m/>
    <x v="17"/>
    <x v="2"/>
    <x v="16"/>
    <x v="1"/>
    <x v="1"/>
    <x v="4"/>
    <n v="409.16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137.1099999999999"/>
    <m/>
    <x v="17"/>
    <x v="27"/>
    <m/>
    <m/>
    <x v="17"/>
    <x v="27"/>
    <x v="16"/>
    <x v="1"/>
    <x v="1"/>
    <x v="4"/>
    <n v="1137.109999999999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2.74"/>
    <m/>
    <x v="17"/>
    <x v="13"/>
    <m/>
    <m/>
    <x v="17"/>
    <x v="13"/>
    <x v="16"/>
    <x v="1"/>
    <x v="1"/>
    <x v="4"/>
    <n v="32.74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7.14"/>
    <m/>
    <x v="17"/>
    <x v="12"/>
    <m/>
    <m/>
    <x v="17"/>
    <x v="12"/>
    <x v="16"/>
    <x v="1"/>
    <x v="1"/>
    <x v="4"/>
    <n v="37.1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57142.85999999999"/>
    <m/>
    <x v="17"/>
    <x v="12"/>
    <m/>
    <m/>
    <x v="17"/>
    <x v="12"/>
    <x v="16"/>
    <x v="1"/>
    <x v="1"/>
    <x v="4"/>
    <n v="157142.8599999999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238.18"/>
    <m/>
    <x v="17"/>
    <x v="2"/>
    <m/>
    <m/>
    <x v="17"/>
    <x v="2"/>
    <x v="16"/>
    <x v="1"/>
    <x v="1"/>
    <x v="4"/>
    <n v="1238.1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935.11"/>
    <m/>
    <x v="17"/>
    <x v="2"/>
    <m/>
    <m/>
    <x v="17"/>
    <x v="2"/>
    <x v="16"/>
    <x v="1"/>
    <x v="1"/>
    <x v="4"/>
    <n v="935.11"/>
    <x v="25"/>
    <x v="1"/>
    <n v="2023"/>
    <x v="5"/>
  </r>
  <r>
    <x v="5"/>
    <s v="2.15.08.14.00.00"/>
    <x v="5"/>
    <x v="1"/>
    <x v="0"/>
    <x v="0"/>
    <x v="1"/>
    <x v="3"/>
    <m/>
    <s v="FORECAST"/>
    <x v="2"/>
    <x v="0"/>
    <d v="2023-01-31T00:00:00"/>
    <x v="390"/>
    <n v="0"/>
    <n v="-11904.76"/>
    <m/>
    <x v="5"/>
    <x v="12"/>
    <m/>
    <m/>
    <x v="5"/>
    <x v="12"/>
    <x v="0"/>
    <x v="1"/>
    <x v="1"/>
    <x v="4"/>
    <n v="11904.76"/>
    <x v="25"/>
    <x v="46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76.19"/>
    <m/>
    <x v="24"/>
    <x v="12"/>
    <m/>
    <m/>
    <x v="5"/>
    <x v="12"/>
    <x v="0"/>
    <x v="1"/>
    <x v="1"/>
    <x v="4"/>
    <n v="76.19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7774.54"/>
    <m/>
    <x v="17"/>
    <x v="2"/>
    <m/>
    <m/>
    <x v="17"/>
    <x v="2"/>
    <x v="16"/>
    <x v="1"/>
    <x v="1"/>
    <x v="4"/>
    <n v="17774.54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2564.85"/>
    <m/>
    <x v="17"/>
    <x v="15"/>
    <m/>
    <m/>
    <x v="17"/>
    <x v="15"/>
    <x v="16"/>
    <x v="1"/>
    <x v="1"/>
    <x v="4"/>
    <n v="2564.85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3095.24"/>
    <m/>
    <x v="17"/>
    <x v="3"/>
    <m/>
    <m/>
    <x v="17"/>
    <x v="3"/>
    <x v="16"/>
    <x v="1"/>
    <x v="1"/>
    <x v="4"/>
    <n v="3095.24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2619.0500000000002"/>
    <m/>
    <x v="17"/>
    <x v="3"/>
    <m/>
    <m/>
    <x v="17"/>
    <x v="3"/>
    <x v="16"/>
    <x v="1"/>
    <x v="1"/>
    <x v="4"/>
    <n v="2619.0500000000002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553.51"/>
    <m/>
    <x v="17"/>
    <x v="15"/>
    <m/>
    <m/>
    <x v="17"/>
    <x v="15"/>
    <x v="16"/>
    <x v="1"/>
    <x v="1"/>
    <x v="4"/>
    <n v="553.51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5.54"/>
    <m/>
    <x v="17"/>
    <x v="8"/>
    <m/>
    <m/>
    <x v="17"/>
    <x v="8"/>
    <x v="16"/>
    <x v="1"/>
    <x v="1"/>
    <x v="4"/>
    <n v="55.54"/>
    <x v="25"/>
    <x v="1"/>
    <n v="2023"/>
    <x v="5"/>
  </r>
  <r>
    <x v="36"/>
    <s v="1.03.05.00.00.00"/>
    <x v="5"/>
    <x v="2"/>
    <x v="1"/>
    <x v="0"/>
    <x v="1"/>
    <x v="0"/>
    <m/>
    <s v="FORECAST"/>
    <x v="2"/>
    <x v="0"/>
    <d v="2023-01-31T00:00:00"/>
    <x v="390"/>
    <n v="0"/>
    <n v="652.78"/>
    <m/>
    <x v="8"/>
    <x v="8"/>
    <m/>
    <m/>
    <x v="8"/>
    <x v="8"/>
    <x v="23"/>
    <x v="1"/>
    <x v="1"/>
    <x v="4"/>
    <n v="652.78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9297.19"/>
    <m/>
    <x v="17"/>
    <x v="2"/>
    <m/>
    <m/>
    <x v="17"/>
    <x v="2"/>
    <x v="16"/>
    <x v="1"/>
    <x v="1"/>
    <x v="4"/>
    <n v="9297.19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1731.01"/>
    <m/>
    <x v="17"/>
    <x v="15"/>
    <m/>
    <m/>
    <x v="17"/>
    <x v="15"/>
    <x v="16"/>
    <x v="1"/>
    <x v="1"/>
    <x v="4"/>
    <n v="1731.0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803.96"/>
    <m/>
    <x v="17"/>
    <x v="2"/>
    <m/>
    <m/>
    <x v="17"/>
    <x v="2"/>
    <x v="16"/>
    <x v="1"/>
    <x v="1"/>
    <x v="4"/>
    <n v="803.96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480.91"/>
    <m/>
    <x v="17"/>
    <x v="15"/>
    <m/>
    <m/>
    <x v="17"/>
    <x v="15"/>
    <x v="16"/>
    <x v="1"/>
    <x v="1"/>
    <x v="4"/>
    <n v="480.91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54.2"/>
    <m/>
    <x v="17"/>
    <x v="15"/>
    <m/>
    <m/>
    <x v="17"/>
    <x v="15"/>
    <x v="16"/>
    <x v="1"/>
    <x v="1"/>
    <x v="4"/>
    <n v="54.2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2857.14"/>
    <m/>
    <x v="17"/>
    <x v="3"/>
    <m/>
    <m/>
    <x v="17"/>
    <x v="3"/>
    <x v="16"/>
    <x v="1"/>
    <x v="1"/>
    <x v="4"/>
    <n v="2857.14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82.85"/>
    <m/>
    <x v="17"/>
    <x v="15"/>
    <m/>
    <m/>
    <x v="17"/>
    <x v="15"/>
    <x v="16"/>
    <x v="1"/>
    <x v="1"/>
    <x v="4"/>
    <n v="82.85"/>
    <x v="25"/>
    <x v="1"/>
    <n v="2023"/>
    <x v="5"/>
  </r>
  <r>
    <x v="29"/>
    <s v="2.15.01.07.00.00"/>
    <x v="5"/>
    <x v="1"/>
    <x v="0"/>
    <x v="0"/>
    <x v="1"/>
    <x v="3"/>
    <m/>
    <s v="FORECAST"/>
    <x v="2"/>
    <x v="0"/>
    <d v="2023-01-31T00:00:00"/>
    <x v="390"/>
    <n v="0"/>
    <n v="-4761.8999999999996"/>
    <m/>
    <x v="9"/>
    <x v="21"/>
    <m/>
    <m/>
    <x v="9"/>
    <x v="21"/>
    <x v="0"/>
    <x v="1"/>
    <x v="1"/>
    <x v="4"/>
    <n v="4761.8999999999996"/>
    <x v="25"/>
    <x v="46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5906.83"/>
    <m/>
    <x v="17"/>
    <x v="15"/>
    <m/>
    <m/>
    <x v="17"/>
    <x v="15"/>
    <x v="16"/>
    <x v="1"/>
    <x v="1"/>
    <x v="4"/>
    <n v="5906.8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42.86000000000001"/>
    <m/>
    <x v="17"/>
    <x v="2"/>
    <m/>
    <m/>
    <x v="17"/>
    <x v="2"/>
    <x v="16"/>
    <x v="1"/>
    <x v="1"/>
    <x v="4"/>
    <n v="142.8600000000000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407.31"/>
    <m/>
    <x v="17"/>
    <x v="2"/>
    <m/>
    <m/>
    <x v="17"/>
    <x v="2"/>
    <x v="16"/>
    <x v="1"/>
    <x v="1"/>
    <x v="4"/>
    <n v="2407.31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96.81"/>
    <m/>
    <x v="17"/>
    <x v="2"/>
    <m/>
    <m/>
    <x v="17"/>
    <x v="2"/>
    <x v="16"/>
    <x v="1"/>
    <x v="1"/>
    <x v="4"/>
    <n v="296.81"/>
    <x v="25"/>
    <x v="1"/>
    <n v="2023"/>
    <x v="5"/>
  </r>
  <r>
    <x v="5"/>
    <s v="2.15.01.12.00.00"/>
    <x v="5"/>
    <x v="1"/>
    <x v="0"/>
    <x v="0"/>
    <x v="1"/>
    <x v="3"/>
    <m/>
    <s v="FORECAST"/>
    <x v="2"/>
    <x v="0"/>
    <d v="2023-01-31T00:00:00"/>
    <x v="390"/>
    <n v="0"/>
    <n v="-7.52"/>
    <m/>
    <x v="24"/>
    <x v="13"/>
    <m/>
    <m/>
    <x v="5"/>
    <x v="13"/>
    <x v="0"/>
    <x v="1"/>
    <x v="1"/>
    <x v="4"/>
    <n v="7.52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839.03"/>
    <m/>
    <x v="17"/>
    <x v="2"/>
    <m/>
    <m/>
    <x v="17"/>
    <x v="2"/>
    <x v="16"/>
    <x v="1"/>
    <x v="1"/>
    <x v="4"/>
    <n v="3839.0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79.650000000000006"/>
    <m/>
    <x v="17"/>
    <x v="2"/>
    <m/>
    <m/>
    <x v="17"/>
    <x v="2"/>
    <x v="16"/>
    <x v="1"/>
    <x v="1"/>
    <x v="4"/>
    <n v="79.65000000000000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7609.16"/>
    <m/>
    <x v="17"/>
    <x v="2"/>
    <m/>
    <m/>
    <x v="17"/>
    <x v="2"/>
    <x v="16"/>
    <x v="1"/>
    <x v="1"/>
    <x v="4"/>
    <n v="7609.16"/>
    <x v="25"/>
    <x v="1"/>
    <n v="2023"/>
    <x v="5"/>
  </r>
  <r>
    <x v="5"/>
    <s v="2.15.08.14.00.00"/>
    <x v="5"/>
    <x v="1"/>
    <x v="0"/>
    <x v="0"/>
    <x v="1"/>
    <x v="3"/>
    <m/>
    <s v="FORECAST"/>
    <x v="2"/>
    <x v="0"/>
    <d v="2023-01-31T00:00:00"/>
    <x v="390"/>
    <n v="0"/>
    <n v="-119.05"/>
    <m/>
    <x v="5"/>
    <x v="30"/>
    <m/>
    <m/>
    <x v="5"/>
    <x v="30"/>
    <x v="0"/>
    <x v="1"/>
    <x v="1"/>
    <x v="4"/>
    <n v="119.05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545.52"/>
    <m/>
    <x v="17"/>
    <x v="2"/>
    <m/>
    <m/>
    <x v="17"/>
    <x v="2"/>
    <x v="16"/>
    <x v="1"/>
    <x v="1"/>
    <x v="4"/>
    <n v="3545.52"/>
    <x v="25"/>
    <x v="1"/>
    <n v="2023"/>
    <x v="5"/>
  </r>
  <r>
    <x v="19"/>
    <s v="1.02.03.00.00.00"/>
    <x v="5"/>
    <x v="2"/>
    <x v="1"/>
    <x v="0"/>
    <x v="1"/>
    <x v="0"/>
    <m/>
    <s v="FORECAST"/>
    <x v="2"/>
    <x v="0"/>
    <d v="2023-01-31T00:00:00"/>
    <x v="390"/>
    <n v="0"/>
    <n v="76.66"/>
    <m/>
    <x v="17"/>
    <x v="15"/>
    <m/>
    <m/>
    <x v="17"/>
    <x v="15"/>
    <x v="16"/>
    <x v="1"/>
    <x v="1"/>
    <x v="4"/>
    <n v="76.6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6.45"/>
    <m/>
    <x v="17"/>
    <x v="20"/>
    <m/>
    <m/>
    <x v="17"/>
    <x v="20"/>
    <x v="16"/>
    <x v="1"/>
    <x v="1"/>
    <x v="4"/>
    <n v="6.45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47.62"/>
    <m/>
    <x v="17"/>
    <x v="20"/>
    <m/>
    <m/>
    <x v="17"/>
    <x v="20"/>
    <x v="16"/>
    <x v="1"/>
    <x v="1"/>
    <x v="4"/>
    <n v="147.62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10714.29"/>
    <m/>
    <x v="17"/>
    <x v="5"/>
    <m/>
    <m/>
    <x v="17"/>
    <x v="5"/>
    <x v="16"/>
    <x v="1"/>
    <x v="1"/>
    <x v="4"/>
    <n v="10714.29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54.76"/>
    <m/>
    <x v="17"/>
    <x v="20"/>
    <m/>
    <m/>
    <x v="17"/>
    <x v="20"/>
    <x v="16"/>
    <x v="1"/>
    <x v="1"/>
    <x v="4"/>
    <n v="154.76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1428.57"/>
    <m/>
    <x v="17"/>
    <x v="5"/>
    <m/>
    <m/>
    <x v="17"/>
    <x v="5"/>
    <x v="16"/>
    <x v="1"/>
    <x v="1"/>
    <x v="4"/>
    <n v="1428.57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9047.6200000000008"/>
    <m/>
    <x v="17"/>
    <x v="5"/>
    <m/>
    <m/>
    <x v="17"/>
    <x v="5"/>
    <x v="16"/>
    <x v="1"/>
    <x v="1"/>
    <x v="4"/>
    <n v="9047.6200000000008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1-31T00:00:00"/>
    <x v="390"/>
    <n v="0"/>
    <n v="7142.86"/>
    <m/>
    <x v="17"/>
    <x v="5"/>
    <m/>
    <m/>
    <x v="17"/>
    <x v="5"/>
    <x v="16"/>
    <x v="1"/>
    <x v="1"/>
    <x v="4"/>
    <n v="7142.8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02.38"/>
    <m/>
    <x v="17"/>
    <x v="20"/>
    <m/>
    <m/>
    <x v="17"/>
    <x v="20"/>
    <x v="16"/>
    <x v="1"/>
    <x v="1"/>
    <x v="4"/>
    <n v="202.38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90"/>
    <n v="0"/>
    <n v="1785714.29"/>
    <m/>
    <x v="19"/>
    <x v="11"/>
    <m/>
    <m/>
    <x v="19"/>
    <x v="11"/>
    <x v="7"/>
    <x v="1"/>
    <x v="1"/>
    <x v="4"/>
    <n v="-1785714.29"/>
    <x v="25"/>
    <x v="1"/>
    <n v="2023"/>
    <x v="5"/>
  </r>
  <r>
    <x v="16"/>
    <m/>
    <x v="5"/>
    <x v="1"/>
    <x v="1"/>
    <x v="0"/>
    <x v="0"/>
    <x v="0"/>
    <m/>
    <s v="FORECAST"/>
    <x v="2"/>
    <x v="0"/>
    <d v="2023-01-31T00:00:00"/>
    <x v="390"/>
    <n v="0"/>
    <n v="8697619.0500000007"/>
    <m/>
    <x v="18"/>
    <x v="11"/>
    <m/>
    <m/>
    <x v="18"/>
    <x v="11"/>
    <x v="13"/>
    <x v="1"/>
    <x v="1"/>
    <x v="4"/>
    <n v="8697619.0500000007"/>
    <x v="25"/>
    <x v="1"/>
    <n v="2023"/>
    <x v="5"/>
  </r>
  <r>
    <x v="5"/>
    <m/>
    <x v="5"/>
    <x v="1"/>
    <x v="0"/>
    <x v="0"/>
    <x v="1"/>
    <x v="0"/>
    <m/>
    <s v="FORECAST"/>
    <x v="2"/>
    <x v="0"/>
    <d v="2023-01-31T00:00:00"/>
    <x v="390"/>
    <n v="0"/>
    <n v="71428.570000000007"/>
    <m/>
    <x v="5"/>
    <x v="11"/>
    <m/>
    <m/>
    <x v="5"/>
    <x v="11"/>
    <x v="0"/>
    <x v="1"/>
    <x v="1"/>
    <x v="4"/>
    <n v="-71428.570000000007"/>
    <x v="25"/>
    <x v="1"/>
    <n v="2023"/>
    <x v="5"/>
  </r>
  <r>
    <x v="29"/>
    <m/>
    <x v="5"/>
    <x v="1"/>
    <x v="0"/>
    <x v="0"/>
    <x v="1"/>
    <x v="0"/>
    <m/>
    <s v="FORECAST"/>
    <x v="2"/>
    <x v="0"/>
    <d v="2023-01-31T00:00:00"/>
    <x v="390"/>
    <n v="0"/>
    <n v="26190.48"/>
    <m/>
    <x v="9"/>
    <x v="11"/>
    <m/>
    <m/>
    <x v="9"/>
    <x v="11"/>
    <x v="0"/>
    <x v="1"/>
    <x v="1"/>
    <x v="4"/>
    <n v="-26190.48"/>
    <x v="25"/>
    <x v="1"/>
    <n v="2023"/>
    <x v="5"/>
  </r>
  <r>
    <x v="6"/>
    <m/>
    <x v="5"/>
    <x v="1"/>
    <x v="0"/>
    <x v="0"/>
    <x v="1"/>
    <x v="0"/>
    <m/>
    <s v="FORECAST"/>
    <x v="2"/>
    <x v="0"/>
    <d v="2023-01-31T00:00:00"/>
    <x v="390"/>
    <n v="0"/>
    <n v="95238.1"/>
    <m/>
    <x v="1"/>
    <x v="11"/>
    <m/>
    <m/>
    <x v="1"/>
    <x v="11"/>
    <x v="0"/>
    <x v="1"/>
    <x v="1"/>
    <x v="4"/>
    <n v="-95238.1"/>
    <x v="25"/>
    <x v="1"/>
    <n v="2023"/>
    <x v="5"/>
  </r>
  <r>
    <x v="27"/>
    <m/>
    <x v="5"/>
    <x v="1"/>
    <x v="0"/>
    <x v="0"/>
    <x v="1"/>
    <x v="0"/>
    <m/>
    <s v="FORECAST"/>
    <x v="2"/>
    <x v="0"/>
    <d v="2023-01-31T00:00:00"/>
    <x v="390"/>
    <n v="0"/>
    <n v="4761.8999999999996"/>
    <m/>
    <x v="14"/>
    <x v="11"/>
    <m/>
    <m/>
    <x v="14"/>
    <x v="11"/>
    <x v="0"/>
    <x v="1"/>
    <x v="1"/>
    <x v="4"/>
    <n v="-4761.8999999999996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90"/>
    <n v="0"/>
    <n v="7142.86"/>
    <m/>
    <x v="19"/>
    <x v="11"/>
    <m/>
    <m/>
    <x v="19"/>
    <x v="11"/>
    <x v="7"/>
    <x v="1"/>
    <x v="1"/>
    <x v="4"/>
    <n v="-7142.86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90"/>
    <n v="0"/>
    <n v="9523.81"/>
    <m/>
    <x v="19"/>
    <x v="11"/>
    <m/>
    <m/>
    <x v="19"/>
    <x v="11"/>
    <x v="7"/>
    <x v="1"/>
    <x v="1"/>
    <x v="4"/>
    <n v="-9523.81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90"/>
    <n v="0"/>
    <n v="47619.05"/>
    <m/>
    <x v="19"/>
    <x v="11"/>
    <m/>
    <m/>
    <x v="19"/>
    <x v="11"/>
    <x v="7"/>
    <x v="1"/>
    <x v="1"/>
    <x v="4"/>
    <n v="-47619.05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90"/>
    <n v="0"/>
    <n v="52380.95"/>
    <m/>
    <x v="19"/>
    <x v="11"/>
    <m/>
    <m/>
    <x v="19"/>
    <x v="11"/>
    <x v="7"/>
    <x v="1"/>
    <x v="1"/>
    <x v="4"/>
    <n v="-52380.95"/>
    <x v="25"/>
    <x v="1"/>
    <n v="2023"/>
    <x v="5"/>
  </r>
  <r>
    <x v="9"/>
    <s v="2.01.01.01.00.00"/>
    <x v="5"/>
    <x v="1"/>
    <x v="0"/>
    <x v="0"/>
    <x v="1"/>
    <x v="3"/>
    <m/>
    <s v="FORECAST"/>
    <x v="2"/>
    <x v="0"/>
    <d v="2023-01-31T00:00:00"/>
    <x v="390"/>
    <n v="0"/>
    <n v="-6190476.1900000004"/>
    <m/>
    <x v="19"/>
    <x v="6"/>
    <m/>
    <m/>
    <x v="19"/>
    <x v="6"/>
    <x v="7"/>
    <x v="1"/>
    <x v="1"/>
    <x v="4"/>
    <n v="6190476.1900000004"/>
    <x v="25"/>
    <x v="46"/>
    <n v="2023"/>
    <x v="5"/>
  </r>
  <r>
    <x v="9"/>
    <m/>
    <x v="5"/>
    <x v="1"/>
    <x v="0"/>
    <x v="0"/>
    <x v="1"/>
    <x v="0"/>
    <m/>
    <s v="FORECAST"/>
    <x v="2"/>
    <x v="0"/>
    <d v="2023-01-31T00:00:00"/>
    <x v="390"/>
    <n v="0"/>
    <n v="4761.8999999999996"/>
    <m/>
    <x v="19"/>
    <x v="11"/>
    <m/>
    <m/>
    <x v="19"/>
    <x v="11"/>
    <x v="7"/>
    <x v="1"/>
    <x v="1"/>
    <x v="4"/>
    <n v="-4761.8999999999996"/>
    <x v="25"/>
    <x v="1"/>
    <n v="2023"/>
    <x v="5"/>
  </r>
  <r>
    <x v="9"/>
    <s v="2.05.01.00.00.00"/>
    <x v="5"/>
    <x v="2"/>
    <x v="0"/>
    <x v="0"/>
    <x v="1"/>
    <x v="0"/>
    <m/>
    <s v="FORECAST"/>
    <x v="2"/>
    <x v="0"/>
    <d v="2023-01-31T00:00:00"/>
    <x v="390"/>
    <n v="0"/>
    <n v="476190.48"/>
    <m/>
    <x v="19"/>
    <x v="2"/>
    <m/>
    <m/>
    <x v="19"/>
    <x v="2"/>
    <x v="7"/>
    <x v="1"/>
    <x v="1"/>
    <x v="4"/>
    <n v="476190.48"/>
    <x v="25"/>
    <x v="1"/>
    <n v="2023"/>
    <x v="5"/>
  </r>
  <r>
    <x v="9"/>
    <m/>
    <x v="5"/>
    <x v="1"/>
    <x v="0"/>
    <x v="0"/>
    <x v="1"/>
    <x v="0"/>
    <m/>
    <s v="FORECAST"/>
    <x v="2"/>
    <x v="0"/>
    <d v="2023-01-31T00:00:00"/>
    <x v="390"/>
    <n v="0"/>
    <n v="6592857.1399999997"/>
    <m/>
    <x v="19"/>
    <x v="11"/>
    <m/>
    <m/>
    <x v="19"/>
    <x v="11"/>
    <x v="7"/>
    <x v="1"/>
    <x v="1"/>
    <x v="4"/>
    <n v="-6592857.1399999997"/>
    <x v="25"/>
    <x v="1"/>
    <n v="2023"/>
    <x v="5"/>
  </r>
  <r>
    <x v="9"/>
    <s v="2.15.03.00.00.00"/>
    <x v="5"/>
    <x v="1"/>
    <x v="0"/>
    <x v="0"/>
    <x v="1"/>
    <x v="3"/>
    <m/>
    <s v="FORECAST"/>
    <x v="2"/>
    <x v="0"/>
    <d v="2023-01-31T00:00:00"/>
    <x v="390"/>
    <n v="0"/>
    <n v="-8333.33"/>
    <m/>
    <x v="19"/>
    <x v="6"/>
    <m/>
    <m/>
    <x v="19"/>
    <x v="6"/>
    <x v="7"/>
    <x v="1"/>
    <x v="1"/>
    <x v="4"/>
    <n v="8333.33"/>
    <x v="25"/>
    <x v="46"/>
    <n v="2023"/>
    <x v="5"/>
  </r>
  <r>
    <x v="9"/>
    <s v="2.15.08.14.00.00"/>
    <x v="5"/>
    <x v="1"/>
    <x v="0"/>
    <x v="0"/>
    <x v="1"/>
    <x v="3"/>
    <m/>
    <s v="FORECAST"/>
    <x v="2"/>
    <x v="0"/>
    <d v="2023-01-31T00:00:00"/>
    <x v="390"/>
    <n v="0"/>
    <n v="-1190.48"/>
    <m/>
    <x v="19"/>
    <x v="6"/>
    <m/>
    <m/>
    <x v="19"/>
    <x v="6"/>
    <x v="7"/>
    <x v="1"/>
    <x v="1"/>
    <x v="4"/>
    <n v="1190.48"/>
    <x v="25"/>
    <x v="46"/>
    <n v="2023"/>
    <x v="5"/>
  </r>
  <r>
    <x v="9"/>
    <s v="2.15.01.12.00.00"/>
    <x v="5"/>
    <x v="1"/>
    <x v="0"/>
    <x v="0"/>
    <x v="1"/>
    <x v="3"/>
    <m/>
    <s v="FORECAST"/>
    <x v="2"/>
    <x v="0"/>
    <d v="2023-01-31T00:00:00"/>
    <x v="390"/>
    <n v="0"/>
    <n v="-2380.9499999999998"/>
    <m/>
    <x v="19"/>
    <x v="6"/>
    <m/>
    <m/>
    <x v="19"/>
    <x v="6"/>
    <x v="7"/>
    <x v="1"/>
    <x v="1"/>
    <x v="4"/>
    <n v="2380.9499999999998"/>
    <x v="25"/>
    <x v="46"/>
    <n v="2023"/>
    <x v="5"/>
  </r>
  <r>
    <x v="9"/>
    <s v="2.03.01.02.00.00"/>
    <x v="5"/>
    <x v="1"/>
    <x v="0"/>
    <x v="0"/>
    <x v="1"/>
    <x v="3"/>
    <m/>
    <s v="FORECAST"/>
    <x v="2"/>
    <x v="0"/>
    <d v="2023-01-31T00:00:00"/>
    <x v="390"/>
    <n v="0"/>
    <n v="-7142.86"/>
    <m/>
    <x v="19"/>
    <x v="6"/>
    <m/>
    <m/>
    <x v="19"/>
    <x v="6"/>
    <x v="7"/>
    <x v="1"/>
    <x v="1"/>
    <x v="4"/>
    <n v="7142.86"/>
    <x v="25"/>
    <x v="46"/>
    <n v="2023"/>
    <x v="5"/>
  </r>
  <r>
    <x v="9"/>
    <s v="2.02.00.00.00.00"/>
    <x v="5"/>
    <x v="1"/>
    <x v="0"/>
    <x v="0"/>
    <x v="1"/>
    <x v="3"/>
    <m/>
    <s v="FORECAST"/>
    <x v="2"/>
    <x v="0"/>
    <d v="2023-01-31T00:00:00"/>
    <x v="390"/>
    <n v="0"/>
    <n v="-1785714.29"/>
    <m/>
    <x v="19"/>
    <x v="6"/>
    <m/>
    <m/>
    <x v="19"/>
    <x v="6"/>
    <x v="7"/>
    <x v="1"/>
    <x v="1"/>
    <x v="4"/>
    <n v="1785714.29"/>
    <x v="25"/>
    <x v="46"/>
    <n v="2023"/>
    <x v="5"/>
  </r>
  <r>
    <x v="9"/>
    <s v="2.01.04.00.00.00"/>
    <x v="5"/>
    <x v="1"/>
    <x v="0"/>
    <x v="0"/>
    <x v="1"/>
    <x v="3"/>
    <m/>
    <s v="FORECAST"/>
    <x v="2"/>
    <x v="0"/>
    <d v="2023-01-31T00:00:00"/>
    <x v="390"/>
    <n v="0"/>
    <n v="-35714.29"/>
    <m/>
    <x v="19"/>
    <x v="6"/>
    <m/>
    <m/>
    <x v="19"/>
    <x v="6"/>
    <x v="7"/>
    <x v="1"/>
    <x v="1"/>
    <x v="4"/>
    <n v="35714.29"/>
    <x v="25"/>
    <x v="46"/>
    <n v="2023"/>
    <x v="5"/>
  </r>
  <r>
    <x v="9"/>
    <s v="2.01.02.00.00.00"/>
    <x v="5"/>
    <x v="1"/>
    <x v="0"/>
    <x v="0"/>
    <x v="1"/>
    <x v="3"/>
    <m/>
    <s v="FORECAST"/>
    <x v="2"/>
    <x v="0"/>
    <d v="2023-01-31T00:00:00"/>
    <x v="390"/>
    <n v="0"/>
    <n v="-309523.81"/>
    <m/>
    <x v="19"/>
    <x v="6"/>
    <m/>
    <m/>
    <x v="19"/>
    <x v="6"/>
    <x v="7"/>
    <x v="1"/>
    <x v="1"/>
    <x v="4"/>
    <n v="309523.81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65770.25"/>
    <m/>
    <x v="17"/>
    <x v="10"/>
    <m/>
    <m/>
    <x v="17"/>
    <x v="10"/>
    <x v="16"/>
    <x v="1"/>
    <x v="1"/>
    <x v="4"/>
    <n v="65770.25"/>
    <x v="25"/>
    <x v="1"/>
    <n v="2023"/>
    <x v="5"/>
  </r>
  <r>
    <x v="27"/>
    <s v="2.15.08.01.00.00"/>
    <x v="5"/>
    <x v="1"/>
    <x v="0"/>
    <x v="0"/>
    <x v="1"/>
    <x v="3"/>
    <m/>
    <s v="FORECAST"/>
    <x v="2"/>
    <x v="0"/>
    <d v="2023-01-31T00:00:00"/>
    <x v="390"/>
    <n v="0"/>
    <n v="-143.57"/>
    <m/>
    <x v="14"/>
    <x v="5"/>
    <m/>
    <m/>
    <x v="14"/>
    <x v="5"/>
    <x v="0"/>
    <x v="1"/>
    <x v="1"/>
    <x v="4"/>
    <n v="143.57"/>
    <x v="25"/>
    <x v="46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85.38"/>
    <m/>
    <x v="17"/>
    <x v="14"/>
    <m/>
    <m/>
    <x v="17"/>
    <x v="14"/>
    <x v="16"/>
    <x v="1"/>
    <x v="1"/>
    <x v="4"/>
    <n v="85.38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90.96"/>
    <m/>
    <x v="17"/>
    <x v="7"/>
    <m/>
    <m/>
    <x v="17"/>
    <x v="7"/>
    <x v="16"/>
    <x v="1"/>
    <x v="1"/>
    <x v="4"/>
    <n v="90.96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205.87"/>
    <m/>
    <x v="17"/>
    <x v="7"/>
    <m/>
    <m/>
    <x v="17"/>
    <x v="7"/>
    <x v="16"/>
    <x v="1"/>
    <x v="1"/>
    <x v="4"/>
    <n v="205.8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85.38"/>
    <m/>
    <x v="17"/>
    <x v="14"/>
    <m/>
    <m/>
    <x v="17"/>
    <x v="14"/>
    <x v="16"/>
    <x v="1"/>
    <x v="1"/>
    <x v="4"/>
    <n v="85.38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0.72"/>
    <m/>
    <x v="17"/>
    <x v="7"/>
    <m/>
    <m/>
    <x v="17"/>
    <x v="7"/>
    <x v="16"/>
    <x v="1"/>
    <x v="1"/>
    <x v="4"/>
    <n v="50.72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34.340000000000003"/>
    <m/>
    <x v="17"/>
    <x v="7"/>
    <m/>
    <m/>
    <x v="17"/>
    <x v="7"/>
    <x v="16"/>
    <x v="1"/>
    <x v="1"/>
    <x v="4"/>
    <n v="34.340000000000003"/>
    <x v="25"/>
    <x v="1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108.51"/>
    <m/>
    <x v="17"/>
    <x v="4"/>
    <m/>
    <m/>
    <x v="17"/>
    <x v="4"/>
    <x v="16"/>
    <x v="1"/>
    <x v="1"/>
    <x v="4"/>
    <n v="108.51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2.26"/>
    <m/>
    <x v="17"/>
    <x v="7"/>
    <m/>
    <m/>
    <x v="17"/>
    <x v="7"/>
    <x v="16"/>
    <x v="1"/>
    <x v="1"/>
    <x v="4"/>
    <n v="52.26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190.48"/>
    <m/>
    <x v="17"/>
    <x v="4"/>
    <m/>
    <m/>
    <x v="17"/>
    <x v="4"/>
    <x v="16"/>
    <x v="1"/>
    <x v="1"/>
    <x v="4"/>
    <n v="1190.48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82.44"/>
    <m/>
    <x v="17"/>
    <x v="7"/>
    <m/>
    <m/>
    <x v="17"/>
    <x v="7"/>
    <x v="16"/>
    <x v="1"/>
    <x v="1"/>
    <x v="4"/>
    <n v="82.44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53.14"/>
    <m/>
    <x v="17"/>
    <x v="14"/>
    <m/>
    <m/>
    <x v="17"/>
    <x v="14"/>
    <x v="16"/>
    <x v="1"/>
    <x v="1"/>
    <x v="4"/>
    <n v="53.1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193.7"/>
    <m/>
    <x v="17"/>
    <x v="4"/>
    <m/>
    <m/>
    <x v="17"/>
    <x v="4"/>
    <x v="16"/>
    <x v="1"/>
    <x v="1"/>
    <x v="4"/>
    <n v="193.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74.03"/>
    <m/>
    <x v="17"/>
    <x v="14"/>
    <m/>
    <m/>
    <x v="17"/>
    <x v="14"/>
    <x v="16"/>
    <x v="1"/>
    <x v="1"/>
    <x v="4"/>
    <n v="74.03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30.62"/>
    <m/>
    <x v="17"/>
    <x v="14"/>
    <m/>
    <m/>
    <x v="17"/>
    <x v="14"/>
    <x v="16"/>
    <x v="1"/>
    <x v="1"/>
    <x v="4"/>
    <n v="30.62"/>
    <x v="25"/>
    <x v="1"/>
    <n v="2023"/>
    <x v="5"/>
  </r>
  <r>
    <x v="16"/>
    <m/>
    <x v="5"/>
    <x v="2"/>
    <x v="1"/>
    <x v="0"/>
    <x v="1"/>
    <x v="0"/>
    <m/>
    <s v="FORECAST"/>
    <x v="2"/>
    <x v="0"/>
    <d v="2023-01-31T00:00:00"/>
    <x v="390"/>
    <n v="0"/>
    <n v="35714.29"/>
    <m/>
    <x v="30"/>
    <x v="26"/>
    <m/>
    <m/>
    <x v="18"/>
    <x v="26"/>
    <x v="13"/>
    <x v="1"/>
    <x v="1"/>
    <x v="4"/>
    <n v="35714.29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172.64"/>
    <m/>
    <x v="17"/>
    <x v="14"/>
    <m/>
    <m/>
    <x v="17"/>
    <x v="14"/>
    <x v="16"/>
    <x v="1"/>
    <x v="1"/>
    <x v="4"/>
    <n v="172.64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622.91"/>
    <m/>
    <x v="17"/>
    <x v="4"/>
    <m/>
    <m/>
    <x v="17"/>
    <x v="4"/>
    <x v="16"/>
    <x v="1"/>
    <x v="1"/>
    <x v="4"/>
    <n v="622.91"/>
    <x v="25"/>
    <x v="1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920.25"/>
    <m/>
    <x v="17"/>
    <x v="4"/>
    <m/>
    <m/>
    <x v="17"/>
    <x v="4"/>
    <x v="16"/>
    <x v="1"/>
    <x v="1"/>
    <x v="4"/>
    <n v="920.25"/>
    <x v="25"/>
    <x v="1"/>
    <n v="2023"/>
    <x v="5"/>
  </r>
  <r>
    <x v="6"/>
    <s v="2.15.03.00.00.00"/>
    <x v="5"/>
    <x v="1"/>
    <x v="0"/>
    <x v="0"/>
    <x v="1"/>
    <x v="3"/>
    <m/>
    <s v="FORECAST"/>
    <x v="2"/>
    <x v="0"/>
    <d v="2023-01-31T00:00:00"/>
    <x v="390"/>
    <n v="0"/>
    <n v="-11904.76"/>
    <m/>
    <x v="1"/>
    <x v="20"/>
    <m/>
    <m/>
    <x v="1"/>
    <x v="20"/>
    <x v="0"/>
    <x v="1"/>
    <x v="1"/>
    <x v="4"/>
    <n v="11904.76"/>
    <x v="25"/>
    <x v="46"/>
    <n v="2023"/>
    <x v="5"/>
  </r>
  <r>
    <x v="19"/>
    <s v="1.02.06.00.00.00"/>
    <x v="5"/>
    <x v="2"/>
    <x v="1"/>
    <x v="0"/>
    <x v="1"/>
    <x v="0"/>
    <m/>
    <s v="FORECAST"/>
    <x v="2"/>
    <x v="0"/>
    <d v="2023-01-31T00:00:00"/>
    <x v="390"/>
    <n v="0"/>
    <n v="327.60000000000002"/>
    <m/>
    <x v="17"/>
    <x v="9"/>
    <m/>
    <m/>
    <x v="17"/>
    <x v="9"/>
    <x v="16"/>
    <x v="1"/>
    <x v="1"/>
    <x v="4"/>
    <n v="327.60000000000002"/>
    <x v="25"/>
    <x v="1"/>
    <n v="2023"/>
    <x v="5"/>
  </r>
  <r>
    <x v="4"/>
    <s v="2.12.00.00.00.00"/>
    <x v="5"/>
    <x v="1"/>
    <x v="0"/>
    <x v="0"/>
    <x v="1"/>
    <x v="3"/>
    <m/>
    <s v="FORECAST"/>
    <x v="2"/>
    <x v="0"/>
    <d v="2023-01-31T00:00:00"/>
    <x v="390"/>
    <n v="0"/>
    <n v="-9523.81"/>
    <m/>
    <x v="3"/>
    <x v="4"/>
    <m/>
    <m/>
    <x v="3"/>
    <x v="4"/>
    <x v="3"/>
    <x v="1"/>
    <x v="1"/>
    <x v="4"/>
    <n v="9523.81"/>
    <x v="25"/>
    <x v="46"/>
    <n v="2023"/>
    <x v="5"/>
  </r>
  <r>
    <x v="19"/>
    <s v="1.02.11.00.00.00"/>
    <x v="5"/>
    <x v="2"/>
    <x v="1"/>
    <x v="0"/>
    <x v="1"/>
    <x v="0"/>
    <m/>
    <s v="FORECAST"/>
    <x v="2"/>
    <x v="0"/>
    <d v="2023-01-31T00:00:00"/>
    <x v="390"/>
    <n v="0"/>
    <n v="951.57"/>
    <m/>
    <x v="17"/>
    <x v="4"/>
    <m/>
    <m/>
    <x v="17"/>
    <x v="4"/>
    <x v="16"/>
    <x v="1"/>
    <x v="1"/>
    <x v="4"/>
    <n v="951.57"/>
    <x v="25"/>
    <x v="1"/>
    <n v="2023"/>
    <x v="5"/>
  </r>
  <r>
    <x v="19"/>
    <s v="1.02.09.00.00.00"/>
    <x v="5"/>
    <x v="2"/>
    <x v="1"/>
    <x v="0"/>
    <x v="1"/>
    <x v="0"/>
    <m/>
    <s v="FORECAST"/>
    <x v="2"/>
    <x v="0"/>
    <d v="2023-01-31T00:00:00"/>
    <x v="390"/>
    <n v="0"/>
    <n v="33.06"/>
    <m/>
    <x v="17"/>
    <x v="7"/>
    <m/>
    <m/>
    <x v="17"/>
    <x v="7"/>
    <x v="16"/>
    <x v="1"/>
    <x v="1"/>
    <x v="4"/>
    <n v="33.06"/>
    <x v="25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2857.14"/>
    <m/>
    <x v="17"/>
    <x v="3"/>
    <m/>
    <m/>
    <x v="17"/>
    <x v="3"/>
    <x v="16"/>
    <x v="2"/>
    <x v="2"/>
    <x v="4"/>
    <n v="2857.1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2.74"/>
    <m/>
    <x v="17"/>
    <x v="13"/>
    <m/>
    <m/>
    <x v="17"/>
    <x v="13"/>
    <x v="16"/>
    <x v="2"/>
    <x v="2"/>
    <x v="4"/>
    <n v="32.74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3571.43"/>
    <m/>
    <x v="17"/>
    <x v="3"/>
    <m/>
    <m/>
    <x v="17"/>
    <x v="3"/>
    <x v="16"/>
    <x v="2"/>
    <x v="2"/>
    <x v="4"/>
    <n v="3571.43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2380.9499999999998"/>
    <m/>
    <x v="17"/>
    <x v="3"/>
    <m/>
    <m/>
    <x v="17"/>
    <x v="3"/>
    <x v="16"/>
    <x v="2"/>
    <x v="2"/>
    <x v="4"/>
    <n v="2380.9499999999998"/>
    <x v="26"/>
    <x v="1"/>
    <n v="2023"/>
    <x v="5"/>
  </r>
  <r>
    <x v="36"/>
    <s v="1.03.05.00.00.00"/>
    <x v="5"/>
    <x v="2"/>
    <x v="1"/>
    <x v="0"/>
    <x v="1"/>
    <x v="0"/>
    <m/>
    <s v="FORECAST"/>
    <x v="2"/>
    <x v="0"/>
    <d v="2023-02-28T00:00:00"/>
    <x v="391"/>
    <n v="0"/>
    <n v="652.78"/>
    <m/>
    <x v="8"/>
    <x v="8"/>
    <m/>
    <m/>
    <x v="8"/>
    <x v="8"/>
    <x v="23"/>
    <x v="2"/>
    <x v="2"/>
    <x v="4"/>
    <n v="652.78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78.63"/>
    <m/>
    <x v="17"/>
    <x v="13"/>
    <m/>
    <m/>
    <x v="17"/>
    <x v="13"/>
    <x v="16"/>
    <x v="2"/>
    <x v="2"/>
    <x v="4"/>
    <n v="478.63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708.1"/>
    <m/>
    <x v="17"/>
    <x v="13"/>
    <m/>
    <m/>
    <x v="17"/>
    <x v="13"/>
    <x v="16"/>
    <x v="2"/>
    <x v="2"/>
    <x v="4"/>
    <n v="1708.1"/>
    <x v="26"/>
    <x v="1"/>
    <n v="2023"/>
    <x v="5"/>
  </r>
  <r>
    <x v="29"/>
    <s v="2.15.01.07.00.00"/>
    <x v="5"/>
    <x v="1"/>
    <x v="0"/>
    <x v="0"/>
    <x v="1"/>
    <x v="3"/>
    <m/>
    <s v="FORECAST"/>
    <x v="2"/>
    <x v="0"/>
    <d v="2023-02-28T00:00:00"/>
    <x v="391"/>
    <n v="0"/>
    <n v="-11904.76"/>
    <m/>
    <x v="9"/>
    <x v="21"/>
    <m/>
    <m/>
    <x v="9"/>
    <x v="21"/>
    <x v="0"/>
    <x v="2"/>
    <x v="2"/>
    <x v="4"/>
    <n v="11904.76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666.67"/>
    <m/>
    <x v="17"/>
    <x v="13"/>
    <m/>
    <m/>
    <x v="17"/>
    <x v="13"/>
    <x v="16"/>
    <x v="2"/>
    <x v="2"/>
    <x v="4"/>
    <n v="1666.6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5.54"/>
    <m/>
    <x v="17"/>
    <x v="8"/>
    <m/>
    <m/>
    <x v="17"/>
    <x v="8"/>
    <x v="16"/>
    <x v="2"/>
    <x v="2"/>
    <x v="4"/>
    <n v="55.5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7609.16"/>
    <m/>
    <x v="17"/>
    <x v="2"/>
    <m/>
    <m/>
    <x v="17"/>
    <x v="2"/>
    <x v="16"/>
    <x v="2"/>
    <x v="2"/>
    <x v="4"/>
    <n v="7609.1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553.51"/>
    <m/>
    <x v="17"/>
    <x v="15"/>
    <m/>
    <m/>
    <x v="17"/>
    <x v="15"/>
    <x v="16"/>
    <x v="2"/>
    <x v="2"/>
    <x v="4"/>
    <n v="553.51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3106.97"/>
    <m/>
    <x v="17"/>
    <x v="15"/>
    <m/>
    <m/>
    <x v="17"/>
    <x v="15"/>
    <x v="16"/>
    <x v="2"/>
    <x v="2"/>
    <x v="4"/>
    <n v="3106.97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5491.06"/>
    <m/>
    <x v="17"/>
    <x v="15"/>
    <m/>
    <m/>
    <x v="17"/>
    <x v="15"/>
    <x v="16"/>
    <x v="2"/>
    <x v="2"/>
    <x v="4"/>
    <n v="5491.0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636.07000000000005"/>
    <m/>
    <x v="17"/>
    <x v="2"/>
    <m/>
    <m/>
    <x v="17"/>
    <x v="2"/>
    <x v="16"/>
    <x v="2"/>
    <x v="2"/>
    <x v="4"/>
    <n v="636.0700000000000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96.81"/>
    <m/>
    <x v="17"/>
    <x v="2"/>
    <m/>
    <m/>
    <x v="17"/>
    <x v="2"/>
    <x v="16"/>
    <x v="2"/>
    <x v="2"/>
    <x v="4"/>
    <n v="296.8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09.16"/>
    <m/>
    <x v="17"/>
    <x v="2"/>
    <m/>
    <m/>
    <x v="17"/>
    <x v="2"/>
    <x v="16"/>
    <x v="2"/>
    <x v="2"/>
    <x v="4"/>
    <n v="409.1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839.03"/>
    <m/>
    <x v="17"/>
    <x v="2"/>
    <m/>
    <m/>
    <x v="17"/>
    <x v="2"/>
    <x v="16"/>
    <x v="2"/>
    <x v="2"/>
    <x v="4"/>
    <n v="3839.03"/>
    <x v="26"/>
    <x v="1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40.840000000000003"/>
    <m/>
    <x v="24"/>
    <x v="13"/>
    <m/>
    <m/>
    <x v="5"/>
    <x v="13"/>
    <x v="0"/>
    <x v="2"/>
    <x v="2"/>
    <x v="4"/>
    <n v="40.840000000000003"/>
    <x v="26"/>
    <x v="47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79.650000000000006"/>
    <m/>
    <x v="17"/>
    <x v="2"/>
    <m/>
    <m/>
    <x v="17"/>
    <x v="2"/>
    <x v="16"/>
    <x v="2"/>
    <x v="2"/>
    <x v="4"/>
    <n v="79.650000000000006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54.2"/>
    <m/>
    <x v="17"/>
    <x v="15"/>
    <m/>
    <m/>
    <x v="17"/>
    <x v="15"/>
    <x v="16"/>
    <x v="2"/>
    <x v="2"/>
    <x v="4"/>
    <n v="54.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545.52"/>
    <m/>
    <x v="17"/>
    <x v="2"/>
    <m/>
    <m/>
    <x v="17"/>
    <x v="2"/>
    <x v="16"/>
    <x v="2"/>
    <x v="2"/>
    <x v="4"/>
    <n v="3545.5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803.96"/>
    <m/>
    <x v="17"/>
    <x v="2"/>
    <m/>
    <m/>
    <x v="17"/>
    <x v="2"/>
    <x v="16"/>
    <x v="2"/>
    <x v="2"/>
    <x v="4"/>
    <n v="803.9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940.68"/>
    <m/>
    <x v="17"/>
    <x v="2"/>
    <m/>
    <m/>
    <x v="17"/>
    <x v="2"/>
    <x v="16"/>
    <x v="2"/>
    <x v="2"/>
    <x v="4"/>
    <n v="4940.68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6.32"/>
    <m/>
    <x v="17"/>
    <x v="2"/>
    <m/>
    <m/>
    <x v="17"/>
    <x v="2"/>
    <x v="16"/>
    <x v="2"/>
    <x v="2"/>
    <x v="4"/>
    <n v="36.3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63.2"/>
    <m/>
    <x v="17"/>
    <x v="2"/>
    <m/>
    <m/>
    <x v="17"/>
    <x v="2"/>
    <x v="16"/>
    <x v="2"/>
    <x v="2"/>
    <x v="4"/>
    <n v="363.2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4953.1499999999996"/>
    <m/>
    <x v="17"/>
    <x v="2"/>
    <m/>
    <m/>
    <x v="17"/>
    <x v="2"/>
    <x v="16"/>
    <x v="2"/>
    <x v="2"/>
    <x v="4"/>
    <n v="4953.149999999999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6193.85"/>
    <m/>
    <x v="17"/>
    <x v="2"/>
    <m/>
    <m/>
    <x v="17"/>
    <x v="2"/>
    <x v="16"/>
    <x v="2"/>
    <x v="2"/>
    <x v="4"/>
    <n v="6193.8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9297.19"/>
    <m/>
    <x v="17"/>
    <x v="2"/>
    <m/>
    <m/>
    <x v="17"/>
    <x v="2"/>
    <x v="16"/>
    <x v="2"/>
    <x v="2"/>
    <x v="4"/>
    <n v="9297.19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37.14"/>
    <m/>
    <x v="17"/>
    <x v="12"/>
    <m/>
    <m/>
    <x v="17"/>
    <x v="12"/>
    <x v="16"/>
    <x v="2"/>
    <x v="2"/>
    <x v="4"/>
    <n v="37.14"/>
    <x v="26"/>
    <x v="1"/>
    <n v="2023"/>
    <x v="5"/>
  </r>
  <r>
    <x v="5"/>
    <s v="2.15.08.14.00.00"/>
    <x v="5"/>
    <x v="1"/>
    <x v="0"/>
    <x v="0"/>
    <x v="1"/>
    <x v="3"/>
    <m/>
    <s v="FORECAST"/>
    <x v="2"/>
    <x v="0"/>
    <d v="2023-02-28T00:00:00"/>
    <x v="391"/>
    <n v="0"/>
    <n v="-23809.52"/>
    <m/>
    <x v="5"/>
    <x v="12"/>
    <m/>
    <m/>
    <x v="5"/>
    <x v="12"/>
    <x v="0"/>
    <x v="2"/>
    <x v="2"/>
    <x v="4"/>
    <n v="23809.52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57142.85999999999"/>
    <m/>
    <x v="17"/>
    <x v="12"/>
    <m/>
    <m/>
    <x v="17"/>
    <x v="12"/>
    <x v="16"/>
    <x v="2"/>
    <x v="2"/>
    <x v="4"/>
    <n v="157142.85999999999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137.1099999999999"/>
    <m/>
    <x v="17"/>
    <x v="27"/>
    <m/>
    <m/>
    <x v="17"/>
    <x v="27"/>
    <x v="16"/>
    <x v="2"/>
    <x v="2"/>
    <x v="4"/>
    <n v="1137.1099999999999"/>
    <x v="26"/>
    <x v="1"/>
    <n v="2023"/>
    <x v="5"/>
  </r>
  <r>
    <x v="5"/>
    <s v="2.15.08.14.00.00"/>
    <x v="5"/>
    <x v="1"/>
    <x v="0"/>
    <x v="0"/>
    <x v="1"/>
    <x v="3"/>
    <m/>
    <s v="FORECAST"/>
    <x v="2"/>
    <x v="0"/>
    <d v="2023-02-28T00:00:00"/>
    <x v="391"/>
    <n v="0"/>
    <n v="-119.05"/>
    <m/>
    <x v="5"/>
    <x v="30"/>
    <m/>
    <m/>
    <x v="5"/>
    <x v="30"/>
    <x v="0"/>
    <x v="2"/>
    <x v="2"/>
    <x v="4"/>
    <n v="119.05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7.52"/>
    <m/>
    <x v="24"/>
    <x v="13"/>
    <m/>
    <m/>
    <x v="5"/>
    <x v="13"/>
    <x v="0"/>
    <x v="2"/>
    <x v="2"/>
    <x v="4"/>
    <n v="7.52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7.14"/>
    <m/>
    <x v="24"/>
    <x v="13"/>
    <m/>
    <m/>
    <x v="5"/>
    <x v="13"/>
    <x v="0"/>
    <x v="2"/>
    <x v="2"/>
    <x v="4"/>
    <n v="7.14"/>
    <x v="26"/>
    <x v="47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113.1"/>
    <m/>
    <x v="24"/>
    <x v="13"/>
    <m/>
    <m/>
    <x v="5"/>
    <x v="13"/>
    <x v="0"/>
    <x v="2"/>
    <x v="2"/>
    <x v="4"/>
    <n v="113.1"/>
    <x v="26"/>
    <x v="47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82.86"/>
    <m/>
    <x v="17"/>
    <x v="15"/>
    <m/>
    <m/>
    <x v="17"/>
    <x v="15"/>
    <x v="16"/>
    <x v="2"/>
    <x v="2"/>
    <x v="4"/>
    <n v="82.8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4676.16"/>
    <m/>
    <x v="17"/>
    <x v="2"/>
    <m/>
    <m/>
    <x v="17"/>
    <x v="2"/>
    <x v="16"/>
    <x v="2"/>
    <x v="2"/>
    <x v="4"/>
    <n v="14676.16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76.59"/>
    <m/>
    <x v="17"/>
    <x v="15"/>
    <m/>
    <m/>
    <x v="17"/>
    <x v="15"/>
    <x v="16"/>
    <x v="2"/>
    <x v="2"/>
    <x v="4"/>
    <n v="76.59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935.11"/>
    <m/>
    <x v="17"/>
    <x v="2"/>
    <m/>
    <m/>
    <x v="17"/>
    <x v="2"/>
    <x v="16"/>
    <x v="2"/>
    <x v="2"/>
    <x v="4"/>
    <n v="935.1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238.18"/>
    <m/>
    <x v="17"/>
    <x v="2"/>
    <m/>
    <m/>
    <x v="17"/>
    <x v="2"/>
    <x v="16"/>
    <x v="2"/>
    <x v="2"/>
    <x v="4"/>
    <n v="1238.18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7774.54"/>
    <m/>
    <x v="17"/>
    <x v="2"/>
    <m/>
    <m/>
    <x v="17"/>
    <x v="2"/>
    <x v="16"/>
    <x v="2"/>
    <x v="2"/>
    <x v="4"/>
    <n v="17774.5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42.86000000000001"/>
    <m/>
    <x v="17"/>
    <x v="2"/>
    <m/>
    <m/>
    <x v="17"/>
    <x v="2"/>
    <x v="16"/>
    <x v="2"/>
    <x v="2"/>
    <x v="4"/>
    <n v="142.86000000000001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407.31"/>
    <m/>
    <x v="17"/>
    <x v="2"/>
    <m/>
    <m/>
    <x v="17"/>
    <x v="2"/>
    <x v="16"/>
    <x v="2"/>
    <x v="2"/>
    <x v="4"/>
    <n v="2407.31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687.39"/>
    <m/>
    <x v="17"/>
    <x v="15"/>
    <m/>
    <m/>
    <x v="17"/>
    <x v="15"/>
    <x v="16"/>
    <x v="2"/>
    <x v="2"/>
    <x v="4"/>
    <n v="687.39"/>
    <x v="26"/>
    <x v="1"/>
    <n v="2023"/>
    <x v="5"/>
  </r>
  <r>
    <x v="19"/>
    <s v="1.02.03.00.00.00"/>
    <x v="5"/>
    <x v="2"/>
    <x v="1"/>
    <x v="0"/>
    <x v="1"/>
    <x v="0"/>
    <m/>
    <s v="FORECAST"/>
    <x v="2"/>
    <x v="0"/>
    <d v="2023-02-28T00:00:00"/>
    <x v="391"/>
    <n v="0"/>
    <n v="1731.01"/>
    <m/>
    <x v="17"/>
    <x v="15"/>
    <m/>
    <m/>
    <x v="17"/>
    <x v="15"/>
    <x v="16"/>
    <x v="2"/>
    <x v="2"/>
    <x v="4"/>
    <n v="1731.01"/>
    <x v="26"/>
    <x v="1"/>
    <n v="2023"/>
    <x v="5"/>
  </r>
  <r>
    <x v="5"/>
    <s v="2.15.01.12.00.00"/>
    <x v="5"/>
    <x v="1"/>
    <x v="0"/>
    <x v="0"/>
    <x v="1"/>
    <x v="3"/>
    <m/>
    <s v="FORECAST"/>
    <x v="2"/>
    <x v="0"/>
    <d v="2023-02-28T00:00:00"/>
    <x v="391"/>
    <n v="0"/>
    <n v="-238.1"/>
    <m/>
    <x v="24"/>
    <x v="12"/>
    <m/>
    <m/>
    <x v="5"/>
    <x v="12"/>
    <x v="0"/>
    <x v="2"/>
    <x v="2"/>
    <x v="4"/>
    <n v="238.1"/>
    <x v="26"/>
    <x v="47"/>
    <n v="2023"/>
    <x v="5"/>
  </r>
  <r>
    <x v="5"/>
    <s v="2.15.01.05.02.00"/>
    <x v="5"/>
    <x v="1"/>
    <x v="0"/>
    <x v="0"/>
    <x v="1"/>
    <x v="3"/>
    <m/>
    <s v="FORECAST"/>
    <x v="2"/>
    <x v="0"/>
    <d v="2023-02-28T00:00:00"/>
    <x v="391"/>
    <n v="0"/>
    <n v="-100.74"/>
    <m/>
    <x v="25"/>
    <x v="13"/>
    <m/>
    <m/>
    <x v="5"/>
    <x v="13"/>
    <x v="0"/>
    <x v="2"/>
    <x v="2"/>
    <x v="4"/>
    <n v="100.74"/>
    <x v="26"/>
    <x v="47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7142.86"/>
    <m/>
    <x v="17"/>
    <x v="5"/>
    <m/>
    <m/>
    <x v="17"/>
    <x v="5"/>
    <x v="16"/>
    <x v="2"/>
    <x v="2"/>
    <x v="4"/>
    <n v="7142.86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1428.57"/>
    <m/>
    <x v="17"/>
    <x v="5"/>
    <m/>
    <m/>
    <x v="17"/>
    <x v="5"/>
    <x v="16"/>
    <x v="2"/>
    <x v="2"/>
    <x v="4"/>
    <n v="1428.57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10714.29"/>
    <m/>
    <x v="17"/>
    <x v="5"/>
    <m/>
    <m/>
    <x v="17"/>
    <x v="5"/>
    <x v="16"/>
    <x v="2"/>
    <x v="2"/>
    <x v="4"/>
    <n v="10714.29"/>
    <x v="26"/>
    <x v="1"/>
    <n v="2023"/>
    <x v="5"/>
  </r>
  <r>
    <x v="19"/>
    <s v="1.02.05.00.00.00"/>
    <x v="5"/>
    <x v="2"/>
    <x v="1"/>
    <x v="0"/>
    <x v="1"/>
    <x v="0"/>
    <m/>
    <s v="FORECAST"/>
    <x v="2"/>
    <x v="0"/>
    <d v="2023-02-28T00:00:00"/>
    <x v="391"/>
    <n v="0"/>
    <n v="9047.6200000000008"/>
    <m/>
    <x v="17"/>
    <x v="5"/>
    <m/>
    <m/>
    <x v="17"/>
    <x v="5"/>
    <x v="16"/>
    <x v="2"/>
    <x v="2"/>
    <x v="4"/>
    <n v="9047.6200000000008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6.45"/>
    <m/>
    <x v="17"/>
    <x v="20"/>
    <m/>
    <m/>
    <x v="17"/>
    <x v="20"/>
    <x v="16"/>
    <x v="2"/>
    <x v="2"/>
    <x v="4"/>
    <n v="6.45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54.76"/>
    <m/>
    <x v="17"/>
    <x v="20"/>
    <m/>
    <m/>
    <x v="17"/>
    <x v="20"/>
    <x v="16"/>
    <x v="2"/>
    <x v="2"/>
    <x v="4"/>
    <n v="154.76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02.38"/>
    <m/>
    <x v="17"/>
    <x v="20"/>
    <m/>
    <m/>
    <x v="17"/>
    <x v="20"/>
    <x v="16"/>
    <x v="2"/>
    <x v="2"/>
    <x v="4"/>
    <n v="202.3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47.62"/>
    <m/>
    <x v="17"/>
    <x v="20"/>
    <m/>
    <m/>
    <x v="17"/>
    <x v="20"/>
    <x v="16"/>
    <x v="2"/>
    <x v="2"/>
    <x v="4"/>
    <n v="147.62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65770.25"/>
    <m/>
    <x v="17"/>
    <x v="10"/>
    <m/>
    <m/>
    <x v="17"/>
    <x v="10"/>
    <x v="16"/>
    <x v="2"/>
    <x v="2"/>
    <x v="4"/>
    <n v="65770.25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4169.08"/>
    <m/>
    <x v="17"/>
    <x v="28"/>
    <m/>
    <m/>
    <x v="17"/>
    <x v="28"/>
    <x v="16"/>
    <x v="2"/>
    <x v="2"/>
    <x v="4"/>
    <n v="4169.08"/>
    <x v="26"/>
    <x v="1"/>
    <n v="2023"/>
    <x v="5"/>
  </r>
  <r>
    <x v="15"/>
    <s v="2.06.02.00.00.00"/>
    <x v="5"/>
    <x v="1"/>
    <x v="0"/>
    <x v="0"/>
    <x v="1"/>
    <x v="3"/>
    <m/>
    <s v="FORECAST"/>
    <x v="2"/>
    <x v="0"/>
    <d v="2023-02-28T00:00:00"/>
    <x v="391"/>
    <n v="0"/>
    <n v="-33333.33"/>
    <m/>
    <x v="31"/>
    <x v="19"/>
    <m/>
    <m/>
    <x v="23"/>
    <x v="19"/>
    <x v="12"/>
    <x v="2"/>
    <x v="2"/>
    <x v="4"/>
    <n v="33333.33"/>
    <x v="26"/>
    <x v="47"/>
    <n v="2023"/>
    <x v="5"/>
  </r>
  <r>
    <x v="4"/>
    <s v="2.12.00.00.00.00"/>
    <x v="5"/>
    <x v="1"/>
    <x v="0"/>
    <x v="0"/>
    <x v="1"/>
    <x v="3"/>
    <m/>
    <s v="FORECAST"/>
    <x v="2"/>
    <x v="0"/>
    <d v="2023-02-28T00:00:00"/>
    <x v="391"/>
    <n v="0"/>
    <n v="-1190.48"/>
    <m/>
    <x v="3"/>
    <x v="4"/>
    <m/>
    <m/>
    <x v="3"/>
    <x v="4"/>
    <x v="3"/>
    <x v="2"/>
    <x v="2"/>
    <x v="4"/>
    <n v="1190.48"/>
    <x v="26"/>
    <x v="47"/>
    <n v="2023"/>
    <x v="5"/>
  </r>
  <r>
    <x v="16"/>
    <m/>
    <x v="5"/>
    <x v="2"/>
    <x v="1"/>
    <x v="0"/>
    <x v="1"/>
    <x v="0"/>
    <m/>
    <s v="FORECAST"/>
    <x v="2"/>
    <x v="0"/>
    <d v="2023-02-28T00:00:00"/>
    <x v="391"/>
    <n v="0"/>
    <n v="35714.29"/>
    <m/>
    <x v="30"/>
    <x v="26"/>
    <m/>
    <m/>
    <x v="18"/>
    <x v="26"/>
    <x v="13"/>
    <x v="2"/>
    <x v="2"/>
    <x v="4"/>
    <n v="35714.29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951.57"/>
    <m/>
    <x v="17"/>
    <x v="4"/>
    <m/>
    <m/>
    <x v="17"/>
    <x v="4"/>
    <x v="16"/>
    <x v="2"/>
    <x v="2"/>
    <x v="4"/>
    <n v="951.5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85.38"/>
    <m/>
    <x v="17"/>
    <x v="14"/>
    <m/>
    <m/>
    <x v="17"/>
    <x v="14"/>
    <x v="16"/>
    <x v="2"/>
    <x v="2"/>
    <x v="4"/>
    <n v="85.38"/>
    <x v="26"/>
    <x v="1"/>
    <n v="2023"/>
    <x v="5"/>
  </r>
  <r>
    <x v="6"/>
    <s v="2.15.03.00.00.00"/>
    <x v="5"/>
    <x v="1"/>
    <x v="0"/>
    <x v="0"/>
    <x v="1"/>
    <x v="3"/>
    <m/>
    <s v="FORECAST"/>
    <x v="2"/>
    <x v="0"/>
    <d v="2023-02-28T00:00:00"/>
    <x v="391"/>
    <n v="0"/>
    <n v="-11904.76"/>
    <m/>
    <x v="1"/>
    <x v="20"/>
    <m/>
    <m/>
    <x v="1"/>
    <x v="20"/>
    <x v="0"/>
    <x v="2"/>
    <x v="2"/>
    <x v="4"/>
    <n v="11904.76"/>
    <x v="26"/>
    <x v="47"/>
    <n v="2023"/>
    <x v="5"/>
  </r>
  <r>
    <x v="27"/>
    <s v="2.15.08.01.00.00"/>
    <x v="5"/>
    <x v="1"/>
    <x v="0"/>
    <x v="0"/>
    <x v="1"/>
    <x v="3"/>
    <m/>
    <s v="FORECAST"/>
    <x v="2"/>
    <x v="0"/>
    <d v="2023-02-28T00:00:00"/>
    <x v="391"/>
    <n v="0"/>
    <n v="-143.57"/>
    <m/>
    <x v="14"/>
    <x v="5"/>
    <m/>
    <m/>
    <x v="14"/>
    <x v="5"/>
    <x v="0"/>
    <x v="2"/>
    <x v="2"/>
    <x v="4"/>
    <n v="143.57"/>
    <x v="26"/>
    <x v="47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3.14"/>
    <m/>
    <x v="17"/>
    <x v="14"/>
    <m/>
    <m/>
    <x v="17"/>
    <x v="14"/>
    <x v="16"/>
    <x v="2"/>
    <x v="2"/>
    <x v="4"/>
    <n v="53.14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74.03"/>
    <m/>
    <x v="17"/>
    <x v="14"/>
    <m/>
    <m/>
    <x v="17"/>
    <x v="14"/>
    <x v="16"/>
    <x v="2"/>
    <x v="2"/>
    <x v="4"/>
    <n v="74.03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30.62"/>
    <m/>
    <x v="17"/>
    <x v="14"/>
    <m/>
    <m/>
    <x v="17"/>
    <x v="14"/>
    <x v="16"/>
    <x v="2"/>
    <x v="2"/>
    <x v="4"/>
    <n v="30.62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172.64"/>
    <m/>
    <x v="17"/>
    <x v="14"/>
    <m/>
    <m/>
    <x v="17"/>
    <x v="14"/>
    <x v="16"/>
    <x v="2"/>
    <x v="2"/>
    <x v="4"/>
    <n v="172.64"/>
    <x v="26"/>
    <x v="1"/>
    <n v="2023"/>
    <x v="5"/>
  </r>
  <r>
    <x v="40"/>
    <s v="2.01.05.01.00.00"/>
    <x v="5"/>
    <x v="1"/>
    <x v="0"/>
    <x v="0"/>
    <x v="1"/>
    <x v="3"/>
    <m/>
    <s v="FORECAST"/>
    <x v="2"/>
    <x v="0"/>
    <d v="2023-02-28T00:00:00"/>
    <x v="391"/>
    <n v="0"/>
    <n v="-595238.1"/>
    <m/>
    <x v="20"/>
    <x v="2"/>
    <m/>
    <m/>
    <x v="20"/>
    <x v="2"/>
    <x v="2"/>
    <x v="2"/>
    <x v="2"/>
    <x v="4"/>
    <n v="595238.1"/>
    <x v="26"/>
    <x v="47"/>
    <n v="2023"/>
    <x v="5"/>
  </r>
  <r>
    <x v="5"/>
    <s v="2.15.08.09.00.00"/>
    <x v="5"/>
    <x v="1"/>
    <x v="0"/>
    <x v="0"/>
    <x v="1"/>
    <x v="3"/>
    <m/>
    <s v="FORECAST"/>
    <x v="2"/>
    <x v="0"/>
    <d v="2023-02-28T00:00:00"/>
    <x v="391"/>
    <n v="0"/>
    <n v="-523.80999999999995"/>
    <m/>
    <x v="39"/>
    <x v="2"/>
    <m/>
    <m/>
    <x v="5"/>
    <x v="2"/>
    <x v="0"/>
    <x v="2"/>
    <x v="2"/>
    <x v="4"/>
    <n v="523.80999999999995"/>
    <x v="26"/>
    <x v="47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85.38"/>
    <m/>
    <x v="17"/>
    <x v="14"/>
    <m/>
    <m/>
    <x v="17"/>
    <x v="14"/>
    <x v="16"/>
    <x v="2"/>
    <x v="2"/>
    <x v="4"/>
    <n v="85.3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93.7"/>
    <m/>
    <x v="17"/>
    <x v="4"/>
    <m/>
    <m/>
    <x v="17"/>
    <x v="4"/>
    <x v="16"/>
    <x v="2"/>
    <x v="2"/>
    <x v="4"/>
    <n v="193.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90.96"/>
    <m/>
    <x v="17"/>
    <x v="7"/>
    <m/>
    <m/>
    <x v="17"/>
    <x v="7"/>
    <x v="16"/>
    <x v="2"/>
    <x v="2"/>
    <x v="4"/>
    <n v="90.96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82.44"/>
    <m/>
    <x v="17"/>
    <x v="7"/>
    <m/>
    <m/>
    <x v="17"/>
    <x v="7"/>
    <x v="16"/>
    <x v="2"/>
    <x v="2"/>
    <x v="4"/>
    <n v="82.44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205.87"/>
    <m/>
    <x v="17"/>
    <x v="7"/>
    <m/>
    <m/>
    <x v="17"/>
    <x v="7"/>
    <x v="16"/>
    <x v="2"/>
    <x v="2"/>
    <x v="4"/>
    <n v="205.87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33.06"/>
    <m/>
    <x v="17"/>
    <x v="7"/>
    <m/>
    <m/>
    <x v="17"/>
    <x v="7"/>
    <x v="16"/>
    <x v="2"/>
    <x v="2"/>
    <x v="4"/>
    <n v="33.06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0.72"/>
    <m/>
    <x v="17"/>
    <x v="7"/>
    <m/>
    <m/>
    <x v="17"/>
    <x v="7"/>
    <x v="16"/>
    <x v="2"/>
    <x v="2"/>
    <x v="4"/>
    <n v="50.72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34.340000000000003"/>
    <m/>
    <x v="17"/>
    <x v="7"/>
    <m/>
    <m/>
    <x v="17"/>
    <x v="7"/>
    <x v="16"/>
    <x v="2"/>
    <x v="2"/>
    <x v="4"/>
    <n v="34.340000000000003"/>
    <x v="26"/>
    <x v="1"/>
    <n v="2023"/>
    <x v="5"/>
  </r>
  <r>
    <x v="15"/>
    <s v="2.06.01.00.00.00"/>
    <x v="5"/>
    <x v="1"/>
    <x v="0"/>
    <x v="0"/>
    <x v="1"/>
    <x v="3"/>
    <m/>
    <s v="FORECAST"/>
    <x v="2"/>
    <x v="0"/>
    <d v="2023-02-28T00:00:00"/>
    <x v="391"/>
    <n v="0"/>
    <n v="-19047.62"/>
    <m/>
    <x v="32"/>
    <x v="19"/>
    <m/>
    <m/>
    <x v="23"/>
    <x v="19"/>
    <x v="12"/>
    <x v="2"/>
    <x v="2"/>
    <x v="4"/>
    <n v="19047.62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920.25"/>
    <m/>
    <x v="17"/>
    <x v="4"/>
    <m/>
    <m/>
    <x v="17"/>
    <x v="4"/>
    <x v="16"/>
    <x v="2"/>
    <x v="2"/>
    <x v="4"/>
    <n v="920.25"/>
    <x v="26"/>
    <x v="1"/>
    <n v="2023"/>
    <x v="5"/>
  </r>
  <r>
    <x v="5"/>
    <s v="2.15.01.18.00.00"/>
    <x v="5"/>
    <x v="1"/>
    <x v="0"/>
    <x v="0"/>
    <x v="1"/>
    <x v="3"/>
    <m/>
    <s v="FORECAST"/>
    <x v="2"/>
    <x v="0"/>
    <d v="2023-02-28T00:00:00"/>
    <x v="391"/>
    <n v="0"/>
    <n v="-23.81"/>
    <m/>
    <x v="26"/>
    <x v="19"/>
    <m/>
    <m/>
    <x v="5"/>
    <x v="19"/>
    <x v="0"/>
    <x v="2"/>
    <x v="2"/>
    <x v="4"/>
    <n v="23.81"/>
    <x v="26"/>
    <x v="47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1190.48"/>
    <m/>
    <x v="17"/>
    <x v="4"/>
    <m/>
    <m/>
    <x v="17"/>
    <x v="4"/>
    <x v="16"/>
    <x v="2"/>
    <x v="2"/>
    <x v="4"/>
    <n v="1190.48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622.91"/>
    <m/>
    <x v="17"/>
    <x v="4"/>
    <m/>
    <m/>
    <x v="17"/>
    <x v="4"/>
    <x v="16"/>
    <x v="2"/>
    <x v="2"/>
    <x v="4"/>
    <n v="622.91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248.57"/>
    <m/>
    <x v="17"/>
    <x v="31"/>
    <m/>
    <m/>
    <x v="17"/>
    <x v="31"/>
    <x v="16"/>
    <x v="2"/>
    <x v="2"/>
    <x v="4"/>
    <n v="248.57"/>
    <x v="26"/>
    <x v="1"/>
    <n v="2023"/>
    <x v="5"/>
  </r>
  <r>
    <x v="19"/>
    <s v="1.02.06.00.00.00"/>
    <x v="5"/>
    <x v="2"/>
    <x v="1"/>
    <x v="0"/>
    <x v="1"/>
    <x v="0"/>
    <m/>
    <s v="FORECAST"/>
    <x v="2"/>
    <x v="0"/>
    <d v="2023-02-28T00:00:00"/>
    <x v="391"/>
    <n v="0"/>
    <n v="108.51"/>
    <m/>
    <x v="17"/>
    <x v="4"/>
    <m/>
    <m/>
    <x v="17"/>
    <x v="4"/>
    <x v="16"/>
    <x v="2"/>
    <x v="2"/>
    <x v="4"/>
    <n v="108.51"/>
    <x v="26"/>
    <x v="1"/>
    <n v="2023"/>
    <x v="5"/>
  </r>
  <r>
    <x v="19"/>
    <s v="1.02.09.00.00.00"/>
    <x v="5"/>
    <x v="2"/>
    <x v="1"/>
    <x v="0"/>
    <x v="1"/>
    <x v="0"/>
    <m/>
    <s v="FORECAST"/>
    <x v="2"/>
    <x v="0"/>
    <d v="2023-02-28T00:00:00"/>
    <x v="391"/>
    <n v="0"/>
    <n v="52.26"/>
    <m/>
    <x v="17"/>
    <x v="7"/>
    <m/>
    <m/>
    <x v="17"/>
    <x v="7"/>
    <x v="16"/>
    <x v="2"/>
    <x v="2"/>
    <x v="4"/>
    <n v="52.26"/>
    <x v="26"/>
    <x v="1"/>
    <n v="2023"/>
    <x v="5"/>
  </r>
  <r>
    <x v="19"/>
    <s v="1.02.11.00.00.00"/>
    <x v="5"/>
    <x v="2"/>
    <x v="1"/>
    <x v="0"/>
    <x v="1"/>
    <x v="0"/>
    <m/>
    <s v="FORECAST"/>
    <x v="2"/>
    <x v="0"/>
    <d v="2023-02-28T00:00:00"/>
    <x v="391"/>
    <n v="0"/>
    <n v="404.76"/>
    <m/>
    <x v="17"/>
    <x v="19"/>
    <m/>
    <m/>
    <x v="17"/>
    <x v="19"/>
    <x v="16"/>
    <x v="2"/>
    <x v="2"/>
    <x v="4"/>
    <n v="404.76"/>
    <x v="26"/>
    <x v="1"/>
    <n v="2023"/>
    <x v="5"/>
  </r>
  <r>
    <x v="16"/>
    <m/>
    <x v="5"/>
    <x v="2"/>
    <x v="1"/>
    <x v="0"/>
    <x v="1"/>
    <x v="0"/>
    <m/>
    <s v="FORECAST"/>
    <x v="2"/>
    <x v="0"/>
    <d v="2023-03-31T00:00:00"/>
    <x v="392"/>
    <n v="0"/>
    <n v="35714.29"/>
    <m/>
    <x v="30"/>
    <x v="26"/>
    <m/>
    <m/>
    <x v="18"/>
    <x v="26"/>
    <x v="13"/>
    <x v="3"/>
    <x v="3"/>
    <x v="4"/>
    <n v="35714.29"/>
    <x v="27"/>
    <x v="1"/>
    <n v="202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СводнаяТаблица1" cacheId="9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4" indent="0" compact="0" compactData="0" multipleFieldFilters="0">
  <location ref="A9:AF31" firstHeaderRow="1" firstDataRow="4" firstDataCol="2" rowPageCount="7" colPageCount="1"/>
  <pivotFields count="34">
    <pivotField axis="axisRow" compact="0" outline="0" showAll="0" defaultSubtotal="0">
      <items count="47">
        <item x="16"/>
        <item x="39"/>
        <item x="19"/>
        <item x="31"/>
        <item x="42"/>
        <item x="36"/>
        <item x="3"/>
        <item x="40"/>
        <item x="9"/>
        <item x="35"/>
        <item x="37"/>
        <item x="33"/>
        <item x="30"/>
        <item x="44"/>
        <item x="32"/>
        <item x="43"/>
        <item x="24"/>
        <item x="11"/>
        <item x="12"/>
        <item x="13"/>
        <item x="15"/>
        <item x="14"/>
        <item x="10"/>
        <item x="1"/>
        <item x="2"/>
        <item x="18"/>
        <item x="21"/>
        <item x="28"/>
        <item x="41"/>
        <item x="4"/>
        <item x="38"/>
        <item x="26"/>
        <item x="25"/>
        <item x="0"/>
        <item x="27"/>
        <item x="6"/>
        <item x="29"/>
        <item x="5"/>
        <item x="45"/>
        <item x="17"/>
        <item x="23"/>
        <item x="34"/>
        <item x="20"/>
        <item x="46"/>
        <item x="7"/>
        <item x="22"/>
        <item x="8"/>
      </items>
    </pivotField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h="1" x="5"/>
        <item h="1" x="0"/>
        <item h="1" x="2"/>
        <item x="4"/>
        <item h="1"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showAll="0" defaultSubtotal="0">
      <items count="5">
        <item x="1"/>
        <item h="1" x="4"/>
        <item x="3"/>
        <item h="1"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22" outline="0" showAll="0" defaultSubtotal="0"/>
    <pivotField compact="0" numFmtId="22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3"/>
        <item x="16"/>
        <item x="21"/>
        <item x="24"/>
        <item x="23"/>
        <item x="2"/>
        <item x="7"/>
        <item x="6"/>
        <item x="9"/>
        <item x="10"/>
        <item x="12"/>
        <item x="11"/>
        <item x="8"/>
        <item x="1"/>
        <item x="15"/>
        <item x="3"/>
        <item x="5"/>
        <item x="0"/>
        <item x="14"/>
        <item x="19"/>
        <item x="22"/>
        <item x="17"/>
        <item x="25"/>
        <item x="4"/>
        <item x="18"/>
        <item m="1" x="26"/>
      </items>
    </pivotField>
    <pivotField compact="0" outline="0" showAll="0" defaultSubtotal="0"/>
    <pivotField axis="axisCol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6"/>
      <x v="6"/>
    </i>
    <i r="1">
      <x v="7"/>
    </i>
    <i>
      <x v="7"/>
      <x v="8"/>
    </i>
    <i>
      <x v="8"/>
      <x v="10"/>
    </i>
    <i>
      <x v="9"/>
      <x v="16"/>
    </i>
    <i r="1">
      <x v="17"/>
    </i>
    <i>
      <x v="10"/>
      <x v="19"/>
    </i>
    <i>
      <x v="11"/>
      <x v="20"/>
    </i>
    <i>
      <x v="13"/>
      <x v="22"/>
    </i>
    <i>
      <x v="14"/>
      <x v="23"/>
    </i>
    <i>
      <x v="16"/>
      <x v="29"/>
    </i>
    <i>
      <x v="17"/>
      <x v="30"/>
    </i>
    <i>
      <x v="18"/>
      <x v="33"/>
    </i>
    <i r="1">
      <x v="34"/>
    </i>
    <i r="1">
      <x v="35"/>
    </i>
    <i r="1">
      <x v="36"/>
    </i>
    <i r="1">
      <x v="37"/>
    </i>
    <i r="1">
      <x v="38"/>
    </i>
    <i t="grand">
      <x/>
    </i>
  </rowItems>
  <colFields count="3">
    <field x="28"/>
    <field x="25"/>
    <field x="7"/>
  </colFields>
  <colItems count="30">
    <i>
      <x v="1"/>
      <x/>
      <x/>
    </i>
    <i r="2">
      <x v="2"/>
    </i>
    <i r="2">
      <x v="4"/>
    </i>
    <i>
      <x v="2"/>
      <x v="1"/>
      <x/>
    </i>
    <i r="2">
      <x v="2"/>
    </i>
    <i r="2">
      <x v="4"/>
    </i>
    <i>
      <x v="3"/>
      <x v="2"/>
      <x v="2"/>
    </i>
    <i r="2">
      <x v="4"/>
    </i>
    <i>
      <x v="4"/>
      <x v="3"/>
      <x v="2"/>
    </i>
    <i r="2">
      <x v="4"/>
    </i>
    <i>
      <x v="5"/>
      <x v="4"/>
      <x v="2"/>
    </i>
    <i r="2">
      <x v="4"/>
    </i>
    <i>
      <x v="6"/>
      <x v="5"/>
      <x v="2"/>
    </i>
    <i r="2">
      <x v="4"/>
    </i>
    <i>
      <x v="7"/>
      <x v="6"/>
      <x v="2"/>
    </i>
    <i r="2">
      <x v="4"/>
    </i>
    <i>
      <x v="8"/>
      <x v="7"/>
      <x v="2"/>
    </i>
    <i r="2">
      <x v="4"/>
    </i>
    <i>
      <x v="9"/>
      <x v="8"/>
      <x v="2"/>
    </i>
    <i r="2">
      <x v="4"/>
    </i>
    <i>
      <x v="10"/>
      <x v="9"/>
      <x v="2"/>
    </i>
    <i r="2">
      <x v="4"/>
    </i>
    <i>
      <x v="11"/>
      <x v="10"/>
      <x v="2"/>
    </i>
    <i r="2">
      <x v="4"/>
    </i>
    <i>
      <x v="12"/>
      <x v="11"/>
      <x v="2"/>
    </i>
    <i r="2">
      <x v="4"/>
    </i>
    <i>
      <x v="13"/>
      <x/>
      <x v="2"/>
    </i>
    <i r="2">
      <x v="4"/>
    </i>
    <i>
      <x v="14"/>
      <x v="1"/>
      <x v="2"/>
    </i>
    <i t="grand">
      <x/>
    </i>
  </colItems>
  <pageFields count="7">
    <pageField fld="10" item="2" hier="-1"/>
    <pageField fld="2" hier="-1"/>
    <pageField fld="3" item="0" hier="-1"/>
    <pageField fld="4" item="1" hier="-1"/>
    <pageField fld="6" item="0" hier="-1"/>
    <pageField fld="11" item="0" hier="-1"/>
    <pageField fld="26" hier="-1"/>
  </pageFields>
  <dataFields count="1">
    <dataField name="Сумма по полю SumFact" fld="15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Таблица1" cacheId="92" applyNumberFormats="0" applyBorderFormats="0" applyFontFormats="0" applyPatternFormats="0" applyAlignmentFormats="0" applyWidthHeightFormats="1" dataCaption="Значения" updatedVersion="8" minRefreshableVersion="3" useAutoFormatting="1" colGrandTotals="0" itemPrintTitles="1" createdVersion="4" indent="0" compact="0" compactData="0" multipleFieldFilters="0" chartFormat="1">
  <location ref="A10:J43" firstHeaderRow="1" firstDataRow="3" firstDataCol="2" rowPageCount="8" colPageCount="1"/>
  <pivotFields count="34">
    <pivotField compact="0" outline="0" showAll="0" defaultSubtotal="0"/>
    <pivotField compact="0" outline="0" showAll="0" defaultSubtotal="0"/>
    <pivotField axis="axisPage" compact="0" outline="0" showAll="0" defaultSubtotal="0">
      <items count="7">
        <item x="3"/>
        <item x="1"/>
        <item x="5"/>
        <item x="0"/>
        <item x="2"/>
        <item x="4"/>
        <item m="1" x="6"/>
      </items>
    </pivotField>
    <pivotField axis="axisCol" compact="0" outline="0" showAll="0" defaultSubtotal="0">
      <items count="3">
        <item x="1"/>
        <item x="2"/>
        <item x="0"/>
      </items>
    </pivotField>
    <pivotField axis="axisRow" compact="0" outline="0" showAll="0" defaultSubtotal="0">
      <items count="3">
        <item x="1"/>
        <item x="0"/>
        <item m="1" x="2"/>
      </items>
    </pivotField>
    <pivotField axis="axisPage" compact="0" outline="0" showAll="0" defaultSubtotal="0">
      <items count="2">
        <item x="1"/>
        <item x="0"/>
      </items>
    </pivotField>
    <pivotField compact="0" outline="0" showAll="0" defaultSubtotal="0"/>
    <pivotField axis="axisPage" compact="0" outline="0" showAll="0" defaultSubtotal="0">
      <items count="5">
        <item x="1"/>
        <item x="4"/>
        <item x="3"/>
        <item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compact="0" outline="0" showAll="0" defaultSubtotal="0"/>
    <pivotField compact="0" numFmtId="22" outline="0" showAll="0" defaultSubtotal="0"/>
    <pivotField compact="0" numFmtId="22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3"/>
        <item x="16"/>
        <item x="21"/>
        <item x="24"/>
        <item x="23"/>
        <item x="2"/>
        <item x="7"/>
        <item x="6"/>
        <item x="9"/>
        <item x="10"/>
        <item x="12"/>
        <item x="11"/>
        <item x="8"/>
        <item x="1"/>
        <item x="15"/>
        <item x="3"/>
        <item x="5"/>
        <item x="0"/>
        <item x="14"/>
        <item x="19"/>
        <item x="22"/>
        <item x="17"/>
        <item x="25"/>
        <item x="4"/>
        <item x="18"/>
        <item m="1" x="26"/>
      </items>
    </pivotField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h="1" x="1"/>
        <item h="1" x="0"/>
        <item h="1" x="2"/>
        <item x="3"/>
        <item x="4"/>
        <item h="1" x="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4"/>
    <field x="23"/>
  </rowFields>
  <rowItems count="31">
    <i>
      <x/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3"/>
    </i>
    <i r="1">
      <x v="14"/>
    </i>
    <i r="1">
      <x v="18"/>
    </i>
    <i r="1">
      <x v="25"/>
    </i>
    <i>
      <x v="1"/>
      <x v="1"/>
    </i>
    <i r="1"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2"/>
    </i>
    <i r="1">
      <x v="24"/>
    </i>
    <i r="1">
      <x v="25"/>
    </i>
    <i t="grand">
      <x/>
    </i>
  </rowItems>
  <colFields count="2">
    <field x="3"/>
    <field x="-2"/>
  </colFields>
  <colItems count="8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</colItems>
  <pageFields count="8">
    <pageField fld="31" hier="-1"/>
    <pageField fld="2" item="1" hier="-1"/>
    <pageField fld="24" hier="-1"/>
    <pageField fld="10" hier="-1"/>
    <pageField fld="25" hier="-1"/>
    <pageField fld="7" item="4" hier="-1"/>
    <pageField fld="5" hier="-1"/>
    <pageField fld="26" item="3" hier="-1"/>
  </pageFields>
  <dataFields count="4">
    <dataField name="Сумма по полю SumPlan" fld="14" baseField="23" baseItem="14" numFmtId="4"/>
    <dataField name="Сумма по полю SumFact" fld="15" baseField="23" baseItem="1" numFmtId="4"/>
    <dataField name="Сумма по полю AbsDiff" fld="32" baseField="0" baseItem="0" numFmtId="4"/>
    <dataField name="Сумма по полю PercDiff" fld="33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Таблица1" cacheId="9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4" indent="0" compact="0" compactData="0" multipleFieldFilters="0">
  <location ref="A8:U31" firstHeaderRow="1" firstDataRow="5" firstDataCol="2" rowPageCount="6" colPageCount="1"/>
  <pivotFields count="34">
    <pivotField axis="axisRow" compact="0" outline="0" showAll="0" defaultSubtotal="0">
      <items count="47">
        <item x="16"/>
        <item x="39"/>
        <item x="19"/>
        <item x="31"/>
        <item x="42"/>
        <item x="36"/>
        <item x="3"/>
        <item x="40"/>
        <item x="9"/>
        <item x="35"/>
        <item x="37"/>
        <item x="33"/>
        <item x="30"/>
        <item x="44"/>
        <item x="32"/>
        <item x="43"/>
        <item x="24"/>
        <item x="11"/>
        <item x="12"/>
        <item x="13"/>
        <item x="15"/>
        <item x="14"/>
        <item x="10"/>
        <item x="1"/>
        <item x="2"/>
        <item x="18"/>
        <item x="21"/>
        <item x="28"/>
        <item x="41"/>
        <item x="4"/>
        <item x="38"/>
        <item x="26"/>
        <item x="25"/>
        <item x="0"/>
        <item x="27"/>
        <item x="6"/>
        <item x="29"/>
        <item x="5"/>
        <item x="45"/>
        <item x="17"/>
        <item x="23"/>
        <item x="34"/>
        <item x="20"/>
        <item x="46"/>
        <item x="7"/>
        <item x="22"/>
        <item x="8"/>
      </items>
    </pivotField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x="5"/>
        <item h="1" x="0"/>
        <item h="1" x="2"/>
        <item x="4"/>
        <item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axis="axisPage" compact="0" outline="0" showAll="0" defaultSubtotal="0">
      <items count="2">
        <item x="1"/>
        <item x="0"/>
      </items>
    </pivotField>
    <pivotField axis="axisCol" compact="0" outline="0" showAll="0" defaultSubtotal="0">
      <items count="5">
        <item x="1"/>
        <item x="4"/>
        <item x="3"/>
        <item x="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2"/>
        <item x="3"/>
        <item x="1"/>
        <item x="4"/>
        <item x="0"/>
      </items>
    </pivotField>
    <pivotField axis="axisPage" compact="0" outline="0" showAll="0" defaultSubtotal="0">
      <items count="3">
        <item x="0"/>
        <item x="1"/>
        <item m="1" x="2"/>
      </items>
    </pivotField>
    <pivotField compact="0" numFmtId="22" outline="0" showAll="0" defaultSubtotal="0"/>
    <pivotField compact="0" numFmtId="22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7">
        <item x="20"/>
        <item x="13"/>
        <item x="16"/>
        <item x="21"/>
        <item x="24"/>
        <item x="23"/>
        <item x="2"/>
        <item x="7"/>
        <item x="6"/>
        <item x="9"/>
        <item x="10"/>
        <item x="12"/>
        <item x="11"/>
        <item x="8"/>
        <item x="1"/>
        <item x="15"/>
        <item x="3"/>
        <item x="5"/>
        <item x="0"/>
        <item x="14"/>
        <item x="19"/>
        <item x="22"/>
        <item x="17"/>
        <item x="25"/>
        <item x="4"/>
        <item x="18"/>
        <item m="1" x="26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axis="axisCol" compact="0" outline="0" showAll="0" sortType="ascending" defaultSubtotal="0">
      <items count="28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</items>
    </pivotField>
    <pivotField axis="axisCol" compact="0" outline="0" showAll="0" sortType="ascending" defaultSubtotal="0">
      <items count="48">
        <item x="1"/>
        <item x="0"/>
        <item x="3"/>
        <item x="4"/>
        <item x="2"/>
        <item x="5"/>
        <item x="8"/>
        <item x="6"/>
        <item x="7"/>
        <item x="11"/>
        <item x="9"/>
        <item x="10"/>
        <item x="13"/>
        <item x="12"/>
        <item x="14"/>
        <item x="16"/>
        <item x="15"/>
        <item x="17"/>
        <item x="20"/>
        <item x="18"/>
        <item x="19"/>
        <item x="22"/>
        <item x="21"/>
        <item x="23"/>
        <item x="26"/>
        <item x="24"/>
        <item x="25"/>
        <item x="27"/>
        <item x="28"/>
        <item x="29"/>
        <item x="30"/>
        <item x="32"/>
        <item x="31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</pivotField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23"/>
    <field x="0"/>
  </rowFields>
  <rowItems count="19">
    <i>
      <x v="6"/>
      <x v="6"/>
    </i>
    <i r="1">
      <x v="7"/>
    </i>
    <i>
      <x v="7"/>
      <x v="8"/>
    </i>
    <i>
      <x v="8"/>
      <x v="10"/>
    </i>
    <i>
      <x v="9"/>
      <x v="16"/>
    </i>
    <i r="1">
      <x v="17"/>
    </i>
    <i>
      <x v="10"/>
      <x v="19"/>
    </i>
    <i>
      <x v="11"/>
      <x v="20"/>
    </i>
    <i>
      <x v="13"/>
      <x v="22"/>
    </i>
    <i>
      <x v="14"/>
      <x v="23"/>
    </i>
    <i>
      <x v="16"/>
      <x v="29"/>
    </i>
    <i>
      <x v="17"/>
      <x v="30"/>
    </i>
    <i>
      <x v="18"/>
      <x v="33"/>
    </i>
    <i r="1">
      <x v="34"/>
    </i>
    <i r="1">
      <x v="35"/>
    </i>
    <i r="1">
      <x v="36"/>
    </i>
    <i r="1">
      <x v="37"/>
    </i>
    <i r="1">
      <x v="38"/>
    </i>
    <i t="grand">
      <x/>
    </i>
  </rowItems>
  <colFields count="4">
    <field x="26"/>
    <field x="28"/>
    <field x="29"/>
    <field x="7"/>
  </colFields>
  <colItems count="19">
    <i>
      <x v="2"/>
      <x v="1"/>
      <x/>
      <x/>
    </i>
    <i r="3">
      <x v="4"/>
    </i>
    <i r="2">
      <x v="2"/>
      <x v="2"/>
    </i>
    <i r="2">
      <x v="3"/>
      <x v="2"/>
    </i>
    <i r="2">
      <x v="4"/>
      <x v="2"/>
    </i>
    <i r="2">
      <x v="5"/>
      <x v="2"/>
    </i>
    <i r="1">
      <x v="2"/>
      <x/>
      <x/>
    </i>
    <i r="3">
      <x v="4"/>
    </i>
    <i r="2">
      <x v="3"/>
      <x v="2"/>
    </i>
    <i r="2">
      <x v="5"/>
      <x v="2"/>
    </i>
    <i r="2">
      <x v="7"/>
      <x v="2"/>
    </i>
    <i r="2">
      <x v="8"/>
      <x v="2"/>
    </i>
    <i r="1">
      <x v="3"/>
      <x/>
      <x v="4"/>
    </i>
    <i r="2">
      <x v="6"/>
      <x v="2"/>
    </i>
    <i r="2">
      <x v="8"/>
      <x v="2"/>
    </i>
    <i r="2">
      <x v="9"/>
      <x v="2"/>
    </i>
    <i r="2">
      <x v="10"/>
      <x v="2"/>
    </i>
    <i r="2">
      <x v="11"/>
      <x v="2"/>
    </i>
    <i t="grand">
      <x/>
    </i>
  </colItems>
  <pageFields count="6">
    <pageField fld="10" hier="-1"/>
    <pageField fld="2" hier="-1"/>
    <pageField fld="3" item="0" hier="-1"/>
    <pageField fld="4" item="1" hier="-1"/>
    <pageField fld="6" item="0" hier="-1"/>
    <pageField fld="11" item="0" hier="-1"/>
  </pageFields>
  <dataFields count="1">
    <dataField name="Сумма по полю SumFact" fld="15" baseField="0" baseItem="45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Таблица1" cacheId="9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4" indent="0" compact="0" compactData="0" multipleFieldFilters="0">
  <location ref="A8:W60" firstHeaderRow="1" firstDataRow="2" firstDataCol="4" rowPageCount="6" colPageCount="1"/>
  <pivotFields count="34"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7">
        <item h="1" x="3"/>
        <item x="1"/>
        <item x="5"/>
        <item h="1" x="0"/>
        <item h="1" x="2"/>
        <item h="1" x="4"/>
        <item m="1" x="6"/>
      </items>
    </pivotField>
    <pivotField axis="axisPage" compact="0" outline="0" showAll="0" defaultSubtotal="0">
      <items count="3">
        <item x="1"/>
        <item x="2"/>
        <item x="0"/>
      </items>
    </pivotField>
    <pivotField axis="axisPage" compact="0" outline="0" showAll="0" defaultSubtotal="0">
      <items count="3">
        <item x="1"/>
        <item x="0"/>
        <item m="1" x="2"/>
      </items>
    </pivotField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h="1" x="1"/>
        <item h="1" x="4"/>
        <item x="3"/>
        <item h="1" x="2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22" outline="0" showAll="0" defaultSubtotal="0"/>
    <pivotField axis="axisCol" compact="0" numFmtId="14" outline="0" showAll="0" defaultSubtotal="0">
      <items count="3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>
      <items count="42">
        <item x="18"/>
        <item x="30"/>
        <item x="34"/>
        <item x="27"/>
        <item x="17"/>
        <item x="16"/>
        <item x="28"/>
        <item x="8"/>
        <item x="15"/>
        <item x="22"/>
        <item x="23"/>
        <item x="20"/>
        <item x="21"/>
        <item x="19"/>
        <item x="11"/>
        <item x="12"/>
        <item x="10"/>
        <item x="7"/>
        <item x="29"/>
        <item x="4"/>
        <item x="32"/>
        <item x="31"/>
        <item x="2"/>
        <item x="6"/>
        <item x="38"/>
        <item x="3"/>
        <item x="13"/>
        <item x="25"/>
        <item x="9"/>
        <item x="33"/>
        <item x="24"/>
        <item x="1"/>
        <item x="14"/>
        <item x="37"/>
        <item x="39"/>
        <item x="5"/>
        <item x="40"/>
        <item x="26"/>
        <item x="36"/>
        <item x="35"/>
        <item x="0"/>
        <item t="default"/>
      </items>
    </pivotField>
    <pivotField axis="axisRow" compact="0" outline="0" showAll="0" defaultSubtotal="0">
      <items count="38">
        <item x="1"/>
        <item x="6"/>
        <item x="11"/>
        <item x="30"/>
        <item x="32"/>
        <item x="34"/>
        <item x="33"/>
        <item x="26"/>
        <item x="37"/>
        <item x="31"/>
        <item x="19"/>
        <item x="25"/>
        <item x="23"/>
        <item x="10"/>
        <item x="22"/>
        <item x="27"/>
        <item x="36"/>
        <item x="2"/>
        <item x="20"/>
        <item x="29"/>
        <item x="21"/>
        <item x="24"/>
        <item x="17"/>
        <item x="35"/>
        <item x="5"/>
        <item x="14"/>
        <item x="3"/>
        <item x="16"/>
        <item x="7"/>
        <item x="8"/>
        <item x="13"/>
        <item x="18"/>
        <item x="28"/>
        <item x="15"/>
        <item x="4"/>
        <item x="9"/>
        <item x="1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9">
        <item x="18"/>
        <item x="16"/>
        <item x="17"/>
        <item x="24"/>
        <item x="21"/>
        <item x="8"/>
        <item x="15"/>
        <item x="20"/>
        <item x="19"/>
        <item x="11"/>
        <item x="10"/>
        <item x="7"/>
        <item x="22"/>
        <item x="4"/>
        <item x="23"/>
        <item x="2"/>
        <item x="6"/>
        <item x="27"/>
        <item x="3"/>
        <item x="12"/>
        <item x="13"/>
        <item x="14"/>
        <item x="1"/>
        <item x="9"/>
        <item x="5"/>
        <item x="26"/>
        <item x="25"/>
        <item x="28"/>
        <item x="0"/>
      </items>
    </pivotField>
    <pivotField axis="axisRow" compact="0" outline="0" showAll="0" defaultSubtotal="0">
      <items count="38">
        <item x="1"/>
        <item x="6"/>
        <item x="11"/>
        <item x="30"/>
        <item x="32"/>
        <item x="34"/>
        <item x="33"/>
        <item x="26"/>
        <item x="37"/>
        <item x="31"/>
        <item x="19"/>
        <item x="25"/>
        <item x="23"/>
        <item x="10"/>
        <item x="22"/>
        <item x="27"/>
        <item x="36"/>
        <item x="2"/>
        <item x="20"/>
        <item x="29"/>
        <item x="21"/>
        <item x="24"/>
        <item x="17"/>
        <item x="35"/>
        <item x="5"/>
        <item x="14"/>
        <item x="3"/>
        <item x="16"/>
        <item x="7"/>
        <item x="8"/>
        <item x="13"/>
        <item x="18"/>
        <item x="28"/>
        <item x="15"/>
        <item x="4"/>
        <item x="9"/>
        <item x="12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</pivotField>
    <pivotField axis="axisPage" compact="0" outline="0" showAll="0" defaultSubtotal="0">
      <items count="5">
        <item x="0"/>
        <item x="1"/>
        <item x="2"/>
        <item x="3"/>
        <item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17"/>
    <field x="21"/>
    <field x="18"/>
    <field x="22"/>
  </rowFields>
  <rowItems count="51">
    <i>
      <x v="8"/>
      <x v="6"/>
      <x v="1"/>
      <x v="1"/>
    </i>
    <i t="default">
      <x v="8"/>
    </i>
    <i>
      <x v="9"/>
      <x v="6"/>
      <x v="1"/>
      <x v="1"/>
    </i>
    <i t="default">
      <x v="9"/>
    </i>
    <i>
      <x v="11"/>
      <x v="7"/>
      <x v="17"/>
      <x v="17"/>
    </i>
    <i t="default">
      <x v="11"/>
    </i>
    <i>
      <x v="13"/>
      <x v="8"/>
      <x v="1"/>
      <x v="1"/>
    </i>
    <i t="default">
      <x v="13"/>
    </i>
    <i>
      <x v="15"/>
      <x v="19"/>
      <x v="1"/>
      <x v="1"/>
    </i>
    <i t="default">
      <x v="15"/>
    </i>
    <i>
      <x v="16"/>
      <x v="10"/>
      <x/>
      <x/>
    </i>
    <i t="default">
      <x v="16"/>
    </i>
    <i>
      <x v="20"/>
      <x v="14"/>
      <x v="10"/>
      <x v="10"/>
    </i>
    <i t="default">
      <x v="20"/>
    </i>
    <i>
      <x v="21"/>
      <x v="14"/>
      <x v="10"/>
      <x v="10"/>
    </i>
    <i t="default">
      <x v="21"/>
    </i>
    <i>
      <x v="22"/>
      <x v="15"/>
      <x/>
      <x/>
    </i>
    <i t="default">
      <x v="22"/>
    </i>
    <i>
      <x v="23"/>
      <x v="16"/>
      <x v="1"/>
      <x v="1"/>
    </i>
    <i r="2">
      <x v="22"/>
      <x v="22"/>
    </i>
    <i t="default">
      <x v="23"/>
    </i>
    <i>
      <x v="26"/>
      <x v="20"/>
      <x/>
      <x/>
    </i>
    <i t="default">
      <x v="26"/>
    </i>
    <i>
      <x v="27"/>
      <x v="24"/>
      <x v="30"/>
      <x v="30"/>
    </i>
    <i t="default">
      <x v="27"/>
    </i>
    <i>
      <x v="28"/>
      <x v="23"/>
      <x v="20"/>
      <x v="20"/>
    </i>
    <i t="default">
      <x v="28"/>
    </i>
    <i>
      <x v="29"/>
      <x v="24"/>
      <x v="19"/>
      <x v="19"/>
    </i>
    <i t="default">
      <x v="29"/>
    </i>
    <i>
      <x v="30"/>
      <x v="24"/>
      <x v="1"/>
      <x v="1"/>
    </i>
    <i r="2">
      <x v="18"/>
      <x v="18"/>
    </i>
    <i r="2">
      <x v="28"/>
      <x v="28"/>
    </i>
    <i r="2">
      <x v="30"/>
      <x v="30"/>
    </i>
    <i r="2">
      <x v="36"/>
      <x v="36"/>
    </i>
    <i t="default">
      <x v="30"/>
    </i>
    <i>
      <x v="31"/>
      <x v="22"/>
      <x v="1"/>
      <x v="1"/>
    </i>
    <i r="2">
      <x v="18"/>
      <x v="18"/>
    </i>
    <i t="default">
      <x v="31"/>
    </i>
    <i>
      <x v="32"/>
      <x v="21"/>
      <x v="2"/>
      <x v="2"/>
    </i>
    <i r="2">
      <x v="24"/>
      <x v="24"/>
    </i>
    <i t="default">
      <x v="32"/>
    </i>
    <i>
      <x v="35"/>
      <x v="24"/>
      <x v="1"/>
      <x v="1"/>
    </i>
    <i r="2">
      <x v="3"/>
      <x v="3"/>
    </i>
    <i r="2">
      <x v="11"/>
      <x v="11"/>
    </i>
    <i r="2">
      <x v="18"/>
      <x v="18"/>
    </i>
    <i r="2">
      <x v="28"/>
      <x v="28"/>
    </i>
    <i r="2">
      <x v="36"/>
      <x v="36"/>
    </i>
    <i t="default">
      <x v="35"/>
    </i>
    <i>
      <x v="37"/>
      <x v="24"/>
      <x v="10"/>
      <x v="10"/>
    </i>
    <i t="default">
      <x v="37"/>
    </i>
    <i t="grand">
      <x/>
    </i>
  </rowItems>
  <colFields count="1">
    <field x="13"/>
  </colFields>
  <colItems count="19"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 t="grand">
      <x/>
    </i>
  </colItems>
  <pageFields count="6">
    <pageField fld="2" hier="-1"/>
    <pageField fld="3" hier="-1"/>
    <pageField fld="25" item="1" hier="-1"/>
    <pageField fld="26" item="2" hier="-1"/>
    <pageField fld="4" item="1" hier="-1"/>
    <pageField fld="7" hier="-1"/>
  </pageFields>
  <dataFields count="1">
    <dataField name="Сумма по полю SumCalculated" fld="27" baseField="22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Запрос из MS Access Database" backgroundRefresh="0" growShrinkType="overwriteClear" connectionId="1" xr16:uid="{00000000-0016-0000-0700-000000000000}" autoFormatId="16" applyNumberFormats="0" applyBorderFormats="0" applyFontFormats="0" applyPatternFormats="0" applyAlignmentFormats="0" applyWidthHeightFormats="0">
  <queryTableRefresh nextId="65">
    <queryTableFields count="32">
      <queryTableField id="33" name="SubItem" tableColumnId="1"/>
      <queryTableField id="34" name="Item" tableColumnId="2"/>
      <queryTableField id="35" name="DataType" tableColumnId="3"/>
      <queryTableField id="36" name="Source" tableColumnId="4"/>
      <queryTableField id="37" name="ReportPart" tableColumnId="5"/>
      <queryTableField id="38" name="Residual" tableColumnId="6"/>
      <queryTableField id="39" name="Account" tableColumnId="7"/>
      <queryTableField id="40" name="CashFlowType" tableColumnId="8"/>
      <queryTableField id="41" name="Advance" tableColumnId="9"/>
      <queryTableField id="42" name="Tranche" tableColumnId="10"/>
      <queryTableField id="43" name="SystemState" tableColumnId="11"/>
      <queryTableField id="44" name="Plan/Fact" tableColumnId="12"/>
      <queryTableField id="45" name="LoadDate" tableColumnId="13"/>
      <queryTableField id="46" name="PaymentDate" tableColumnId="14"/>
      <queryTableField id="47" name="SumPlan" tableColumnId="15"/>
      <queryTableField id="48" name="SumFact" tableColumnId="16"/>
      <queryTableField id="49" name="Comment" tableColumnId="17"/>
      <queryTableField id="50" name="ItemExtra" tableColumnId="18"/>
      <queryTableField id="51" name="FundsCenter" tableColumnId="19"/>
      <queryTableField id="52" name="Partner" tableColumnId="20"/>
      <queryTableField id="53" name="NumDoc" tableColumnId="21"/>
      <queryTableField id="54" name="ItemExtraName" tableColumnId="22"/>
      <queryTableField id="55" name="FundsCenterName" tableColumnId="23"/>
      <queryTableField id="56" name="HigherItem" tableColumnId="24"/>
      <queryTableField id="57" name="LoadMonth" tableColumnId="25"/>
      <queryTableField id="58" name="PaymentMonth" tableColumnId="26"/>
      <queryTableField id="59" name="PaymentYear" tableColumnId="27"/>
      <queryTableField id="60" name="SumCalculated" tableColumnId="28"/>
      <queryTableField id="61" name="YYYYMM_Payment" tableColumnId="29"/>
      <queryTableField id="62" name="YYYYMM_Account" tableColumnId="30"/>
      <queryTableField id="63" name="LoadYear" tableColumnId="31"/>
      <queryTableField id="64" name="LimitYear" tableColumnId="3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Запрос из MS Access Database" connectionId="2" xr16:uid="{00000000-0016-0000-0A00-000001000000}" autoFormatId="16" applyNumberFormats="0" applyBorderFormats="0" applyFontFormats="0" applyPatternFormats="0" applyAlignmentFormats="0" applyWidthHeightFormats="0">
  <queryTableRefresh nextId="3">
    <queryTableFields count="2">
      <queryTableField id="1" name="F1" tableColumnId="1"/>
      <queryTableField id="2" name="F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ccUniCF" displayName="accUniCF" ref="A1:AF8204" tableType="queryTable" totalsRowShown="0">
  <autoFilter ref="A1:AF8204" xr:uid="{00000000-0009-0000-0100-000001000000}"/>
  <tableColumns count="32">
    <tableColumn id="1" xr3:uid="{00000000-0010-0000-0000-000001000000}" uniqueName="1" name="SubItem" queryTableFieldId="33"/>
    <tableColumn id="2" xr3:uid="{00000000-0010-0000-0000-000002000000}" uniqueName="2" name="Item" queryTableFieldId="34"/>
    <tableColumn id="3" xr3:uid="{00000000-0010-0000-0000-000003000000}" uniqueName="3" name="DataType" queryTableFieldId="35"/>
    <tableColumn id="4" xr3:uid="{00000000-0010-0000-0000-000004000000}" uniqueName="4" name="Source" queryTableFieldId="36"/>
    <tableColumn id="5" xr3:uid="{00000000-0010-0000-0000-000005000000}" uniqueName="5" name="ReportPart" queryTableFieldId="37"/>
    <tableColumn id="6" xr3:uid="{00000000-0010-0000-0000-000006000000}" uniqueName="6" name="Residual" queryTableFieldId="38"/>
    <tableColumn id="7" xr3:uid="{00000000-0010-0000-0000-000007000000}" uniqueName="7" name="Account" queryTableFieldId="39"/>
    <tableColumn id="8" xr3:uid="{00000000-0010-0000-0000-000008000000}" uniqueName="8" name="CashFlowType" queryTableFieldId="40"/>
    <tableColumn id="9" xr3:uid="{00000000-0010-0000-0000-000009000000}" uniqueName="9" name="Advance" queryTableFieldId="41"/>
    <tableColumn id="10" xr3:uid="{00000000-0010-0000-0000-00000A000000}" uniqueName="10" name="Tranche" queryTableFieldId="42"/>
    <tableColumn id="11" xr3:uid="{00000000-0010-0000-0000-00000B000000}" uniqueName="11" name="SystemState" queryTableFieldId="43"/>
    <tableColumn id="12" xr3:uid="{00000000-0010-0000-0000-00000C000000}" uniqueName="12" name="Plan/Fact" queryTableFieldId="44"/>
    <tableColumn id="13" xr3:uid="{00000000-0010-0000-0000-00000D000000}" uniqueName="13" name="LoadDate" queryTableFieldId="45" dataDxfId="2"/>
    <tableColumn id="14" xr3:uid="{00000000-0010-0000-0000-00000E000000}" uniqueName="14" name="PaymentDate" queryTableFieldId="46" dataDxfId="1"/>
    <tableColumn id="15" xr3:uid="{00000000-0010-0000-0000-00000F000000}" uniqueName="15" name="SumPlan" queryTableFieldId="47"/>
    <tableColumn id="16" xr3:uid="{00000000-0010-0000-0000-000010000000}" uniqueName="16" name="SumFact" queryTableFieldId="48"/>
    <tableColumn id="17" xr3:uid="{00000000-0010-0000-0000-000011000000}" uniqueName="17" name="Comment" queryTableFieldId="49"/>
    <tableColumn id="18" xr3:uid="{00000000-0010-0000-0000-000012000000}" uniqueName="18" name="ItemExtra" queryTableFieldId="50"/>
    <tableColumn id="19" xr3:uid="{00000000-0010-0000-0000-000013000000}" uniqueName="19" name="FundsCenter" queryTableFieldId="51"/>
    <tableColumn id="20" xr3:uid="{00000000-0010-0000-0000-000014000000}" uniqueName="20" name="Partner" queryTableFieldId="52"/>
    <tableColumn id="21" xr3:uid="{00000000-0010-0000-0000-000015000000}" uniqueName="21" name="NumDoc" queryTableFieldId="53"/>
    <tableColumn id="22" xr3:uid="{00000000-0010-0000-0000-000016000000}" uniqueName="22" name="ItemExtraName" queryTableFieldId="54"/>
    <tableColumn id="23" xr3:uid="{00000000-0010-0000-0000-000017000000}" uniqueName="23" name="FundsCenterName" queryTableFieldId="55"/>
    <tableColumn id="24" xr3:uid="{00000000-0010-0000-0000-000018000000}" uniqueName="24" name="HigherItem" queryTableFieldId="56"/>
    <tableColumn id="25" xr3:uid="{00000000-0010-0000-0000-000019000000}" uniqueName="25" name="LoadMonth" queryTableFieldId="57"/>
    <tableColumn id="26" xr3:uid="{00000000-0010-0000-0000-00001A000000}" uniqueName="26" name="PaymentMonth" queryTableFieldId="58"/>
    <tableColumn id="27" xr3:uid="{00000000-0010-0000-0000-00001B000000}" uniqueName="27" name="PaymentYear" queryTableFieldId="59"/>
    <tableColumn id="28" xr3:uid="{00000000-0010-0000-0000-00001C000000}" uniqueName="28" name="SumCalculated" queryTableFieldId="60"/>
    <tableColumn id="29" xr3:uid="{00000000-0010-0000-0000-00001D000000}" uniqueName="29" name="YYYYMM_Payment" queryTableFieldId="61"/>
    <tableColumn id="30" xr3:uid="{00000000-0010-0000-0000-00001E000000}" uniqueName="30" name="YYYYMM_Account" queryTableFieldId="62"/>
    <tableColumn id="31" xr3:uid="{00000000-0010-0000-0000-00001F000000}" uniqueName="31" name="LoadYear" queryTableFieldId="63"/>
    <tableColumn id="32" xr3:uid="{00000000-0010-0000-0000-000020000000}" uniqueName="32" name="LimitYear" queryTableField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Т_Выходные" displayName="Т_Выходные" ref="A1:B336" tableType="queryTable" totalsRowShown="0">
  <autoFilter ref="A1:B336" xr:uid="{00000000-0009-0000-0100-000003000000}"/>
  <tableColumns count="2">
    <tableColumn id="1" xr3:uid="{00000000-0010-0000-0100-000001000000}" uniqueName="1" name="F1" queryTableFieldId="1" dataDxfId="0"/>
    <tableColumn id="2" xr3:uid="{00000000-0010-0000-0100-000002000000}" uniqueName="2" name="F2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5:K39"/>
  <sheetViews>
    <sheetView tabSelected="1" workbookViewId="0">
      <selection activeCell="D8" sqref="D8"/>
    </sheetView>
  </sheetViews>
  <sheetFormatPr defaultRowHeight="12.75" x14ac:dyDescent="0.35"/>
  <cols>
    <col min="1" max="1" width="33.265625" bestFit="1" customWidth="1"/>
    <col min="2" max="2" width="18.59765625" customWidth="1"/>
    <col min="3" max="3" width="10.1328125" bestFit="1" customWidth="1"/>
    <col min="4" max="4" width="56.86328125" customWidth="1"/>
    <col min="5" max="5" width="26.73046875" bestFit="1" customWidth="1"/>
    <col min="6" max="6" width="14.3984375" bestFit="1" customWidth="1"/>
    <col min="7" max="7" width="12.73046875" bestFit="1" customWidth="1"/>
    <col min="8" max="8" width="32.265625" customWidth="1"/>
    <col min="9" max="9" width="13.3984375" bestFit="1" customWidth="1"/>
  </cols>
  <sheetData>
    <row r="5" spans="1:11" ht="29.65" x14ac:dyDescent="0.75">
      <c r="A5" s="53" t="s">
        <v>354</v>
      </c>
      <c r="B5" s="53"/>
      <c r="C5" s="53"/>
      <c r="D5" s="53"/>
      <c r="E5" s="53" t="s">
        <v>355</v>
      </c>
      <c r="F5" s="53"/>
      <c r="G5" s="53"/>
      <c r="H5" s="53"/>
      <c r="I5" s="53"/>
      <c r="J5" s="53"/>
      <c r="K5" s="53"/>
    </row>
    <row r="7" spans="1:11" ht="13.15" x14ac:dyDescent="0.4">
      <c r="A7" s="12" t="s">
        <v>356</v>
      </c>
      <c r="B7" s="52">
        <f>SUMIF(accUniCF[DataType],"MainReceivables",accUniCF[SumFact])+SUMIFS(accUniCF[SumFact],accUniCF[SubItem],"_1. SubItem _1.",accUniCF[DataType],"AccountsPayRec")-SUMIFS(accUniCF[SumFact],accUniCF[Source],"Centralized",accUniCF[DataType],"CFStatement",accUniCF[SubItem],"_1. SubItem _1.")</f>
        <v>64826434.960000038</v>
      </c>
      <c r="E7" s="10" t="s">
        <v>359</v>
      </c>
      <c r="F7" s="6">
        <f>F36+I36</f>
        <v>6322119.0500000697</v>
      </c>
    </row>
    <row r="8" spans="1:11" ht="13.15" x14ac:dyDescent="0.4">
      <c r="A8" s="5"/>
      <c r="B8" s="52"/>
      <c r="G8" s="4"/>
    </row>
    <row r="9" spans="1:11" ht="13.15" x14ac:dyDescent="0.4">
      <c r="A9" s="5"/>
      <c r="B9" s="52"/>
      <c r="E9" s="5"/>
    </row>
    <row r="10" spans="1:11" ht="13.15" x14ac:dyDescent="0.4">
      <c r="A10" s="5" t="s">
        <v>357</v>
      </c>
      <c r="B10" s="52">
        <f>SUMIF(accUniCF[DataType],"MainReceivables",accUniCF[SumFact])+SUMIFS(accUniCF[SumFact],accUniCF[SubItem],"_1. SubItem _1.",accUniCF[DataType],"AccountsPayRec")-SUMIFS(accUniCF[SumFact],accUniCF[DataType],"CFStatement",accUniCF[Source],"Centralized",accUniCF[CashFlowType],"",accUniCF[ReportPart],"Out",accUniCF[SubItem],"&lt;&gt;16. SubItem 16.")</f>
        <v>-396206011.42999959</v>
      </c>
      <c r="E10" t="s">
        <v>360</v>
      </c>
      <c r="F10" s="4">
        <f>SUM(data_for_setup_and_charts!B18:O18)</f>
        <v>8668797.6800000016</v>
      </c>
      <c r="H10" s="11" t="s">
        <v>362</v>
      </c>
      <c r="I10" s="4">
        <f>data_for_setup_and_charts!B5</f>
        <v>3022124.03</v>
      </c>
    </row>
    <row r="11" spans="1:11" x14ac:dyDescent="0.35">
      <c r="A11" t="s">
        <v>358</v>
      </c>
      <c r="B11" s="47">
        <f>B7-B10</f>
        <v>461032446.38999963</v>
      </c>
      <c r="E11" t="s">
        <v>361</v>
      </c>
      <c r="F11" s="4">
        <f>SUM(data_for_setup_and_charts!B19:O19)</f>
        <v>-6449792.0499999998</v>
      </c>
      <c r="H11" s="11" t="s">
        <v>363</v>
      </c>
      <c r="I11" s="4">
        <f>-(I10-data_for_setup_and_charts!B17)</f>
        <v>0</v>
      </c>
    </row>
    <row r="14" spans="1:11" x14ac:dyDescent="0.35">
      <c r="A14" t="str">
        <f>data_for_setup_and_charts!A10</f>
        <v>Chart: Centralized Source</v>
      </c>
      <c r="E14" t="str">
        <f>data_for_setup_and_charts!A15</f>
        <v>Chart: Decentralized Source (off-balance and remainder excluded)</v>
      </c>
    </row>
    <row r="32" spans="2:4" x14ac:dyDescent="0.35">
      <c r="B32" s="15"/>
      <c r="C32" s="15"/>
      <c r="D32" s="15"/>
    </row>
    <row r="34" spans="1:9" x14ac:dyDescent="0.35">
      <c r="E34" t="s">
        <v>364</v>
      </c>
      <c r="F34" s="47">
        <f>SUMIFS(accUniCF[SumFact],accUniCF[Source],"Decentralized",accUniCF[ReportPart],"In",accUniCF[Account],"X",accUniCF[SystemState],"COMPLETE")</f>
        <v>15076527.500000071</v>
      </c>
      <c r="H34" t="s">
        <v>363</v>
      </c>
      <c r="I34" s="47">
        <f>SUMIFS(accUniCF[SumFact],accUniCF[Source],"Decentralized",accUniCF[ReportPart],"In",accUniCF[Account],"X",accUniCF[CashFlowType],"OFFBALANCE",accUniCF[SystemState],"COMPLETE")</f>
        <v>863027.82</v>
      </c>
    </row>
    <row r="35" spans="1:9" x14ac:dyDescent="0.35">
      <c r="E35" t="s">
        <v>365</v>
      </c>
      <c r="F35" s="47">
        <f>-SUMIFS(accUniCF[SumFact],accUniCF[Source],"Decentralized",accUniCF[ReportPart],"Out",accUniCF[Account],"X",accUniCF[SystemState],"COMPLETE")</f>
        <v>-8754408.4500000011</v>
      </c>
      <c r="H35" t="s">
        <v>363</v>
      </c>
      <c r="I35" s="47">
        <f>-SUMIFS(accUniCF[SumFact],accUniCF[Source],"Decentralized",accUniCF[ReportPart],"Out",accUniCF[Account],"X",accUniCF[CashFlowType],"OFFBALANCE",accUniCF[SystemState],"COMPLETE")</f>
        <v>-1455414.23</v>
      </c>
    </row>
    <row r="36" spans="1:9" ht="13.15" x14ac:dyDescent="0.4">
      <c r="E36" s="5" t="s">
        <v>366</v>
      </c>
      <c r="F36" s="52">
        <f>F34+F35</f>
        <v>6322119.0500000697</v>
      </c>
      <c r="H36" t="s">
        <v>367</v>
      </c>
      <c r="I36" s="47">
        <f>-SUMIFS(accUniCF[SumFact],accUniCF[Source],"Decentralized",accUniCF[ReportPart],"Out",accUniCF[Account],"X",accUniCF[CashFlowType],"TOBE_OFFBALANCE",accUniCF[SystemState],"COMPLETE")</f>
        <v>0</v>
      </c>
    </row>
    <row r="39" spans="1:9" x14ac:dyDescent="0.35">
      <c r="A39" t="str">
        <f>data_for_setup_and_charts!A28</f>
        <v>Chart: Centralized Source (download and budget data included)</v>
      </c>
      <c r="E39" t="str">
        <f>data_for_setup_and_charts!A38</f>
        <v>Chart: Decentralized Source (forecast, off-balance and remainder excluded)</v>
      </c>
      <c r="I39" t="str">
        <f>data_for_setup_and_charts!E38&amp;" "&amp;data_for_setup_and_charts!I38</f>
        <v>Forecast method (0 - forecast data (Extra), 1 - budget data): 0</v>
      </c>
    </row>
  </sheetData>
  <mergeCells count="2">
    <mergeCell ref="A5:D5"/>
    <mergeCell ref="E5:K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data_for_setup_and_charts!B12:M12</xm:f>
              <xm:sqref>C7</xm:sqref>
            </x14:sparkline>
          </x14:sparklines>
        </x14:sparklineGroup>
        <x14:sparklineGroup displayEmptyCellsAs="gap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data_for_setup_and_charts!B17:M17</xm:f>
              <xm:sqref>G7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AF31"/>
  <sheetViews>
    <sheetView workbookViewId="0">
      <pane xSplit="2" ySplit="5" topLeftCell="C9" activePane="bottomRight" state="frozen"/>
      <selection pane="topRight" activeCell="C1" sqref="C1"/>
      <selection pane="bottomLeft" activeCell="A12" sqref="A12"/>
      <selection pane="bottomRight" activeCell="C11" sqref="C11"/>
    </sheetView>
  </sheetViews>
  <sheetFormatPr defaultRowHeight="12.75" x14ac:dyDescent="0.35"/>
  <cols>
    <col min="1" max="1" width="13.265625" customWidth="1"/>
    <col min="2" max="2" width="22.33203125" bestFit="1" customWidth="1"/>
    <col min="3" max="31" width="19.33203125" bestFit="1" customWidth="1"/>
    <col min="32" max="32" width="11.3984375" bestFit="1" customWidth="1"/>
    <col min="33" max="43" width="20.265625" bestFit="1" customWidth="1"/>
    <col min="44" max="44" width="13.86328125" customWidth="1"/>
    <col min="45" max="45" width="15.3984375" customWidth="1"/>
    <col min="46" max="55" width="20.265625" bestFit="1" customWidth="1"/>
    <col min="56" max="56" width="15.3984375" customWidth="1"/>
    <col min="57" max="83" width="20.265625" bestFit="1" customWidth="1"/>
    <col min="84" max="84" width="15.3984375" bestFit="1" customWidth="1"/>
  </cols>
  <sheetData>
    <row r="1" spans="1:32" x14ac:dyDescent="0.35">
      <c r="A1" s="3" t="s">
        <v>96</v>
      </c>
      <c r="B1" t="s">
        <v>185</v>
      </c>
    </row>
    <row r="2" spans="1:32" x14ac:dyDescent="0.35">
      <c r="A2" s="3" t="s">
        <v>88</v>
      </c>
      <c r="B2" t="s">
        <v>4</v>
      </c>
    </row>
    <row r="3" spans="1:32" x14ac:dyDescent="0.35">
      <c r="A3" s="3" t="s">
        <v>89</v>
      </c>
      <c r="B3" t="s">
        <v>150</v>
      </c>
    </row>
    <row r="4" spans="1:32" x14ac:dyDescent="0.35">
      <c r="A4" s="3" t="s">
        <v>90</v>
      </c>
      <c r="B4" t="s">
        <v>121</v>
      </c>
    </row>
    <row r="5" spans="1:32" x14ac:dyDescent="0.35">
      <c r="A5" s="3" t="s">
        <v>92</v>
      </c>
      <c r="B5" t="s">
        <v>1</v>
      </c>
    </row>
    <row r="6" spans="1:32" x14ac:dyDescent="0.35">
      <c r="A6" s="3" t="s">
        <v>97</v>
      </c>
      <c r="B6" t="s">
        <v>122</v>
      </c>
    </row>
    <row r="7" spans="1:32" x14ac:dyDescent="0.35">
      <c r="A7" s="3" t="s">
        <v>112</v>
      </c>
      <c r="B7" t="s">
        <v>3</v>
      </c>
    </row>
    <row r="9" spans="1:32" x14ac:dyDescent="0.35">
      <c r="A9" s="3" t="s">
        <v>265</v>
      </c>
      <c r="C9" s="3" t="s">
        <v>114</v>
      </c>
      <c r="D9" s="3" t="s">
        <v>111</v>
      </c>
      <c r="E9" s="3" t="s">
        <v>93</v>
      </c>
    </row>
    <row r="10" spans="1:32" x14ac:dyDescent="0.35">
      <c r="C10" t="s">
        <v>14</v>
      </c>
      <c r="F10" t="s">
        <v>15</v>
      </c>
      <c r="I10" t="s">
        <v>10</v>
      </c>
      <c r="K10" t="s">
        <v>16</v>
      </c>
      <c r="M10" t="s">
        <v>11</v>
      </c>
      <c r="O10" t="s">
        <v>17</v>
      </c>
      <c r="Q10" t="s">
        <v>12</v>
      </c>
      <c r="S10" t="s">
        <v>13</v>
      </c>
      <c r="U10" t="s">
        <v>18</v>
      </c>
      <c r="W10" t="s">
        <v>19</v>
      </c>
      <c r="Y10" t="s">
        <v>20</v>
      </c>
      <c r="AA10" t="s">
        <v>21</v>
      </c>
      <c r="AC10" t="s">
        <v>22</v>
      </c>
      <c r="AE10" t="s">
        <v>23</v>
      </c>
      <c r="AF10" t="s">
        <v>0</v>
      </c>
    </row>
    <row r="11" spans="1:32" x14ac:dyDescent="0.35">
      <c r="C11">
        <v>1</v>
      </c>
      <c r="F11">
        <v>2</v>
      </c>
      <c r="I11">
        <v>3</v>
      </c>
      <c r="K11">
        <v>4</v>
      </c>
      <c r="M11">
        <v>5</v>
      </c>
      <c r="O11">
        <v>6</v>
      </c>
      <c r="Q11">
        <v>7</v>
      </c>
      <c r="S11">
        <v>8</v>
      </c>
      <c r="U11">
        <v>9</v>
      </c>
      <c r="W11">
        <v>10</v>
      </c>
      <c r="Y11">
        <v>11</v>
      </c>
      <c r="AA11">
        <v>12</v>
      </c>
      <c r="AC11">
        <v>1</v>
      </c>
      <c r="AE11">
        <v>2</v>
      </c>
    </row>
    <row r="12" spans="1:32" x14ac:dyDescent="0.35">
      <c r="A12" s="3" t="s">
        <v>109</v>
      </c>
      <c r="B12" s="3" t="s">
        <v>86</v>
      </c>
      <c r="C12" t="s">
        <v>151</v>
      </c>
      <c r="D12" t="s">
        <v>206</v>
      </c>
      <c r="E12" t="s">
        <v>2</v>
      </c>
      <c r="F12" t="s">
        <v>151</v>
      </c>
      <c r="G12" t="s">
        <v>206</v>
      </c>
      <c r="H12" t="s">
        <v>2</v>
      </c>
      <c r="I12" t="s">
        <v>206</v>
      </c>
      <c r="J12" t="s">
        <v>2</v>
      </c>
      <c r="K12" t="s">
        <v>206</v>
      </c>
      <c r="L12" t="s">
        <v>2</v>
      </c>
      <c r="M12" t="s">
        <v>206</v>
      </c>
      <c r="N12" t="s">
        <v>2</v>
      </c>
      <c r="O12" t="s">
        <v>206</v>
      </c>
      <c r="P12" t="s">
        <v>2</v>
      </c>
      <c r="Q12" t="s">
        <v>206</v>
      </c>
      <c r="R12" t="s">
        <v>2</v>
      </c>
      <c r="S12" t="s">
        <v>206</v>
      </c>
      <c r="T12" t="s">
        <v>2</v>
      </c>
      <c r="U12" t="s">
        <v>206</v>
      </c>
      <c r="V12" t="s">
        <v>2</v>
      </c>
      <c r="W12" t="s">
        <v>206</v>
      </c>
      <c r="X12" t="s">
        <v>2</v>
      </c>
      <c r="Y12" t="s">
        <v>206</v>
      </c>
      <c r="Z12" t="s">
        <v>2</v>
      </c>
      <c r="AA12" t="s">
        <v>206</v>
      </c>
      <c r="AB12" t="s">
        <v>2</v>
      </c>
      <c r="AC12" t="s">
        <v>206</v>
      </c>
      <c r="AD12" t="s">
        <v>2</v>
      </c>
      <c r="AE12" t="s">
        <v>206</v>
      </c>
    </row>
    <row r="13" spans="1:32" x14ac:dyDescent="0.35">
      <c r="A13" t="s">
        <v>134</v>
      </c>
      <c r="B13" t="s">
        <v>133</v>
      </c>
      <c r="C13" s="4">
        <v>-33052.39</v>
      </c>
      <c r="D13" s="4">
        <v>-6490684.2800000003</v>
      </c>
      <c r="E13" s="4">
        <v>6937814.29</v>
      </c>
      <c r="F13" s="4"/>
      <c r="G13" s="4">
        <v>-7873834.080000001</v>
      </c>
      <c r="H13" s="4">
        <v>7904761.8999999994</v>
      </c>
      <c r="I13" s="4">
        <v>-7283104.0800000001</v>
      </c>
      <c r="J13" s="4">
        <v>7522619.0500000007</v>
      </c>
      <c r="K13" s="4">
        <v>-7139329.8999999985</v>
      </c>
      <c r="L13" s="4">
        <v>7500000</v>
      </c>
      <c r="M13" s="4">
        <v>-12975599.530000001</v>
      </c>
      <c r="N13" s="4">
        <v>12857142.859999999</v>
      </c>
      <c r="O13" s="4">
        <v>-8649310.7400000002</v>
      </c>
      <c r="P13" s="4">
        <v>8571428.5700000003</v>
      </c>
      <c r="Q13" s="4">
        <v>-8239006.040000001</v>
      </c>
      <c r="R13" s="4">
        <v>8452380.9499999993</v>
      </c>
      <c r="S13" s="4">
        <v>-7150631.1500000004</v>
      </c>
      <c r="T13" s="4"/>
      <c r="U13" s="4"/>
      <c r="V13" s="4"/>
      <c r="W13" s="4"/>
      <c r="X13" s="4"/>
      <c r="Y13" s="4"/>
      <c r="Z13" s="4"/>
      <c r="AA13" s="4"/>
      <c r="AB13" s="4">
        <v>6659047.6199999992</v>
      </c>
      <c r="AC13" s="4">
        <v>-5887.53</v>
      </c>
      <c r="AD13" s="4">
        <v>-324929.69999999995</v>
      </c>
      <c r="AE13" s="4"/>
      <c r="AF13" s="4">
        <v>239825.81999999704</v>
      </c>
    </row>
    <row r="14" spans="1:32" x14ac:dyDescent="0.35">
      <c r="B14" t="s">
        <v>203</v>
      </c>
      <c r="C14" s="4"/>
      <c r="D14" s="4">
        <v>-4857.1400000000003</v>
      </c>
      <c r="E14" s="4">
        <v>305000</v>
      </c>
      <c r="F14" s="4"/>
      <c r="G14" s="4">
        <v>-299948.79999999999</v>
      </c>
      <c r="H14" s="4"/>
      <c r="I14" s="4"/>
      <c r="J14" s="4"/>
      <c r="K14" s="4">
        <v>-756552.09000000008</v>
      </c>
      <c r="L14" s="4">
        <v>763285.71000000008</v>
      </c>
      <c r="M14" s="4"/>
      <c r="N14" s="4"/>
      <c r="O14" s="4">
        <v>-26513.57</v>
      </c>
      <c r="P14" s="4">
        <v>26666.67</v>
      </c>
      <c r="Q14" s="4">
        <v>-739067.42</v>
      </c>
      <c r="R14" s="4">
        <v>755952.38</v>
      </c>
      <c r="S14" s="4"/>
      <c r="T14" s="4"/>
      <c r="U14" s="4"/>
      <c r="V14" s="4"/>
      <c r="W14" s="4">
        <v>-736782.78</v>
      </c>
      <c r="X14" s="4"/>
      <c r="Y14" s="4">
        <v>-149271.57999999999</v>
      </c>
      <c r="Z14" s="4"/>
      <c r="AA14" s="4">
        <v>-949530.42</v>
      </c>
      <c r="AB14" s="4">
        <v>920000</v>
      </c>
      <c r="AC14" s="4">
        <v>-4261.8999999999996</v>
      </c>
      <c r="AD14" s="4">
        <v>-1476.19</v>
      </c>
      <c r="AE14" s="4"/>
      <c r="AF14" s="4">
        <v>-897357.13</v>
      </c>
    </row>
    <row r="15" spans="1:32" x14ac:dyDescent="0.35">
      <c r="A15" t="s">
        <v>139</v>
      </c>
      <c r="B15" t="s">
        <v>138</v>
      </c>
      <c r="C15" s="4"/>
      <c r="D15" s="4">
        <v>-1785714.29</v>
      </c>
      <c r="E15" s="4">
        <v>1785714.29</v>
      </c>
      <c r="F15" s="4"/>
      <c r="G15" s="4">
        <v>-1833333.33</v>
      </c>
      <c r="H15" s="4">
        <v>1833333.33</v>
      </c>
      <c r="I15" s="4">
        <v>-2261904.7599999998</v>
      </c>
      <c r="J15" s="4">
        <v>2261904.7599999998</v>
      </c>
      <c r="K15" s="4">
        <v>-1904876.19</v>
      </c>
      <c r="L15" s="4">
        <v>1904761.9</v>
      </c>
      <c r="M15" s="4">
        <v>-1895126.6300000001</v>
      </c>
      <c r="N15" s="4">
        <v>1857142.86</v>
      </c>
      <c r="O15" s="4">
        <v>-3962802.94</v>
      </c>
      <c r="P15" s="4">
        <v>3833333.33</v>
      </c>
      <c r="Q15" s="4">
        <v>-2307285.3299999996</v>
      </c>
      <c r="R15" s="4">
        <v>2264285.71</v>
      </c>
      <c r="S15" s="4">
        <v>-2162780.6700000004</v>
      </c>
      <c r="T15" s="4">
        <v>14683333.33</v>
      </c>
      <c r="U15" s="4">
        <v>-14111619.009999998</v>
      </c>
      <c r="V15" s="4">
        <v>8994047.5999999996</v>
      </c>
      <c r="W15" s="4">
        <v>-9131027.7499999981</v>
      </c>
      <c r="X15" s="4">
        <v>9830238.120000001</v>
      </c>
      <c r="Y15" s="4">
        <v>-7934964.4700000007</v>
      </c>
      <c r="Z15" s="4">
        <v>8041309.5300000003</v>
      </c>
      <c r="AA15" s="4">
        <v>-8787589.4299999997</v>
      </c>
      <c r="AB15" s="4">
        <v>1595238.1</v>
      </c>
      <c r="AC15" s="4">
        <v>-7629497.3599999994</v>
      </c>
      <c r="AD15" s="4">
        <v>8933333.3300000001</v>
      </c>
      <c r="AE15" s="4">
        <v>-10739.6</v>
      </c>
      <c r="AF15" s="4">
        <v>2098714.4300000067</v>
      </c>
    </row>
    <row r="16" spans="1:32" x14ac:dyDescent="0.35">
      <c r="A16" t="s">
        <v>140</v>
      </c>
      <c r="B16" t="s">
        <v>187</v>
      </c>
      <c r="C16" s="4"/>
      <c r="D16" s="4"/>
      <c r="E16" s="4">
        <v>1645.33</v>
      </c>
      <c r="F16" s="4">
        <v>-454.85</v>
      </c>
      <c r="G16" s="4"/>
      <c r="H16" s="4"/>
      <c r="I16" s="4"/>
      <c r="J16" s="4"/>
      <c r="K16" s="4">
        <v>-876.19</v>
      </c>
      <c r="L16" s="4">
        <v>1190.48</v>
      </c>
      <c r="M16" s="4">
        <v>-1215.22</v>
      </c>
      <c r="N16" s="4">
        <v>3571.43</v>
      </c>
      <c r="O16" s="4">
        <v>-402.38</v>
      </c>
      <c r="P16" s="4">
        <v>1190.48</v>
      </c>
      <c r="Q16" s="4">
        <v>-769.05</v>
      </c>
      <c r="R16" s="4"/>
      <c r="S16" s="4"/>
      <c r="T16" s="4"/>
      <c r="U16" s="4">
        <v>-61.9</v>
      </c>
      <c r="V16" s="4"/>
      <c r="W16" s="4">
        <v>-3952.38</v>
      </c>
      <c r="X16" s="4"/>
      <c r="Y16" s="4"/>
      <c r="Z16" s="4"/>
      <c r="AA16" s="4"/>
      <c r="AB16" s="4"/>
      <c r="AC16" s="4"/>
      <c r="AD16" s="4">
        <v>0</v>
      </c>
      <c r="AE16" s="4"/>
      <c r="AF16" s="4">
        <v>-134.25000000000045</v>
      </c>
    </row>
    <row r="17" spans="1:32" x14ac:dyDescent="0.35">
      <c r="A17" t="s">
        <v>137</v>
      </c>
      <c r="B17" t="s">
        <v>171</v>
      </c>
      <c r="C17" s="4"/>
      <c r="D17" s="4">
        <v>-935724.81</v>
      </c>
      <c r="E17" s="4">
        <v>1752520.27</v>
      </c>
      <c r="F17" s="4">
        <v>-112743.89</v>
      </c>
      <c r="G17" s="4">
        <v>-704051.57000000007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>
        <v>-1.1641532182693481E-10</v>
      </c>
    </row>
    <row r="18" spans="1:32" x14ac:dyDescent="0.35">
      <c r="B18" t="s">
        <v>136</v>
      </c>
      <c r="C18" s="4"/>
      <c r="D18" s="4">
        <v>-464.51</v>
      </c>
      <c r="E18" s="4">
        <v>464.51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>
        <v>0</v>
      </c>
    </row>
    <row r="19" spans="1:32" x14ac:dyDescent="0.35">
      <c r="A19" t="s">
        <v>144</v>
      </c>
      <c r="B19" t="s">
        <v>145</v>
      </c>
      <c r="C19" s="4"/>
      <c r="D19" s="4">
        <v>-40850.61</v>
      </c>
      <c r="E19" s="4">
        <v>60476.19</v>
      </c>
      <c r="F19" s="4">
        <v>-19625.580000000002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>
        <v>0</v>
      </c>
    </row>
    <row r="20" spans="1:32" x14ac:dyDescent="0.35">
      <c r="A20" t="s">
        <v>156</v>
      </c>
      <c r="B20" t="s">
        <v>155</v>
      </c>
      <c r="C20" s="4"/>
      <c r="D20" s="4">
        <v>-78571.44</v>
      </c>
      <c r="E20" s="4">
        <v>78571.429999999993</v>
      </c>
      <c r="F20" s="4"/>
      <c r="G20" s="4">
        <v>-85714.28</v>
      </c>
      <c r="H20" s="4">
        <v>85714.29</v>
      </c>
      <c r="I20" s="4">
        <v>-90476.19</v>
      </c>
      <c r="J20" s="4">
        <v>97619.05</v>
      </c>
      <c r="K20" s="4">
        <v>-76190.47</v>
      </c>
      <c r="L20" s="4">
        <v>73809.52</v>
      </c>
      <c r="M20" s="4">
        <v>-64285.72</v>
      </c>
      <c r="N20" s="4">
        <v>59523.81</v>
      </c>
      <c r="O20" s="4">
        <v>-50000</v>
      </c>
      <c r="P20" s="4">
        <v>50000</v>
      </c>
      <c r="Q20" s="4">
        <v>-45238.09</v>
      </c>
      <c r="R20" s="4">
        <v>45238.1</v>
      </c>
      <c r="S20" s="4">
        <v>-47619.040000000001</v>
      </c>
      <c r="T20" s="4"/>
      <c r="U20" s="4">
        <v>-42857.15</v>
      </c>
      <c r="V20" s="4"/>
      <c r="W20" s="4">
        <v>-47619.040000000001</v>
      </c>
      <c r="X20" s="4"/>
      <c r="Y20" s="4">
        <v>-47964.94</v>
      </c>
      <c r="Z20" s="4"/>
      <c r="AA20" s="4">
        <v>-64285.72</v>
      </c>
      <c r="AB20" s="4">
        <v>59523.81</v>
      </c>
      <c r="AC20" s="4">
        <v>-47619.06</v>
      </c>
      <c r="AD20" s="4"/>
      <c r="AE20" s="4"/>
      <c r="AF20" s="4">
        <v>-238441.13000000003</v>
      </c>
    </row>
    <row r="21" spans="1:32" x14ac:dyDescent="0.35">
      <c r="A21" t="s">
        <v>142</v>
      </c>
      <c r="B21" t="s">
        <v>141</v>
      </c>
      <c r="C21" s="4"/>
      <c r="D21" s="4">
        <v>-479465.32</v>
      </c>
      <c r="E21" s="4">
        <v>1072142.8600000001</v>
      </c>
      <c r="F21" s="4">
        <v>-21.63</v>
      </c>
      <c r="G21" s="4">
        <v>-592655.89999999991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>
        <v>1.0000000125728548E-2</v>
      </c>
    </row>
    <row r="22" spans="1:32" x14ac:dyDescent="0.35">
      <c r="A22" t="s">
        <v>124</v>
      </c>
      <c r="B22" t="s">
        <v>123</v>
      </c>
      <c r="C22" s="4"/>
      <c r="D22" s="4">
        <v>-90478.790000000008</v>
      </c>
      <c r="E22" s="4">
        <v>386060.74</v>
      </c>
      <c r="F22" s="4">
        <v>-43201.01</v>
      </c>
      <c r="G22" s="4">
        <v>-241121.84000000003</v>
      </c>
      <c r="H22" s="4"/>
      <c r="I22" s="4">
        <v>-47646.93</v>
      </c>
      <c r="J22" s="4">
        <v>148857.15000000002</v>
      </c>
      <c r="K22" s="4">
        <v>-47686.33</v>
      </c>
      <c r="L22" s="4">
        <v>59523.81</v>
      </c>
      <c r="M22" s="4">
        <v>-59568.670000000006</v>
      </c>
      <c r="N22" s="4">
        <v>59523.81</v>
      </c>
      <c r="O22" s="4">
        <v>-42200.74</v>
      </c>
      <c r="P22" s="4">
        <v>66666.67</v>
      </c>
      <c r="Q22" s="4">
        <v>-71785.710000000006</v>
      </c>
      <c r="R22" s="4">
        <v>37261.9</v>
      </c>
      <c r="S22" s="4">
        <v>-37261.9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>
        <v>0</v>
      </c>
      <c r="AE22" s="4"/>
      <c r="AF22" s="4">
        <v>76942.159999999945</v>
      </c>
    </row>
    <row r="23" spans="1:32" x14ac:dyDescent="0.35">
      <c r="A23" t="s">
        <v>127</v>
      </c>
      <c r="B23" t="s">
        <v>126</v>
      </c>
      <c r="C23" s="4"/>
      <c r="D23" s="4">
        <v>-18998.240000000002</v>
      </c>
      <c r="E23" s="4">
        <v>20697.62</v>
      </c>
      <c r="F23" s="4">
        <v>-1699.38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>
        <v>-2.7284841053187847E-12</v>
      </c>
    </row>
    <row r="24" spans="1:32" x14ac:dyDescent="0.35">
      <c r="A24" t="s">
        <v>135</v>
      </c>
      <c r="B24" t="s">
        <v>191</v>
      </c>
      <c r="C24" s="4"/>
      <c r="D24" s="4">
        <v>-11904.76</v>
      </c>
      <c r="E24" s="4">
        <v>12013.42</v>
      </c>
      <c r="F24" s="4">
        <v>-108.66</v>
      </c>
      <c r="G24" s="4">
        <v>-8333.33</v>
      </c>
      <c r="H24" s="4">
        <v>8333.33</v>
      </c>
      <c r="I24" s="4">
        <v>-8333.33</v>
      </c>
      <c r="J24" s="4">
        <v>8333.33</v>
      </c>
      <c r="K24" s="4">
        <v>-8333.33</v>
      </c>
      <c r="L24" s="4">
        <v>8333.33</v>
      </c>
      <c r="M24" s="4">
        <v>-7142.86</v>
      </c>
      <c r="N24" s="4">
        <v>7142.86</v>
      </c>
      <c r="O24" s="4">
        <v>-16666.669999999998</v>
      </c>
      <c r="P24" s="4">
        <v>51904.76</v>
      </c>
      <c r="Q24" s="4">
        <v>-9523.81</v>
      </c>
      <c r="R24" s="4">
        <v>9523.81</v>
      </c>
      <c r="S24" s="4">
        <v>-7142.86</v>
      </c>
      <c r="T24" s="4"/>
      <c r="U24" s="4"/>
      <c r="V24" s="4"/>
      <c r="W24" s="4"/>
      <c r="X24" s="4"/>
      <c r="Y24" s="4"/>
      <c r="Z24" s="4"/>
      <c r="AA24" s="4"/>
      <c r="AB24" s="4"/>
      <c r="AC24" s="4"/>
      <c r="AD24" s="4">
        <v>0</v>
      </c>
      <c r="AE24" s="4"/>
      <c r="AF24" s="4">
        <v>28095.230000000003</v>
      </c>
    </row>
    <row r="25" spans="1:32" x14ac:dyDescent="0.35">
      <c r="A25" t="s">
        <v>119</v>
      </c>
      <c r="B25" t="s">
        <v>128</v>
      </c>
      <c r="C25" s="4"/>
      <c r="D25" s="4">
        <v>-611486.11</v>
      </c>
      <c r="E25" s="4">
        <v>1198449.77</v>
      </c>
      <c r="F25" s="4"/>
      <c r="G25" s="4">
        <v>-291627.44</v>
      </c>
      <c r="H25" s="4"/>
      <c r="I25" s="4">
        <v>-295336.23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>
        <v>-9.9999999511055648E-3</v>
      </c>
    </row>
    <row r="26" spans="1:32" x14ac:dyDescent="0.35">
      <c r="B26" t="s">
        <v>176</v>
      </c>
      <c r="C26" s="4"/>
      <c r="D26" s="4">
        <v>-829.76</v>
      </c>
      <c r="E26" s="4">
        <v>6132.1799999999994</v>
      </c>
      <c r="F26" s="4">
        <v>-540.52</v>
      </c>
      <c r="G26" s="4">
        <v>-505.11999999999995</v>
      </c>
      <c r="H26" s="4"/>
      <c r="I26" s="4">
        <v>-633.66</v>
      </c>
      <c r="J26" s="4"/>
      <c r="K26" s="4">
        <v>-623.49</v>
      </c>
      <c r="L26" s="4"/>
      <c r="M26" s="4">
        <v>-143.57</v>
      </c>
      <c r="N26" s="4"/>
      <c r="O26" s="4">
        <v>-141.9</v>
      </c>
      <c r="P26" s="4"/>
      <c r="Q26" s="4">
        <v>-129.29</v>
      </c>
      <c r="R26" s="4"/>
      <c r="S26" s="4">
        <v>-143.57</v>
      </c>
      <c r="T26" s="4"/>
      <c r="U26" s="4">
        <v>-143.57</v>
      </c>
      <c r="V26" s="4"/>
      <c r="W26" s="4">
        <v>-141.9</v>
      </c>
      <c r="X26" s="4"/>
      <c r="Y26" s="4">
        <v>-129.29</v>
      </c>
      <c r="Z26" s="4"/>
      <c r="AA26" s="4">
        <v>-143.57</v>
      </c>
      <c r="AB26" s="4"/>
      <c r="AC26" s="4">
        <v>-149.51999999999998</v>
      </c>
      <c r="AD26" s="4">
        <v>149.52000000000021</v>
      </c>
      <c r="AE26" s="4"/>
      <c r="AF26" s="4">
        <v>1882.9699999999998</v>
      </c>
    </row>
    <row r="27" spans="1:32" x14ac:dyDescent="0.35">
      <c r="B27" t="s">
        <v>118</v>
      </c>
      <c r="C27" s="4"/>
      <c r="D27" s="4">
        <v>-11444.400000000001</v>
      </c>
      <c r="E27" s="4">
        <v>119785.51000000001</v>
      </c>
      <c r="F27" s="4">
        <v>-13103.01</v>
      </c>
      <c r="G27" s="4">
        <v>-30267.100000000002</v>
      </c>
      <c r="H27" s="4">
        <v>23809.52</v>
      </c>
      <c r="I27" s="4">
        <v>-26663.579999999998</v>
      </c>
      <c r="J27" s="4">
        <v>35714.29</v>
      </c>
      <c r="K27" s="4">
        <v>-37690.089999999997</v>
      </c>
      <c r="L27" s="4"/>
      <c r="M27" s="4">
        <v>-24747.65</v>
      </c>
      <c r="N27" s="4">
        <v>23809.52</v>
      </c>
      <c r="O27" s="4">
        <v>-46518.29</v>
      </c>
      <c r="P27" s="4">
        <v>59523.81</v>
      </c>
      <c r="Q27" s="4">
        <v>-29814.149999999998</v>
      </c>
      <c r="R27" s="4">
        <v>23809.52</v>
      </c>
      <c r="S27" s="4">
        <v>-20297.95</v>
      </c>
      <c r="T27" s="4"/>
      <c r="U27" s="4"/>
      <c r="V27" s="4"/>
      <c r="W27" s="4">
        <v>-14285.71</v>
      </c>
      <c r="X27" s="4"/>
      <c r="Y27" s="4"/>
      <c r="Z27" s="4"/>
      <c r="AA27" s="4"/>
      <c r="AB27" s="4"/>
      <c r="AC27" s="4">
        <v>-26479.71</v>
      </c>
      <c r="AD27" s="4">
        <v>-6710.66</v>
      </c>
      <c r="AE27" s="4"/>
      <c r="AF27" s="4">
        <v>-1570.1299999999865</v>
      </c>
    </row>
    <row r="28" spans="1:32" x14ac:dyDescent="0.35">
      <c r="B28" t="s">
        <v>175</v>
      </c>
      <c r="C28" s="4"/>
      <c r="D28" s="4">
        <v>-2380</v>
      </c>
      <c r="E28" s="4">
        <v>70417.95</v>
      </c>
      <c r="F28" s="4">
        <v>-56133.19</v>
      </c>
      <c r="G28" s="4">
        <v>-4438.1000000000004</v>
      </c>
      <c r="H28" s="4">
        <v>16666.669999999998</v>
      </c>
      <c r="I28" s="4">
        <v>-9648.2900000000009</v>
      </c>
      <c r="J28" s="4">
        <v>16666.669999999998</v>
      </c>
      <c r="K28" s="4">
        <v>-12567.829999999998</v>
      </c>
      <c r="L28" s="4">
        <v>23809.52</v>
      </c>
      <c r="M28" s="4">
        <v>-8176.9</v>
      </c>
      <c r="N28" s="4">
        <v>7142.86</v>
      </c>
      <c r="O28" s="4">
        <v>-7979.43</v>
      </c>
      <c r="P28" s="4"/>
      <c r="Q28" s="4">
        <v>-8430.56</v>
      </c>
      <c r="R28" s="4"/>
      <c r="S28" s="4">
        <v>-3429.15</v>
      </c>
      <c r="T28" s="4"/>
      <c r="U28" s="4">
        <v>-16658.7</v>
      </c>
      <c r="V28" s="4"/>
      <c r="W28" s="4">
        <v>-8866.07</v>
      </c>
      <c r="X28" s="4"/>
      <c r="Y28" s="4">
        <v>-19097.580000000002</v>
      </c>
      <c r="Z28" s="4"/>
      <c r="AA28" s="4">
        <v>-6453.83</v>
      </c>
      <c r="AB28" s="4"/>
      <c r="AC28" s="4">
        <v>-541.43000000000006</v>
      </c>
      <c r="AD28" s="4">
        <v>541.42999999999984</v>
      </c>
      <c r="AE28" s="4"/>
      <c r="AF28" s="4">
        <v>-29555.960000000006</v>
      </c>
    </row>
    <row r="29" spans="1:32" x14ac:dyDescent="0.35">
      <c r="B29" t="s">
        <v>130</v>
      </c>
      <c r="C29" s="4"/>
      <c r="D29" s="4">
        <v>-52432.010000000017</v>
      </c>
      <c r="E29" s="4">
        <v>279893.37</v>
      </c>
      <c r="F29" s="4">
        <v>-36985.18</v>
      </c>
      <c r="G29" s="4">
        <v>-63407.489999999991</v>
      </c>
      <c r="H29" s="4">
        <v>47619.05</v>
      </c>
      <c r="I29" s="4">
        <v>-85000.28</v>
      </c>
      <c r="J29" s="4"/>
      <c r="K29" s="4">
        <v>-41635.269999999997</v>
      </c>
      <c r="L29" s="4">
        <v>35714.29</v>
      </c>
      <c r="M29" s="4">
        <v>-63209.250000000015</v>
      </c>
      <c r="N29" s="4">
        <v>83333.33</v>
      </c>
      <c r="O29" s="4">
        <v>-42889.02</v>
      </c>
      <c r="P29" s="4">
        <v>47619.05</v>
      </c>
      <c r="Q29" s="4">
        <v>-29024.54</v>
      </c>
      <c r="R29" s="4">
        <v>95238.1</v>
      </c>
      <c r="S29" s="4">
        <v>-54665.929999999993</v>
      </c>
      <c r="T29" s="4"/>
      <c r="U29" s="4">
        <v>-1203.1200000000001</v>
      </c>
      <c r="V29" s="4"/>
      <c r="W29" s="4">
        <v>-17426.780000000002</v>
      </c>
      <c r="X29" s="4"/>
      <c r="Y29" s="4">
        <v>-15893.34</v>
      </c>
      <c r="Z29" s="4"/>
      <c r="AA29" s="4">
        <v>-14782.759999999998</v>
      </c>
      <c r="AB29" s="4">
        <v>23809.52</v>
      </c>
      <c r="AC29" s="4">
        <v>-24329.239999999998</v>
      </c>
      <c r="AD29" s="4">
        <v>26805.430000000008</v>
      </c>
      <c r="AE29" s="4"/>
      <c r="AF29" s="4">
        <v>97147.930000000037</v>
      </c>
    </row>
    <row r="30" spans="1:32" x14ac:dyDescent="0.35">
      <c r="B30" t="s">
        <v>238</v>
      </c>
      <c r="C30" s="4"/>
      <c r="D30" s="4"/>
      <c r="E30" s="4"/>
      <c r="F30" s="4"/>
      <c r="G30" s="4"/>
      <c r="H30" s="4"/>
      <c r="I30" s="4"/>
      <c r="J30" s="4">
        <v>47619.05</v>
      </c>
      <c r="K30" s="4">
        <v>-47595.24</v>
      </c>
      <c r="L30" s="4">
        <v>96428.57</v>
      </c>
      <c r="M30" s="4">
        <v>-96216.67</v>
      </c>
      <c r="N30" s="4">
        <v>64285.71</v>
      </c>
      <c r="O30" s="4">
        <v>-63785.71</v>
      </c>
      <c r="P30" s="4"/>
      <c r="Q30" s="4"/>
      <c r="R30" s="4">
        <v>19047.62</v>
      </c>
      <c r="S30" s="4">
        <v>-7619.05</v>
      </c>
      <c r="T30" s="4"/>
      <c r="U30" s="4">
        <v>-25499.29</v>
      </c>
      <c r="V30" s="4"/>
      <c r="W30" s="4">
        <v>-20321.07</v>
      </c>
      <c r="X30" s="4"/>
      <c r="Y30" s="4">
        <v>-32296.31</v>
      </c>
      <c r="Z30" s="4"/>
      <c r="AA30" s="4"/>
      <c r="AB30" s="4"/>
      <c r="AC30" s="4"/>
      <c r="AD30" s="4"/>
      <c r="AE30" s="4"/>
      <c r="AF30" s="4">
        <v>-65952.39</v>
      </c>
    </row>
    <row r="31" spans="1:32" x14ac:dyDescent="0.35">
      <c r="A31" t="s">
        <v>0</v>
      </c>
      <c r="C31" s="4">
        <v>-33052.39</v>
      </c>
      <c r="D31" s="4">
        <v>-10616286.469999997</v>
      </c>
      <c r="E31" s="4">
        <v>14087799.729999995</v>
      </c>
      <c r="F31" s="4">
        <v>-284616.90000000002</v>
      </c>
      <c r="G31" s="4">
        <v>-12029238.379999999</v>
      </c>
      <c r="H31" s="4">
        <v>9920238.0899999999</v>
      </c>
      <c r="I31" s="4">
        <v>-10108747.329999998</v>
      </c>
      <c r="J31" s="4">
        <v>10139333.350000001</v>
      </c>
      <c r="K31" s="4">
        <v>-10073956.419999998</v>
      </c>
      <c r="L31" s="4">
        <v>10466857.129999999</v>
      </c>
      <c r="M31" s="4">
        <v>-15195432.670000004</v>
      </c>
      <c r="N31" s="4">
        <v>15022619.049999999</v>
      </c>
      <c r="O31" s="4">
        <v>-12909211.390000001</v>
      </c>
      <c r="P31" s="4">
        <v>12708333.340000002</v>
      </c>
      <c r="Q31" s="4">
        <v>-11480073.990000002</v>
      </c>
      <c r="R31" s="4">
        <v>11702738.089999998</v>
      </c>
      <c r="S31" s="4">
        <v>-9491591.2699999996</v>
      </c>
      <c r="T31" s="4">
        <v>14683333.33</v>
      </c>
      <c r="U31" s="4">
        <v>-14198042.739999996</v>
      </c>
      <c r="V31" s="4">
        <v>8994047.5999999996</v>
      </c>
      <c r="W31" s="4">
        <v>-9980423.4799999986</v>
      </c>
      <c r="X31" s="4">
        <v>9830238.120000001</v>
      </c>
      <c r="Y31" s="4">
        <v>-8199617.5100000007</v>
      </c>
      <c r="Z31" s="4">
        <v>8041309.5300000003</v>
      </c>
      <c r="AA31" s="4">
        <v>-9822785.7300000004</v>
      </c>
      <c r="AB31" s="4">
        <v>9257619.0499999989</v>
      </c>
      <c r="AC31" s="4">
        <v>-7738765.7499999981</v>
      </c>
      <c r="AD31" s="4">
        <v>8627713.1599999983</v>
      </c>
      <c r="AE31" s="4">
        <v>-10739.6</v>
      </c>
      <c r="AF31" s="4">
        <v>1309597.5500000038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J43"/>
  <sheetViews>
    <sheetView workbookViewId="0">
      <selection activeCell="D33" sqref="D33"/>
    </sheetView>
  </sheetViews>
  <sheetFormatPr defaultRowHeight="12.75" x14ac:dyDescent="0.35"/>
  <cols>
    <col min="1" max="1" width="13.73046875" customWidth="1"/>
    <col min="2" max="2" width="22.33203125" bestFit="1" customWidth="1"/>
    <col min="3" max="10" width="23.6640625" bestFit="1" customWidth="1"/>
    <col min="11" max="18" width="27.86328125" bestFit="1" customWidth="1"/>
  </cols>
  <sheetData>
    <row r="1" spans="1:10" x14ac:dyDescent="0.35">
      <c r="A1" s="3" t="s">
        <v>117</v>
      </c>
      <c r="B1" t="s">
        <v>4</v>
      </c>
    </row>
    <row r="2" spans="1:10" x14ac:dyDescent="0.35">
      <c r="A2" s="3" t="s">
        <v>88</v>
      </c>
      <c r="B2" t="s">
        <v>149</v>
      </c>
    </row>
    <row r="3" spans="1:10" x14ac:dyDescent="0.35">
      <c r="A3" s="3" t="s">
        <v>110</v>
      </c>
      <c r="B3" t="s">
        <v>3</v>
      </c>
    </row>
    <row r="4" spans="1:10" x14ac:dyDescent="0.35">
      <c r="A4" s="3" t="s">
        <v>96</v>
      </c>
      <c r="B4" t="s">
        <v>3</v>
      </c>
    </row>
    <row r="5" spans="1:10" x14ac:dyDescent="0.35">
      <c r="A5" s="3" t="s">
        <v>111</v>
      </c>
      <c r="B5" t="s">
        <v>3</v>
      </c>
    </row>
    <row r="6" spans="1:10" x14ac:dyDescent="0.35">
      <c r="A6" s="3" t="s">
        <v>93</v>
      </c>
      <c r="B6" t="s">
        <v>2</v>
      </c>
    </row>
    <row r="7" spans="1:10" x14ac:dyDescent="0.35">
      <c r="A7" s="3" t="s">
        <v>91</v>
      </c>
      <c r="B7" t="s">
        <v>3</v>
      </c>
    </row>
    <row r="8" spans="1:10" x14ac:dyDescent="0.35">
      <c r="A8" s="3" t="s">
        <v>112</v>
      </c>
      <c r="B8" s="9">
        <v>2022</v>
      </c>
    </row>
    <row r="10" spans="1:10" x14ac:dyDescent="0.35">
      <c r="C10" s="3" t="s">
        <v>89</v>
      </c>
      <c r="D10" s="3" t="s">
        <v>284</v>
      </c>
    </row>
    <row r="11" spans="1:10" x14ac:dyDescent="0.35">
      <c r="C11" t="s">
        <v>150</v>
      </c>
      <c r="G11" t="s">
        <v>159</v>
      </c>
    </row>
    <row r="12" spans="1:10" x14ac:dyDescent="0.35">
      <c r="A12" s="3" t="s">
        <v>90</v>
      </c>
      <c r="B12" s="3" t="s">
        <v>109</v>
      </c>
      <c r="C12" t="s">
        <v>285</v>
      </c>
      <c r="D12" t="s">
        <v>265</v>
      </c>
      <c r="E12" t="s">
        <v>286</v>
      </c>
      <c r="F12" t="s">
        <v>287</v>
      </c>
      <c r="G12" t="s">
        <v>285</v>
      </c>
      <c r="H12" t="s">
        <v>265</v>
      </c>
      <c r="I12" t="s">
        <v>286</v>
      </c>
      <c r="J12" t="s">
        <v>287</v>
      </c>
    </row>
    <row r="13" spans="1:10" x14ac:dyDescent="0.35">
      <c r="A13" t="s">
        <v>162</v>
      </c>
      <c r="B13" t="s">
        <v>152</v>
      </c>
      <c r="C13" s="4">
        <v>0</v>
      </c>
      <c r="D13" s="4">
        <v>9558332.1600000001</v>
      </c>
      <c r="E13" s="4">
        <v>-9558332.1600000001</v>
      </c>
      <c r="F13" s="4" t="e">
        <v>#DIV/0!</v>
      </c>
      <c r="G13" s="4">
        <v>1500000</v>
      </c>
      <c r="H13" s="4">
        <v>40020.9</v>
      </c>
      <c r="I13" s="4">
        <v>1459979.1</v>
      </c>
      <c r="J13" s="4">
        <v>97.331940000000003</v>
      </c>
    </row>
    <row r="14" spans="1:10" x14ac:dyDescent="0.35">
      <c r="B14" t="s">
        <v>161</v>
      </c>
      <c r="C14" s="4"/>
      <c r="D14" s="4"/>
      <c r="E14" s="4">
        <v>0</v>
      </c>
      <c r="F14" s="4" t="e">
        <v>#DIV/0!</v>
      </c>
      <c r="G14" s="4">
        <v>14239341.619999999</v>
      </c>
      <c r="H14" s="4">
        <v>619423.74999999977</v>
      </c>
      <c r="I14" s="4">
        <v>13619917.869999999</v>
      </c>
      <c r="J14" s="4">
        <v>95.649912990850765</v>
      </c>
    </row>
    <row r="15" spans="1:10" x14ac:dyDescent="0.35">
      <c r="B15" t="s">
        <v>234</v>
      </c>
      <c r="C15" s="4"/>
      <c r="D15" s="4"/>
      <c r="E15" s="4">
        <v>0</v>
      </c>
      <c r="F15" s="4" t="e">
        <v>#DIV/0!</v>
      </c>
      <c r="G15" s="4">
        <v>0</v>
      </c>
      <c r="H15" s="4">
        <v>27.19</v>
      </c>
      <c r="I15" s="4">
        <v>-27.19</v>
      </c>
      <c r="J15" s="4" t="e">
        <v>#DIV/0!</v>
      </c>
    </row>
    <row r="16" spans="1:10" x14ac:dyDescent="0.35">
      <c r="B16" t="s">
        <v>190</v>
      </c>
      <c r="C16" s="4"/>
      <c r="D16" s="4"/>
      <c r="E16" s="4">
        <v>0</v>
      </c>
      <c r="F16" s="4" t="e">
        <v>#DIV/0!</v>
      </c>
      <c r="G16" s="4">
        <v>40876.9</v>
      </c>
      <c r="H16" s="4">
        <v>22726.989999999998</v>
      </c>
      <c r="I16" s="4">
        <v>18149.910000000003</v>
      </c>
      <c r="J16" s="4">
        <v>44.401385623665206</v>
      </c>
    </row>
    <row r="17" spans="1:10" x14ac:dyDescent="0.35">
      <c r="B17" t="s">
        <v>140</v>
      </c>
      <c r="C17" s="4"/>
      <c r="D17" s="4">
        <v>371921.6</v>
      </c>
      <c r="E17" s="4">
        <v>-371921.6</v>
      </c>
      <c r="F17" s="4" t="e">
        <v>#DIV/0!</v>
      </c>
      <c r="G17" s="4"/>
      <c r="H17" s="4"/>
      <c r="I17" s="4">
        <v>0</v>
      </c>
      <c r="J17" s="4" t="e">
        <v>#DIV/0!</v>
      </c>
    </row>
    <row r="18" spans="1:10" x14ac:dyDescent="0.35">
      <c r="B18" t="s">
        <v>137</v>
      </c>
      <c r="C18" s="4"/>
      <c r="D18" s="4">
        <v>1008.58</v>
      </c>
      <c r="E18" s="4">
        <v>-1008.58</v>
      </c>
      <c r="F18" s="4" t="e">
        <v>#DIV/0!</v>
      </c>
      <c r="G18" s="4"/>
      <c r="H18" s="4"/>
      <c r="I18" s="4">
        <v>0</v>
      </c>
      <c r="J18" s="4" t="e">
        <v>#DIV/0!</v>
      </c>
    </row>
    <row r="19" spans="1:10" ht="12" customHeight="1" x14ac:dyDescent="0.35">
      <c r="B19" t="s">
        <v>144</v>
      </c>
      <c r="C19" s="4"/>
      <c r="D19" s="4">
        <v>4952.38</v>
      </c>
      <c r="E19" s="4">
        <v>-4952.38</v>
      </c>
      <c r="F19" s="4" t="e">
        <v>#DIV/0!</v>
      </c>
      <c r="G19" s="4"/>
      <c r="H19" s="4"/>
      <c r="I19" s="4">
        <v>0</v>
      </c>
      <c r="J19" s="4" t="e">
        <v>#DIV/0!</v>
      </c>
    </row>
    <row r="20" spans="1:10" x14ac:dyDescent="0.35">
      <c r="B20" t="s">
        <v>142</v>
      </c>
      <c r="C20" s="4"/>
      <c r="D20" s="4">
        <v>18038912.879999999</v>
      </c>
      <c r="E20" s="4">
        <v>-18038912.879999999</v>
      </c>
      <c r="F20" s="4" t="e">
        <v>#DIV/0!</v>
      </c>
      <c r="G20" s="4"/>
      <c r="H20" s="4"/>
      <c r="I20" s="4">
        <v>0</v>
      </c>
      <c r="J20" s="4" t="e">
        <v>#DIV/0!</v>
      </c>
    </row>
    <row r="21" spans="1:10" x14ac:dyDescent="0.35">
      <c r="B21" t="s">
        <v>124</v>
      </c>
      <c r="C21" s="4"/>
      <c r="D21" s="4">
        <v>93624.05</v>
      </c>
      <c r="E21" s="4">
        <v>-93624.05</v>
      </c>
      <c r="F21" s="4" t="e">
        <v>#DIV/0!</v>
      </c>
      <c r="G21" s="4"/>
      <c r="H21" s="4"/>
      <c r="I21" s="4">
        <v>0</v>
      </c>
      <c r="J21" s="4" t="e">
        <v>#DIV/0!</v>
      </c>
    </row>
    <row r="22" spans="1:10" x14ac:dyDescent="0.35">
      <c r="B22" t="s">
        <v>119</v>
      </c>
      <c r="C22" s="4"/>
      <c r="D22" s="4">
        <v>11728890.100000001</v>
      </c>
      <c r="E22" s="4">
        <v>-11728890.100000001</v>
      </c>
      <c r="F22" s="4" t="e">
        <v>#DIV/0!</v>
      </c>
      <c r="G22" s="4"/>
      <c r="H22" s="4"/>
      <c r="I22" s="4">
        <v>0</v>
      </c>
      <c r="J22" s="4" t="e">
        <v>#DIV/0!</v>
      </c>
    </row>
    <row r="23" spans="1:10" x14ac:dyDescent="0.35">
      <c r="B23" t="s">
        <v>167</v>
      </c>
      <c r="C23" s="4"/>
      <c r="D23" s="4">
        <v>3003719.55</v>
      </c>
      <c r="E23" s="4">
        <v>-3003719.55</v>
      </c>
      <c r="F23" s="4" t="e">
        <v>#DIV/0!</v>
      </c>
      <c r="G23" s="4"/>
      <c r="H23" s="4"/>
      <c r="I23" s="4">
        <v>0</v>
      </c>
      <c r="J23" s="4" t="e">
        <v>#DIV/0!</v>
      </c>
    </row>
    <row r="24" spans="1:10" x14ac:dyDescent="0.35">
      <c r="A24" t="s">
        <v>121</v>
      </c>
      <c r="B24" t="s">
        <v>152</v>
      </c>
      <c r="C24" s="4">
        <v>12688134.33</v>
      </c>
      <c r="D24" s="4">
        <v>3083335.89</v>
      </c>
      <c r="E24" s="4">
        <v>9604798.4399999995</v>
      </c>
      <c r="F24" s="4">
        <v>75.699060162771772</v>
      </c>
      <c r="G24" s="4">
        <v>7857.14</v>
      </c>
      <c r="H24" s="4">
        <v>49012.869999999995</v>
      </c>
      <c r="I24" s="4">
        <v>-41155.729999999996</v>
      </c>
      <c r="J24" s="4">
        <v>-523.80039047286914</v>
      </c>
    </row>
    <row r="25" spans="1:10" x14ac:dyDescent="0.35">
      <c r="B25" t="s">
        <v>234</v>
      </c>
      <c r="C25" s="4">
        <v>453532.33</v>
      </c>
      <c r="D25" s="4">
        <v>588670.22</v>
      </c>
      <c r="E25" s="4">
        <v>-135137.88999999996</v>
      </c>
      <c r="F25" s="4">
        <v>-29.796748999128674</v>
      </c>
      <c r="G25" s="4"/>
      <c r="H25" s="4"/>
      <c r="I25" s="4">
        <v>0</v>
      </c>
      <c r="J25" s="4" t="e">
        <v>#DIV/0!</v>
      </c>
    </row>
    <row r="26" spans="1:10" x14ac:dyDescent="0.35">
      <c r="B26" t="s">
        <v>134</v>
      </c>
      <c r="C26" s="4">
        <v>0</v>
      </c>
      <c r="D26" s="4">
        <v>49229.45</v>
      </c>
      <c r="E26" s="4">
        <v>-49229.45</v>
      </c>
      <c r="F26" s="4" t="e">
        <v>#DIV/0!</v>
      </c>
      <c r="G26" s="4">
        <v>0</v>
      </c>
      <c r="H26" s="4">
        <v>325271.95</v>
      </c>
      <c r="I26" s="4">
        <v>-325271.95</v>
      </c>
      <c r="J26" s="4" t="e">
        <v>#DIV/0!</v>
      </c>
    </row>
    <row r="27" spans="1:10" x14ac:dyDescent="0.35">
      <c r="B27" t="s">
        <v>139</v>
      </c>
      <c r="C27" s="4">
        <v>0</v>
      </c>
      <c r="D27" s="4">
        <v>18020785.969999999</v>
      </c>
      <c r="E27" s="4">
        <v>-18020785.969999999</v>
      </c>
      <c r="F27" s="4" t="e">
        <v>#DIV/0!</v>
      </c>
      <c r="G27" s="4">
        <v>0</v>
      </c>
      <c r="H27" s="4">
        <v>0.89</v>
      </c>
      <c r="I27" s="4">
        <v>-0.89</v>
      </c>
      <c r="J27" s="4" t="e">
        <v>#DIV/0!</v>
      </c>
    </row>
    <row r="28" spans="1:10" x14ac:dyDescent="0.35">
      <c r="B28" t="s">
        <v>140</v>
      </c>
      <c r="C28" s="4">
        <v>1695502.61</v>
      </c>
      <c r="D28" s="4">
        <v>175198.69</v>
      </c>
      <c r="E28" s="4">
        <v>1520303.9200000002</v>
      </c>
      <c r="F28" s="4">
        <v>89.66685813594826</v>
      </c>
      <c r="G28" s="4"/>
      <c r="H28" s="4"/>
      <c r="I28" s="4">
        <v>0</v>
      </c>
      <c r="J28" s="4" t="e">
        <v>#DIV/0!</v>
      </c>
    </row>
    <row r="29" spans="1:10" x14ac:dyDescent="0.35">
      <c r="B29" t="s">
        <v>137</v>
      </c>
      <c r="C29" s="4"/>
      <c r="D29" s="4">
        <v>4293173.38</v>
      </c>
      <c r="E29" s="4">
        <v>-4293173.38</v>
      </c>
      <c r="F29" s="4" t="e">
        <v>#DIV/0!</v>
      </c>
      <c r="G29" s="4"/>
      <c r="H29" s="4">
        <v>1008.58</v>
      </c>
      <c r="I29" s="4">
        <v>-1008.58</v>
      </c>
      <c r="J29" s="4" t="e">
        <v>#DIV/0!</v>
      </c>
    </row>
    <row r="30" spans="1:10" x14ac:dyDescent="0.35">
      <c r="B30" t="s">
        <v>144</v>
      </c>
      <c r="C30" s="4">
        <v>217142.86</v>
      </c>
      <c r="D30" s="4">
        <v>16463907.719999999</v>
      </c>
      <c r="E30" s="4">
        <v>-16246764.859999999</v>
      </c>
      <c r="F30" s="4">
        <v>-7482.062666025492</v>
      </c>
      <c r="G30" s="4">
        <v>0</v>
      </c>
      <c r="H30" s="4">
        <v>523929.33</v>
      </c>
      <c r="I30" s="4">
        <v>-523929.33</v>
      </c>
      <c r="J30" s="4" t="e">
        <v>#DIV/0!</v>
      </c>
    </row>
    <row r="31" spans="1:10" x14ac:dyDescent="0.35">
      <c r="B31" t="s">
        <v>156</v>
      </c>
      <c r="C31" s="4"/>
      <c r="D31" s="4">
        <v>148446.24</v>
      </c>
      <c r="E31" s="4">
        <v>-148446.24</v>
      </c>
      <c r="F31" s="4" t="e">
        <v>#DIV/0!</v>
      </c>
      <c r="G31" s="4">
        <v>326215.40999999997</v>
      </c>
      <c r="H31" s="4"/>
      <c r="I31" s="4">
        <v>326215.40999999997</v>
      </c>
      <c r="J31" s="4">
        <v>100</v>
      </c>
    </row>
    <row r="32" spans="1:10" x14ac:dyDescent="0.35">
      <c r="B32" t="s">
        <v>147</v>
      </c>
      <c r="C32" s="4"/>
      <c r="D32" s="4">
        <v>1019624.7</v>
      </c>
      <c r="E32" s="4">
        <v>-1019624.7</v>
      </c>
      <c r="F32" s="4" t="e">
        <v>#DIV/0!</v>
      </c>
      <c r="G32" s="4"/>
      <c r="H32" s="4"/>
      <c r="I32" s="4">
        <v>0</v>
      </c>
      <c r="J32" s="4" t="e">
        <v>#DIV/0!</v>
      </c>
    </row>
    <row r="33" spans="1:10" x14ac:dyDescent="0.35">
      <c r="B33" t="s">
        <v>142</v>
      </c>
      <c r="C33" s="4">
        <v>6838095.2400000002</v>
      </c>
      <c r="D33" s="4">
        <v>132441.28</v>
      </c>
      <c r="E33" s="4">
        <v>6705653.96</v>
      </c>
      <c r="F33" s="4">
        <v>98.063184624494937</v>
      </c>
      <c r="G33" s="4"/>
      <c r="H33" s="4"/>
      <c r="I33" s="4">
        <v>0</v>
      </c>
      <c r="J33" s="4" t="e">
        <v>#DIV/0!</v>
      </c>
    </row>
    <row r="34" spans="1:10" x14ac:dyDescent="0.35">
      <c r="B34" t="s">
        <v>124</v>
      </c>
      <c r="C34" s="4">
        <v>4809071.42</v>
      </c>
      <c r="D34" s="4">
        <v>8827094.1699999981</v>
      </c>
      <c r="E34" s="4">
        <v>-4018022.7499999981</v>
      </c>
      <c r="F34" s="4">
        <v>-83.550906174730883</v>
      </c>
      <c r="G34" s="4"/>
      <c r="H34" s="4"/>
      <c r="I34" s="4">
        <v>0</v>
      </c>
      <c r="J34" s="4" t="e">
        <v>#DIV/0!</v>
      </c>
    </row>
    <row r="35" spans="1:10" x14ac:dyDescent="0.35">
      <c r="B35" t="s">
        <v>157</v>
      </c>
      <c r="C35" s="4">
        <v>81190.47</v>
      </c>
      <c r="D35" s="4">
        <v>355836.61</v>
      </c>
      <c r="E35" s="4">
        <v>-274646.14</v>
      </c>
      <c r="F35" s="4">
        <v>-338.27386391530928</v>
      </c>
      <c r="G35" s="4"/>
      <c r="H35" s="4"/>
      <c r="I35" s="4">
        <v>0</v>
      </c>
      <c r="J35" s="4" t="e">
        <v>#DIV/0!</v>
      </c>
    </row>
    <row r="36" spans="1:10" x14ac:dyDescent="0.35">
      <c r="B36" t="s">
        <v>127</v>
      </c>
      <c r="C36" s="4">
        <v>4571071.43</v>
      </c>
      <c r="D36" s="4">
        <v>20647.829999999998</v>
      </c>
      <c r="E36" s="4">
        <v>4550423.5999999996</v>
      </c>
      <c r="F36" s="4">
        <v>99.548293429315322</v>
      </c>
      <c r="G36" s="4"/>
      <c r="H36" s="4"/>
      <c r="I36" s="4">
        <v>0</v>
      </c>
      <c r="J36" s="4" t="e">
        <v>#DIV/0!</v>
      </c>
    </row>
    <row r="37" spans="1:10" x14ac:dyDescent="0.35">
      <c r="B37" t="s">
        <v>135</v>
      </c>
      <c r="C37" s="4"/>
      <c r="D37" s="4"/>
      <c r="E37" s="4">
        <v>0</v>
      </c>
      <c r="F37" s="4" t="e">
        <v>#DIV/0!</v>
      </c>
      <c r="G37" s="4">
        <v>574185.37</v>
      </c>
      <c r="H37" s="4"/>
      <c r="I37" s="4">
        <v>574185.37</v>
      </c>
      <c r="J37" s="4">
        <v>100</v>
      </c>
    </row>
    <row r="38" spans="1:10" x14ac:dyDescent="0.35">
      <c r="B38" t="s">
        <v>119</v>
      </c>
      <c r="C38" s="4">
        <v>25932348.740000002</v>
      </c>
      <c r="D38" s="4">
        <v>4816383.8099999996</v>
      </c>
      <c r="E38" s="4">
        <v>21115964.930000003</v>
      </c>
      <c r="F38" s="4">
        <v>81.427120781501571</v>
      </c>
      <c r="G38" s="4"/>
      <c r="H38" s="4">
        <v>10886.029999999999</v>
      </c>
      <c r="I38" s="4">
        <v>-10886.029999999999</v>
      </c>
      <c r="J38" s="4" t="e">
        <v>#DIV/0!</v>
      </c>
    </row>
    <row r="39" spans="1:10" x14ac:dyDescent="0.35">
      <c r="B39" t="s">
        <v>154</v>
      </c>
      <c r="C39" s="4"/>
      <c r="D39" s="4">
        <v>76975.790000000008</v>
      </c>
      <c r="E39" s="4">
        <v>-76975.790000000008</v>
      </c>
      <c r="F39" s="4" t="e">
        <v>#DIV/0!</v>
      </c>
      <c r="G39" s="4"/>
      <c r="H39" s="4"/>
      <c r="I39" s="4">
        <v>0</v>
      </c>
      <c r="J39" s="4" t="e">
        <v>#DIV/0!</v>
      </c>
    </row>
    <row r="40" spans="1:10" x14ac:dyDescent="0.35">
      <c r="B40" t="s">
        <v>164</v>
      </c>
      <c r="C40" s="4">
        <v>3833333.33</v>
      </c>
      <c r="D40" s="4">
        <v>2409159.3199999998</v>
      </c>
      <c r="E40" s="4">
        <v>1424174.0100000002</v>
      </c>
      <c r="F40" s="4">
        <v>37.152365510567279</v>
      </c>
      <c r="G40" s="4"/>
      <c r="H40" s="4"/>
      <c r="I40" s="4">
        <v>0</v>
      </c>
      <c r="J40" s="4" t="e">
        <v>#DIV/0!</v>
      </c>
    </row>
    <row r="41" spans="1:10" x14ac:dyDescent="0.35">
      <c r="B41" t="s">
        <v>132</v>
      </c>
      <c r="C41" s="4">
        <v>1673809.52</v>
      </c>
      <c r="D41" s="4">
        <v>39171.649999999994</v>
      </c>
      <c r="E41" s="4">
        <v>1634637.87</v>
      </c>
      <c r="F41" s="4">
        <v>97.65973072013594</v>
      </c>
      <c r="G41" s="4"/>
      <c r="H41" s="4"/>
      <c r="I41" s="4">
        <v>0</v>
      </c>
      <c r="J41" s="4" t="e">
        <v>#DIV/0!</v>
      </c>
    </row>
    <row r="42" spans="1:10" x14ac:dyDescent="0.35">
      <c r="B42" t="s">
        <v>167</v>
      </c>
      <c r="C42" s="4">
        <v>28571.43</v>
      </c>
      <c r="D42" s="4">
        <v>100849.62</v>
      </c>
      <c r="E42" s="4">
        <v>-72278.19</v>
      </c>
      <c r="F42" s="4">
        <v>-252.97365235131738</v>
      </c>
      <c r="G42" s="4"/>
      <c r="H42" s="4"/>
      <c r="I42" s="4">
        <v>0</v>
      </c>
      <c r="J42" s="4" t="e">
        <v>#DIV/0!</v>
      </c>
    </row>
    <row r="43" spans="1:10" x14ac:dyDescent="0.35">
      <c r="A43" t="s">
        <v>0</v>
      </c>
      <c r="C43" s="4">
        <v>62821803.710000001</v>
      </c>
      <c r="D43" s="4">
        <v>103422293.64</v>
      </c>
      <c r="E43" s="4">
        <v>-40600489.930000052</v>
      </c>
      <c r="F43" s="4">
        <v>-64.628023285388807</v>
      </c>
      <c r="G43" s="4">
        <v>16688476.439999999</v>
      </c>
      <c r="H43" s="4">
        <v>1592308.4799999997</v>
      </c>
      <c r="I43" s="4">
        <v>15096167.959999999</v>
      </c>
      <c r="J43" s="4">
        <v>90.458634820711055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pageSetUpPr fitToPage="1"/>
  </sheetPr>
  <dimension ref="A1:U31"/>
  <sheetViews>
    <sheetView workbookViewId="0">
      <pane xSplit="2" ySplit="4" topLeftCell="C5" activePane="bottomRight" state="frozen"/>
      <selection pane="topRight" activeCell="C1" sqref="C1"/>
      <selection pane="bottomLeft" activeCell="A12" sqref="A12"/>
      <selection pane="bottomRight" activeCell="E39" sqref="E39"/>
    </sheetView>
  </sheetViews>
  <sheetFormatPr defaultRowHeight="12.75" x14ac:dyDescent="0.35"/>
  <cols>
    <col min="1" max="1" width="13.265625" bestFit="1" customWidth="1"/>
    <col min="2" max="2" width="22.33203125" bestFit="1" customWidth="1"/>
    <col min="3" max="20" width="19.33203125" bestFit="1" customWidth="1"/>
    <col min="21" max="21" width="11.3984375" bestFit="1" customWidth="1"/>
    <col min="22" max="72" width="20.265625" bestFit="1" customWidth="1"/>
    <col min="73" max="73" width="12.265625" customWidth="1"/>
    <col min="74" max="96" width="20.265625" bestFit="1" customWidth="1"/>
    <col min="97" max="97" width="13.3984375" customWidth="1"/>
    <col min="98" max="102" width="20.265625" bestFit="1" customWidth="1"/>
    <col min="103" max="103" width="13.86328125" customWidth="1"/>
    <col min="104" max="114" width="20.265625" bestFit="1" customWidth="1"/>
    <col min="115" max="115" width="15.3984375" customWidth="1"/>
    <col min="116" max="116" width="15.3984375" bestFit="1" customWidth="1"/>
  </cols>
  <sheetData>
    <row r="1" spans="1:21" x14ac:dyDescent="0.35">
      <c r="A1" s="3" t="s">
        <v>96</v>
      </c>
      <c r="B1" t="s">
        <v>3</v>
      </c>
    </row>
    <row r="2" spans="1:21" x14ac:dyDescent="0.35">
      <c r="A2" s="3" t="s">
        <v>88</v>
      </c>
      <c r="B2" t="s">
        <v>4</v>
      </c>
    </row>
    <row r="3" spans="1:21" x14ac:dyDescent="0.35">
      <c r="A3" s="3" t="s">
        <v>89</v>
      </c>
      <c r="B3" t="s">
        <v>150</v>
      </c>
    </row>
    <row r="4" spans="1:21" x14ac:dyDescent="0.35">
      <c r="A4" s="3" t="s">
        <v>90</v>
      </c>
      <c r="B4" t="s">
        <v>121</v>
      </c>
    </row>
    <row r="5" spans="1:21" x14ac:dyDescent="0.35">
      <c r="A5" s="3" t="s">
        <v>92</v>
      </c>
      <c r="B5" t="s">
        <v>1</v>
      </c>
    </row>
    <row r="6" spans="1:21" x14ac:dyDescent="0.35">
      <c r="A6" s="3" t="s">
        <v>97</v>
      </c>
      <c r="B6" t="s">
        <v>122</v>
      </c>
    </row>
    <row r="8" spans="1:21" x14ac:dyDescent="0.35">
      <c r="A8" s="3" t="s">
        <v>265</v>
      </c>
      <c r="C8" s="3" t="s">
        <v>112</v>
      </c>
      <c r="D8" s="3" t="s">
        <v>114</v>
      </c>
      <c r="E8" s="3" t="s">
        <v>115</v>
      </c>
      <c r="F8" s="3" t="s">
        <v>93</v>
      </c>
    </row>
    <row r="9" spans="1:21" x14ac:dyDescent="0.35">
      <c r="C9">
        <v>2021</v>
      </c>
      <c r="U9" t="s">
        <v>0</v>
      </c>
    </row>
    <row r="10" spans="1:21" x14ac:dyDescent="0.35">
      <c r="C10" t="s">
        <v>14</v>
      </c>
      <c r="I10" t="s">
        <v>15</v>
      </c>
      <c r="O10" t="s">
        <v>10</v>
      </c>
    </row>
    <row r="11" spans="1:21" x14ac:dyDescent="0.35">
      <c r="C11" t="s">
        <v>72</v>
      </c>
      <c r="E11" t="s">
        <v>9</v>
      </c>
      <c r="F11" t="s">
        <v>14</v>
      </c>
      <c r="G11" t="s">
        <v>207</v>
      </c>
      <c r="H11" t="s">
        <v>230</v>
      </c>
      <c r="I11" t="s">
        <v>72</v>
      </c>
      <c r="K11" t="s">
        <v>14</v>
      </c>
      <c r="L11" t="s">
        <v>230</v>
      </c>
      <c r="M11" t="s">
        <v>235</v>
      </c>
      <c r="N11" t="s">
        <v>236</v>
      </c>
      <c r="O11" t="s">
        <v>72</v>
      </c>
      <c r="P11" t="s">
        <v>15</v>
      </c>
      <c r="Q11" t="s">
        <v>236</v>
      </c>
      <c r="R11" t="s">
        <v>10</v>
      </c>
      <c r="S11" t="s">
        <v>237</v>
      </c>
      <c r="T11" t="s">
        <v>239</v>
      </c>
    </row>
    <row r="12" spans="1:21" x14ac:dyDescent="0.35">
      <c r="A12" s="3" t="s">
        <v>109</v>
      </c>
      <c r="B12" s="3" t="s">
        <v>86</v>
      </c>
      <c r="C12" t="s">
        <v>151</v>
      </c>
      <c r="D12" t="s">
        <v>2</v>
      </c>
      <c r="E12" t="s">
        <v>206</v>
      </c>
      <c r="F12" t="s">
        <v>206</v>
      </c>
      <c r="G12" t="s">
        <v>206</v>
      </c>
      <c r="H12" t="s">
        <v>206</v>
      </c>
      <c r="I12" t="s">
        <v>151</v>
      </c>
      <c r="J12" t="s">
        <v>2</v>
      </c>
      <c r="K12" t="s">
        <v>206</v>
      </c>
      <c r="L12" t="s">
        <v>206</v>
      </c>
      <c r="M12" t="s">
        <v>206</v>
      </c>
      <c r="N12" t="s">
        <v>206</v>
      </c>
      <c r="O12" t="s">
        <v>2</v>
      </c>
      <c r="P12" t="s">
        <v>206</v>
      </c>
      <c r="Q12" t="s">
        <v>206</v>
      </c>
      <c r="R12" t="s">
        <v>206</v>
      </c>
      <c r="S12" t="s">
        <v>206</v>
      </c>
      <c r="T12" t="s">
        <v>206</v>
      </c>
    </row>
    <row r="13" spans="1:21" x14ac:dyDescent="0.35">
      <c r="A13" t="s">
        <v>134</v>
      </c>
      <c r="B13" t="s">
        <v>133</v>
      </c>
      <c r="C13" s="4">
        <v>-33052.39</v>
      </c>
      <c r="D13" s="4">
        <v>6937814.29</v>
      </c>
      <c r="E13" s="4"/>
      <c r="F13" s="4"/>
      <c r="G13" s="4">
        <v>-4387173.3999999994</v>
      </c>
      <c r="H13" s="4">
        <v>-2103510.88</v>
      </c>
      <c r="I13" s="4"/>
      <c r="J13" s="4">
        <v>7904761.8999999994</v>
      </c>
      <c r="K13" s="4"/>
      <c r="L13" s="4">
        <v>-153139.13</v>
      </c>
      <c r="M13" s="4">
        <v>-4903182.38</v>
      </c>
      <c r="N13" s="4">
        <v>-2817512.5700000003</v>
      </c>
      <c r="O13" s="4">
        <v>7522619.0500000007</v>
      </c>
      <c r="P13" s="4"/>
      <c r="Q13" s="4">
        <v>-225304.1</v>
      </c>
      <c r="R13" s="4"/>
      <c r="S13" s="4">
        <v>-5033259.3100000005</v>
      </c>
      <c r="T13" s="4">
        <v>-2024540.67</v>
      </c>
      <c r="U13" s="4">
        <v>684520.41000000108</v>
      </c>
    </row>
    <row r="14" spans="1:21" x14ac:dyDescent="0.35">
      <c r="B14" t="s">
        <v>203</v>
      </c>
      <c r="C14" s="4"/>
      <c r="D14" s="4">
        <v>305000</v>
      </c>
      <c r="E14" s="4"/>
      <c r="F14" s="4">
        <v>-4857.1400000000003</v>
      </c>
      <c r="G14" s="4"/>
      <c r="H14" s="4"/>
      <c r="I14" s="4"/>
      <c r="J14" s="4"/>
      <c r="K14" s="4">
        <v>-299948.79999999999</v>
      </c>
      <c r="L14" s="4"/>
      <c r="M14" s="4"/>
      <c r="N14" s="4"/>
      <c r="O14" s="4"/>
      <c r="P14" s="4"/>
      <c r="Q14" s="4"/>
      <c r="R14" s="4"/>
      <c r="S14" s="4"/>
      <c r="T14" s="4"/>
      <c r="U14" s="4">
        <v>194.05999999999767</v>
      </c>
    </row>
    <row r="15" spans="1:21" x14ac:dyDescent="0.35">
      <c r="A15" t="s">
        <v>139</v>
      </c>
      <c r="B15" t="s">
        <v>138</v>
      </c>
      <c r="C15" s="4"/>
      <c r="D15" s="4">
        <v>1785714.29</v>
      </c>
      <c r="E15" s="4">
        <v>-1785714.29</v>
      </c>
      <c r="F15" s="4"/>
      <c r="G15" s="4"/>
      <c r="H15" s="4"/>
      <c r="I15" s="4"/>
      <c r="J15" s="4">
        <v>1833333.33</v>
      </c>
      <c r="K15" s="4">
        <v>-1833333.33</v>
      </c>
      <c r="L15" s="4"/>
      <c r="M15" s="4"/>
      <c r="N15" s="4"/>
      <c r="O15" s="4">
        <v>2261904.7599999998</v>
      </c>
      <c r="P15" s="4">
        <v>-2261904.7599999998</v>
      </c>
      <c r="Q15" s="4"/>
      <c r="R15" s="4"/>
      <c r="S15" s="4"/>
      <c r="T15" s="4"/>
      <c r="U15" s="4">
        <v>0</v>
      </c>
    </row>
    <row r="16" spans="1:21" x14ac:dyDescent="0.35">
      <c r="A16" t="s">
        <v>140</v>
      </c>
      <c r="B16" t="s">
        <v>187</v>
      </c>
      <c r="C16" s="4"/>
      <c r="D16" s="4">
        <v>1645.33</v>
      </c>
      <c r="E16" s="4"/>
      <c r="F16" s="4"/>
      <c r="G16" s="4"/>
      <c r="H16" s="4"/>
      <c r="I16" s="4">
        <v>-454.85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>
        <v>1190.48</v>
      </c>
    </row>
    <row r="17" spans="1:21" x14ac:dyDescent="0.35">
      <c r="A17" t="s">
        <v>137</v>
      </c>
      <c r="B17" t="s">
        <v>171</v>
      </c>
      <c r="C17" s="4"/>
      <c r="D17" s="4">
        <v>1752520.27</v>
      </c>
      <c r="E17" s="4"/>
      <c r="F17" s="4">
        <v>-935724.81</v>
      </c>
      <c r="G17" s="4"/>
      <c r="H17" s="4"/>
      <c r="I17" s="4">
        <v>-112743.89</v>
      </c>
      <c r="J17" s="4"/>
      <c r="K17" s="4">
        <v>-704051.57000000007</v>
      </c>
      <c r="L17" s="4"/>
      <c r="M17" s="4"/>
      <c r="N17" s="4"/>
      <c r="O17" s="4"/>
      <c r="P17" s="4"/>
      <c r="Q17" s="4"/>
      <c r="R17" s="4"/>
      <c r="S17" s="4"/>
      <c r="T17" s="4"/>
      <c r="U17" s="4">
        <v>-1.1641532182693481E-10</v>
      </c>
    </row>
    <row r="18" spans="1:21" x14ac:dyDescent="0.35">
      <c r="B18" t="s">
        <v>136</v>
      </c>
      <c r="C18" s="4"/>
      <c r="D18" s="4">
        <v>464.51</v>
      </c>
      <c r="E18" s="4"/>
      <c r="F18" s="4">
        <v>-464.51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>
        <v>0</v>
      </c>
    </row>
    <row r="19" spans="1:21" x14ac:dyDescent="0.35">
      <c r="A19" t="s">
        <v>144</v>
      </c>
      <c r="B19" t="s">
        <v>145</v>
      </c>
      <c r="C19" s="4"/>
      <c r="D19" s="4">
        <v>60476.19</v>
      </c>
      <c r="E19" s="4"/>
      <c r="F19" s="4">
        <v>-40850.61</v>
      </c>
      <c r="G19" s="4"/>
      <c r="H19" s="4"/>
      <c r="I19" s="4">
        <v>-19625.580000000002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>
        <v>0</v>
      </c>
    </row>
    <row r="20" spans="1:21" x14ac:dyDescent="0.35">
      <c r="A20" t="s">
        <v>156</v>
      </c>
      <c r="B20" t="s">
        <v>155</v>
      </c>
      <c r="C20" s="4"/>
      <c r="D20" s="4">
        <v>78571.429999999993</v>
      </c>
      <c r="E20" s="4">
        <v>-64285.72</v>
      </c>
      <c r="F20" s="4">
        <v>-14285.72</v>
      </c>
      <c r="G20" s="4"/>
      <c r="H20" s="4"/>
      <c r="I20" s="4"/>
      <c r="J20" s="4">
        <v>85714.29</v>
      </c>
      <c r="K20" s="4">
        <v>-85714.28</v>
      </c>
      <c r="L20" s="4"/>
      <c r="M20" s="4"/>
      <c r="N20" s="4"/>
      <c r="O20" s="4">
        <v>97619.05</v>
      </c>
      <c r="P20" s="4">
        <v>-83333.33</v>
      </c>
      <c r="Q20" s="4"/>
      <c r="R20" s="4">
        <v>-7142.86</v>
      </c>
      <c r="S20" s="4"/>
      <c r="T20" s="4"/>
      <c r="U20" s="4">
        <v>7142.8599999999869</v>
      </c>
    </row>
    <row r="21" spans="1:21" x14ac:dyDescent="0.35">
      <c r="A21" t="s">
        <v>142</v>
      </c>
      <c r="B21" t="s">
        <v>141</v>
      </c>
      <c r="C21" s="4"/>
      <c r="D21" s="4">
        <v>1072142.8600000001</v>
      </c>
      <c r="E21" s="4"/>
      <c r="F21" s="4">
        <v>-479465.32</v>
      </c>
      <c r="G21" s="4"/>
      <c r="H21" s="4"/>
      <c r="I21" s="4">
        <v>-21.63</v>
      </c>
      <c r="J21" s="4"/>
      <c r="K21" s="4">
        <v>-592655.89999999991</v>
      </c>
      <c r="L21" s="4"/>
      <c r="M21" s="4"/>
      <c r="N21" s="4"/>
      <c r="O21" s="4"/>
      <c r="P21" s="4"/>
      <c r="Q21" s="4"/>
      <c r="R21" s="4"/>
      <c r="S21" s="4"/>
      <c r="T21" s="4"/>
      <c r="U21" s="4">
        <v>1.0000000125728548E-2</v>
      </c>
    </row>
    <row r="22" spans="1:21" x14ac:dyDescent="0.35">
      <c r="A22" t="s">
        <v>124</v>
      </c>
      <c r="B22" t="s">
        <v>123</v>
      </c>
      <c r="C22" s="4"/>
      <c r="D22" s="4">
        <v>386060.74</v>
      </c>
      <c r="E22" s="4">
        <v>-38079.800000000003</v>
      </c>
      <c r="F22" s="4">
        <v>-52398.99</v>
      </c>
      <c r="G22" s="4"/>
      <c r="H22" s="4"/>
      <c r="I22" s="4">
        <v>-43201.01</v>
      </c>
      <c r="J22" s="4"/>
      <c r="K22" s="4">
        <v>-241121.84000000003</v>
      </c>
      <c r="L22" s="4"/>
      <c r="M22" s="4"/>
      <c r="N22" s="4"/>
      <c r="O22" s="4">
        <v>148857.15000000002</v>
      </c>
      <c r="P22" s="4">
        <v>-47646.93</v>
      </c>
      <c r="Q22" s="4"/>
      <c r="R22" s="4"/>
      <c r="S22" s="4"/>
      <c r="T22" s="4"/>
      <c r="U22" s="4">
        <v>112469.32</v>
      </c>
    </row>
    <row r="23" spans="1:21" x14ac:dyDescent="0.35">
      <c r="A23" t="s">
        <v>127</v>
      </c>
      <c r="B23" t="s">
        <v>126</v>
      </c>
      <c r="C23" s="4"/>
      <c r="D23" s="4">
        <v>20697.62</v>
      </c>
      <c r="E23" s="4">
        <v>-18998.240000000002</v>
      </c>
      <c r="F23" s="4"/>
      <c r="G23" s="4"/>
      <c r="H23" s="4"/>
      <c r="I23" s="4">
        <v>-1699.38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>
        <v>-2.7284841053187847E-12</v>
      </c>
    </row>
    <row r="24" spans="1:21" x14ac:dyDescent="0.35">
      <c r="A24" t="s">
        <v>135</v>
      </c>
      <c r="B24" t="s">
        <v>191</v>
      </c>
      <c r="C24" s="4"/>
      <c r="D24" s="4">
        <v>12013.42</v>
      </c>
      <c r="E24" s="4">
        <v>-11904.76</v>
      </c>
      <c r="F24" s="4"/>
      <c r="G24" s="4"/>
      <c r="H24" s="4"/>
      <c r="I24" s="4">
        <v>-108.66</v>
      </c>
      <c r="J24" s="4">
        <v>8333.33</v>
      </c>
      <c r="K24" s="4">
        <v>-8333.33</v>
      </c>
      <c r="L24" s="4"/>
      <c r="M24" s="4"/>
      <c r="N24" s="4"/>
      <c r="O24" s="4">
        <v>8333.33</v>
      </c>
      <c r="P24" s="4">
        <v>-8333.33</v>
      </c>
      <c r="Q24" s="4"/>
      <c r="R24" s="4"/>
      <c r="S24" s="4"/>
      <c r="T24" s="4"/>
      <c r="U24" s="4">
        <v>0</v>
      </c>
    </row>
    <row r="25" spans="1:21" x14ac:dyDescent="0.35">
      <c r="A25" t="s">
        <v>119</v>
      </c>
      <c r="B25" t="s">
        <v>128</v>
      </c>
      <c r="C25" s="4"/>
      <c r="D25" s="4">
        <v>1198449.77</v>
      </c>
      <c r="E25" s="4"/>
      <c r="F25" s="4">
        <v>-611486.11</v>
      </c>
      <c r="G25" s="4"/>
      <c r="H25" s="4"/>
      <c r="I25" s="4"/>
      <c r="J25" s="4"/>
      <c r="K25" s="4">
        <v>-291627.44</v>
      </c>
      <c r="L25" s="4"/>
      <c r="M25" s="4"/>
      <c r="N25" s="4"/>
      <c r="O25" s="4"/>
      <c r="P25" s="4">
        <v>-295336.23</v>
      </c>
      <c r="Q25" s="4"/>
      <c r="R25" s="4"/>
      <c r="S25" s="4"/>
      <c r="T25" s="4"/>
      <c r="U25" s="4">
        <v>-9.9999999511055648E-3</v>
      </c>
    </row>
    <row r="26" spans="1:21" x14ac:dyDescent="0.35">
      <c r="B26" t="s">
        <v>176</v>
      </c>
      <c r="C26" s="4"/>
      <c r="D26" s="4">
        <v>6132.1799999999994</v>
      </c>
      <c r="E26" s="4">
        <v>-146.43</v>
      </c>
      <c r="F26" s="4">
        <v>-683.33</v>
      </c>
      <c r="G26" s="4"/>
      <c r="H26" s="4"/>
      <c r="I26" s="4">
        <v>-540.52</v>
      </c>
      <c r="J26" s="4"/>
      <c r="K26" s="4">
        <v>-505.11999999999995</v>
      </c>
      <c r="L26" s="4"/>
      <c r="M26" s="4"/>
      <c r="N26" s="4"/>
      <c r="O26" s="4"/>
      <c r="P26" s="4">
        <v>-213.32999999999998</v>
      </c>
      <c r="Q26" s="4"/>
      <c r="R26" s="4">
        <v>-420.33</v>
      </c>
      <c r="S26" s="4"/>
      <c r="T26" s="4"/>
      <c r="U26" s="4">
        <v>3623.12</v>
      </c>
    </row>
    <row r="27" spans="1:21" x14ac:dyDescent="0.35">
      <c r="B27" t="s">
        <v>118</v>
      </c>
      <c r="C27" s="4"/>
      <c r="D27" s="4">
        <v>119785.51000000001</v>
      </c>
      <c r="E27" s="4">
        <v>-8213.4500000000007</v>
      </c>
      <c r="F27" s="4">
        <v>-3230.95</v>
      </c>
      <c r="G27" s="4"/>
      <c r="H27" s="4"/>
      <c r="I27" s="4">
        <v>-13103.01</v>
      </c>
      <c r="J27" s="4">
        <v>23809.52</v>
      </c>
      <c r="K27" s="4">
        <v>-30267.100000000002</v>
      </c>
      <c r="L27" s="4"/>
      <c r="M27" s="4"/>
      <c r="N27" s="4"/>
      <c r="O27" s="4">
        <v>35714.29</v>
      </c>
      <c r="P27" s="4">
        <v>-24414.769999999997</v>
      </c>
      <c r="Q27" s="4"/>
      <c r="R27" s="4">
        <v>-2248.81</v>
      </c>
      <c r="S27" s="4"/>
      <c r="T27" s="4"/>
      <c r="U27" s="4">
        <v>97831.23000000004</v>
      </c>
    </row>
    <row r="28" spans="1:21" x14ac:dyDescent="0.35">
      <c r="B28" t="s">
        <v>175</v>
      </c>
      <c r="C28" s="4"/>
      <c r="D28" s="4">
        <v>70417.95</v>
      </c>
      <c r="E28" s="4">
        <v>-615.71</v>
      </c>
      <c r="F28" s="4">
        <v>-1764.29</v>
      </c>
      <c r="G28" s="4"/>
      <c r="H28" s="4"/>
      <c r="I28" s="4">
        <v>-56133.19</v>
      </c>
      <c r="J28" s="4">
        <v>16666.669999999998</v>
      </c>
      <c r="K28" s="4">
        <v>-4438.1000000000004</v>
      </c>
      <c r="L28" s="4"/>
      <c r="M28" s="4"/>
      <c r="N28" s="4"/>
      <c r="O28" s="4">
        <v>16666.669999999998</v>
      </c>
      <c r="P28" s="4">
        <v>-5081.62</v>
      </c>
      <c r="Q28" s="4"/>
      <c r="R28" s="4">
        <v>-4566.67</v>
      </c>
      <c r="S28" s="4"/>
      <c r="T28" s="4"/>
      <c r="U28" s="4">
        <v>31151.709999999992</v>
      </c>
    </row>
    <row r="29" spans="1:21" x14ac:dyDescent="0.35">
      <c r="B29" t="s">
        <v>130</v>
      </c>
      <c r="C29" s="4"/>
      <c r="D29" s="4">
        <v>279893.37</v>
      </c>
      <c r="E29" s="4">
        <v>-33582.299999999996</v>
      </c>
      <c r="F29" s="4">
        <v>-18849.71</v>
      </c>
      <c r="G29" s="4"/>
      <c r="H29" s="4"/>
      <c r="I29" s="4">
        <v>-36985.18</v>
      </c>
      <c r="J29" s="4">
        <v>47619.05</v>
      </c>
      <c r="K29" s="4">
        <v>-63407.489999999991</v>
      </c>
      <c r="L29" s="4"/>
      <c r="M29" s="4"/>
      <c r="N29" s="4"/>
      <c r="O29" s="4"/>
      <c r="P29" s="4">
        <v>-25173.35</v>
      </c>
      <c r="Q29" s="4"/>
      <c r="R29" s="4">
        <v>-59826.93</v>
      </c>
      <c r="S29" s="4"/>
      <c r="T29" s="4"/>
      <c r="U29" s="4">
        <v>89687.46000000005</v>
      </c>
    </row>
    <row r="30" spans="1:21" x14ac:dyDescent="0.35">
      <c r="B30" t="s">
        <v>238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>
        <v>47619.05</v>
      </c>
      <c r="P30" s="4"/>
      <c r="Q30" s="4"/>
      <c r="R30" s="4"/>
      <c r="S30" s="4"/>
      <c r="T30" s="4"/>
      <c r="U30" s="4">
        <v>47619.05</v>
      </c>
    </row>
    <row r="31" spans="1:21" x14ac:dyDescent="0.35">
      <c r="A31" t="s">
        <v>0</v>
      </c>
      <c r="C31" s="4">
        <v>-33052.39</v>
      </c>
      <c r="D31" s="4">
        <v>14087799.729999995</v>
      </c>
      <c r="E31" s="4">
        <v>-1961540.7</v>
      </c>
      <c r="F31" s="4">
        <v>-2164061.4900000002</v>
      </c>
      <c r="G31" s="4">
        <v>-4387173.3999999994</v>
      </c>
      <c r="H31" s="4">
        <v>-2103510.88</v>
      </c>
      <c r="I31" s="4">
        <v>-284616.90000000002</v>
      </c>
      <c r="J31" s="4">
        <v>9920238.0899999999</v>
      </c>
      <c r="K31" s="4">
        <v>-4155404.3</v>
      </c>
      <c r="L31" s="4">
        <v>-153139.13</v>
      </c>
      <c r="M31" s="4">
        <v>-4903182.38</v>
      </c>
      <c r="N31" s="4">
        <v>-2817512.5700000003</v>
      </c>
      <c r="O31" s="4">
        <v>10139333.350000001</v>
      </c>
      <c r="P31" s="4">
        <v>-2751437.6500000004</v>
      </c>
      <c r="Q31" s="4">
        <v>-225304.1</v>
      </c>
      <c r="R31" s="4">
        <v>-74205.600000000006</v>
      </c>
      <c r="S31" s="4">
        <v>-5033259.3100000005</v>
      </c>
      <c r="T31" s="4">
        <v>-2024540.67</v>
      </c>
      <c r="U31" s="4">
        <v>1075429.7000000011</v>
      </c>
    </row>
  </sheetData>
  <pageMargins left="0" right="0" top="0.35433070866141736" bottom="0.35433070866141736" header="0" footer="0"/>
  <pageSetup paperSize="8" scale="56" fitToHeight="0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pageSetUpPr fitToPage="1"/>
  </sheetPr>
  <dimension ref="A1:W60"/>
  <sheetViews>
    <sheetView zoomScale="85" zoomScaleNormal="85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defaultRowHeight="12.75" x14ac:dyDescent="0.35"/>
  <cols>
    <col min="1" max="1" width="13.73046875" customWidth="1"/>
    <col min="2" max="2" width="24.59765625" customWidth="1"/>
    <col min="3" max="3" width="16.1328125" bestFit="1" customWidth="1"/>
    <col min="4" max="4" width="19.9296875" bestFit="1" customWidth="1"/>
    <col min="5" max="22" width="14.796875" bestFit="1" customWidth="1"/>
    <col min="23" max="23" width="12.46484375" bestFit="1" customWidth="1"/>
    <col min="24" max="27" width="15.3984375" bestFit="1" customWidth="1"/>
    <col min="28" max="28" width="13.86328125" bestFit="1" customWidth="1"/>
    <col min="29" max="29" width="14.59765625" bestFit="1" customWidth="1"/>
    <col min="30" max="30" width="15.3984375" customWidth="1"/>
    <col min="31" max="31" width="13.86328125" bestFit="1" customWidth="1"/>
    <col min="32" max="49" width="15.3984375" customWidth="1"/>
    <col min="50" max="66" width="15.3984375" bestFit="1" customWidth="1"/>
    <col min="67" max="67" width="15.3984375" customWidth="1"/>
    <col min="68" max="199" width="15.3984375" bestFit="1" customWidth="1"/>
  </cols>
  <sheetData>
    <row r="1" spans="1:23" x14ac:dyDescent="0.35">
      <c r="A1" s="3" t="s">
        <v>88</v>
      </c>
      <c r="B1" t="s">
        <v>4</v>
      </c>
    </row>
    <row r="2" spans="1:23" x14ac:dyDescent="0.35">
      <c r="A2" s="3" t="s">
        <v>89</v>
      </c>
      <c r="B2" t="s">
        <v>3</v>
      </c>
    </row>
    <row r="3" spans="1:23" x14ac:dyDescent="0.35">
      <c r="A3" s="3" t="s">
        <v>111</v>
      </c>
      <c r="B3" s="9">
        <v>2</v>
      </c>
    </row>
    <row r="4" spans="1:23" x14ac:dyDescent="0.35">
      <c r="A4" s="3" t="s">
        <v>112</v>
      </c>
      <c r="B4" s="9">
        <v>2021</v>
      </c>
    </row>
    <row r="5" spans="1:23" x14ac:dyDescent="0.35">
      <c r="A5" s="3" t="s">
        <v>90</v>
      </c>
      <c r="B5" t="s">
        <v>121</v>
      </c>
    </row>
    <row r="6" spans="1:23" x14ac:dyDescent="0.35">
      <c r="A6" s="3" t="s">
        <v>93</v>
      </c>
      <c r="B6" t="s">
        <v>206</v>
      </c>
    </row>
    <row r="8" spans="1:23" x14ac:dyDescent="0.35">
      <c r="A8" s="3" t="s">
        <v>323</v>
      </c>
      <c r="E8" s="3" t="s">
        <v>99</v>
      </c>
    </row>
    <row r="9" spans="1:23" x14ac:dyDescent="0.35">
      <c r="A9" s="3" t="s">
        <v>103</v>
      </c>
      <c r="B9" s="3" t="s">
        <v>107</v>
      </c>
      <c r="C9" s="3" t="s">
        <v>104</v>
      </c>
      <c r="D9" s="3" t="s">
        <v>108</v>
      </c>
      <c r="E9" s="15">
        <v>44228</v>
      </c>
      <c r="F9" s="15">
        <v>44229</v>
      </c>
      <c r="G9" s="15">
        <v>44230</v>
      </c>
      <c r="H9" s="15">
        <v>44231</v>
      </c>
      <c r="I9" s="15">
        <v>44232</v>
      </c>
      <c r="J9" s="15">
        <v>44235</v>
      </c>
      <c r="K9" s="15">
        <v>44236</v>
      </c>
      <c r="L9" s="15">
        <v>44237</v>
      </c>
      <c r="M9" s="15">
        <v>44238</v>
      </c>
      <c r="N9" s="15">
        <v>44239</v>
      </c>
      <c r="O9" s="15">
        <v>44242</v>
      </c>
      <c r="P9" s="15">
        <v>44243</v>
      </c>
      <c r="Q9" s="15">
        <v>44244</v>
      </c>
      <c r="R9" s="15">
        <v>44245</v>
      </c>
      <c r="S9" s="15">
        <v>44246</v>
      </c>
      <c r="T9" s="15">
        <v>44251</v>
      </c>
      <c r="U9" s="15">
        <v>44252</v>
      </c>
      <c r="V9" s="15">
        <v>44253</v>
      </c>
      <c r="W9" s="15" t="s">
        <v>0</v>
      </c>
    </row>
    <row r="10" spans="1:23" x14ac:dyDescent="0.35">
      <c r="A10">
        <v>2220110000</v>
      </c>
      <c r="B10" t="s">
        <v>133</v>
      </c>
      <c r="C10">
        <v>161001000</v>
      </c>
      <c r="D10" t="s">
        <v>195</v>
      </c>
      <c r="E10" s="4">
        <v>2931.48</v>
      </c>
      <c r="F10" s="4">
        <v>145.07</v>
      </c>
      <c r="G10" s="4">
        <v>24138.18</v>
      </c>
      <c r="H10" s="4">
        <v>140</v>
      </c>
      <c r="I10" s="4"/>
      <c r="J10" s="4"/>
      <c r="K10" s="4"/>
      <c r="L10" s="4">
        <v>108236.78</v>
      </c>
      <c r="M10" s="4"/>
      <c r="N10" s="4">
        <v>4098021.89</v>
      </c>
      <c r="O10" s="4"/>
      <c r="P10" s="4"/>
      <c r="Q10" s="4">
        <v>104791.07</v>
      </c>
      <c r="R10" s="4"/>
      <c r="S10" s="4">
        <v>1193.1400000000001</v>
      </c>
      <c r="T10" s="4">
        <v>240616.94</v>
      </c>
      <c r="U10" s="4">
        <v>60686.12</v>
      </c>
      <c r="V10" s="4">
        <v>2800876.7</v>
      </c>
      <c r="W10" s="4">
        <v>7441777.370000001</v>
      </c>
    </row>
    <row r="11" spans="1:23" x14ac:dyDescent="0.35">
      <c r="A11" t="s">
        <v>324</v>
      </c>
      <c r="E11" s="4">
        <v>2931.48</v>
      </c>
      <c r="F11" s="4">
        <v>145.07</v>
      </c>
      <c r="G11" s="4">
        <v>24138.18</v>
      </c>
      <c r="H11" s="4">
        <v>140</v>
      </c>
      <c r="I11" s="4"/>
      <c r="J11" s="4"/>
      <c r="K11" s="4"/>
      <c r="L11" s="4">
        <v>108236.78</v>
      </c>
      <c r="M11" s="4"/>
      <c r="N11" s="4">
        <v>4098021.89</v>
      </c>
      <c r="O11" s="4"/>
      <c r="P11" s="4"/>
      <c r="Q11" s="4">
        <v>104791.07</v>
      </c>
      <c r="R11" s="4"/>
      <c r="S11" s="4">
        <v>1193.1400000000001</v>
      </c>
      <c r="T11" s="4">
        <v>240616.94</v>
      </c>
      <c r="U11" s="4">
        <v>60686.12</v>
      </c>
      <c r="V11" s="4">
        <v>2800876.7</v>
      </c>
      <c r="W11" s="4">
        <v>7441777.370000001</v>
      </c>
    </row>
    <row r="12" spans="1:23" x14ac:dyDescent="0.35">
      <c r="A12">
        <v>2220120000</v>
      </c>
      <c r="B12" t="s">
        <v>133</v>
      </c>
      <c r="C12">
        <v>161001000</v>
      </c>
      <c r="D12" t="s">
        <v>195</v>
      </c>
      <c r="E12" s="4">
        <v>17547.62</v>
      </c>
      <c r="F12" s="4"/>
      <c r="G12" s="4"/>
      <c r="H12" s="4"/>
      <c r="I12" s="4"/>
      <c r="J12" s="4"/>
      <c r="K12" s="4"/>
      <c r="L12" s="4"/>
      <c r="M12" s="4"/>
      <c r="N12" s="4">
        <v>15900.15</v>
      </c>
      <c r="O12" s="4"/>
      <c r="P12" s="4"/>
      <c r="Q12" s="4"/>
      <c r="R12" s="4"/>
      <c r="S12" s="4"/>
      <c r="T12" s="4">
        <v>23707.759999999998</v>
      </c>
      <c r="U12" s="4">
        <v>358265.31</v>
      </c>
      <c r="V12" s="4">
        <v>16635.87</v>
      </c>
      <c r="W12" s="4">
        <v>432056.70999999996</v>
      </c>
    </row>
    <row r="13" spans="1:23" x14ac:dyDescent="0.35">
      <c r="A13" t="s">
        <v>325</v>
      </c>
      <c r="E13" s="4">
        <v>17547.62</v>
      </c>
      <c r="F13" s="4"/>
      <c r="G13" s="4"/>
      <c r="H13" s="4"/>
      <c r="I13" s="4"/>
      <c r="J13" s="4"/>
      <c r="K13" s="4"/>
      <c r="L13" s="4"/>
      <c r="M13" s="4"/>
      <c r="N13" s="4">
        <v>15900.15</v>
      </c>
      <c r="O13" s="4"/>
      <c r="P13" s="4"/>
      <c r="Q13" s="4"/>
      <c r="R13" s="4"/>
      <c r="S13" s="4"/>
      <c r="T13" s="4">
        <v>23707.759999999998</v>
      </c>
      <c r="U13" s="4">
        <v>358265.31</v>
      </c>
      <c r="V13" s="4">
        <v>16635.87</v>
      </c>
      <c r="W13" s="4">
        <v>432056.70999999996</v>
      </c>
    </row>
    <row r="14" spans="1:23" x14ac:dyDescent="0.35">
      <c r="A14">
        <v>2220141000</v>
      </c>
      <c r="B14" t="s">
        <v>203</v>
      </c>
      <c r="C14">
        <v>161020000</v>
      </c>
      <c r="D14" t="s">
        <v>194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>
        <v>299948.79999999999</v>
      </c>
      <c r="P14" s="4"/>
      <c r="Q14" s="4"/>
      <c r="R14" s="4"/>
      <c r="S14" s="4"/>
      <c r="T14" s="4"/>
      <c r="U14" s="4"/>
      <c r="V14" s="4"/>
      <c r="W14" s="4">
        <v>299948.79999999999</v>
      </c>
    </row>
    <row r="15" spans="1:23" x14ac:dyDescent="0.35">
      <c r="A15" t="s">
        <v>326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>
        <v>299948.79999999999</v>
      </c>
      <c r="P15" s="4"/>
      <c r="Q15" s="4"/>
      <c r="R15" s="4"/>
      <c r="S15" s="4"/>
      <c r="T15" s="4"/>
      <c r="U15" s="4"/>
      <c r="V15" s="4"/>
      <c r="W15" s="4">
        <v>299948.79999999999</v>
      </c>
    </row>
    <row r="16" spans="1:23" x14ac:dyDescent="0.35">
      <c r="A16">
        <v>2220200000</v>
      </c>
      <c r="B16" t="s">
        <v>138</v>
      </c>
      <c r="C16">
        <v>161001000</v>
      </c>
      <c r="D16" t="s">
        <v>195</v>
      </c>
      <c r="E16" s="4"/>
      <c r="F16" s="4"/>
      <c r="G16" s="4"/>
      <c r="H16" s="4"/>
      <c r="I16" s="4"/>
      <c r="J16" s="4"/>
      <c r="K16" s="4"/>
      <c r="L16" s="4"/>
      <c r="M16" s="4">
        <v>1833333.33</v>
      </c>
      <c r="N16" s="4"/>
      <c r="O16" s="4"/>
      <c r="P16" s="4"/>
      <c r="Q16" s="4"/>
      <c r="R16" s="4"/>
      <c r="S16" s="4"/>
      <c r="T16" s="4"/>
      <c r="U16" s="4"/>
      <c r="V16" s="4"/>
      <c r="W16" s="4">
        <v>1833333.33</v>
      </c>
    </row>
    <row r="17" spans="1:23" x14ac:dyDescent="0.35">
      <c r="A17" t="s">
        <v>327</v>
      </c>
      <c r="E17" s="4"/>
      <c r="F17" s="4"/>
      <c r="G17" s="4"/>
      <c r="H17" s="4"/>
      <c r="I17" s="4"/>
      <c r="J17" s="4"/>
      <c r="K17" s="4"/>
      <c r="L17" s="4"/>
      <c r="M17" s="4">
        <v>1833333.33</v>
      </c>
      <c r="N17" s="4"/>
      <c r="O17" s="4"/>
      <c r="P17" s="4"/>
      <c r="Q17" s="4"/>
      <c r="R17" s="4"/>
      <c r="S17" s="4"/>
      <c r="T17" s="4"/>
      <c r="U17" s="4"/>
      <c r="V17" s="4"/>
      <c r="W17" s="4">
        <v>1833333.33</v>
      </c>
    </row>
    <row r="18" spans="1:23" x14ac:dyDescent="0.35">
      <c r="A18">
        <v>2220320900</v>
      </c>
      <c r="B18" t="s">
        <v>191</v>
      </c>
      <c r="C18">
        <v>161001000</v>
      </c>
      <c r="D18" t="s">
        <v>195</v>
      </c>
      <c r="E18" s="4"/>
      <c r="F18" s="4"/>
      <c r="G18" s="4"/>
      <c r="H18" s="4"/>
      <c r="I18" s="4"/>
      <c r="J18" s="4"/>
      <c r="K18" s="4"/>
      <c r="L18" s="4"/>
      <c r="M18" s="4">
        <v>8333.33</v>
      </c>
      <c r="N18" s="4"/>
      <c r="O18" s="4"/>
      <c r="P18" s="4"/>
      <c r="Q18" s="4"/>
      <c r="R18" s="4"/>
      <c r="S18" s="4"/>
      <c r="T18" s="4"/>
      <c r="U18" s="4"/>
      <c r="V18" s="4"/>
      <c r="W18" s="4">
        <v>8333.33</v>
      </c>
    </row>
    <row r="19" spans="1:23" x14ac:dyDescent="0.35">
      <c r="A19" t="s">
        <v>328</v>
      </c>
      <c r="E19" s="4"/>
      <c r="F19" s="4"/>
      <c r="G19" s="4"/>
      <c r="H19" s="4"/>
      <c r="I19" s="4"/>
      <c r="J19" s="4"/>
      <c r="K19" s="4"/>
      <c r="L19" s="4"/>
      <c r="M19" s="4">
        <v>8333.33</v>
      </c>
      <c r="N19" s="4"/>
      <c r="O19" s="4"/>
      <c r="P19" s="4"/>
      <c r="Q19" s="4"/>
      <c r="R19" s="4"/>
      <c r="S19" s="4"/>
      <c r="T19" s="4"/>
      <c r="U19" s="4"/>
      <c r="V19" s="4"/>
      <c r="W19" s="4">
        <v>8333.33</v>
      </c>
    </row>
    <row r="20" spans="1:23" x14ac:dyDescent="0.35">
      <c r="A20">
        <v>2220410000</v>
      </c>
      <c r="B20" t="s">
        <v>171</v>
      </c>
      <c r="C20">
        <v>160000000</v>
      </c>
      <c r="D20" t="s">
        <v>186</v>
      </c>
      <c r="E20" s="4"/>
      <c r="F20" s="4"/>
      <c r="G20" s="4"/>
      <c r="H20" s="4">
        <v>700744.02</v>
      </c>
      <c r="I20" s="4">
        <v>3307.55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704051.57000000007</v>
      </c>
    </row>
    <row r="21" spans="1:23" x14ac:dyDescent="0.35">
      <c r="A21" t="s">
        <v>329</v>
      </c>
      <c r="E21" s="4"/>
      <c r="F21" s="4"/>
      <c r="G21" s="4"/>
      <c r="H21" s="4">
        <v>700744.02</v>
      </c>
      <c r="I21" s="4">
        <v>3307.55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704051.57000000007</v>
      </c>
    </row>
    <row r="22" spans="1:23" x14ac:dyDescent="0.35">
      <c r="A22">
        <v>2220610000</v>
      </c>
      <c r="B22" t="s">
        <v>155</v>
      </c>
      <c r="C22">
        <v>161012000</v>
      </c>
      <c r="D22" t="s">
        <v>213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>
        <v>43786.42</v>
      </c>
      <c r="V22" s="4">
        <v>14285.71</v>
      </c>
      <c r="W22" s="4">
        <v>58072.13</v>
      </c>
    </row>
    <row r="23" spans="1:23" x14ac:dyDescent="0.35">
      <c r="A23" t="s">
        <v>330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>
        <v>43786.42</v>
      </c>
      <c r="V23" s="4">
        <v>14285.71</v>
      </c>
      <c r="W23" s="4">
        <v>58072.13</v>
      </c>
    </row>
    <row r="24" spans="1:23" x14ac:dyDescent="0.35">
      <c r="A24">
        <v>2220620000</v>
      </c>
      <c r="B24" t="s">
        <v>155</v>
      </c>
      <c r="C24">
        <v>161012000</v>
      </c>
      <c r="D24" t="s">
        <v>213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>
        <v>27642.15</v>
      </c>
      <c r="V24" s="4"/>
      <c r="W24" s="4">
        <v>27642.15</v>
      </c>
    </row>
    <row r="25" spans="1:23" x14ac:dyDescent="0.35">
      <c r="A25" t="s">
        <v>331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>
        <v>27642.15</v>
      </c>
      <c r="V25" s="4"/>
      <c r="W25" s="4">
        <v>27642.15</v>
      </c>
    </row>
    <row r="26" spans="1:23" x14ac:dyDescent="0.35">
      <c r="A26">
        <v>2220800000</v>
      </c>
      <c r="B26" t="s">
        <v>141</v>
      </c>
      <c r="C26">
        <v>160000000</v>
      </c>
      <c r="D26" t="s">
        <v>186</v>
      </c>
      <c r="E26" s="4"/>
      <c r="F26" s="4"/>
      <c r="G26" s="4"/>
      <c r="H26" s="4">
        <v>324047.65999999997</v>
      </c>
      <c r="I26" s="4">
        <v>252261.67</v>
      </c>
      <c r="J26" s="4"/>
      <c r="K26" s="4"/>
      <c r="L26" s="4"/>
      <c r="M26" s="4"/>
      <c r="N26" s="4"/>
      <c r="O26" s="4"/>
      <c r="P26" s="4"/>
      <c r="Q26" s="4"/>
      <c r="R26" s="4"/>
      <c r="S26" s="4">
        <v>16346.57</v>
      </c>
      <c r="T26" s="4"/>
      <c r="U26" s="4"/>
      <c r="V26" s="4"/>
      <c r="W26" s="4">
        <v>592655.89999999991</v>
      </c>
    </row>
    <row r="27" spans="1:23" x14ac:dyDescent="0.35">
      <c r="A27" t="s">
        <v>332</v>
      </c>
      <c r="E27" s="4"/>
      <c r="F27" s="4"/>
      <c r="G27" s="4"/>
      <c r="H27" s="4">
        <v>324047.65999999997</v>
      </c>
      <c r="I27" s="4">
        <v>252261.67</v>
      </c>
      <c r="J27" s="4"/>
      <c r="K27" s="4"/>
      <c r="L27" s="4"/>
      <c r="M27" s="4"/>
      <c r="N27" s="4"/>
      <c r="O27" s="4"/>
      <c r="P27" s="4"/>
      <c r="Q27" s="4"/>
      <c r="R27" s="4"/>
      <c r="S27" s="4">
        <v>16346.57</v>
      </c>
      <c r="T27" s="4"/>
      <c r="U27" s="4"/>
      <c r="V27" s="4"/>
      <c r="W27" s="4">
        <v>592655.89999999991</v>
      </c>
    </row>
    <row r="28" spans="1:23" x14ac:dyDescent="0.35">
      <c r="A28">
        <v>2220913000</v>
      </c>
      <c r="B28" t="s">
        <v>123</v>
      </c>
      <c r="C28">
        <v>161001000</v>
      </c>
      <c r="D28" t="s">
        <v>195</v>
      </c>
      <c r="E28" s="4"/>
      <c r="F28" s="4"/>
      <c r="G28" s="4"/>
      <c r="H28" s="4"/>
      <c r="I28" s="4"/>
      <c r="J28" s="4"/>
      <c r="K28" s="4"/>
      <c r="L28" s="4">
        <v>47619.05</v>
      </c>
      <c r="M28" s="4"/>
      <c r="N28" s="4"/>
      <c r="O28" s="4"/>
      <c r="P28" s="4"/>
      <c r="Q28" s="4"/>
      <c r="R28" s="4"/>
      <c r="S28" s="4"/>
      <c r="T28" s="4"/>
      <c r="U28" s="4"/>
      <c r="V28" s="4"/>
      <c r="W28" s="4">
        <v>47619.05</v>
      </c>
    </row>
    <row r="29" spans="1:23" x14ac:dyDescent="0.35">
      <c r="C29">
        <v>161100000</v>
      </c>
      <c r="D29" t="s">
        <v>212</v>
      </c>
      <c r="E29" s="4">
        <v>14278.57</v>
      </c>
      <c r="F29" s="4">
        <v>10905.2</v>
      </c>
      <c r="G29" s="4">
        <v>627.03</v>
      </c>
      <c r="H29" s="4"/>
      <c r="I29" s="4"/>
      <c r="J29" s="4">
        <v>113.85</v>
      </c>
      <c r="K29" s="4"/>
      <c r="L29" s="4"/>
      <c r="M29" s="4"/>
      <c r="N29" s="4"/>
      <c r="O29" s="4"/>
      <c r="P29" s="4">
        <v>1009.86</v>
      </c>
      <c r="Q29" s="4">
        <v>16139.77</v>
      </c>
      <c r="R29" s="4"/>
      <c r="S29" s="4">
        <v>31536.06</v>
      </c>
      <c r="T29" s="4">
        <v>118892.45</v>
      </c>
      <c r="U29" s="4"/>
      <c r="V29" s="4"/>
      <c r="W29" s="4">
        <v>193502.78999999998</v>
      </c>
    </row>
    <row r="30" spans="1:23" x14ac:dyDescent="0.35">
      <c r="A30" t="s">
        <v>333</v>
      </c>
      <c r="E30" s="4">
        <v>14278.57</v>
      </c>
      <c r="F30" s="4">
        <v>10905.2</v>
      </c>
      <c r="G30" s="4">
        <v>627.03</v>
      </c>
      <c r="H30" s="4"/>
      <c r="I30" s="4"/>
      <c r="J30" s="4">
        <v>113.85</v>
      </c>
      <c r="K30" s="4"/>
      <c r="L30" s="4">
        <v>47619.05</v>
      </c>
      <c r="M30" s="4"/>
      <c r="N30" s="4"/>
      <c r="O30" s="4"/>
      <c r="P30" s="4">
        <v>1009.86</v>
      </c>
      <c r="Q30" s="4">
        <v>16139.77</v>
      </c>
      <c r="R30" s="4"/>
      <c r="S30" s="4">
        <v>31536.06</v>
      </c>
      <c r="T30" s="4">
        <v>118892.45</v>
      </c>
      <c r="U30" s="4"/>
      <c r="V30" s="4"/>
      <c r="W30" s="4">
        <v>241121.83999999997</v>
      </c>
    </row>
    <row r="31" spans="1:23" x14ac:dyDescent="0.35">
      <c r="A31">
        <v>2221502000</v>
      </c>
      <c r="B31" t="s">
        <v>128</v>
      </c>
      <c r="C31">
        <v>160000000</v>
      </c>
      <c r="D31" t="s">
        <v>186</v>
      </c>
      <c r="E31" s="4"/>
      <c r="F31" s="4">
        <v>254089.69</v>
      </c>
      <c r="G31" s="4">
        <v>37537.75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>
        <v>291627.44</v>
      </c>
    </row>
    <row r="32" spans="1:23" x14ac:dyDescent="0.35">
      <c r="A32" t="s">
        <v>334</v>
      </c>
      <c r="E32" s="4"/>
      <c r="F32" s="4">
        <v>254089.69</v>
      </c>
      <c r="G32" s="4">
        <v>37537.75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>
        <v>291627.44</v>
      </c>
    </row>
    <row r="33" spans="1:23" x14ac:dyDescent="0.35">
      <c r="A33">
        <v>2221504000</v>
      </c>
      <c r="B33" t="s">
        <v>130</v>
      </c>
      <c r="C33">
        <v>162000000</v>
      </c>
      <c r="D33" t="s">
        <v>205</v>
      </c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>
        <v>100.74</v>
      </c>
      <c r="S33" s="4"/>
      <c r="T33" s="4"/>
      <c r="U33" s="4"/>
      <c r="V33" s="4"/>
      <c r="W33" s="4">
        <v>100.74</v>
      </c>
    </row>
    <row r="34" spans="1:23" x14ac:dyDescent="0.35">
      <c r="A34" t="s">
        <v>335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>
        <v>100.74</v>
      </c>
      <c r="S34" s="4"/>
      <c r="T34" s="4"/>
      <c r="U34" s="4"/>
      <c r="V34" s="4"/>
      <c r="W34" s="4">
        <v>100.74</v>
      </c>
    </row>
    <row r="35" spans="1:23" x14ac:dyDescent="0.35">
      <c r="A35">
        <v>2221506000</v>
      </c>
      <c r="B35" t="s">
        <v>175</v>
      </c>
      <c r="C35">
        <v>161026000</v>
      </c>
      <c r="D35" t="s">
        <v>216</v>
      </c>
      <c r="E35" s="4"/>
      <c r="F35" s="4"/>
      <c r="G35" s="4"/>
      <c r="H35" s="4"/>
      <c r="I35" s="4"/>
      <c r="J35" s="4"/>
      <c r="K35" s="4"/>
      <c r="L35" s="4">
        <v>4438.1000000000004</v>
      </c>
      <c r="M35" s="4"/>
      <c r="N35" s="4"/>
      <c r="O35" s="4"/>
      <c r="P35" s="4"/>
      <c r="Q35" s="4"/>
      <c r="R35" s="4"/>
      <c r="S35" s="4"/>
      <c r="T35" s="4"/>
      <c r="U35" s="4"/>
      <c r="V35" s="4"/>
      <c r="W35" s="4">
        <v>4438.1000000000004</v>
      </c>
    </row>
    <row r="36" spans="1:23" x14ac:dyDescent="0.35">
      <c r="A36" t="s">
        <v>336</v>
      </c>
      <c r="E36" s="4"/>
      <c r="F36" s="4"/>
      <c r="G36" s="4"/>
      <c r="H36" s="4"/>
      <c r="I36" s="4"/>
      <c r="J36" s="4"/>
      <c r="K36" s="4"/>
      <c r="L36" s="4">
        <v>4438.1000000000004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>
        <v>4438.1000000000004</v>
      </c>
    </row>
    <row r="37" spans="1:23" x14ac:dyDescent="0.35">
      <c r="A37">
        <v>2221507000</v>
      </c>
      <c r="B37" t="s">
        <v>130</v>
      </c>
      <c r="C37">
        <v>161024000</v>
      </c>
      <c r="D37" t="s">
        <v>227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>
        <v>2648.13</v>
      </c>
      <c r="R37" s="4"/>
      <c r="S37" s="4"/>
      <c r="T37" s="4"/>
      <c r="U37" s="4"/>
      <c r="V37" s="4"/>
      <c r="W37" s="4">
        <v>2648.13</v>
      </c>
    </row>
    <row r="38" spans="1:23" x14ac:dyDescent="0.35">
      <c r="A38" t="s">
        <v>337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>
        <v>2648.13</v>
      </c>
      <c r="R38" s="4"/>
      <c r="S38" s="4"/>
      <c r="T38" s="4"/>
      <c r="U38" s="4"/>
      <c r="V38" s="4"/>
      <c r="W38" s="4">
        <v>2648.13</v>
      </c>
    </row>
    <row r="39" spans="1:23" x14ac:dyDescent="0.35">
      <c r="A39">
        <v>2221511000</v>
      </c>
      <c r="B39" t="s">
        <v>130</v>
      </c>
      <c r="C39">
        <v>161001000</v>
      </c>
      <c r="D39" t="s">
        <v>195</v>
      </c>
      <c r="E39" s="4"/>
      <c r="F39" s="4"/>
      <c r="G39" s="4"/>
      <c r="H39" s="4"/>
      <c r="I39" s="4"/>
      <c r="J39" s="4"/>
      <c r="K39" s="4"/>
      <c r="L39" s="4">
        <v>6452.63</v>
      </c>
      <c r="M39" s="4"/>
      <c r="N39" s="4"/>
      <c r="O39" s="4"/>
      <c r="P39" s="4"/>
      <c r="Q39" s="4"/>
      <c r="R39" s="4"/>
      <c r="S39" s="4"/>
      <c r="T39" s="4"/>
      <c r="U39" s="4">
        <v>1313.96</v>
      </c>
      <c r="V39" s="4"/>
      <c r="W39" s="4">
        <v>7766.59</v>
      </c>
    </row>
    <row r="40" spans="1:23" x14ac:dyDescent="0.35">
      <c r="C40">
        <v>161021000</v>
      </c>
      <c r="D40" t="s">
        <v>215</v>
      </c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>
        <v>5848.84</v>
      </c>
      <c r="R40" s="4"/>
      <c r="S40" s="4"/>
      <c r="T40" s="4"/>
      <c r="U40" s="4"/>
      <c r="V40" s="4"/>
      <c r="W40" s="4">
        <v>5848.84</v>
      </c>
    </row>
    <row r="41" spans="1:23" x14ac:dyDescent="0.35">
      <c r="C41">
        <v>161800000</v>
      </c>
      <c r="D41" t="s">
        <v>197</v>
      </c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>
        <v>247.88</v>
      </c>
      <c r="T41" s="4"/>
      <c r="U41" s="4"/>
      <c r="V41" s="4"/>
      <c r="W41" s="4">
        <v>247.88</v>
      </c>
    </row>
    <row r="42" spans="1:23" x14ac:dyDescent="0.35">
      <c r="C42">
        <v>162000000</v>
      </c>
      <c r="D42" t="s">
        <v>205</v>
      </c>
      <c r="E42" s="4"/>
      <c r="F42" s="4"/>
      <c r="G42" s="4"/>
      <c r="H42" s="4"/>
      <c r="I42" s="4"/>
      <c r="J42" s="4"/>
      <c r="K42" s="4"/>
      <c r="L42" s="4">
        <v>7.52</v>
      </c>
      <c r="M42" s="4"/>
      <c r="N42" s="4"/>
      <c r="O42" s="4"/>
      <c r="P42" s="4"/>
      <c r="Q42" s="4"/>
      <c r="R42" s="4">
        <v>18.579999999999998</v>
      </c>
      <c r="S42" s="4"/>
      <c r="T42" s="4"/>
      <c r="U42" s="4"/>
      <c r="V42" s="4"/>
      <c r="W42" s="4">
        <v>26.099999999999998</v>
      </c>
    </row>
    <row r="43" spans="1:23" x14ac:dyDescent="0.35">
      <c r="C43">
        <v>162800000</v>
      </c>
      <c r="D43" t="s">
        <v>204</v>
      </c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>
        <v>1123.81</v>
      </c>
      <c r="W43" s="4">
        <v>1123.81</v>
      </c>
    </row>
    <row r="44" spans="1:23" x14ac:dyDescent="0.35">
      <c r="A44" t="s">
        <v>338</v>
      </c>
      <c r="E44" s="4"/>
      <c r="F44" s="4"/>
      <c r="G44" s="4"/>
      <c r="H44" s="4"/>
      <c r="I44" s="4"/>
      <c r="J44" s="4"/>
      <c r="K44" s="4"/>
      <c r="L44" s="4">
        <v>6460.1500000000005</v>
      </c>
      <c r="M44" s="4"/>
      <c r="N44" s="4"/>
      <c r="O44" s="4"/>
      <c r="P44" s="4"/>
      <c r="Q44" s="4">
        <v>5848.84</v>
      </c>
      <c r="R44" s="4">
        <v>18.579999999999998</v>
      </c>
      <c r="S44" s="4">
        <v>247.88</v>
      </c>
      <c r="T44" s="4"/>
      <c r="U44" s="4">
        <v>1313.96</v>
      </c>
      <c r="V44" s="4">
        <v>1123.81</v>
      </c>
      <c r="W44" s="4">
        <v>15013.22</v>
      </c>
    </row>
    <row r="45" spans="1:23" x14ac:dyDescent="0.35">
      <c r="A45">
        <v>2221513000</v>
      </c>
      <c r="B45" t="s">
        <v>118</v>
      </c>
      <c r="C45">
        <v>161001000</v>
      </c>
      <c r="D45" t="s">
        <v>195</v>
      </c>
      <c r="E45" s="4"/>
      <c r="F45" s="4"/>
      <c r="G45" s="4">
        <v>8431.2900000000009</v>
      </c>
      <c r="H45" s="4"/>
      <c r="I45" s="4"/>
      <c r="J45" s="4"/>
      <c r="K45" s="4"/>
      <c r="L45" s="4">
        <v>5635.81</v>
      </c>
      <c r="M45" s="4"/>
      <c r="N45" s="4"/>
      <c r="O45" s="4"/>
      <c r="P45" s="4"/>
      <c r="Q45" s="4">
        <v>5997.62</v>
      </c>
      <c r="R45" s="4"/>
      <c r="S45" s="4"/>
      <c r="T45" s="4">
        <v>3059.52</v>
      </c>
      <c r="U45" s="4"/>
      <c r="V45" s="4"/>
      <c r="W45" s="4">
        <v>23124.240000000002</v>
      </c>
    </row>
    <row r="46" spans="1:23" x14ac:dyDescent="0.35">
      <c r="C46">
        <v>161021000</v>
      </c>
      <c r="D46" t="s">
        <v>215</v>
      </c>
      <c r="E46" s="4"/>
      <c r="F46" s="4"/>
      <c r="G46" s="4"/>
      <c r="H46" s="4"/>
      <c r="I46" s="4"/>
      <c r="J46" s="4"/>
      <c r="K46" s="4"/>
      <c r="L46" s="4"/>
      <c r="M46" s="4"/>
      <c r="N46" s="4"/>
      <c r="O46" s="4">
        <v>7142.86</v>
      </c>
      <c r="P46" s="4"/>
      <c r="Q46" s="4"/>
      <c r="R46" s="4"/>
      <c r="S46" s="4"/>
      <c r="T46" s="4"/>
      <c r="U46" s="4"/>
      <c r="V46" s="4"/>
      <c r="W46" s="4">
        <v>7142.86</v>
      </c>
    </row>
    <row r="47" spans="1:23" x14ac:dyDescent="0.35">
      <c r="A47" t="s">
        <v>339</v>
      </c>
      <c r="E47" s="4"/>
      <c r="F47" s="4"/>
      <c r="G47" s="4">
        <v>8431.2900000000009</v>
      </c>
      <c r="H47" s="4"/>
      <c r="I47" s="4"/>
      <c r="J47" s="4"/>
      <c r="K47" s="4"/>
      <c r="L47" s="4">
        <v>5635.81</v>
      </c>
      <c r="M47" s="4"/>
      <c r="N47" s="4"/>
      <c r="O47" s="4">
        <v>7142.86</v>
      </c>
      <c r="P47" s="4"/>
      <c r="Q47" s="4">
        <v>5997.62</v>
      </c>
      <c r="R47" s="4"/>
      <c r="S47" s="4"/>
      <c r="T47" s="4">
        <v>3059.52</v>
      </c>
      <c r="U47" s="4"/>
      <c r="V47" s="4"/>
      <c r="W47" s="4">
        <v>30267.100000000002</v>
      </c>
    </row>
    <row r="48" spans="1:23" x14ac:dyDescent="0.35">
      <c r="A48">
        <v>2221517010</v>
      </c>
      <c r="B48" t="s">
        <v>176</v>
      </c>
      <c r="C48">
        <v>161002000</v>
      </c>
      <c r="D48" t="s">
        <v>202</v>
      </c>
      <c r="E48" s="4"/>
      <c r="F48" s="4"/>
      <c r="G48" s="4"/>
      <c r="H48" s="4"/>
      <c r="I48" s="4">
        <v>5.95</v>
      </c>
      <c r="J48" s="4"/>
      <c r="K48" s="4"/>
      <c r="L48" s="4"/>
      <c r="M48" s="4"/>
      <c r="N48" s="4"/>
      <c r="O48" s="4"/>
      <c r="P48" s="4">
        <v>5.95</v>
      </c>
      <c r="Q48" s="4"/>
      <c r="R48" s="4"/>
      <c r="S48" s="4"/>
      <c r="T48" s="4"/>
      <c r="U48" s="4">
        <v>5.95</v>
      </c>
      <c r="V48" s="4">
        <v>357.98</v>
      </c>
      <c r="W48" s="4">
        <v>375.83000000000004</v>
      </c>
    </row>
    <row r="49" spans="1:23" x14ac:dyDescent="0.35">
      <c r="C49">
        <v>161300000</v>
      </c>
      <c r="D49" t="s">
        <v>192</v>
      </c>
      <c r="E49" s="4"/>
      <c r="F49" s="4"/>
      <c r="G49" s="4"/>
      <c r="H49" s="4"/>
      <c r="I49" s="4"/>
      <c r="J49" s="4"/>
      <c r="K49" s="4"/>
      <c r="L49" s="4"/>
      <c r="M49" s="4"/>
      <c r="N49" s="4"/>
      <c r="O49" s="4">
        <v>129.29</v>
      </c>
      <c r="P49" s="4"/>
      <c r="Q49" s="4"/>
      <c r="R49" s="4"/>
      <c r="S49" s="4"/>
      <c r="T49" s="4"/>
      <c r="U49" s="4"/>
      <c r="V49" s="4"/>
      <c r="W49" s="4">
        <v>129.29</v>
      </c>
    </row>
    <row r="50" spans="1:23" x14ac:dyDescent="0.35">
      <c r="A50" t="s">
        <v>340</v>
      </c>
      <c r="E50" s="4"/>
      <c r="F50" s="4"/>
      <c r="G50" s="4"/>
      <c r="H50" s="4"/>
      <c r="I50" s="4">
        <v>5.95</v>
      </c>
      <c r="J50" s="4"/>
      <c r="K50" s="4"/>
      <c r="L50" s="4"/>
      <c r="M50" s="4"/>
      <c r="N50" s="4"/>
      <c r="O50" s="4">
        <v>129.29</v>
      </c>
      <c r="P50" s="4">
        <v>5.95</v>
      </c>
      <c r="Q50" s="4"/>
      <c r="R50" s="4"/>
      <c r="S50" s="4"/>
      <c r="T50" s="4"/>
      <c r="U50" s="4">
        <v>5.95</v>
      </c>
      <c r="V50" s="4">
        <v>357.98</v>
      </c>
      <c r="W50" s="4">
        <v>505.12</v>
      </c>
    </row>
    <row r="51" spans="1:23" x14ac:dyDescent="0.35">
      <c r="A51">
        <v>2221517110</v>
      </c>
      <c r="B51" t="s">
        <v>130</v>
      </c>
      <c r="C51">
        <v>161001000</v>
      </c>
      <c r="D51" t="s">
        <v>195</v>
      </c>
      <c r="E51" s="4"/>
      <c r="F51" s="4"/>
      <c r="G51" s="4"/>
      <c r="H51" s="4"/>
      <c r="I51" s="4"/>
      <c r="J51" s="4"/>
      <c r="K51" s="4"/>
      <c r="L51" s="4">
        <v>2707.38</v>
      </c>
      <c r="M51" s="4"/>
      <c r="N51" s="4"/>
      <c r="O51" s="4"/>
      <c r="P51" s="4"/>
      <c r="Q51" s="4"/>
      <c r="R51" s="4"/>
      <c r="S51" s="4"/>
      <c r="T51" s="4"/>
      <c r="U51" s="4"/>
      <c r="V51" s="4">
        <v>693.03</v>
      </c>
      <c r="W51" s="4">
        <v>3400.41</v>
      </c>
    </row>
    <row r="52" spans="1:23" x14ac:dyDescent="0.35">
      <c r="C52">
        <v>161003000</v>
      </c>
      <c r="D52" t="s">
        <v>232</v>
      </c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>
        <v>57.66</v>
      </c>
      <c r="W52" s="4">
        <v>57.66</v>
      </c>
    </row>
    <row r="53" spans="1:23" x14ac:dyDescent="0.35">
      <c r="C53">
        <v>161013000</v>
      </c>
      <c r="D53" t="s">
        <v>223</v>
      </c>
      <c r="E53" s="4"/>
      <c r="F53" s="4"/>
      <c r="G53" s="4"/>
      <c r="H53" s="4"/>
      <c r="I53" s="4"/>
      <c r="J53" s="4"/>
      <c r="K53" s="4"/>
      <c r="L53" s="4"/>
      <c r="M53" s="4"/>
      <c r="N53" s="4">
        <v>344.87</v>
      </c>
      <c r="O53" s="4"/>
      <c r="P53" s="4"/>
      <c r="Q53" s="4"/>
      <c r="R53" s="4"/>
      <c r="S53" s="4"/>
      <c r="T53" s="4"/>
      <c r="U53" s="4"/>
      <c r="V53" s="4"/>
      <c r="W53" s="4">
        <v>344.87</v>
      </c>
    </row>
    <row r="54" spans="1:23" x14ac:dyDescent="0.35">
      <c r="C54">
        <v>161021000</v>
      </c>
      <c r="D54" t="s">
        <v>215</v>
      </c>
      <c r="E54" s="4"/>
      <c r="F54" s="4"/>
      <c r="G54" s="4"/>
      <c r="H54" s="4"/>
      <c r="I54" s="4"/>
      <c r="J54" s="4"/>
      <c r="K54" s="4">
        <v>4720</v>
      </c>
      <c r="L54" s="4"/>
      <c r="M54" s="4"/>
      <c r="N54" s="4"/>
      <c r="O54" s="4"/>
      <c r="P54" s="4"/>
      <c r="Q54" s="4">
        <v>196.06</v>
      </c>
      <c r="R54" s="4"/>
      <c r="S54" s="4"/>
      <c r="T54" s="4"/>
      <c r="U54" s="4"/>
      <c r="V54" s="4"/>
      <c r="W54" s="4">
        <v>4916.0600000000004</v>
      </c>
    </row>
    <row r="55" spans="1:23" x14ac:dyDescent="0.35">
      <c r="C55">
        <v>161800000</v>
      </c>
      <c r="D55" t="s">
        <v>197</v>
      </c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>
        <v>1190.48</v>
      </c>
      <c r="S55" s="4"/>
      <c r="T55" s="4"/>
      <c r="U55" s="4"/>
      <c r="V55" s="4"/>
      <c r="W55" s="4">
        <v>1190.48</v>
      </c>
    </row>
    <row r="56" spans="1:23" x14ac:dyDescent="0.35">
      <c r="C56">
        <v>162800000</v>
      </c>
      <c r="D56" t="s">
        <v>204</v>
      </c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>
        <v>35714.29</v>
      </c>
      <c r="V56" s="4"/>
      <c r="W56" s="4">
        <v>35714.29</v>
      </c>
    </row>
    <row r="57" spans="1:23" x14ac:dyDescent="0.35">
      <c r="A57" t="s">
        <v>341</v>
      </c>
      <c r="E57" s="4"/>
      <c r="F57" s="4"/>
      <c r="G57" s="4"/>
      <c r="H57" s="4"/>
      <c r="I57" s="4"/>
      <c r="J57" s="4"/>
      <c r="K57" s="4">
        <v>4720</v>
      </c>
      <c r="L57" s="4">
        <v>2707.38</v>
      </c>
      <c r="M57" s="4"/>
      <c r="N57" s="4">
        <v>344.87</v>
      </c>
      <c r="O57" s="4"/>
      <c r="P57" s="4"/>
      <c r="Q57" s="4">
        <v>196.06</v>
      </c>
      <c r="R57" s="4">
        <v>1190.48</v>
      </c>
      <c r="S57" s="4"/>
      <c r="T57" s="4"/>
      <c r="U57" s="4">
        <v>35714.29</v>
      </c>
      <c r="V57" s="4">
        <v>750.68999999999994</v>
      </c>
      <c r="W57" s="4">
        <v>45623.770000000004</v>
      </c>
    </row>
    <row r="58" spans="1:23" x14ac:dyDescent="0.35">
      <c r="A58">
        <v>2221517160</v>
      </c>
      <c r="B58" t="s">
        <v>130</v>
      </c>
      <c r="C58">
        <v>161012000</v>
      </c>
      <c r="D58" t="s">
        <v>213</v>
      </c>
      <c r="E58" s="4"/>
      <c r="F58" s="4"/>
      <c r="G58" s="4"/>
      <c r="H58" s="4"/>
      <c r="I58" s="4"/>
      <c r="J58" s="4"/>
      <c r="K58" s="4"/>
      <c r="L58" s="4"/>
      <c r="M58" s="4"/>
      <c r="N58" s="4">
        <v>21.63</v>
      </c>
      <c r="O58" s="4"/>
      <c r="P58" s="4"/>
      <c r="Q58" s="4"/>
      <c r="R58" s="4"/>
      <c r="S58" s="4"/>
      <c r="T58" s="4"/>
      <c r="U58" s="4"/>
      <c r="V58" s="4"/>
      <c r="W58" s="4">
        <v>21.63</v>
      </c>
    </row>
    <row r="59" spans="1:23" x14ac:dyDescent="0.35">
      <c r="A59" t="s">
        <v>342</v>
      </c>
      <c r="E59" s="4"/>
      <c r="F59" s="4"/>
      <c r="G59" s="4"/>
      <c r="H59" s="4"/>
      <c r="I59" s="4"/>
      <c r="J59" s="4"/>
      <c r="K59" s="4"/>
      <c r="L59" s="4"/>
      <c r="M59" s="4"/>
      <c r="N59" s="4">
        <v>21.63</v>
      </c>
      <c r="O59" s="4"/>
      <c r="P59" s="4"/>
      <c r="Q59" s="4"/>
      <c r="R59" s="4"/>
      <c r="S59" s="4"/>
      <c r="T59" s="4"/>
      <c r="U59" s="4"/>
      <c r="V59" s="4"/>
      <c r="W59" s="4">
        <v>21.63</v>
      </c>
    </row>
    <row r="60" spans="1:23" x14ac:dyDescent="0.35">
      <c r="A60" t="s">
        <v>0</v>
      </c>
      <c r="E60" s="4">
        <v>34757.67</v>
      </c>
      <c r="F60" s="4">
        <v>265139.96000000002</v>
      </c>
      <c r="G60" s="4">
        <v>70734.25</v>
      </c>
      <c r="H60" s="4">
        <v>1024931.6799999999</v>
      </c>
      <c r="I60" s="4">
        <v>255575.17</v>
      </c>
      <c r="J60" s="4">
        <v>113.85</v>
      </c>
      <c r="K60" s="4">
        <v>4720</v>
      </c>
      <c r="L60" s="4">
        <v>175097.27000000002</v>
      </c>
      <c r="M60" s="4">
        <v>1841666.6600000001</v>
      </c>
      <c r="N60" s="4">
        <v>4114288.54</v>
      </c>
      <c r="O60" s="4">
        <v>307220.94999999995</v>
      </c>
      <c r="P60" s="4">
        <v>1015.8100000000001</v>
      </c>
      <c r="Q60" s="4">
        <v>135621.49000000002</v>
      </c>
      <c r="R60" s="4">
        <v>1309.8</v>
      </c>
      <c r="S60" s="4">
        <v>49323.65</v>
      </c>
      <c r="T60" s="4">
        <v>386276.67000000004</v>
      </c>
      <c r="U60" s="4">
        <v>527414.20000000007</v>
      </c>
      <c r="V60" s="4">
        <v>2834030.7600000002</v>
      </c>
      <c r="W60" s="4">
        <v>12029238.380000003</v>
      </c>
    </row>
  </sheetData>
  <pageMargins left="0" right="0" top="0.15748031496062992" bottom="0.15748031496062992" header="0" footer="0"/>
  <pageSetup paperSize="8" scale="55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2"/>
  <dimension ref="A1:P58"/>
  <sheetViews>
    <sheetView workbookViewId="0">
      <pane xSplit="1" ySplit="4" topLeftCell="B35" activePane="bottomRight" state="frozen"/>
      <selection pane="topRight" activeCell="B1" sqref="B1"/>
      <selection pane="bottomLeft" activeCell="A5" sqref="A5"/>
      <selection pane="bottomRight" activeCell="B55" sqref="B55"/>
    </sheetView>
  </sheetViews>
  <sheetFormatPr defaultRowHeight="12.75" x14ac:dyDescent="0.35"/>
  <cols>
    <col min="1" max="1" width="35" customWidth="1"/>
    <col min="2" max="2" width="16.3984375" bestFit="1" customWidth="1"/>
    <col min="3" max="3" width="22.86328125" bestFit="1" customWidth="1"/>
    <col min="4" max="8" width="15.3984375" bestFit="1" customWidth="1"/>
    <col min="9" max="9" width="15.3984375" customWidth="1"/>
    <col min="10" max="11" width="15.3984375" bestFit="1" customWidth="1"/>
    <col min="12" max="13" width="16.3984375" bestFit="1" customWidth="1"/>
    <col min="14" max="14" width="18.86328125" customWidth="1"/>
    <col min="15" max="15" width="17.1328125" customWidth="1"/>
    <col min="16" max="16" width="16.1328125" customWidth="1"/>
  </cols>
  <sheetData>
    <row r="1" spans="1:16" x14ac:dyDescent="0.35">
      <c r="A1" s="44" t="s">
        <v>297</v>
      </c>
      <c r="B1" s="13">
        <v>2021</v>
      </c>
      <c r="N1" s="18">
        <f>B1+1</f>
        <v>2022</v>
      </c>
    </row>
    <row r="4" spans="1:16" x14ac:dyDescent="0.35">
      <c r="C4" s="4"/>
    </row>
    <row r="5" spans="1:16" s="44" customFormat="1" ht="13.15" x14ac:dyDescent="0.4">
      <c r="A5" s="49" t="s">
        <v>294</v>
      </c>
      <c r="B5" s="50">
        <f>SUMIFS(accUniCF[SumFact],accUniCF[Source],"Decentralized",accUniCF[ReportPart],"In",accUniCF[Account],"X",accUniCF[DataType],"Remains",accUniCF[PaymentMonth],"&lt;=1",accUniCF[PaymentYear],$B$1)</f>
        <v>3022124.03</v>
      </c>
      <c r="C5" s="47"/>
    </row>
    <row r="6" spans="1:16" s="44" customFormat="1" ht="13.15" x14ac:dyDescent="0.4">
      <c r="A6" s="42" t="s">
        <v>289</v>
      </c>
      <c r="B6" s="46">
        <v>1</v>
      </c>
      <c r="C6" s="46">
        <v>2</v>
      </c>
      <c r="D6" s="46">
        <v>3</v>
      </c>
      <c r="E6" s="46">
        <v>4</v>
      </c>
      <c r="F6" s="46">
        <v>5</v>
      </c>
      <c r="G6" s="46">
        <v>6</v>
      </c>
      <c r="H6" s="46">
        <v>7</v>
      </c>
      <c r="I6" s="46">
        <v>8</v>
      </c>
      <c r="J6" s="46">
        <v>9</v>
      </c>
      <c r="K6" s="46">
        <v>10</v>
      </c>
      <c r="L6" s="46">
        <v>11</v>
      </c>
      <c r="M6" s="46">
        <v>12</v>
      </c>
      <c r="N6" s="46">
        <v>13</v>
      </c>
      <c r="O6" s="46">
        <v>14</v>
      </c>
    </row>
    <row r="7" spans="1:16" s="44" customFormat="1" ht="13.15" x14ac:dyDescent="0.4">
      <c r="A7" s="42" t="s">
        <v>295</v>
      </c>
      <c r="B7" s="43">
        <f>SUMIFS(accUniCF[SumFact],accUniCF[Source],"Decentralized",accUniCF[ReportPart],"In",accUniCF[Account],"X",accUniCF[PaymentMonth],B6,accUniCF[PaymentYear],data_for_setup_and_charts!$B$1,accUniCF[SystemState],"COMPLETE")-SUMIFS(accUniCF[SumFact],accUniCF[Source],"Decentralized",accUniCF[ReportPart],"Out",accUniCF[Account],"X",accUniCF[PaymentMonth],B6,accUniCF[PaymentYear],data_for_setup_and_charts!$B$1,accUniCF[SystemState],"COMPLETE")</f>
        <v>2679961.0500000026</v>
      </c>
      <c r="C7" s="43">
        <f>B7+C8+C9</f>
        <v>2436312.4900000026</v>
      </c>
      <c r="D7" s="43">
        <f t="shared" ref="D7:M7" si="0">C7+D8+D9</f>
        <v>2258681.5500000021</v>
      </c>
      <c r="E7" s="43">
        <f t="shared" si="0"/>
        <v>2459498.3400000026</v>
      </c>
      <c r="F7" s="43">
        <f t="shared" si="0"/>
        <v>2442802.4600000028</v>
      </c>
      <c r="G7" s="43">
        <f t="shared" si="0"/>
        <v>3358968.930000003</v>
      </c>
      <c r="H7" s="43">
        <f t="shared" si="0"/>
        <v>3492537.4500000034</v>
      </c>
      <c r="I7" s="43">
        <f t="shared" si="0"/>
        <v>4234738.9100000039</v>
      </c>
      <c r="J7" s="43">
        <f t="shared" si="0"/>
        <v>3756813.7100000037</v>
      </c>
      <c r="K7" s="43">
        <f t="shared" si="0"/>
        <v>4296906.4900000039</v>
      </c>
      <c r="L7" s="43">
        <f t="shared" si="0"/>
        <v>4153877.6100000041</v>
      </c>
      <c r="M7" s="43">
        <f t="shared" si="0"/>
        <v>4665314.6600000039</v>
      </c>
      <c r="N7" s="43">
        <f t="shared" ref="N7" si="1">M7+N8+N9</f>
        <v>4665314.6600000039</v>
      </c>
      <c r="O7" s="43">
        <f t="shared" ref="O7" si="2">N7+O8+O9</f>
        <v>4665314.6600000039</v>
      </c>
    </row>
    <row r="8" spans="1:16" s="44" customFormat="1" ht="13.15" x14ac:dyDescent="0.4">
      <c r="A8" s="42" t="s">
        <v>290</v>
      </c>
      <c r="B8" s="43">
        <f>SUMIFS(accUniCF[SumFact],accUniCF[Source],"Decentralized",accUniCF[ReportPart],"In",accUniCF[Account],"X",accUniCF[PaymentMonth],B6,accUniCF[PaymentYear],data_for_setup_and_charts!$B$1,accUniCF[SystemState],"COMPLETE",accUniCF[DataType],"CFStatement")+SUMIFS(accUniCF[SumFact],accUniCF[Source],"Decentralized",accUniCF[ReportPart],"In",accUniCF[Account],"X",accUniCF[PaymentMonth],B6,accUniCF[PaymentYear],data_for_setup_and_charts!$B$1,accUniCF[SystemState],"COMPLETE",accUniCF[DataType],"Remains")</f>
        <v>3903488.9499999997</v>
      </c>
      <c r="C8" s="43">
        <f>SUMIFS(accUniCF[SumFact],accUniCF[Source],"Decentralized",accUniCF[ReportPart],"In",accUniCF[Account],"X",accUniCF[PaymentMonth],C6,accUniCF[PaymentYear],data_for_setup_and_charts!$B$1,accUniCF[SystemState],"COMPLETE",accUniCF[DataType],"CFStatement")+SUMIFS(accUniCF[SumFact],accUniCF[Source],"Decentralized",accUniCF[ReportPart],"In",accUniCF[Account],"X",accUniCF[PaymentMonth],C6,accUniCF[PaymentYear],data_for_setup_and_charts!$B$1,accUniCF[SystemState],"COMPLETE",accUniCF[DataType],"Remains")</f>
        <v>736349.7100000002</v>
      </c>
      <c r="D8" s="43">
        <f>SUMIFS(accUniCF[SumFact],accUniCF[Source],"Decentralized",accUniCF[ReportPart],"In",accUniCF[Account],"X",accUniCF[PaymentMonth],D6,accUniCF[PaymentYear],data_for_setup_and_charts!$B$1,accUniCF[SystemState],"COMPLETE",accUniCF[DataType],"CFStatement")+SUMIFS(accUniCF[SumFact],accUniCF[Source],"Decentralized",accUniCF[ReportPart],"In",accUniCF[Account],"X",accUniCF[PaymentMonth],D6,accUniCF[PaymentYear],data_for_setup_and_charts!$B$1,accUniCF[SystemState],"COMPLETE",accUniCF[DataType],"Remains")</f>
        <v>381940.48999999993</v>
      </c>
      <c r="E8" s="43">
        <f>SUMIFS(accUniCF[SumFact],accUniCF[Source],"Decentralized",accUniCF[ReportPart],"In",accUniCF[Account],"X",accUniCF[PaymentMonth],E6,accUniCF[PaymentYear],data_for_setup_and_charts!$B$1,accUniCF[SystemState],"COMPLETE",accUniCF[DataType],"CFStatement")+SUMIFS(accUniCF[SumFact],accUniCF[Source],"Decentralized",accUniCF[ReportPart],"In",accUniCF[Account],"X",accUniCF[PaymentMonth],E6,accUniCF[PaymentYear],data_for_setup_and_charts!$B$1,accUniCF[SystemState],"COMPLETE",accUniCF[DataType],"Remains")</f>
        <v>696958.88000000024</v>
      </c>
      <c r="F8" s="43">
        <f>SUMIFS(accUniCF[SumFact],accUniCF[Source],"Decentralized",accUniCF[ReportPart],"In",accUniCF[Account],"X",accUniCF[PaymentMonth],F6,accUniCF[PaymentYear],data_for_setup_and_charts!$B$1,accUniCF[SystemState],"COMPLETE",accUniCF[DataType],"CFStatement")+SUMIFS(accUniCF[SumFact],accUniCF[Source],"Decentralized",accUniCF[ReportPart],"In",accUniCF[Account],"X",accUniCF[PaymentMonth],F6,accUniCF[PaymentYear],data_for_setup_and_charts!$B$1,accUniCF[SystemState],"COMPLETE",accUniCF[DataType],"Remains")</f>
        <v>489400.80000000022</v>
      </c>
      <c r="G8" s="43">
        <f>SUMIFS(accUniCF[SumFact],accUniCF[Source],"Decentralized",accUniCF[ReportPart],"In",accUniCF[Account],"X",accUniCF[PaymentMonth],G6,accUniCF[PaymentYear],data_for_setup_and_charts!$B$1,accUniCF[SystemState],"COMPLETE",accUniCF[DataType],"CFStatement")+SUMIFS(accUniCF[SumFact],accUniCF[Source],"Decentralized",accUniCF[ReportPart],"In",accUniCF[Account],"X",accUniCF[PaymentMonth],G6,accUniCF[PaymentYear],data_for_setup_and_charts!$B$1,accUniCF[SystemState],"COMPLETE",accUniCF[DataType],"Remains")</f>
        <v>930858.22000000032</v>
      </c>
      <c r="H8" s="43">
        <f>SUMIFS(accUniCF[SumFact],accUniCF[Source],"Decentralized",accUniCF[ReportPart],"In",accUniCF[Account],"X",accUniCF[PaymentMonth],H6,accUniCF[PaymentYear],data_for_setup_and_charts!$B$1,accUniCF[SystemState],"COMPLETE",accUniCF[DataType],"CFStatement")+SUMIFS(accUniCF[SumFact],accUniCF[Source],"Decentralized",accUniCF[ReportPart],"In",accUniCF[Account],"X",accUniCF[PaymentMonth],H6,accUniCF[PaymentYear],data_for_setup_and_charts!$B$1,accUniCF[SystemState],"COMPLETE",accUniCF[DataType],"Remains")</f>
        <v>639207.11000000022</v>
      </c>
      <c r="I8" s="43">
        <f>SUMIFS(accUniCF[SumFact],accUniCF[Source],"Decentralized",accUniCF[ReportPart],"In",accUniCF[Account],"X",accUniCF[PaymentMonth],I6,accUniCF[PaymentYear],data_for_setup_and_charts!$B$1,accUniCF[SystemState],"COMPLETE",accUniCF[DataType],"CFStatement")+SUMIFS(accUniCF[SumFact],accUniCF[Source],"Decentralized",accUniCF[ReportPart],"In",accUniCF[Account],"X",accUniCF[PaymentMonth],I6,accUniCF[PaymentYear],data_for_setup_and_charts!$B$1,accUniCF[SystemState],"COMPLETE",accUniCF[DataType],"Remains")</f>
        <v>1348640.4200000006</v>
      </c>
      <c r="J8" s="43">
        <f>SUMIFS(accUniCF[SumFact],accUniCF[Source],"Decentralized",accUniCF[ReportPart],"In",accUniCF[Account],"X",accUniCF[PaymentMonth],J6,accUniCF[PaymentYear],data_for_setup_and_charts!$B$1,accUniCF[SystemState],"COMPLETE",accUniCF[DataType],"CFStatement")+SUMIFS(accUniCF[SumFact],accUniCF[Source],"Decentralized",accUniCF[ReportPart],"In",accUniCF[Account],"X",accUniCF[PaymentMonth],J6,accUniCF[PaymentYear],data_for_setup_and_charts!$B$1,accUniCF[SystemState],"COMPLETE",accUniCF[DataType],"Remains")</f>
        <v>636235</v>
      </c>
      <c r="K8" s="43">
        <f>SUMIFS(accUniCF[SumFact],accUniCF[Source],"Decentralized",accUniCF[ReportPart],"In",accUniCF[Account],"X",accUniCF[PaymentMonth],K6,accUniCF[PaymentYear],data_for_setup_and_charts!$B$1,accUniCF[SystemState],"COMPLETE",accUniCF[DataType],"CFStatement")+SUMIFS(accUniCF[SumFact],accUniCF[Source],"Decentralized",accUniCF[ReportPart],"In",accUniCF[Account],"X",accUniCF[PaymentMonth],K6,accUniCF[PaymentYear],data_for_setup_and_charts!$B$1,accUniCF[SystemState],"COMPLETE",accUniCF[DataType],"Remains")</f>
        <v>1207341.7600000005</v>
      </c>
      <c r="L8" s="43">
        <f>SUMIFS(accUniCF[SumFact],accUniCF[Source],"Decentralized",accUniCF[ReportPart],"In",accUniCF[Account],"X",accUniCF[PaymentMonth],L6,accUniCF[PaymentYear],data_for_setup_and_charts!$B$1,accUniCF[SystemState],"COMPLETE",accUniCF[DataType],"CFStatement")+SUMIFS(accUniCF[SumFact],accUniCF[Source],"Decentralized",accUniCF[ReportPart],"In",accUniCF[Account],"X",accUniCF[PaymentMonth],L6,accUniCF[PaymentYear],data_for_setup_and_charts!$B$1,accUniCF[SystemState],"COMPLETE",accUniCF[DataType],"Remains")</f>
        <v>460333.37000000011</v>
      </c>
      <c r="M8" s="43">
        <f>SUMIFS(accUniCF[SumFact],accUniCF[Source],"Decentralized",accUniCF[ReportPart],"In",accUniCF[Account],"X",accUniCF[PaymentMonth],M6,accUniCF[PaymentYear],data_for_setup_and_charts!$B$1,accUniCF[SystemState],"COMPLETE",accUniCF[DataType],"CFStatement")+SUMIFS(accUniCF[SumFact],accUniCF[Source],"Decentralized",accUniCF[ReportPart],"In",accUniCF[Account],"X",accUniCF[PaymentMonth],M6,accUniCF[PaymentYear],data_for_setup_and_charts!$B$1,accUniCF[SystemState],"COMPLETE",accUniCF[DataType],"Remains")</f>
        <v>1139766.23</v>
      </c>
      <c r="N8" s="43">
        <f>SUMIFS(accUniCF[SumFact],accUniCF[Source],"Decentralized",accUniCF[ReportPart],"In",accUniCF[Account],"X",accUniCF[PaymentMonth],N6,accUniCF[PaymentYear],data_for_setup_and_charts!$N$1,accUniCF[SystemState],"COMPLETE",accUniCF[DataType],"CFStatement")+SUMIFS(accUniCF[SumFact],accUniCF[Source],"Decentralized",accUniCF[ReportPart],"In",accUniCF[Account],"X",accUniCF[PaymentMonth],N6,accUniCF[PaymentYear],data_for_setup_and_charts!$N$1,accUniCF[SystemState],"COMPLETE",accUniCF[DataType],"Remains")</f>
        <v>0</v>
      </c>
      <c r="O8" s="43">
        <f>SUMIFS(accUniCF[SumFact],accUniCF[Source],"Decentralized",accUniCF[ReportPart],"In",accUniCF[Account],"X",accUniCF[PaymentMonth],O6,accUniCF[PaymentYear],data_for_setup_and_charts!$N$1,accUniCF[SystemState],"COMPLETE",accUniCF[DataType],"CFStatement")+SUMIFS(accUniCF[SumFact],accUniCF[Source],"Decentralized",accUniCF[ReportPart],"In",accUniCF[Account],"X",accUniCF[PaymentMonth],O6,accUniCF[PaymentYear],data_for_setup_and_charts!$N$1,accUniCF[SystemState],"COMPLETE",accUniCF[DataType],"Remains")</f>
        <v>0</v>
      </c>
    </row>
    <row r="9" spans="1:16" s="44" customFormat="1" ht="13.15" x14ac:dyDescent="0.4">
      <c r="A9" s="42" t="s">
        <v>291</v>
      </c>
      <c r="B9" s="43">
        <f>-SUMIFS(accUniCF[SumFact],accUniCF[Source],"Decentralized",accUniCF[ReportPart],"Out",accUniCF[Account],"X",accUniCF[PaymentMonth],B6,accUniCF[PaymentYear],data_for_setup_and_charts!$B$1,accUniCF[SystemState],"COMPLETE",accUniCF[DataType],"CFStatement")</f>
        <v>-1223527.8999999999</v>
      </c>
      <c r="C9" s="43">
        <f>-SUMIFS(accUniCF[SumFact],accUniCF[Source],"Decentralized",accUniCF[ReportPart],"Out",accUniCF[Account],"X",accUniCF[PaymentMonth],C6,accUniCF[PaymentYear],data_for_setup_and_charts!$B$1,accUniCF[SystemState],"COMPLETE",accUniCF[DataType],"CFStatement")</f>
        <v>-979998.27</v>
      </c>
      <c r="D9" s="43">
        <f>-SUMIFS(accUniCF[SumFact],accUniCF[Source],"Decentralized",accUniCF[ReportPart],"Out",accUniCF[Account],"X",accUniCF[PaymentMonth],D6,accUniCF[PaymentYear],data_for_setup_and_charts!$B$1,accUniCF[SystemState],"COMPLETE",accUniCF[DataType],"CFStatement")</f>
        <v>-559571.43000000005</v>
      </c>
      <c r="E9" s="43">
        <f>-SUMIFS(accUniCF[SumFact],accUniCF[Source],"Decentralized",accUniCF[ReportPart],"Out",accUniCF[Account],"X",accUniCF[PaymentMonth],E6,accUniCF[PaymentYear],data_for_setup_and_charts!$B$1,accUniCF[SystemState],"COMPLETE",accUniCF[DataType],"CFStatement")</f>
        <v>-496142.08999999997</v>
      </c>
      <c r="F9" s="43">
        <f>-SUMIFS(accUniCF[SumFact],accUniCF[Source],"Decentralized",accUniCF[ReportPart],"Out",accUniCF[Account],"X",accUniCF[PaymentMonth],F6,accUniCF[PaymentYear],data_for_setup_and_charts!$B$1,accUniCF[SystemState],"COMPLETE",accUniCF[DataType],"CFStatement")</f>
        <v>-506096.68</v>
      </c>
      <c r="G9" s="43">
        <f>-SUMIFS(accUniCF[SumFact],accUniCF[Source],"Decentralized",accUniCF[ReportPart],"Out",accUniCF[Account],"X",accUniCF[PaymentMonth],G6,accUniCF[PaymentYear],data_for_setup_and_charts!$B$1,accUniCF[SystemState],"COMPLETE",accUniCF[DataType],"CFStatement")</f>
        <v>-14691.75</v>
      </c>
      <c r="H9" s="43">
        <f>-SUMIFS(accUniCF[SumFact],accUniCF[Source],"Decentralized",accUniCF[ReportPart],"Out",accUniCF[Account],"X",accUniCF[PaymentMonth],H6,accUniCF[PaymentYear],data_for_setup_and_charts!$B$1,accUniCF[SystemState],"COMPLETE",accUniCF[DataType],"CFStatement")</f>
        <v>-505638.58999999997</v>
      </c>
      <c r="I9" s="43">
        <f>-SUMIFS(accUniCF[SumFact],accUniCF[Source],"Decentralized",accUniCF[ReportPart],"Out",accUniCF[Account],"X",accUniCF[PaymentMonth],I6,accUniCF[PaymentYear],data_for_setup_and_charts!$B$1,accUniCF[SystemState],"COMPLETE",accUniCF[DataType],"CFStatement")</f>
        <v>-606438.96</v>
      </c>
      <c r="J9" s="43">
        <f>-SUMIFS(accUniCF[SumFact],accUniCF[Source],"Decentralized",accUniCF[ReportPart],"Out",accUniCF[Account],"X",accUniCF[PaymentMonth],J6,accUniCF[PaymentYear],data_for_setup_and_charts!$B$1,accUniCF[SystemState],"COMPLETE",accUniCF[DataType],"CFStatement")</f>
        <v>-1114160.2</v>
      </c>
      <c r="K9" s="43">
        <f>-SUMIFS(accUniCF[SumFact],accUniCF[Source],"Decentralized",accUniCF[ReportPart],"Out",accUniCF[Account],"X",accUniCF[PaymentMonth],K6,accUniCF[PaymentYear],data_for_setup_and_charts!$B$1,accUniCF[SystemState],"COMPLETE",accUniCF[DataType],"CFStatement")</f>
        <v>-667248.98</v>
      </c>
      <c r="L9" s="43">
        <f>-SUMIFS(accUniCF[SumFact],accUniCF[Source],"Decentralized",accUniCF[ReportPart],"Out",accUniCF[Account],"X",accUniCF[PaymentMonth],L6,accUniCF[PaymentYear],data_for_setup_and_charts!$B$1,accUniCF[SystemState],"COMPLETE",accUniCF[DataType],"CFStatement")</f>
        <v>-603362.25</v>
      </c>
      <c r="M9" s="43">
        <f>-SUMIFS(accUniCF[SumFact],accUniCF[Source],"Decentralized",accUniCF[ReportPart],"Out",accUniCF[Account],"X",accUniCF[PaymentMonth],M6,accUniCF[PaymentYear],data_for_setup_and_charts!$B$1,accUniCF[SystemState],"COMPLETE",accUniCF[DataType],"CFStatement")</f>
        <v>-628329.17999999993</v>
      </c>
      <c r="N9" s="43">
        <f>-SUMIFS(accUniCF[SumFact],accUniCF[Source],"Decentralized",accUniCF[ReportPart],"Out",accUniCF[Account],"X",accUniCF[PaymentMonth],N6,accUniCF[PaymentYear],data_for_setup_and_charts!$N$1,accUniCF[SystemState],"COMPLETE",accUniCF[DataType],"CFStatement")</f>
        <v>0</v>
      </c>
      <c r="O9" s="43">
        <f>-SUMIFS(accUniCF[SumFact],accUniCF[Source],"Decentralized",accUniCF[ReportPart],"Out",accUniCF[Account],"X",accUniCF[PaymentMonth],O6,accUniCF[PaymentYear],data_for_setup_and_charts!$N$1,accUniCF[SystemState],"COMPLETE",accUniCF[DataType],"CFStatement")</f>
        <v>0</v>
      </c>
    </row>
    <row r="10" spans="1:16" s="44" customFormat="1" ht="13.15" x14ac:dyDescent="0.4">
      <c r="A10" s="48" t="s">
        <v>292</v>
      </c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s="44" customFormat="1" ht="13.15" x14ac:dyDescent="0.4">
      <c r="A11" s="42" t="s">
        <v>289</v>
      </c>
      <c r="B11" s="46">
        <v>1</v>
      </c>
      <c r="C11" s="46">
        <v>2</v>
      </c>
      <c r="D11" s="46">
        <v>3</v>
      </c>
      <c r="E11" s="46">
        <v>4</v>
      </c>
      <c r="F11" s="46">
        <v>5</v>
      </c>
      <c r="G11" s="46">
        <v>6</v>
      </c>
      <c r="H11" s="46">
        <v>7</v>
      </c>
      <c r="I11" s="46">
        <v>8</v>
      </c>
      <c r="J11" s="46">
        <v>9</v>
      </c>
      <c r="K11" s="46">
        <v>10</v>
      </c>
      <c r="L11" s="46">
        <v>11</v>
      </c>
      <c r="M11" s="46">
        <v>12</v>
      </c>
      <c r="N11" s="46">
        <v>13</v>
      </c>
      <c r="O11" s="46">
        <v>14</v>
      </c>
      <c r="P11" s="46">
        <v>15</v>
      </c>
    </row>
    <row r="12" spans="1:16" s="44" customFormat="1" ht="13.15" x14ac:dyDescent="0.4">
      <c r="A12" s="42" t="s">
        <v>288</v>
      </c>
      <c r="B12" s="43">
        <f>SUMIF(accUniCF[DataType],"MainReceivables",accUniCF[SumFact])</f>
        <v>83298423.75999999</v>
      </c>
      <c r="C12" s="43">
        <f>B12-B13+SUMIFS(accUniCF[SumFact],accUniCF[SubItem],"_1. SubItem _1.",accUniCF[DataType],"AccountsPayRec",accUniCF[PaymentMonth],B11,accUniCF[PaymentYear],$B$1)</f>
        <v>73686866.789999992</v>
      </c>
      <c r="D12" s="43">
        <f>C12-C13+SUMIFS(accUniCF[SumFact],accUniCF[SubItem],"_1. SubItem _1.",accUniCF[DataType],"AccountsPayRec",accUniCF[PaymentMonth],C11,accUniCF[PaymentYear],$B$1)</f>
        <v>64847026.129999988</v>
      </c>
      <c r="E12" s="43">
        <f>D12-D13+SUMIFS(accUniCF[SumFact],accUniCF[SubItem],"_1. SubItem _1.",accUniCF[DataType],"AccountsPayRec",accUniCF[PaymentMonth],D11,accUniCF[PaymentYear],$B$1)</f>
        <v>41642683.359999992</v>
      </c>
      <c r="F12" s="43">
        <f>E12-E13+SUMIFS(accUniCF[SumFact],accUniCF[SubItem],"_1. SubItem _1.",accUniCF[DataType],"AccountsPayRec",accUniCF[PaymentMonth],E11,accUniCF[PaymentYear],$B$1)</f>
        <v>23096807.989999995</v>
      </c>
      <c r="G12" s="43">
        <f>F12-F13+SUMIFS(accUniCF[SumFact],accUniCF[SubItem],"_1. SubItem _1.",accUniCF[DataType],"AccountsPayRec",accUniCF[PaymentMonth],F11,accUniCF[PaymentYear],$B$1)</f>
        <v>11938414.349999994</v>
      </c>
      <c r="H12" s="43">
        <f>G12-G13+SUMIFS(accUniCF[SumFact],accUniCF[SubItem],"_1. SubItem _1.",accUniCF[DataType],"AccountsPayRec",accUniCF[PaymentMonth],G11,accUniCF[PaymentYear],$B$1)</f>
        <v>3119048.889999995</v>
      </c>
      <c r="I12" s="43">
        <f>H12-H13+SUMIFS(accUniCF[SumFact],accUniCF[SubItem],"_1. SubItem _1.",accUniCF[DataType],"AccountsPayRec",accUniCF[PaymentMonth],H11,accUniCF[PaymentYear],$B$1)</f>
        <v>-15438270.830000002</v>
      </c>
      <c r="J12" s="43">
        <f>I12-I13+SUMIFS(accUniCF[SumFact],accUniCF[SubItem],"_1. SubItem _1.",accUniCF[DataType],"AccountsPayRec",accUniCF[PaymentMonth],I11,accUniCF[PaymentYear],$B$1)</f>
        <v>42085204.229999989</v>
      </c>
      <c r="K12" s="43">
        <f>J12-J13+SUMIFS(accUniCF[SumFact],accUniCF[SubItem],"_1. SubItem _1.",accUniCF[DataType],"AccountsPayRec",accUniCF[PaymentMonth],J11,accUniCF[PaymentYear],$B$1)</f>
        <v>19707615.539999992</v>
      </c>
      <c r="L12" s="43">
        <f>K12-K13+SUMIFS(accUniCF[SumFact],accUniCF[SubItem],"_1. SubItem _1.",accUniCF[DataType],"AccountsPayRec",accUniCF[PaymentMonth],K11,accUniCF[PaymentYear],$B$1)</f>
        <v>16306914.929999992</v>
      </c>
      <c r="M12" s="43">
        <f>L12-L13+SUMIFS(accUniCF[SumFact],accUniCF[SubItem],"_1. SubItem _1.",accUniCF[DataType],"AccountsPayRec",accUniCF[PaymentMonth],L11,accUniCF[PaymentYear],$B$1)</f>
        <v>61636971.829999998</v>
      </c>
      <c r="N12" s="43">
        <f>M12-M13+SUMIFS(accUniCF[SumFact],accUniCF[SubItem],"_1. SubItem _1.",accUniCF[DataType],"AccountsPayRec",accUniCF[PaymentMonth],M11,accUniCF[PaymentYear],$B$1)</f>
        <v>77468103.00999999</v>
      </c>
      <c r="O12" s="43">
        <f>N12-N13+SUMIFS(accUniCF[SumFact],accUniCF[SubItem],"_1. SubItem _1.",accUniCF[DataType],"AccountsPayRec",accUniCF[PaymentMonth],N11,accUniCF[PaymentYear],$N$1)</f>
        <v>77468103.00999999</v>
      </c>
      <c r="P12" s="43">
        <f>O12-O13+SUMIFS(accUniCF[SumFact],accUniCF[SubItem],"_1. SubItem _1.",accUniCF[DataType],"AccountsPayRec",accUniCF[PaymentMonth],O11,accUniCF[PaymentYear],$N$1)</f>
        <v>77468103.00999999</v>
      </c>
    </row>
    <row r="13" spans="1:16" s="44" customFormat="1" ht="13.15" x14ac:dyDescent="0.4">
      <c r="A13" s="42" t="s">
        <v>293</v>
      </c>
      <c r="B13" s="43">
        <f>SUMIFS(accUniCF[SumFact],accUniCF[Source],"Centralized",accUniCF[DataType],"CFStatement",accUniCF[SubItem],"_1. SubItem _1.",accUniCF[PaymentMonth],B11,accUniCF[PaymentYear],$B$1)</f>
        <v>9611556.9699999988</v>
      </c>
      <c r="C13" s="43">
        <f>SUMIFS(accUniCF[SumFact],accUniCF[Source],"Centralized",accUniCF[DataType],"CFStatement",accUniCF[SubItem],"_1. SubItem _1.",accUniCF[PaymentMonth],C11,accUniCF[PaymentYear],$B$1)</f>
        <v>9966230.4900000021</v>
      </c>
      <c r="D13" s="43">
        <f>SUMIFS(accUniCF[SumFact],accUniCF[Source],"Centralized",accUniCF[DataType],"CFStatement",accUniCF[SubItem],"_1. SubItem _1.",accUniCF[PaymentMonth],D11,accUniCF[PaymentYear],$B$1)</f>
        <v>30925314.479999997</v>
      </c>
      <c r="E13" s="43">
        <f>SUMIFS(accUniCF[SumFact],accUniCF[Source],"Centralized",accUniCF[DataType],"CFStatement",accUniCF[SubItem],"_1. SubItem _1.",accUniCF[PaymentMonth],E11,accUniCF[PaymentYear],$B$1)</f>
        <v>18545875.369999997</v>
      </c>
      <c r="F13" s="43">
        <f>SUMIFS(accUniCF[SumFact],accUniCF[Source],"Centralized",accUniCF[DataType],"CFStatement",accUniCF[SubItem],"_1. SubItem _1.",accUniCF[PaymentMonth],F11,accUniCF[PaymentYear],$B$1)</f>
        <v>16319719.74</v>
      </c>
      <c r="G13" s="43">
        <f>SUMIFS(accUniCF[SumFact],accUniCF[Source],"Centralized",accUniCF[DataType],"CFStatement",accUniCF[SubItem],"_1. SubItem _1.",accUniCF[PaymentMonth],G11,accUniCF[PaymentYear],$B$1)</f>
        <v>22964308.559999999</v>
      </c>
      <c r="H13" s="43">
        <f>SUMIFS(accUniCF[SumFact],accUniCF[Source],"Centralized",accUniCF[DataType],"CFStatement",accUniCF[SubItem],"_1. SubItem _1.",accUniCF[PaymentMonth],H11,accUniCF[PaymentYear],$B$1)</f>
        <v>21208129.839999996</v>
      </c>
      <c r="I13" s="43">
        <f>SUMIFS(accUniCF[SumFact],accUniCF[Source],"Centralized",accUniCF[DataType],"CFStatement",accUniCF[SubItem],"_1. SubItem _1.",accUniCF[PaymentMonth],I11,accUniCF[PaymentYear],$B$1)</f>
        <v>11383094.760000002</v>
      </c>
      <c r="J13" s="43">
        <f>SUMIFS(accUniCF[SumFact],accUniCF[Source],"Centralized",accUniCF[DataType],"CFStatement",accUniCF[SubItem],"_1. SubItem _1.",accUniCF[PaymentMonth],J11,accUniCF[PaymentYear],$B$1)</f>
        <v>23364773.059999999</v>
      </c>
      <c r="K13" s="43">
        <f>SUMIFS(accUniCF[SumFact],accUniCF[Source],"Centralized",accUniCF[DataType],"CFStatement",accUniCF[SubItem],"_1. SubItem _1.",accUniCF[PaymentMonth],K11,accUniCF[PaymentYear],$B$1)</f>
        <v>3400700.6100000003</v>
      </c>
      <c r="L13" s="43">
        <f>SUMIFS(accUniCF[SumFact],accUniCF[Source],"Centralized",accUniCF[DataType],"CFStatement",accUniCF[SubItem],"_1. SubItem _1.",accUniCF[PaymentMonth],L11,accUniCF[PaymentYear],$B$1)</f>
        <v>3694001.88</v>
      </c>
      <c r="M13" s="43">
        <f>SUMIFS(accUniCF[SumFact],accUniCF[Source],"Centralized",accUniCF[DataType],"CFStatement",accUniCF[SubItem],"_1. SubItem _1.",accUniCF[PaymentMonth],M11,accUniCF[PaymentYear],$B$1)</f>
        <v>1958059.9899999998</v>
      </c>
      <c r="N13" s="43">
        <f>SUMIFS(accUniCF[SumFact],accUniCF[Source],"Centralized",accUniCF[DataType],"CFStatement",accUniCF[SubItem],"_1. SubItem _1.",accUniCF[PaymentMonth],N11,accUniCF[PaymentYear],$N$1)</f>
        <v>0</v>
      </c>
      <c r="O13" s="43">
        <f>SUMIFS(accUniCF[SumFact],accUniCF[Source],"Centralized",accUniCF[DataType],"CFStatement",accUniCF[SubItem],"_1. SubItem _1.",accUniCF[PaymentMonth],O11,accUniCF[PaymentYear],$N$1)</f>
        <v>0</v>
      </c>
      <c r="P13" s="43">
        <f>SUMIFS(accUniCF[SumFact],accUniCF[Source],"Centralized",accUniCF[DataType],"CFStatement",accUniCF[SubItem],"_1. SubItem _1.",accUniCF[PaymentMonth],P11,accUniCF[PaymentYear],$N$1)</f>
        <v>0</v>
      </c>
    </row>
    <row r="15" spans="1:16" ht="13.15" x14ac:dyDescent="0.4">
      <c r="A15" s="48" t="s">
        <v>296</v>
      </c>
    </row>
    <row r="16" spans="1:16" s="44" customFormat="1" ht="13.15" x14ac:dyDescent="0.4">
      <c r="A16" s="42" t="s">
        <v>289</v>
      </c>
      <c r="B16" s="46">
        <v>1</v>
      </c>
      <c r="C16" s="46">
        <v>2</v>
      </c>
      <c r="D16" s="46">
        <v>3</v>
      </c>
      <c r="E16" s="46">
        <v>4</v>
      </c>
      <c r="F16" s="46">
        <v>5</v>
      </c>
      <c r="G16" s="46">
        <v>6</v>
      </c>
      <c r="H16" s="46">
        <v>7</v>
      </c>
      <c r="I16" s="46">
        <v>8</v>
      </c>
      <c r="J16" s="46">
        <v>9</v>
      </c>
      <c r="K16" s="46">
        <v>10</v>
      </c>
      <c r="L16" s="46">
        <v>11</v>
      </c>
      <c r="M16" s="46">
        <v>12</v>
      </c>
      <c r="N16" s="46">
        <v>13</v>
      </c>
      <c r="O16" s="46">
        <v>14</v>
      </c>
      <c r="P16" s="46">
        <v>15</v>
      </c>
    </row>
    <row r="17" spans="1:16" s="44" customFormat="1" ht="13.15" x14ac:dyDescent="0.4">
      <c r="A17" s="49" t="s">
        <v>294</v>
      </c>
      <c r="B17" s="43">
        <f>B5-SUMIFS(accUniCF[SumFact],accUniCF[Source],"Decentralized",accUniCF[ReportPart],"In",accUniCF[Account],"X",accUniCF[DataType],"Remains",accUniCF[PaymentMonth],B16,accUniCF[PaymentYear],data_for_setup_and_charts!$B$1,accUniCF[SystemState],"COMPLETED",accUniCF[CashFlowType],"TOBE_OFFBALANCE")</f>
        <v>3022124.03</v>
      </c>
      <c r="C17" s="43">
        <f>SUM(B17:B19)</f>
        <v>2402654.9</v>
      </c>
      <c r="D17" s="43">
        <f t="shared" ref="D17:M17" si="3">SUM(C17:C19)</f>
        <v>2419741.08</v>
      </c>
      <c r="E17" s="43">
        <f t="shared" si="3"/>
        <v>2182614.9099999997</v>
      </c>
      <c r="F17" s="43">
        <f t="shared" si="3"/>
        <v>2383431.7000000002</v>
      </c>
      <c r="G17" s="43">
        <f t="shared" si="3"/>
        <v>2366735.8200000003</v>
      </c>
      <c r="H17" s="43">
        <f t="shared" si="3"/>
        <v>2831039.7100000009</v>
      </c>
      <c r="I17" s="43">
        <f t="shared" si="3"/>
        <v>2964608.2300000014</v>
      </c>
      <c r="J17" s="43">
        <f t="shared" si="3"/>
        <v>3706809.6900000023</v>
      </c>
      <c r="K17" s="43">
        <f t="shared" si="3"/>
        <v>3696824.6800000016</v>
      </c>
      <c r="L17" s="43">
        <f t="shared" si="3"/>
        <v>4245106.8600000022</v>
      </c>
      <c r="M17" s="43">
        <f t="shared" si="3"/>
        <v>4104602.8600000022</v>
      </c>
      <c r="N17" s="43">
        <f t="shared" ref="N17" si="4">SUM(M17:M19)</f>
        <v>5241129.660000002</v>
      </c>
      <c r="O17" s="43">
        <f t="shared" ref="O17:P17" si="5">SUM(N17:N19)</f>
        <v>5241129.660000002</v>
      </c>
      <c r="P17" s="43">
        <f t="shared" si="5"/>
        <v>5241129.660000002</v>
      </c>
    </row>
    <row r="18" spans="1:16" s="44" customFormat="1" ht="13.15" x14ac:dyDescent="0.4">
      <c r="A18" s="42" t="s">
        <v>298</v>
      </c>
      <c r="B18" s="43">
        <f>B8-SUMIFS(accUniCF[SumFact],accUniCF[Source],"Decentralized",accUniCF[ReportPart],"In",accUniCF[DataType],"CFStatement",accUniCF[Account],"X",accUniCF[PaymentMonth],B6,accUniCF[PaymentYear],$B$1,accUniCF[CashFlowType],"OFFBALANCE",accUniCF[SystemState],"COMPLETE")-SUMIFS(accUniCF[SumFact],accUniCF[Source],"Decentralized",accUniCF[ReportPart],"In",accUniCF[DataType],"CFStatement",accUniCF[Account],"X",accUniCF[PaymentMonth],B6,accUniCF[PaymentYear],$B$1,accUniCF[CashFlowType],"TOBE_OFFBALANCE",accUniCF[SystemState],"COMPLETE")-SUMIFS(accUniCF[SumFact],accUniCF[Source],"Decentralized",accUniCF[ReportPart],"In",accUniCF[DataType],"Remains",accUniCF[Account],"X",accUniCF[PaymentMonth],B6,accUniCF[PaymentYear],$B$1,accUniCF[SystemState],"COMPLETE")</f>
        <v>604058.77</v>
      </c>
      <c r="C18" s="43">
        <f>C8-SUMIFS(accUniCF[SumFact],accUniCF[Source],"Decentralized",accUniCF[ReportPart],"In",accUniCF[DataType],"CFStatement",accUniCF[Account],"X",accUniCF[PaymentMonth],C6,accUniCF[PaymentYear],$B$1,accUniCF[CashFlowType],"OFFBALANCE",accUniCF[SystemState],"COMPLETE")-SUMIFS(accUniCF[SumFact],accUniCF[Source],"Decentralized",accUniCF[ReportPart],"In",accUniCF[DataType],"CFStatement",accUniCF[Account],"X",accUniCF[PaymentMonth],C6,accUniCF[PaymentYear],$B$1,accUniCF[CashFlowType],"TOBE_OFFBALANCE",accUniCF[SystemState],"COMPLETE")</f>
        <v>709683.16000000015</v>
      </c>
      <c r="D18" s="43">
        <f>D8-SUMIFS(accUniCF[SumFact],accUniCF[Source],"Decentralized",accUniCF[ReportPart],"In",accUniCF[DataType],"CFStatement",accUniCF[Account],"X",accUniCF[PaymentMonth],D6,accUniCF[PaymentYear],$B$1,accUniCF[CashFlowType],"OFFBALANCE",accUniCF[SystemState],"COMPLETE")-SUMIFS(accUniCF[SumFact],accUniCF[Source],"Decentralized",accUniCF[ReportPart],"In",accUniCF[DataType],"CFStatement",accUniCF[Account],"X",accUniCF[PaymentMonth],D6,accUniCF[PaymentYear],$B$1,accUniCF[CashFlowType],"TOBE_OFFBALANCE",accUniCF[SystemState],"COMPLETE")</f>
        <v>322445.25999999995</v>
      </c>
      <c r="E18" s="43">
        <f>E8-SUMIFS(accUniCF[SumFact],accUniCF[Source],"Decentralized",accUniCF[ReportPart],"In",accUniCF[DataType],"CFStatement",accUniCF[Account],"X",accUniCF[PaymentMonth],E6,accUniCF[PaymentYear],$B$1,accUniCF[CashFlowType],"OFFBALANCE",accUniCF[SystemState],"COMPLETE")-SUMIFS(accUniCF[SumFact],accUniCF[Source],"Decentralized",accUniCF[ReportPart],"In",accUniCF[DataType],"CFStatement",accUniCF[Account],"X",accUniCF[PaymentMonth],E6,accUniCF[PaymentYear],$B$1,accUniCF[CashFlowType],"TOBE_OFFBALANCE",accUniCF[SystemState],"COMPLETE")</f>
        <v>696958.88000000024</v>
      </c>
      <c r="F18" s="43">
        <f>F8-SUMIFS(accUniCF[SumFact],accUniCF[Source],"Decentralized",accUniCF[ReportPart],"In",accUniCF[DataType],"CFStatement",accUniCF[Account],"X",accUniCF[PaymentMonth],F6,accUniCF[PaymentYear],$B$1,accUniCF[CashFlowType],"OFFBALANCE",accUniCF[SystemState],"COMPLETE")-SUMIFS(accUniCF[SumFact],accUniCF[Source],"Decentralized",accUniCF[ReportPart],"In",accUniCF[DataType],"CFStatement",accUniCF[Account],"X",accUniCF[PaymentMonth],F6,accUniCF[PaymentYear],$B$1,accUniCF[CashFlowType],"TOBE_OFFBALANCE",accUniCF[SystemState],"COMPLETE")</f>
        <v>489400.80000000022</v>
      </c>
      <c r="G18" s="43">
        <f>G8-SUMIFS(accUniCF[SumFact],accUniCF[Source],"Decentralized",accUniCF[ReportPart],"In",accUniCF[DataType],"CFStatement",accUniCF[Account],"X",accUniCF[PaymentMonth],G6,accUniCF[PaymentYear],$B$1,accUniCF[CashFlowType],"OFFBALANCE",accUniCF[SystemState],"COMPLETE")-SUMIFS(accUniCF[SumFact],accUniCF[Source],"Decentralized",accUniCF[ReportPart],"In",accUniCF[DataType],"CFStatement",accUniCF[Account],"X",accUniCF[PaymentMonth],G6,accUniCF[PaymentYear],$B$1,accUniCF[CashFlowType],"TOBE_OFFBALANCE",accUniCF[SystemState],"COMPLETE")</f>
        <v>478995.64000000036</v>
      </c>
      <c r="H18" s="43">
        <f>H8-SUMIFS(accUniCF[SumFact],accUniCF[Source],"Decentralized",accUniCF[ReportPart],"In",accUniCF[DataType],"CFStatement",accUniCF[Account],"X",accUniCF[PaymentMonth],H6,accUniCF[PaymentYear],$B$1,accUniCF[CashFlowType],"OFFBALANCE",accUniCF[SystemState],"COMPLETE")-SUMIFS(accUniCF[SumFact],accUniCF[Source],"Decentralized",accUniCF[ReportPart],"In",accUniCF[DataType],"CFStatement",accUniCF[Account],"X",accUniCF[PaymentMonth],H6,accUniCF[PaymentYear],$B$1,accUniCF[CashFlowType],"TOBE_OFFBALANCE",accUniCF[SystemState],"COMPLETE")</f>
        <v>639207.11000000022</v>
      </c>
      <c r="I18" s="43">
        <f>I8-SUMIFS(accUniCF[SumFact],accUniCF[Source],"Decentralized",accUniCF[ReportPart],"In",accUniCF[DataType],"CFStatement",accUniCF[Account],"X",accUniCF[PaymentMonth],I6,accUniCF[PaymentYear],$B$1,accUniCF[CashFlowType],"OFFBALANCE",accUniCF[SystemState],"COMPLETE")-SUMIFS(accUniCF[SumFact],accUniCF[Source],"Decentralized",accUniCF[ReportPart],"In",accUniCF[DataType],"CFStatement",accUniCF[Account],"X",accUniCF[PaymentMonth],I6,accUniCF[PaymentYear],$B$1,accUniCF[CashFlowType],"TOBE_OFFBALANCE",accUniCF[SystemState],"COMPLETE")</f>
        <v>1348640.4200000006</v>
      </c>
      <c r="J18" s="43">
        <f>J8-SUMIFS(accUniCF[SumFact],accUniCF[Source],"Decentralized",accUniCF[ReportPart],"In",accUniCF[DataType],"CFStatement",accUniCF[Account],"X",accUniCF[PaymentMonth],J6,accUniCF[PaymentYear],$B$1,accUniCF[CashFlowType],"OFFBALANCE",accUniCF[SystemState],"COMPLETE")-SUMIFS(accUniCF[SumFact],accUniCF[Source],"Decentralized",accUniCF[ReportPart],"In",accUniCF[DataType],"CFStatement",accUniCF[Account],"X",accUniCF[PaymentMonth],J6,accUniCF[PaymentYear],$B$1,accUniCF[CashFlowType],"TOBE_OFFBALANCE",accUniCF[SystemState],"COMPLETE")</f>
        <v>612425.48</v>
      </c>
      <c r="K18" s="43">
        <f>K8-SUMIFS(accUniCF[SumFact],accUniCF[Source],"Decentralized",accUniCF[ReportPart],"In",accUniCF[DataType],"CFStatement",accUniCF[Account],"X",accUniCF[PaymentMonth],K6,accUniCF[PaymentYear],$B$1,accUniCF[CashFlowType],"OFFBALANCE",accUniCF[SystemState],"COMPLETE")-SUMIFS(accUniCF[SumFact],accUniCF[Source],"Decentralized",accUniCF[ReportPart],"In",accUniCF[DataType],"CFStatement",accUniCF[Account],"X",accUniCF[PaymentMonth],K6,accUniCF[PaymentYear],$B$1,accUniCF[CashFlowType],"TOBE_OFFBALANCE",accUniCF[SystemState],"COMPLETE")</f>
        <v>1170310.0600000005</v>
      </c>
      <c r="L18" s="43">
        <f>L8-SUMIFS(accUniCF[SumFact],accUniCF[Source],"Decentralized",accUniCF[ReportPart],"In",accUniCF[DataType],"CFStatement",accUniCF[Account],"X",accUniCF[PaymentMonth],L6,accUniCF[PaymentYear],$B$1,accUniCF[CashFlowType],"OFFBALANCE",accUniCF[SystemState],"COMPLETE")-SUMIFS(accUniCF[SumFact],accUniCF[Source],"Decentralized",accUniCF[ReportPart],"In",accUniCF[DataType],"CFStatement",accUniCF[Account],"X",accUniCF[PaymentMonth],L6,accUniCF[PaymentYear],$B$1,accUniCF[CashFlowType],"TOBE_OFFBALANCE",accUniCF[SystemState],"COMPLETE")</f>
        <v>456905.87000000011</v>
      </c>
      <c r="M18" s="43">
        <f>M8-SUMIFS(accUniCF[SumFact],accUniCF[Source],"Decentralized",accUniCF[ReportPart],"In",accUniCF[DataType],"CFStatement",accUniCF[Account],"X",accUniCF[PaymentMonth],M6,accUniCF[PaymentYear],$B$1,accUniCF[CashFlowType],"OFFBALANCE",accUniCF[SystemState],"COMPLETE")-SUMIFS(accUniCF[SumFact],accUniCF[Source],"Decentralized",accUniCF[ReportPart],"In",accUniCF[DataType],"CFStatement",accUniCF[Account],"X",accUniCF[PaymentMonth],M6,accUniCF[PaymentYear],$B$1,accUniCF[CashFlowType],"TOBE_OFFBALANCE",accUniCF[SystemState],"COMPLETE")</f>
        <v>1139766.23</v>
      </c>
      <c r="N18" s="43">
        <f>N8-SUMIFS(accUniCF[SumFact],accUniCF[Source],"Decentralized",accUniCF[ReportPart],"In",accUniCF[DataType],"CFStatement",accUniCF[Account],"X",accUniCF[PaymentMonth],N6,accUniCF[PaymentYear],$N$1,accUniCF[CashFlowType],"OFFBALANCE",accUniCF[SystemState],"COMPLETE")-SUMIFS(accUniCF[SumFact],accUniCF[Source],"Decentralized",accUniCF[ReportPart],"In",accUniCF[DataType],"CFStatement",accUniCF[Account],"X",accUniCF[PaymentMonth],N6,accUniCF[PaymentYear],$N$1,accUniCF[CashFlowType],"TOBE_OFFBALANCE",accUniCF[SystemState],"COMPLETE")</f>
        <v>0</v>
      </c>
      <c r="O18" s="43">
        <f>O8-SUMIFS(accUniCF[SumFact],accUniCF[Source],"Decentralized",accUniCF[ReportPart],"In",accUniCF[DataType],"CFStatement",accUniCF[Account],"X",accUniCF[PaymentMonth],O6,accUniCF[PaymentYear],$N$1,accUniCF[CashFlowType],"OFFBALANCE",accUniCF[SystemState],"COMPLETE")-SUMIFS(accUniCF[SumFact],accUniCF[Source],"Decentralized",accUniCF[ReportPart],"In",accUniCF[DataType],"CFStatement",accUniCF[Account],"X",accUniCF[PaymentMonth],O6,accUniCF[PaymentYear],$N$1,accUniCF[CashFlowType],"TOBE_OFFBALANCE",accUniCF[SystemState],"COMPLETE")</f>
        <v>0</v>
      </c>
      <c r="P18" s="43">
        <f>P8-SUMIFS(accUniCF[SumFact],accUniCF[Source],"Decentralized",accUniCF[ReportPart],"In",accUniCF[DataType],"CFStatement",accUniCF[Account],"X",accUniCF[PaymentMonth],P6,accUniCF[PaymentYear],$N$1,accUniCF[CashFlowType],"OFFBALANCE",accUniCF[SystemState],"COMPLETE")-SUMIFS(accUniCF[SumFact],accUniCF[Source],"Decentralized",accUniCF[ReportPart],"In",accUniCF[DataType],"CFStatement",accUniCF[Account],"X",accUniCF[PaymentMonth],P6,accUniCF[PaymentYear],$N$1,accUniCF[CashFlowType],"TOBE_OFFBALANCE",accUniCF[SystemState],"COMPLETE")</f>
        <v>0</v>
      </c>
    </row>
    <row r="19" spans="1:16" s="44" customFormat="1" ht="13.15" x14ac:dyDescent="0.4">
      <c r="A19" s="42" t="s">
        <v>299</v>
      </c>
      <c r="B19" s="43">
        <f>B9+SUMIFS(accUniCF[SumFact],accUniCF[Source],"Decentralized",accUniCF[ReportPart],"Out",accUniCF[Account],"X",accUniCF[PaymentMonth],B6,accUniCF[PaymentYear],$B$1,accUniCF[CashFlowType],"TOBE_OFFBALANCE",accUniCF[SystemState],"COMPLETE")+SUMIFS(accUniCF[SumFact],accUniCF[Source],"Decentralized",accUniCF[ReportPart],"Out",accUniCF[Account],"X",accUniCF[PaymentMonth],B6,accUniCF[PaymentYear],$B$1,accUniCF[CashFlowType],"OFFBALANCE",accUniCF[SystemState],"COMPLETE")</f>
        <v>-1223527.8999999999</v>
      </c>
      <c r="C19" s="43">
        <f>C9+SUMIFS(accUniCF[SumFact],accUniCF[Source],"Decentralized",accUniCF[ReportPart],"Out",accUniCF[Account],"X",accUniCF[PaymentMonth],C6,accUniCF[PaymentYear],$B$1,accUniCF[CashFlowType],"TOBE_OFFBALANCE",accUniCF[SystemState],"COMPLETE")+SUMIFS(accUniCF[SumFact],accUniCF[Source],"Decentralized",accUniCF[ReportPart],"Out",accUniCF[Account],"X",accUniCF[PaymentMonth],C6,accUniCF[PaymentYear],$B$1,accUniCF[CashFlowType],"OFFBALANCE",accUniCF[SystemState],"COMPLETE")</f>
        <v>-692596.98</v>
      </c>
      <c r="D19" s="43">
        <f>D9+SUMIFS(accUniCF[SumFact],accUniCF[Source],"Decentralized",accUniCF[ReportPart],"Out",accUniCF[Account],"X",accUniCF[PaymentMonth],D6,accUniCF[PaymentYear],$B$1,accUniCF[CashFlowType],"TOBE_OFFBALANCE",accUniCF[SystemState],"COMPLETE")+SUMIFS(accUniCF[SumFact],accUniCF[Source],"Decentralized",accUniCF[ReportPart],"Out",accUniCF[Account],"X",accUniCF[PaymentMonth],D6,accUniCF[PaymentYear],$B$1,accUniCF[CashFlowType],"OFFBALANCE",accUniCF[SystemState],"COMPLETE")</f>
        <v>-559571.43000000005</v>
      </c>
      <c r="E19" s="43">
        <f>E9+SUMIFS(accUniCF[SumFact],accUniCF[Source],"Decentralized",accUniCF[ReportPart],"Out",accUniCF[Account],"X",accUniCF[PaymentMonth],E6,accUniCF[PaymentYear],$B$1,accUniCF[CashFlowType],"TOBE_OFFBALANCE",accUniCF[SystemState],"COMPLETE")+SUMIFS(accUniCF[SumFact],accUniCF[Source],"Decentralized",accUniCF[ReportPart],"Out",accUniCF[Account],"X",accUniCF[PaymentMonth],E6,accUniCF[PaymentYear],$B$1,accUniCF[CashFlowType],"OFFBALANCE",accUniCF[SystemState],"COMPLETE")</f>
        <v>-496142.08999999997</v>
      </c>
      <c r="F19" s="43">
        <f>F9+SUMIFS(accUniCF[SumFact],accUniCF[Source],"Decentralized",accUniCF[ReportPart],"Out",accUniCF[Account],"X",accUniCF[PaymentMonth],F6,accUniCF[PaymentYear],$B$1,accUniCF[CashFlowType],"TOBE_OFFBALANCE",accUniCF[SystemState],"COMPLETE")+SUMIFS(accUniCF[SumFact],accUniCF[Source],"Decentralized",accUniCF[ReportPart],"Out",accUniCF[Account],"X",accUniCF[PaymentMonth],F6,accUniCF[PaymentYear],$B$1,accUniCF[CashFlowType],"OFFBALANCE",accUniCF[SystemState],"COMPLETE")</f>
        <v>-506096.68</v>
      </c>
      <c r="G19" s="43">
        <f>G9+SUMIFS(accUniCF[SumFact],accUniCF[Source],"Decentralized",accUniCF[ReportPart],"Out",accUniCF[Account],"X",accUniCF[PaymentMonth],G6,accUniCF[PaymentYear],$B$1,accUniCF[CashFlowType],"TOBE_OFFBALANCE",accUniCF[SystemState],"COMPLETE")+SUMIFS(accUniCF[SumFact],accUniCF[Source],"Decentralized",accUniCF[ReportPart],"Out",accUniCF[Account],"X",accUniCF[PaymentMonth],G6,accUniCF[PaymentYear],$B$1,accUniCF[CashFlowType],"OFFBALANCE",accUniCF[SystemState],"COMPLETE")</f>
        <v>-14691.75</v>
      </c>
      <c r="H19" s="43">
        <f>H9+SUMIFS(accUniCF[SumFact],accUniCF[Source],"Decentralized",accUniCF[ReportPart],"Out",accUniCF[Account],"X",accUniCF[PaymentMonth],H6,accUniCF[PaymentYear],$B$1,accUniCF[CashFlowType],"TOBE_OFFBALANCE",accUniCF[SystemState],"COMPLETE")+SUMIFS(accUniCF[SumFact],accUniCF[Source],"Decentralized",accUniCF[ReportPart],"Out",accUniCF[Account],"X",accUniCF[PaymentMonth],H6,accUniCF[PaymentYear],$B$1,accUniCF[CashFlowType],"OFFBALANCE",accUniCF[SystemState],"COMPLETE")</f>
        <v>-505638.58999999997</v>
      </c>
      <c r="I19" s="43">
        <f>I9+SUMIFS(accUniCF[SumFact],accUniCF[Source],"Decentralized",accUniCF[ReportPart],"Out",accUniCF[Account],"X",accUniCF[PaymentMonth],I6,accUniCF[PaymentYear],$B$1,accUniCF[CashFlowType],"TOBE_OFFBALANCE",accUniCF[SystemState],"COMPLETE")+SUMIFS(accUniCF[SumFact],accUniCF[Source],"Decentralized",accUniCF[ReportPart],"Out",accUniCF[Account],"X",accUniCF[PaymentMonth],I6,accUniCF[PaymentYear],$B$1,accUniCF[CashFlowType],"OFFBALANCE",accUniCF[SystemState],"COMPLETE")</f>
        <v>-606438.96</v>
      </c>
      <c r="J19" s="43">
        <f>J9+SUMIFS(accUniCF[SumFact],accUniCF[Source],"Decentralized",accUniCF[ReportPart],"Out",accUniCF[Account],"X",accUniCF[PaymentMonth],J6,accUniCF[PaymentYear],$B$1,accUniCF[CashFlowType],"TOBE_OFFBALANCE",accUniCF[SystemState],"COMPLETE")+SUMIFS(accUniCF[SumFact],accUniCF[Source],"Decentralized",accUniCF[ReportPart],"Out",accUniCF[Account],"X",accUniCF[PaymentMonth],J6,accUniCF[PaymentYear],$B$1,accUniCF[CashFlowType],"OFFBALANCE",accUniCF[SystemState],"COMPLETE")</f>
        <v>-622410.49</v>
      </c>
      <c r="K19" s="43">
        <f>K9+SUMIFS(accUniCF[SumFact],accUniCF[Source],"Decentralized",accUniCF[ReportPart],"Out",accUniCF[Account],"X",accUniCF[PaymentMonth],K6,accUniCF[PaymentYear],$B$1,accUniCF[CashFlowType],"TOBE_OFFBALANCE",accUniCF[SystemState],"COMPLETE")+SUMIFS(accUniCF[SumFact],accUniCF[Source],"Decentralized",accUniCF[ReportPart],"Out",accUniCF[Account],"X",accUniCF[PaymentMonth],K6,accUniCF[PaymentYear],$B$1,accUniCF[CashFlowType],"OFFBALANCE",accUniCF[SystemState],"COMPLETE")</f>
        <v>-622027.88</v>
      </c>
      <c r="L19" s="43">
        <f>L9+SUMIFS(accUniCF[SumFact],accUniCF[Source],"Decentralized",accUniCF[ReportPart],"Out",accUniCF[Account],"X",accUniCF[PaymentMonth],L6,accUniCF[PaymentYear],$B$1,accUniCF[CashFlowType],"TOBE_OFFBALANCE",accUniCF[SystemState],"COMPLETE")+SUMIFS(accUniCF[SumFact],accUniCF[Source],"Decentralized",accUniCF[ReportPart],"Out",accUniCF[Account],"X",accUniCF[PaymentMonth],L6,accUniCF[PaymentYear],$B$1,accUniCF[CashFlowType],"OFFBALANCE",accUniCF[SystemState],"COMPLETE")</f>
        <v>-597409.87</v>
      </c>
      <c r="M19" s="43">
        <f>M9+SUMIFS(accUniCF[SumFact],accUniCF[Source],"Decentralized",accUniCF[ReportPart],"Out",accUniCF[Account],"X",accUniCF[PaymentMonth],M6,accUniCF[PaymentYear],$B$1,accUniCF[CashFlowType],"TOBE_OFFBALANCE",accUniCF[SystemState],"COMPLETE")+SUMIFS(accUniCF[SumFact],accUniCF[Source],"Decentralized",accUniCF[ReportPart],"Out",accUniCF[Account],"X",accUniCF[PaymentMonth],M6,accUniCF[PaymentYear],$B$1,accUniCF[CashFlowType],"OFFBALANCE",accUniCF[SystemState],"COMPLETE")</f>
        <v>-3239.4299999999348</v>
      </c>
      <c r="N19" s="43">
        <f>N9+SUMIFS(accUniCF[SumFact],accUniCF[Source],"Decentralized",accUniCF[ReportPart],"Out",accUniCF[Account],"X",accUniCF[PaymentMonth],N6,accUniCF[PaymentYear],$N$1,accUniCF[CashFlowType],"TOBE_OFFBALANCE",accUniCF[SystemState],"COMPLETE")+SUMIFS(accUniCF[SumFact],accUniCF[Source],"Decentralized",accUniCF[ReportPart],"Out",accUniCF[Account],"X",accUniCF[PaymentMonth],N6,accUniCF[PaymentYear],$N$1,accUniCF[CashFlowType],"OFFBALANCE",accUniCF[SystemState],"COMPLETE")</f>
        <v>0</v>
      </c>
      <c r="O19" s="43">
        <f>O9+SUMIFS(accUniCF[SumFact],accUniCF[Source],"Decentralized",accUniCF[ReportPart],"Out",accUniCF[Account],"X",accUniCF[PaymentMonth],O6,accUniCF[PaymentYear],$N$1,accUniCF[CashFlowType],"TOBE_OFFBALANCE",accUniCF[SystemState],"COMPLETE")+SUMIFS(accUniCF[SumFact],accUniCF[Source],"Decentralized",accUniCF[ReportPart],"Out",accUniCF[Account],"X",accUniCF[PaymentMonth],O6,accUniCF[PaymentYear],$N$1,accUniCF[CashFlowType],"OFFBALANCE",accUniCF[SystemState],"COMPLETE")</f>
        <v>0</v>
      </c>
      <c r="P19" s="43">
        <f>P9+SUMIFS(accUniCF[SumFact],accUniCF[Source],"Decentralized",accUniCF[ReportPart],"Out",accUniCF[Account],"X",accUniCF[PaymentMonth],P6,accUniCF[PaymentYear],$N$1,accUniCF[CashFlowType],"TOBE_OFFBALANCE",accUniCF[SystemState],"COMPLETE")+SUMIFS(accUniCF[SumFact],accUniCF[Source],"Decentralized",accUniCF[ReportPart],"Out",accUniCF[Account],"X",accUniCF[PaymentMonth],P6,accUniCF[PaymentYear],$N$1,accUniCF[CashFlowType],"OFFBALANCE",accUniCF[SystemState],"COMPLETE")</f>
        <v>0</v>
      </c>
    </row>
    <row r="20" spans="1:16" ht="13.15" x14ac:dyDescent="0.4">
      <c r="A20" s="16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4"/>
    </row>
    <row r="21" spans="1:16" s="44" customFormat="1" x14ac:dyDescent="0.35">
      <c r="A21" s="51" t="s">
        <v>300</v>
      </c>
    </row>
    <row r="22" spans="1:16" s="44" customFormat="1" ht="13.15" x14ac:dyDescent="0.4">
      <c r="A22" s="49" t="s">
        <v>294</v>
      </c>
      <c r="B22" s="43">
        <f>B17</f>
        <v>3022124.03</v>
      </c>
      <c r="C22" s="43">
        <f>SUM(B22:B24)</f>
        <v>2402654.9</v>
      </c>
      <c r="D22" s="43">
        <f t="shared" ref="D22:M22" si="6">SUM(C22:C24)</f>
        <v>2419741.08</v>
      </c>
      <c r="E22" s="43">
        <f t="shared" si="6"/>
        <v>2182614.9099999997</v>
      </c>
      <c r="F22" s="43">
        <f t="shared" si="6"/>
        <v>2383431.7000000002</v>
      </c>
      <c r="G22" s="43">
        <f t="shared" si="6"/>
        <v>2366735.8200000003</v>
      </c>
      <c r="H22" s="43">
        <f t="shared" si="6"/>
        <v>2831039.7100000009</v>
      </c>
      <c r="I22" s="43">
        <f t="shared" si="6"/>
        <v>2964608.2300000014</v>
      </c>
      <c r="J22" s="43">
        <f t="shared" si="6"/>
        <v>3706809.6900000023</v>
      </c>
      <c r="K22" s="43">
        <f t="shared" si="6"/>
        <v>3696824.6800000016</v>
      </c>
      <c r="L22" s="43">
        <f t="shared" si="6"/>
        <v>4245106.8600000022</v>
      </c>
      <c r="M22" s="43">
        <f t="shared" si="6"/>
        <v>4104602.8600000022</v>
      </c>
      <c r="N22" s="43">
        <f t="shared" ref="N22" si="7">SUM(M22:M24)</f>
        <v>5241129.660000002</v>
      </c>
      <c r="O22" s="43">
        <f t="shared" ref="O22" si="8">SUM(N22:N24)</f>
        <v>5241129.660000002</v>
      </c>
    </row>
    <row r="23" spans="1:16" s="44" customFormat="1" ht="13.15" x14ac:dyDescent="0.4">
      <c r="A23" s="42" t="s">
        <v>301</v>
      </c>
      <c r="B23" s="43">
        <f>B18+SUMIFS(accUniCF[SumFact],accUniCF[Source],"Decentralized",accUniCF[ReportPart],"In",accUniCF[DataType],"CFStatement",accUniCF[Account],"X",accUniCF[PaymentMonth],B6,accUniCF[PaymentYear],$B$1,accUniCF[SystemState],"&lt;&gt;COMPLETE")+SUMIFS(accUniCF[SumFact],accUniCF[Source],"Decentralized",accUniCF[ReportPart],"In",accUniCF[DataType],"Extra",accUniCF[Account],"X",accUniCF[PaymentMonth],B6,accUniCF[PaymentYear],$B$1,accUniCF[SystemState],"&lt;&gt;COMPLETE")</f>
        <v>604058.77</v>
      </c>
      <c r="C23" s="43">
        <f>C18+SUMIFS(accUniCF[SumFact],accUniCF[Source],"Decentralized",accUniCF[ReportPart],"In",accUniCF[DataType],"CFStatement",accUniCF[Account],"X",accUniCF[PaymentMonth],C6,accUniCF[PaymentYear],$B$1,accUniCF[SystemState],"&lt;&gt;COMPLETE")+SUMIFS(accUniCF[SumFact],accUniCF[Source],"Decentralized",accUniCF[ReportPart],"In",accUniCF[DataType],"Extra",accUniCF[Account],"X",accUniCF[PaymentMonth],C6,accUniCF[PaymentYear],$B$1,accUniCF[SystemState],"&lt;&gt;COMPLETE")</f>
        <v>709683.16000000015</v>
      </c>
      <c r="D23" s="43">
        <f>D18+SUMIFS(accUniCF[SumFact],accUniCF[Source],"Decentralized",accUniCF[ReportPart],"In",accUniCF[DataType],"CFStatement",accUniCF[Account],"X",accUniCF[PaymentMonth],D6,accUniCF[PaymentYear],$B$1,accUniCF[SystemState],"&lt;&gt;COMPLETE")+SUMIFS(accUniCF[SumFact],accUniCF[Source],"Decentralized",accUniCF[ReportPart],"In",accUniCF[DataType],"Extra",accUniCF[Account],"X",accUniCF[PaymentMonth],D6,accUniCF[PaymentYear],$B$1,accUniCF[SystemState],"&lt;&gt;COMPLETE")</f>
        <v>322445.25999999995</v>
      </c>
      <c r="E23" s="43">
        <f>E18+SUMIFS(accUniCF[SumFact],accUniCF[Source],"Decentralized",accUniCF[ReportPart],"In",accUniCF[DataType],"CFStatement",accUniCF[Account],"X",accUniCF[PaymentMonth],E6,accUniCF[PaymentYear],$B$1,accUniCF[SystemState],"&lt;&gt;COMPLETE")+SUMIFS(accUniCF[SumFact],accUniCF[Source],"Decentralized",accUniCF[ReportPart],"In",accUniCF[DataType],"Extra",accUniCF[Account],"X",accUniCF[PaymentMonth],E6,accUniCF[PaymentYear],$B$1,accUniCF[SystemState],"&lt;&gt;COMPLETE")</f>
        <v>696958.88000000024</v>
      </c>
      <c r="F23" s="43">
        <f>F18+SUMIFS(accUniCF[SumFact],accUniCF[Source],"Decentralized",accUniCF[ReportPart],"In",accUniCF[DataType],"CFStatement",accUniCF[Account],"X",accUniCF[PaymentMonth],F6,accUniCF[PaymentYear],$B$1,accUniCF[SystemState],"&lt;&gt;COMPLETE")+SUMIFS(accUniCF[SumFact],accUniCF[Source],"Decentralized",accUniCF[ReportPart],"In",accUniCF[DataType],"Extra",accUniCF[Account],"X",accUniCF[PaymentMonth],F6,accUniCF[PaymentYear],$B$1,accUniCF[SystemState],"&lt;&gt;COMPLETE")</f>
        <v>489400.80000000022</v>
      </c>
      <c r="G23" s="43">
        <f>G18+SUMIFS(accUniCF[SumFact],accUniCF[Source],"Decentralized",accUniCF[ReportPart],"In",accUniCF[DataType],"CFStatement",accUniCF[Account],"X",accUniCF[PaymentMonth],G6,accUniCF[PaymentYear],$B$1,accUniCF[SystemState],"&lt;&gt;COMPLETE")+SUMIFS(accUniCF[SumFact],accUniCF[Source],"Decentralized",accUniCF[ReportPart],"In",accUniCF[DataType],"Extra",accUniCF[Account],"X",accUniCF[PaymentMonth],G6,accUniCF[PaymentYear],$B$1,accUniCF[SystemState],"&lt;&gt;COMPLETE")</f>
        <v>478995.64000000036</v>
      </c>
      <c r="H23" s="43">
        <f>H18+SUMIFS(accUniCF[SumFact],accUniCF[Source],"Decentralized",accUniCF[ReportPart],"In",accUniCF[DataType],"CFStatement",accUniCF[Account],"X",accUniCF[PaymentMonth],H6,accUniCF[PaymentYear],$B$1,accUniCF[SystemState],"&lt;&gt;COMPLETE")+SUMIFS(accUniCF[SumFact],accUniCF[Source],"Decentralized",accUniCF[ReportPart],"In",accUniCF[DataType],"Extra",accUniCF[Account],"X",accUniCF[PaymentMonth],H6,accUniCF[PaymentYear],$B$1,accUniCF[SystemState],"&lt;&gt;COMPLETE")</f>
        <v>639207.11000000022</v>
      </c>
      <c r="I23" s="43">
        <f>I18+SUMIFS(accUniCF[SumFact],accUniCF[Source],"Decentralized",accUniCF[ReportPart],"In",accUniCF[DataType],"CFStatement",accUniCF[Account],"X",accUniCF[PaymentMonth],I6,accUniCF[PaymentYear],$B$1,accUniCF[SystemState],"&lt;&gt;COMPLETE")+SUMIFS(accUniCF[SumFact],accUniCF[Source],"Decentralized",accUniCF[ReportPart],"In",accUniCF[DataType],"Extra",accUniCF[Account],"X",accUniCF[PaymentMonth],I6,accUniCF[PaymentYear],$B$1,accUniCF[SystemState],"&lt;&gt;COMPLETE")</f>
        <v>1348640.4200000006</v>
      </c>
      <c r="J23" s="43">
        <f>J18+SUMIFS(accUniCF[SumFact],accUniCF[Source],"Decentralized",accUniCF[ReportPart],"In",accUniCF[DataType],"CFStatement",accUniCF[Account],"X",accUniCF[PaymentMonth],J6,accUniCF[PaymentYear],$B$1,accUniCF[SystemState],"&lt;&gt;COMPLETE")+SUMIFS(accUniCF[SumFact],accUniCF[Source],"Decentralized",accUniCF[ReportPart],"In",accUniCF[DataType],"Extra",accUniCF[Account],"X",accUniCF[PaymentMonth],J6,accUniCF[PaymentYear],$B$1,accUniCF[SystemState],"&lt;&gt;COMPLETE")</f>
        <v>612425.48</v>
      </c>
      <c r="K23" s="43">
        <f>K18+SUMIFS(accUniCF[SumFact],accUniCF[Source],"Decentralized",accUniCF[ReportPart],"In",accUniCF[DataType],"CFStatement",accUniCF[Account],"X",accUniCF[PaymentMonth],K6,accUniCF[PaymentYear],$B$1,accUniCF[SystemState],"&lt;&gt;COMPLETE")+SUMIFS(accUniCF[SumFact],accUniCF[Source],"Decentralized",accUniCF[ReportPart],"In",accUniCF[DataType],"Extra",accUniCF[Account],"X",accUniCF[PaymentMonth],K6,accUniCF[PaymentYear],$B$1,accUniCF[SystemState],"&lt;&gt;COMPLETE")</f>
        <v>1170310.0600000005</v>
      </c>
      <c r="L23" s="43">
        <f>L18+SUMIFS(accUniCF[SumFact],accUniCF[Source],"Decentralized",accUniCF[ReportPart],"In",accUniCF[DataType],"CFStatement",accUniCF[Account],"X",accUniCF[PaymentMonth],L6,accUniCF[PaymentYear],$B$1,accUniCF[SystemState],"&lt;&gt;COMPLETE")+SUMIFS(accUniCF[SumFact],accUniCF[Source],"Decentralized",accUniCF[ReportPart],"In",accUniCF[DataType],"Extra",accUniCF[Account],"X",accUniCF[PaymentMonth],L6,accUniCF[PaymentYear],$B$1,accUniCF[SystemState],"&lt;&gt;COMPLETE")</f>
        <v>456905.87000000011</v>
      </c>
      <c r="M23" s="43">
        <f>M18+SUMIFS(accUniCF[SumFact],accUniCF[Source],"Decentralized",accUniCF[ReportPart],"In",accUniCF[DataType],"CFStatement",accUniCF[Account],"X",accUniCF[PaymentMonth],M6,accUniCF[PaymentYear],$B$1,accUniCF[SystemState],"&lt;&gt;COMPLETE")+SUMIFS(accUniCF[SumFact],accUniCF[Source],"Decentralized",accUniCF[ReportPart],"In",accUniCF[DataType],"Extra",accUniCF[Account],"X",accUniCF[PaymentMonth],M6,accUniCF[PaymentYear],$B$1,accUniCF[SystemState],"&lt;&gt;COMPLETE")</f>
        <v>1139766.23</v>
      </c>
      <c r="N23" s="43">
        <f>N18+SUMIFS(accUniCF[SumFact],accUniCF[Source],"Decentralized",accUniCF[ReportPart],"In",accUniCF[DataType],"CFStatement",accUniCF[Account],"X",accUniCF[PaymentMonth],N6,accUniCF[PaymentYear],$N$1,accUniCF[SystemState],"&lt;&gt;COMPLETE")+SUMIFS(accUniCF[SumFact],accUniCF[Source],"Decentralized",accUniCF[ReportPart],"In",accUniCF[DataType],"Extra",accUniCF[Account],"X",accUniCF[PaymentMonth],N6,accUniCF[PaymentYear],$N$1,accUniCF[SystemState],"&lt;&gt;COMPLETE")</f>
        <v>0</v>
      </c>
      <c r="O23" s="43">
        <f>O18+SUMIFS(accUniCF[SumFact],accUniCF[Source],"Decentralized",accUniCF[ReportPart],"In",accUniCF[DataType],"CFStatement",accUniCF[Account],"X",accUniCF[PaymentMonth],O6,accUniCF[PaymentYear],$N$1,accUniCF[SystemState],"&lt;&gt;COMPLETE")+SUMIFS(accUniCF[SumFact],accUniCF[Source],"Decentralized",accUniCF[ReportPart],"In",accUniCF[DataType],"Extra",accUniCF[Account],"X",accUniCF[PaymentMonth],O6,accUniCF[PaymentYear],$N$1,accUniCF[SystemState],"&lt;&gt;COMPLETE")</f>
        <v>0</v>
      </c>
    </row>
    <row r="24" spans="1:16" s="44" customFormat="1" ht="13.15" x14ac:dyDescent="0.4">
      <c r="A24" s="42" t="s">
        <v>302</v>
      </c>
      <c r="B24" s="43">
        <f>B19-SUMIFS(accUniCF[SumFact],accUniCF[Source],"Decentralized",accUniCF[ReportPart],"Out",accUniCF[Account],"X",accUniCF[PaymentMonth],B6,accUniCF[PaymentYear],$B$1,accUniCF[CashFlowType],"&lt;&gt;TOBE_OFFBALANCE",accUniCF[CashFlowType],"&lt;&gt;OFFBALANCE",accUniCF[SystemState],"&lt;&gt;COMPLETE")</f>
        <v>-1223527.8999999999</v>
      </c>
      <c r="C24" s="43">
        <f>C19-SUMIFS(accUniCF[SumFact],accUniCF[Source],"Decentralized",accUniCF[ReportPart],"Out",accUniCF[Account],"X",accUniCF[PaymentMonth],C6,accUniCF[PaymentYear],$B$1,accUniCF[CashFlowType],"&lt;&gt;TOBE_OFFBALANCE",accUniCF[CashFlowType],"&lt;&gt;OFFBALANCE",accUniCF[SystemState],"&lt;&gt;COMPLETE")</f>
        <v>-692596.98</v>
      </c>
      <c r="D24" s="43">
        <f>D19-SUMIFS(accUniCF[SumFact],accUniCF[Source],"Decentralized",accUniCF[ReportPart],"Out",accUniCF[Account],"X",accUniCF[PaymentMonth],D6,accUniCF[PaymentYear],$B$1,accUniCF[CashFlowType],"&lt;&gt;TOBE_OFFBALANCE",accUniCF[CashFlowType],"&lt;&gt;OFFBALANCE",accUniCF[SystemState],"&lt;&gt;COMPLETE")</f>
        <v>-559571.43000000005</v>
      </c>
      <c r="E24" s="43">
        <f>E19-SUMIFS(accUniCF[SumFact],accUniCF[Source],"Decentralized",accUniCF[ReportPart],"Out",accUniCF[Account],"X",accUniCF[PaymentMonth],E6,accUniCF[PaymentYear],$B$1,accUniCF[CashFlowType],"&lt;&gt;TOBE_OFFBALANCE",accUniCF[CashFlowType],"&lt;&gt;OFFBALANCE",accUniCF[SystemState],"&lt;&gt;COMPLETE")</f>
        <v>-496142.08999999997</v>
      </c>
      <c r="F24" s="43">
        <f>F19-SUMIFS(accUniCF[SumFact],accUniCF[Source],"Decentralized",accUniCF[ReportPart],"Out",accUniCF[Account],"X",accUniCF[PaymentMonth],F6,accUniCF[PaymentYear],$B$1,accUniCF[CashFlowType],"&lt;&gt;TOBE_OFFBALANCE",accUniCF[CashFlowType],"&lt;&gt;OFFBALANCE",accUniCF[SystemState],"&lt;&gt;COMPLETE")</f>
        <v>-506096.68</v>
      </c>
      <c r="G24" s="43">
        <f>G19-SUMIFS(accUniCF[SumFact],accUniCF[Source],"Decentralized",accUniCF[ReportPart],"Out",accUniCF[Account],"X",accUniCF[PaymentMonth],G6,accUniCF[PaymentYear],$B$1,accUniCF[CashFlowType],"&lt;&gt;TOBE_OFFBALANCE",accUniCF[CashFlowType],"&lt;&gt;OFFBALANCE",accUniCF[SystemState],"&lt;&gt;COMPLETE")</f>
        <v>-14691.75</v>
      </c>
      <c r="H24" s="43">
        <f>H19-SUMIFS(accUniCF[SumFact],accUniCF[Source],"Decentralized",accUniCF[ReportPart],"Out",accUniCF[Account],"X",accUniCF[PaymentMonth],H6,accUniCF[PaymentYear],$B$1,accUniCF[CashFlowType],"&lt;&gt;TOBE_OFFBALANCE",accUniCF[CashFlowType],"&lt;&gt;OFFBALANCE",accUniCF[SystemState],"&lt;&gt;COMPLETE")</f>
        <v>-505638.58999999997</v>
      </c>
      <c r="I24" s="43">
        <f>I19-SUMIFS(accUniCF[SumFact],accUniCF[Source],"Decentralized",accUniCF[ReportPart],"Out",accUniCF[Account],"X",accUniCF[PaymentMonth],I6,accUniCF[PaymentYear],$B$1,accUniCF[CashFlowType],"&lt;&gt;TOBE_OFFBALANCE",accUniCF[CashFlowType],"&lt;&gt;OFFBALANCE",accUniCF[SystemState],"&lt;&gt;COMPLETE")</f>
        <v>-606438.96</v>
      </c>
      <c r="J24" s="43">
        <f>J19-SUMIFS(accUniCF[SumFact],accUniCF[Source],"Decentralized",accUniCF[ReportPart],"Out",accUniCF[Account],"X",accUniCF[PaymentMonth],J6,accUniCF[PaymentYear],$B$1,accUniCF[CashFlowType],"&lt;&gt;TOBE_OFFBALANCE",accUniCF[CashFlowType],"&lt;&gt;OFFBALANCE",accUniCF[SystemState],"&lt;&gt;COMPLETE")</f>
        <v>-622410.49</v>
      </c>
      <c r="K24" s="43">
        <f>K19-SUMIFS(accUniCF[SumFact],accUniCF[Source],"Decentralized",accUniCF[ReportPart],"Out",accUniCF[Account],"X",accUniCF[PaymentMonth],K6,accUniCF[PaymentYear],$B$1,accUniCF[CashFlowType],"&lt;&gt;TOBE_OFFBALANCE",accUniCF[CashFlowType],"&lt;&gt;OFFBALANCE",accUniCF[SystemState],"&lt;&gt;COMPLETE")</f>
        <v>-622027.88</v>
      </c>
      <c r="L24" s="43">
        <f>L19-SUMIFS(accUniCF[SumFact],accUniCF[Source],"Decentralized",accUniCF[ReportPart],"Out",accUniCF[Account],"X",accUniCF[PaymentMonth],L6,accUniCF[PaymentYear],$B$1,accUniCF[CashFlowType],"&lt;&gt;TOBE_OFFBALANCE",accUniCF[CashFlowType],"&lt;&gt;OFFBALANCE",accUniCF[SystemState],"&lt;&gt;COMPLETE")</f>
        <v>-597409.87</v>
      </c>
      <c r="M24" s="43">
        <f>M19-SUMIFS(accUniCF[SumFact],accUniCF[Source],"Decentralized",accUniCF[ReportPart],"Out",accUniCF[Account],"X",accUniCF[PaymentMonth],M6,accUniCF[PaymentYear],$B$1,accUniCF[CashFlowType],"&lt;&gt;TOBE_OFFBALANCE",accUniCF[CashFlowType],"&lt;&gt;OFFBALANCE",accUniCF[SystemState],"&lt;&gt;COMPLETE")</f>
        <v>-3239.4299999999348</v>
      </c>
      <c r="N24" s="43">
        <f>N19-SUMIFS(accUniCF[SumFact],accUniCF[Source],"Decentralized",accUniCF[ReportPart],"Out",accUniCF[Account],"X",accUniCF[PaymentMonth],N6,accUniCF[PaymentYear],$N$1,accUniCF[CashFlowType],"&lt;&gt;TOBE_OFFBALANCE",accUniCF[CashFlowType],"&lt;&gt;OFFBALANCE",accUniCF[SystemState],"&lt;&gt;COMPLETE")</f>
        <v>0</v>
      </c>
      <c r="O24" s="43">
        <f>O19-SUMIFS(accUniCF[SumFact],accUniCF[Source],"Decentralized",accUniCF[ReportPart],"Out",accUniCF[Account],"X",accUniCF[PaymentMonth],O6,accUniCF[PaymentYear],$N$1,accUniCF[CashFlowType],"&lt;&gt;TOBE_OFFBALANCE",accUniCF[CashFlowType],"&lt;&gt;OFFBALANCE",accUniCF[SystemState],"&lt;&gt;COMPLETE")</f>
        <v>0</v>
      </c>
    </row>
    <row r="25" spans="1:16" x14ac:dyDescent="0.35">
      <c r="B25" s="4"/>
    </row>
    <row r="26" spans="1:16" x14ac:dyDescent="0.35">
      <c r="C26" s="44" t="s">
        <v>266</v>
      </c>
      <c r="D26" s="45">
        <f>DMAX(UniCF!K:N,"PaymentDate",conditions!B1:B2)</f>
        <v>44594</v>
      </c>
    </row>
    <row r="27" spans="1:16" s="44" customFormat="1" ht="13.15" x14ac:dyDescent="0.4">
      <c r="A27" s="48"/>
      <c r="D27" s="47"/>
    </row>
    <row r="28" spans="1:16" s="44" customFormat="1" ht="13.15" x14ac:dyDescent="0.4">
      <c r="A28" s="48" t="s">
        <v>303</v>
      </c>
    </row>
    <row r="29" spans="1:16" s="44" customFormat="1" ht="13.15" x14ac:dyDescent="0.4">
      <c r="A29" s="42" t="s">
        <v>289</v>
      </c>
      <c r="B29" s="46">
        <v>1</v>
      </c>
      <c r="C29" s="46">
        <v>2</v>
      </c>
      <c r="D29" s="46">
        <v>3</v>
      </c>
      <c r="E29" s="46">
        <v>4</v>
      </c>
      <c r="F29" s="46">
        <v>5</v>
      </c>
      <c r="G29" s="46">
        <v>6</v>
      </c>
      <c r="H29" s="46">
        <v>7</v>
      </c>
      <c r="I29" s="46">
        <v>8</v>
      </c>
      <c r="J29" s="46">
        <v>9</v>
      </c>
      <c r="K29" s="46">
        <v>10</v>
      </c>
      <c r="L29" s="46">
        <v>11</v>
      </c>
      <c r="M29" s="46">
        <v>12</v>
      </c>
      <c r="N29" s="46">
        <v>13</v>
      </c>
      <c r="O29" s="46">
        <v>14</v>
      </c>
      <c r="P29" s="46">
        <v>15</v>
      </c>
    </row>
    <row r="30" spans="1:16" s="44" customFormat="1" ht="13.15" x14ac:dyDescent="0.4">
      <c r="A30" s="42" t="s">
        <v>288</v>
      </c>
      <c r="B30" s="43">
        <f>SUMIF(accUniCF[DataType],"MainReceivables",accUniCF[SumFact])</f>
        <v>83298423.75999999</v>
      </c>
      <c r="C30" s="43">
        <f>B30-B31+C32+C34</f>
        <v>73686866.789999992</v>
      </c>
      <c r="D30" s="43">
        <f t="shared" ref="D30:P30" si="9">C30-C31+D32+D34</f>
        <v>94633891.219999984</v>
      </c>
      <c r="E30" s="43">
        <f t="shared" si="9"/>
        <v>94643313.709999993</v>
      </c>
      <c r="F30" s="43">
        <f t="shared" si="9"/>
        <v>100088148.63</v>
      </c>
      <c r="G30" s="43">
        <f t="shared" si="9"/>
        <v>114222743.64999999</v>
      </c>
      <c r="H30" s="43">
        <f t="shared" si="9"/>
        <v>130696366.84999999</v>
      </c>
      <c r="I30" s="43">
        <f t="shared" si="9"/>
        <v>153644154.61000001</v>
      </c>
      <c r="J30" s="43">
        <f t="shared" si="9"/>
        <v>246937476.84</v>
      </c>
      <c r="K30" s="43">
        <f t="shared" si="9"/>
        <v>260329735.32000002</v>
      </c>
      <c r="L30" s="43">
        <f t="shared" si="9"/>
        <v>278096055.60000002</v>
      </c>
      <c r="M30" s="43">
        <f t="shared" si="9"/>
        <v>348263557.16000003</v>
      </c>
      <c r="N30" s="43">
        <f t="shared" si="9"/>
        <v>329451178.70000005</v>
      </c>
      <c r="O30" s="43">
        <f t="shared" si="9"/>
        <v>329451178.70000005</v>
      </c>
      <c r="P30" s="43">
        <f t="shared" si="9"/>
        <v>329451178.70000005</v>
      </c>
    </row>
    <row r="31" spans="1:16" s="44" customFormat="1" ht="13.15" x14ac:dyDescent="0.4">
      <c r="A31" s="42" t="s">
        <v>293</v>
      </c>
      <c r="B31" s="43">
        <f t="shared" ref="B31:E31" si="10">B33+B35+IF(AND(MONTH($D$26)=B29,YEAR($D$26)=$B$1),B36,0)</f>
        <v>9611556.9699999988</v>
      </c>
      <c r="C31" s="43">
        <f t="shared" si="10"/>
        <v>9966230.4900000021</v>
      </c>
      <c r="D31" s="43">
        <f t="shared" si="10"/>
        <v>38028050.739999995</v>
      </c>
      <c r="E31" s="43">
        <f t="shared" si="10"/>
        <v>33830461.359999999</v>
      </c>
      <c r="F31" s="43">
        <f>F33+F35+IF(AND(MONTH($D$26)=F29,YEAR($D$26)=$B$1),F36,0)</f>
        <v>30302027.359999999</v>
      </c>
      <c r="G31" s="43">
        <f t="shared" ref="G31:M31" si="11">G33+G35+IF(AND(MONTH($D$26)=G29,YEAR($D$26)=$B$1),G36,0)</f>
        <v>36946616.18</v>
      </c>
      <c r="H31" s="43">
        <f t="shared" si="11"/>
        <v>35662171.269999996</v>
      </c>
      <c r="I31" s="43">
        <f t="shared" si="11"/>
        <v>31572396.500000004</v>
      </c>
      <c r="J31" s="43">
        <f t="shared" si="11"/>
        <v>43554074.799999997</v>
      </c>
      <c r="K31" s="43">
        <f t="shared" si="11"/>
        <v>23925442.849999998</v>
      </c>
      <c r="L31" s="43">
        <f t="shared" si="11"/>
        <v>20548320.349999998</v>
      </c>
      <c r="M31" s="43">
        <f t="shared" si="11"/>
        <v>18812378.459999997</v>
      </c>
      <c r="N31" s="43">
        <f>N33+N35+IF(AND(MONTH($D$26)=N29-1,YEAR($D$26)=$N$1),N36,0)</f>
        <v>0</v>
      </c>
      <c r="O31" s="43">
        <f>O33+O35+IF(AND(MONTH($D$26)=O29-1,YEAR($D$26)=$N$1),O36,0)</f>
        <v>0</v>
      </c>
      <c r="P31" s="43">
        <f>P33+P35+IF(AND(MONTH($D$26)=P29-1,YEAR($D$26)=$N$1),P36,0)</f>
        <v>0</v>
      </c>
    </row>
    <row r="32" spans="1:16" s="44" customFormat="1" ht="13.15" x14ac:dyDescent="0.4">
      <c r="A32" s="42" t="s">
        <v>304</v>
      </c>
      <c r="B32" s="43">
        <f>SUMIF(accUniCF[DataType],"MainReceivables",accUniCF[SumFact])</f>
        <v>83298423.75999999</v>
      </c>
      <c r="C32" s="43">
        <f>SUMIFS(accUniCF[SumFact],accUniCF[SubItem],"_1. SubItem _1.",accUniCF[DataType],"AccountsPayRec",accUniCF[PaymentMonth],B29,accUniCF[PaymentYear],$B$1)</f>
        <v>0</v>
      </c>
      <c r="D32" s="43">
        <f>SUMIFS(accUniCF[SumFact],accUniCF[SubItem],"_1. SubItem _1.",accUniCF[DataType],"AccountsPayRec",accUniCF[PaymentMonth],C29,accUniCF[PaymentYear],$B$1)</f>
        <v>1126389.83</v>
      </c>
      <c r="E32" s="43">
        <f>SUMIFS(accUniCF[SumFact],accUniCF[SubItem],"_1. SubItem _1.",accUniCF[DataType],"AccountsPayRec",accUniCF[PaymentMonth],D29,accUniCF[PaymentYear],$B$1)</f>
        <v>7720971.71</v>
      </c>
      <c r="F32" s="43">
        <f>SUMIFS(accUniCF[SumFact],accUniCF[SubItem],"_1. SubItem _1.",accUniCF[DataType],"AccountsPayRec",accUniCF[PaymentMonth],E29,accUniCF[PaymentYear],$B$1)</f>
        <v>0</v>
      </c>
      <c r="G32" s="43">
        <f>SUMIFS(accUniCF[SumFact],accUniCF[SubItem],"_1. SubItem _1.",accUniCF[DataType],"AccountsPayRec",accUniCF[PaymentMonth],F29,accUniCF[PaymentYear],$B$1)</f>
        <v>5161326.0999999996</v>
      </c>
      <c r="H32" s="43">
        <f>SUMIFS(accUniCF[SumFact],accUniCF[SubItem],"_1. SubItem _1.",accUniCF[DataType],"AccountsPayRec",accUniCF[PaymentMonth],G29,accUniCF[PaymentYear],$B$1)</f>
        <v>14144943.1</v>
      </c>
      <c r="I32" s="43">
        <f>SUMIFS(accUniCF[SumFact],accUniCF[SubItem],"_1. SubItem _1.",accUniCF[DataType],"AccountsPayRec",accUniCF[PaymentMonth],H29,accUniCF[PaymentYear],$B$1)</f>
        <v>2650810.12</v>
      </c>
      <c r="J32" s="43">
        <f>SUMIFS(accUniCF[SumFact],accUniCF[SubItem],"_1. SubItem _1.",accUniCF[DataType],"AccountsPayRec",accUniCF[PaymentMonth],I29,accUniCF[PaymentYear],$B$1)</f>
        <v>68906569.819999993</v>
      </c>
      <c r="K32" s="43">
        <f>SUMIFS(accUniCF[SumFact],accUniCF[SubItem],"_1. SubItem _1.",accUniCF[DataType],"AccountsPayRec",accUniCF[PaymentMonth],J29,accUniCF[PaymentYear],$B$1)</f>
        <v>987184.37</v>
      </c>
      <c r="L32" s="43">
        <f>SUMIFS(accUniCF[SumFact],accUniCF[SubItem],"_1. SubItem _1.",accUniCF[DataType],"AccountsPayRec",accUniCF[PaymentMonth],K29,accUniCF[PaymentYear],$B$1)</f>
        <v>0</v>
      </c>
      <c r="M32" s="43">
        <f>SUMIFS(accUniCF[SumFact],accUniCF[SubItem],"_1. SubItem _1.",accUniCF[DataType],"AccountsPayRec",accUniCF[PaymentMonth],L29,accUniCF[PaymentYear],$B$1)</f>
        <v>49024058.780000001</v>
      </c>
      <c r="N32" s="43">
        <f>SUMIFS(accUniCF[SumFact],accUniCF[SubItem],"_1. SubItem _1.",accUniCF[DataType],"AccountsPayRec",accUniCF[PaymentMonth],M29,accUniCF[PaymentYear],$N$1)</f>
        <v>0</v>
      </c>
      <c r="O32" s="43">
        <f>SUMIFS(accUniCF[SumFact],accUniCF[SubItem],"_1. SubItem _1.",accUniCF[DataType],"AccountsPayRec",accUniCF[PaymentMonth],N29,accUniCF[PaymentYear],$N$1)</f>
        <v>0</v>
      </c>
      <c r="P32" s="43">
        <f>SUMIFS(accUniCF[SumFact],accUniCF[SubItem],"_1. SubItem _1.",accUniCF[DataType],"AccountsPayRec",accUniCF[PaymentMonth],O29,accUniCF[PaymentYear],$N$1)</f>
        <v>0</v>
      </c>
    </row>
    <row r="33" spans="1:16" s="44" customFormat="1" ht="13.15" x14ac:dyDescent="0.4">
      <c r="A33" s="42" t="s">
        <v>305</v>
      </c>
      <c r="B33" s="43">
        <f>SUMIFS(accUniCF[SumFact],accUniCF[Source],"Centralized",accUniCF[DataType],"CFStatement",accUniCF[SubItem],"_1. SubItem _1.",accUniCF[PaymentMonth],B29,accUniCF[PaymentYear],$B$1,accUniCF[SystemState],"COMPLETE")</f>
        <v>9611556.9699999988</v>
      </c>
      <c r="C33" s="43">
        <f>SUMIFS(accUniCF[SumFact],accUniCF[Source],"Centralized",accUniCF[DataType],"CFStatement",accUniCF[SubItem],"_1. SubItem _1.",accUniCF[PaymentMonth],C29,accUniCF[PaymentYear],$B$1,accUniCF[SystemState],"COMPLETE")</f>
        <v>9966230.4900000021</v>
      </c>
      <c r="D33" s="43">
        <f>SUMIFS(accUniCF[SumFact],accUniCF[Source],"Centralized",accUniCF[DataType],"CFStatement",accUniCF[SubItem],"_1. SubItem _1.",accUniCF[PaymentMonth],D29,accUniCF[PaymentYear],$B$1,accUniCF[SystemState],"COMPLETE")</f>
        <v>30925314.479999997</v>
      </c>
      <c r="E33" s="43">
        <f>SUMIFS(accUniCF[SumFact],accUniCF[Source],"Centralized",accUniCF[DataType],"CFStatement",accUniCF[SubItem],"_1. SubItem _1.",accUniCF[PaymentMonth],E29,accUniCF[PaymentYear],$B$1,accUniCF[SystemState],"COMPLETE")</f>
        <v>18545875.369999997</v>
      </c>
      <c r="F33" s="43">
        <f>SUMIFS(accUniCF[SumFact],accUniCF[Source],"Centralized",accUniCF[DataType],"CFStatement",accUniCF[SubItem],"_1. SubItem _1.",accUniCF[PaymentMonth],F29,accUniCF[PaymentYear],$B$1,accUniCF[SystemState],"COMPLETE")</f>
        <v>16319719.74</v>
      </c>
      <c r="G33" s="43">
        <f>SUMIFS(accUniCF[SumFact],accUniCF[Source],"Centralized",accUniCF[DataType],"CFStatement",accUniCF[SubItem],"_1. SubItem _1.",accUniCF[PaymentMonth],G29,accUniCF[PaymentYear],$B$1,accUniCF[SystemState],"COMPLETE")</f>
        <v>22964308.559999999</v>
      </c>
      <c r="H33" s="43">
        <f>SUMIFS(accUniCF[SumFact],accUniCF[Source],"Centralized",accUniCF[DataType],"CFStatement",accUniCF[SubItem],"_1. SubItem _1.",accUniCF[PaymentMonth],H29,accUniCF[PaymentYear],$B$1,accUniCF[SystemState],"COMPLETE")</f>
        <v>21208129.839999996</v>
      </c>
      <c r="I33" s="43">
        <f>SUMIFS(accUniCF[SumFact],accUniCF[Source],"Centralized",accUniCF[DataType],"CFStatement",accUniCF[SubItem],"_1. SubItem _1.",accUniCF[PaymentMonth],I29,accUniCF[PaymentYear],$B$1,accUniCF[SystemState],"COMPLETE")</f>
        <v>11383094.760000002</v>
      </c>
      <c r="J33" s="43">
        <f>SUMIFS(accUniCF[SumFact],accUniCF[Source],"Centralized",accUniCF[DataType],"CFStatement",accUniCF[SubItem],"_1. SubItem _1.",accUniCF[PaymentMonth],J29,accUniCF[PaymentYear],$B$1,accUniCF[SystemState],"COMPLETE")</f>
        <v>23364773.059999999</v>
      </c>
      <c r="K33" s="43">
        <f>SUMIFS(accUniCF[SumFact],accUniCF[Source],"Centralized",accUniCF[DataType],"CFStatement",accUniCF[SubItem],"_1. SubItem _1.",accUniCF[PaymentMonth],K29,accUniCF[PaymentYear],$B$1,accUniCF[SystemState],"COMPLETE")</f>
        <v>3400700.6100000003</v>
      </c>
      <c r="L33" s="43">
        <f>SUMIFS(accUniCF[SumFact],accUniCF[Source],"Centralized",accUniCF[DataType],"CFStatement",accUniCF[SubItem],"_1. SubItem _1.",accUniCF[PaymentMonth],L29,accUniCF[PaymentYear],$B$1,accUniCF[SystemState],"COMPLETE")</f>
        <v>3694001.88</v>
      </c>
      <c r="M33" s="43">
        <f>SUMIFS(accUniCF[SumFact],accUniCF[Source],"Centralized",accUniCF[DataType],"CFStatement",accUniCF[SubItem],"_1. SubItem _1.",accUniCF[PaymentMonth],M29,accUniCF[PaymentYear],$B$1,accUniCF[SystemState],"COMPLETE")</f>
        <v>1958059.9899999998</v>
      </c>
      <c r="N33" s="43">
        <f>SUMIFS(accUniCF[SumFact],accUniCF[Source],"Centralized",accUniCF[DataType],"CFStatement",accUniCF[SubItem],"_1. SubItem _1.",accUniCF[PaymentMonth],N29,accUniCF[PaymentYear],$N$1,accUniCF[SystemState],"COMPLETE")</f>
        <v>0</v>
      </c>
      <c r="O33" s="43">
        <f>SUMIFS(accUniCF[SumFact],accUniCF[Source],"Centralized",accUniCF[DataType],"CFStatement",accUniCF[SubItem],"_1. SubItem _1.",accUniCF[PaymentMonth],O29,accUniCF[PaymentYear],$N$1,accUniCF[SystemState],"COMPLETE")</f>
        <v>0</v>
      </c>
      <c r="P33" s="43">
        <f>SUMIFS(accUniCF[SumFact],accUniCF[Source],"Centralized",accUniCF[DataType],"CFStatement",accUniCF[SubItem],"_1. SubItem _1.",accUniCF[PaymentMonth],P29,accUniCF[PaymentYear],$N$1,accUniCF[SystemState],"COMPLETE")</f>
        <v>0</v>
      </c>
    </row>
    <row r="34" spans="1:16" s="44" customFormat="1" ht="13.15" x14ac:dyDescent="0.4">
      <c r="A34" s="42" t="s">
        <v>271</v>
      </c>
      <c r="B34" s="43">
        <f>DSUM(UniCF!$A:$AF,"SumPlan",conditions!$B$3:$G$4)</f>
        <v>0</v>
      </c>
      <c r="C34" s="43">
        <f>DSUM(UniCF!$A:$AF,"SumPlan",conditions!$B$5:$G$6)</f>
        <v>0</v>
      </c>
      <c r="D34" s="43">
        <f>DSUM(UniCF!$A:$AF,"SumPlan",conditions!$B$7:$G$8)</f>
        <v>29786865.09</v>
      </c>
      <c r="E34" s="43">
        <f>DSUM(UniCF!$A:$AF,"SumPlan",conditions!$B$9:$G$10)</f>
        <v>30316501.52</v>
      </c>
      <c r="F34" s="43">
        <f>DSUM(UniCF!$A:$AF,"SumPlan",conditions!$B$11:$G$12)</f>
        <v>39275296.280000001</v>
      </c>
      <c r="G34" s="43">
        <f>DSUM(UniCF!$A:$AF,"SumPlan",conditions!$B$13:$G$14)</f>
        <v>39275296.280000001</v>
      </c>
      <c r="H34" s="43">
        <f>DSUM(UniCF!$A:$AF,"SumPlan",conditions!$B$15:$G$16)</f>
        <v>39275296.280000001</v>
      </c>
      <c r="I34" s="43">
        <f>DSUM(UniCF!$A:$AF,"SumPlan",conditions!$B$17:$G$18)</f>
        <v>55959148.909999996</v>
      </c>
      <c r="J34" s="43">
        <f>DSUM(UniCF!$A:$AF,"SumPlan",conditions!$B$19:$G$20)</f>
        <v>55959148.909999996</v>
      </c>
      <c r="K34" s="43">
        <f>DSUM(UniCF!$A:$AF,"SumPlan",conditions!$B$21:$G$22)</f>
        <v>55959148.909999996</v>
      </c>
      <c r="L34" s="43">
        <f>DSUM(UniCF!$A:$AF,"SumPlan",conditions!$B$23:$G$24)</f>
        <v>41691763.130000003</v>
      </c>
      <c r="M34" s="43">
        <f>DSUM(UniCF!$A:$AF,"SumPlan",conditions!$B$25:$G$26)</f>
        <v>41691763.130000003</v>
      </c>
      <c r="N34" s="43">
        <f>DSUM(UniCF!$A:$AF,"SumPlan",conditions!$B$27:$G$28)</f>
        <v>0</v>
      </c>
      <c r="O34" s="43">
        <f>DSUM(UniCF!$A:$AF,"SumPlan",conditions!$B$29:$G$30)</f>
        <v>0</v>
      </c>
      <c r="P34" s="43">
        <f>DSUM(UniCF!$A:$AF,"SumPlan",conditions!$B$31:$G$32)</f>
        <v>0</v>
      </c>
    </row>
    <row r="35" spans="1:16" s="44" customFormat="1" ht="13.15" x14ac:dyDescent="0.4">
      <c r="A35" s="42" t="s">
        <v>272</v>
      </c>
      <c r="B35" s="43">
        <f>DSUM(UniCF!$A:$AF,"SumPlan",conditions!$B$33:$G$34)</f>
        <v>0</v>
      </c>
      <c r="C35" s="43">
        <f>DSUM(UniCF!$A:$AF,"SumPlan",conditions!$B$35:$G$36)</f>
        <v>0</v>
      </c>
      <c r="D35" s="43">
        <f>DSUM(UniCF!$A:$AF,"SumPlan",conditions!$B$37:$G$38)</f>
        <v>7102736.2600000007</v>
      </c>
      <c r="E35" s="43">
        <f>DSUM(UniCF!$A:$AF,"SumPlan",conditions!$B$39:$G$40)</f>
        <v>15284585.989999998</v>
      </c>
      <c r="F35" s="43">
        <f>DSUM(UniCF!$A:$AF,"SumPlan",conditions!$B$41:$G$42)</f>
        <v>13982307.619999999</v>
      </c>
      <c r="G35" s="43">
        <f>DSUM(UniCF!$A:$AF,"SumPlan",conditions!$B$43:$G$44)</f>
        <v>13982307.620000001</v>
      </c>
      <c r="H35" s="43">
        <f>DSUM(UniCF!$A:$AF,"SumPlan",conditions!$B$45:$G$46)</f>
        <v>14454041.43</v>
      </c>
      <c r="I35" s="43">
        <f>DSUM(UniCF!$A:$AF,"SumPlan",conditions!$B$47:$G$48)</f>
        <v>20189301.740000002</v>
      </c>
      <c r="J35" s="43">
        <f>DSUM(UniCF!$A:$AF,"SumPlan",conditions!$B$49:$G$50)</f>
        <v>20189301.740000002</v>
      </c>
      <c r="K35" s="43">
        <f>DSUM(UniCF!$A:$AF,"SumPlan",conditions!$B$51:$G$52)</f>
        <v>20524742.239999998</v>
      </c>
      <c r="L35" s="43">
        <f>DSUM(UniCF!$A:$AF,"SumPlan",conditions!$B$53:$G$54)</f>
        <v>16854318.469999999</v>
      </c>
      <c r="M35" s="43">
        <f>DSUM(UniCF!$A:$AF,"SumPlan",conditions!$B$55:$G$56)</f>
        <v>16854318.469999999</v>
      </c>
      <c r="N35" s="43">
        <f>DSUM(UniCF!$A:$AF,"SumPlan",conditions!$B$57:$G$58)</f>
        <v>0</v>
      </c>
      <c r="O35" s="43">
        <f>DSUM(UniCF!$A:$AF,"SumPlan",conditions!$B$59:$G$60)</f>
        <v>0</v>
      </c>
      <c r="P35" s="43">
        <f>DSUM(UniCF!$A:$AF,"SumPlan",conditions!$B$61:$G$62)</f>
        <v>0</v>
      </c>
    </row>
    <row r="36" spans="1:16" s="44" customFormat="1" ht="13.15" x14ac:dyDescent="0.4">
      <c r="A36" s="42" t="s">
        <v>273</v>
      </c>
      <c r="B36" s="43">
        <f>DSUM(UniCF!$A:$AF,"SumFact",conditions!$B$63:$H$64)-B33-DSUM(UniCF!$A:$AF,"SumFact",conditions!$B$63:$I$64)</f>
        <v>33664971.760000005</v>
      </c>
      <c r="C36" s="43">
        <f>DSUM(UniCF!$A:$AF,"SumFact",conditions!$B$65:$H$66)-C33-DSUM(UniCF!$A:$AF,"SumFact",conditions!$B$65:$I$66)</f>
        <v>21617899.439999998</v>
      </c>
      <c r="D36" s="43">
        <f>DSUM(UniCF!$A:$AF,"SumFact",conditions!$B$67:$H$68)-D33-DSUM(UniCF!$A:$AF,"SumFact",conditions!$B$67:$I$68)</f>
        <v>5649428.3600000069</v>
      </c>
      <c r="E36" s="43">
        <f>DSUM(UniCF!$A:$AF,"SumFact",conditions!$B$69:$H$70)-E33-DSUM(UniCF!$A:$AF,"SumFact",conditions!$B$69:$I$70)</f>
        <v>23746219.559999995</v>
      </c>
      <c r="F36" s="43">
        <f>DSUM(UniCF!$A:$AF,"SumFact",conditions!$B$71:$H$72)-F33-DSUM(UniCF!$A:$AF,"SumFact",conditions!$B$71:$I$72)</f>
        <v>29667601.149999999</v>
      </c>
      <c r="G36" s="43">
        <f>DSUM(UniCF!$A:$AF,"SumFact",conditions!$B$73:$H$74)-G33-DSUM(UniCF!$A:$AF,"SumFact",conditions!$B$73:$I$74)</f>
        <v>22925181.530000005</v>
      </c>
      <c r="H36" s="43">
        <f>DSUM(UniCF!$A:$AF,"SumFact",conditions!$B$75:$H$76)-H33-DSUM(UniCF!$A:$AF,"SumFact",conditions!$B$75:$I$76)</f>
        <v>30894517.849999994</v>
      </c>
      <c r="I36" s="43">
        <f>DSUM(UniCF!$A:$AF,"SumFact",conditions!$B$77:$H$78)-I33-DSUM(UniCF!$A:$AF,"SumFact",conditions!$B$77:$I$78)</f>
        <v>65559840.659999982</v>
      </c>
      <c r="J36" s="43">
        <f>DSUM(UniCF!$A:$AF,"SumFact",conditions!$B$79:$H$80)-J33-DSUM(UniCF!$A:$AF,"SumFact",conditions!$B$79:$I$80)</f>
        <v>30163874.299999993</v>
      </c>
      <c r="K36" s="43">
        <f>DSUM(UniCF!$A:$AF,"SumFact",conditions!$B$81:$H$82)-K33-DSUM(UniCF!$A:$AF,"SumFact",conditions!$B$81:$I$82)</f>
        <v>46359068.70000001</v>
      </c>
      <c r="L36" s="43">
        <f>DSUM(UniCF!$A:$AF,"SumFact",conditions!$B$83:$H$84)-L33-DSUM(UniCF!$A:$AF,"SumFact",conditions!$B$83:$I$84)</f>
        <v>47481873.609999992</v>
      </c>
      <c r="M36" s="43">
        <f>DSUM(UniCF!$A:$AF,"SumFact",conditions!$B$85:$H$86)-M33-DSUM(UniCF!$A:$AF,"SumFact",conditions!$B$85:$I$86)</f>
        <v>55322705.179999992</v>
      </c>
      <c r="N36" s="43">
        <f>DSUM(UniCF!$A:$AF,"SumFact",conditions!$B$87:$H$88)-N33-DSUM(UniCF!$A:$AF,"SumFact",conditions!$B$87:$I$88)</f>
        <v>0</v>
      </c>
      <c r="O36" s="43">
        <f>DSUM(UniCF!$A:$AF,"SumFact",conditions!$B$89:$H$90)-O33-DSUM(UniCF!$A:$AF,"SumFact",conditions!$B$89:$I$90)</f>
        <v>0</v>
      </c>
      <c r="P36" s="43">
        <f>DSUM(UniCF!$A:$AF,"SumFact",conditions!$B$91:$H$92)-P33-DSUM(UniCF!$A:$AF,"SumFact",conditions!$B$91:$I$92)</f>
        <v>0</v>
      </c>
    </row>
    <row r="38" spans="1:16" x14ac:dyDescent="0.35">
      <c r="A38" s="51" t="s">
        <v>306</v>
      </c>
      <c r="E38" t="s">
        <v>307</v>
      </c>
      <c r="I38" s="13">
        <v>0</v>
      </c>
    </row>
    <row r="39" spans="1:16" ht="13.15" x14ac:dyDescent="0.4">
      <c r="A39" s="42" t="s">
        <v>308</v>
      </c>
      <c r="B39" s="46">
        <v>1</v>
      </c>
      <c r="C39" s="46">
        <v>2</v>
      </c>
      <c r="D39" s="46">
        <v>3</v>
      </c>
      <c r="E39" s="46">
        <v>4</v>
      </c>
      <c r="F39" s="46">
        <v>5</v>
      </c>
      <c r="G39" s="46">
        <v>6</v>
      </c>
      <c r="H39" s="46">
        <v>7</v>
      </c>
      <c r="I39" s="46">
        <v>8</v>
      </c>
      <c r="J39" s="46">
        <v>9</v>
      </c>
      <c r="K39" s="46">
        <v>10</v>
      </c>
      <c r="L39" s="46">
        <v>11</v>
      </c>
      <c r="M39" s="46">
        <v>12</v>
      </c>
      <c r="N39" s="46">
        <v>13</v>
      </c>
      <c r="O39" s="46">
        <v>14</v>
      </c>
      <c r="P39" s="46">
        <v>15</v>
      </c>
    </row>
    <row r="40" spans="1:16" ht="13.15" x14ac:dyDescent="0.4">
      <c r="A40" s="49" t="s">
        <v>294</v>
      </c>
      <c r="B40" s="43">
        <f>B17</f>
        <v>3022124.03</v>
      </c>
      <c r="C40" s="43">
        <f>SUM(B40:B42)</f>
        <v>2402654.9</v>
      </c>
      <c r="D40" s="43">
        <f t="shared" ref="D40:P40" si="12">SUM(C40:C42)</f>
        <v>2419741.08</v>
      </c>
      <c r="E40" s="43">
        <f t="shared" si="12"/>
        <v>2182614.9099999997</v>
      </c>
      <c r="F40" s="43">
        <f t="shared" si="12"/>
        <v>2383431.7000000002</v>
      </c>
      <c r="G40" s="43">
        <f t="shared" si="12"/>
        <v>2366735.8200000003</v>
      </c>
      <c r="H40" s="43">
        <f t="shared" si="12"/>
        <v>2831039.7100000009</v>
      </c>
      <c r="I40" s="43">
        <f t="shared" si="12"/>
        <v>2964608.2300000014</v>
      </c>
      <c r="J40" s="43">
        <f t="shared" si="12"/>
        <v>3706809.6900000023</v>
      </c>
      <c r="K40" s="43">
        <f t="shared" si="12"/>
        <v>3696824.6800000016</v>
      </c>
      <c r="L40" s="43">
        <f t="shared" si="12"/>
        <v>4245106.8600000022</v>
      </c>
      <c r="M40" s="43">
        <f t="shared" si="12"/>
        <v>4104602.8600000022</v>
      </c>
      <c r="N40" s="43">
        <f t="shared" si="12"/>
        <v>5241129.660000002</v>
      </c>
      <c r="O40" s="43">
        <f t="shared" si="12"/>
        <v>5241129.660000002</v>
      </c>
      <c r="P40" s="43">
        <f t="shared" si="12"/>
        <v>5241129.660000002</v>
      </c>
    </row>
    <row r="41" spans="1:16" ht="13.15" x14ac:dyDescent="0.4">
      <c r="A41" s="42" t="s">
        <v>309</v>
      </c>
      <c r="B41" s="43">
        <f t="shared" ref="B41:E41" si="13">B43+IF(OR($I$38=0,AND(MONTH($D$26)=B39,YEAR($D$26)=$B$1)),SUM(B45,B47),B49)</f>
        <v>604058.77</v>
      </c>
      <c r="C41" s="43">
        <f t="shared" si="13"/>
        <v>709683.16000000015</v>
      </c>
      <c r="D41" s="43">
        <f t="shared" si="13"/>
        <v>322445.25999999995</v>
      </c>
      <c r="E41" s="43">
        <f t="shared" si="13"/>
        <v>696958.88000000024</v>
      </c>
      <c r="F41" s="43">
        <f>F43+IF(OR($I$38=0,AND(MONTH($D$26)=F39,YEAR($D$26)=$B$1)),SUM(F45,F47),F49)</f>
        <v>489400.80000000022</v>
      </c>
      <c r="G41" s="43">
        <f t="shared" ref="G41:M41" si="14">G43+IF(OR($I$38=0,AND(MONTH($D$26)=G39,YEAR($D$26)=$B$1)),SUM(G45,G47),G49)</f>
        <v>478995.64000000036</v>
      </c>
      <c r="H41" s="43">
        <f t="shared" si="14"/>
        <v>639207.11000000022</v>
      </c>
      <c r="I41" s="43">
        <f t="shared" si="14"/>
        <v>1348640.4200000006</v>
      </c>
      <c r="J41" s="43">
        <f t="shared" si="14"/>
        <v>612425.48</v>
      </c>
      <c r="K41" s="43">
        <f t="shared" si="14"/>
        <v>1170310.0600000005</v>
      </c>
      <c r="L41" s="43">
        <f t="shared" si="14"/>
        <v>456905.87000000011</v>
      </c>
      <c r="M41" s="43">
        <f t="shared" si="14"/>
        <v>1139766.23</v>
      </c>
      <c r="N41" s="43">
        <f t="shared" ref="N41:P41" si="15">SUM(N43,N45)</f>
        <v>0</v>
      </c>
      <c r="O41" s="43">
        <f t="shared" si="15"/>
        <v>0</v>
      </c>
      <c r="P41" s="43">
        <f t="shared" si="15"/>
        <v>0</v>
      </c>
    </row>
    <row r="42" spans="1:16" ht="13.15" x14ac:dyDescent="0.4">
      <c r="A42" s="42" t="s">
        <v>311</v>
      </c>
      <c r="B42" s="43">
        <f>SUM(B44,B46,B48)</f>
        <v>-1223527.8999999999</v>
      </c>
      <c r="C42" s="43">
        <f>SUM(C44,C46,C48)</f>
        <v>-692596.98</v>
      </c>
      <c r="D42" s="43">
        <f t="shared" ref="D42:M42" si="16">SUM(D44,D46,D48)</f>
        <v>-559571.43000000005</v>
      </c>
      <c r="E42" s="43">
        <f t="shared" si="16"/>
        <v>-496142.08999999997</v>
      </c>
      <c r="F42" s="43">
        <f t="shared" si="16"/>
        <v>-506096.68</v>
      </c>
      <c r="G42" s="43">
        <f t="shared" si="16"/>
        <v>-14691.75</v>
      </c>
      <c r="H42" s="43">
        <f t="shared" si="16"/>
        <v>-505638.58999999997</v>
      </c>
      <c r="I42" s="43">
        <f t="shared" si="16"/>
        <v>-606438.96</v>
      </c>
      <c r="J42" s="43">
        <f t="shared" si="16"/>
        <v>-622410.49</v>
      </c>
      <c r="K42" s="43">
        <f t="shared" si="16"/>
        <v>-622027.88</v>
      </c>
      <c r="L42" s="43">
        <f t="shared" si="16"/>
        <v>-597409.87</v>
      </c>
      <c r="M42" s="43">
        <f t="shared" si="16"/>
        <v>-3239.4299999999348</v>
      </c>
      <c r="N42" s="43">
        <f t="shared" ref="N42:P42" si="17">SUM(N44,N46)</f>
        <v>0</v>
      </c>
      <c r="O42" s="43">
        <f t="shared" si="17"/>
        <v>0</v>
      </c>
      <c r="P42" s="43">
        <f t="shared" si="17"/>
        <v>0</v>
      </c>
    </row>
    <row r="43" spans="1:16" ht="13.15" x14ac:dyDescent="0.4">
      <c r="A43" s="42" t="s">
        <v>312</v>
      </c>
      <c r="B43" s="43">
        <f>B18</f>
        <v>604058.77</v>
      </c>
      <c r="C43" s="43">
        <f t="shared" ref="C43:P43" si="18">C18</f>
        <v>709683.16000000015</v>
      </c>
      <c r="D43" s="43">
        <f t="shared" si="18"/>
        <v>322445.25999999995</v>
      </c>
      <c r="E43" s="43">
        <f t="shared" si="18"/>
        <v>696958.88000000024</v>
      </c>
      <c r="F43" s="43">
        <f t="shared" si="18"/>
        <v>489400.80000000022</v>
      </c>
      <c r="G43" s="43">
        <f t="shared" si="18"/>
        <v>478995.64000000036</v>
      </c>
      <c r="H43" s="43">
        <f t="shared" si="18"/>
        <v>639207.11000000022</v>
      </c>
      <c r="I43" s="43">
        <f t="shared" si="18"/>
        <v>1348640.4200000006</v>
      </c>
      <c r="J43" s="43">
        <f t="shared" si="18"/>
        <v>612425.48</v>
      </c>
      <c r="K43" s="43">
        <f t="shared" si="18"/>
        <v>1170310.0600000005</v>
      </c>
      <c r="L43" s="43">
        <f t="shared" si="18"/>
        <v>456905.87000000011</v>
      </c>
      <c r="M43" s="43">
        <f t="shared" si="18"/>
        <v>1139766.23</v>
      </c>
      <c r="N43" s="43">
        <f t="shared" si="18"/>
        <v>0</v>
      </c>
      <c r="O43" s="43">
        <f t="shared" si="18"/>
        <v>0</v>
      </c>
      <c r="P43" s="43">
        <f t="shared" si="18"/>
        <v>0</v>
      </c>
    </row>
    <row r="44" spans="1:16" ht="13.15" x14ac:dyDescent="0.4">
      <c r="A44" s="42" t="s">
        <v>313</v>
      </c>
      <c r="B44" s="43">
        <f>B19</f>
        <v>-1223527.8999999999</v>
      </c>
      <c r="C44" s="43">
        <f t="shared" ref="C44:P44" si="19">C19</f>
        <v>-692596.98</v>
      </c>
      <c r="D44" s="43">
        <f t="shared" si="19"/>
        <v>-559571.43000000005</v>
      </c>
      <c r="E44" s="43">
        <f t="shared" si="19"/>
        <v>-496142.08999999997</v>
      </c>
      <c r="F44" s="43">
        <f t="shared" si="19"/>
        <v>-506096.68</v>
      </c>
      <c r="G44" s="43">
        <f t="shared" si="19"/>
        <v>-14691.75</v>
      </c>
      <c r="H44" s="43">
        <f t="shared" si="19"/>
        <v>-505638.58999999997</v>
      </c>
      <c r="I44" s="43">
        <f t="shared" si="19"/>
        <v>-606438.96</v>
      </c>
      <c r="J44" s="43">
        <f t="shared" si="19"/>
        <v>-622410.49</v>
      </c>
      <c r="K44" s="43">
        <f t="shared" si="19"/>
        <v>-622027.88</v>
      </c>
      <c r="L44" s="43">
        <f t="shared" si="19"/>
        <v>-597409.87</v>
      </c>
      <c r="M44" s="43">
        <f t="shared" si="19"/>
        <v>-3239.4299999999348</v>
      </c>
      <c r="N44" s="43">
        <f t="shared" si="19"/>
        <v>0</v>
      </c>
      <c r="O44" s="43">
        <f t="shared" si="19"/>
        <v>0</v>
      </c>
      <c r="P44" s="43">
        <f t="shared" si="19"/>
        <v>0</v>
      </c>
    </row>
    <row r="45" spans="1:16" ht="13.15" x14ac:dyDescent="0.4">
      <c r="A45" s="42" t="s">
        <v>314</v>
      </c>
      <c r="B45" s="43">
        <f>DSUM(UniCF!$A:$AF,"SumFact",conditions!$B$93:$H$94)</f>
        <v>0</v>
      </c>
      <c r="C45" s="43">
        <f>DSUM(UniCF!$A:$AF,"SumFact",conditions!$B$95:$H$96)</f>
        <v>0</v>
      </c>
      <c r="D45" s="43">
        <f>DSUM(UniCF!$A:$AF,"SumFact",conditions!$B$97:$H$98)</f>
        <v>0</v>
      </c>
      <c r="E45" s="43">
        <f>DSUM(UniCF!$A:$AF,"SumFact",conditions!$B$99:$H$100)</f>
        <v>0</v>
      </c>
      <c r="F45" s="43">
        <f>DSUM(UniCF!$A:$AF,"SumFact",conditions!$B$101:$H$102)</f>
        <v>0</v>
      </c>
      <c r="G45" s="43">
        <f>DSUM(UniCF!$A:$AF,"SumFact",conditions!$B$103:$H$104)</f>
        <v>0</v>
      </c>
      <c r="H45" s="43">
        <f>DSUM(UniCF!$A:$AF,"SumFact",conditions!$B$105:$H$106)</f>
        <v>0</v>
      </c>
      <c r="I45" s="43">
        <f>DSUM(UniCF!$A:$AF,"SumFact",conditions!$B$107:$H$108)</f>
        <v>0</v>
      </c>
      <c r="J45" s="43">
        <f>DSUM(UniCF!$A:$AF,"SumFact",conditions!$B$109:$H$110)</f>
        <v>0</v>
      </c>
      <c r="K45" s="43">
        <f>DSUM(UniCF!$A:$AF,"SumFact",conditions!$B$111:$H$112)</f>
        <v>0</v>
      </c>
      <c r="L45" s="43">
        <f>DSUM(UniCF!$A:$AF,"SumFact",conditions!$B$113:$H$114)</f>
        <v>0</v>
      </c>
      <c r="M45" s="43">
        <f>DSUM(UniCF!$A:$AF,"SumFact",conditions!$B$115:$H$116)</f>
        <v>0</v>
      </c>
      <c r="N45" s="43">
        <v>0</v>
      </c>
      <c r="O45" s="43">
        <v>0</v>
      </c>
      <c r="P45" s="43">
        <v>0</v>
      </c>
    </row>
    <row r="46" spans="1:16" ht="13.15" x14ac:dyDescent="0.4">
      <c r="A46" s="42" t="s">
        <v>310</v>
      </c>
      <c r="B46" s="43">
        <f>-DSUM(UniCF!$A:$AF,"SumFact",conditions!$B$117:$H$118)</f>
        <v>0</v>
      </c>
      <c r="C46" s="43">
        <f>-DSUM(UniCF!$A:$AF,"SumFact",conditions!$B$119:$H$120)</f>
        <v>0</v>
      </c>
      <c r="D46" s="43">
        <f>-DSUM(UniCF!$A:$AF,"SumFact",conditions!$B$121:$H$122)</f>
        <v>0</v>
      </c>
      <c r="E46" s="43">
        <f>-DSUM(UniCF!$A:$AF,"SumFact",conditions!$B$123:$H$124)</f>
        <v>0</v>
      </c>
      <c r="F46" s="43">
        <f>-DSUM(UniCF!$A:$AF,"SumFact",conditions!$B$125:$H$126)</f>
        <v>0</v>
      </c>
      <c r="G46" s="43">
        <f>-DSUM(UniCF!$A:$AF,"SumFact",conditions!$B$127:$H$128)</f>
        <v>0</v>
      </c>
      <c r="H46" s="43">
        <f>-DSUM(UniCF!$A:$AF,"SumFact",conditions!$B$129:$H$130)</f>
        <v>0</v>
      </c>
      <c r="I46" s="43">
        <f>-DSUM(UniCF!$A:$AF,"SumFact",conditions!$B$131:$H$132)</f>
        <v>0</v>
      </c>
      <c r="J46" s="43">
        <f>-DSUM(UniCF!$A:$AF,"SumFact",conditions!$B$133:$H$134)</f>
        <v>0</v>
      </c>
      <c r="K46" s="43">
        <f>-DSUM(UniCF!$A:$AF,"SumFact",conditions!$B$135:$H$136)</f>
        <v>0</v>
      </c>
      <c r="L46" s="43">
        <f>-DSUM(UniCF!$A:$AF,"SumFact",conditions!$B$137:$H$138)</f>
        <v>0</v>
      </c>
      <c r="M46" s="43">
        <f>-DSUM(UniCF!$A:$AF,"SumFact",conditions!$B$139:$H$140)</f>
        <v>0</v>
      </c>
      <c r="N46" s="43">
        <v>0</v>
      </c>
      <c r="O46" s="43">
        <v>0</v>
      </c>
      <c r="P46" s="43">
        <v>0</v>
      </c>
    </row>
    <row r="47" spans="1:16" ht="13.15" x14ac:dyDescent="0.4">
      <c r="A47" s="42" t="s">
        <v>315</v>
      </c>
      <c r="B47" s="43">
        <f>DSUM(UniCF!$A:$AF,"SumFact",conditions!$B$141:$I$142)</f>
        <v>0</v>
      </c>
      <c r="C47" s="43">
        <f>DSUM(UniCF!$A:$AF,"SumFact",conditions!$B$143:$I$144)</f>
        <v>0</v>
      </c>
      <c r="D47" s="43">
        <f>DSUM(UniCF!$A:$AF,"SumFact",conditions!$B$145:$I$146)</f>
        <v>0</v>
      </c>
      <c r="E47" s="43">
        <f>DSUM(UniCF!$A:$AF,"SumFact",conditions!$B$147:$I$148)</f>
        <v>0</v>
      </c>
      <c r="F47" s="43">
        <f>DSUM(UniCF!$A:$AF,"SumFact",conditions!$B$149:$I$150)</f>
        <v>0</v>
      </c>
      <c r="G47" s="43">
        <f>DSUM(UniCF!$A:$AF,"SumFact",conditions!$B$151:$I$152)</f>
        <v>0</v>
      </c>
      <c r="H47" s="43">
        <f>DSUM(UniCF!$A:$AF,"SumFact",conditions!$B$153:$I$154)</f>
        <v>0</v>
      </c>
      <c r="I47" s="43">
        <f>DSUM(UniCF!$A:$AF,"SumFact",conditions!$B$155:$I$156)</f>
        <v>0</v>
      </c>
      <c r="J47" s="43">
        <f>DSUM(UniCF!$A:$AF,"SumFact",conditions!$B$157:$I$158)</f>
        <v>0</v>
      </c>
      <c r="K47" s="43">
        <f>DSUM(UniCF!$A:$AF,"SumFact",conditions!$B$159:$I$160)</f>
        <v>0</v>
      </c>
      <c r="L47" s="43">
        <f>DSUM(UniCF!$A:$AF,"SumFact",conditions!$B$161:$I$162)</f>
        <v>0</v>
      </c>
      <c r="M47" s="43">
        <f>DSUM(UniCF!$A:$AF,"SumFact",conditions!$B$163:$I$164)</f>
        <v>0</v>
      </c>
      <c r="N47" s="43">
        <v>0</v>
      </c>
      <c r="O47" s="43">
        <v>0</v>
      </c>
      <c r="P47" s="43">
        <v>0</v>
      </c>
    </row>
    <row r="48" spans="1:16" ht="13.15" x14ac:dyDescent="0.4">
      <c r="A48" s="42" t="s">
        <v>316</v>
      </c>
      <c r="B48" s="43">
        <f>-DSUM(UniCF!$A:$AF,"SumFact",conditions!$B$165:$I$166)</f>
        <v>0</v>
      </c>
      <c r="C48" s="43">
        <f>-DSUM(UniCF!$A:$AF,"SumFact",conditions!$B$167:$I$168)</f>
        <v>0</v>
      </c>
      <c r="D48" s="43">
        <f>-DSUM(UniCF!$A:$AF,"SumFact",conditions!$B$169:$I$170)</f>
        <v>0</v>
      </c>
      <c r="E48" s="43">
        <f>-DSUM(UniCF!$A:$AF,"SumFact",conditions!$B$171:$I$172)</f>
        <v>0</v>
      </c>
      <c r="F48" s="43">
        <f>-DSUM(UniCF!$A:$AF,"SumFact",conditions!$B$173:$I$174)</f>
        <v>0</v>
      </c>
      <c r="G48" s="43">
        <f>-DSUM(UniCF!$A:$AF,"SumFact",conditions!$B$175:$I$176)</f>
        <v>0</v>
      </c>
      <c r="H48" s="43">
        <f>-DSUM(UniCF!$A:$AF,"SumFact",conditions!$B$177:$I$178)</f>
        <v>0</v>
      </c>
      <c r="I48" s="43">
        <f>-DSUM(UniCF!$A:$AF,"SumFact",conditions!$B$179:$I$180)</f>
        <v>0</v>
      </c>
      <c r="J48" s="43">
        <f>-DSUM(UniCF!$A:$AF,"SumFact",conditions!$B$181:$I$182)</f>
        <v>0</v>
      </c>
      <c r="K48" s="43">
        <f>-DSUM(UniCF!$A:$AF,"SumFact",conditions!$B$183:$I$184)</f>
        <v>0</v>
      </c>
      <c r="L48" s="43">
        <f>-DSUM(UniCF!$A:$AF,"SumFact",conditions!$B$185:$I$186)</f>
        <v>0</v>
      </c>
      <c r="M48" s="43">
        <f>-DSUM(UniCF!$A:$AF,"SumFact",conditions!$B$187:$I$188)</f>
        <v>0</v>
      </c>
      <c r="N48" s="43">
        <v>0</v>
      </c>
      <c r="O48" s="43">
        <v>0</v>
      </c>
      <c r="P48" s="43">
        <v>0</v>
      </c>
    </row>
    <row r="49" spans="1:16" ht="13.15" x14ac:dyDescent="0.4">
      <c r="A49" s="42" t="s">
        <v>317</v>
      </c>
      <c r="B49" s="43">
        <f>DSUM(UniCF!$A:$AF,"SumPlan",conditions!$B$189:$I$190)</f>
        <v>0</v>
      </c>
      <c r="C49" s="43">
        <f>DSUM(UniCF!$A:$AF,"SumPlan",conditions!$B$191:$I$192)</f>
        <v>0</v>
      </c>
      <c r="D49" s="43">
        <f>DSUM(UniCF!$A:$AF,"SumPlan",conditions!$B$193:$I$194)</f>
        <v>8327449.54</v>
      </c>
      <c r="E49" s="43">
        <f>DSUM(UniCF!$A:$AF,"SumPlan",conditions!$B$195:$I$196)</f>
        <v>8327449.54</v>
      </c>
      <c r="F49" s="43">
        <f>DSUM(UniCF!$A:$AF,"SumPlan",conditions!$B$197:$I$198)</f>
        <v>10915478.050000001</v>
      </c>
      <c r="G49" s="43">
        <f>DSUM(UniCF!$A:$AF,"SumPlan",conditions!$B$199:$I$200)</f>
        <v>10915478.050000001</v>
      </c>
      <c r="H49" s="43">
        <f>DSUM(UniCF!$A:$AF,"SumPlan",conditions!$B$201:$I$202)</f>
        <v>10915478.050000001</v>
      </c>
      <c r="I49" s="43">
        <f>DSUM(UniCF!$A:$AF,"SumPlan",conditions!$B$203:$I$204)</f>
        <v>10694285.32</v>
      </c>
      <c r="J49" s="43">
        <f>DSUM(UniCF!$A:$AF,"SumPlan",conditions!$B$205:$I$206)</f>
        <v>10694285.32</v>
      </c>
      <c r="K49" s="43">
        <f>DSUM(UniCF!$A:$AF,"SumPlan",conditions!$B$207:$I$208)</f>
        <v>10694285.32</v>
      </c>
      <c r="L49" s="43">
        <f>DSUM(UniCF!$A:$AF,"SumPlan",conditions!$B$209:$I$210)</f>
        <v>10189300.73</v>
      </c>
      <c r="M49" s="43">
        <f>DSUM(UniCF!$A:$AF,"SumPlan",conditions!$B$211:$I$212)</f>
        <v>10189300.73</v>
      </c>
      <c r="N49" s="43">
        <v>0</v>
      </c>
      <c r="O49" s="43">
        <v>0</v>
      </c>
      <c r="P49" s="43">
        <v>0</v>
      </c>
    </row>
    <row r="50" spans="1:16" ht="13.15" x14ac:dyDescent="0.4">
      <c r="A50" s="42" t="s">
        <v>318</v>
      </c>
      <c r="B50" s="43">
        <f>-DSUM(UniCF!$A:$AF,"SumPlan",conditions!$B$213:$I$214)</f>
        <v>0</v>
      </c>
      <c r="C50" s="43">
        <f>-DSUM(UniCF!$A:$AF,"SumPlan",conditions!$B$215:$I$216)</f>
        <v>0</v>
      </c>
      <c r="D50" s="43">
        <f>-DSUM(UniCF!$A:$AF,"SumPlan",conditions!$B$217:$I$218)</f>
        <v>-8327449.54</v>
      </c>
      <c r="E50" s="43">
        <f>-DSUM(UniCF!$A:$AF,"SumPlan",conditions!$B$219:$I$220)</f>
        <v>-8327449.54</v>
      </c>
      <c r="F50" s="43">
        <f>-DSUM(UniCF!$A:$AF,"SumPlan",conditions!$B$221:$I$222)</f>
        <v>-10915478.050000001</v>
      </c>
      <c r="G50" s="43">
        <f>-DSUM(UniCF!$A:$AF,"SumPlan",conditions!$B$223:$I$224)</f>
        <v>-10915478.050000001</v>
      </c>
      <c r="H50" s="43">
        <f>-DSUM(UniCF!$A:$AF,"SumPlan",conditions!$B$225:$I$226)</f>
        <v>-10915478.050000001</v>
      </c>
      <c r="I50" s="43">
        <f>-DSUM(UniCF!$A:$AF,"SumPlan",conditions!$B$227:$I$228)</f>
        <v>-10694285.32</v>
      </c>
      <c r="J50" s="43">
        <f>-DSUM(UniCF!$A:$AF,"SumPlan",conditions!$B$229:$I$230)</f>
        <v>-10694285.32</v>
      </c>
      <c r="K50" s="43">
        <f>-DSUM(UniCF!$A:$AF,"SumPlan",conditions!$B$231:$I$232)</f>
        <v>-10694285.32</v>
      </c>
      <c r="L50" s="43">
        <f>-DSUM(UniCF!$A:$AF,"SumPlan",conditions!$B$233:$I$234)</f>
        <v>-10189300.73</v>
      </c>
      <c r="M50" s="43">
        <f>-DSUM(UniCF!$A:$AF,"SumPlan",conditions!$B$235:$I$236)</f>
        <v>-10189300.73</v>
      </c>
      <c r="N50" s="43">
        <v>0</v>
      </c>
      <c r="O50" s="43">
        <v>0</v>
      </c>
      <c r="P50" s="43">
        <v>0</v>
      </c>
    </row>
    <row r="51" spans="1:16" ht="13.15" x14ac:dyDescent="0.4">
      <c r="A51" s="48" t="s">
        <v>319</v>
      </c>
    </row>
    <row r="52" spans="1:16" ht="13.15" x14ac:dyDescent="0.4">
      <c r="A52" s="6">
        <f>SUM(B52:M52)</f>
        <v>101862790.65000001</v>
      </c>
      <c r="B52" s="4">
        <f>IF(AND(MONTH($D$26)=B39,YEAR($D$26)=$B$1),0,B49-B45)</f>
        <v>0</v>
      </c>
      <c r="C52" s="4">
        <f t="shared" ref="C52:M52" si="20">IF(AND(MONTH($D$26)=C39,YEAR($D$26)=$B$1),0,C49-C45)</f>
        <v>0</v>
      </c>
      <c r="D52" s="4">
        <f t="shared" si="20"/>
        <v>8327449.54</v>
      </c>
      <c r="E52" s="4">
        <f t="shared" si="20"/>
        <v>8327449.54</v>
      </c>
      <c r="F52" s="4">
        <f t="shared" si="20"/>
        <v>10915478.050000001</v>
      </c>
      <c r="G52" s="4">
        <f t="shared" si="20"/>
        <v>10915478.050000001</v>
      </c>
      <c r="H52" s="4">
        <f t="shared" si="20"/>
        <v>10915478.050000001</v>
      </c>
      <c r="I52" s="4">
        <f t="shared" si="20"/>
        <v>10694285.32</v>
      </c>
      <c r="J52" s="4">
        <f t="shared" si="20"/>
        <v>10694285.32</v>
      </c>
      <c r="K52" s="4">
        <f t="shared" si="20"/>
        <v>10694285.32</v>
      </c>
      <c r="L52" s="4">
        <f t="shared" si="20"/>
        <v>10189300.73</v>
      </c>
      <c r="M52" s="4">
        <f t="shared" si="20"/>
        <v>10189300.73</v>
      </c>
    </row>
    <row r="54" spans="1:16" ht="13.15" x14ac:dyDescent="0.4">
      <c r="A54" s="17" t="s">
        <v>320</v>
      </c>
    </row>
    <row r="55" spans="1:16" ht="13.15" x14ac:dyDescent="0.4">
      <c r="A55" s="17" t="s">
        <v>321</v>
      </c>
      <c r="B55" s="4">
        <f>DASHBOARD!B7</f>
        <v>64826434.960000038</v>
      </c>
    </row>
    <row r="56" spans="1:16" ht="13.15" x14ac:dyDescent="0.4">
      <c r="A56" s="17" t="s">
        <v>322</v>
      </c>
    </row>
    <row r="57" spans="1:16" ht="13.15" x14ac:dyDescent="0.4">
      <c r="A57" s="17" t="s">
        <v>159</v>
      </c>
      <c r="B57" s="4">
        <f>DASHBOARD!F7</f>
        <v>6322119.0500000697</v>
      </c>
    </row>
    <row r="58" spans="1:16" ht="13.15" x14ac:dyDescent="0.4">
      <c r="A58" s="48" t="s">
        <v>150</v>
      </c>
      <c r="B58" s="47">
        <f>GETPIVOTDATA("SumFact",CENTRALIZED_CF_BALANCE!$A$3)</f>
        <v>1309597.5500000038</v>
      </c>
    </row>
  </sheetData>
  <dataValidations count="1">
    <dataValidation type="whole" allowBlank="1" showInputMessage="1" showErrorMessage="1" sqref="I38" xr:uid="{00000000-0002-0000-0500-000000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I236"/>
  <sheetViews>
    <sheetView workbookViewId="0">
      <selection activeCell="B3" sqref="B3"/>
    </sheetView>
  </sheetViews>
  <sheetFormatPr defaultRowHeight="12.75" x14ac:dyDescent="0.35"/>
  <cols>
    <col min="1" max="1" width="31.86328125" bestFit="1" customWidth="1"/>
    <col min="2" max="2" width="11.3984375" bestFit="1" customWidth="1"/>
    <col min="3" max="3" width="21.73046875" customWidth="1"/>
    <col min="4" max="4" width="16.73046875" customWidth="1"/>
    <col min="5" max="5" width="13.265625" bestFit="1" customWidth="1"/>
    <col min="7" max="7" width="17.1328125" customWidth="1"/>
  </cols>
  <sheetData>
    <row r="1" spans="1:7" x14ac:dyDescent="0.35">
      <c r="A1" t="s">
        <v>277</v>
      </c>
      <c r="B1" t="s">
        <v>96</v>
      </c>
    </row>
    <row r="2" spans="1:7" x14ac:dyDescent="0.35">
      <c r="B2" t="s">
        <v>185</v>
      </c>
    </row>
    <row r="3" spans="1:7" x14ac:dyDescent="0.35">
      <c r="A3" t="s">
        <v>274</v>
      </c>
      <c r="B3" t="s">
        <v>88</v>
      </c>
      <c r="C3" t="s">
        <v>86</v>
      </c>
      <c r="D3" t="s">
        <v>89</v>
      </c>
      <c r="E3" t="s">
        <v>111</v>
      </c>
      <c r="F3" t="s">
        <v>112</v>
      </c>
      <c r="G3" t="s">
        <v>111</v>
      </c>
    </row>
    <row r="4" spans="1:7" x14ac:dyDescent="0.35">
      <c r="B4" t="s">
        <v>120</v>
      </c>
      <c r="C4" t="s">
        <v>148</v>
      </c>
      <c r="D4" t="s">
        <v>150</v>
      </c>
      <c r="E4">
        <v>1</v>
      </c>
      <c r="F4">
        <f>data_for_setup_and_charts!$B$1</f>
        <v>2021</v>
      </c>
      <c r="G4" t="str">
        <f>"&gt;"&amp;MONTH(data_for_setup_and_charts!$D$26)</f>
        <v>&gt;2</v>
      </c>
    </row>
    <row r="5" spans="1:7" x14ac:dyDescent="0.35">
      <c r="B5" t="s">
        <v>88</v>
      </c>
      <c r="C5" t="s">
        <v>86</v>
      </c>
      <c r="D5" t="s">
        <v>89</v>
      </c>
      <c r="E5" t="s">
        <v>111</v>
      </c>
      <c r="F5" t="s">
        <v>112</v>
      </c>
      <c r="G5" t="s">
        <v>111</v>
      </c>
    </row>
    <row r="6" spans="1:7" x14ac:dyDescent="0.35">
      <c r="B6" t="s">
        <v>120</v>
      </c>
      <c r="C6" t="s">
        <v>148</v>
      </c>
      <c r="D6" t="s">
        <v>150</v>
      </c>
      <c r="E6">
        <v>2</v>
      </c>
      <c r="F6">
        <f>data_for_setup_and_charts!$B$1</f>
        <v>2021</v>
      </c>
      <c r="G6" t="str">
        <f>"&gt;"&amp;MONTH(data_for_setup_and_charts!$D$26)</f>
        <v>&gt;2</v>
      </c>
    </row>
    <row r="7" spans="1:7" x14ac:dyDescent="0.35">
      <c r="B7" t="s">
        <v>88</v>
      </c>
      <c r="C7" t="s">
        <v>86</v>
      </c>
      <c r="D7" t="s">
        <v>89</v>
      </c>
      <c r="E7" t="s">
        <v>111</v>
      </c>
      <c r="F7" t="s">
        <v>112</v>
      </c>
      <c r="G7" t="s">
        <v>111</v>
      </c>
    </row>
    <row r="8" spans="1:7" x14ac:dyDescent="0.35">
      <c r="B8" t="s">
        <v>120</v>
      </c>
      <c r="C8" t="s">
        <v>148</v>
      </c>
      <c r="D8" t="s">
        <v>150</v>
      </c>
      <c r="E8">
        <v>3</v>
      </c>
      <c r="F8">
        <f>data_for_setup_and_charts!$B$1</f>
        <v>2021</v>
      </c>
      <c r="G8" t="str">
        <f>"&gt;"&amp;MONTH(data_for_setup_and_charts!$D$26)</f>
        <v>&gt;2</v>
      </c>
    </row>
    <row r="9" spans="1:7" x14ac:dyDescent="0.35">
      <c r="B9" t="s">
        <v>88</v>
      </c>
      <c r="C9" t="s">
        <v>86</v>
      </c>
      <c r="D9" t="s">
        <v>89</v>
      </c>
      <c r="E9" t="s">
        <v>111</v>
      </c>
      <c r="F9" t="s">
        <v>112</v>
      </c>
      <c r="G9" t="s">
        <v>111</v>
      </c>
    </row>
    <row r="10" spans="1:7" x14ac:dyDescent="0.35">
      <c r="B10" t="s">
        <v>120</v>
      </c>
      <c r="C10" t="s">
        <v>148</v>
      </c>
      <c r="D10" t="s">
        <v>150</v>
      </c>
      <c r="E10">
        <v>4</v>
      </c>
      <c r="F10">
        <f>data_for_setup_and_charts!$B$1</f>
        <v>2021</v>
      </c>
      <c r="G10" t="str">
        <f>"&gt;"&amp;MONTH(data_for_setup_and_charts!$D$26)</f>
        <v>&gt;2</v>
      </c>
    </row>
    <row r="11" spans="1:7" x14ac:dyDescent="0.35">
      <c r="B11" t="s">
        <v>88</v>
      </c>
      <c r="C11" t="s">
        <v>86</v>
      </c>
      <c r="D11" t="s">
        <v>89</v>
      </c>
      <c r="E11" t="s">
        <v>111</v>
      </c>
      <c r="F11" t="s">
        <v>112</v>
      </c>
      <c r="G11" t="s">
        <v>111</v>
      </c>
    </row>
    <row r="12" spans="1:7" x14ac:dyDescent="0.35">
      <c r="B12" t="s">
        <v>120</v>
      </c>
      <c r="C12" t="s">
        <v>148</v>
      </c>
      <c r="D12" t="s">
        <v>150</v>
      </c>
      <c r="E12">
        <v>5</v>
      </c>
      <c r="F12">
        <f>data_for_setup_and_charts!$B$1</f>
        <v>2021</v>
      </c>
      <c r="G12" t="str">
        <f>"&gt;"&amp;MONTH(data_for_setup_and_charts!$D$26)</f>
        <v>&gt;2</v>
      </c>
    </row>
    <row r="13" spans="1:7" x14ac:dyDescent="0.35">
      <c r="B13" t="s">
        <v>88</v>
      </c>
      <c r="C13" t="s">
        <v>86</v>
      </c>
      <c r="D13" t="s">
        <v>89</v>
      </c>
      <c r="E13" t="s">
        <v>111</v>
      </c>
      <c r="F13" t="s">
        <v>112</v>
      </c>
      <c r="G13" t="s">
        <v>111</v>
      </c>
    </row>
    <row r="14" spans="1:7" x14ac:dyDescent="0.35">
      <c r="B14" t="s">
        <v>120</v>
      </c>
      <c r="C14" t="s">
        <v>148</v>
      </c>
      <c r="D14" t="s">
        <v>150</v>
      </c>
      <c r="E14">
        <v>6</v>
      </c>
      <c r="F14">
        <f>data_for_setup_and_charts!$B$1</f>
        <v>2021</v>
      </c>
      <c r="G14" t="str">
        <f>"&gt;"&amp;MONTH(data_for_setup_and_charts!$D$26)</f>
        <v>&gt;2</v>
      </c>
    </row>
    <row r="15" spans="1:7" x14ac:dyDescent="0.35">
      <c r="B15" t="s">
        <v>88</v>
      </c>
      <c r="C15" t="s">
        <v>86</v>
      </c>
      <c r="D15" t="s">
        <v>89</v>
      </c>
      <c r="E15" t="s">
        <v>111</v>
      </c>
      <c r="F15" t="s">
        <v>112</v>
      </c>
      <c r="G15" t="s">
        <v>111</v>
      </c>
    </row>
    <row r="16" spans="1:7" x14ac:dyDescent="0.35">
      <c r="B16" t="s">
        <v>120</v>
      </c>
      <c r="C16" t="s">
        <v>148</v>
      </c>
      <c r="D16" t="s">
        <v>150</v>
      </c>
      <c r="E16">
        <v>7</v>
      </c>
      <c r="F16">
        <f>data_for_setup_and_charts!$B$1</f>
        <v>2021</v>
      </c>
      <c r="G16" t="str">
        <f>"&gt;"&amp;MONTH(data_for_setup_and_charts!$D$26)</f>
        <v>&gt;2</v>
      </c>
    </row>
    <row r="17" spans="2:7" x14ac:dyDescent="0.35">
      <c r="B17" t="s">
        <v>88</v>
      </c>
      <c r="C17" t="s">
        <v>86</v>
      </c>
      <c r="D17" t="s">
        <v>89</v>
      </c>
      <c r="E17" t="s">
        <v>111</v>
      </c>
      <c r="F17" t="s">
        <v>112</v>
      </c>
      <c r="G17" t="s">
        <v>111</v>
      </c>
    </row>
    <row r="18" spans="2:7" x14ac:dyDescent="0.35">
      <c r="B18" t="s">
        <v>120</v>
      </c>
      <c r="C18" t="s">
        <v>148</v>
      </c>
      <c r="D18" t="s">
        <v>150</v>
      </c>
      <c r="E18">
        <v>8</v>
      </c>
      <c r="F18">
        <f>data_for_setup_and_charts!$B$1</f>
        <v>2021</v>
      </c>
      <c r="G18" t="str">
        <f>"&gt;"&amp;MONTH(data_for_setup_and_charts!$D$26)</f>
        <v>&gt;2</v>
      </c>
    </row>
    <row r="19" spans="2:7" x14ac:dyDescent="0.35">
      <c r="B19" t="s">
        <v>88</v>
      </c>
      <c r="C19" t="s">
        <v>86</v>
      </c>
      <c r="D19" t="s">
        <v>89</v>
      </c>
      <c r="E19" t="s">
        <v>111</v>
      </c>
      <c r="F19" t="s">
        <v>112</v>
      </c>
      <c r="G19" t="s">
        <v>111</v>
      </c>
    </row>
    <row r="20" spans="2:7" x14ac:dyDescent="0.35">
      <c r="B20" t="s">
        <v>120</v>
      </c>
      <c r="C20" t="s">
        <v>148</v>
      </c>
      <c r="D20" t="s">
        <v>150</v>
      </c>
      <c r="E20">
        <v>9</v>
      </c>
      <c r="F20">
        <f>data_for_setup_and_charts!$B$1</f>
        <v>2021</v>
      </c>
      <c r="G20" t="str">
        <f>"&gt;"&amp;MONTH(data_for_setup_and_charts!$D$26)</f>
        <v>&gt;2</v>
      </c>
    </row>
    <row r="21" spans="2:7" x14ac:dyDescent="0.35">
      <c r="B21" t="s">
        <v>88</v>
      </c>
      <c r="C21" t="s">
        <v>86</v>
      </c>
      <c r="D21" t="s">
        <v>89</v>
      </c>
      <c r="E21" t="s">
        <v>111</v>
      </c>
      <c r="F21" t="s">
        <v>112</v>
      </c>
      <c r="G21" t="s">
        <v>111</v>
      </c>
    </row>
    <row r="22" spans="2:7" x14ac:dyDescent="0.35">
      <c r="B22" t="s">
        <v>120</v>
      </c>
      <c r="C22" t="s">
        <v>148</v>
      </c>
      <c r="D22" t="s">
        <v>150</v>
      </c>
      <c r="E22">
        <v>10</v>
      </c>
      <c r="F22">
        <f>data_for_setup_and_charts!$B$1</f>
        <v>2021</v>
      </c>
      <c r="G22" t="str">
        <f>"&gt;"&amp;MONTH(data_for_setup_and_charts!$D$26)</f>
        <v>&gt;2</v>
      </c>
    </row>
    <row r="23" spans="2:7" x14ac:dyDescent="0.35">
      <c r="B23" t="s">
        <v>88</v>
      </c>
      <c r="C23" t="s">
        <v>86</v>
      </c>
      <c r="D23" t="s">
        <v>89</v>
      </c>
      <c r="E23" t="s">
        <v>111</v>
      </c>
      <c r="F23" t="s">
        <v>112</v>
      </c>
      <c r="G23" t="s">
        <v>111</v>
      </c>
    </row>
    <row r="24" spans="2:7" x14ac:dyDescent="0.35">
      <c r="B24" t="s">
        <v>120</v>
      </c>
      <c r="C24" t="s">
        <v>148</v>
      </c>
      <c r="D24" t="s">
        <v>150</v>
      </c>
      <c r="E24">
        <v>11</v>
      </c>
      <c r="F24">
        <f>data_for_setup_and_charts!$B$1</f>
        <v>2021</v>
      </c>
      <c r="G24" t="str">
        <f>"&gt;"&amp;MONTH(data_for_setup_and_charts!$D$26)</f>
        <v>&gt;2</v>
      </c>
    </row>
    <row r="25" spans="2:7" x14ac:dyDescent="0.35">
      <c r="B25" t="s">
        <v>88</v>
      </c>
      <c r="C25" t="s">
        <v>86</v>
      </c>
      <c r="D25" t="s">
        <v>89</v>
      </c>
      <c r="E25" t="s">
        <v>111</v>
      </c>
      <c r="F25" t="s">
        <v>112</v>
      </c>
      <c r="G25" t="s">
        <v>111</v>
      </c>
    </row>
    <row r="26" spans="2:7" x14ac:dyDescent="0.35">
      <c r="B26" t="s">
        <v>120</v>
      </c>
      <c r="C26" t="s">
        <v>148</v>
      </c>
      <c r="D26" t="s">
        <v>150</v>
      </c>
      <c r="E26">
        <v>12</v>
      </c>
      <c r="F26">
        <f>data_for_setup_and_charts!$B$1</f>
        <v>2021</v>
      </c>
      <c r="G26" t="str">
        <f>"&gt;"&amp;MONTH(data_for_setup_and_charts!$D$26)</f>
        <v>&gt;2</v>
      </c>
    </row>
    <row r="27" spans="2:7" x14ac:dyDescent="0.35">
      <c r="B27" t="s">
        <v>88</v>
      </c>
      <c r="C27" t="s">
        <v>86</v>
      </c>
      <c r="D27" t="s">
        <v>89</v>
      </c>
      <c r="E27" t="s">
        <v>111</v>
      </c>
      <c r="F27" t="s">
        <v>112</v>
      </c>
      <c r="G27" t="s">
        <v>111</v>
      </c>
    </row>
    <row r="28" spans="2:7" x14ac:dyDescent="0.35">
      <c r="B28" t="s">
        <v>120</v>
      </c>
      <c r="C28" t="s">
        <v>148</v>
      </c>
      <c r="D28" t="s">
        <v>150</v>
      </c>
      <c r="E28">
        <v>13</v>
      </c>
      <c r="F28">
        <f>data_for_setup_and_charts!$N$1</f>
        <v>2022</v>
      </c>
      <c r="G28" t="str">
        <f>"&gt;"&amp;MONTH(data_for_setup_and_charts!$D$26)</f>
        <v>&gt;2</v>
      </c>
    </row>
    <row r="29" spans="2:7" x14ac:dyDescent="0.35">
      <c r="B29" t="s">
        <v>88</v>
      </c>
      <c r="C29" t="s">
        <v>86</v>
      </c>
      <c r="D29" t="s">
        <v>89</v>
      </c>
      <c r="E29" t="s">
        <v>111</v>
      </c>
      <c r="F29" t="s">
        <v>112</v>
      </c>
      <c r="G29" t="s">
        <v>111</v>
      </c>
    </row>
    <row r="30" spans="2:7" x14ac:dyDescent="0.35">
      <c r="B30" t="s">
        <v>120</v>
      </c>
      <c r="C30" t="s">
        <v>148</v>
      </c>
      <c r="D30" t="s">
        <v>150</v>
      </c>
      <c r="E30">
        <v>14</v>
      </c>
      <c r="F30">
        <f>data_for_setup_and_charts!$N$1</f>
        <v>2022</v>
      </c>
      <c r="G30" t="str">
        <f>"&gt;"&amp;MONTH(data_for_setup_and_charts!$D$26)</f>
        <v>&gt;2</v>
      </c>
    </row>
    <row r="31" spans="2:7" x14ac:dyDescent="0.35">
      <c r="B31" t="s">
        <v>88</v>
      </c>
      <c r="C31" t="s">
        <v>86</v>
      </c>
      <c r="D31" t="s">
        <v>89</v>
      </c>
      <c r="E31" t="s">
        <v>111</v>
      </c>
      <c r="F31" t="s">
        <v>112</v>
      </c>
      <c r="G31" t="s">
        <v>111</v>
      </c>
    </row>
    <row r="32" spans="2:7" x14ac:dyDescent="0.35">
      <c r="B32" t="s">
        <v>120</v>
      </c>
      <c r="C32" t="s">
        <v>148</v>
      </c>
      <c r="D32" t="s">
        <v>150</v>
      </c>
      <c r="E32">
        <v>15</v>
      </c>
      <c r="F32">
        <f>data_for_setup_and_charts!$N$1</f>
        <v>2022</v>
      </c>
      <c r="G32" t="str">
        <f>"&gt;"&amp;MONTH(data_for_setup_and_charts!$D$26)</f>
        <v>&gt;2</v>
      </c>
    </row>
    <row r="33" spans="1:7" x14ac:dyDescent="0.35">
      <c r="A33" t="s">
        <v>275</v>
      </c>
      <c r="B33" t="s">
        <v>88</v>
      </c>
      <c r="C33" t="s">
        <v>90</v>
      </c>
      <c r="D33" t="s">
        <v>89</v>
      </c>
      <c r="E33" t="s">
        <v>111</v>
      </c>
      <c r="F33" t="s">
        <v>112</v>
      </c>
      <c r="G33" t="s">
        <v>111</v>
      </c>
    </row>
    <row r="34" spans="1:7" x14ac:dyDescent="0.35">
      <c r="B34" t="s">
        <v>120</v>
      </c>
      <c r="C34" t="s">
        <v>121</v>
      </c>
      <c r="D34" t="s">
        <v>150</v>
      </c>
      <c r="E34">
        <v>1</v>
      </c>
      <c r="F34">
        <f>data_for_setup_and_charts!$B$1</f>
        <v>2021</v>
      </c>
      <c r="G34" t="str">
        <f>"&gt;"&amp;MONTH(data_for_setup_and_charts!$D$26)</f>
        <v>&gt;2</v>
      </c>
    </row>
    <row r="35" spans="1:7" x14ac:dyDescent="0.35">
      <c r="B35" t="s">
        <v>88</v>
      </c>
      <c r="C35" t="s">
        <v>90</v>
      </c>
      <c r="D35" t="s">
        <v>89</v>
      </c>
      <c r="E35" t="s">
        <v>111</v>
      </c>
      <c r="F35" t="s">
        <v>112</v>
      </c>
      <c r="G35" t="s">
        <v>111</v>
      </c>
    </row>
    <row r="36" spans="1:7" x14ac:dyDescent="0.35">
      <c r="B36" t="s">
        <v>120</v>
      </c>
      <c r="C36" t="s">
        <v>121</v>
      </c>
      <c r="D36" t="s">
        <v>150</v>
      </c>
      <c r="E36">
        <v>2</v>
      </c>
      <c r="F36">
        <f>data_for_setup_and_charts!$B$1</f>
        <v>2021</v>
      </c>
      <c r="G36" t="str">
        <f>"&gt;"&amp;MONTH(data_for_setup_and_charts!$D$26)</f>
        <v>&gt;2</v>
      </c>
    </row>
    <row r="37" spans="1:7" x14ac:dyDescent="0.35">
      <c r="B37" t="s">
        <v>88</v>
      </c>
      <c r="C37" t="s">
        <v>90</v>
      </c>
      <c r="D37" t="s">
        <v>89</v>
      </c>
      <c r="E37" t="s">
        <v>111</v>
      </c>
      <c r="F37" t="s">
        <v>112</v>
      </c>
      <c r="G37" t="s">
        <v>111</v>
      </c>
    </row>
    <row r="38" spans="1:7" x14ac:dyDescent="0.35">
      <c r="B38" t="s">
        <v>120</v>
      </c>
      <c r="C38" t="s">
        <v>121</v>
      </c>
      <c r="D38" t="s">
        <v>150</v>
      </c>
      <c r="E38">
        <v>3</v>
      </c>
      <c r="F38">
        <f>data_for_setup_and_charts!$B$1</f>
        <v>2021</v>
      </c>
      <c r="G38" t="str">
        <f>"&gt;"&amp;MONTH(data_for_setup_and_charts!$D$26)</f>
        <v>&gt;2</v>
      </c>
    </row>
    <row r="39" spans="1:7" x14ac:dyDescent="0.35">
      <c r="B39" t="s">
        <v>88</v>
      </c>
      <c r="C39" t="s">
        <v>90</v>
      </c>
      <c r="D39" t="s">
        <v>89</v>
      </c>
      <c r="E39" t="s">
        <v>111</v>
      </c>
      <c r="F39" t="s">
        <v>112</v>
      </c>
      <c r="G39" t="s">
        <v>111</v>
      </c>
    </row>
    <row r="40" spans="1:7" x14ac:dyDescent="0.35">
      <c r="B40" t="s">
        <v>120</v>
      </c>
      <c r="C40" t="s">
        <v>121</v>
      </c>
      <c r="D40" t="s">
        <v>150</v>
      </c>
      <c r="E40">
        <v>4</v>
      </c>
      <c r="F40">
        <f>data_for_setup_and_charts!$B$1</f>
        <v>2021</v>
      </c>
      <c r="G40" t="str">
        <f>"&gt;"&amp;MONTH(data_for_setup_and_charts!$D$26)</f>
        <v>&gt;2</v>
      </c>
    </row>
    <row r="41" spans="1:7" x14ac:dyDescent="0.35">
      <c r="B41" t="s">
        <v>88</v>
      </c>
      <c r="C41" t="s">
        <v>90</v>
      </c>
      <c r="D41" t="s">
        <v>89</v>
      </c>
      <c r="E41" t="s">
        <v>111</v>
      </c>
      <c r="F41" t="s">
        <v>112</v>
      </c>
      <c r="G41" t="s">
        <v>111</v>
      </c>
    </row>
    <row r="42" spans="1:7" x14ac:dyDescent="0.35">
      <c r="B42" t="s">
        <v>120</v>
      </c>
      <c r="C42" t="s">
        <v>121</v>
      </c>
      <c r="D42" t="s">
        <v>150</v>
      </c>
      <c r="E42">
        <v>5</v>
      </c>
      <c r="F42">
        <f>data_for_setup_and_charts!$B$1</f>
        <v>2021</v>
      </c>
      <c r="G42" t="str">
        <f>"&gt;"&amp;MONTH(data_for_setup_and_charts!$D$26)</f>
        <v>&gt;2</v>
      </c>
    </row>
    <row r="43" spans="1:7" x14ac:dyDescent="0.35">
      <c r="B43" t="s">
        <v>88</v>
      </c>
      <c r="C43" t="s">
        <v>90</v>
      </c>
      <c r="D43" t="s">
        <v>89</v>
      </c>
      <c r="E43" t="s">
        <v>111</v>
      </c>
      <c r="F43" t="s">
        <v>112</v>
      </c>
      <c r="G43" t="s">
        <v>111</v>
      </c>
    </row>
    <row r="44" spans="1:7" x14ac:dyDescent="0.35">
      <c r="B44" t="s">
        <v>120</v>
      </c>
      <c r="C44" t="s">
        <v>121</v>
      </c>
      <c r="D44" t="s">
        <v>150</v>
      </c>
      <c r="E44">
        <v>6</v>
      </c>
      <c r="F44">
        <f>data_for_setup_and_charts!$B$1</f>
        <v>2021</v>
      </c>
      <c r="G44" t="str">
        <f>"&gt;"&amp;MONTH(data_for_setup_and_charts!$D$26)</f>
        <v>&gt;2</v>
      </c>
    </row>
    <row r="45" spans="1:7" x14ac:dyDescent="0.35">
      <c r="B45" t="s">
        <v>88</v>
      </c>
      <c r="C45" t="s">
        <v>90</v>
      </c>
      <c r="D45" t="s">
        <v>89</v>
      </c>
      <c r="E45" t="s">
        <v>111</v>
      </c>
      <c r="F45" t="s">
        <v>112</v>
      </c>
      <c r="G45" t="s">
        <v>111</v>
      </c>
    </row>
    <row r="46" spans="1:7" x14ac:dyDescent="0.35">
      <c r="B46" t="s">
        <v>120</v>
      </c>
      <c r="C46" t="s">
        <v>121</v>
      </c>
      <c r="D46" t="s">
        <v>150</v>
      </c>
      <c r="E46">
        <v>7</v>
      </c>
      <c r="F46">
        <f>data_for_setup_and_charts!$B$1</f>
        <v>2021</v>
      </c>
      <c r="G46" t="str">
        <f>"&gt;"&amp;MONTH(data_for_setup_and_charts!$D$26)</f>
        <v>&gt;2</v>
      </c>
    </row>
    <row r="47" spans="1:7" x14ac:dyDescent="0.35">
      <c r="B47" t="s">
        <v>88</v>
      </c>
      <c r="C47" t="s">
        <v>90</v>
      </c>
      <c r="D47" t="s">
        <v>89</v>
      </c>
      <c r="E47" t="s">
        <v>111</v>
      </c>
      <c r="F47" t="s">
        <v>112</v>
      </c>
      <c r="G47" t="s">
        <v>111</v>
      </c>
    </row>
    <row r="48" spans="1:7" x14ac:dyDescent="0.35">
      <c r="B48" t="s">
        <v>120</v>
      </c>
      <c r="C48" t="s">
        <v>121</v>
      </c>
      <c r="D48" t="s">
        <v>150</v>
      </c>
      <c r="E48">
        <v>8</v>
      </c>
      <c r="F48">
        <f>data_for_setup_and_charts!$B$1</f>
        <v>2021</v>
      </c>
      <c r="G48" t="str">
        <f>"&gt;"&amp;MONTH(data_for_setup_and_charts!$D$26)</f>
        <v>&gt;2</v>
      </c>
    </row>
    <row r="49" spans="1:9" x14ac:dyDescent="0.35">
      <c r="B49" t="s">
        <v>88</v>
      </c>
      <c r="C49" t="s">
        <v>90</v>
      </c>
      <c r="D49" t="s">
        <v>89</v>
      </c>
      <c r="E49" t="s">
        <v>111</v>
      </c>
      <c r="F49" t="s">
        <v>112</v>
      </c>
      <c r="G49" t="s">
        <v>111</v>
      </c>
    </row>
    <row r="50" spans="1:9" x14ac:dyDescent="0.35">
      <c r="B50" t="s">
        <v>120</v>
      </c>
      <c r="C50" t="s">
        <v>121</v>
      </c>
      <c r="D50" t="s">
        <v>150</v>
      </c>
      <c r="E50">
        <v>9</v>
      </c>
      <c r="F50">
        <f>data_for_setup_and_charts!$B$1</f>
        <v>2021</v>
      </c>
      <c r="G50" t="str">
        <f>"&gt;"&amp;MONTH(data_for_setup_and_charts!$D$26)</f>
        <v>&gt;2</v>
      </c>
    </row>
    <row r="51" spans="1:9" x14ac:dyDescent="0.35">
      <c r="B51" t="s">
        <v>88</v>
      </c>
      <c r="C51" t="s">
        <v>90</v>
      </c>
      <c r="D51" t="s">
        <v>89</v>
      </c>
      <c r="E51" t="s">
        <v>111</v>
      </c>
      <c r="F51" t="s">
        <v>112</v>
      </c>
      <c r="G51" t="s">
        <v>111</v>
      </c>
    </row>
    <row r="52" spans="1:9" x14ac:dyDescent="0.35">
      <c r="B52" t="s">
        <v>120</v>
      </c>
      <c r="C52" t="s">
        <v>121</v>
      </c>
      <c r="D52" t="s">
        <v>150</v>
      </c>
      <c r="E52">
        <v>10</v>
      </c>
      <c r="F52">
        <f>data_for_setup_and_charts!$B$1</f>
        <v>2021</v>
      </c>
      <c r="G52" t="str">
        <f>"&gt;"&amp;MONTH(data_for_setup_and_charts!$D$26)</f>
        <v>&gt;2</v>
      </c>
    </row>
    <row r="53" spans="1:9" x14ac:dyDescent="0.35">
      <c r="B53" t="s">
        <v>88</v>
      </c>
      <c r="C53" t="s">
        <v>90</v>
      </c>
      <c r="D53" t="s">
        <v>89</v>
      </c>
      <c r="E53" t="s">
        <v>111</v>
      </c>
      <c r="F53" t="s">
        <v>112</v>
      </c>
      <c r="G53" t="s">
        <v>111</v>
      </c>
    </row>
    <row r="54" spans="1:9" x14ac:dyDescent="0.35">
      <c r="B54" t="s">
        <v>120</v>
      </c>
      <c r="C54" t="s">
        <v>121</v>
      </c>
      <c r="D54" t="s">
        <v>150</v>
      </c>
      <c r="E54">
        <v>11</v>
      </c>
      <c r="F54">
        <f>data_for_setup_and_charts!$B$1</f>
        <v>2021</v>
      </c>
      <c r="G54" t="str">
        <f>"&gt;"&amp;MONTH(data_for_setup_and_charts!$D$26)</f>
        <v>&gt;2</v>
      </c>
    </row>
    <row r="55" spans="1:9" x14ac:dyDescent="0.35">
      <c r="B55" t="s">
        <v>88</v>
      </c>
      <c r="C55" t="s">
        <v>90</v>
      </c>
      <c r="D55" t="s">
        <v>89</v>
      </c>
      <c r="E55" t="s">
        <v>111</v>
      </c>
      <c r="F55" t="s">
        <v>112</v>
      </c>
      <c r="G55" t="s">
        <v>111</v>
      </c>
    </row>
    <row r="56" spans="1:9" x14ac:dyDescent="0.35">
      <c r="B56" t="s">
        <v>120</v>
      </c>
      <c r="C56" t="s">
        <v>121</v>
      </c>
      <c r="D56" t="s">
        <v>150</v>
      </c>
      <c r="E56">
        <v>12</v>
      </c>
      <c r="F56">
        <f>data_for_setup_and_charts!$B$1</f>
        <v>2021</v>
      </c>
      <c r="G56" t="str">
        <f>"&gt;"&amp;MONTH(data_for_setup_and_charts!$D$26)</f>
        <v>&gt;2</v>
      </c>
    </row>
    <row r="57" spans="1:9" x14ac:dyDescent="0.35">
      <c r="B57" t="s">
        <v>88</v>
      </c>
      <c r="C57" t="s">
        <v>90</v>
      </c>
      <c r="D57" t="s">
        <v>89</v>
      </c>
      <c r="E57" t="s">
        <v>111</v>
      </c>
      <c r="F57" t="s">
        <v>112</v>
      </c>
      <c r="G57" t="s">
        <v>111</v>
      </c>
    </row>
    <row r="58" spans="1:9" x14ac:dyDescent="0.35">
      <c r="B58" t="s">
        <v>120</v>
      </c>
      <c r="C58" t="s">
        <v>121</v>
      </c>
      <c r="D58" t="s">
        <v>150</v>
      </c>
      <c r="E58">
        <v>13</v>
      </c>
      <c r="F58">
        <f>data_for_setup_and_charts!$N$1</f>
        <v>2022</v>
      </c>
      <c r="G58" t="str">
        <f>"&gt;"&amp;MONTH(data_for_setup_and_charts!$D$26)</f>
        <v>&gt;2</v>
      </c>
    </row>
    <row r="59" spans="1:9" x14ac:dyDescent="0.35">
      <c r="B59" t="s">
        <v>88</v>
      </c>
      <c r="C59" t="s">
        <v>90</v>
      </c>
      <c r="D59" t="s">
        <v>89</v>
      </c>
      <c r="E59" t="s">
        <v>111</v>
      </c>
      <c r="F59" t="s">
        <v>112</v>
      </c>
      <c r="G59" t="s">
        <v>111</v>
      </c>
    </row>
    <row r="60" spans="1:9" x14ac:dyDescent="0.35">
      <c r="B60" t="s">
        <v>120</v>
      </c>
      <c r="C60" t="s">
        <v>121</v>
      </c>
      <c r="D60" t="s">
        <v>150</v>
      </c>
      <c r="E60">
        <v>14</v>
      </c>
      <c r="F60">
        <f>data_for_setup_and_charts!$N$1</f>
        <v>2022</v>
      </c>
      <c r="G60" t="str">
        <f>"&gt;"&amp;MONTH(data_for_setup_and_charts!$D$26)</f>
        <v>&gt;2</v>
      </c>
    </row>
    <row r="61" spans="1:9" x14ac:dyDescent="0.35">
      <c r="B61" t="s">
        <v>88</v>
      </c>
      <c r="C61" t="s">
        <v>90</v>
      </c>
      <c r="D61" t="s">
        <v>89</v>
      </c>
      <c r="E61" t="s">
        <v>111</v>
      </c>
      <c r="F61" t="s">
        <v>112</v>
      </c>
      <c r="G61" t="s">
        <v>111</v>
      </c>
    </row>
    <row r="62" spans="1:9" x14ac:dyDescent="0.35">
      <c r="B62" t="s">
        <v>120</v>
      </c>
      <c r="C62" t="s">
        <v>121</v>
      </c>
      <c r="D62" t="s">
        <v>150</v>
      </c>
      <c r="E62">
        <v>15</v>
      </c>
      <c r="F62">
        <f>data_for_setup_and_charts!$N$1</f>
        <v>2022</v>
      </c>
      <c r="G62" t="str">
        <f>"&gt;"&amp;MONTH(data_for_setup_and_charts!$D$26)</f>
        <v>&gt;2</v>
      </c>
    </row>
    <row r="63" spans="1:9" x14ac:dyDescent="0.35">
      <c r="A63" t="s">
        <v>276</v>
      </c>
      <c r="B63" t="s">
        <v>88</v>
      </c>
      <c r="C63" t="s">
        <v>90</v>
      </c>
      <c r="D63" t="s">
        <v>89</v>
      </c>
      <c r="E63" t="s">
        <v>111</v>
      </c>
      <c r="F63" t="s">
        <v>112</v>
      </c>
      <c r="G63" t="s">
        <v>109</v>
      </c>
      <c r="H63" t="s">
        <v>93</v>
      </c>
      <c r="I63" t="s">
        <v>96</v>
      </c>
    </row>
    <row r="64" spans="1:9" x14ac:dyDescent="0.35">
      <c r="B64" t="s">
        <v>149</v>
      </c>
      <c r="C64" t="s">
        <v>121</v>
      </c>
      <c r="D64" t="s">
        <v>150</v>
      </c>
      <c r="E64">
        <v>1</v>
      </c>
      <c r="F64">
        <f>data_for_setup_and_charts!$B$1</f>
        <v>2021</v>
      </c>
      <c r="G64" t="s">
        <v>267</v>
      </c>
      <c r="H64" t="s">
        <v>268</v>
      </c>
      <c r="I64" t="s">
        <v>270</v>
      </c>
    </row>
    <row r="65" spans="2:9" x14ac:dyDescent="0.35">
      <c r="B65" t="s">
        <v>88</v>
      </c>
      <c r="C65" t="s">
        <v>90</v>
      </c>
      <c r="D65" t="s">
        <v>89</v>
      </c>
      <c r="E65" t="s">
        <v>111</v>
      </c>
      <c r="F65" t="s">
        <v>112</v>
      </c>
      <c r="G65" t="s">
        <v>109</v>
      </c>
      <c r="H65" t="s">
        <v>93</v>
      </c>
      <c r="I65" t="s">
        <v>96</v>
      </c>
    </row>
    <row r="66" spans="2:9" x14ac:dyDescent="0.35">
      <c r="B66" t="s">
        <v>149</v>
      </c>
      <c r="C66" t="s">
        <v>121</v>
      </c>
      <c r="D66" t="s">
        <v>150</v>
      </c>
      <c r="E66">
        <v>2</v>
      </c>
      <c r="F66">
        <f>data_for_setup_and_charts!$B$1</f>
        <v>2021</v>
      </c>
      <c r="G66" t="s">
        <v>267</v>
      </c>
      <c r="H66" t="s">
        <v>268</v>
      </c>
      <c r="I66" t="s">
        <v>270</v>
      </c>
    </row>
    <row r="67" spans="2:9" x14ac:dyDescent="0.35">
      <c r="B67" t="s">
        <v>88</v>
      </c>
      <c r="C67" t="s">
        <v>90</v>
      </c>
      <c r="D67" t="s">
        <v>89</v>
      </c>
      <c r="E67" t="s">
        <v>111</v>
      </c>
      <c r="F67" t="s">
        <v>112</v>
      </c>
      <c r="G67" t="s">
        <v>109</v>
      </c>
      <c r="H67" t="s">
        <v>93</v>
      </c>
      <c r="I67" t="s">
        <v>96</v>
      </c>
    </row>
    <row r="68" spans="2:9" x14ac:dyDescent="0.35">
      <c r="B68" t="s">
        <v>149</v>
      </c>
      <c r="C68" t="s">
        <v>121</v>
      </c>
      <c r="D68" t="s">
        <v>150</v>
      </c>
      <c r="E68">
        <v>3</v>
      </c>
      <c r="F68">
        <f>data_for_setup_and_charts!$B$1</f>
        <v>2021</v>
      </c>
      <c r="G68" t="s">
        <v>267</v>
      </c>
      <c r="H68" t="s">
        <v>268</v>
      </c>
      <c r="I68" t="s">
        <v>270</v>
      </c>
    </row>
    <row r="69" spans="2:9" x14ac:dyDescent="0.35">
      <c r="B69" t="s">
        <v>88</v>
      </c>
      <c r="C69" t="s">
        <v>90</v>
      </c>
      <c r="D69" t="s">
        <v>89</v>
      </c>
      <c r="E69" t="s">
        <v>111</v>
      </c>
      <c r="F69" t="s">
        <v>112</v>
      </c>
      <c r="G69" t="s">
        <v>109</v>
      </c>
      <c r="H69" t="s">
        <v>93</v>
      </c>
      <c r="I69" t="s">
        <v>96</v>
      </c>
    </row>
    <row r="70" spans="2:9" x14ac:dyDescent="0.35">
      <c r="B70" t="s">
        <v>149</v>
      </c>
      <c r="C70" t="s">
        <v>121</v>
      </c>
      <c r="D70" t="s">
        <v>150</v>
      </c>
      <c r="E70">
        <v>4</v>
      </c>
      <c r="F70">
        <f>data_for_setup_and_charts!$B$1</f>
        <v>2021</v>
      </c>
      <c r="G70" t="s">
        <v>267</v>
      </c>
      <c r="H70" t="s">
        <v>268</v>
      </c>
      <c r="I70" t="s">
        <v>270</v>
      </c>
    </row>
    <row r="71" spans="2:9" x14ac:dyDescent="0.35">
      <c r="B71" t="s">
        <v>88</v>
      </c>
      <c r="C71" t="s">
        <v>90</v>
      </c>
      <c r="D71" t="s">
        <v>89</v>
      </c>
      <c r="E71" t="s">
        <v>111</v>
      </c>
      <c r="F71" t="s">
        <v>112</v>
      </c>
      <c r="G71" t="s">
        <v>109</v>
      </c>
      <c r="H71" t="s">
        <v>93</v>
      </c>
      <c r="I71" t="s">
        <v>96</v>
      </c>
    </row>
    <row r="72" spans="2:9" x14ac:dyDescent="0.35">
      <c r="B72" t="s">
        <v>149</v>
      </c>
      <c r="C72" t="s">
        <v>121</v>
      </c>
      <c r="D72" t="s">
        <v>150</v>
      </c>
      <c r="E72">
        <v>5</v>
      </c>
      <c r="F72">
        <f>data_for_setup_and_charts!$B$1</f>
        <v>2021</v>
      </c>
      <c r="G72" t="s">
        <v>267</v>
      </c>
      <c r="H72" t="s">
        <v>268</v>
      </c>
      <c r="I72" t="s">
        <v>270</v>
      </c>
    </row>
    <row r="73" spans="2:9" x14ac:dyDescent="0.35">
      <c r="B73" t="s">
        <v>88</v>
      </c>
      <c r="C73" t="s">
        <v>90</v>
      </c>
      <c r="D73" t="s">
        <v>89</v>
      </c>
      <c r="E73" t="s">
        <v>111</v>
      </c>
      <c r="F73" t="s">
        <v>112</v>
      </c>
      <c r="G73" t="s">
        <v>109</v>
      </c>
      <c r="H73" t="s">
        <v>93</v>
      </c>
      <c r="I73" t="s">
        <v>96</v>
      </c>
    </row>
    <row r="74" spans="2:9" x14ac:dyDescent="0.35">
      <c r="B74" t="s">
        <v>149</v>
      </c>
      <c r="C74" t="s">
        <v>121</v>
      </c>
      <c r="D74" t="s">
        <v>150</v>
      </c>
      <c r="E74">
        <v>6</v>
      </c>
      <c r="F74">
        <f>data_for_setup_and_charts!$B$1</f>
        <v>2021</v>
      </c>
      <c r="G74" t="s">
        <v>267</v>
      </c>
      <c r="H74" t="s">
        <v>268</v>
      </c>
      <c r="I74" t="s">
        <v>270</v>
      </c>
    </row>
    <row r="75" spans="2:9" x14ac:dyDescent="0.35">
      <c r="B75" t="s">
        <v>88</v>
      </c>
      <c r="C75" t="s">
        <v>90</v>
      </c>
      <c r="D75" t="s">
        <v>89</v>
      </c>
      <c r="E75" t="s">
        <v>111</v>
      </c>
      <c r="F75" t="s">
        <v>112</v>
      </c>
      <c r="G75" t="s">
        <v>109</v>
      </c>
      <c r="H75" t="s">
        <v>93</v>
      </c>
      <c r="I75" t="s">
        <v>96</v>
      </c>
    </row>
    <row r="76" spans="2:9" x14ac:dyDescent="0.35">
      <c r="B76" t="s">
        <v>149</v>
      </c>
      <c r="C76" t="s">
        <v>121</v>
      </c>
      <c r="D76" t="s">
        <v>150</v>
      </c>
      <c r="E76">
        <v>7</v>
      </c>
      <c r="F76">
        <f>data_for_setup_and_charts!$B$1</f>
        <v>2021</v>
      </c>
      <c r="G76" t="s">
        <v>267</v>
      </c>
      <c r="H76" t="s">
        <v>268</v>
      </c>
      <c r="I76" t="s">
        <v>270</v>
      </c>
    </row>
    <row r="77" spans="2:9" x14ac:dyDescent="0.35">
      <c r="B77" t="s">
        <v>88</v>
      </c>
      <c r="C77" t="s">
        <v>90</v>
      </c>
      <c r="D77" t="s">
        <v>89</v>
      </c>
      <c r="E77" t="s">
        <v>111</v>
      </c>
      <c r="F77" t="s">
        <v>112</v>
      </c>
      <c r="G77" t="s">
        <v>109</v>
      </c>
      <c r="H77" t="s">
        <v>93</v>
      </c>
      <c r="I77" t="s">
        <v>96</v>
      </c>
    </row>
    <row r="78" spans="2:9" x14ac:dyDescent="0.35">
      <c r="B78" t="s">
        <v>149</v>
      </c>
      <c r="C78" t="s">
        <v>121</v>
      </c>
      <c r="D78" t="s">
        <v>150</v>
      </c>
      <c r="E78">
        <v>8</v>
      </c>
      <c r="F78">
        <f>data_for_setup_and_charts!$B$1</f>
        <v>2021</v>
      </c>
      <c r="G78" t="s">
        <v>267</v>
      </c>
      <c r="H78" t="s">
        <v>268</v>
      </c>
      <c r="I78" t="s">
        <v>270</v>
      </c>
    </row>
    <row r="79" spans="2:9" x14ac:dyDescent="0.35">
      <c r="B79" t="s">
        <v>88</v>
      </c>
      <c r="C79" t="s">
        <v>90</v>
      </c>
      <c r="D79" t="s">
        <v>89</v>
      </c>
      <c r="E79" t="s">
        <v>111</v>
      </c>
      <c r="F79" t="s">
        <v>112</v>
      </c>
      <c r="G79" t="s">
        <v>109</v>
      </c>
      <c r="H79" t="s">
        <v>93</v>
      </c>
      <c r="I79" t="s">
        <v>96</v>
      </c>
    </row>
    <row r="80" spans="2:9" x14ac:dyDescent="0.35">
      <c r="B80" t="s">
        <v>149</v>
      </c>
      <c r="C80" t="s">
        <v>121</v>
      </c>
      <c r="D80" t="s">
        <v>150</v>
      </c>
      <c r="E80">
        <v>9</v>
      </c>
      <c r="F80">
        <f>data_for_setup_and_charts!$B$1</f>
        <v>2021</v>
      </c>
      <c r="G80" t="s">
        <v>267</v>
      </c>
      <c r="H80" t="s">
        <v>268</v>
      </c>
      <c r="I80" t="s">
        <v>270</v>
      </c>
    </row>
    <row r="81" spans="1:9" x14ac:dyDescent="0.35">
      <c r="B81" t="s">
        <v>88</v>
      </c>
      <c r="C81" t="s">
        <v>90</v>
      </c>
      <c r="D81" t="s">
        <v>89</v>
      </c>
      <c r="E81" t="s">
        <v>111</v>
      </c>
      <c r="F81" t="s">
        <v>112</v>
      </c>
      <c r="G81" t="s">
        <v>109</v>
      </c>
      <c r="H81" t="s">
        <v>93</v>
      </c>
      <c r="I81" t="s">
        <v>96</v>
      </c>
    </row>
    <row r="82" spans="1:9" x14ac:dyDescent="0.35">
      <c r="B82" t="s">
        <v>149</v>
      </c>
      <c r="C82" t="s">
        <v>121</v>
      </c>
      <c r="D82" t="s">
        <v>150</v>
      </c>
      <c r="E82">
        <v>10</v>
      </c>
      <c r="F82">
        <f>data_for_setup_and_charts!$B$1</f>
        <v>2021</v>
      </c>
      <c r="G82" t="s">
        <v>267</v>
      </c>
      <c r="H82" t="s">
        <v>268</v>
      </c>
      <c r="I82" t="s">
        <v>270</v>
      </c>
    </row>
    <row r="83" spans="1:9" x14ac:dyDescent="0.35">
      <c r="B83" t="s">
        <v>88</v>
      </c>
      <c r="C83" t="s">
        <v>90</v>
      </c>
      <c r="D83" t="s">
        <v>89</v>
      </c>
      <c r="E83" t="s">
        <v>111</v>
      </c>
      <c r="F83" t="s">
        <v>112</v>
      </c>
      <c r="G83" t="s">
        <v>109</v>
      </c>
      <c r="H83" t="s">
        <v>93</v>
      </c>
      <c r="I83" t="s">
        <v>96</v>
      </c>
    </row>
    <row r="84" spans="1:9" x14ac:dyDescent="0.35">
      <c r="B84" t="s">
        <v>149</v>
      </c>
      <c r="C84" t="s">
        <v>121</v>
      </c>
      <c r="D84" t="s">
        <v>150</v>
      </c>
      <c r="E84">
        <v>11</v>
      </c>
      <c r="F84">
        <f>data_for_setup_and_charts!$B$1</f>
        <v>2021</v>
      </c>
      <c r="G84" t="s">
        <v>267</v>
      </c>
      <c r="H84" t="s">
        <v>268</v>
      </c>
      <c r="I84" t="s">
        <v>270</v>
      </c>
    </row>
    <row r="85" spans="1:9" x14ac:dyDescent="0.35">
      <c r="B85" t="s">
        <v>88</v>
      </c>
      <c r="C85" t="s">
        <v>90</v>
      </c>
      <c r="D85" t="s">
        <v>89</v>
      </c>
      <c r="E85" t="s">
        <v>111</v>
      </c>
      <c r="F85" t="s">
        <v>112</v>
      </c>
      <c r="G85" t="s">
        <v>109</v>
      </c>
      <c r="H85" t="s">
        <v>93</v>
      </c>
      <c r="I85" t="s">
        <v>96</v>
      </c>
    </row>
    <row r="86" spans="1:9" x14ac:dyDescent="0.35">
      <c r="B86" t="s">
        <v>149</v>
      </c>
      <c r="C86" t="s">
        <v>121</v>
      </c>
      <c r="D86" t="s">
        <v>150</v>
      </c>
      <c r="E86">
        <v>12</v>
      </c>
      <c r="F86">
        <f>data_for_setup_and_charts!$B$1</f>
        <v>2021</v>
      </c>
      <c r="G86" t="s">
        <v>267</v>
      </c>
      <c r="H86" t="s">
        <v>268</v>
      </c>
      <c r="I86" t="s">
        <v>270</v>
      </c>
    </row>
    <row r="87" spans="1:9" x14ac:dyDescent="0.35">
      <c r="B87" t="s">
        <v>88</v>
      </c>
      <c r="C87" t="s">
        <v>90</v>
      </c>
      <c r="D87" t="s">
        <v>89</v>
      </c>
      <c r="E87" t="s">
        <v>111</v>
      </c>
      <c r="F87" t="s">
        <v>112</v>
      </c>
      <c r="G87" t="s">
        <v>109</v>
      </c>
      <c r="H87" t="s">
        <v>93</v>
      </c>
      <c r="I87" t="s">
        <v>96</v>
      </c>
    </row>
    <row r="88" spans="1:9" x14ac:dyDescent="0.35">
      <c r="B88" t="s">
        <v>149</v>
      </c>
      <c r="C88" t="s">
        <v>121</v>
      </c>
      <c r="D88" t="s">
        <v>150</v>
      </c>
      <c r="E88">
        <v>13</v>
      </c>
      <c r="F88">
        <f>data_for_setup_and_charts!$N$1</f>
        <v>2022</v>
      </c>
      <c r="G88" t="s">
        <v>267</v>
      </c>
      <c r="H88" t="s">
        <v>268</v>
      </c>
      <c r="I88" t="s">
        <v>270</v>
      </c>
    </row>
    <row r="89" spans="1:9" x14ac:dyDescent="0.35">
      <c r="B89" t="s">
        <v>88</v>
      </c>
      <c r="C89" t="s">
        <v>90</v>
      </c>
      <c r="D89" t="s">
        <v>89</v>
      </c>
      <c r="E89" t="s">
        <v>111</v>
      </c>
      <c r="F89" t="s">
        <v>112</v>
      </c>
      <c r="G89" t="s">
        <v>109</v>
      </c>
      <c r="H89" t="s">
        <v>93</v>
      </c>
      <c r="I89" t="s">
        <v>96</v>
      </c>
    </row>
    <row r="90" spans="1:9" x14ac:dyDescent="0.35">
      <c r="B90" t="s">
        <v>149</v>
      </c>
      <c r="C90" t="s">
        <v>121</v>
      </c>
      <c r="D90" t="s">
        <v>150</v>
      </c>
      <c r="E90">
        <v>14</v>
      </c>
      <c r="F90">
        <f>data_for_setup_and_charts!$N$1</f>
        <v>2022</v>
      </c>
      <c r="G90" t="s">
        <v>267</v>
      </c>
      <c r="H90" t="s">
        <v>268</v>
      </c>
      <c r="I90" t="s">
        <v>270</v>
      </c>
    </row>
    <row r="91" spans="1:9" x14ac:dyDescent="0.35">
      <c r="B91" t="s">
        <v>88</v>
      </c>
      <c r="C91" t="s">
        <v>90</v>
      </c>
      <c r="D91" t="s">
        <v>89</v>
      </c>
      <c r="E91" t="s">
        <v>111</v>
      </c>
      <c r="F91" t="s">
        <v>112</v>
      </c>
      <c r="G91" t="s">
        <v>109</v>
      </c>
      <c r="H91" t="s">
        <v>93</v>
      </c>
      <c r="I91" t="s">
        <v>96</v>
      </c>
    </row>
    <row r="92" spans="1:9" x14ac:dyDescent="0.35">
      <c r="B92" t="s">
        <v>149</v>
      </c>
      <c r="C92" t="s">
        <v>121</v>
      </c>
      <c r="D92" t="s">
        <v>150</v>
      </c>
      <c r="E92">
        <v>15</v>
      </c>
      <c r="F92">
        <f>data_for_setup_and_charts!$N$1</f>
        <v>2022</v>
      </c>
      <c r="G92" t="s">
        <v>267</v>
      </c>
      <c r="H92" t="s">
        <v>268</v>
      </c>
      <c r="I92" t="s">
        <v>270</v>
      </c>
    </row>
    <row r="93" spans="1:9" x14ac:dyDescent="0.35">
      <c r="A93" t="s">
        <v>278</v>
      </c>
      <c r="B93" t="s">
        <v>88</v>
      </c>
      <c r="C93" t="s">
        <v>90</v>
      </c>
      <c r="D93" t="s">
        <v>89</v>
      </c>
      <c r="E93" t="s">
        <v>111</v>
      </c>
      <c r="F93" t="s">
        <v>112</v>
      </c>
      <c r="G93" t="s">
        <v>111</v>
      </c>
      <c r="H93" t="s">
        <v>92</v>
      </c>
    </row>
    <row r="94" spans="1:9" x14ac:dyDescent="0.35">
      <c r="B94" t="s">
        <v>252</v>
      </c>
      <c r="C94" t="s">
        <v>162</v>
      </c>
      <c r="D94" t="s">
        <v>159</v>
      </c>
      <c r="E94">
        <v>1</v>
      </c>
      <c r="F94">
        <f>data_for_setup_and_charts!$B$1</f>
        <v>2021</v>
      </c>
      <c r="G94" t="str">
        <f>"&gt;="&amp;MONTH(data_for_setup_and_charts!$D$26)</f>
        <v>&gt;=2</v>
      </c>
      <c r="H94" t="s">
        <v>1</v>
      </c>
    </row>
    <row r="95" spans="1:9" x14ac:dyDescent="0.35">
      <c r="B95" t="s">
        <v>88</v>
      </c>
      <c r="C95" t="s">
        <v>90</v>
      </c>
      <c r="D95" t="s">
        <v>89</v>
      </c>
      <c r="E95" t="s">
        <v>111</v>
      </c>
      <c r="F95" t="s">
        <v>112</v>
      </c>
      <c r="G95" t="s">
        <v>111</v>
      </c>
      <c r="H95" t="s">
        <v>92</v>
      </c>
    </row>
    <row r="96" spans="1:9" x14ac:dyDescent="0.35">
      <c r="B96" t="s">
        <v>252</v>
      </c>
      <c r="C96" t="s">
        <v>162</v>
      </c>
      <c r="D96" t="s">
        <v>159</v>
      </c>
      <c r="E96">
        <v>2</v>
      </c>
      <c r="F96">
        <f>data_for_setup_and_charts!$B$1</f>
        <v>2021</v>
      </c>
      <c r="G96" t="str">
        <f>"&gt;="&amp;MONTH(data_for_setup_and_charts!$D$26)</f>
        <v>&gt;=2</v>
      </c>
      <c r="H96" t="s">
        <v>1</v>
      </c>
    </row>
    <row r="97" spans="2:8" x14ac:dyDescent="0.35">
      <c r="B97" t="s">
        <v>88</v>
      </c>
      <c r="C97" t="s">
        <v>90</v>
      </c>
      <c r="D97" t="s">
        <v>89</v>
      </c>
      <c r="E97" t="s">
        <v>111</v>
      </c>
      <c r="F97" t="s">
        <v>112</v>
      </c>
      <c r="G97" t="s">
        <v>111</v>
      </c>
      <c r="H97" t="s">
        <v>92</v>
      </c>
    </row>
    <row r="98" spans="2:8" x14ac:dyDescent="0.35">
      <c r="B98" t="s">
        <v>252</v>
      </c>
      <c r="C98" t="s">
        <v>162</v>
      </c>
      <c r="D98" t="s">
        <v>159</v>
      </c>
      <c r="E98">
        <v>3</v>
      </c>
      <c r="F98">
        <f>data_for_setup_and_charts!$B$1</f>
        <v>2021</v>
      </c>
      <c r="G98" t="str">
        <f>"&gt;="&amp;MONTH(data_for_setup_and_charts!$D$26)</f>
        <v>&gt;=2</v>
      </c>
      <c r="H98" t="s">
        <v>1</v>
      </c>
    </row>
    <row r="99" spans="2:8" x14ac:dyDescent="0.35">
      <c r="B99" t="s">
        <v>88</v>
      </c>
      <c r="C99" t="s">
        <v>90</v>
      </c>
      <c r="D99" t="s">
        <v>89</v>
      </c>
      <c r="E99" t="s">
        <v>111</v>
      </c>
      <c r="F99" t="s">
        <v>112</v>
      </c>
      <c r="G99" t="s">
        <v>111</v>
      </c>
      <c r="H99" t="s">
        <v>92</v>
      </c>
    </row>
    <row r="100" spans="2:8" x14ac:dyDescent="0.35">
      <c r="B100" t="s">
        <v>252</v>
      </c>
      <c r="C100" t="s">
        <v>162</v>
      </c>
      <c r="D100" t="s">
        <v>159</v>
      </c>
      <c r="E100">
        <v>4</v>
      </c>
      <c r="F100">
        <f>data_for_setup_and_charts!$B$1</f>
        <v>2021</v>
      </c>
      <c r="G100" t="str">
        <f>"&gt;="&amp;MONTH(data_for_setup_and_charts!$D$26)</f>
        <v>&gt;=2</v>
      </c>
      <c r="H100" t="s">
        <v>1</v>
      </c>
    </row>
    <row r="101" spans="2:8" x14ac:dyDescent="0.35">
      <c r="B101" t="s">
        <v>88</v>
      </c>
      <c r="C101" t="s">
        <v>90</v>
      </c>
      <c r="D101" t="s">
        <v>89</v>
      </c>
      <c r="E101" t="s">
        <v>111</v>
      </c>
      <c r="F101" t="s">
        <v>112</v>
      </c>
      <c r="G101" t="s">
        <v>111</v>
      </c>
      <c r="H101" t="s">
        <v>92</v>
      </c>
    </row>
    <row r="102" spans="2:8" x14ac:dyDescent="0.35">
      <c r="B102" t="s">
        <v>252</v>
      </c>
      <c r="C102" t="s">
        <v>162</v>
      </c>
      <c r="D102" t="s">
        <v>159</v>
      </c>
      <c r="E102">
        <v>5</v>
      </c>
      <c r="F102">
        <f>data_for_setup_and_charts!$B$1</f>
        <v>2021</v>
      </c>
      <c r="G102" t="str">
        <f>"&gt;="&amp;MONTH(data_for_setup_and_charts!$D$26)</f>
        <v>&gt;=2</v>
      </c>
      <c r="H102" t="s">
        <v>1</v>
      </c>
    </row>
    <row r="103" spans="2:8" x14ac:dyDescent="0.35">
      <c r="B103" t="s">
        <v>88</v>
      </c>
      <c r="C103" t="s">
        <v>90</v>
      </c>
      <c r="D103" t="s">
        <v>89</v>
      </c>
      <c r="E103" t="s">
        <v>111</v>
      </c>
      <c r="F103" t="s">
        <v>112</v>
      </c>
      <c r="G103" t="s">
        <v>111</v>
      </c>
      <c r="H103" t="s">
        <v>92</v>
      </c>
    </row>
    <row r="104" spans="2:8" x14ac:dyDescent="0.35">
      <c r="B104" t="s">
        <v>252</v>
      </c>
      <c r="C104" t="s">
        <v>162</v>
      </c>
      <c r="D104" t="s">
        <v>159</v>
      </c>
      <c r="E104">
        <v>6</v>
      </c>
      <c r="F104">
        <f>data_for_setup_and_charts!$B$1</f>
        <v>2021</v>
      </c>
      <c r="G104" t="str">
        <f>"&gt;="&amp;MONTH(data_for_setup_and_charts!$D$26)</f>
        <v>&gt;=2</v>
      </c>
      <c r="H104" t="s">
        <v>1</v>
      </c>
    </row>
    <row r="105" spans="2:8" x14ac:dyDescent="0.35">
      <c r="B105" t="s">
        <v>88</v>
      </c>
      <c r="C105" t="s">
        <v>90</v>
      </c>
      <c r="D105" t="s">
        <v>89</v>
      </c>
      <c r="E105" t="s">
        <v>111</v>
      </c>
      <c r="F105" t="s">
        <v>112</v>
      </c>
      <c r="G105" t="s">
        <v>111</v>
      </c>
      <c r="H105" t="s">
        <v>92</v>
      </c>
    </row>
    <row r="106" spans="2:8" x14ac:dyDescent="0.35">
      <c r="B106" t="s">
        <v>252</v>
      </c>
      <c r="C106" t="s">
        <v>162</v>
      </c>
      <c r="D106" t="s">
        <v>159</v>
      </c>
      <c r="E106">
        <v>7</v>
      </c>
      <c r="F106">
        <f>data_for_setup_and_charts!$B$1</f>
        <v>2021</v>
      </c>
      <c r="G106" t="str">
        <f>"&gt;="&amp;MONTH(data_for_setup_and_charts!$D$26)</f>
        <v>&gt;=2</v>
      </c>
      <c r="H106" t="s">
        <v>1</v>
      </c>
    </row>
    <row r="107" spans="2:8" x14ac:dyDescent="0.35">
      <c r="B107" t="s">
        <v>88</v>
      </c>
      <c r="C107" t="s">
        <v>90</v>
      </c>
      <c r="D107" t="s">
        <v>89</v>
      </c>
      <c r="E107" t="s">
        <v>111</v>
      </c>
      <c r="F107" t="s">
        <v>112</v>
      </c>
      <c r="G107" t="s">
        <v>111</v>
      </c>
      <c r="H107" t="s">
        <v>92</v>
      </c>
    </row>
    <row r="108" spans="2:8" x14ac:dyDescent="0.35">
      <c r="B108" t="s">
        <v>252</v>
      </c>
      <c r="C108" t="s">
        <v>162</v>
      </c>
      <c r="D108" t="s">
        <v>159</v>
      </c>
      <c r="E108">
        <v>8</v>
      </c>
      <c r="F108">
        <f>data_for_setup_and_charts!$B$1</f>
        <v>2021</v>
      </c>
      <c r="G108" t="str">
        <f>"&gt;="&amp;MONTH(data_for_setup_and_charts!$D$26)</f>
        <v>&gt;=2</v>
      </c>
      <c r="H108" t="s">
        <v>1</v>
      </c>
    </row>
    <row r="109" spans="2:8" x14ac:dyDescent="0.35">
      <c r="B109" t="s">
        <v>88</v>
      </c>
      <c r="C109" t="s">
        <v>90</v>
      </c>
      <c r="D109" t="s">
        <v>89</v>
      </c>
      <c r="E109" t="s">
        <v>111</v>
      </c>
      <c r="F109" t="s">
        <v>112</v>
      </c>
      <c r="G109" t="s">
        <v>111</v>
      </c>
      <c r="H109" t="s">
        <v>92</v>
      </c>
    </row>
    <row r="110" spans="2:8" x14ac:dyDescent="0.35">
      <c r="B110" t="s">
        <v>252</v>
      </c>
      <c r="C110" t="s">
        <v>162</v>
      </c>
      <c r="D110" t="s">
        <v>159</v>
      </c>
      <c r="E110">
        <v>9</v>
      </c>
      <c r="F110">
        <f>data_for_setup_and_charts!$B$1</f>
        <v>2021</v>
      </c>
      <c r="G110" t="str">
        <f>"&gt;="&amp;MONTH(data_for_setup_and_charts!$D$26)</f>
        <v>&gt;=2</v>
      </c>
      <c r="H110" t="s">
        <v>1</v>
      </c>
    </row>
    <row r="111" spans="2:8" x14ac:dyDescent="0.35">
      <c r="B111" t="s">
        <v>88</v>
      </c>
      <c r="C111" t="s">
        <v>90</v>
      </c>
      <c r="D111" t="s">
        <v>89</v>
      </c>
      <c r="E111" t="s">
        <v>111</v>
      </c>
      <c r="F111" t="s">
        <v>112</v>
      </c>
      <c r="G111" t="s">
        <v>111</v>
      </c>
      <c r="H111" t="s">
        <v>92</v>
      </c>
    </row>
    <row r="112" spans="2:8" x14ac:dyDescent="0.35">
      <c r="B112" t="s">
        <v>252</v>
      </c>
      <c r="C112" t="s">
        <v>162</v>
      </c>
      <c r="D112" t="s">
        <v>159</v>
      </c>
      <c r="E112">
        <v>10</v>
      </c>
      <c r="F112">
        <f>data_for_setup_and_charts!$B$1</f>
        <v>2021</v>
      </c>
      <c r="G112" t="str">
        <f>"&gt;="&amp;MONTH(data_for_setup_and_charts!$D$26)</f>
        <v>&gt;=2</v>
      </c>
      <c r="H112" t="s">
        <v>1</v>
      </c>
    </row>
    <row r="113" spans="1:8" x14ac:dyDescent="0.35">
      <c r="B113" t="s">
        <v>88</v>
      </c>
      <c r="C113" t="s">
        <v>90</v>
      </c>
      <c r="D113" t="s">
        <v>89</v>
      </c>
      <c r="E113" t="s">
        <v>111</v>
      </c>
      <c r="F113" t="s">
        <v>112</v>
      </c>
      <c r="G113" t="s">
        <v>111</v>
      </c>
      <c r="H113" t="s">
        <v>92</v>
      </c>
    </row>
    <row r="114" spans="1:8" x14ac:dyDescent="0.35">
      <c r="B114" t="s">
        <v>252</v>
      </c>
      <c r="C114" t="s">
        <v>162</v>
      </c>
      <c r="D114" t="s">
        <v>159</v>
      </c>
      <c r="E114">
        <v>11</v>
      </c>
      <c r="F114">
        <f>data_for_setup_and_charts!$B$1</f>
        <v>2021</v>
      </c>
      <c r="G114" t="str">
        <f>"&gt;="&amp;MONTH(data_for_setup_and_charts!$D$26)</f>
        <v>&gt;=2</v>
      </c>
      <c r="H114" t="s">
        <v>1</v>
      </c>
    </row>
    <row r="115" spans="1:8" x14ac:dyDescent="0.35">
      <c r="B115" t="s">
        <v>88</v>
      </c>
      <c r="C115" t="s">
        <v>90</v>
      </c>
      <c r="D115" t="s">
        <v>89</v>
      </c>
      <c r="E115" t="s">
        <v>111</v>
      </c>
      <c r="F115" t="s">
        <v>112</v>
      </c>
      <c r="G115" t="s">
        <v>111</v>
      </c>
      <c r="H115" t="s">
        <v>92</v>
      </c>
    </row>
    <row r="116" spans="1:8" x14ac:dyDescent="0.35">
      <c r="B116" t="s">
        <v>252</v>
      </c>
      <c r="C116" t="s">
        <v>162</v>
      </c>
      <c r="D116" t="s">
        <v>159</v>
      </c>
      <c r="E116">
        <v>12</v>
      </c>
      <c r="F116">
        <f>data_for_setup_and_charts!$B$1</f>
        <v>2021</v>
      </c>
      <c r="G116" t="str">
        <f>"&gt;="&amp;MONTH(data_for_setup_and_charts!$D$26)</f>
        <v>&gt;=2</v>
      </c>
      <c r="H116" t="s">
        <v>1</v>
      </c>
    </row>
    <row r="117" spans="1:8" x14ac:dyDescent="0.35">
      <c r="A117" t="s">
        <v>279</v>
      </c>
      <c r="B117" t="s">
        <v>88</v>
      </c>
      <c r="C117" t="s">
        <v>90</v>
      </c>
      <c r="D117" t="s">
        <v>89</v>
      </c>
      <c r="E117" t="s">
        <v>111</v>
      </c>
      <c r="F117" t="s">
        <v>112</v>
      </c>
      <c r="G117" t="s">
        <v>111</v>
      </c>
      <c r="H117" t="s">
        <v>93</v>
      </c>
    </row>
    <row r="118" spans="1:8" x14ac:dyDescent="0.35">
      <c r="B118" t="s">
        <v>252</v>
      </c>
      <c r="C118" t="s">
        <v>121</v>
      </c>
      <c r="D118" t="s">
        <v>159</v>
      </c>
      <c r="E118">
        <v>1</v>
      </c>
      <c r="F118">
        <f>data_for_setup_and_charts!$B$1</f>
        <v>2021</v>
      </c>
      <c r="G118" t="str">
        <f>"&gt;="&amp;MONTH(data_for_setup_and_charts!$D$26)</f>
        <v>&gt;=2</v>
      </c>
      <c r="H118" s="41" t="str">
        <f>"&lt;&gt;TOBE_OFFBALANCE"</f>
        <v>&lt;&gt;TOBE_OFFBALANCE</v>
      </c>
    </row>
    <row r="119" spans="1:8" x14ac:dyDescent="0.35">
      <c r="B119" t="s">
        <v>88</v>
      </c>
      <c r="C119" t="s">
        <v>90</v>
      </c>
      <c r="D119" t="s">
        <v>89</v>
      </c>
      <c r="E119" t="s">
        <v>111</v>
      </c>
      <c r="F119" t="s">
        <v>112</v>
      </c>
      <c r="G119" t="s">
        <v>111</v>
      </c>
      <c r="H119" t="s">
        <v>93</v>
      </c>
    </row>
    <row r="120" spans="1:8" x14ac:dyDescent="0.35">
      <c r="B120" t="s">
        <v>252</v>
      </c>
      <c r="C120" t="s">
        <v>121</v>
      </c>
      <c r="D120" t="s">
        <v>159</v>
      </c>
      <c r="E120">
        <v>2</v>
      </c>
      <c r="F120">
        <f>data_for_setup_and_charts!$B$1</f>
        <v>2021</v>
      </c>
      <c r="G120" t="str">
        <f>"&gt;="&amp;MONTH(data_for_setup_and_charts!$D$26)</f>
        <v>&gt;=2</v>
      </c>
      <c r="H120" s="41" t="str">
        <f>"&lt;&gt;TOBE_OFFBALANCE"</f>
        <v>&lt;&gt;TOBE_OFFBALANCE</v>
      </c>
    </row>
    <row r="121" spans="1:8" x14ac:dyDescent="0.35">
      <c r="B121" t="s">
        <v>88</v>
      </c>
      <c r="C121" t="s">
        <v>90</v>
      </c>
      <c r="D121" t="s">
        <v>89</v>
      </c>
      <c r="E121" t="s">
        <v>111</v>
      </c>
      <c r="F121" t="s">
        <v>112</v>
      </c>
      <c r="G121" t="s">
        <v>111</v>
      </c>
      <c r="H121" t="s">
        <v>93</v>
      </c>
    </row>
    <row r="122" spans="1:8" x14ac:dyDescent="0.35">
      <c r="B122" t="s">
        <v>252</v>
      </c>
      <c r="C122" t="s">
        <v>121</v>
      </c>
      <c r="D122" t="s">
        <v>159</v>
      </c>
      <c r="E122">
        <v>3</v>
      </c>
      <c r="F122">
        <f>data_for_setup_and_charts!$B$1</f>
        <v>2021</v>
      </c>
      <c r="G122" t="str">
        <f>"&gt;="&amp;MONTH(data_for_setup_and_charts!$D$26)</f>
        <v>&gt;=2</v>
      </c>
      <c r="H122" s="41" t="str">
        <f>"&lt;&gt;TOBE_OFFBALANCE"</f>
        <v>&lt;&gt;TOBE_OFFBALANCE</v>
      </c>
    </row>
    <row r="123" spans="1:8" x14ac:dyDescent="0.35">
      <c r="B123" t="s">
        <v>88</v>
      </c>
      <c r="C123" t="s">
        <v>90</v>
      </c>
      <c r="D123" t="s">
        <v>89</v>
      </c>
      <c r="E123" t="s">
        <v>111</v>
      </c>
      <c r="F123" t="s">
        <v>112</v>
      </c>
      <c r="G123" t="s">
        <v>111</v>
      </c>
      <c r="H123" t="s">
        <v>93</v>
      </c>
    </row>
    <row r="124" spans="1:8" x14ac:dyDescent="0.35">
      <c r="B124" t="s">
        <v>252</v>
      </c>
      <c r="C124" t="s">
        <v>121</v>
      </c>
      <c r="D124" t="s">
        <v>159</v>
      </c>
      <c r="E124">
        <v>4</v>
      </c>
      <c r="F124">
        <f>data_for_setup_and_charts!$B$1</f>
        <v>2021</v>
      </c>
      <c r="G124" t="str">
        <f>"&gt;="&amp;MONTH(data_for_setup_and_charts!$D$26)</f>
        <v>&gt;=2</v>
      </c>
      <c r="H124" s="41" t="str">
        <f>"&lt;&gt;TOBE_OFFBALANCE"</f>
        <v>&lt;&gt;TOBE_OFFBALANCE</v>
      </c>
    </row>
    <row r="125" spans="1:8" x14ac:dyDescent="0.35">
      <c r="B125" t="s">
        <v>88</v>
      </c>
      <c r="C125" t="s">
        <v>90</v>
      </c>
      <c r="D125" t="s">
        <v>89</v>
      </c>
      <c r="E125" t="s">
        <v>111</v>
      </c>
      <c r="F125" t="s">
        <v>112</v>
      </c>
      <c r="G125" t="s">
        <v>111</v>
      </c>
      <c r="H125" t="s">
        <v>93</v>
      </c>
    </row>
    <row r="126" spans="1:8" x14ac:dyDescent="0.35">
      <c r="B126" t="s">
        <v>252</v>
      </c>
      <c r="C126" t="s">
        <v>121</v>
      </c>
      <c r="D126" t="s">
        <v>159</v>
      </c>
      <c r="E126">
        <v>5</v>
      </c>
      <c r="F126">
        <f>data_for_setup_and_charts!$B$1</f>
        <v>2021</v>
      </c>
      <c r="G126" t="str">
        <f>"&gt;="&amp;MONTH(data_for_setup_and_charts!$D$26)</f>
        <v>&gt;=2</v>
      </c>
      <c r="H126" s="41" t="str">
        <f>"&lt;&gt;TOBE_OFFBALANCE"</f>
        <v>&lt;&gt;TOBE_OFFBALANCE</v>
      </c>
    </row>
    <row r="127" spans="1:8" x14ac:dyDescent="0.35">
      <c r="B127" t="s">
        <v>88</v>
      </c>
      <c r="C127" t="s">
        <v>90</v>
      </c>
      <c r="D127" t="s">
        <v>89</v>
      </c>
      <c r="E127" t="s">
        <v>111</v>
      </c>
      <c r="F127" t="s">
        <v>112</v>
      </c>
      <c r="G127" t="s">
        <v>111</v>
      </c>
      <c r="H127" t="s">
        <v>93</v>
      </c>
    </row>
    <row r="128" spans="1:8" x14ac:dyDescent="0.35">
      <c r="B128" t="s">
        <v>252</v>
      </c>
      <c r="C128" t="s">
        <v>121</v>
      </c>
      <c r="D128" t="s">
        <v>159</v>
      </c>
      <c r="E128">
        <v>6</v>
      </c>
      <c r="F128">
        <f>data_for_setup_and_charts!$B$1</f>
        <v>2021</v>
      </c>
      <c r="G128" t="str">
        <f>"&gt;="&amp;MONTH(data_for_setup_and_charts!$D$26)</f>
        <v>&gt;=2</v>
      </c>
      <c r="H128" s="41" t="str">
        <f>"&lt;&gt;TOBE_OFFBALANCE"</f>
        <v>&lt;&gt;TOBE_OFFBALANCE</v>
      </c>
    </row>
    <row r="129" spans="1:9" x14ac:dyDescent="0.35">
      <c r="B129" t="s">
        <v>88</v>
      </c>
      <c r="C129" t="s">
        <v>90</v>
      </c>
      <c r="D129" t="s">
        <v>89</v>
      </c>
      <c r="E129" t="s">
        <v>111</v>
      </c>
      <c r="F129" t="s">
        <v>112</v>
      </c>
      <c r="G129" t="s">
        <v>111</v>
      </c>
      <c r="H129" t="s">
        <v>93</v>
      </c>
    </row>
    <row r="130" spans="1:9" x14ac:dyDescent="0.35">
      <c r="B130" t="s">
        <v>252</v>
      </c>
      <c r="C130" t="s">
        <v>121</v>
      </c>
      <c r="D130" t="s">
        <v>159</v>
      </c>
      <c r="E130">
        <v>7</v>
      </c>
      <c r="F130">
        <f>data_for_setup_and_charts!$B$1</f>
        <v>2021</v>
      </c>
      <c r="G130" t="str">
        <f>"&gt;="&amp;MONTH(data_for_setup_and_charts!$D$26)</f>
        <v>&gt;=2</v>
      </c>
      <c r="H130" s="41" t="str">
        <f>"&lt;&gt;TOBE_OFFBALANCE"</f>
        <v>&lt;&gt;TOBE_OFFBALANCE</v>
      </c>
    </row>
    <row r="131" spans="1:9" x14ac:dyDescent="0.35">
      <c r="B131" t="s">
        <v>88</v>
      </c>
      <c r="C131" t="s">
        <v>90</v>
      </c>
      <c r="D131" t="s">
        <v>89</v>
      </c>
      <c r="E131" t="s">
        <v>111</v>
      </c>
      <c r="F131" t="s">
        <v>112</v>
      </c>
      <c r="G131" t="s">
        <v>111</v>
      </c>
      <c r="H131" t="s">
        <v>93</v>
      </c>
    </row>
    <row r="132" spans="1:9" x14ac:dyDescent="0.35">
      <c r="B132" t="s">
        <v>252</v>
      </c>
      <c r="C132" t="s">
        <v>121</v>
      </c>
      <c r="D132" t="s">
        <v>159</v>
      </c>
      <c r="E132">
        <v>8</v>
      </c>
      <c r="F132">
        <f>data_for_setup_and_charts!$B$1</f>
        <v>2021</v>
      </c>
      <c r="G132" t="str">
        <f>"&gt;="&amp;MONTH(data_for_setup_and_charts!$D$26)</f>
        <v>&gt;=2</v>
      </c>
      <c r="H132" s="41" t="str">
        <f>"&lt;&gt;TOBE_OFFBALANCE"</f>
        <v>&lt;&gt;TOBE_OFFBALANCE</v>
      </c>
    </row>
    <row r="133" spans="1:9" x14ac:dyDescent="0.35">
      <c r="B133" t="s">
        <v>88</v>
      </c>
      <c r="C133" t="s">
        <v>90</v>
      </c>
      <c r="D133" t="s">
        <v>89</v>
      </c>
      <c r="E133" t="s">
        <v>111</v>
      </c>
      <c r="F133" t="s">
        <v>112</v>
      </c>
      <c r="G133" t="s">
        <v>111</v>
      </c>
      <c r="H133" t="s">
        <v>93</v>
      </c>
    </row>
    <row r="134" spans="1:9" x14ac:dyDescent="0.35">
      <c r="B134" t="s">
        <v>252</v>
      </c>
      <c r="C134" t="s">
        <v>121</v>
      </c>
      <c r="D134" t="s">
        <v>159</v>
      </c>
      <c r="E134">
        <v>9</v>
      </c>
      <c r="F134">
        <f>data_for_setup_and_charts!$B$1</f>
        <v>2021</v>
      </c>
      <c r="G134" t="str">
        <f>"&gt;="&amp;MONTH(data_for_setup_and_charts!$D$26)</f>
        <v>&gt;=2</v>
      </c>
      <c r="H134" s="41" t="str">
        <f>"&lt;&gt;TOBE_OFFBALANCE"</f>
        <v>&lt;&gt;TOBE_OFFBALANCE</v>
      </c>
    </row>
    <row r="135" spans="1:9" x14ac:dyDescent="0.35">
      <c r="B135" t="s">
        <v>88</v>
      </c>
      <c r="C135" t="s">
        <v>90</v>
      </c>
      <c r="D135" t="s">
        <v>89</v>
      </c>
      <c r="E135" t="s">
        <v>111</v>
      </c>
      <c r="F135" t="s">
        <v>112</v>
      </c>
      <c r="G135" t="s">
        <v>111</v>
      </c>
      <c r="H135" t="s">
        <v>93</v>
      </c>
    </row>
    <row r="136" spans="1:9" x14ac:dyDescent="0.35">
      <c r="B136" t="s">
        <v>252</v>
      </c>
      <c r="C136" t="s">
        <v>121</v>
      </c>
      <c r="D136" t="s">
        <v>159</v>
      </c>
      <c r="E136">
        <v>10</v>
      </c>
      <c r="F136">
        <f>data_for_setup_and_charts!$B$1</f>
        <v>2021</v>
      </c>
      <c r="G136" t="str">
        <f>"&gt;="&amp;MONTH(data_for_setup_and_charts!$D$26)</f>
        <v>&gt;=2</v>
      </c>
      <c r="H136" s="41" t="str">
        <f>"&lt;&gt;TOBE_OFFBALANCE"</f>
        <v>&lt;&gt;TOBE_OFFBALANCE</v>
      </c>
    </row>
    <row r="137" spans="1:9" x14ac:dyDescent="0.35">
      <c r="B137" t="s">
        <v>88</v>
      </c>
      <c r="C137" t="s">
        <v>90</v>
      </c>
      <c r="D137" t="s">
        <v>89</v>
      </c>
      <c r="E137" t="s">
        <v>111</v>
      </c>
      <c r="F137" t="s">
        <v>112</v>
      </c>
      <c r="G137" t="s">
        <v>111</v>
      </c>
      <c r="H137" t="s">
        <v>93</v>
      </c>
    </row>
    <row r="138" spans="1:9" x14ac:dyDescent="0.35">
      <c r="B138" t="s">
        <v>252</v>
      </c>
      <c r="C138" t="s">
        <v>121</v>
      </c>
      <c r="D138" t="s">
        <v>159</v>
      </c>
      <c r="E138">
        <v>11</v>
      </c>
      <c r="F138">
        <f>data_for_setup_and_charts!$B$1</f>
        <v>2021</v>
      </c>
      <c r="G138" t="str">
        <f>"&gt;="&amp;MONTH(data_for_setup_and_charts!$D$26)</f>
        <v>&gt;=2</v>
      </c>
      <c r="H138" s="41" t="str">
        <f>"&lt;&gt;TOBE_OFFBALANCE"</f>
        <v>&lt;&gt;TOBE_OFFBALANCE</v>
      </c>
    </row>
    <row r="139" spans="1:9" x14ac:dyDescent="0.35">
      <c r="B139" t="s">
        <v>88</v>
      </c>
      <c r="C139" t="s">
        <v>90</v>
      </c>
      <c r="D139" t="s">
        <v>89</v>
      </c>
      <c r="E139" t="s">
        <v>111</v>
      </c>
      <c r="F139" t="s">
        <v>112</v>
      </c>
      <c r="G139" t="s">
        <v>111</v>
      </c>
      <c r="H139" t="s">
        <v>93</v>
      </c>
    </row>
    <row r="140" spans="1:9" x14ac:dyDescent="0.35">
      <c r="B140" t="s">
        <v>252</v>
      </c>
      <c r="C140" t="s">
        <v>121</v>
      </c>
      <c r="D140" t="s">
        <v>159</v>
      </c>
      <c r="E140">
        <v>12</v>
      </c>
      <c r="F140">
        <f>data_for_setup_and_charts!$B$1</f>
        <v>2021</v>
      </c>
      <c r="G140" t="str">
        <f>"&gt;="&amp;MONTH(data_for_setup_and_charts!$D$26)</f>
        <v>&gt;=2</v>
      </c>
      <c r="H140" s="41" t="str">
        <f>"&lt;&gt;TOBE_OFFBALANCE"</f>
        <v>&lt;&gt;TOBE_OFFBALANCE</v>
      </c>
    </row>
    <row r="141" spans="1:9" x14ac:dyDescent="0.35">
      <c r="A141" t="s">
        <v>280</v>
      </c>
      <c r="B141" t="s">
        <v>88</v>
      </c>
      <c r="C141" t="s">
        <v>90</v>
      </c>
      <c r="D141" t="s">
        <v>89</v>
      </c>
      <c r="E141" t="s">
        <v>111</v>
      </c>
      <c r="F141" t="s">
        <v>112</v>
      </c>
      <c r="G141" t="s">
        <v>111</v>
      </c>
      <c r="H141" t="s">
        <v>96</v>
      </c>
      <c r="I141" t="s">
        <v>92</v>
      </c>
    </row>
    <row r="142" spans="1:9" x14ac:dyDescent="0.35">
      <c r="B142" t="s">
        <v>149</v>
      </c>
      <c r="C142" t="s">
        <v>162</v>
      </c>
      <c r="D142" t="s">
        <v>159</v>
      </c>
      <c r="E142">
        <v>1</v>
      </c>
      <c r="F142">
        <f>data_for_setup_and_charts!$B$1</f>
        <v>2021</v>
      </c>
      <c r="G142" t="str">
        <f>"&gt;="&amp;MONTH(data_for_setup_and_charts!$D$26)</f>
        <v>&gt;=2</v>
      </c>
      <c r="H142" t="s">
        <v>269</v>
      </c>
      <c r="I142" t="s">
        <v>1</v>
      </c>
    </row>
    <row r="143" spans="1:9" x14ac:dyDescent="0.35">
      <c r="B143" t="s">
        <v>88</v>
      </c>
      <c r="C143" t="s">
        <v>90</v>
      </c>
      <c r="D143" t="s">
        <v>89</v>
      </c>
      <c r="E143" t="s">
        <v>111</v>
      </c>
      <c r="F143" t="s">
        <v>112</v>
      </c>
      <c r="G143" t="s">
        <v>111</v>
      </c>
      <c r="H143" t="s">
        <v>96</v>
      </c>
      <c r="I143" t="s">
        <v>92</v>
      </c>
    </row>
    <row r="144" spans="1:9" x14ac:dyDescent="0.35">
      <c r="B144" t="s">
        <v>149</v>
      </c>
      <c r="C144" t="s">
        <v>162</v>
      </c>
      <c r="D144" t="s">
        <v>159</v>
      </c>
      <c r="E144">
        <v>2</v>
      </c>
      <c r="F144">
        <f>data_for_setup_and_charts!$B$1</f>
        <v>2021</v>
      </c>
      <c r="G144" t="str">
        <f>"&gt;="&amp;MONTH(data_for_setup_and_charts!$D$26)</f>
        <v>&gt;=2</v>
      </c>
      <c r="H144" t="s">
        <v>269</v>
      </c>
      <c r="I144" t="s">
        <v>1</v>
      </c>
    </row>
    <row r="145" spans="2:9" x14ac:dyDescent="0.35">
      <c r="B145" t="s">
        <v>88</v>
      </c>
      <c r="C145" t="s">
        <v>90</v>
      </c>
      <c r="D145" t="s">
        <v>89</v>
      </c>
      <c r="E145" t="s">
        <v>111</v>
      </c>
      <c r="F145" t="s">
        <v>112</v>
      </c>
      <c r="G145" t="s">
        <v>111</v>
      </c>
      <c r="H145" t="s">
        <v>96</v>
      </c>
      <c r="I145" t="s">
        <v>92</v>
      </c>
    </row>
    <row r="146" spans="2:9" x14ac:dyDescent="0.35">
      <c r="B146" t="s">
        <v>149</v>
      </c>
      <c r="C146" t="s">
        <v>162</v>
      </c>
      <c r="D146" t="s">
        <v>159</v>
      </c>
      <c r="E146">
        <v>3</v>
      </c>
      <c r="F146">
        <f>data_for_setup_and_charts!$B$1</f>
        <v>2021</v>
      </c>
      <c r="G146" t="str">
        <f>"&gt;="&amp;MONTH(data_for_setup_and_charts!$D$26)</f>
        <v>&gt;=2</v>
      </c>
      <c r="H146" t="s">
        <v>269</v>
      </c>
      <c r="I146" t="s">
        <v>1</v>
      </c>
    </row>
    <row r="147" spans="2:9" x14ac:dyDescent="0.35">
      <c r="B147" t="s">
        <v>88</v>
      </c>
      <c r="C147" t="s">
        <v>90</v>
      </c>
      <c r="D147" t="s">
        <v>89</v>
      </c>
      <c r="E147" t="s">
        <v>111</v>
      </c>
      <c r="F147" t="s">
        <v>112</v>
      </c>
      <c r="G147" t="s">
        <v>111</v>
      </c>
      <c r="H147" t="s">
        <v>96</v>
      </c>
      <c r="I147" t="s">
        <v>92</v>
      </c>
    </row>
    <row r="148" spans="2:9" x14ac:dyDescent="0.35">
      <c r="B148" t="s">
        <v>149</v>
      </c>
      <c r="C148" t="s">
        <v>162</v>
      </c>
      <c r="D148" t="s">
        <v>159</v>
      </c>
      <c r="E148">
        <v>4</v>
      </c>
      <c r="F148">
        <f>data_for_setup_and_charts!$B$1</f>
        <v>2021</v>
      </c>
      <c r="G148" t="str">
        <f>"&gt;="&amp;MONTH(data_for_setup_and_charts!$D$26)</f>
        <v>&gt;=2</v>
      </c>
      <c r="H148" t="s">
        <v>269</v>
      </c>
      <c r="I148" t="s">
        <v>1</v>
      </c>
    </row>
    <row r="149" spans="2:9" x14ac:dyDescent="0.35">
      <c r="B149" t="s">
        <v>88</v>
      </c>
      <c r="C149" t="s">
        <v>90</v>
      </c>
      <c r="D149" t="s">
        <v>89</v>
      </c>
      <c r="E149" t="s">
        <v>111</v>
      </c>
      <c r="F149" t="s">
        <v>112</v>
      </c>
      <c r="G149" t="s">
        <v>111</v>
      </c>
      <c r="H149" t="s">
        <v>96</v>
      </c>
      <c r="I149" t="s">
        <v>92</v>
      </c>
    </row>
    <row r="150" spans="2:9" x14ac:dyDescent="0.35">
      <c r="B150" t="s">
        <v>149</v>
      </c>
      <c r="C150" t="s">
        <v>162</v>
      </c>
      <c r="D150" t="s">
        <v>159</v>
      </c>
      <c r="E150">
        <v>5</v>
      </c>
      <c r="F150">
        <f>data_for_setup_and_charts!$B$1</f>
        <v>2021</v>
      </c>
      <c r="G150" t="str">
        <f>"&gt;="&amp;MONTH(data_for_setup_and_charts!$D$26)</f>
        <v>&gt;=2</v>
      </c>
      <c r="H150" t="s">
        <v>269</v>
      </c>
      <c r="I150" t="s">
        <v>1</v>
      </c>
    </row>
    <row r="151" spans="2:9" x14ac:dyDescent="0.35">
      <c r="B151" t="s">
        <v>88</v>
      </c>
      <c r="C151" t="s">
        <v>90</v>
      </c>
      <c r="D151" t="s">
        <v>89</v>
      </c>
      <c r="E151" t="s">
        <v>111</v>
      </c>
      <c r="F151" t="s">
        <v>112</v>
      </c>
      <c r="G151" t="s">
        <v>111</v>
      </c>
      <c r="H151" t="s">
        <v>96</v>
      </c>
      <c r="I151" t="s">
        <v>92</v>
      </c>
    </row>
    <row r="152" spans="2:9" x14ac:dyDescent="0.35">
      <c r="B152" t="s">
        <v>149</v>
      </c>
      <c r="C152" t="s">
        <v>162</v>
      </c>
      <c r="D152" t="s">
        <v>159</v>
      </c>
      <c r="E152">
        <v>6</v>
      </c>
      <c r="F152">
        <f>data_for_setup_and_charts!$B$1</f>
        <v>2021</v>
      </c>
      <c r="G152" t="str">
        <f>"&gt;="&amp;MONTH(data_for_setup_and_charts!$D$26)</f>
        <v>&gt;=2</v>
      </c>
      <c r="H152" t="s">
        <v>269</v>
      </c>
      <c r="I152" t="s">
        <v>1</v>
      </c>
    </row>
    <row r="153" spans="2:9" x14ac:dyDescent="0.35">
      <c r="B153" t="s">
        <v>88</v>
      </c>
      <c r="C153" t="s">
        <v>90</v>
      </c>
      <c r="D153" t="s">
        <v>89</v>
      </c>
      <c r="E153" t="s">
        <v>111</v>
      </c>
      <c r="F153" t="s">
        <v>112</v>
      </c>
      <c r="G153" t="s">
        <v>111</v>
      </c>
      <c r="H153" t="s">
        <v>96</v>
      </c>
      <c r="I153" t="s">
        <v>92</v>
      </c>
    </row>
    <row r="154" spans="2:9" x14ac:dyDescent="0.35">
      <c r="B154" t="s">
        <v>149</v>
      </c>
      <c r="C154" t="s">
        <v>162</v>
      </c>
      <c r="D154" t="s">
        <v>159</v>
      </c>
      <c r="E154">
        <v>7</v>
      </c>
      <c r="F154">
        <f>data_for_setup_and_charts!$B$1</f>
        <v>2021</v>
      </c>
      <c r="G154" t="str">
        <f>"&gt;="&amp;MONTH(data_for_setup_and_charts!$D$26)</f>
        <v>&gt;=2</v>
      </c>
      <c r="H154" t="s">
        <v>269</v>
      </c>
      <c r="I154" t="s">
        <v>1</v>
      </c>
    </row>
    <row r="155" spans="2:9" x14ac:dyDescent="0.35">
      <c r="B155" t="s">
        <v>88</v>
      </c>
      <c r="C155" t="s">
        <v>90</v>
      </c>
      <c r="D155" t="s">
        <v>89</v>
      </c>
      <c r="E155" t="s">
        <v>111</v>
      </c>
      <c r="F155" t="s">
        <v>112</v>
      </c>
      <c r="G155" t="s">
        <v>111</v>
      </c>
      <c r="H155" t="s">
        <v>96</v>
      </c>
      <c r="I155" t="s">
        <v>92</v>
      </c>
    </row>
    <row r="156" spans="2:9" x14ac:dyDescent="0.35">
      <c r="B156" t="s">
        <v>149</v>
      </c>
      <c r="C156" t="s">
        <v>162</v>
      </c>
      <c r="D156" t="s">
        <v>159</v>
      </c>
      <c r="E156">
        <v>8</v>
      </c>
      <c r="F156">
        <f>data_for_setup_and_charts!$B$1</f>
        <v>2021</v>
      </c>
      <c r="G156" t="str">
        <f>"&gt;="&amp;MONTH(data_for_setup_and_charts!$D$26)</f>
        <v>&gt;=2</v>
      </c>
      <c r="H156" t="s">
        <v>269</v>
      </c>
      <c r="I156" t="s">
        <v>1</v>
      </c>
    </row>
    <row r="157" spans="2:9" x14ac:dyDescent="0.35">
      <c r="B157" t="s">
        <v>88</v>
      </c>
      <c r="C157" t="s">
        <v>90</v>
      </c>
      <c r="D157" t="s">
        <v>89</v>
      </c>
      <c r="E157" t="s">
        <v>111</v>
      </c>
      <c r="F157" t="s">
        <v>112</v>
      </c>
      <c r="G157" t="s">
        <v>111</v>
      </c>
      <c r="H157" t="s">
        <v>96</v>
      </c>
      <c r="I157" t="s">
        <v>92</v>
      </c>
    </row>
    <row r="158" spans="2:9" x14ac:dyDescent="0.35">
      <c r="B158" t="s">
        <v>149</v>
      </c>
      <c r="C158" t="s">
        <v>162</v>
      </c>
      <c r="D158" t="s">
        <v>159</v>
      </c>
      <c r="E158">
        <v>9</v>
      </c>
      <c r="F158">
        <f>data_for_setup_and_charts!$B$1</f>
        <v>2021</v>
      </c>
      <c r="G158" t="str">
        <f>"&gt;="&amp;MONTH(data_for_setup_and_charts!$D$26)</f>
        <v>&gt;=2</v>
      </c>
      <c r="H158" t="s">
        <v>269</v>
      </c>
      <c r="I158" t="s">
        <v>1</v>
      </c>
    </row>
    <row r="159" spans="2:9" x14ac:dyDescent="0.35">
      <c r="B159" t="s">
        <v>88</v>
      </c>
      <c r="C159" t="s">
        <v>90</v>
      </c>
      <c r="D159" t="s">
        <v>89</v>
      </c>
      <c r="E159" t="s">
        <v>111</v>
      </c>
      <c r="F159" t="s">
        <v>112</v>
      </c>
      <c r="G159" t="s">
        <v>111</v>
      </c>
      <c r="H159" t="s">
        <v>96</v>
      </c>
      <c r="I159" t="s">
        <v>92</v>
      </c>
    </row>
    <row r="160" spans="2:9" x14ac:dyDescent="0.35">
      <c r="B160" t="s">
        <v>149</v>
      </c>
      <c r="C160" t="s">
        <v>162</v>
      </c>
      <c r="D160" t="s">
        <v>159</v>
      </c>
      <c r="E160">
        <v>10</v>
      </c>
      <c r="F160">
        <f>data_for_setup_and_charts!$B$1</f>
        <v>2021</v>
      </c>
      <c r="G160" t="str">
        <f>"&gt;="&amp;MONTH(data_for_setup_and_charts!$D$26)</f>
        <v>&gt;=2</v>
      </c>
      <c r="H160" t="s">
        <v>269</v>
      </c>
      <c r="I160" t="s">
        <v>1</v>
      </c>
    </row>
    <row r="161" spans="1:9" x14ac:dyDescent="0.35">
      <c r="B161" t="s">
        <v>88</v>
      </c>
      <c r="C161" t="s">
        <v>90</v>
      </c>
      <c r="D161" t="s">
        <v>89</v>
      </c>
      <c r="E161" t="s">
        <v>111</v>
      </c>
      <c r="F161" t="s">
        <v>112</v>
      </c>
      <c r="G161" t="s">
        <v>111</v>
      </c>
      <c r="H161" t="s">
        <v>96</v>
      </c>
      <c r="I161" t="s">
        <v>92</v>
      </c>
    </row>
    <row r="162" spans="1:9" x14ac:dyDescent="0.35">
      <c r="B162" t="s">
        <v>149</v>
      </c>
      <c r="C162" t="s">
        <v>162</v>
      </c>
      <c r="D162" t="s">
        <v>159</v>
      </c>
      <c r="E162">
        <v>11</v>
      </c>
      <c r="F162">
        <f>data_for_setup_and_charts!$B$1</f>
        <v>2021</v>
      </c>
      <c r="G162" t="str">
        <f>"&gt;="&amp;MONTH(data_for_setup_and_charts!$D$26)</f>
        <v>&gt;=2</v>
      </c>
      <c r="H162" t="s">
        <v>269</v>
      </c>
      <c r="I162" t="s">
        <v>1</v>
      </c>
    </row>
    <row r="163" spans="1:9" x14ac:dyDescent="0.35">
      <c r="B163" t="s">
        <v>88</v>
      </c>
      <c r="C163" t="s">
        <v>90</v>
      </c>
      <c r="D163" t="s">
        <v>89</v>
      </c>
      <c r="E163" t="s">
        <v>111</v>
      </c>
      <c r="F163" t="s">
        <v>112</v>
      </c>
      <c r="G163" t="s">
        <v>111</v>
      </c>
      <c r="H163" t="s">
        <v>96</v>
      </c>
      <c r="I163" t="s">
        <v>92</v>
      </c>
    </row>
    <row r="164" spans="1:9" x14ac:dyDescent="0.35">
      <c r="B164" t="s">
        <v>149</v>
      </c>
      <c r="C164" t="s">
        <v>162</v>
      </c>
      <c r="D164" t="s">
        <v>159</v>
      </c>
      <c r="E164">
        <v>12</v>
      </c>
      <c r="F164">
        <f>data_for_setup_and_charts!$B$1</f>
        <v>2021</v>
      </c>
      <c r="G164" t="str">
        <f>"&gt;="&amp;MONTH(data_for_setup_and_charts!$D$26)</f>
        <v>&gt;=2</v>
      </c>
      <c r="H164" t="s">
        <v>269</v>
      </c>
      <c r="I164" t="s">
        <v>1</v>
      </c>
    </row>
    <row r="165" spans="1:9" x14ac:dyDescent="0.35">
      <c r="A165" t="s">
        <v>281</v>
      </c>
      <c r="B165" t="s">
        <v>88</v>
      </c>
      <c r="C165" t="s">
        <v>90</v>
      </c>
      <c r="D165" t="s">
        <v>89</v>
      </c>
      <c r="E165" t="s">
        <v>111</v>
      </c>
      <c r="F165" t="s">
        <v>112</v>
      </c>
      <c r="G165" t="s">
        <v>111</v>
      </c>
      <c r="H165" t="s">
        <v>96</v>
      </c>
      <c r="I165" t="s">
        <v>92</v>
      </c>
    </row>
    <row r="166" spans="1:9" x14ac:dyDescent="0.35">
      <c r="B166" t="s">
        <v>149</v>
      </c>
      <c r="C166" t="s">
        <v>121</v>
      </c>
      <c r="D166" t="s">
        <v>159</v>
      </c>
      <c r="E166">
        <v>1</v>
      </c>
      <c r="F166">
        <f>data_for_setup_and_charts!$B$1</f>
        <v>2021</v>
      </c>
      <c r="G166" t="str">
        <f>"&gt;="&amp;MONTH(data_for_setup_and_charts!$D$26)</f>
        <v>&gt;=2</v>
      </c>
      <c r="H166" t="s">
        <v>269</v>
      </c>
      <c r="I166" t="s">
        <v>1</v>
      </c>
    </row>
    <row r="167" spans="1:9" x14ac:dyDescent="0.35">
      <c r="B167" t="s">
        <v>88</v>
      </c>
      <c r="C167" t="s">
        <v>90</v>
      </c>
      <c r="D167" t="s">
        <v>89</v>
      </c>
      <c r="E167" t="s">
        <v>111</v>
      </c>
      <c r="F167" t="s">
        <v>112</v>
      </c>
      <c r="G167" t="s">
        <v>111</v>
      </c>
      <c r="H167" t="s">
        <v>96</v>
      </c>
      <c r="I167" t="s">
        <v>92</v>
      </c>
    </row>
    <row r="168" spans="1:9" x14ac:dyDescent="0.35">
      <c r="B168" t="s">
        <v>149</v>
      </c>
      <c r="C168" t="s">
        <v>121</v>
      </c>
      <c r="D168" t="s">
        <v>159</v>
      </c>
      <c r="E168">
        <v>2</v>
      </c>
      <c r="F168">
        <f>data_for_setup_and_charts!$B$1</f>
        <v>2021</v>
      </c>
      <c r="G168" t="str">
        <f>"&gt;="&amp;MONTH(data_for_setup_and_charts!$D$26)</f>
        <v>&gt;=2</v>
      </c>
      <c r="H168" t="s">
        <v>269</v>
      </c>
      <c r="I168" t="s">
        <v>1</v>
      </c>
    </row>
    <row r="169" spans="1:9" x14ac:dyDescent="0.35">
      <c r="B169" t="s">
        <v>88</v>
      </c>
      <c r="C169" t="s">
        <v>90</v>
      </c>
      <c r="D169" t="s">
        <v>89</v>
      </c>
      <c r="E169" t="s">
        <v>111</v>
      </c>
      <c r="F169" t="s">
        <v>112</v>
      </c>
      <c r="G169" t="s">
        <v>111</v>
      </c>
      <c r="H169" t="s">
        <v>96</v>
      </c>
      <c r="I169" t="s">
        <v>92</v>
      </c>
    </row>
    <row r="170" spans="1:9" x14ac:dyDescent="0.35">
      <c r="B170" t="s">
        <v>149</v>
      </c>
      <c r="C170" t="s">
        <v>121</v>
      </c>
      <c r="D170" t="s">
        <v>159</v>
      </c>
      <c r="E170">
        <v>3</v>
      </c>
      <c r="F170">
        <f>data_for_setup_and_charts!$B$1</f>
        <v>2021</v>
      </c>
      <c r="G170" t="str">
        <f>"&gt;="&amp;MONTH(data_for_setup_and_charts!$D$26)</f>
        <v>&gt;=2</v>
      </c>
      <c r="H170" t="s">
        <v>269</v>
      </c>
      <c r="I170" t="s">
        <v>1</v>
      </c>
    </row>
    <row r="171" spans="1:9" x14ac:dyDescent="0.35">
      <c r="B171" t="s">
        <v>88</v>
      </c>
      <c r="C171" t="s">
        <v>90</v>
      </c>
      <c r="D171" t="s">
        <v>89</v>
      </c>
      <c r="E171" t="s">
        <v>111</v>
      </c>
      <c r="F171" t="s">
        <v>112</v>
      </c>
      <c r="G171" t="s">
        <v>111</v>
      </c>
      <c r="H171" t="s">
        <v>96</v>
      </c>
      <c r="I171" t="s">
        <v>92</v>
      </c>
    </row>
    <row r="172" spans="1:9" x14ac:dyDescent="0.35">
      <c r="B172" t="s">
        <v>149</v>
      </c>
      <c r="C172" t="s">
        <v>121</v>
      </c>
      <c r="D172" t="s">
        <v>159</v>
      </c>
      <c r="E172">
        <v>4</v>
      </c>
      <c r="F172">
        <f>data_for_setup_and_charts!$B$1</f>
        <v>2021</v>
      </c>
      <c r="G172" t="str">
        <f>"&gt;="&amp;MONTH(data_for_setup_and_charts!$D$26)</f>
        <v>&gt;=2</v>
      </c>
      <c r="H172" t="s">
        <v>269</v>
      </c>
      <c r="I172" t="s">
        <v>1</v>
      </c>
    </row>
    <row r="173" spans="1:9" x14ac:dyDescent="0.35">
      <c r="B173" t="s">
        <v>88</v>
      </c>
      <c r="C173" t="s">
        <v>90</v>
      </c>
      <c r="D173" t="s">
        <v>89</v>
      </c>
      <c r="E173" t="s">
        <v>111</v>
      </c>
      <c r="F173" t="s">
        <v>112</v>
      </c>
      <c r="G173" t="s">
        <v>111</v>
      </c>
      <c r="H173" t="s">
        <v>96</v>
      </c>
      <c r="I173" t="s">
        <v>92</v>
      </c>
    </row>
    <row r="174" spans="1:9" x14ac:dyDescent="0.35">
      <c r="B174" t="s">
        <v>149</v>
      </c>
      <c r="C174" t="s">
        <v>121</v>
      </c>
      <c r="D174" t="s">
        <v>159</v>
      </c>
      <c r="E174">
        <v>5</v>
      </c>
      <c r="F174">
        <f>data_for_setup_and_charts!$B$1</f>
        <v>2021</v>
      </c>
      <c r="G174" t="str">
        <f>"&gt;="&amp;MONTH(data_for_setup_and_charts!$D$26)</f>
        <v>&gt;=2</v>
      </c>
      <c r="H174" t="s">
        <v>269</v>
      </c>
      <c r="I174" t="s">
        <v>1</v>
      </c>
    </row>
    <row r="175" spans="1:9" x14ac:dyDescent="0.35">
      <c r="B175" t="s">
        <v>88</v>
      </c>
      <c r="C175" t="s">
        <v>90</v>
      </c>
      <c r="D175" t="s">
        <v>89</v>
      </c>
      <c r="E175" t="s">
        <v>111</v>
      </c>
      <c r="F175" t="s">
        <v>112</v>
      </c>
      <c r="G175" t="s">
        <v>111</v>
      </c>
      <c r="H175" t="s">
        <v>96</v>
      </c>
      <c r="I175" t="s">
        <v>92</v>
      </c>
    </row>
    <row r="176" spans="1:9" x14ac:dyDescent="0.35">
      <c r="B176" t="s">
        <v>149</v>
      </c>
      <c r="C176" t="s">
        <v>121</v>
      </c>
      <c r="D176" t="s">
        <v>159</v>
      </c>
      <c r="E176">
        <v>6</v>
      </c>
      <c r="F176">
        <f>data_for_setup_and_charts!$B$1</f>
        <v>2021</v>
      </c>
      <c r="G176" t="str">
        <f>"&gt;="&amp;MONTH(data_for_setup_and_charts!$D$26)</f>
        <v>&gt;=2</v>
      </c>
      <c r="H176" t="s">
        <v>269</v>
      </c>
      <c r="I176" t="s">
        <v>1</v>
      </c>
    </row>
    <row r="177" spans="1:9" x14ac:dyDescent="0.35">
      <c r="B177" t="s">
        <v>88</v>
      </c>
      <c r="C177" t="s">
        <v>90</v>
      </c>
      <c r="D177" t="s">
        <v>89</v>
      </c>
      <c r="E177" t="s">
        <v>111</v>
      </c>
      <c r="F177" t="s">
        <v>112</v>
      </c>
      <c r="G177" t="s">
        <v>111</v>
      </c>
      <c r="H177" t="s">
        <v>96</v>
      </c>
      <c r="I177" t="s">
        <v>92</v>
      </c>
    </row>
    <row r="178" spans="1:9" x14ac:dyDescent="0.35">
      <c r="B178" t="s">
        <v>149</v>
      </c>
      <c r="C178" t="s">
        <v>121</v>
      </c>
      <c r="D178" t="s">
        <v>159</v>
      </c>
      <c r="E178">
        <v>7</v>
      </c>
      <c r="F178">
        <f>data_for_setup_and_charts!$B$1</f>
        <v>2021</v>
      </c>
      <c r="G178" t="str">
        <f>"&gt;="&amp;MONTH(data_for_setup_and_charts!$D$26)</f>
        <v>&gt;=2</v>
      </c>
      <c r="H178" t="s">
        <v>269</v>
      </c>
      <c r="I178" t="s">
        <v>1</v>
      </c>
    </row>
    <row r="179" spans="1:9" x14ac:dyDescent="0.35">
      <c r="B179" t="s">
        <v>88</v>
      </c>
      <c r="C179" t="s">
        <v>90</v>
      </c>
      <c r="D179" t="s">
        <v>89</v>
      </c>
      <c r="E179" t="s">
        <v>111</v>
      </c>
      <c r="F179" t="s">
        <v>112</v>
      </c>
      <c r="G179" t="s">
        <v>111</v>
      </c>
      <c r="H179" t="s">
        <v>96</v>
      </c>
      <c r="I179" t="s">
        <v>92</v>
      </c>
    </row>
    <row r="180" spans="1:9" x14ac:dyDescent="0.35">
      <c r="B180" t="s">
        <v>149</v>
      </c>
      <c r="C180" t="s">
        <v>121</v>
      </c>
      <c r="D180" t="s">
        <v>159</v>
      </c>
      <c r="E180">
        <v>8</v>
      </c>
      <c r="F180">
        <f>data_for_setup_and_charts!$B$1</f>
        <v>2021</v>
      </c>
      <c r="G180" t="str">
        <f>"&gt;="&amp;MONTH(data_for_setup_and_charts!$D$26)</f>
        <v>&gt;=2</v>
      </c>
      <c r="H180" t="s">
        <v>269</v>
      </c>
      <c r="I180" t="s">
        <v>1</v>
      </c>
    </row>
    <row r="181" spans="1:9" x14ac:dyDescent="0.35">
      <c r="B181" t="s">
        <v>88</v>
      </c>
      <c r="C181" t="s">
        <v>90</v>
      </c>
      <c r="D181" t="s">
        <v>89</v>
      </c>
      <c r="E181" t="s">
        <v>111</v>
      </c>
      <c r="F181" t="s">
        <v>112</v>
      </c>
      <c r="G181" t="s">
        <v>111</v>
      </c>
      <c r="H181" t="s">
        <v>96</v>
      </c>
      <c r="I181" t="s">
        <v>92</v>
      </c>
    </row>
    <row r="182" spans="1:9" x14ac:dyDescent="0.35">
      <c r="B182" t="s">
        <v>149</v>
      </c>
      <c r="C182" t="s">
        <v>121</v>
      </c>
      <c r="D182" t="s">
        <v>159</v>
      </c>
      <c r="E182">
        <v>9</v>
      </c>
      <c r="F182">
        <f>data_for_setup_and_charts!$B$1</f>
        <v>2021</v>
      </c>
      <c r="G182" t="str">
        <f>"&gt;="&amp;MONTH(data_for_setup_and_charts!$D$26)</f>
        <v>&gt;=2</v>
      </c>
      <c r="H182" t="s">
        <v>269</v>
      </c>
      <c r="I182" t="s">
        <v>1</v>
      </c>
    </row>
    <row r="183" spans="1:9" x14ac:dyDescent="0.35">
      <c r="B183" t="s">
        <v>88</v>
      </c>
      <c r="C183" t="s">
        <v>90</v>
      </c>
      <c r="D183" t="s">
        <v>89</v>
      </c>
      <c r="E183" t="s">
        <v>111</v>
      </c>
      <c r="F183" t="s">
        <v>112</v>
      </c>
      <c r="G183" t="s">
        <v>111</v>
      </c>
      <c r="H183" t="s">
        <v>96</v>
      </c>
      <c r="I183" t="s">
        <v>92</v>
      </c>
    </row>
    <row r="184" spans="1:9" x14ac:dyDescent="0.35">
      <c r="B184" t="s">
        <v>149</v>
      </c>
      <c r="C184" t="s">
        <v>121</v>
      </c>
      <c r="D184" t="s">
        <v>159</v>
      </c>
      <c r="E184">
        <v>10</v>
      </c>
      <c r="F184">
        <f>data_for_setup_and_charts!$B$1</f>
        <v>2021</v>
      </c>
      <c r="G184" t="str">
        <f>"&gt;="&amp;MONTH(data_for_setup_and_charts!$D$26)</f>
        <v>&gt;=2</v>
      </c>
      <c r="H184" t="s">
        <v>269</v>
      </c>
      <c r="I184" t="s">
        <v>1</v>
      </c>
    </row>
    <row r="185" spans="1:9" x14ac:dyDescent="0.35">
      <c r="B185" t="s">
        <v>88</v>
      </c>
      <c r="C185" t="s">
        <v>90</v>
      </c>
      <c r="D185" t="s">
        <v>89</v>
      </c>
      <c r="E185" t="s">
        <v>111</v>
      </c>
      <c r="F185" t="s">
        <v>112</v>
      </c>
      <c r="G185" t="s">
        <v>111</v>
      </c>
      <c r="H185" t="s">
        <v>96</v>
      </c>
      <c r="I185" t="s">
        <v>92</v>
      </c>
    </row>
    <row r="186" spans="1:9" x14ac:dyDescent="0.35">
      <c r="B186" t="s">
        <v>149</v>
      </c>
      <c r="C186" t="s">
        <v>121</v>
      </c>
      <c r="D186" t="s">
        <v>159</v>
      </c>
      <c r="E186">
        <v>11</v>
      </c>
      <c r="F186">
        <f>data_for_setup_and_charts!$B$1</f>
        <v>2021</v>
      </c>
      <c r="G186" t="str">
        <f>"&gt;="&amp;MONTH(data_for_setup_and_charts!$D$26)</f>
        <v>&gt;=2</v>
      </c>
      <c r="H186" t="s">
        <v>269</v>
      </c>
      <c r="I186" t="s">
        <v>1</v>
      </c>
    </row>
    <row r="187" spans="1:9" x14ac:dyDescent="0.35">
      <c r="B187" t="s">
        <v>88</v>
      </c>
      <c r="C187" t="s">
        <v>90</v>
      </c>
      <c r="D187" t="s">
        <v>89</v>
      </c>
      <c r="E187" t="s">
        <v>111</v>
      </c>
      <c r="F187" t="s">
        <v>112</v>
      </c>
      <c r="G187" t="s">
        <v>111</v>
      </c>
      <c r="H187" t="s">
        <v>96</v>
      </c>
      <c r="I187" t="s">
        <v>92</v>
      </c>
    </row>
    <row r="188" spans="1:9" x14ac:dyDescent="0.35">
      <c r="B188" t="s">
        <v>149</v>
      </c>
      <c r="C188" t="s">
        <v>121</v>
      </c>
      <c r="D188" t="s">
        <v>159</v>
      </c>
      <c r="E188">
        <v>12</v>
      </c>
      <c r="F188">
        <f>data_for_setup_and_charts!$B$1</f>
        <v>2021</v>
      </c>
      <c r="G188" t="str">
        <f>"&gt;="&amp;MONTH(data_for_setup_and_charts!$D$26)</f>
        <v>&gt;=2</v>
      </c>
      <c r="H188" t="s">
        <v>269</v>
      </c>
      <c r="I188" t="s">
        <v>1</v>
      </c>
    </row>
    <row r="189" spans="1:9" x14ac:dyDescent="0.35">
      <c r="A189" t="s">
        <v>282</v>
      </c>
      <c r="B189" t="s">
        <v>88</v>
      </c>
      <c r="C189" t="s">
        <v>90</v>
      </c>
      <c r="D189" t="s">
        <v>89</v>
      </c>
      <c r="E189" t="s">
        <v>111</v>
      </c>
      <c r="F189" t="s">
        <v>112</v>
      </c>
      <c r="G189" t="s">
        <v>111</v>
      </c>
    </row>
    <row r="190" spans="1:9" x14ac:dyDescent="0.35">
      <c r="B190" t="s">
        <v>120</v>
      </c>
      <c r="C190" t="s">
        <v>162</v>
      </c>
      <c r="D190" t="s">
        <v>159</v>
      </c>
      <c r="E190">
        <v>1</v>
      </c>
      <c r="F190">
        <f>data_for_setup_and_charts!$B$1</f>
        <v>2021</v>
      </c>
      <c r="G190" t="str">
        <f>"&gt;"&amp;MONTH(data_for_setup_and_charts!$D$26)</f>
        <v>&gt;2</v>
      </c>
    </row>
    <row r="191" spans="1:9" x14ac:dyDescent="0.35">
      <c r="B191" t="s">
        <v>88</v>
      </c>
      <c r="C191" t="s">
        <v>90</v>
      </c>
      <c r="D191" t="s">
        <v>89</v>
      </c>
      <c r="E191" t="s">
        <v>111</v>
      </c>
      <c r="F191" t="s">
        <v>112</v>
      </c>
      <c r="G191" t="s">
        <v>111</v>
      </c>
    </row>
    <row r="192" spans="1:9" x14ac:dyDescent="0.35">
      <c r="B192" t="s">
        <v>120</v>
      </c>
      <c r="C192" t="s">
        <v>162</v>
      </c>
      <c r="D192" t="s">
        <v>159</v>
      </c>
      <c r="E192">
        <v>2</v>
      </c>
      <c r="F192">
        <f>data_for_setup_and_charts!$B$1</f>
        <v>2021</v>
      </c>
      <c r="G192" t="str">
        <f>"&gt;"&amp;MONTH(data_for_setup_and_charts!$D$26)</f>
        <v>&gt;2</v>
      </c>
    </row>
    <row r="193" spans="2:7" x14ac:dyDescent="0.35">
      <c r="B193" t="s">
        <v>88</v>
      </c>
      <c r="C193" t="s">
        <v>90</v>
      </c>
      <c r="D193" t="s">
        <v>89</v>
      </c>
      <c r="E193" t="s">
        <v>111</v>
      </c>
      <c r="F193" t="s">
        <v>112</v>
      </c>
      <c r="G193" t="s">
        <v>111</v>
      </c>
    </row>
    <row r="194" spans="2:7" x14ac:dyDescent="0.35">
      <c r="B194" t="s">
        <v>120</v>
      </c>
      <c r="C194" t="s">
        <v>162</v>
      </c>
      <c r="D194" t="s">
        <v>159</v>
      </c>
      <c r="E194">
        <v>3</v>
      </c>
      <c r="F194">
        <f>data_for_setup_and_charts!$B$1</f>
        <v>2021</v>
      </c>
      <c r="G194" t="str">
        <f>"&gt;"&amp;MONTH(data_for_setup_and_charts!$D$26)</f>
        <v>&gt;2</v>
      </c>
    </row>
    <row r="195" spans="2:7" x14ac:dyDescent="0.35">
      <c r="B195" t="s">
        <v>88</v>
      </c>
      <c r="C195" t="s">
        <v>90</v>
      </c>
      <c r="D195" t="s">
        <v>89</v>
      </c>
      <c r="E195" t="s">
        <v>111</v>
      </c>
      <c r="F195" t="s">
        <v>112</v>
      </c>
      <c r="G195" t="s">
        <v>111</v>
      </c>
    </row>
    <row r="196" spans="2:7" x14ac:dyDescent="0.35">
      <c r="B196" t="s">
        <v>120</v>
      </c>
      <c r="C196" t="s">
        <v>162</v>
      </c>
      <c r="D196" t="s">
        <v>159</v>
      </c>
      <c r="E196">
        <v>4</v>
      </c>
      <c r="F196">
        <f>data_for_setup_and_charts!$B$1</f>
        <v>2021</v>
      </c>
      <c r="G196" t="str">
        <f>"&gt;"&amp;MONTH(data_for_setup_and_charts!$D$26)</f>
        <v>&gt;2</v>
      </c>
    </row>
    <row r="197" spans="2:7" x14ac:dyDescent="0.35">
      <c r="B197" t="s">
        <v>88</v>
      </c>
      <c r="C197" t="s">
        <v>90</v>
      </c>
      <c r="D197" t="s">
        <v>89</v>
      </c>
      <c r="E197" t="s">
        <v>111</v>
      </c>
      <c r="F197" t="s">
        <v>112</v>
      </c>
      <c r="G197" t="s">
        <v>111</v>
      </c>
    </row>
    <row r="198" spans="2:7" x14ac:dyDescent="0.35">
      <c r="B198" t="s">
        <v>120</v>
      </c>
      <c r="C198" t="s">
        <v>162</v>
      </c>
      <c r="D198" t="s">
        <v>159</v>
      </c>
      <c r="E198">
        <v>5</v>
      </c>
      <c r="F198">
        <f>data_for_setup_and_charts!$B$1</f>
        <v>2021</v>
      </c>
      <c r="G198" t="str">
        <f>"&gt;"&amp;MONTH(data_for_setup_and_charts!$D$26)</f>
        <v>&gt;2</v>
      </c>
    </row>
    <row r="199" spans="2:7" x14ac:dyDescent="0.35">
      <c r="B199" t="s">
        <v>88</v>
      </c>
      <c r="C199" t="s">
        <v>90</v>
      </c>
      <c r="D199" t="s">
        <v>89</v>
      </c>
      <c r="E199" t="s">
        <v>111</v>
      </c>
      <c r="F199" t="s">
        <v>112</v>
      </c>
      <c r="G199" t="s">
        <v>111</v>
      </c>
    </row>
    <row r="200" spans="2:7" x14ac:dyDescent="0.35">
      <c r="B200" t="s">
        <v>120</v>
      </c>
      <c r="C200" t="s">
        <v>162</v>
      </c>
      <c r="D200" t="s">
        <v>159</v>
      </c>
      <c r="E200">
        <v>6</v>
      </c>
      <c r="F200">
        <f>data_for_setup_and_charts!$B$1</f>
        <v>2021</v>
      </c>
      <c r="G200" t="str">
        <f>"&gt;"&amp;MONTH(data_for_setup_and_charts!$D$26)</f>
        <v>&gt;2</v>
      </c>
    </row>
    <row r="201" spans="2:7" x14ac:dyDescent="0.35">
      <c r="B201" t="s">
        <v>88</v>
      </c>
      <c r="C201" t="s">
        <v>90</v>
      </c>
      <c r="D201" t="s">
        <v>89</v>
      </c>
      <c r="E201" t="s">
        <v>111</v>
      </c>
      <c r="F201" t="s">
        <v>112</v>
      </c>
      <c r="G201" t="s">
        <v>111</v>
      </c>
    </row>
    <row r="202" spans="2:7" x14ac:dyDescent="0.35">
      <c r="B202" t="s">
        <v>120</v>
      </c>
      <c r="C202" t="s">
        <v>162</v>
      </c>
      <c r="D202" t="s">
        <v>159</v>
      </c>
      <c r="E202">
        <v>7</v>
      </c>
      <c r="F202">
        <f>data_for_setup_and_charts!$B$1</f>
        <v>2021</v>
      </c>
      <c r="G202" t="str">
        <f>"&gt;"&amp;MONTH(data_for_setup_and_charts!$D$26)</f>
        <v>&gt;2</v>
      </c>
    </row>
    <row r="203" spans="2:7" x14ac:dyDescent="0.35">
      <c r="B203" t="s">
        <v>88</v>
      </c>
      <c r="C203" t="s">
        <v>90</v>
      </c>
      <c r="D203" t="s">
        <v>89</v>
      </c>
      <c r="E203" t="s">
        <v>111</v>
      </c>
      <c r="F203" t="s">
        <v>112</v>
      </c>
      <c r="G203" t="s">
        <v>111</v>
      </c>
    </row>
    <row r="204" spans="2:7" x14ac:dyDescent="0.35">
      <c r="B204" t="s">
        <v>120</v>
      </c>
      <c r="C204" t="s">
        <v>162</v>
      </c>
      <c r="D204" t="s">
        <v>159</v>
      </c>
      <c r="E204">
        <v>8</v>
      </c>
      <c r="F204">
        <f>data_for_setup_and_charts!$B$1</f>
        <v>2021</v>
      </c>
      <c r="G204" t="str">
        <f>"&gt;"&amp;MONTH(data_for_setup_and_charts!$D$26)</f>
        <v>&gt;2</v>
      </c>
    </row>
    <row r="205" spans="2:7" x14ac:dyDescent="0.35">
      <c r="B205" t="s">
        <v>88</v>
      </c>
      <c r="C205" t="s">
        <v>90</v>
      </c>
      <c r="D205" t="s">
        <v>89</v>
      </c>
      <c r="E205" t="s">
        <v>111</v>
      </c>
      <c r="F205" t="s">
        <v>112</v>
      </c>
      <c r="G205" t="s">
        <v>111</v>
      </c>
    </row>
    <row r="206" spans="2:7" x14ac:dyDescent="0.35">
      <c r="B206" t="s">
        <v>120</v>
      </c>
      <c r="C206" t="s">
        <v>162</v>
      </c>
      <c r="D206" t="s">
        <v>159</v>
      </c>
      <c r="E206">
        <v>9</v>
      </c>
      <c r="F206">
        <f>data_for_setup_and_charts!$B$1</f>
        <v>2021</v>
      </c>
      <c r="G206" t="str">
        <f>"&gt;"&amp;MONTH(data_for_setup_and_charts!$D$26)</f>
        <v>&gt;2</v>
      </c>
    </row>
    <row r="207" spans="2:7" x14ac:dyDescent="0.35">
      <c r="B207" t="s">
        <v>88</v>
      </c>
      <c r="C207" t="s">
        <v>90</v>
      </c>
      <c r="D207" t="s">
        <v>89</v>
      </c>
      <c r="E207" t="s">
        <v>111</v>
      </c>
      <c r="F207" t="s">
        <v>112</v>
      </c>
      <c r="G207" t="s">
        <v>111</v>
      </c>
    </row>
    <row r="208" spans="2:7" x14ac:dyDescent="0.35">
      <c r="B208" t="s">
        <v>120</v>
      </c>
      <c r="C208" t="s">
        <v>162</v>
      </c>
      <c r="D208" t="s">
        <v>159</v>
      </c>
      <c r="E208">
        <v>10</v>
      </c>
      <c r="F208">
        <f>data_for_setup_and_charts!$B$1</f>
        <v>2021</v>
      </c>
      <c r="G208" t="str">
        <f>"&gt;"&amp;MONTH(data_for_setup_and_charts!$D$26)</f>
        <v>&gt;2</v>
      </c>
    </row>
    <row r="209" spans="1:7" x14ac:dyDescent="0.35">
      <c r="B209" t="s">
        <v>88</v>
      </c>
      <c r="C209" t="s">
        <v>90</v>
      </c>
      <c r="D209" t="s">
        <v>89</v>
      </c>
      <c r="E209" t="s">
        <v>111</v>
      </c>
      <c r="F209" t="s">
        <v>112</v>
      </c>
      <c r="G209" t="s">
        <v>111</v>
      </c>
    </row>
    <row r="210" spans="1:7" x14ac:dyDescent="0.35">
      <c r="B210" t="s">
        <v>120</v>
      </c>
      <c r="C210" t="s">
        <v>162</v>
      </c>
      <c r="D210" t="s">
        <v>159</v>
      </c>
      <c r="E210">
        <v>11</v>
      </c>
      <c r="F210">
        <f>data_for_setup_and_charts!$B$1</f>
        <v>2021</v>
      </c>
      <c r="G210" t="str">
        <f>"&gt;"&amp;MONTH(data_for_setup_and_charts!$D$26)</f>
        <v>&gt;2</v>
      </c>
    </row>
    <row r="211" spans="1:7" x14ac:dyDescent="0.35">
      <c r="B211" t="s">
        <v>88</v>
      </c>
      <c r="C211" t="s">
        <v>90</v>
      </c>
      <c r="D211" t="s">
        <v>89</v>
      </c>
      <c r="E211" t="s">
        <v>111</v>
      </c>
      <c r="F211" t="s">
        <v>112</v>
      </c>
      <c r="G211" t="s">
        <v>111</v>
      </c>
    </row>
    <row r="212" spans="1:7" x14ac:dyDescent="0.35">
      <c r="B212" t="s">
        <v>120</v>
      </c>
      <c r="C212" t="s">
        <v>162</v>
      </c>
      <c r="D212" t="s">
        <v>159</v>
      </c>
      <c r="E212">
        <v>12</v>
      </c>
      <c r="F212">
        <f>data_for_setup_and_charts!$B$1</f>
        <v>2021</v>
      </c>
      <c r="G212" t="str">
        <f>"&gt;"&amp;MONTH(data_for_setup_and_charts!$D$26)</f>
        <v>&gt;2</v>
      </c>
    </row>
    <row r="213" spans="1:7" x14ac:dyDescent="0.35">
      <c r="A213" t="s">
        <v>283</v>
      </c>
      <c r="B213" t="s">
        <v>88</v>
      </c>
      <c r="C213" t="s">
        <v>90</v>
      </c>
      <c r="D213" t="s">
        <v>89</v>
      </c>
      <c r="E213" t="s">
        <v>111</v>
      </c>
      <c r="F213" t="s">
        <v>112</v>
      </c>
      <c r="G213" t="s">
        <v>111</v>
      </c>
    </row>
    <row r="214" spans="1:7" x14ac:dyDescent="0.35">
      <c r="B214" t="s">
        <v>120</v>
      </c>
      <c r="C214" t="s">
        <v>121</v>
      </c>
      <c r="D214" t="s">
        <v>159</v>
      </c>
      <c r="E214">
        <v>1</v>
      </c>
      <c r="F214">
        <f>data_for_setup_and_charts!$B$1</f>
        <v>2021</v>
      </c>
      <c r="G214" t="str">
        <f>"&gt;"&amp;MONTH(data_for_setup_and_charts!$D$26)</f>
        <v>&gt;2</v>
      </c>
    </row>
    <row r="215" spans="1:7" x14ac:dyDescent="0.35">
      <c r="B215" t="s">
        <v>88</v>
      </c>
      <c r="C215" t="s">
        <v>90</v>
      </c>
      <c r="D215" t="s">
        <v>89</v>
      </c>
      <c r="E215" t="s">
        <v>111</v>
      </c>
      <c r="F215" t="s">
        <v>112</v>
      </c>
      <c r="G215" t="s">
        <v>111</v>
      </c>
    </row>
    <row r="216" spans="1:7" x14ac:dyDescent="0.35">
      <c r="B216" t="s">
        <v>120</v>
      </c>
      <c r="C216" t="s">
        <v>121</v>
      </c>
      <c r="D216" t="s">
        <v>159</v>
      </c>
      <c r="E216">
        <v>2</v>
      </c>
      <c r="F216">
        <f>data_for_setup_and_charts!$B$1</f>
        <v>2021</v>
      </c>
      <c r="G216" t="str">
        <f>"&gt;"&amp;MONTH(data_for_setup_and_charts!$D$26)</f>
        <v>&gt;2</v>
      </c>
    </row>
    <row r="217" spans="1:7" x14ac:dyDescent="0.35">
      <c r="B217" t="s">
        <v>88</v>
      </c>
      <c r="C217" t="s">
        <v>90</v>
      </c>
      <c r="D217" t="s">
        <v>89</v>
      </c>
      <c r="E217" t="s">
        <v>111</v>
      </c>
      <c r="F217" t="s">
        <v>112</v>
      </c>
      <c r="G217" t="s">
        <v>111</v>
      </c>
    </row>
    <row r="218" spans="1:7" x14ac:dyDescent="0.35">
      <c r="B218" t="s">
        <v>120</v>
      </c>
      <c r="C218" t="s">
        <v>121</v>
      </c>
      <c r="D218" t="s">
        <v>159</v>
      </c>
      <c r="E218">
        <v>3</v>
      </c>
      <c r="F218">
        <f>data_for_setup_and_charts!$B$1</f>
        <v>2021</v>
      </c>
      <c r="G218" t="str">
        <f>"&gt;"&amp;MONTH(data_for_setup_and_charts!$D$26)</f>
        <v>&gt;2</v>
      </c>
    </row>
    <row r="219" spans="1:7" x14ac:dyDescent="0.35">
      <c r="B219" t="s">
        <v>88</v>
      </c>
      <c r="C219" t="s">
        <v>90</v>
      </c>
      <c r="D219" t="s">
        <v>89</v>
      </c>
      <c r="E219" t="s">
        <v>111</v>
      </c>
      <c r="F219" t="s">
        <v>112</v>
      </c>
      <c r="G219" t="s">
        <v>111</v>
      </c>
    </row>
    <row r="220" spans="1:7" x14ac:dyDescent="0.35">
      <c r="B220" t="s">
        <v>120</v>
      </c>
      <c r="C220" t="s">
        <v>121</v>
      </c>
      <c r="D220" t="s">
        <v>159</v>
      </c>
      <c r="E220">
        <v>4</v>
      </c>
      <c r="F220">
        <f>data_for_setup_and_charts!$B$1</f>
        <v>2021</v>
      </c>
      <c r="G220" t="str">
        <f>"&gt;"&amp;MONTH(data_for_setup_and_charts!$D$26)</f>
        <v>&gt;2</v>
      </c>
    </row>
    <row r="221" spans="1:7" x14ac:dyDescent="0.35">
      <c r="B221" t="s">
        <v>88</v>
      </c>
      <c r="C221" t="s">
        <v>90</v>
      </c>
      <c r="D221" t="s">
        <v>89</v>
      </c>
      <c r="E221" t="s">
        <v>111</v>
      </c>
      <c r="F221" t="s">
        <v>112</v>
      </c>
      <c r="G221" t="s">
        <v>111</v>
      </c>
    </row>
    <row r="222" spans="1:7" x14ac:dyDescent="0.35">
      <c r="B222" t="s">
        <v>120</v>
      </c>
      <c r="C222" t="s">
        <v>121</v>
      </c>
      <c r="D222" t="s">
        <v>159</v>
      </c>
      <c r="E222">
        <v>5</v>
      </c>
      <c r="F222">
        <f>data_for_setup_and_charts!$B$1</f>
        <v>2021</v>
      </c>
      <c r="G222" t="str">
        <f>"&gt;"&amp;MONTH(data_for_setup_and_charts!$D$26)</f>
        <v>&gt;2</v>
      </c>
    </row>
    <row r="223" spans="1:7" x14ac:dyDescent="0.35">
      <c r="B223" t="s">
        <v>88</v>
      </c>
      <c r="C223" t="s">
        <v>90</v>
      </c>
      <c r="D223" t="s">
        <v>89</v>
      </c>
      <c r="E223" t="s">
        <v>111</v>
      </c>
      <c r="F223" t="s">
        <v>112</v>
      </c>
      <c r="G223" t="s">
        <v>111</v>
      </c>
    </row>
    <row r="224" spans="1:7" x14ac:dyDescent="0.35">
      <c r="B224" t="s">
        <v>120</v>
      </c>
      <c r="C224" t="s">
        <v>121</v>
      </c>
      <c r="D224" t="s">
        <v>159</v>
      </c>
      <c r="E224">
        <v>6</v>
      </c>
      <c r="F224">
        <f>data_for_setup_and_charts!$B$1</f>
        <v>2021</v>
      </c>
      <c r="G224" t="str">
        <f>"&gt;"&amp;MONTH(data_for_setup_and_charts!$D$26)</f>
        <v>&gt;2</v>
      </c>
    </row>
    <row r="225" spans="2:7" x14ac:dyDescent="0.35">
      <c r="B225" t="s">
        <v>88</v>
      </c>
      <c r="C225" t="s">
        <v>90</v>
      </c>
      <c r="D225" t="s">
        <v>89</v>
      </c>
      <c r="E225" t="s">
        <v>111</v>
      </c>
      <c r="F225" t="s">
        <v>112</v>
      </c>
      <c r="G225" t="s">
        <v>111</v>
      </c>
    </row>
    <row r="226" spans="2:7" x14ac:dyDescent="0.35">
      <c r="B226" t="s">
        <v>120</v>
      </c>
      <c r="C226" t="s">
        <v>121</v>
      </c>
      <c r="D226" t="s">
        <v>159</v>
      </c>
      <c r="E226">
        <v>7</v>
      </c>
      <c r="F226">
        <f>data_for_setup_and_charts!$B$1</f>
        <v>2021</v>
      </c>
      <c r="G226" t="str">
        <f>"&gt;"&amp;MONTH(data_for_setup_and_charts!$D$26)</f>
        <v>&gt;2</v>
      </c>
    </row>
    <row r="227" spans="2:7" x14ac:dyDescent="0.35">
      <c r="B227" t="s">
        <v>88</v>
      </c>
      <c r="C227" t="s">
        <v>90</v>
      </c>
      <c r="D227" t="s">
        <v>89</v>
      </c>
      <c r="E227" t="s">
        <v>111</v>
      </c>
      <c r="F227" t="s">
        <v>112</v>
      </c>
      <c r="G227" t="s">
        <v>111</v>
      </c>
    </row>
    <row r="228" spans="2:7" x14ac:dyDescent="0.35">
      <c r="B228" t="s">
        <v>120</v>
      </c>
      <c r="C228" t="s">
        <v>121</v>
      </c>
      <c r="D228" t="s">
        <v>159</v>
      </c>
      <c r="E228">
        <v>8</v>
      </c>
      <c r="F228">
        <f>data_for_setup_and_charts!$B$1</f>
        <v>2021</v>
      </c>
      <c r="G228" t="str">
        <f>"&gt;"&amp;MONTH(data_for_setup_and_charts!$D$26)</f>
        <v>&gt;2</v>
      </c>
    </row>
    <row r="229" spans="2:7" x14ac:dyDescent="0.35">
      <c r="B229" t="s">
        <v>88</v>
      </c>
      <c r="C229" t="s">
        <v>90</v>
      </c>
      <c r="D229" t="s">
        <v>89</v>
      </c>
      <c r="E229" t="s">
        <v>111</v>
      </c>
      <c r="F229" t="s">
        <v>112</v>
      </c>
      <c r="G229" t="s">
        <v>111</v>
      </c>
    </row>
    <row r="230" spans="2:7" x14ac:dyDescent="0.35">
      <c r="B230" t="s">
        <v>120</v>
      </c>
      <c r="C230" t="s">
        <v>121</v>
      </c>
      <c r="D230" t="s">
        <v>159</v>
      </c>
      <c r="E230">
        <v>9</v>
      </c>
      <c r="F230">
        <f>data_for_setup_and_charts!$B$1</f>
        <v>2021</v>
      </c>
      <c r="G230" t="str">
        <f>"&gt;"&amp;MONTH(data_for_setup_and_charts!$D$26)</f>
        <v>&gt;2</v>
      </c>
    </row>
    <row r="231" spans="2:7" x14ac:dyDescent="0.35">
      <c r="B231" t="s">
        <v>88</v>
      </c>
      <c r="C231" t="s">
        <v>90</v>
      </c>
      <c r="D231" t="s">
        <v>89</v>
      </c>
      <c r="E231" t="s">
        <v>111</v>
      </c>
      <c r="F231" t="s">
        <v>112</v>
      </c>
      <c r="G231" t="s">
        <v>111</v>
      </c>
    </row>
    <row r="232" spans="2:7" x14ac:dyDescent="0.35">
      <c r="B232" t="s">
        <v>120</v>
      </c>
      <c r="C232" t="s">
        <v>121</v>
      </c>
      <c r="D232" t="s">
        <v>159</v>
      </c>
      <c r="E232">
        <v>10</v>
      </c>
      <c r="F232">
        <f>data_for_setup_and_charts!$B$1</f>
        <v>2021</v>
      </c>
      <c r="G232" t="str">
        <f>"&gt;"&amp;MONTH(data_for_setup_and_charts!$D$26)</f>
        <v>&gt;2</v>
      </c>
    </row>
    <row r="233" spans="2:7" x14ac:dyDescent="0.35">
      <c r="B233" t="s">
        <v>88</v>
      </c>
      <c r="C233" t="s">
        <v>90</v>
      </c>
      <c r="D233" t="s">
        <v>89</v>
      </c>
      <c r="E233" t="s">
        <v>111</v>
      </c>
      <c r="F233" t="s">
        <v>112</v>
      </c>
      <c r="G233" t="s">
        <v>111</v>
      </c>
    </row>
    <row r="234" spans="2:7" x14ac:dyDescent="0.35">
      <c r="B234" t="s">
        <v>120</v>
      </c>
      <c r="C234" t="s">
        <v>121</v>
      </c>
      <c r="D234" t="s">
        <v>159</v>
      </c>
      <c r="E234">
        <v>11</v>
      </c>
      <c r="F234">
        <f>data_for_setup_and_charts!$B$1</f>
        <v>2021</v>
      </c>
      <c r="G234" t="str">
        <f>"&gt;"&amp;MONTH(data_for_setup_and_charts!$D$26)</f>
        <v>&gt;2</v>
      </c>
    </row>
    <row r="235" spans="2:7" x14ac:dyDescent="0.35">
      <c r="B235" t="s">
        <v>88</v>
      </c>
      <c r="C235" t="s">
        <v>90</v>
      </c>
      <c r="D235" t="s">
        <v>89</v>
      </c>
      <c r="E235" t="s">
        <v>111</v>
      </c>
      <c r="F235" t="s">
        <v>112</v>
      </c>
      <c r="G235" t="s">
        <v>111</v>
      </c>
    </row>
    <row r="236" spans="2:7" x14ac:dyDescent="0.35">
      <c r="B236" t="s">
        <v>120</v>
      </c>
      <c r="C236" t="s">
        <v>121</v>
      </c>
      <c r="D236" t="s">
        <v>159</v>
      </c>
      <c r="E236">
        <v>12</v>
      </c>
      <c r="F236">
        <f>data_for_setup_and_charts!$B$1</f>
        <v>2021</v>
      </c>
      <c r="G236" t="str">
        <f>"&gt;"&amp;MONTH(data_for_setup_and_charts!$D$26)</f>
        <v>&gt;2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3"/>
  <dimension ref="A1:AU8434"/>
  <sheetViews>
    <sheetView topLeftCell="E1" workbookViewId="0">
      <selection activeCell="J50" sqref="J50"/>
    </sheetView>
  </sheetViews>
  <sheetFormatPr defaultRowHeight="12.75" x14ac:dyDescent="0.35"/>
  <cols>
    <col min="1" max="1" width="16.73046875" bestFit="1" customWidth="1"/>
    <col min="2" max="2" width="14.46484375" bestFit="1" customWidth="1"/>
    <col min="3" max="3" width="15" bestFit="1" customWidth="1"/>
    <col min="4" max="4" width="11.796875" bestFit="1" customWidth="1"/>
    <col min="5" max="5" width="12.3984375" bestFit="1" customWidth="1"/>
    <col min="6" max="6" width="10.59765625" bestFit="1" customWidth="1"/>
    <col min="7" max="7" width="10.19921875" bestFit="1" customWidth="1"/>
    <col min="8" max="8" width="18.796875" bestFit="1" customWidth="1"/>
    <col min="9" max="9" width="10.46484375" bestFit="1" customWidth="1"/>
    <col min="10" max="10" width="10.59765625" bestFit="1" customWidth="1"/>
    <col min="11" max="11" width="14.1328125" bestFit="1" customWidth="1"/>
    <col min="12" max="12" width="11.06640625" bestFit="1" customWidth="1"/>
    <col min="13" max="13" width="13.9296875" bestFit="1" customWidth="1"/>
    <col min="14" max="14" width="14.53125" bestFit="1" customWidth="1"/>
    <col min="15" max="16" width="12.33203125" bestFit="1" customWidth="1"/>
    <col min="17" max="17" width="11.59765625" bestFit="1" customWidth="1"/>
    <col min="18" max="18" width="11.33203125" bestFit="1" customWidth="1"/>
    <col min="19" max="19" width="14.265625" bestFit="1" customWidth="1"/>
    <col min="20" max="20" width="9.33203125" bestFit="1" customWidth="1"/>
    <col min="21" max="21" width="10.59765625" bestFit="1" customWidth="1"/>
    <col min="22" max="22" width="16.73046875" bestFit="1" customWidth="1"/>
    <col min="23" max="23" width="19.46484375" bestFit="1" customWidth="1"/>
    <col min="24" max="24" width="12.6640625" bestFit="1" customWidth="1"/>
    <col min="25" max="25" width="12.73046875" bestFit="1" customWidth="1"/>
    <col min="26" max="26" width="16.06640625" bestFit="1" customWidth="1"/>
    <col min="27" max="27" width="14.53125" bestFit="1" customWidth="1"/>
    <col min="28" max="28" width="16.33203125" bestFit="1" customWidth="1"/>
    <col min="29" max="29" width="19.33203125" bestFit="1" customWidth="1"/>
    <col min="30" max="30" width="18.86328125" bestFit="1" customWidth="1"/>
    <col min="31" max="31" width="11.265625" bestFit="1" customWidth="1"/>
    <col min="32" max="32" width="11.3984375" bestFit="1" customWidth="1"/>
    <col min="33" max="33" width="58.73046875" bestFit="1" customWidth="1"/>
    <col min="34" max="34" width="43.86328125" customWidth="1"/>
    <col min="35" max="35" width="18" customWidth="1"/>
    <col min="36" max="36" width="23.59765625" bestFit="1" customWidth="1"/>
    <col min="37" max="37" width="10.1328125" customWidth="1"/>
    <col min="38" max="38" width="19" customWidth="1"/>
    <col min="39" max="39" width="18.59765625" customWidth="1"/>
    <col min="40" max="40" width="23.265625" customWidth="1"/>
    <col min="41" max="41" width="20.86328125" customWidth="1"/>
    <col min="42" max="42" width="9.1328125" bestFit="1" customWidth="1"/>
    <col min="43" max="43" width="21.265625" customWidth="1"/>
    <col min="44" max="44" width="13.1328125" customWidth="1"/>
    <col min="45" max="45" width="16.59765625" customWidth="1"/>
    <col min="46" max="46" width="15.3984375" customWidth="1"/>
    <col min="47" max="47" width="16" style="4" bestFit="1" customWidth="1"/>
    <col min="48" max="48" width="16.59765625" bestFit="1" customWidth="1"/>
    <col min="49" max="49" width="81.1328125" bestFit="1" customWidth="1"/>
    <col min="50" max="50" width="11" bestFit="1" customWidth="1"/>
    <col min="51" max="51" width="10" bestFit="1" customWidth="1"/>
    <col min="52" max="52" width="81.1328125" bestFit="1" customWidth="1"/>
    <col min="53" max="53" width="7.1328125" customWidth="1"/>
    <col min="54" max="54" width="81.1328125" bestFit="1" customWidth="1"/>
    <col min="55" max="55" width="22.73046875" customWidth="1"/>
    <col min="56" max="56" width="58.73046875" customWidth="1"/>
    <col min="57" max="57" width="18.1328125" customWidth="1"/>
    <col min="58" max="58" width="17" customWidth="1"/>
    <col min="59" max="59" width="14.1328125" customWidth="1"/>
    <col min="60" max="60" width="16.3984375" customWidth="1"/>
    <col min="61" max="61" width="18.1328125" customWidth="1"/>
    <col min="62" max="62" width="25.73046875" customWidth="1"/>
    <col min="63" max="63" width="15.3984375" customWidth="1"/>
    <col min="64" max="64" width="13.86328125" customWidth="1"/>
  </cols>
  <sheetData>
    <row r="1" spans="1:47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  <c r="T1" t="s">
        <v>105</v>
      </c>
      <c r="U1" t="s">
        <v>106</v>
      </c>
      <c r="V1" t="s">
        <v>107</v>
      </c>
      <c r="W1" t="s">
        <v>108</v>
      </c>
      <c r="X1" t="s">
        <v>109</v>
      </c>
      <c r="Y1" t="s">
        <v>110</v>
      </c>
      <c r="Z1" t="s">
        <v>111</v>
      </c>
      <c r="AA1" t="s">
        <v>112</v>
      </c>
      <c r="AB1" t="s">
        <v>113</v>
      </c>
      <c r="AC1" t="s">
        <v>114</v>
      </c>
      <c r="AD1" t="s">
        <v>115</v>
      </c>
      <c r="AE1" t="s">
        <v>116</v>
      </c>
      <c r="AF1" t="s">
        <v>117</v>
      </c>
      <c r="AU1"/>
    </row>
    <row r="2" spans="1:47" x14ac:dyDescent="0.35">
      <c r="A2" t="s">
        <v>128</v>
      </c>
      <c r="B2" t="s">
        <v>119</v>
      </c>
      <c r="C2" t="s">
        <v>120</v>
      </c>
      <c r="E2" t="s">
        <v>121</v>
      </c>
      <c r="L2" t="s">
        <v>122</v>
      </c>
      <c r="M2" s="14">
        <v>43800</v>
      </c>
      <c r="N2" s="14">
        <v>43800</v>
      </c>
      <c r="P2">
        <v>1454666.67</v>
      </c>
      <c r="X2" t="s">
        <v>119</v>
      </c>
      <c r="Y2">
        <v>12</v>
      </c>
      <c r="Z2">
        <v>12</v>
      </c>
      <c r="AA2">
        <v>2019</v>
      </c>
      <c r="AB2">
        <v>0</v>
      </c>
      <c r="AC2" t="s">
        <v>8</v>
      </c>
      <c r="AD2" t="s">
        <v>8</v>
      </c>
      <c r="AE2">
        <v>2019</v>
      </c>
      <c r="AF2">
        <v>2019</v>
      </c>
      <c r="AU2"/>
    </row>
    <row r="3" spans="1:47" x14ac:dyDescent="0.35">
      <c r="A3" t="s">
        <v>123</v>
      </c>
      <c r="C3" t="s">
        <v>120</v>
      </c>
      <c r="E3" t="s">
        <v>121</v>
      </c>
      <c r="L3" t="s">
        <v>122</v>
      </c>
      <c r="M3" s="14">
        <v>43800</v>
      </c>
      <c r="N3" s="14">
        <v>43800</v>
      </c>
      <c r="P3">
        <v>8401976.1899999995</v>
      </c>
      <c r="X3" t="s">
        <v>124</v>
      </c>
      <c r="Y3">
        <v>12</v>
      </c>
      <c r="Z3">
        <v>12</v>
      </c>
      <c r="AA3">
        <v>2019</v>
      </c>
      <c r="AB3">
        <v>0</v>
      </c>
      <c r="AC3" t="s">
        <v>8</v>
      </c>
      <c r="AD3" t="s">
        <v>8</v>
      </c>
      <c r="AE3">
        <v>2019</v>
      </c>
      <c r="AF3">
        <v>2019</v>
      </c>
      <c r="AU3"/>
    </row>
    <row r="4" spans="1:47" x14ac:dyDescent="0.35">
      <c r="A4" t="s">
        <v>125</v>
      </c>
      <c r="C4" t="s">
        <v>120</v>
      </c>
      <c r="E4" t="s">
        <v>121</v>
      </c>
      <c r="L4" t="s">
        <v>129</v>
      </c>
      <c r="M4" s="14">
        <v>43800</v>
      </c>
      <c r="N4" s="14">
        <v>43800</v>
      </c>
      <c r="O4">
        <v>195785.71</v>
      </c>
      <c r="X4" t="s">
        <v>124</v>
      </c>
      <c r="Y4">
        <v>12</v>
      </c>
      <c r="Z4">
        <v>12</v>
      </c>
      <c r="AA4">
        <v>2019</v>
      </c>
      <c r="AB4">
        <v>0</v>
      </c>
      <c r="AC4" t="s">
        <v>8</v>
      </c>
      <c r="AD4" t="s">
        <v>8</v>
      </c>
      <c r="AE4">
        <v>2019</v>
      </c>
      <c r="AF4">
        <v>2019</v>
      </c>
      <c r="AU4"/>
    </row>
    <row r="5" spans="1:47" x14ac:dyDescent="0.35">
      <c r="A5" t="s">
        <v>133</v>
      </c>
      <c r="C5" t="s">
        <v>120</v>
      </c>
      <c r="E5" t="s">
        <v>121</v>
      </c>
      <c r="L5" t="s">
        <v>129</v>
      </c>
      <c r="M5" s="14">
        <v>43800</v>
      </c>
      <c r="N5" s="14">
        <v>43800</v>
      </c>
      <c r="O5">
        <v>6566642.8600000003</v>
      </c>
      <c r="X5" t="s">
        <v>134</v>
      </c>
      <c r="Y5">
        <v>12</v>
      </c>
      <c r="Z5">
        <v>12</v>
      </c>
      <c r="AA5">
        <v>2019</v>
      </c>
      <c r="AB5">
        <v>0</v>
      </c>
      <c r="AC5" t="s">
        <v>8</v>
      </c>
      <c r="AD5" t="s">
        <v>8</v>
      </c>
      <c r="AE5">
        <v>2019</v>
      </c>
      <c r="AF5">
        <v>2019</v>
      </c>
      <c r="AU5"/>
    </row>
    <row r="6" spans="1:47" x14ac:dyDescent="0.35">
      <c r="A6" t="s">
        <v>126</v>
      </c>
      <c r="C6" t="s">
        <v>120</v>
      </c>
      <c r="E6" t="s">
        <v>121</v>
      </c>
      <c r="L6" t="s">
        <v>129</v>
      </c>
      <c r="M6" s="14">
        <v>43800</v>
      </c>
      <c r="N6" s="14">
        <v>43800</v>
      </c>
      <c r="O6">
        <v>58738.1</v>
      </c>
      <c r="X6" t="s">
        <v>127</v>
      </c>
      <c r="Y6">
        <v>12</v>
      </c>
      <c r="Z6">
        <v>12</v>
      </c>
      <c r="AA6">
        <v>2019</v>
      </c>
      <c r="AB6">
        <v>0</v>
      </c>
      <c r="AC6" t="s">
        <v>8</v>
      </c>
      <c r="AD6" t="s">
        <v>8</v>
      </c>
      <c r="AE6">
        <v>2019</v>
      </c>
      <c r="AF6">
        <v>2019</v>
      </c>
      <c r="AU6"/>
    </row>
    <row r="7" spans="1:47" x14ac:dyDescent="0.35">
      <c r="A7" t="s">
        <v>128</v>
      </c>
      <c r="B7" t="s">
        <v>119</v>
      </c>
      <c r="C7" t="s">
        <v>120</v>
      </c>
      <c r="E7" t="s">
        <v>121</v>
      </c>
      <c r="L7" t="s">
        <v>129</v>
      </c>
      <c r="M7" s="14">
        <v>43800</v>
      </c>
      <c r="N7" s="14">
        <v>43800</v>
      </c>
      <c r="O7">
        <v>1492238.1</v>
      </c>
      <c r="X7" t="s">
        <v>119</v>
      </c>
      <c r="Y7">
        <v>12</v>
      </c>
      <c r="Z7">
        <v>12</v>
      </c>
      <c r="AA7">
        <v>2019</v>
      </c>
      <c r="AB7">
        <v>0</v>
      </c>
      <c r="AC7" t="s">
        <v>8</v>
      </c>
      <c r="AD7" t="s">
        <v>8</v>
      </c>
      <c r="AE7">
        <v>2019</v>
      </c>
      <c r="AF7">
        <v>2019</v>
      </c>
      <c r="AU7"/>
    </row>
    <row r="8" spans="1:47" x14ac:dyDescent="0.35">
      <c r="A8" t="s">
        <v>123</v>
      </c>
      <c r="C8" t="s">
        <v>120</v>
      </c>
      <c r="E8" t="s">
        <v>121</v>
      </c>
      <c r="L8" t="s">
        <v>129</v>
      </c>
      <c r="M8" s="14">
        <v>43800</v>
      </c>
      <c r="N8" s="14">
        <v>43800</v>
      </c>
      <c r="O8">
        <v>7589857.1399999997</v>
      </c>
      <c r="X8" t="s">
        <v>124</v>
      </c>
      <c r="Y8">
        <v>12</v>
      </c>
      <c r="Z8">
        <v>12</v>
      </c>
      <c r="AA8">
        <v>2019</v>
      </c>
      <c r="AB8">
        <v>0</v>
      </c>
      <c r="AC8" t="s">
        <v>8</v>
      </c>
      <c r="AD8" t="s">
        <v>8</v>
      </c>
      <c r="AE8">
        <v>2019</v>
      </c>
      <c r="AF8">
        <v>2019</v>
      </c>
      <c r="AU8"/>
    </row>
    <row r="9" spans="1:47" x14ac:dyDescent="0.35">
      <c r="A9" t="s">
        <v>130</v>
      </c>
      <c r="B9" t="s">
        <v>119</v>
      </c>
      <c r="C9" t="s">
        <v>120</v>
      </c>
      <c r="E9" t="s">
        <v>121</v>
      </c>
      <c r="L9" t="s">
        <v>129</v>
      </c>
      <c r="M9" s="14">
        <v>43800</v>
      </c>
      <c r="N9" s="14">
        <v>43800</v>
      </c>
      <c r="O9">
        <v>1778095.24</v>
      </c>
      <c r="X9" t="s">
        <v>119</v>
      </c>
      <c r="Y9">
        <v>12</v>
      </c>
      <c r="Z9">
        <v>12</v>
      </c>
      <c r="AA9">
        <v>2019</v>
      </c>
      <c r="AB9">
        <v>0</v>
      </c>
      <c r="AC9" t="s">
        <v>8</v>
      </c>
      <c r="AD9" t="s">
        <v>8</v>
      </c>
      <c r="AE9">
        <v>2019</v>
      </c>
      <c r="AF9">
        <v>2019</v>
      </c>
      <c r="AU9"/>
    </row>
    <row r="10" spans="1:47" x14ac:dyDescent="0.35">
      <c r="A10" t="s">
        <v>125</v>
      </c>
      <c r="C10" t="s">
        <v>120</v>
      </c>
      <c r="E10" t="s">
        <v>121</v>
      </c>
      <c r="L10" t="s">
        <v>122</v>
      </c>
      <c r="M10" s="14">
        <v>43800</v>
      </c>
      <c r="N10" s="14">
        <v>43800</v>
      </c>
      <c r="P10">
        <v>867452.38</v>
      </c>
      <c r="X10" t="s">
        <v>124</v>
      </c>
      <c r="Y10">
        <v>12</v>
      </c>
      <c r="Z10">
        <v>12</v>
      </c>
      <c r="AA10">
        <v>2019</v>
      </c>
      <c r="AB10">
        <v>0</v>
      </c>
      <c r="AC10" t="s">
        <v>8</v>
      </c>
      <c r="AD10" t="s">
        <v>8</v>
      </c>
      <c r="AE10">
        <v>2019</v>
      </c>
      <c r="AF10">
        <v>2019</v>
      </c>
      <c r="AU10"/>
    </row>
    <row r="11" spans="1:47" x14ac:dyDescent="0.35">
      <c r="A11" t="s">
        <v>118</v>
      </c>
      <c r="B11" t="s">
        <v>119</v>
      </c>
      <c r="C11" t="s">
        <v>120</v>
      </c>
      <c r="E11" t="s">
        <v>121</v>
      </c>
      <c r="L11" t="s">
        <v>122</v>
      </c>
      <c r="M11" s="14">
        <v>43800</v>
      </c>
      <c r="N11" s="14">
        <v>43800</v>
      </c>
      <c r="P11">
        <v>76404.759999999995</v>
      </c>
      <c r="X11" t="s">
        <v>119</v>
      </c>
      <c r="Y11">
        <v>12</v>
      </c>
      <c r="Z11">
        <v>12</v>
      </c>
      <c r="AA11">
        <v>2019</v>
      </c>
      <c r="AB11">
        <v>0</v>
      </c>
      <c r="AC11" t="s">
        <v>8</v>
      </c>
      <c r="AD11" t="s">
        <v>8</v>
      </c>
      <c r="AE11">
        <v>2019</v>
      </c>
      <c r="AF11">
        <v>2019</v>
      </c>
      <c r="AU11"/>
    </row>
    <row r="12" spans="1:47" x14ac:dyDescent="0.35">
      <c r="A12" t="s">
        <v>130</v>
      </c>
      <c r="B12" t="s">
        <v>119</v>
      </c>
      <c r="C12" t="s">
        <v>120</v>
      </c>
      <c r="E12" t="s">
        <v>121</v>
      </c>
      <c r="L12" t="s">
        <v>122</v>
      </c>
      <c r="M12" s="14">
        <v>43800</v>
      </c>
      <c r="N12" s="14">
        <v>43800</v>
      </c>
      <c r="P12">
        <v>12515166.67</v>
      </c>
      <c r="X12" t="s">
        <v>119</v>
      </c>
      <c r="Y12">
        <v>12</v>
      </c>
      <c r="Z12">
        <v>12</v>
      </c>
      <c r="AA12">
        <v>2019</v>
      </c>
      <c r="AB12">
        <v>0</v>
      </c>
      <c r="AC12" t="s">
        <v>8</v>
      </c>
      <c r="AD12" t="s">
        <v>8</v>
      </c>
      <c r="AE12">
        <v>2019</v>
      </c>
      <c r="AF12">
        <v>2019</v>
      </c>
      <c r="AU12"/>
    </row>
    <row r="13" spans="1:47" x14ac:dyDescent="0.35">
      <c r="A13" t="s">
        <v>131</v>
      </c>
      <c r="C13" t="s">
        <v>120</v>
      </c>
      <c r="E13" t="s">
        <v>121</v>
      </c>
      <c r="L13" t="s">
        <v>129</v>
      </c>
      <c r="M13" s="14">
        <v>43800</v>
      </c>
      <c r="N13" s="14">
        <v>43800</v>
      </c>
      <c r="O13">
        <v>1336500</v>
      </c>
      <c r="X13" t="s">
        <v>132</v>
      </c>
      <c r="Y13">
        <v>12</v>
      </c>
      <c r="Z13">
        <v>12</v>
      </c>
      <c r="AA13">
        <v>2019</v>
      </c>
      <c r="AB13">
        <v>0</v>
      </c>
      <c r="AC13" t="s">
        <v>8</v>
      </c>
      <c r="AD13" t="s">
        <v>8</v>
      </c>
      <c r="AE13">
        <v>2019</v>
      </c>
      <c r="AF13">
        <v>2019</v>
      </c>
      <c r="AU13"/>
    </row>
    <row r="14" spans="1:47" x14ac:dyDescent="0.35">
      <c r="A14" t="s">
        <v>131</v>
      </c>
      <c r="C14" t="s">
        <v>120</v>
      </c>
      <c r="E14" t="s">
        <v>121</v>
      </c>
      <c r="L14" t="s">
        <v>122</v>
      </c>
      <c r="M14" s="14">
        <v>43800</v>
      </c>
      <c r="N14" s="14">
        <v>43800</v>
      </c>
      <c r="P14">
        <v>7301357.1399999997</v>
      </c>
      <c r="X14" t="s">
        <v>132</v>
      </c>
      <c r="Y14">
        <v>12</v>
      </c>
      <c r="Z14">
        <v>12</v>
      </c>
      <c r="AA14">
        <v>2019</v>
      </c>
      <c r="AB14">
        <v>0</v>
      </c>
      <c r="AC14" t="s">
        <v>8</v>
      </c>
      <c r="AD14" t="s">
        <v>8</v>
      </c>
      <c r="AE14">
        <v>2019</v>
      </c>
      <c r="AF14">
        <v>2019</v>
      </c>
      <c r="AU14"/>
    </row>
    <row r="15" spans="1:47" x14ac:dyDescent="0.35">
      <c r="B15" t="s">
        <v>135</v>
      </c>
      <c r="C15" t="s">
        <v>120</v>
      </c>
      <c r="E15" t="s">
        <v>121</v>
      </c>
      <c r="L15" t="s">
        <v>122</v>
      </c>
      <c r="M15" s="14">
        <v>43800</v>
      </c>
      <c r="N15" s="14">
        <v>43800</v>
      </c>
      <c r="P15">
        <v>398547.62</v>
      </c>
      <c r="X15" t="s">
        <v>135</v>
      </c>
      <c r="Y15">
        <v>12</v>
      </c>
      <c r="Z15">
        <v>12</v>
      </c>
      <c r="AA15">
        <v>2019</v>
      </c>
      <c r="AB15">
        <v>0</v>
      </c>
      <c r="AC15" t="s">
        <v>8</v>
      </c>
      <c r="AD15" t="s">
        <v>8</v>
      </c>
      <c r="AE15">
        <v>2019</v>
      </c>
      <c r="AF15">
        <v>2019</v>
      </c>
      <c r="AU15"/>
    </row>
    <row r="16" spans="1:47" x14ac:dyDescent="0.35">
      <c r="A16" t="s">
        <v>128</v>
      </c>
      <c r="B16" t="s">
        <v>135</v>
      </c>
      <c r="C16" t="s">
        <v>120</v>
      </c>
      <c r="E16" t="s">
        <v>121</v>
      </c>
      <c r="L16" t="s">
        <v>129</v>
      </c>
      <c r="M16" s="14">
        <v>43800</v>
      </c>
      <c r="N16" s="14">
        <v>43800</v>
      </c>
      <c r="O16">
        <v>357285.71</v>
      </c>
      <c r="X16" t="s">
        <v>135</v>
      </c>
      <c r="Y16">
        <v>12</v>
      </c>
      <c r="Z16">
        <v>12</v>
      </c>
      <c r="AA16">
        <v>2019</v>
      </c>
      <c r="AB16">
        <v>0</v>
      </c>
      <c r="AC16" t="s">
        <v>8</v>
      </c>
      <c r="AD16" t="s">
        <v>8</v>
      </c>
      <c r="AE16">
        <v>2019</v>
      </c>
      <c r="AF16">
        <v>2019</v>
      </c>
      <c r="AU16"/>
    </row>
    <row r="17" spans="1:47" x14ac:dyDescent="0.35">
      <c r="A17" t="s">
        <v>118</v>
      </c>
      <c r="B17" t="s">
        <v>119</v>
      </c>
      <c r="C17" t="s">
        <v>120</v>
      </c>
      <c r="E17" t="s">
        <v>121</v>
      </c>
      <c r="L17" t="s">
        <v>129</v>
      </c>
      <c r="M17" s="14">
        <v>43800</v>
      </c>
      <c r="N17" s="14">
        <v>43800</v>
      </c>
      <c r="O17">
        <v>69976.19</v>
      </c>
      <c r="X17" t="s">
        <v>119</v>
      </c>
      <c r="Y17">
        <v>12</v>
      </c>
      <c r="Z17">
        <v>12</v>
      </c>
      <c r="AA17">
        <v>2019</v>
      </c>
      <c r="AB17">
        <v>0</v>
      </c>
      <c r="AC17" t="s">
        <v>8</v>
      </c>
      <c r="AD17" t="s">
        <v>8</v>
      </c>
      <c r="AE17">
        <v>2019</v>
      </c>
      <c r="AF17">
        <v>2019</v>
      </c>
      <c r="AU17"/>
    </row>
    <row r="18" spans="1:47" x14ac:dyDescent="0.35">
      <c r="B18" t="s">
        <v>140</v>
      </c>
      <c r="C18" t="s">
        <v>120</v>
      </c>
      <c r="E18" t="s">
        <v>121</v>
      </c>
      <c r="L18" t="s">
        <v>122</v>
      </c>
      <c r="M18" s="14">
        <v>43800</v>
      </c>
      <c r="N18" s="14">
        <v>43800</v>
      </c>
      <c r="P18">
        <v>622690.48</v>
      </c>
      <c r="X18" t="s">
        <v>140</v>
      </c>
      <c r="Y18">
        <v>12</v>
      </c>
      <c r="Z18">
        <v>12</v>
      </c>
      <c r="AA18">
        <v>2019</v>
      </c>
      <c r="AB18">
        <v>0</v>
      </c>
      <c r="AC18" t="s">
        <v>8</v>
      </c>
      <c r="AD18" t="s">
        <v>8</v>
      </c>
      <c r="AE18">
        <v>2019</v>
      </c>
      <c r="AF18">
        <v>2019</v>
      </c>
      <c r="AU18"/>
    </row>
    <row r="19" spans="1:47" x14ac:dyDescent="0.35">
      <c r="A19" t="s">
        <v>133</v>
      </c>
      <c r="C19" t="s">
        <v>120</v>
      </c>
      <c r="E19" t="s">
        <v>121</v>
      </c>
      <c r="L19" t="s">
        <v>122</v>
      </c>
      <c r="M19" s="14">
        <v>43800</v>
      </c>
      <c r="N19" s="14">
        <v>43800</v>
      </c>
      <c r="P19">
        <v>6703452.3799999999</v>
      </c>
      <c r="X19" t="s">
        <v>134</v>
      </c>
      <c r="Y19">
        <v>12</v>
      </c>
      <c r="Z19">
        <v>12</v>
      </c>
      <c r="AA19">
        <v>2019</v>
      </c>
      <c r="AB19">
        <v>0</v>
      </c>
      <c r="AC19" t="s">
        <v>8</v>
      </c>
      <c r="AD19" t="s">
        <v>8</v>
      </c>
      <c r="AE19">
        <v>2019</v>
      </c>
      <c r="AF19">
        <v>2019</v>
      </c>
      <c r="AU19"/>
    </row>
    <row r="20" spans="1:47" x14ac:dyDescent="0.35">
      <c r="A20" t="s">
        <v>138</v>
      </c>
      <c r="C20" t="s">
        <v>120</v>
      </c>
      <c r="E20" t="s">
        <v>121</v>
      </c>
      <c r="L20" t="s">
        <v>129</v>
      </c>
      <c r="M20" s="14">
        <v>43800</v>
      </c>
      <c r="N20" s="14">
        <v>43800</v>
      </c>
      <c r="O20">
        <v>1624595.24</v>
      </c>
      <c r="X20" t="s">
        <v>139</v>
      </c>
      <c r="Y20">
        <v>12</v>
      </c>
      <c r="Z20">
        <v>12</v>
      </c>
      <c r="AA20">
        <v>2019</v>
      </c>
      <c r="AB20">
        <v>0</v>
      </c>
      <c r="AC20" t="s">
        <v>8</v>
      </c>
      <c r="AD20" t="s">
        <v>8</v>
      </c>
      <c r="AE20">
        <v>2019</v>
      </c>
      <c r="AF20">
        <v>2019</v>
      </c>
      <c r="AU20"/>
    </row>
    <row r="21" spans="1:47" x14ac:dyDescent="0.35">
      <c r="A21" t="s">
        <v>126</v>
      </c>
      <c r="C21" t="s">
        <v>120</v>
      </c>
      <c r="E21" t="s">
        <v>121</v>
      </c>
      <c r="L21" t="s">
        <v>122</v>
      </c>
      <c r="M21" s="14">
        <v>43800</v>
      </c>
      <c r="N21" s="14">
        <v>43800</v>
      </c>
      <c r="P21">
        <v>116785.71</v>
      </c>
      <c r="X21" t="s">
        <v>127</v>
      </c>
      <c r="Y21">
        <v>12</v>
      </c>
      <c r="Z21">
        <v>12</v>
      </c>
      <c r="AA21">
        <v>2019</v>
      </c>
      <c r="AB21">
        <v>0</v>
      </c>
      <c r="AC21" t="s">
        <v>8</v>
      </c>
      <c r="AD21" t="s">
        <v>8</v>
      </c>
      <c r="AE21">
        <v>2019</v>
      </c>
      <c r="AF21">
        <v>2019</v>
      </c>
      <c r="AU21"/>
    </row>
    <row r="22" spans="1:47" x14ac:dyDescent="0.35">
      <c r="B22" t="s">
        <v>140</v>
      </c>
      <c r="C22" t="s">
        <v>120</v>
      </c>
      <c r="E22" t="s">
        <v>121</v>
      </c>
      <c r="L22" t="s">
        <v>129</v>
      </c>
      <c r="M22" s="14">
        <v>43800</v>
      </c>
      <c r="N22" s="14">
        <v>43800</v>
      </c>
      <c r="O22">
        <v>724738.1</v>
      </c>
      <c r="X22" t="s">
        <v>140</v>
      </c>
      <c r="Y22">
        <v>12</v>
      </c>
      <c r="Z22">
        <v>12</v>
      </c>
      <c r="AA22">
        <v>2019</v>
      </c>
      <c r="AB22">
        <v>0</v>
      </c>
      <c r="AC22" t="s">
        <v>8</v>
      </c>
      <c r="AD22" t="s">
        <v>8</v>
      </c>
      <c r="AE22">
        <v>2019</v>
      </c>
      <c r="AF22">
        <v>2019</v>
      </c>
      <c r="AU22"/>
    </row>
    <row r="23" spans="1:47" x14ac:dyDescent="0.35">
      <c r="A23" t="s">
        <v>141</v>
      </c>
      <c r="C23" t="s">
        <v>120</v>
      </c>
      <c r="E23" t="s">
        <v>121</v>
      </c>
      <c r="L23" t="s">
        <v>122</v>
      </c>
      <c r="M23" s="14">
        <v>43800</v>
      </c>
      <c r="N23" s="14">
        <v>43800</v>
      </c>
      <c r="P23">
        <v>689071.43</v>
      </c>
      <c r="X23" t="s">
        <v>142</v>
      </c>
      <c r="Y23">
        <v>12</v>
      </c>
      <c r="Z23">
        <v>12</v>
      </c>
      <c r="AA23">
        <v>2019</v>
      </c>
      <c r="AB23">
        <v>0</v>
      </c>
      <c r="AC23" t="s">
        <v>8</v>
      </c>
      <c r="AD23" t="s">
        <v>8</v>
      </c>
      <c r="AE23">
        <v>2019</v>
      </c>
      <c r="AF23">
        <v>2019</v>
      </c>
      <c r="AU23"/>
    </row>
    <row r="24" spans="1:47" x14ac:dyDescent="0.35">
      <c r="A24" t="s">
        <v>136</v>
      </c>
      <c r="B24" t="s">
        <v>137</v>
      </c>
      <c r="C24" t="s">
        <v>120</v>
      </c>
      <c r="E24" t="s">
        <v>121</v>
      </c>
      <c r="L24" t="s">
        <v>129</v>
      </c>
      <c r="M24" s="14">
        <v>43800</v>
      </c>
      <c r="N24" s="14">
        <v>43800</v>
      </c>
      <c r="O24">
        <v>14525380.949999999</v>
      </c>
      <c r="X24" t="s">
        <v>137</v>
      </c>
      <c r="Y24">
        <v>12</v>
      </c>
      <c r="Z24">
        <v>12</v>
      </c>
      <c r="AA24">
        <v>2019</v>
      </c>
      <c r="AB24">
        <v>0</v>
      </c>
      <c r="AC24" t="s">
        <v>8</v>
      </c>
      <c r="AD24" t="s">
        <v>8</v>
      </c>
      <c r="AE24">
        <v>2019</v>
      </c>
      <c r="AF24">
        <v>2019</v>
      </c>
      <c r="AU24"/>
    </row>
    <row r="25" spans="1:47" x14ac:dyDescent="0.35">
      <c r="A25" t="s">
        <v>136</v>
      </c>
      <c r="B25" t="s">
        <v>137</v>
      </c>
      <c r="C25" t="s">
        <v>120</v>
      </c>
      <c r="E25" t="s">
        <v>121</v>
      </c>
      <c r="L25" t="s">
        <v>122</v>
      </c>
      <c r="M25" s="14">
        <v>43800</v>
      </c>
      <c r="N25" s="14">
        <v>43800</v>
      </c>
      <c r="P25">
        <v>14280857.140000001</v>
      </c>
      <c r="X25" t="s">
        <v>137</v>
      </c>
      <c r="Y25">
        <v>12</v>
      </c>
      <c r="Z25">
        <v>12</v>
      </c>
      <c r="AA25">
        <v>2019</v>
      </c>
      <c r="AB25">
        <v>0</v>
      </c>
      <c r="AC25" t="s">
        <v>8</v>
      </c>
      <c r="AD25" t="s">
        <v>8</v>
      </c>
      <c r="AE25">
        <v>2019</v>
      </c>
      <c r="AF25">
        <v>2019</v>
      </c>
      <c r="AU25"/>
    </row>
    <row r="26" spans="1:47" x14ac:dyDescent="0.35">
      <c r="A26" t="s">
        <v>143</v>
      </c>
      <c r="C26" t="s">
        <v>120</v>
      </c>
      <c r="E26" t="s">
        <v>121</v>
      </c>
      <c r="L26" t="s">
        <v>122</v>
      </c>
      <c r="M26" s="14">
        <v>43800</v>
      </c>
      <c r="N26" s="14">
        <v>43800</v>
      </c>
      <c r="P26">
        <v>6353095.2400000002</v>
      </c>
      <c r="X26" t="s">
        <v>144</v>
      </c>
      <c r="Y26">
        <v>12</v>
      </c>
      <c r="Z26">
        <v>12</v>
      </c>
      <c r="AA26">
        <v>2019</v>
      </c>
      <c r="AB26">
        <v>0</v>
      </c>
      <c r="AC26" t="s">
        <v>8</v>
      </c>
      <c r="AD26" t="s">
        <v>8</v>
      </c>
      <c r="AE26">
        <v>2019</v>
      </c>
      <c r="AF26">
        <v>2019</v>
      </c>
      <c r="AU26"/>
    </row>
    <row r="27" spans="1:47" x14ac:dyDescent="0.35">
      <c r="A27" t="s">
        <v>145</v>
      </c>
      <c r="C27" t="s">
        <v>120</v>
      </c>
      <c r="E27" t="s">
        <v>121</v>
      </c>
      <c r="L27" t="s">
        <v>129</v>
      </c>
      <c r="M27" s="14">
        <v>43800</v>
      </c>
      <c r="N27" s="14">
        <v>43800</v>
      </c>
      <c r="O27">
        <v>68261.899999999994</v>
      </c>
      <c r="X27" t="s">
        <v>144</v>
      </c>
      <c r="Y27">
        <v>12</v>
      </c>
      <c r="Z27">
        <v>12</v>
      </c>
      <c r="AA27">
        <v>2019</v>
      </c>
      <c r="AB27">
        <v>0</v>
      </c>
      <c r="AC27" t="s">
        <v>8</v>
      </c>
      <c r="AD27" t="s">
        <v>8</v>
      </c>
      <c r="AE27">
        <v>2019</v>
      </c>
      <c r="AF27">
        <v>2019</v>
      </c>
      <c r="AU27"/>
    </row>
    <row r="28" spans="1:47" x14ac:dyDescent="0.35">
      <c r="A28" t="s">
        <v>145</v>
      </c>
      <c r="C28" t="s">
        <v>120</v>
      </c>
      <c r="E28" t="s">
        <v>121</v>
      </c>
      <c r="L28" t="s">
        <v>122</v>
      </c>
      <c r="M28" s="14">
        <v>43800</v>
      </c>
      <c r="N28" s="14">
        <v>43800</v>
      </c>
      <c r="P28">
        <v>66857.14</v>
      </c>
      <c r="X28" t="s">
        <v>144</v>
      </c>
      <c r="Y28">
        <v>12</v>
      </c>
      <c r="Z28">
        <v>12</v>
      </c>
      <c r="AA28">
        <v>2019</v>
      </c>
      <c r="AB28">
        <v>0</v>
      </c>
      <c r="AC28" t="s">
        <v>8</v>
      </c>
      <c r="AD28" t="s">
        <v>8</v>
      </c>
      <c r="AE28">
        <v>2019</v>
      </c>
      <c r="AF28">
        <v>2019</v>
      </c>
      <c r="AU28"/>
    </row>
    <row r="29" spans="1:47" x14ac:dyDescent="0.35">
      <c r="A29" t="s">
        <v>146</v>
      </c>
      <c r="C29" t="s">
        <v>120</v>
      </c>
      <c r="E29" t="s">
        <v>121</v>
      </c>
      <c r="L29" t="s">
        <v>129</v>
      </c>
      <c r="M29" s="14">
        <v>43800</v>
      </c>
      <c r="N29" s="14">
        <v>43800</v>
      </c>
      <c r="O29">
        <v>8486571.4299999997</v>
      </c>
      <c r="X29" t="s">
        <v>147</v>
      </c>
      <c r="Y29">
        <v>12</v>
      </c>
      <c r="Z29">
        <v>12</v>
      </c>
      <c r="AA29">
        <v>2019</v>
      </c>
      <c r="AB29">
        <v>0</v>
      </c>
      <c r="AC29" t="s">
        <v>8</v>
      </c>
      <c r="AD29" t="s">
        <v>8</v>
      </c>
      <c r="AE29">
        <v>2019</v>
      </c>
      <c r="AF29">
        <v>2019</v>
      </c>
      <c r="AU29"/>
    </row>
    <row r="30" spans="1:47" x14ac:dyDescent="0.35">
      <c r="A30" t="s">
        <v>143</v>
      </c>
      <c r="C30" t="s">
        <v>120</v>
      </c>
      <c r="E30" t="s">
        <v>121</v>
      </c>
      <c r="L30" t="s">
        <v>129</v>
      </c>
      <c r="M30" s="14">
        <v>43800</v>
      </c>
      <c r="N30" s="14">
        <v>43800</v>
      </c>
      <c r="O30">
        <v>5943761.9000000004</v>
      </c>
      <c r="X30" t="s">
        <v>144</v>
      </c>
      <c r="Y30">
        <v>12</v>
      </c>
      <c r="Z30">
        <v>12</v>
      </c>
      <c r="AA30">
        <v>2019</v>
      </c>
      <c r="AB30">
        <v>0</v>
      </c>
      <c r="AC30" t="s">
        <v>8</v>
      </c>
      <c r="AD30" t="s">
        <v>8</v>
      </c>
      <c r="AE30">
        <v>2019</v>
      </c>
      <c r="AF30">
        <v>2019</v>
      </c>
      <c r="AU30"/>
    </row>
    <row r="31" spans="1:47" x14ac:dyDescent="0.35">
      <c r="A31" t="s">
        <v>138</v>
      </c>
      <c r="C31" t="s">
        <v>120</v>
      </c>
      <c r="E31" t="s">
        <v>121</v>
      </c>
      <c r="L31" t="s">
        <v>122</v>
      </c>
      <c r="M31" s="14">
        <v>43800</v>
      </c>
      <c r="N31" s="14">
        <v>43800</v>
      </c>
      <c r="P31">
        <v>1650666.67</v>
      </c>
      <c r="X31" t="s">
        <v>139</v>
      </c>
      <c r="Y31">
        <v>12</v>
      </c>
      <c r="Z31">
        <v>12</v>
      </c>
      <c r="AA31">
        <v>2019</v>
      </c>
      <c r="AB31">
        <v>0</v>
      </c>
      <c r="AC31" t="s">
        <v>8</v>
      </c>
      <c r="AD31" t="s">
        <v>8</v>
      </c>
      <c r="AE31">
        <v>2019</v>
      </c>
      <c r="AF31">
        <v>2019</v>
      </c>
      <c r="AU31"/>
    </row>
    <row r="32" spans="1:47" x14ac:dyDescent="0.35">
      <c r="A32" t="s">
        <v>141</v>
      </c>
      <c r="C32" t="s">
        <v>120</v>
      </c>
      <c r="E32" t="s">
        <v>121</v>
      </c>
      <c r="L32" t="s">
        <v>129</v>
      </c>
      <c r="M32" s="14">
        <v>43800</v>
      </c>
      <c r="N32" s="14">
        <v>43800</v>
      </c>
      <c r="O32">
        <v>642238.1</v>
      </c>
      <c r="X32" t="s">
        <v>142</v>
      </c>
      <c r="Y32">
        <v>12</v>
      </c>
      <c r="Z32">
        <v>12</v>
      </c>
      <c r="AA32">
        <v>2019</v>
      </c>
      <c r="AB32">
        <v>0</v>
      </c>
      <c r="AC32" t="s">
        <v>8</v>
      </c>
      <c r="AD32" t="s">
        <v>8</v>
      </c>
      <c r="AE32">
        <v>2019</v>
      </c>
      <c r="AF32">
        <v>2019</v>
      </c>
      <c r="AU32"/>
    </row>
    <row r="33" spans="1:47" x14ac:dyDescent="0.35">
      <c r="A33" t="s">
        <v>146</v>
      </c>
      <c r="C33" t="s">
        <v>120</v>
      </c>
      <c r="E33" t="s">
        <v>121</v>
      </c>
      <c r="L33" t="s">
        <v>122</v>
      </c>
      <c r="M33" s="14">
        <v>43800</v>
      </c>
      <c r="N33" s="14">
        <v>43800</v>
      </c>
      <c r="P33">
        <v>6530976.1900000004</v>
      </c>
      <c r="X33" t="s">
        <v>147</v>
      </c>
      <c r="Y33">
        <v>12</v>
      </c>
      <c r="Z33">
        <v>12</v>
      </c>
      <c r="AA33">
        <v>2019</v>
      </c>
      <c r="AB33">
        <v>0</v>
      </c>
      <c r="AC33" t="s">
        <v>8</v>
      </c>
      <c r="AD33" t="s">
        <v>8</v>
      </c>
      <c r="AE33">
        <v>2019</v>
      </c>
      <c r="AF33">
        <v>2019</v>
      </c>
      <c r="AU33"/>
    </row>
    <row r="34" spans="1:47" x14ac:dyDescent="0.35">
      <c r="A34" t="s">
        <v>155</v>
      </c>
      <c r="C34" t="s">
        <v>149</v>
      </c>
      <c r="D34" t="s">
        <v>150</v>
      </c>
      <c r="E34" t="s">
        <v>121</v>
      </c>
      <c r="H34" t="s">
        <v>151</v>
      </c>
      <c r="L34" t="s">
        <v>129</v>
      </c>
      <c r="M34" s="14">
        <v>43830</v>
      </c>
      <c r="N34" s="14">
        <v>43830</v>
      </c>
      <c r="O34">
        <v>-209.22</v>
      </c>
      <c r="X34" t="s">
        <v>156</v>
      </c>
      <c r="Y34">
        <v>12</v>
      </c>
      <c r="Z34">
        <v>12</v>
      </c>
      <c r="AA34">
        <v>2019</v>
      </c>
      <c r="AB34">
        <v>0</v>
      </c>
      <c r="AC34" t="s">
        <v>8</v>
      </c>
      <c r="AD34" t="s">
        <v>8</v>
      </c>
      <c r="AE34">
        <v>2019</v>
      </c>
      <c r="AF34">
        <v>2019</v>
      </c>
      <c r="AU34"/>
    </row>
    <row r="35" spans="1:47" x14ac:dyDescent="0.35">
      <c r="B35" t="s">
        <v>119</v>
      </c>
      <c r="C35" t="s">
        <v>149</v>
      </c>
      <c r="D35" t="s">
        <v>150</v>
      </c>
      <c r="E35" t="s">
        <v>121</v>
      </c>
      <c r="F35" t="s">
        <v>1</v>
      </c>
      <c r="H35" t="s">
        <v>151</v>
      </c>
      <c r="L35" t="s">
        <v>129</v>
      </c>
      <c r="M35" s="14">
        <v>43830</v>
      </c>
      <c r="N35" s="14">
        <v>43830</v>
      </c>
      <c r="O35">
        <v>-62271.44</v>
      </c>
      <c r="X35" t="s">
        <v>119</v>
      </c>
      <c r="Y35">
        <v>12</v>
      </c>
      <c r="Z35">
        <v>12</v>
      </c>
      <c r="AA35">
        <v>2019</v>
      </c>
      <c r="AB35">
        <v>0</v>
      </c>
      <c r="AC35" t="s">
        <v>8</v>
      </c>
      <c r="AD35" t="s">
        <v>8</v>
      </c>
      <c r="AE35">
        <v>2019</v>
      </c>
      <c r="AF35">
        <v>2018</v>
      </c>
      <c r="AU35"/>
    </row>
    <row r="36" spans="1:47" x14ac:dyDescent="0.35">
      <c r="A36" t="s">
        <v>146</v>
      </c>
      <c r="C36" t="s">
        <v>149</v>
      </c>
      <c r="D36" t="s">
        <v>150</v>
      </c>
      <c r="E36" t="s">
        <v>121</v>
      </c>
      <c r="F36" t="s">
        <v>1</v>
      </c>
      <c r="H36" t="s">
        <v>151</v>
      </c>
      <c r="L36" t="s">
        <v>129</v>
      </c>
      <c r="M36" s="14">
        <v>43830</v>
      </c>
      <c r="N36" s="14">
        <v>43830</v>
      </c>
      <c r="O36">
        <v>-36379.980000000003</v>
      </c>
      <c r="X36" t="s">
        <v>147</v>
      </c>
      <c r="Y36">
        <v>12</v>
      </c>
      <c r="Z36">
        <v>12</v>
      </c>
      <c r="AA36">
        <v>2019</v>
      </c>
      <c r="AB36">
        <v>0</v>
      </c>
      <c r="AC36" t="s">
        <v>8</v>
      </c>
      <c r="AD36" t="s">
        <v>8</v>
      </c>
      <c r="AE36">
        <v>2019</v>
      </c>
      <c r="AF36">
        <v>2018</v>
      </c>
      <c r="AU36"/>
    </row>
    <row r="37" spans="1:47" x14ac:dyDescent="0.35">
      <c r="A37" t="s">
        <v>145</v>
      </c>
      <c r="C37" t="s">
        <v>149</v>
      </c>
      <c r="D37" t="s">
        <v>150</v>
      </c>
      <c r="E37" t="s">
        <v>121</v>
      </c>
      <c r="F37" t="s">
        <v>1</v>
      </c>
      <c r="H37" t="s">
        <v>151</v>
      </c>
      <c r="L37" t="s">
        <v>129</v>
      </c>
      <c r="M37" s="14">
        <v>43830</v>
      </c>
      <c r="N37" s="14">
        <v>43830</v>
      </c>
      <c r="O37">
        <v>-50.16</v>
      </c>
      <c r="X37" t="s">
        <v>144</v>
      </c>
      <c r="Y37">
        <v>12</v>
      </c>
      <c r="Z37">
        <v>12</v>
      </c>
      <c r="AA37">
        <v>2019</v>
      </c>
      <c r="AB37">
        <v>0</v>
      </c>
      <c r="AC37" t="s">
        <v>8</v>
      </c>
      <c r="AD37" t="s">
        <v>8</v>
      </c>
      <c r="AE37">
        <v>2019</v>
      </c>
      <c r="AF37">
        <v>2018</v>
      </c>
      <c r="AU37"/>
    </row>
    <row r="38" spans="1:47" x14ac:dyDescent="0.35">
      <c r="B38" t="s">
        <v>140</v>
      </c>
      <c r="C38" t="s">
        <v>149</v>
      </c>
      <c r="D38" t="s">
        <v>150</v>
      </c>
      <c r="E38" t="s">
        <v>121</v>
      </c>
      <c r="H38" t="s">
        <v>151</v>
      </c>
      <c r="L38" t="s">
        <v>129</v>
      </c>
      <c r="M38" s="14">
        <v>43830</v>
      </c>
      <c r="N38" s="14">
        <v>43830</v>
      </c>
      <c r="O38">
        <v>-738699.52</v>
      </c>
      <c r="X38" t="s">
        <v>140</v>
      </c>
      <c r="Y38">
        <v>12</v>
      </c>
      <c r="Z38">
        <v>12</v>
      </c>
      <c r="AA38">
        <v>2019</v>
      </c>
      <c r="AB38">
        <v>0</v>
      </c>
      <c r="AC38" t="s">
        <v>8</v>
      </c>
      <c r="AD38" t="s">
        <v>8</v>
      </c>
      <c r="AE38">
        <v>2019</v>
      </c>
      <c r="AF38">
        <v>2019</v>
      </c>
      <c r="AU38"/>
    </row>
    <row r="39" spans="1:47" x14ac:dyDescent="0.35">
      <c r="A39" t="s">
        <v>141</v>
      </c>
      <c r="C39" t="s">
        <v>149</v>
      </c>
      <c r="D39" t="s">
        <v>150</v>
      </c>
      <c r="E39" t="s">
        <v>121</v>
      </c>
      <c r="H39" t="s">
        <v>151</v>
      </c>
      <c r="L39" t="s">
        <v>129</v>
      </c>
      <c r="M39" s="14">
        <v>43830</v>
      </c>
      <c r="N39" s="14">
        <v>43830</v>
      </c>
      <c r="O39">
        <v>-1227.92</v>
      </c>
      <c r="X39" t="s">
        <v>142</v>
      </c>
      <c r="Y39">
        <v>12</v>
      </c>
      <c r="Z39">
        <v>12</v>
      </c>
      <c r="AA39">
        <v>2019</v>
      </c>
      <c r="AB39">
        <v>0</v>
      </c>
      <c r="AC39" t="s">
        <v>8</v>
      </c>
      <c r="AD39" t="s">
        <v>8</v>
      </c>
      <c r="AE39">
        <v>2019</v>
      </c>
      <c r="AF39">
        <v>2019</v>
      </c>
      <c r="AU39"/>
    </row>
    <row r="40" spans="1:47" x14ac:dyDescent="0.35">
      <c r="A40" t="s">
        <v>148</v>
      </c>
      <c r="C40" t="s">
        <v>149</v>
      </c>
      <c r="D40" t="s">
        <v>150</v>
      </c>
      <c r="E40" t="s">
        <v>121</v>
      </c>
      <c r="H40" t="s">
        <v>151</v>
      </c>
      <c r="L40" t="s">
        <v>129</v>
      </c>
      <c r="M40" s="14">
        <v>43830</v>
      </c>
      <c r="N40" s="14">
        <v>43830</v>
      </c>
      <c r="O40">
        <v>-36646.629999999997</v>
      </c>
      <c r="X40" t="s">
        <v>152</v>
      </c>
      <c r="Y40">
        <v>12</v>
      </c>
      <c r="Z40">
        <v>12</v>
      </c>
      <c r="AA40">
        <v>2019</v>
      </c>
      <c r="AB40">
        <v>0</v>
      </c>
      <c r="AC40" t="s">
        <v>8</v>
      </c>
      <c r="AD40" t="s">
        <v>8</v>
      </c>
      <c r="AE40">
        <v>2019</v>
      </c>
      <c r="AF40">
        <v>2019</v>
      </c>
      <c r="AU40"/>
    </row>
    <row r="41" spans="1:47" x14ac:dyDescent="0.35">
      <c r="A41" t="s">
        <v>123</v>
      </c>
      <c r="B41" t="s">
        <v>137</v>
      </c>
      <c r="C41" t="s">
        <v>149</v>
      </c>
      <c r="D41" t="s">
        <v>150</v>
      </c>
      <c r="E41" t="s">
        <v>121</v>
      </c>
      <c r="F41" t="s">
        <v>1</v>
      </c>
      <c r="H41" t="s">
        <v>151</v>
      </c>
      <c r="L41" t="s">
        <v>129</v>
      </c>
      <c r="M41" s="14">
        <v>43830</v>
      </c>
      <c r="N41" s="14">
        <v>43830</v>
      </c>
      <c r="O41">
        <v>-101575.21</v>
      </c>
      <c r="X41" t="s">
        <v>137</v>
      </c>
      <c r="Y41">
        <v>12</v>
      </c>
      <c r="Z41">
        <v>12</v>
      </c>
      <c r="AA41">
        <v>2019</v>
      </c>
      <c r="AB41">
        <v>0</v>
      </c>
      <c r="AC41" t="s">
        <v>8</v>
      </c>
      <c r="AD41" t="s">
        <v>8</v>
      </c>
      <c r="AE41">
        <v>2019</v>
      </c>
      <c r="AF41">
        <v>2018</v>
      </c>
      <c r="AU41"/>
    </row>
    <row r="42" spans="1:47" x14ac:dyDescent="0.35">
      <c r="A42" t="s">
        <v>125</v>
      </c>
      <c r="B42" t="s">
        <v>119</v>
      </c>
      <c r="C42" t="s">
        <v>149</v>
      </c>
      <c r="D42" t="s">
        <v>150</v>
      </c>
      <c r="E42" t="s">
        <v>121</v>
      </c>
      <c r="H42" t="s">
        <v>151</v>
      </c>
      <c r="L42" t="s">
        <v>129</v>
      </c>
      <c r="M42" s="14">
        <v>43830</v>
      </c>
      <c r="N42" s="14">
        <v>43830</v>
      </c>
      <c r="O42">
        <v>-5.89</v>
      </c>
      <c r="X42" t="s">
        <v>119</v>
      </c>
      <c r="Y42">
        <v>12</v>
      </c>
      <c r="Z42">
        <v>12</v>
      </c>
      <c r="AA42">
        <v>2019</v>
      </c>
      <c r="AB42">
        <v>0</v>
      </c>
      <c r="AC42" t="s">
        <v>8</v>
      </c>
      <c r="AD42" t="s">
        <v>8</v>
      </c>
      <c r="AE42">
        <v>2019</v>
      </c>
      <c r="AF42">
        <v>2019</v>
      </c>
      <c r="AU42"/>
    </row>
    <row r="43" spans="1:47" x14ac:dyDescent="0.35">
      <c r="A43" t="s">
        <v>153</v>
      </c>
      <c r="C43" t="s">
        <v>149</v>
      </c>
      <c r="D43" t="s">
        <v>150</v>
      </c>
      <c r="E43" t="s">
        <v>121</v>
      </c>
      <c r="H43" t="s">
        <v>151</v>
      </c>
      <c r="L43" t="s">
        <v>129</v>
      </c>
      <c r="M43" s="14">
        <v>43830</v>
      </c>
      <c r="N43" s="14">
        <v>43830</v>
      </c>
      <c r="O43">
        <v>-631.78</v>
      </c>
      <c r="X43" t="s">
        <v>154</v>
      </c>
      <c r="Y43">
        <v>12</v>
      </c>
      <c r="Z43">
        <v>12</v>
      </c>
      <c r="AA43">
        <v>2019</v>
      </c>
      <c r="AB43">
        <v>0</v>
      </c>
      <c r="AC43" t="s">
        <v>8</v>
      </c>
      <c r="AD43" t="s">
        <v>8</v>
      </c>
      <c r="AE43">
        <v>2019</v>
      </c>
      <c r="AF43">
        <v>2019</v>
      </c>
      <c r="AU43"/>
    </row>
    <row r="44" spans="1:47" x14ac:dyDescent="0.35">
      <c r="A44" t="s">
        <v>133</v>
      </c>
      <c r="C44" t="s">
        <v>149</v>
      </c>
      <c r="D44" t="s">
        <v>150</v>
      </c>
      <c r="E44" t="s">
        <v>121</v>
      </c>
      <c r="H44" t="s">
        <v>151</v>
      </c>
      <c r="L44" t="s">
        <v>129</v>
      </c>
      <c r="M44" s="14">
        <v>43830</v>
      </c>
      <c r="N44" s="14">
        <v>43830</v>
      </c>
      <c r="O44">
        <v>-1043.55</v>
      </c>
      <c r="X44" t="s">
        <v>134</v>
      </c>
      <c r="Y44">
        <v>12</v>
      </c>
      <c r="Z44">
        <v>12</v>
      </c>
      <c r="AA44">
        <v>2019</v>
      </c>
      <c r="AB44">
        <v>0</v>
      </c>
      <c r="AC44" t="s">
        <v>8</v>
      </c>
      <c r="AD44" t="s">
        <v>8</v>
      </c>
      <c r="AE44">
        <v>2019</v>
      </c>
      <c r="AF44">
        <v>2019</v>
      </c>
      <c r="AU44"/>
    </row>
    <row r="45" spans="1:47" x14ac:dyDescent="0.35">
      <c r="A45" t="s">
        <v>138</v>
      </c>
      <c r="C45" t="s">
        <v>149</v>
      </c>
      <c r="D45" t="s">
        <v>150</v>
      </c>
      <c r="E45" t="s">
        <v>121</v>
      </c>
      <c r="F45" t="s">
        <v>1</v>
      </c>
      <c r="L45" t="s">
        <v>129</v>
      </c>
      <c r="M45" s="14">
        <v>43831</v>
      </c>
      <c r="N45" s="14">
        <v>43831</v>
      </c>
      <c r="O45">
        <v>2934761.9</v>
      </c>
      <c r="X45" t="s">
        <v>139</v>
      </c>
      <c r="Y45">
        <v>1</v>
      </c>
      <c r="Z45">
        <v>1</v>
      </c>
      <c r="AA45">
        <v>2020</v>
      </c>
      <c r="AB45">
        <v>0</v>
      </c>
      <c r="AC45" t="s">
        <v>8</v>
      </c>
      <c r="AD45" t="s">
        <v>8</v>
      </c>
      <c r="AE45">
        <v>2020</v>
      </c>
      <c r="AF45">
        <v>2019</v>
      </c>
      <c r="AU45"/>
    </row>
    <row r="46" spans="1:47" x14ac:dyDescent="0.35">
      <c r="A46" t="s">
        <v>118</v>
      </c>
      <c r="C46" t="s">
        <v>149</v>
      </c>
      <c r="D46" t="s">
        <v>150</v>
      </c>
      <c r="E46" t="s">
        <v>121</v>
      </c>
      <c r="L46" t="s">
        <v>129</v>
      </c>
      <c r="M46" s="14">
        <v>43831</v>
      </c>
      <c r="N46" s="14">
        <v>43831</v>
      </c>
      <c r="O46">
        <v>53333.33</v>
      </c>
      <c r="X46" t="s">
        <v>119</v>
      </c>
      <c r="Y46">
        <v>1</v>
      </c>
      <c r="Z46">
        <v>1</v>
      </c>
      <c r="AA46">
        <v>2020</v>
      </c>
      <c r="AB46">
        <v>0</v>
      </c>
      <c r="AC46" t="s">
        <v>8</v>
      </c>
      <c r="AD46" t="s">
        <v>8</v>
      </c>
      <c r="AE46">
        <v>2020</v>
      </c>
      <c r="AF46">
        <v>2020</v>
      </c>
      <c r="AU46"/>
    </row>
    <row r="47" spans="1:47" x14ac:dyDescent="0.35">
      <c r="A47" t="s">
        <v>128</v>
      </c>
      <c r="B47" t="s">
        <v>140</v>
      </c>
      <c r="C47" t="s">
        <v>149</v>
      </c>
      <c r="D47" t="s">
        <v>150</v>
      </c>
      <c r="E47" t="s">
        <v>121</v>
      </c>
      <c r="L47" t="s">
        <v>129</v>
      </c>
      <c r="M47" s="14">
        <v>43831</v>
      </c>
      <c r="N47" s="14">
        <v>43831</v>
      </c>
      <c r="O47">
        <v>3566666.67</v>
      </c>
      <c r="X47" t="s">
        <v>140</v>
      </c>
      <c r="Y47">
        <v>1</v>
      </c>
      <c r="Z47">
        <v>1</v>
      </c>
      <c r="AA47">
        <v>2020</v>
      </c>
      <c r="AB47">
        <v>0</v>
      </c>
      <c r="AC47" t="s">
        <v>8</v>
      </c>
      <c r="AD47" t="s">
        <v>8</v>
      </c>
      <c r="AE47">
        <v>2020</v>
      </c>
      <c r="AF47">
        <v>2020</v>
      </c>
      <c r="AU47"/>
    </row>
    <row r="48" spans="1:47" x14ac:dyDescent="0.35">
      <c r="A48" t="s">
        <v>118</v>
      </c>
      <c r="B48" t="s">
        <v>137</v>
      </c>
      <c r="C48" t="s">
        <v>149</v>
      </c>
      <c r="D48" t="s">
        <v>150</v>
      </c>
      <c r="E48" t="s">
        <v>121</v>
      </c>
      <c r="L48" t="s">
        <v>129</v>
      </c>
      <c r="M48" s="14">
        <v>43831</v>
      </c>
      <c r="N48" s="14">
        <v>43831</v>
      </c>
      <c r="O48">
        <v>10154761.9</v>
      </c>
      <c r="X48" t="s">
        <v>137</v>
      </c>
      <c r="Y48">
        <v>1</v>
      </c>
      <c r="Z48">
        <v>1</v>
      </c>
      <c r="AA48">
        <v>2020</v>
      </c>
      <c r="AB48">
        <v>0</v>
      </c>
      <c r="AC48" t="s">
        <v>8</v>
      </c>
      <c r="AD48" t="s">
        <v>8</v>
      </c>
      <c r="AE48">
        <v>2020</v>
      </c>
      <c r="AF48">
        <v>2020</v>
      </c>
      <c r="AU48"/>
    </row>
    <row r="49" spans="1:47" x14ac:dyDescent="0.35">
      <c r="A49" t="s">
        <v>128</v>
      </c>
      <c r="C49" t="s">
        <v>149</v>
      </c>
      <c r="D49" t="s">
        <v>150</v>
      </c>
      <c r="E49" t="s">
        <v>121</v>
      </c>
      <c r="L49" t="s">
        <v>129</v>
      </c>
      <c r="M49" s="14">
        <v>43831</v>
      </c>
      <c r="N49" s="14">
        <v>43831</v>
      </c>
      <c r="O49">
        <v>29047.62</v>
      </c>
      <c r="X49" t="s">
        <v>119</v>
      </c>
      <c r="Y49">
        <v>1</v>
      </c>
      <c r="Z49">
        <v>1</v>
      </c>
      <c r="AA49">
        <v>2020</v>
      </c>
      <c r="AB49">
        <v>0</v>
      </c>
      <c r="AC49" t="s">
        <v>8</v>
      </c>
      <c r="AD49" t="s">
        <v>8</v>
      </c>
      <c r="AE49">
        <v>2020</v>
      </c>
      <c r="AF49">
        <v>2020</v>
      </c>
      <c r="AU49"/>
    </row>
    <row r="50" spans="1:47" x14ac:dyDescent="0.35">
      <c r="A50" t="s">
        <v>123</v>
      </c>
      <c r="C50" t="s">
        <v>149</v>
      </c>
      <c r="D50" t="s">
        <v>150</v>
      </c>
      <c r="E50" t="s">
        <v>121</v>
      </c>
      <c r="L50" t="s">
        <v>129</v>
      </c>
      <c r="M50" s="14">
        <v>43831</v>
      </c>
      <c r="N50" s="14">
        <v>43831</v>
      </c>
      <c r="O50">
        <v>5473095.2400000002</v>
      </c>
      <c r="X50" t="s">
        <v>124</v>
      </c>
      <c r="Y50">
        <v>1</v>
      </c>
      <c r="Z50">
        <v>1</v>
      </c>
      <c r="AA50">
        <v>2020</v>
      </c>
      <c r="AB50">
        <v>0</v>
      </c>
      <c r="AC50" t="s">
        <v>8</v>
      </c>
      <c r="AD50" t="s">
        <v>8</v>
      </c>
      <c r="AE50">
        <v>2020</v>
      </c>
      <c r="AF50">
        <v>2020</v>
      </c>
      <c r="AU50"/>
    </row>
    <row r="51" spans="1:47" x14ac:dyDescent="0.35">
      <c r="A51" t="s">
        <v>125</v>
      </c>
      <c r="C51" t="s">
        <v>149</v>
      </c>
      <c r="D51" t="s">
        <v>150</v>
      </c>
      <c r="E51" t="s">
        <v>121</v>
      </c>
      <c r="L51" t="s">
        <v>129</v>
      </c>
      <c r="M51" s="14">
        <v>43831</v>
      </c>
      <c r="N51" s="14">
        <v>43831</v>
      </c>
      <c r="O51">
        <v>7873809.5199999996</v>
      </c>
      <c r="X51" t="s">
        <v>124</v>
      </c>
      <c r="Y51">
        <v>1</v>
      </c>
      <c r="Z51">
        <v>1</v>
      </c>
      <c r="AA51">
        <v>2020</v>
      </c>
      <c r="AB51">
        <v>0</v>
      </c>
      <c r="AC51" t="s">
        <v>8</v>
      </c>
      <c r="AD51" t="s">
        <v>8</v>
      </c>
      <c r="AE51">
        <v>2020</v>
      </c>
      <c r="AF51">
        <v>2020</v>
      </c>
      <c r="AU51"/>
    </row>
    <row r="52" spans="1:47" x14ac:dyDescent="0.35">
      <c r="A52" t="s">
        <v>133</v>
      </c>
      <c r="C52" t="s">
        <v>120</v>
      </c>
      <c r="E52" t="s">
        <v>121</v>
      </c>
      <c r="L52" t="s">
        <v>122</v>
      </c>
      <c r="M52" s="14">
        <v>43831</v>
      </c>
      <c r="N52" s="14">
        <v>43831</v>
      </c>
      <c r="P52">
        <v>2809.52</v>
      </c>
      <c r="X52" t="s">
        <v>134</v>
      </c>
      <c r="Y52">
        <v>1</v>
      </c>
      <c r="Z52">
        <v>1</v>
      </c>
      <c r="AA52">
        <v>2020</v>
      </c>
      <c r="AB52">
        <v>0</v>
      </c>
      <c r="AC52" t="s">
        <v>8</v>
      </c>
      <c r="AD52" t="s">
        <v>8</v>
      </c>
      <c r="AE52">
        <v>2020</v>
      </c>
      <c r="AF52">
        <v>2020</v>
      </c>
      <c r="AU52"/>
    </row>
    <row r="53" spans="1:47" x14ac:dyDescent="0.35">
      <c r="A53" t="s">
        <v>143</v>
      </c>
      <c r="C53" t="s">
        <v>149</v>
      </c>
      <c r="D53" t="s">
        <v>150</v>
      </c>
      <c r="E53" t="s">
        <v>121</v>
      </c>
      <c r="L53" t="s">
        <v>129</v>
      </c>
      <c r="M53" s="14">
        <v>43831</v>
      </c>
      <c r="N53" s="14">
        <v>43831</v>
      </c>
      <c r="O53">
        <v>71428.570000000007</v>
      </c>
      <c r="X53" t="s">
        <v>144</v>
      </c>
      <c r="Y53">
        <v>1</v>
      </c>
      <c r="Z53">
        <v>1</v>
      </c>
      <c r="AA53">
        <v>2020</v>
      </c>
      <c r="AB53">
        <v>0</v>
      </c>
      <c r="AC53" t="s">
        <v>8</v>
      </c>
      <c r="AD53" t="s">
        <v>8</v>
      </c>
      <c r="AE53">
        <v>2020</v>
      </c>
      <c r="AF53">
        <v>2020</v>
      </c>
      <c r="AU53"/>
    </row>
    <row r="54" spans="1:47" x14ac:dyDescent="0.35">
      <c r="A54" t="s">
        <v>143</v>
      </c>
      <c r="C54" t="s">
        <v>120</v>
      </c>
      <c r="E54" t="s">
        <v>121</v>
      </c>
      <c r="L54" t="s">
        <v>129</v>
      </c>
      <c r="M54" s="14">
        <v>43831</v>
      </c>
      <c r="N54" s="14">
        <v>43831</v>
      </c>
      <c r="O54">
        <v>1318119.05</v>
      </c>
      <c r="X54" t="s">
        <v>144</v>
      </c>
      <c r="Y54">
        <v>1</v>
      </c>
      <c r="Z54">
        <v>1</v>
      </c>
      <c r="AA54">
        <v>2020</v>
      </c>
      <c r="AB54">
        <v>0</v>
      </c>
      <c r="AC54" t="s">
        <v>8</v>
      </c>
      <c r="AD54" t="s">
        <v>8</v>
      </c>
      <c r="AE54">
        <v>2020</v>
      </c>
      <c r="AF54">
        <v>2020</v>
      </c>
      <c r="AU54"/>
    </row>
    <row r="55" spans="1:47" x14ac:dyDescent="0.35">
      <c r="B55" t="s">
        <v>119</v>
      </c>
      <c r="C55" t="s">
        <v>149</v>
      </c>
      <c r="D55" t="s">
        <v>150</v>
      </c>
      <c r="E55" t="s">
        <v>121</v>
      </c>
      <c r="F55" t="s">
        <v>1</v>
      </c>
      <c r="L55" t="s">
        <v>129</v>
      </c>
      <c r="M55" s="14">
        <v>43831</v>
      </c>
      <c r="N55" s="14">
        <v>43831</v>
      </c>
      <c r="O55">
        <v>1949761.9</v>
      </c>
      <c r="X55" t="s">
        <v>119</v>
      </c>
      <c r="Y55">
        <v>1</v>
      </c>
      <c r="Z55">
        <v>1</v>
      </c>
      <c r="AA55">
        <v>2020</v>
      </c>
      <c r="AB55">
        <v>0</v>
      </c>
      <c r="AC55" t="s">
        <v>8</v>
      </c>
      <c r="AD55" t="s">
        <v>8</v>
      </c>
      <c r="AE55">
        <v>2020</v>
      </c>
      <c r="AF55">
        <v>2019</v>
      </c>
      <c r="AU55"/>
    </row>
    <row r="56" spans="1:47" x14ac:dyDescent="0.35">
      <c r="A56" t="s">
        <v>136</v>
      </c>
      <c r="C56" t="s">
        <v>149</v>
      </c>
      <c r="D56" t="s">
        <v>159</v>
      </c>
      <c r="E56" t="s">
        <v>121</v>
      </c>
      <c r="L56" t="s">
        <v>129</v>
      </c>
      <c r="M56" s="14">
        <v>43831</v>
      </c>
      <c r="N56" s="14">
        <v>43831</v>
      </c>
      <c r="O56">
        <v>640476.18999999994</v>
      </c>
      <c r="X56" t="s">
        <v>137</v>
      </c>
      <c r="Y56">
        <v>1</v>
      </c>
      <c r="Z56">
        <v>1</v>
      </c>
      <c r="AA56">
        <v>2020</v>
      </c>
      <c r="AB56">
        <v>0</v>
      </c>
      <c r="AC56" t="s">
        <v>8</v>
      </c>
      <c r="AD56" t="s">
        <v>8</v>
      </c>
      <c r="AE56">
        <v>2020</v>
      </c>
      <c r="AF56">
        <v>2020</v>
      </c>
      <c r="AU56"/>
    </row>
    <row r="57" spans="1:47" x14ac:dyDescent="0.35">
      <c r="A57" t="s">
        <v>138</v>
      </c>
      <c r="C57" t="s">
        <v>149</v>
      </c>
      <c r="D57" t="s">
        <v>150</v>
      </c>
      <c r="E57" t="s">
        <v>121</v>
      </c>
      <c r="L57" t="s">
        <v>129</v>
      </c>
      <c r="M57" s="14">
        <v>43831</v>
      </c>
      <c r="N57" s="14">
        <v>43831</v>
      </c>
      <c r="O57">
        <v>1555714.29</v>
      </c>
      <c r="X57" t="s">
        <v>139</v>
      </c>
      <c r="Y57">
        <v>1</v>
      </c>
      <c r="Z57">
        <v>1</v>
      </c>
      <c r="AA57">
        <v>2020</v>
      </c>
      <c r="AB57">
        <v>0</v>
      </c>
      <c r="AC57" t="s">
        <v>8</v>
      </c>
      <c r="AD57" t="s">
        <v>8</v>
      </c>
      <c r="AE57">
        <v>2020</v>
      </c>
      <c r="AF57">
        <v>2020</v>
      </c>
      <c r="AU57"/>
    </row>
    <row r="58" spans="1:47" x14ac:dyDescent="0.35">
      <c r="A58" t="s">
        <v>133</v>
      </c>
      <c r="C58" t="s">
        <v>149</v>
      </c>
      <c r="D58" t="s">
        <v>150</v>
      </c>
      <c r="E58" t="s">
        <v>121</v>
      </c>
      <c r="L58" t="s">
        <v>129</v>
      </c>
      <c r="M58" s="14">
        <v>43831</v>
      </c>
      <c r="N58" s="14">
        <v>43831</v>
      </c>
      <c r="O58">
        <v>6277857.1399999997</v>
      </c>
      <c r="X58" t="s">
        <v>134</v>
      </c>
      <c r="Y58">
        <v>1</v>
      </c>
      <c r="Z58">
        <v>1</v>
      </c>
      <c r="AA58">
        <v>2020</v>
      </c>
      <c r="AB58">
        <v>0</v>
      </c>
      <c r="AC58" t="s">
        <v>8</v>
      </c>
      <c r="AD58" t="s">
        <v>8</v>
      </c>
      <c r="AE58">
        <v>2020</v>
      </c>
      <c r="AF58">
        <v>2020</v>
      </c>
      <c r="AU58"/>
    </row>
    <row r="59" spans="1:47" x14ac:dyDescent="0.35">
      <c r="A59" t="s">
        <v>143</v>
      </c>
      <c r="B59" t="s">
        <v>137</v>
      </c>
      <c r="C59" t="s">
        <v>149</v>
      </c>
      <c r="D59" t="s">
        <v>150</v>
      </c>
      <c r="E59" t="s">
        <v>121</v>
      </c>
      <c r="F59" t="s">
        <v>1</v>
      </c>
      <c r="L59" t="s">
        <v>129</v>
      </c>
      <c r="M59" s="14">
        <v>43831</v>
      </c>
      <c r="N59" s="14">
        <v>43831</v>
      </c>
      <c r="O59">
        <v>4244285.71</v>
      </c>
      <c r="X59" t="s">
        <v>137</v>
      </c>
      <c r="Y59">
        <v>1</v>
      </c>
      <c r="Z59">
        <v>1</v>
      </c>
      <c r="AA59">
        <v>2020</v>
      </c>
      <c r="AB59">
        <v>0</v>
      </c>
      <c r="AC59" t="s">
        <v>8</v>
      </c>
      <c r="AD59" t="s">
        <v>8</v>
      </c>
      <c r="AE59">
        <v>2020</v>
      </c>
      <c r="AF59">
        <v>2019</v>
      </c>
      <c r="AU59"/>
    </row>
    <row r="60" spans="1:47" x14ac:dyDescent="0.35">
      <c r="A60" t="s">
        <v>126</v>
      </c>
      <c r="C60" t="s">
        <v>149</v>
      </c>
      <c r="D60" t="s">
        <v>150</v>
      </c>
      <c r="E60" t="s">
        <v>121</v>
      </c>
      <c r="F60" t="s">
        <v>1</v>
      </c>
      <c r="L60" t="s">
        <v>129</v>
      </c>
      <c r="M60" s="14">
        <v>43831</v>
      </c>
      <c r="N60" s="14">
        <v>43831</v>
      </c>
      <c r="O60">
        <v>748809.52</v>
      </c>
      <c r="X60" t="s">
        <v>127</v>
      </c>
      <c r="Y60">
        <v>1</v>
      </c>
      <c r="Z60">
        <v>1</v>
      </c>
      <c r="AA60">
        <v>2020</v>
      </c>
      <c r="AB60">
        <v>0</v>
      </c>
      <c r="AC60" t="s">
        <v>8</v>
      </c>
      <c r="AD60" t="s">
        <v>8</v>
      </c>
      <c r="AE60">
        <v>2020</v>
      </c>
      <c r="AF60">
        <v>2019</v>
      </c>
      <c r="AU60"/>
    </row>
    <row r="61" spans="1:47" x14ac:dyDescent="0.35">
      <c r="A61" t="s">
        <v>146</v>
      </c>
      <c r="C61" t="s">
        <v>120</v>
      </c>
      <c r="E61" t="s">
        <v>121</v>
      </c>
      <c r="L61" t="s">
        <v>129</v>
      </c>
      <c r="M61" s="14">
        <v>43831</v>
      </c>
      <c r="N61" s="14">
        <v>43831</v>
      </c>
      <c r="O61">
        <v>62238.1</v>
      </c>
      <c r="X61" t="s">
        <v>147</v>
      </c>
      <c r="Y61">
        <v>1</v>
      </c>
      <c r="Z61">
        <v>1</v>
      </c>
      <c r="AA61">
        <v>2020</v>
      </c>
      <c r="AB61">
        <v>0</v>
      </c>
      <c r="AC61" t="s">
        <v>8</v>
      </c>
      <c r="AD61" t="s">
        <v>8</v>
      </c>
      <c r="AE61">
        <v>2020</v>
      </c>
      <c r="AF61">
        <v>2020</v>
      </c>
      <c r="AU61"/>
    </row>
    <row r="62" spans="1:47" x14ac:dyDescent="0.35">
      <c r="A62" t="s">
        <v>145</v>
      </c>
      <c r="C62" t="s">
        <v>120</v>
      </c>
      <c r="E62" t="s">
        <v>121</v>
      </c>
      <c r="L62" t="s">
        <v>122</v>
      </c>
      <c r="M62" s="14">
        <v>43831</v>
      </c>
      <c r="N62" s="14">
        <v>43831</v>
      </c>
      <c r="P62">
        <v>19214.29</v>
      </c>
      <c r="X62" t="s">
        <v>144</v>
      </c>
      <c r="Y62">
        <v>1</v>
      </c>
      <c r="Z62">
        <v>1</v>
      </c>
      <c r="AA62">
        <v>2020</v>
      </c>
      <c r="AB62">
        <v>0</v>
      </c>
      <c r="AC62" t="s">
        <v>8</v>
      </c>
      <c r="AD62" t="s">
        <v>8</v>
      </c>
      <c r="AE62">
        <v>2020</v>
      </c>
      <c r="AF62">
        <v>2020</v>
      </c>
      <c r="AU62"/>
    </row>
    <row r="63" spans="1:47" x14ac:dyDescent="0.35">
      <c r="A63" t="s">
        <v>125</v>
      </c>
      <c r="C63" t="s">
        <v>149</v>
      </c>
      <c r="D63" t="s">
        <v>150</v>
      </c>
      <c r="E63" t="s">
        <v>121</v>
      </c>
      <c r="F63" t="s">
        <v>1</v>
      </c>
      <c r="L63" t="s">
        <v>129</v>
      </c>
      <c r="M63" s="14">
        <v>43831</v>
      </c>
      <c r="N63" s="14">
        <v>43831</v>
      </c>
      <c r="O63">
        <v>236190.48</v>
      </c>
      <c r="X63" t="s">
        <v>124</v>
      </c>
      <c r="Y63">
        <v>1</v>
      </c>
      <c r="Z63">
        <v>1</v>
      </c>
      <c r="AA63">
        <v>2020</v>
      </c>
      <c r="AB63">
        <v>0</v>
      </c>
      <c r="AC63" t="s">
        <v>8</v>
      </c>
      <c r="AD63" t="s">
        <v>8</v>
      </c>
      <c r="AE63">
        <v>2020</v>
      </c>
      <c r="AF63">
        <v>2019</v>
      </c>
      <c r="AU63"/>
    </row>
    <row r="64" spans="1:47" x14ac:dyDescent="0.35">
      <c r="A64" t="s">
        <v>131</v>
      </c>
      <c r="C64" t="s">
        <v>120</v>
      </c>
      <c r="E64" t="s">
        <v>121</v>
      </c>
      <c r="L64" t="s">
        <v>129</v>
      </c>
      <c r="M64" s="14">
        <v>43831</v>
      </c>
      <c r="N64" s="14">
        <v>43831</v>
      </c>
      <c r="O64">
        <v>2809.52</v>
      </c>
      <c r="X64" t="s">
        <v>132</v>
      </c>
      <c r="Y64">
        <v>1</v>
      </c>
      <c r="Z64">
        <v>1</v>
      </c>
      <c r="AA64">
        <v>2020</v>
      </c>
      <c r="AB64">
        <v>0</v>
      </c>
      <c r="AC64" t="s">
        <v>8</v>
      </c>
      <c r="AD64" t="s">
        <v>8</v>
      </c>
      <c r="AE64">
        <v>2020</v>
      </c>
      <c r="AF64">
        <v>2020</v>
      </c>
      <c r="AU64"/>
    </row>
    <row r="65" spans="1:47" x14ac:dyDescent="0.35">
      <c r="A65" t="s">
        <v>145</v>
      </c>
      <c r="C65" t="s">
        <v>120</v>
      </c>
      <c r="E65" t="s">
        <v>121</v>
      </c>
      <c r="L65" t="s">
        <v>129</v>
      </c>
      <c r="M65" s="14">
        <v>43831</v>
      </c>
      <c r="N65" s="14">
        <v>43831</v>
      </c>
      <c r="O65">
        <v>458928.57</v>
      </c>
      <c r="X65" t="s">
        <v>144</v>
      </c>
      <c r="Y65">
        <v>1</v>
      </c>
      <c r="Z65">
        <v>1</v>
      </c>
      <c r="AA65">
        <v>2020</v>
      </c>
      <c r="AB65">
        <v>0</v>
      </c>
      <c r="AC65" t="s">
        <v>8</v>
      </c>
      <c r="AD65" t="s">
        <v>8</v>
      </c>
      <c r="AE65">
        <v>2020</v>
      </c>
      <c r="AF65">
        <v>2020</v>
      </c>
      <c r="AU65"/>
    </row>
    <row r="66" spans="1:47" x14ac:dyDescent="0.35">
      <c r="A66" t="s">
        <v>155</v>
      </c>
      <c r="C66" t="s">
        <v>149</v>
      </c>
      <c r="D66" t="s">
        <v>150</v>
      </c>
      <c r="E66" t="s">
        <v>121</v>
      </c>
      <c r="L66" t="s">
        <v>129</v>
      </c>
      <c r="M66" s="14">
        <v>43831</v>
      </c>
      <c r="N66" s="14">
        <v>43831</v>
      </c>
      <c r="O66">
        <v>4309523.8099999996</v>
      </c>
      <c r="X66" t="s">
        <v>156</v>
      </c>
      <c r="Y66">
        <v>1</v>
      </c>
      <c r="Z66">
        <v>1</v>
      </c>
      <c r="AA66">
        <v>2020</v>
      </c>
      <c r="AB66">
        <v>0</v>
      </c>
      <c r="AC66" t="s">
        <v>8</v>
      </c>
      <c r="AD66" t="s">
        <v>8</v>
      </c>
      <c r="AE66">
        <v>2020</v>
      </c>
      <c r="AF66">
        <v>2020</v>
      </c>
      <c r="AU66"/>
    </row>
    <row r="67" spans="1:47" x14ac:dyDescent="0.35">
      <c r="A67" t="s">
        <v>126</v>
      </c>
      <c r="C67" t="s">
        <v>120</v>
      </c>
      <c r="E67" t="s">
        <v>121</v>
      </c>
      <c r="L67" t="s">
        <v>122</v>
      </c>
      <c r="M67" s="14">
        <v>43831</v>
      </c>
      <c r="N67" s="14">
        <v>43831</v>
      </c>
      <c r="P67">
        <v>34166.67</v>
      </c>
      <c r="X67" t="s">
        <v>127</v>
      </c>
      <c r="Y67">
        <v>1</v>
      </c>
      <c r="Z67">
        <v>1</v>
      </c>
      <c r="AA67">
        <v>2020</v>
      </c>
      <c r="AB67">
        <v>0</v>
      </c>
      <c r="AC67" t="s">
        <v>8</v>
      </c>
      <c r="AD67" t="s">
        <v>8</v>
      </c>
      <c r="AE67">
        <v>2020</v>
      </c>
      <c r="AF67">
        <v>2020</v>
      </c>
      <c r="AU67"/>
    </row>
    <row r="68" spans="1:47" x14ac:dyDescent="0.35">
      <c r="B68" t="s">
        <v>119</v>
      </c>
      <c r="C68" t="s">
        <v>149</v>
      </c>
      <c r="D68" t="s">
        <v>150</v>
      </c>
      <c r="E68" t="s">
        <v>121</v>
      </c>
      <c r="L68" t="s">
        <v>129</v>
      </c>
      <c r="M68" s="14">
        <v>43831</v>
      </c>
      <c r="N68" s="14">
        <v>43831</v>
      </c>
      <c r="O68">
        <v>2460952.38</v>
      </c>
      <c r="X68" t="s">
        <v>119</v>
      </c>
      <c r="Y68">
        <v>1</v>
      </c>
      <c r="Z68">
        <v>1</v>
      </c>
      <c r="AA68">
        <v>2020</v>
      </c>
      <c r="AB68">
        <v>0</v>
      </c>
      <c r="AC68" t="s">
        <v>8</v>
      </c>
      <c r="AD68" t="s">
        <v>8</v>
      </c>
      <c r="AE68">
        <v>2020</v>
      </c>
      <c r="AF68">
        <v>2020</v>
      </c>
      <c r="AU68"/>
    </row>
    <row r="69" spans="1:47" x14ac:dyDescent="0.35">
      <c r="A69" t="s">
        <v>130</v>
      </c>
      <c r="B69" t="s">
        <v>157</v>
      </c>
      <c r="C69" t="s">
        <v>149</v>
      </c>
      <c r="D69" t="s">
        <v>150</v>
      </c>
      <c r="E69" t="s">
        <v>121</v>
      </c>
      <c r="L69" t="s">
        <v>129</v>
      </c>
      <c r="M69" s="14">
        <v>43831</v>
      </c>
      <c r="N69" s="14">
        <v>43831</v>
      </c>
      <c r="O69">
        <v>88809.52</v>
      </c>
      <c r="X69" t="s">
        <v>157</v>
      </c>
      <c r="Y69">
        <v>1</v>
      </c>
      <c r="Z69">
        <v>1</v>
      </c>
      <c r="AA69">
        <v>2020</v>
      </c>
      <c r="AB69">
        <v>0</v>
      </c>
      <c r="AC69" t="s">
        <v>8</v>
      </c>
      <c r="AD69" t="s">
        <v>8</v>
      </c>
      <c r="AE69">
        <v>2020</v>
      </c>
      <c r="AF69">
        <v>2020</v>
      </c>
      <c r="AU69"/>
    </row>
    <row r="70" spans="1:47" x14ac:dyDescent="0.35">
      <c r="A70" t="s">
        <v>158</v>
      </c>
      <c r="C70" t="s">
        <v>120</v>
      </c>
      <c r="E70" t="s">
        <v>121</v>
      </c>
      <c r="L70" t="s">
        <v>122</v>
      </c>
      <c r="M70" s="14">
        <v>43831</v>
      </c>
      <c r="N70" s="14">
        <v>43831</v>
      </c>
      <c r="P70">
        <v>1787523.81</v>
      </c>
      <c r="X70" t="s">
        <v>124</v>
      </c>
      <c r="Y70">
        <v>1</v>
      </c>
      <c r="Z70">
        <v>1</v>
      </c>
      <c r="AA70">
        <v>2020</v>
      </c>
      <c r="AB70">
        <v>0</v>
      </c>
      <c r="AC70" t="s">
        <v>8</v>
      </c>
      <c r="AD70" t="s">
        <v>8</v>
      </c>
      <c r="AE70">
        <v>2020</v>
      </c>
      <c r="AF70">
        <v>2020</v>
      </c>
      <c r="AU70"/>
    </row>
    <row r="71" spans="1:47" x14ac:dyDescent="0.35">
      <c r="A71" t="s">
        <v>125</v>
      </c>
      <c r="C71" t="s">
        <v>120</v>
      </c>
      <c r="E71" t="s">
        <v>121</v>
      </c>
      <c r="L71" t="s">
        <v>122</v>
      </c>
      <c r="M71" s="14">
        <v>43831</v>
      </c>
      <c r="N71" s="14">
        <v>43831</v>
      </c>
      <c r="P71">
        <v>6331571.4299999997</v>
      </c>
      <c r="X71" t="s">
        <v>124</v>
      </c>
      <c r="Y71">
        <v>1</v>
      </c>
      <c r="Z71">
        <v>1</v>
      </c>
      <c r="AA71">
        <v>2020</v>
      </c>
      <c r="AB71">
        <v>0</v>
      </c>
      <c r="AC71" t="s">
        <v>8</v>
      </c>
      <c r="AD71" t="s">
        <v>8</v>
      </c>
      <c r="AE71">
        <v>2020</v>
      </c>
      <c r="AF71">
        <v>2020</v>
      </c>
      <c r="AU71"/>
    </row>
    <row r="72" spans="1:47" x14ac:dyDescent="0.35">
      <c r="A72" t="s">
        <v>123</v>
      </c>
      <c r="C72" t="s">
        <v>120</v>
      </c>
      <c r="E72" t="s">
        <v>121</v>
      </c>
      <c r="L72" t="s">
        <v>122</v>
      </c>
      <c r="M72" s="14">
        <v>43831</v>
      </c>
      <c r="N72" s="14">
        <v>43831</v>
      </c>
      <c r="P72">
        <v>54023.81</v>
      </c>
      <c r="X72" t="s">
        <v>124</v>
      </c>
      <c r="Y72">
        <v>1</v>
      </c>
      <c r="Z72">
        <v>1</v>
      </c>
      <c r="AA72">
        <v>2020</v>
      </c>
      <c r="AB72">
        <v>0</v>
      </c>
      <c r="AC72" t="s">
        <v>8</v>
      </c>
      <c r="AD72" t="s">
        <v>8</v>
      </c>
      <c r="AE72">
        <v>2020</v>
      </c>
      <c r="AF72">
        <v>2020</v>
      </c>
      <c r="AU72"/>
    </row>
    <row r="73" spans="1:47" x14ac:dyDescent="0.35">
      <c r="A73" t="s">
        <v>155</v>
      </c>
      <c r="B73" t="s">
        <v>135</v>
      </c>
      <c r="C73" t="s">
        <v>120</v>
      </c>
      <c r="E73" t="s">
        <v>121</v>
      </c>
      <c r="L73" t="s">
        <v>129</v>
      </c>
      <c r="M73" s="14">
        <v>43831</v>
      </c>
      <c r="N73" s="14">
        <v>43831</v>
      </c>
      <c r="O73">
        <v>1758261.9</v>
      </c>
      <c r="X73" t="s">
        <v>135</v>
      </c>
      <c r="Y73">
        <v>1</v>
      </c>
      <c r="Z73">
        <v>1</v>
      </c>
      <c r="AA73">
        <v>2020</v>
      </c>
      <c r="AB73">
        <v>0</v>
      </c>
      <c r="AC73" t="s">
        <v>8</v>
      </c>
      <c r="AD73" t="s">
        <v>8</v>
      </c>
      <c r="AE73">
        <v>2020</v>
      </c>
      <c r="AF73">
        <v>2020</v>
      </c>
      <c r="AU73"/>
    </row>
    <row r="74" spans="1:47" x14ac:dyDescent="0.35">
      <c r="A74" t="s">
        <v>153</v>
      </c>
      <c r="B74" t="s">
        <v>135</v>
      </c>
      <c r="C74" t="s">
        <v>120</v>
      </c>
      <c r="E74" t="s">
        <v>121</v>
      </c>
      <c r="L74" t="s">
        <v>122</v>
      </c>
      <c r="M74" s="14">
        <v>43831</v>
      </c>
      <c r="N74" s="14">
        <v>43831</v>
      </c>
      <c r="P74">
        <v>1495452.38</v>
      </c>
      <c r="X74" t="s">
        <v>135</v>
      </c>
      <c r="Y74">
        <v>1</v>
      </c>
      <c r="Z74">
        <v>1</v>
      </c>
      <c r="AA74">
        <v>2020</v>
      </c>
      <c r="AB74">
        <v>0</v>
      </c>
      <c r="AC74" t="s">
        <v>8</v>
      </c>
      <c r="AD74" t="s">
        <v>8</v>
      </c>
      <c r="AE74">
        <v>2020</v>
      </c>
      <c r="AF74">
        <v>2020</v>
      </c>
      <c r="AU74"/>
    </row>
    <row r="75" spans="1:47" x14ac:dyDescent="0.35">
      <c r="A75" t="s">
        <v>143</v>
      </c>
      <c r="C75" t="s">
        <v>120</v>
      </c>
      <c r="E75" t="s">
        <v>121</v>
      </c>
      <c r="L75" t="s">
        <v>129</v>
      </c>
      <c r="M75" s="14">
        <v>43831</v>
      </c>
      <c r="N75" s="14">
        <v>43831</v>
      </c>
      <c r="O75">
        <v>196595.24</v>
      </c>
      <c r="X75" t="s">
        <v>144</v>
      </c>
      <c r="Y75">
        <v>1</v>
      </c>
      <c r="Z75">
        <v>1</v>
      </c>
      <c r="AA75">
        <v>2020</v>
      </c>
      <c r="AB75">
        <v>0</v>
      </c>
      <c r="AC75" t="s">
        <v>8</v>
      </c>
      <c r="AD75" t="s">
        <v>8</v>
      </c>
      <c r="AE75">
        <v>2020</v>
      </c>
      <c r="AF75">
        <v>2020</v>
      </c>
      <c r="AU75"/>
    </row>
    <row r="76" spans="1:47" x14ac:dyDescent="0.35">
      <c r="A76" t="s">
        <v>143</v>
      </c>
      <c r="C76" t="s">
        <v>120</v>
      </c>
      <c r="E76" t="s">
        <v>121</v>
      </c>
      <c r="L76" t="s">
        <v>129</v>
      </c>
      <c r="M76" s="14">
        <v>43831</v>
      </c>
      <c r="N76" s="14">
        <v>43831</v>
      </c>
      <c r="O76">
        <v>40023.81</v>
      </c>
      <c r="X76" t="s">
        <v>144</v>
      </c>
      <c r="Y76">
        <v>1</v>
      </c>
      <c r="Z76">
        <v>1</v>
      </c>
      <c r="AA76">
        <v>2020</v>
      </c>
      <c r="AB76">
        <v>0</v>
      </c>
      <c r="AC76" t="s">
        <v>8</v>
      </c>
      <c r="AD76" t="s">
        <v>8</v>
      </c>
      <c r="AE76">
        <v>2020</v>
      </c>
      <c r="AF76">
        <v>2020</v>
      </c>
      <c r="AU76"/>
    </row>
    <row r="77" spans="1:47" x14ac:dyDescent="0.35">
      <c r="A77" t="s">
        <v>138</v>
      </c>
      <c r="C77" t="s">
        <v>120</v>
      </c>
      <c r="E77" t="s">
        <v>121</v>
      </c>
      <c r="L77" t="s">
        <v>129</v>
      </c>
      <c r="M77" s="14">
        <v>43831</v>
      </c>
      <c r="N77" s="14">
        <v>43831</v>
      </c>
      <c r="O77">
        <v>5726309.5199999996</v>
      </c>
      <c r="X77" t="s">
        <v>139</v>
      </c>
      <c r="Y77">
        <v>1</v>
      </c>
      <c r="Z77">
        <v>1</v>
      </c>
      <c r="AA77">
        <v>2020</v>
      </c>
      <c r="AB77">
        <v>0</v>
      </c>
      <c r="AC77" t="s">
        <v>8</v>
      </c>
      <c r="AD77" t="s">
        <v>8</v>
      </c>
      <c r="AE77">
        <v>2020</v>
      </c>
      <c r="AF77">
        <v>2020</v>
      </c>
      <c r="AU77"/>
    </row>
    <row r="78" spans="1:47" x14ac:dyDescent="0.35">
      <c r="A78" t="s">
        <v>160</v>
      </c>
      <c r="C78" t="s">
        <v>149</v>
      </c>
      <c r="D78" t="s">
        <v>159</v>
      </c>
      <c r="E78" t="s">
        <v>121</v>
      </c>
      <c r="L78" t="s">
        <v>129</v>
      </c>
      <c r="M78" s="14">
        <v>43831</v>
      </c>
      <c r="N78" s="14">
        <v>43831</v>
      </c>
      <c r="O78">
        <v>283238.09999999998</v>
      </c>
      <c r="X78" t="s">
        <v>161</v>
      </c>
      <c r="Y78">
        <v>1</v>
      </c>
      <c r="Z78">
        <v>1</v>
      </c>
      <c r="AA78">
        <v>2020</v>
      </c>
      <c r="AB78">
        <v>0</v>
      </c>
      <c r="AC78" t="s">
        <v>8</v>
      </c>
      <c r="AD78" t="s">
        <v>8</v>
      </c>
      <c r="AE78">
        <v>2020</v>
      </c>
      <c r="AF78">
        <v>2020</v>
      </c>
      <c r="AU78"/>
    </row>
    <row r="79" spans="1:47" x14ac:dyDescent="0.35">
      <c r="A79" t="s">
        <v>130</v>
      </c>
      <c r="C79" t="s">
        <v>149</v>
      </c>
      <c r="D79" t="s">
        <v>150</v>
      </c>
      <c r="E79" t="s">
        <v>121</v>
      </c>
      <c r="L79" t="s">
        <v>129</v>
      </c>
      <c r="M79" s="14">
        <v>43831</v>
      </c>
      <c r="N79" s="14">
        <v>43831</v>
      </c>
      <c r="O79">
        <v>97619.05</v>
      </c>
      <c r="X79" t="s">
        <v>119</v>
      </c>
      <c r="Y79">
        <v>1</v>
      </c>
      <c r="Z79">
        <v>1</v>
      </c>
      <c r="AA79">
        <v>2020</v>
      </c>
      <c r="AB79">
        <v>0</v>
      </c>
      <c r="AC79" t="s">
        <v>8</v>
      </c>
      <c r="AD79" t="s">
        <v>8</v>
      </c>
      <c r="AE79">
        <v>2020</v>
      </c>
      <c r="AF79">
        <v>2020</v>
      </c>
      <c r="AU79"/>
    </row>
    <row r="80" spans="1:47" x14ac:dyDescent="0.35">
      <c r="A80" t="s">
        <v>146</v>
      </c>
      <c r="C80" t="s">
        <v>120</v>
      </c>
      <c r="E80" t="s">
        <v>121</v>
      </c>
      <c r="L80" t="s">
        <v>122</v>
      </c>
      <c r="M80" s="14">
        <v>43831</v>
      </c>
      <c r="N80" s="14">
        <v>43831</v>
      </c>
      <c r="P80">
        <v>5718642.8600000003</v>
      </c>
      <c r="X80" t="s">
        <v>147</v>
      </c>
      <c r="Y80">
        <v>1</v>
      </c>
      <c r="Z80">
        <v>1</v>
      </c>
      <c r="AA80">
        <v>2020</v>
      </c>
      <c r="AB80">
        <v>0</v>
      </c>
      <c r="AC80" t="s">
        <v>8</v>
      </c>
      <c r="AD80" t="s">
        <v>8</v>
      </c>
      <c r="AE80">
        <v>2020</v>
      </c>
      <c r="AF80">
        <v>2020</v>
      </c>
      <c r="AU80"/>
    </row>
    <row r="81" spans="1:47" x14ac:dyDescent="0.35">
      <c r="A81" t="s">
        <v>148</v>
      </c>
      <c r="C81" t="s">
        <v>149</v>
      </c>
      <c r="D81" t="s">
        <v>150</v>
      </c>
      <c r="E81" t="s">
        <v>121</v>
      </c>
      <c r="L81" t="s">
        <v>129</v>
      </c>
      <c r="M81" s="14">
        <v>43831</v>
      </c>
      <c r="N81" s="14">
        <v>43831</v>
      </c>
      <c r="O81">
        <v>517380.95</v>
      </c>
      <c r="X81" t="s">
        <v>152</v>
      </c>
      <c r="Y81">
        <v>1</v>
      </c>
      <c r="Z81">
        <v>1</v>
      </c>
      <c r="AA81">
        <v>2020</v>
      </c>
      <c r="AB81">
        <v>0</v>
      </c>
      <c r="AC81" t="s">
        <v>8</v>
      </c>
      <c r="AD81" t="s">
        <v>8</v>
      </c>
      <c r="AE81">
        <v>2020</v>
      </c>
      <c r="AF81">
        <v>2020</v>
      </c>
      <c r="AU81"/>
    </row>
    <row r="82" spans="1:47" x14ac:dyDescent="0.35">
      <c r="A82" t="s">
        <v>133</v>
      </c>
      <c r="C82" t="s">
        <v>120</v>
      </c>
      <c r="E82" t="s">
        <v>121</v>
      </c>
      <c r="L82" t="s">
        <v>129</v>
      </c>
      <c r="M82" s="14">
        <v>43831</v>
      </c>
      <c r="N82" s="14">
        <v>43831</v>
      </c>
      <c r="O82">
        <v>1693738.1</v>
      </c>
      <c r="X82" t="s">
        <v>134</v>
      </c>
      <c r="Y82">
        <v>1</v>
      </c>
      <c r="Z82">
        <v>1</v>
      </c>
      <c r="AA82">
        <v>2020</v>
      </c>
      <c r="AB82">
        <v>0</v>
      </c>
      <c r="AC82" t="s">
        <v>8</v>
      </c>
      <c r="AD82" t="s">
        <v>8</v>
      </c>
      <c r="AE82">
        <v>2020</v>
      </c>
      <c r="AF82">
        <v>2020</v>
      </c>
      <c r="AU82"/>
    </row>
    <row r="83" spans="1:47" x14ac:dyDescent="0.35">
      <c r="A83" t="s">
        <v>141</v>
      </c>
      <c r="B83" t="s">
        <v>135</v>
      </c>
      <c r="C83" t="s">
        <v>149</v>
      </c>
      <c r="D83" t="s">
        <v>150</v>
      </c>
      <c r="E83" t="s">
        <v>121</v>
      </c>
      <c r="L83" t="s">
        <v>129</v>
      </c>
      <c r="M83" s="14">
        <v>43831</v>
      </c>
      <c r="N83" s="14">
        <v>43831</v>
      </c>
      <c r="O83">
        <v>11904.76</v>
      </c>
      <c r="X83" t="s">
        <v>135</v>
      </c>
      <c r="Y83">
        <v>1</v>
      </c>
      <c r="Z83">
        <v>1</v>
      </c>
      <c r="AA83">
        <v>2020</v>
      </c>
      <c r="AB83">
        <v>0</v>
      </c>
      <c r="AC83" t="s">
        <v>8</v>
      </c>
      <c r="AD83" t="s">
        <v>8</v>
      </c>
      <c r="AE83">
        <v>2020</v>
      </c>
      <c r="AF83">
        <v>2020</v>
      </c>
      <c r="AU83"/>
    </row>
    <row r="84" spans="1:47" x14ac:dyDescent="0.35">
      <c r="A84" t="s">
        <v>123</v>
      </c>
      <c r="B84" t="s">
        <v>157</v>
      </c>
      <c r="C84" t="s">
        <v>149</v>
      </c>
      <c r="D84" t="s">
        <v>150</v>
      </c>
      <c r="E84" t="s">
        <v>121</v>
      </c>
      <c r="L84" t="s">
        <v>129</v>
      </c>
      <c r="M84" s="14">
        <v>43831</v>
      </c>
      <c r="N84" s="14">
        <v>43831</v>
      </c>
      <c r="O84">
        <v>-165.91</v>
      </c>
      <c r="X84" t="s">
        <v>157</v>
      </c>
      <c r="Y84">
        <v>1</v>
      </c>
      <c r="Z84">
        <v>1</v>
      </c>
      <c r="AA84">
        <v>2020</v>
      </c>
      <c r="AB84">
        <v>0</v>
      </c>
      <c r="AC84" t="s">
        <v>8</v>
      </c>
      <c r="AD84" t="s">
        <v>8</v>
      </c>
      <c r="AE84">
        <v>2020</v>
      </c>
      <c r="AF84">
        <v>2020</v>
      </c>
      <c r="AU84"/>
    </row>
    <row r="85" spans="1:47" x14ac:dyDescent="0.35">
      <c r="A85" t="s">
        <v>125</v>
      </c>
      <c r="C85" t="s">
        <v>120</v>
      </c>
      <c r="E85" t="s">
        <v>121</v>
      </c>
      <c r="L85" t="s">
        <v>122</v>
      </c>
      <c r="M85" s="14">
        <v>43831</v>
      </c>
      <c r="N85" s="14">
        <v>43831</v>
      </c>
      <c r="P85">
        <v>3150238.1</v>
      </c>
      <c r="X85" t="s">
        <v>124</v>
      </c>
      <c r="Y85">
        <v>1</v>
      </c>
      <c r="Z85">
        <v>1</v>
      </c>
      <c r="AA85">
        <v>2020</v>
      </c>
      <c r="AB85">
        <v>0</v>
      </c>
      <c r="AC85" t="s">
        <v>8</v>
      </c>
      <c r="AD85" t="s">
        <v>8</v>
      </c>
      <c r="AE85">
        <v>2020</v>
      </c>
      <c r="AF85">
        <v>2020</v>
      </c>
      <c r="AU85"/>
    </row>
    <row r="86" spans="1:47" x14ac:dyDescent="0.35">
      <c r="A86" t="s">
        <v>123</v>
      </c>
      <c r="C86" t="s">
        <v>120</v>
      </c>
      <c r="E86" t="s">
        <v>121</v>
      </c>
      <c r="L86" t="s">
        <v>129</v>
      </c>
      <c r="M86" s="14">
        <v>43831</v>
      </c>
      <c r="N86" s="14">
        <v>43831</v>
      </c>
      <c r="O86">
        <v>7977785.71</v>
      </c>
      <c r="X86" t="s">
        <v>124</v>
      </c>
      <c r="Y86">
        <v>1</v>
      </c>
      <c r="Z86">
        <v>1</v>
      </c>
      <c r="AA86">
        <v>2020</v>
      </c>
      <c r="AB86">
        <v>0</v>
      </c>
      <c r="AC86" t="s">
        <v>8</v>
      </c>
      <c r="AD86" t="s">
        <v>8</v>
      </c>
      <c r="AE86">
        <v>2020</v>
      </c>
      <c r="AF86">
        <v>2020</v>
      </c>
      <c r="AU86"/>
    </row>
    <row r="87" spans="1:47" x14ac:dyDescent="0.35">
      <c r="A87" t="s">
        <v>125</v>
      </c>
      <c r="C87" t="s">
        <v>120</v>
      </c>
      <c r="E87" t="s">
        <v>121</v>
      </c>
      <c r="L87" t="s">
        <v>129</v>
      </c>
      <c r="M87" s="14">
        <v>43831</v>
      </c>
      <c r="N87" s="14">
        <v>43831</v>
      </c>
      <c r="O87">
        <v>76500</v>
      </c>
      <c r="X87" t="s">
        <v>124</v>
      </c>
      <c r="Y87">
        <v>1</v>
      </c>
      <c r="Z87">
        <v>1</v>
      </c>
      <c r="AA87">
        <v>2020</v>
      </c>
      <c r="AB87">
        <v>0</v>
      </c>
      <c r="AC87" t="s">
        <v>8</v>
      </c>
      <c r="AD87" t="s">
        <v>8</v>
      </c>
      <c r="AE87">
        <v>2020</v>
      </c>
      <c r="AF87">
        <v>2020</v>
      </c>
      <c r="AU87"/>
    </row>
    <row r="88" spans="1:47" x14ac:dyDescent="0.35">
      <c r="A88" t="s">
        <v>153</v>
      </c>
      <c r="C88" t="s">
        <v>120</v>
      </c>
      <c r="E88" t="s">
        <v>121</v>
      </c>
      <c r="L88" t="s">
        <v>129</v>
      </c>
      <c r="M88" s="14">
        <v>43831</v>
      </c>
      <c r="N88" s="14">
        <v>43831</v>
      </c>
      <c r="O88">
        <v>6419619.0499999998</v>
      </c>
      <c r="X88" t="s">
        <v>154</v>
      </c>
      <c r="Y88">
        <v>1</v>
      </c>
      <c r="Z88">
        <v>1</v>
      </c>
      <c r="AA88">
        <v>2020</v>
      </c>
      <c r="AB88">
        <v>0</v>
      </c>
      <c r="AC88" t="s">
        <v>8</v>
      </c>
      <c r="AD88" t="s">
        <v>8</v>
      </c>
      <c r="AE88">
        <v>2020</v>
      </c>
      <c r="AF88">
        <v>2020</v>
      </c>
      <c r="AU88"/>
    </row>
    <row r="89" spans="1:47" x14ac:dyDescent="0.35">
      <c r="A89" t="s">
        <v>146</v>
      </c>
      <c r="C89" t="s">
        <v>149</v>
      </c>
      <c r="D89" t="s">
        <v>150</v>
      </c>
      <c r="E89" t="s">
        <v>162</v>
      </c>
      <c r="L89" t="s">
        <v>129</v>
      </c>
      <c r="M89" s="14">
        <v>43861</v>
      </c>
      <c r="N89" s="14">
        <v>43861</v>
      </c>
      <c r="O89">
        <v>54524761.899999999</v>
      </c>
      <c r="X89" t="s">
        <v>147</v>
      </c>
      <c r="Y89">
        <v>1</v>
      </c>
      <c r="Z89">
        <v>1</v>
      </c>
      <c r="AA89">
        <v>2020</v>
      </c>
      <c r="AB89">
        <v>0</v>
      </c>
      <c r="AC89" t="s">
        <v>8</v>
      </c>
      <c r="AD89" t="s">
        <v>8</v>
      </c>
      <c r="AE89">
        <v>2020</v>
      </c>
      <c r="AF89">
        <v>2020</v>
      </c>
      <c r="AU89"/>
    </row>
    <row r="90" spans="1:47" x14ac:dyDescent="0.35">
      <c r="A90" t="s">
        <v>126</v>
      </c>
      <c r="C90" t="s">
        <v>120</v>
      </c>
      <c r="E90" t="s">
        <v>121</v>
      </c>
      <c r="L90" t="s">
        <v>129</v>
      </c>
      <c r="M90" s="14">
        <v>43862</v>
      </c>
      <c r="N90" s="14">
        <v>43862</v>
      </c>
      <c r="O90">
        <v>7863595.2400000002</v>
      </c>
      <c r="X90" t="s">
        <v>127</v>
      </c>
      <c r="Y90">
        <v>2</v>
      </c>
      <c r="Z90">
        <v>2</v>
      </c>
      <c r="AA90">
        <v>2020</v>
      </c>
      <c r="AB90">
        <v>0</v>
      </c>
      <c r="AC90" t="s">
        <v>8</v>
      </c>
      <c r="AD90" t="s">
        <v>8</v>
      </c>
      <c r="AE90">
        <v>2020</v>
      </c>
      <c r="AF90">
        <v>2020</v>
      </c>
      <c r="AU90"/>
    </row>
    <row r="91" spans="1:47" x14ac:dyDescent="0.35">
      <c r="A91" t="s">
        <v>125</v>
      </c>
      <c r="C91" t="s">
        <v>120</v>
      </c>
      <c r="E91" t="s">
        <v>121</v>
      </c>
      <c r="L91" t="s">
        <v>129</v>
      </c>
      <c r="M91" s="14">
        <v>43862</v>
      </c>
      <c r="N91" s="14">
        <v>43862</v>
      </c>
      <c r="O91">
        <v>2074738.1</v>
      </c>
      <c r="X91" t="s">
        <v>124</v>
      </c>
      <c r="Y91">
        <v>2</v>
      </c>
      <c r="Z91">
        <v>2</v>
      </c>
      <c r="AA91">
        <v>2020</v>
      </c>
      <c r="AB91">
        <v>0</v>
      </c>
      <c r="AC91" t="s">
        <v>8</v>
      </c>
      <c r="AD91" t="s">
        <v>8</v>
      </c>
      <c r="AE91">
        <v>2020</v>
      </c>
      <c r="AF91">
        <v>2020</v>
      </c>
      <c r="AU91"/>
    </row>
    <row r="92" spans="1:47" x14ac:dyDescent="0.35">
      <c r="A92" t="s">
        <v>146</v>
      </c>
      <c r="C92" t="s">
        <v>149</v>
      </c>
      <c r="D92" t="s">
        <v>150</v>
      </c>
      <c r="E92" t="s">
        <v>121</v>
      </c>
      <c r="L92" t="s">
        <v>129</v>
      </c>
      <c r="M92" s="14">
        <v>43862</v>
      </c>
      <c r="N92" s="14">
        <v>43862</v>
      </c>
      <c r="O92">
        <v>7142.86</v>
      </c>
      <c r="X92" t="s">
        <v>147</v>
      </c>
      <c r="Y92">
        <v>2</v>
      </c>
      <c r="Z92">
        <v>2</v>
      </c>
      <c r="AA92">
        <v>2020</v>
      </c>
      <c r="AB92">
        <v>0</v>
      </c>
      <c r="AC92" t="s">
        <v>8</v>
      </c>
      <c r="AD92" t="s">
        <v>8</v>
      </c>
      <c r="AE92">
        <v>2020</v>
      </c>
      <c r="AF92">
        <v>2020</v>
      </c>
      <c r="AU92"/>
    </row>
    <row r="93" spans="1:47" x14ac:dyDescent="0.35">
      <c r="A93" t="s">
        <v>136</v>
      </c>
      <c r="C93" t="s">
        <v>120</v>
      </c>
      <c r="E93" t="s">
        <v>121</v>
      </c>
      <c r="L93" t="s">
        <v>129</v>
      </c>
      <c r="M93" s="14">
        <v>43862</v>
      </c>
      <c r="N93" s="14">
        <v>43862</v>
      </c>
      <c r="O93">
        <v>7062357.1399999997</v>
      </c>
      <c r="X93" t="s">
        <v>137</v>
      </c>
      <c r="Y93">
        <v>2</v>
      </c>
      <c r="Z93">
        <v>2</v>
      </c>
      <c r="AA93">
        <v>2020</v>
      </c>
      <c r="AB93">
        <v>0</v>
      </c>
      <c r="AC93" t="s">
        <v>8</v>
      </c>
      <c r="AD93" t="s">
        <v>8</v>
      </c>
      <c r="AE93">
        <v>2020</v>
      </c>
      <c r="AF93">
        <v>2020</v>
      </c>
      <c r="AU93"/>
    </row>
    <row r="94" spans="1:47" x14ac:dyDescent="0.35">
      <c r="B94" t="s">
        <v>119</v>
      </c>
      <c r="C94" t="s">
        <v>149</v>
      </c>
      <c r="D94" t="s">
        <v>150</v>
      </c>
      <c r="E94" t="s">
        <v>121</v>
      </c>
      <c r="L94" t="s">
        <v>129</v>
      </c>
      <c r="M94" s="14">
        <v>43862</v>
      </c>
      <c r="N94" s="14">
        <v>43862</v>
      </c>
      <c r="O94">
        <v>484403.37</v>
      </c>
      <c r="X94" t="s">
        <v>119</v>
      </c>
      <c r="Y94">
        <v>2</v>
      </c>
      <c r="Z94">
        <v>2</v>
      </c>
      <c r="AA94">
        <v>2020</v>
      </c>
      <c r="AB94">
        <v>0</v>
      </c>
      <c r="AC94" t="s">
        <v>8</v>
      </c>
      <c r="AD94" t="s">
        <v>8</v>
      </c>
      <c r="AE94">
        <v>2020</v>
      </c>
      <c r="AF94">
        <v>2020</v>
      </c>
      <c r="AU94"/>
    </row>
    <row r="95" spans="1:47" x14ac:dyDescent="0.35">
      <c r="A95" t="s">
        <v>138</v>
      </c>
      <c r="B95" t="s">
        <v>135</v>
      </c>
      <c r="C95" t="s">
        <v>149</v>
      </c>
      <c r="D95" t="s">
        <v>150</v>
      </c>
      <c r="E95" t="s">
        <v>121</v>
      </c>
      <c r="L95" t="s">
        <v>129</v>
      </c>
      <c r="M95" s="14">
        <v>43862</v>
      </c>
      <c r="N95" s="14">
        <v>43862</v>
      </c>
      <c r="O95">
        <v>1771428.57</v>
      </c>
      <c r="X95" t="s">
        <v>135</v>
      </c>
      <c r="Y95">
        <v>2</v>
      </c>
      <c r="Z95">
        <v>2</v>
      </c>
      <c r="AA95">
        <v>2020</v>
      </c>
      <c r="AB95">
        <v>0</v>
      </c>
      <c r="AC95" t="s">
        <v>8</v>
      </c>
      <c r="AD95" t="s">
        <v>8</v>
      </c>
      <c r="AE95">
        <v>2020</v>
      </c>
      <c r="AF95">
        <v>2020</v>
      </c>
      <c r="AU95"/>
    </row>
    <row r="96" spans="1:47" x14ac:dyDescent="0.35">
      <c r="A96" t="s">
        <v>133</v>
      </c>
      <c r="B96" t="s">
        <v>157</v>
      </c>
      <c r="C96" t="s">
        <v>149</v>
      </c>
      <c r="D96" t="s">
        <v>150</v>
      </c>
      <c r="E96" t="s">
        <v>121</v>
      </c>
      <c r="L96" t="s">
        <v>129</v>
      </c>
      <c r="M96" s="14">
        <v>43862</v>
      </c>
      <c r="N96" s="14">
        <v>43862</v>
      </c>
      <c r="O96">
        <v>4761.8999999999996</v>
      </c>
      <c r="X96" t="s">
        <v>157</v>
      </c>
      <c r="Y96">
        <v>2</v>
      </c>
      <c r="Z96">
        <v>2</v>
      </c>
      <c r="AA96">
        <v>2020</v>
      </c>
      <c r="AB96">
        <v>0</v>
      </c>
      <c r="AC96" t="s">
        <v>8</v>
      </c>
      <c r="AD96" t="s">
        <v>8</v>
      </c>
      <c r="AE96">
        <v>2020</v>
      </c>
      <c r="AF96">
        <v>2020</v>
      </c>
      <c r="AU96"/>
    </row>
    <row r="97" spans="1:47" x14ac:dyDescent="0.35">
      <c r="B97" t="s">
        <v>140</v>
      </c>
      <c r="C97" t="s">
        <v>149</v>
      </c>
      <c r="D97" t="s">
        <v>150</v>
      </c>
      <c r="E97" t="s">
        <v>121</v>
      </c>
      <c r="L97" t="s">
        <v>129</v>
      </c>
      <c r="M97" s="14">
        <v>43862</v>
      </c>
      <c r="N97" s="14">
        <v>43862</v>
      </c>
      <c r="O97">
        <v>2701190.48</v>
      </c>
      <c r="X97" t="s">
        <v>140</v>
      </c>
      <c r="Y97">
        <v>2</v>
      </c>
      <c r="Z97">
        <v>2</v>
      </c>
      <c r="AA97">
        <v>2020</v>
      </c>
      <c r="AB97">
        <v>0</v>
      </c>
      <c r="AC97" t="s">
        <v>8</v>
      </c>
      <c r="AD97" t="s">
        <v>8</v>
      </c>
      <c r="AE97">
        <v>2020</v>
      </c>
      <c r="AF97">
        <v>2020</v>
      </c>
      <c r="AU97"/>
    </row>
    <row r="98" spans="1:47" x14ac:dyDescent="0.35">
      <c r="A98" t="s">
        <v>145</v>
      </c>
      <c r="C98" t="s">
        <v>149</v>
      </c>
      <c r="D98" t="s">
        <v>150</v>
      </c>
      <c r="E98" t="s">
        <v>121</v>
      </c>
      <c r="L98" t="s">
        <v>129</v>
      </c>
      <c r="M98" s="14">
        <v>43862</v>
      </c>
      <c r="N98" s="14">
        <v>43862</v>
      </c>
      <c r="O98">
        <v>517452.38</v>
      </c>
      <c r="X98" t="s">
        <v>144</v>
      </c>
      <c r="Y98">
        <v>2</v>
      </c>
      <c r="Z98">
        <v>2</v>
      </c>
      <c r="AA98">
        <v>2020</v>
      </c>
      <c r="AB98">
        <v>0</v>
      </c>
      <c r="AC98" t="s">
        <v>8</v>
      </c>
      <c r="AD98" t="s">
        <v>8</v>
      </c>
      <c r="AE98">
        <v>2020</v>
      </c>
      <c r="AF98">
        <v>2020</v>
      </c>
      <c r="AU98"/>
    </row>
    <row r="99" spans="1:47" x14ac:dyDescent="0.35">
      <c r="A99" t="s">
        <v>143</v>
      </c>
      <c r="C99" t="s">
        <v>120</v>
      </c>
      <c r="E99" t="s">
        <v>121</v>
      </c>
      <c r="L99" t="s">
        <v>129</v>
      </c>
      <c r="M99" s="14">
        <v>43862</v>
      </c>
      <c r="N99" s="14">
        <v>43862</v>
      </c>
      <c r="O99">
        <v>76500</v>
      </c>
      <c r="X99" t="s">
        <v>144</v>
      </c>
      <c r="Y99">
        <v>2</v>
      </c>
      <c r="Z99">
        <v>2</v>
      </c>
      <c r="AA99">
        <v>2020</v>
      </c>
      <c r="AB99">
        <v>0</v>
      </c>
      <c r="AC99" t="s">
        <v>8</v>
      </c>
      <c r="AD99" t="s">
        <v>8</v>
      </c>
      <c r="AE99">
        <v>2020</v>
      </c>
      <c r="AF99">
        <v>2020</v>
      </c>
      <c r="AU99"/>
    </row>
    <row r="100" spans="1:47" x14ac:dyDescent="0.35">
      <c r="A100" t="s">
        <v>130</v>
      </c>
      <c r="C100" t="s">
        <v>149</v>
      </c>
      <c r="D100" t="s">
        <v>150</v>
      </c>
      <c r="E100" t="s">
        <v>121</v>
      </c>
      <c r="L100" t="s">
        <v>129</v>
      </c>
      <c r="M100" s="14">
        <v>43862</v>
      </c>
      <c r="N100" s="14">
        <v>43862</v>
      </c>
      <c r="O100">
        <v>32619.05</v>
      </c>
      <c r="X100" t="s">
        <v>119</v>
      </c>
      <c r="Y100">
        <v>2</v>
      </c>
      <c r="Z100">
        <v>2</v>
      </c>
      <c r="AA100">
        <v>2020</v>
      </c>
      <c r="AB100">
        <v>0</v>
      </c>
      <c r="AC100" t="s">
        <v>8</v>
      </c>
      <c r="AD100" t="s">
        <v>8</v>
      </c>
      <c r="AE100">
        <v>2020</v>
      </c>
      <c r="AF100">
        <v>2020</v>
      </c>
      <c r="AU100"/>
    </row>
    <row r="101" spans="1:47" x14ac:dyDescent="0.35">
      <c r="A101" t="s">
        <v>130</v>
      </c>
      <c r="C101" t="s">
        <v>149</v>
      </c>
      <c r="D101" t="s">
        <v>150</v>
      </c>
      <c r="E101" t="s">
        <v>121</v>
      </c>
      <c r="L101" t="s">
        <v>129</v>
      </c>
      <c r="M101" s="14">
        <v>43862</v>
      </c>
      <c r="N101" s="14">
        <v>43862</v>
      </c>
      <c r="O101">
        <v>12857.14</v>
      </c>
      <c r="X101" t="s">
        <v>119</v>
      </c>
      <c r="Y101">
        <v>2</v>
      </c>
      <c r="Z101">
        <v>2</v>
      </c>
      <c r="AA101">
        <v>2020</v>
      </c>
      <c r="AB101">
        <v>0</v>
      </c>
      <c r="AC101" t="s">
        <v>8</v>
      </c>
      <c r="AD101" t="s">
        <v>8</v>
      </c>
      <c r="AE101">
        <v>2020</v>
      </c>
      <c r="AF101">
        <v>2020</v>
      </c>
      <c r="AU101"/>
    </row>
    <row r="102" spans="1:47" x14ac:dyDescent="0.35">
      <c r="A102" t="s">
        <v>118</v>
      </c>
      <c r="C102" t="s">
        <v>149</v>
      </c>
      <c r="D102" t="s">
        <v>150</v>
      </c>
      <c r="E102" t="s">
        <v>121</v>
      </c>
      <c r="L102" t="s">
        <v>129</v>
      </c>
      <c r="M102" s="14">
        <v>43862</v>
      </c>
      <c r="N102" s="14">
        <v>43862</v>
      </c>
      <c r="O102">
        <v>508333.33</v>
      </c>
      <c r="X102" t="s">
        <v>119</v>
      </c>
      <c r="Y102">
        <v>2</v>
      </c>
      <c r="Z102">
        <v>2</v>
      </c>
      <c r="AA102">
        <v>2020</v>
      </c>
      <c r="AB102">
        <v>0</v>
      </c>
      <c r="AC102" t="s">
        <v>8</v>
      </c>
      <c r="AD102" t="s">
        <v>8</v>
      </c>
      <c r="AE102">
        <v>2020</v>
      </c>
      <c r="AF102">
        <v>2020</v>
      </c>
      <c r="AU102"/>
    </row>
    <row r="103" spans="1:47" x14ac:dyDescent="0.35">
      <c r="A103" t="s">
        <v>118</v>
      </c>
      <c r="C103" t="s">
        <v>149</v>
      </c>
      <c r="D103" t="s">
        <v>150</v>
      </c>
      <c r="E103" t="s">
        <v>121</v>
      </c>
      <c r="L103" t="s">
        <v>129</v>
      </c>
      <c r="M103" s="14">
        <v>43862</v>
      </c>
      <c r="N103" s="14">
        <v>43862</v>
      </c>
      <c r="O103">
        <v>1202380.95</v>
      </c>
      <c r="X103" t="s">
        <v>119</v>
      </c>
      <c r="Y103">
        <v>2</v>
      </c>
      <c r="Z103">
        <v>2</v>
      </c>
      <c r="AA103">
        <v>2020</v>
      </c>
      <c r="AB103">
        <v>0</v>
      </c>
      <c r="AC103" t="s">
        <v>8</v>
      </c>
      <c r="AD103" t="s">
        <v>8</v>
      </c>
      <c r="AE103">
        <v>2020</v>
      </c>
      <c r="AF103">
        <v>2020</v>
      </c>
      <c r="AU103"/>
    </row>
    <row r="104" spans="1:47" x14ac:dyDescent="0.35">
      <c r="A104" t="s">
        <v>128</v>
      </c>
      <c r="C104" t="s">
        <v>149</v>
      </c>
      <c r="D104" t="s">
        <v>150</v>
      </c>
      <c r="E104" t="s">
        <v>121</v>
      </c>
      <c r="L104" t="s">
        <v>129</v>
      </c>
      <c r="M104" s="14">
        <v>43862</v>
      </c>
      <c r="N104" s="14">
        <v>43862</v>
      </c>
      <c r="O104">
        <v>6907142.8600000003</v>
      </c>
      <c r="X104" t="s">
        <v>119</v>
      </c>
      <c r="Y104">
        <v>2</v>
      </c>
      <c r="Z104">
        <v>2</v>
      </c>
      <c r="AA104">
        <v>2020</v>
      </c>
      <c r="AB104">
        <v>0</v>
      </c>
      <c r="AC104" t="s">
        <v>8</v>
      </c>
      <c r="AD104" t="s">
        <v>8</v>
      </c>
      <c r="AE104">
        <v>2020</v>
      </c>
      <c r="AF104">
        <v>2020</v>
      </c>
      <c r="AU104"/>
    </row>
    <row r="105" spans="1:47" x14ac:dyDescent="0.35">
      <c r="A105" t="s">
        <v>128</v>
      </c>
      <c r="C105" t="s">
        <v>149</v>
      </c>
      <c r="D105" t="s">
        <v>150</v>
      </c>
      <c r="E105" t="s">
        <v>121</v>
      </c>
      <c r="L105" t="s">
        <v>129</v>
      </c>
      <c r="M105" s="14">
        <v>43862</v>
      </c>
      <c r="N105" s="14">
        <v>43862</v>
      </c>
      <c r="O105">
        <v>62857.14</v>
      </c>
      <c r="X105" t="s">
        <v>119</v>
      </c>
      <c r="Y105">
        <v>2</v>
      </c>
      <c r="Z105">
        <v>2</v>
      </c>
      <c r="AA105">
        <v>2020</v>
      </c>
      <c r="AB105">
        <v>0</v>
      </c>
      <c r="AC105" t="s">
        <v>8</v>
      </c>
      <c r="AD105" t="s">
        <v>8</v>
      </c>
      <c r="AE105">
        <v>2020</v>
      </c>
      <c r="AF105">
        <v>2020</v>
      </c>
      <c r="AU105"/>
    </row>
    <row r="106" spans="1:47" x14ac:dyDescent="0.35">
      <c r="A106" t="s">
        <v>123</v>
      </c>
      <c r="C106" t="s">
        <v>149</v>
      </c>
      <c r="D106" t="s">
        <v>150</v>
      </c>
      <c r="E106" t="s">
        <v>121</v>
      </c>
      <c r="L106" t="s">
        <v>129</v>
      </c>
      <c r="M106" s="14">
        <v>43862</v>
      </c>
      <c r="N106" s="14">
        <v>43862</v>
      </c>
      <c r="O106">
        <v>5761428.5700000003</v>
      </c>
      <c r="X106" t="s">
        <v>124</v>
      </c>
      <c r="Y106">
        <v>2</v>
      </c>
      <c r="Z106">
        <v>2</v>
      </c>
      <c r="AA106">
        <v>2020</v>
      </c>
      <c r="AB106">
        <v>0</v>
      </c>
      <c r="AC106" t="s">
        <v>8</v>
      </c>
      <c r="AD106" t="s">
        <v>8</v>
      </c>
      <c r="AE106">
        <v>2020</v>
      </c>
      <c r="AF106">
        <v>2020</v>
      </c>
      <c r="AU106"/>
    </row>
    <row r="107" spans="1:47" x14ac:dyDescent="0.35">
      <c r="A107" t="s">
        <v>126</v>
      </c>
      <c r="C107" t="s">
        <v>149</v>
      </c>
      <c r="D107" t="s">
        <v>150</v>
      </c>
      <c r="E107" t="s">
        <v>121</v>
      </c>
      <c r="L107" t="s">
        <v>129</v>
      </c>
      <c r="M107" s="14">
        <v>43862</v>
      </c>
      <c r="N107" s="14">
        <v>43862</v>
      </c>
      <c r="O107">
        <v>7571428.5700000003</v>
      </c>
      <c r="X107" t="s">
        <v>127</v>
      </c>
      <c r="Y107">
        <v>2</v>
      </c>
      <c r="Z107">
        <v>2</v>
      </c>
      <c r="AA107">
        <v>2020</v>
      </c>
      <c r="AB107">
        <v>0</v>
      </c>
      <c r="AC107" t="s">
        <v>8</v>
      </c>
      <c r="AD107" t="s">
        <v>8</v>
      </c>
      <c r="AE107">
        <v>2020</v>
      </c>
      <c r="AF107">
        <v>2020</v>
      </c>
      <c r="AU107"/>
    </row>
    <row r="108" spans="1:47" x14ac:dyDescent="0.35">
      <c r="A108" t="s">
        <v>160</v>
      </c>
      <c r="C108" t="s">
        <v>120</v>
      </c>
      <c r="E108" t="s">
        <v>121</v>
      </c>
      <c r="L108" t="s">
        <v>129</v>
      </c>
      <c r="M108" s="14">
        <v>43862</v>
      </c>
      <c r="N108" s="14">
        <v>43862</v>
      </c>
      <c r="O108">
        <v>458928.57</v>
      </c>
      <c r="X108" t="s">
        <v>161</v>
      </c>
      <c r="Y108">
        <v>2</v>
      </c>
      <c r="Z108">
        <v>2</v>
      </c>
      <c r="AA108">
        <v>2020</v>
      </c>
      <c r="AB108">
        <v>0</v>
      </c>
      <c r="AC108" t="s">
        <v>8</v>
      </c>
      <c r="AD108" t="s">
        <v>8</v>
      </c>
      <c r="AE108">
        <v>2020</v>
      </c>
      <c r="AF108">
        <v>2020</v>
      </c>
      <c r="AU108"/>
    </row>
    <row r="109" spans="1:47" x14ac:dyDescent="0.35">
      <c r="A109" t="s">
        <v>133</v>
      </c>
      <c r="C109" t="s">
        <v>120</v>
      </c>
      <c r="E109" t="s">
        <v>121</v>
      </c>
      <c r="L109" t="s">
        <v>122</v>
      </c>
      <c r="M109" s="14">
        <v>43862</v>
      </c>
      <c r="N109" s="14">
        <v>43862</v>
      </c>
      <c r="P109">
        <v>3985523.81</v>
      </c>
      <c r="X109" t="s">
        <v>134</v>
      </c>
      <c r="Y109">
        <v>2</v>
      </c>
      <c r="Z109">
        <v>2</v>
      </c>
      <c r="AA109">
        <v>2020</v>
      </c>
      <c r="AB109">
        <v>0</v>
      </c>
      <c r="AC109" t="s">
        <v>8</v>
      </c>
      <c r="AD109" t="s">
        <v>8</v>
      </c>
      <c r="AE109">
        <v>2020</v>
      </c>
      <c r="AF109">
        <v>2020</v>
      </c>
      <c r="AU109"/>
    </row>
    <row r="110" spans="1:47" x14ac:dyDescent="0.35">
      <c r="A110" t="s">
        <v>125</v>
      </c>
      <c r="C110" t="s">
        <v>149</v>
      </c>
      <c r="D110" t="s">
        <v>150</v>
      </c>
      <c r="E110" t="s">
        <v>121</v>
      </c>
      <c r="L110" t="s">
        <v>129</v>
      </c>
      <c r="M110" s="14">
        <v>43862</v>
      </c>
      <c r="N110" s="14">
        <v>43862</v>
      </c>
      <c r="O110">
        <v>1785714.29</v>
      </c>
      <c r="X110" t="s">
        <v>124</v>
      </c>
      <c r="Y110">
        <v>2</v>
      </c>
      <c r="Z110">
        <v>2</v>
      </c>
      <c r="AA110">
        <v>2020</v>
      </c>
      <c r="AB110">
        <v>0</v>
      </c>
      <c r="AC110" t="s">
        <v>8</v>
      </c>
      <c r="AD110" t="s">
        <v>8</v>
      </c>
      <c r="AE110">
        <v>2020</v>
      </c>
      <c r="AF110">
        <v>2020</v>
      </c>
      <c r="AU110"/>
    </row>
    <row r="111" spans="1:47" x14ac:dyDescent="0.35">
      <c r="A111" t="s">
        <v>138</v>
      </c>
      <c r="C111" t="s">
        <v>120</v>
      </c>
      <c r="E111" t="s">
        <v>121</v>
      </c>
      <c r="L111" t="s">
        <v>129</v>
      </c>
      <c r="M111" s="14">
        <v>43862</v>
      </c>
      <c r="N111" s="14">
        <v>43862</v>
      </c>
      <c r="O111">
        <v>3591261.9</v>
      </c>
      <c r="X111" t="s">
        <v>139</v>
      </c>
      <c r="Y111">
        <v>2</v>
      </c>
      <c r="Z111">
        <v>2</v>
      </c>
      <c r="AA111">
        <v>2020</v>
      </c>
      <c r="AB111">
        <v>0</v>
      </c>
      <c r="AC111" t="s">
        <v>8</v>
      </c>
      <c r="AD111" t="s">
        <v>8</v>
      </c>
      <c r="AE111">
        <v>2020</v>
      </c>
      <c r="AF111">
        <v>2020</v>
      </c>
      <c r="AU111"/>
    </row>
    <row r="112" spans="1:47" x14ac:dyDescent="0.35">
      <c r="A112" t="s">
        <v>123</v>
      </c>
      <c r="C112" t="s">
        <v>120</v>
      </c>
      <c r="E112" t="s">
        <v>121</v>
      </c>
      <c r="L112" t="s">
        <v>129</v>
      </c>
      <c r="M112" s="14">
        <v>43862</v>
      </c>
      <c r="N112" s="14">
        <v>43862</v>
      </c>
      <c r="O112">
        <v>5726309.5199999996</v>
      </c>
      <c r="X112" t="s">
        <v>124</v>
      </c>
      <c r="Y112">
        <v>2</v>
      </c>
      <c r="Z112">
        <v>2</v>
      </c>
      <c r="AA112">
        <v>2020</v>
      </c>
      <c r="AB112">
        <v>0</v>
      </c>
      <c r="AC112" t="s">
        <v>8</v>
      </c>
      <c r="AD112" t="s">
        <v>8</v>
      </c>
      <c r="AE112">
        <v>2020</v>
      </c>
      <c r="AF112">
        <v>2020</v>
      </c>
      <c r="AU112"/>
    </row>
    <row r="113" spans="1:47" x14ac:dyDescent="0.35">
      <c r="A113" t="s">
        <v>131</v>
      </c>
      <c r="C113" t="s">
        <v>120</v>
      </c>
      <c r="E113" t="s">
        <v>121</v>
      </c>
      <c r="L113" t="s">
        <v>122</v>
      </c>
      <c r="M113" s="14">
        <v>43862</v>
      </c>
      <c r="N113" s="14">
        <v>43862</v>
      </c>
      <c r="P113">
        <v>46119.05</v>
      </c>
      <c r="X113" t="s">
        <v>132</v>
      </c>
      <c r="Y113">
        <v>2</v>
      </c>
      <c r="Z113">
        <v>2</v>
      </c>
      <c r="AA113">
        <v>2020</v>
      </c>
      <c r="AB113">
        <v>0</v>
      </c>
      <c r="AC113" t="s">
        <v>8</v>
      </c>
      <c r="AD113" t="s">
        <v>8</v>
      </c>
      <c r="AE113">
        <v>2020</v>
      </c>
      <c r="AF113">
        <v>2020</v>
      </c>
      <c r="AU113"/>
    </row>
    <row r="114" spans="1:47" x14ac:dyDescent="0.35">
      <c r="A114" t="s">
        <v>153</v>
      </c>
      <c r="C114" t="s">
        <v>120</v>
      </c>
      <c r="E114" t="s">
        <v>121</v>
      </c>
      <c r="L114" t="s">
        <v>129</v>
      </c>
      <c r="M114" s="14">
        <v>43862</v>
      </c>
      <c r="N114" s="14">
        <v>43862</v>
      </c>
      <c r="O114">
        <v>62690.48</v>
      </c>
      <c r="X114" t="s">
        <v>154</v>
      </c>
      <c r="Y114">
        <v>2</v>
      </c>
      <c r="Z114">
        <v>2</v>
      </c>
      <c r="AA114">
        <v>2020</v>
      </c>
      <c r="AB114">
        <v>0</v>
      </c>
      <c r="AC114" t="s">
        <v>8</v>
      </c>
      <c r="AD114" t="s">
        <v>8</v>
      </c>
      <c r="AE114">
        <v>2020</v>
      </c>
      <c r="AF114">
        <v>2020</v>
      </c>
      <c r="AU114"/>
    </row>
    <row r="115" spans="1:47" x14ac:dyDescent="0.35">
      <c r="A115" t="s">
        <v>126</v>
      </c>
      <c r="C115" t="s">
        <v>120</v>
      </c>
      <c r="E115" t="s">
        <v>121</v>
      </c>
      <c r="L115" t="s">
        <v>122</v>
      </c>
      <c r="M115" s="14">
        <v>43862</v>
      </c>
      <c r="N115" s="14">
        <v>43862</v>
      </c>
      <c r="P115">
        <v>63476.19</v>
      </c>
      <c r="X115" t="s">
        <v>127</v>
      </c>
      <c r="Y115">
        <v>2</v>
      </c>
      <c r="Z115">
        <v>2</v>
      </c>
      <c r="AA115">
        <v>2020</v>
      </c>
      <c r="AB115">
        <v>0</v>
      </c>
      <c r="AC115" t="s">
        <v>8</v>
      </c>
      <c r="AD115" t="s">
        <v>8</v>
      </c>
      <c r="AE115">
        <v>2020</v>
      </c>
      <c r="AF115">
        <v>2020</v>
      </c>
      <c r="AU115"/>
    </row>
    <row r="116" spans="1:47" x14ac:dyDescent="0.35">
      <c r="A116" t="s">
        <v>158</v>
      </c>
      <c r="C116" t="s">
        <v>120</v>
      </c>
      <c r="E116" t="s">
        <v>121</v>
      </c>
      <c r="L116" t="s">
        <v>129</v>
      </c>
      <c r="M116" s="14">
        <v>43862</v>
      </c>
      <c r="N116" s="14">
        <v>43862</v>
      </c>
      <c r="O116">
        <v>2809.52</v>
      </c>
      <c r="X116" t="s">
        <v>124</v>
      </c>
      <c r="Y116">
        <v>2</v>
      </c>
      <c r="Z116">
        <v>2</v>
      </c>
      <c r="AA116">
        <v>2020</v>
      </c>
      <c r="AB116">
        <v>0</v>
      </c>
      <c r="AC116" t="s">
        <v>8</v>
      </c>
      <c r="AD116" t="s">
        <v>8</v>
      </c>
      <c r="AE116">
        <v>2020</v>
      </c>
      <c r="AF116">
        <v>2020</v>
      </c>
      <c r="AU116"/>
    </row>
    <row r="117" spans="1:47" x14ac:dyDescent="0.35">
      <c r="A117" t="s">
        <v>125</v>
      </c>
      <c r="B117" t="s">
        <v>135</v>
      </c>
      <c r="C117" t="s">
        <v>120</v>
      </c>
      <c r="E117" t="s">
        <v>121</v>
      </c>
      <c r="L117" t="s">
        <v>122</v>
      </c>
      <c r="M117" s="14">
        <v>43862</v>
      </c>
      <c r="N117" s="14">
        <v>43862</v>
      </c>
      <c r="P117">
        <v>372523.81</v>
      </c>
      <c r="X117" t="s">
        <v>135</v>
      </c>
      <c r="Y117">
        <v>2</v>
      </c>
      <c r="Z117">
        <v>2</v>
      </c>
      <c r="AA117">
        <v>2020</v>
      </c>
      <c r="AB117">
        <v>0</v>
      </c>
      <c r="AC117" t="s">
        <v>8</v>
      </c>
      <c r="AD117" t="s">
        <v>8</v>
      </c>
      <c r="AE117">
        <v>2020</v>
      </c>
      <c r="AF117">
        <v>2020</v>
      </c>
      <c r="AU117"/>
    </row>
    <row r="118" spans="1:47" x14ac:dyDescent="0.35">
      <c r="A118" t="s">
        <v>123</v>
      </c>
      <c r="C118" t="s">
        <v>120</v>
      </c>
      <c r="E118" t="s">
        <v>121</v>
      </c>
      <c r="L118" t="s">
        <v>122</v>
      </c>
      <c r="M118" s="14">
        <v>43862</v>
      </c>
      <c r="N118" s="14">
        <v>43862</v>
      </c>
      <c r="P118">
        <v>555214.29</v>
      </c>
      <c r="X118" t="s">
        <v>124</v>
      </c>
      <c r="Y118">
        <v>2</v>
      </c>
      <c r="Z118">
        <v>2</v>
      </c>
      <c r="AA118">
        <v>2020</v>
      </c>
      <c r="AB118">
        <v>0</v>
      </c>
      <c r="AC118" t="s">
        <v>8</v>
      </c>
      <c r="AD118" t="s">
        <v>8</v>
      </c>
      <c r="AE118">
        <v>2020</v>
      </c>
      <c r="AF118">
        <v>2020</v>
      </c>
      <c r="AU118"/>
    </row>
    <row r="119" spans="1:47" x14ac:dyDescent="0.35">
      <c r="A119" t="s">
        <v>146</v>
      </c>
      <c r="C119" t="s">
        <v>120</v>
      </c>
      <c r="E119" t="s">
        <v>121</v>
      </c>
      <c r="L119" t="s">
        <v>122</v>
      </c>
      <c r="M119" s="14">
        <v>43862</v>
      </c>
      <c r="N119" s="14">
        <v>43862</v>
      </c>
      <c r="P119">
        <v>299833.33</v>
      </c>
      <c r="X119" t="s">
        <v>147</v>
      </c>
      <c r="Y119">
        <v>2</v>
      </c>
      <c r="Z119">
        <v>2</v>
      </c>
      <c r="AA119">
        <v>2020</v>
      </c>
      <c r="AB119">
        <v>0</v>
      </c>
      <c r="AC119" t="s">
        <v>8</v>
      </c>
      <c r="AD119" t="s">
        <v>8</v>
      </c>
      <c r="AE119">
        <v>2020</v>
      </c>
      <c r="AF119">
        <v>2020</v>
      </c>
      <c r="AU119"/>
    </row>
    <row r="120" spans="1:47" x14ac:dyDescent="0.35">
      <c r="A120" t="s">
        <v>143</v>
      </c>
      <c r="C120" t="s">
        <v>120</v>
      </c>
      <c r="E120" t="s">
        <v>121</v>
      </c>
      <c r="L120" t="s">
        <v>122</v>
      </c>
      <c r="M120" s="14">
        <v>43862</v>
      </c>
      <c r="N120" s="14">
        <v>43862</v>
      </c>
      <c r="P120">
        <v>5223642.8600000003</v>
      </c>
      <c r="X120" t="s">
        <v>144</v>
      </c>
      <c r="Y120">
        <v>2</v>
      </c>
      <c r="Z120">
        <v>2</v>
      </c>
      <c r="AA120">
        <v>2020</v>
      </c>
      <c r="AB120">
        <v>0</v>
      </c>
      <c r="AC120" t="s">
        <v>8</v>
      </c>
      <c r="AD120" t="s">
        <v>8</v>
      </c>
      <c r="AE120">
        <v>2020</v>
      </c>
      <c r="AF120">
        <v>2020</v>
      </c>
      <c r="AU120"/>
    </row>
    <row r="121" spans="1:47" x14ac:dyDescent="0.35">
      <c r="A121" t="s">
        <v>123</v>
      </c>
      <c r="C121" t="s">
        <v>149</v>
      </c>
      <c r="D121" t="s">
        <v>150</v>
      </c>
      <c r="E121" t="s">
        <v>121</v>
      </c>
      <c r="L121" t="s">
        <v>129</v>
      </c>
      <c r="M121" s="14">
        <v>43862</v>
      </c>
      <c r="N121" s="14">
        <v>43862</v>
      </c>
      <c r="O121">
        <v>3333333.33</v>
      </c>
      <c r="X121" t="s">
        <v>124</v>
      </c>
      <c r="Y121">
        <v>2</v>
      </c>
      <c r="Z121">
        <v>2</v>
      </c>
      <c r="AA121">
        <v>2020</v>
      </c>
      <c r="AB121">
        <v>0</v>
      </c>
      <c r="AC121" t="s">
        <v>8</v>
      </c>
      <c r="AD121" t="s">
        <v>8</v>
      </c>
      <c r="AE121">
        <v>2020</v>
      </c>
      <c r="AF121">
        <v>2020</v>
      </c>
      <c r="AU121"/>
    </row>
    <row r="122" spans="1:47" x14ac:dyDescent="0.35">
      <c r="A122" t="s">
        <v>143</v>
      </c>
      <c r="B122" t="s">
        <v>137</v>
      </c>
      <c r="C122" t="s">
        <v>120</v>
      </c>
      <c r="E122" t="s">
        <v>121</v>
      </c>
      <c r="L122" t="s">
        <v>122</v>
      </c>
      <c r="M122" s="14">
        <v>43862</v>
      </c>
      <c r="N122" s="14">
        <v>43862</v>
      </c>
      <c r="P122">
        <v>1428.57</v>
      </c>
      <c r="X122" t="s">
        <v>137</v>
      </c>
      <c r="Y122">
        <v>2</v>
      </c>
      <c r="Z122">
        <v>2</v>
      </c>
      <c r="AA122">
        <v>2020</v>
      </c>
      <c r="AB122">
        <v>0</v>
      </c>
      <c r="AC122" t="s">
        <v>8</v>
      </c>
      <c r="AD122" t="s">
        <v>8</v>
      </c>
      <c r="AE122">
        <v>2020</v>
      </c>
      <c r="AF122">
        <v>2020</v>
      </c>
      <c r="AU122"/>
    </row>
    <row r="123" spans="1:47" x14ac:dyDescent="0.35">
      <c r="A123" t="s">
        <v>138</v>
      </c>
      <c r="C123" t="s">
        <v>120</v>
      </c>
      <c r="E123" t="s">
        <v>121</v>
      </c>
      <c r="L123" t="s">
        <v>122</v>
      </c>
      <c r="M123" s="14">
        <v>43862</v>
      </c>
      <c r="N123" s="14">
        <v>43862</v>
      </c>
      <c r="P123">
        <v>2125214.29</v>
      </c>
      <c r="X123" t="s">
        <v>139</v>
      </c>
      <c r="Y123">
        <v>2</v>
      </c>
      <c r="Z123">
        <v>2</v>
      </c>
      <c r="AA123">
        <v>2020</v>
      </c>
      <c r="AB123">
        <v>0</v>
      </c>
      <c r="AC123" t="s">
        <v>8</v>
      </c>
      <c r="AD123" t="s">
        <v>8</v>
      </c>
      <c r="AE123">
        <v>2020</v>
      </c>
      <c r="AF123">
        <v>2020</v>
      </c>
      <c r="AU123"/>
    </row>
    <row r="124" spans="1:47" x14ac:dyDescent="0.35">
      <c r="A124" t="s">
        <v>133</v>
      </c>
      <c r="C124" t="s">
        <v>120</v>
      </c>
      <c r="E124" t="s">
        <v>121</v>
      </c>
      <c r="L124" t="s">
        <v>122</v>
      </c>
      <c r="M124" s="14">
        <v>43862</v>
      </c>
      <c r="N124" s="14">
        <v>43862</v>
      </c>
      <c r="P124">
        <v>7582071.4299999997</v>
      </c>
      <c r="X124" t="s">
        <v>134</v>
      </c>
      <c r="Y124">
        <v>2</v>
      </c>
      <c r="Z124">
        <v>2</v>
      </c>
      <c r="AA124">
        <v>2020</v>
      </c>
      <c r="AB124">
        <v>0</v>
      </c>
      <c r="AC124" t="s">
        <v>8</v>
      </c>
      <c r="AD124" t="s">
        <v>8</v>
      </c>
      <c r="AE124">
        <v>2020</v>
      </c>
      <c r="AF124">
        <v>2020</v>
      </c>
      <c r="AU124"/>
    </row>
    <row r="125" spans="1:47" x14ac:dyDescent="0.35">
      <c r="A125" t="s">
        <v>155</v>
      </c>
      <c r="C125" t="s">
        <v>120</v>
      </c>
      <c r="E125" t="s">
        <v>121</v>
      </c>
      <c r="L125" t="s">
        <v>122</v>
      </c>
      <c r="M125" s="14">
        <v>43862</v>
      </c>
      <c r="N125" s="14">
        <v>43862</v>
      </c>
      <c r="P125">
        <v>54023.81</v>
      </c>
      <c r="X125" t="s">
        <v>156</v>
      </c>
      <c r="Y125">
        <v>2</v>
      </c>
      <c r="Z125">
        <v>2</v>
      </c>
      <c r="AA125">
        <v>2020</v>
      </c>
      <c r="AB125">
        <v>0</v>
      </c>
      <c r="AC125" t="s">
        <v>8</v>
      </c>
      <c r="AD125" t="s">
        <v>8</v>
      </c>
      <c r="AE125">
        <v>2020</v>
      </c>
      <c r="AF125">
        <v>2020</v>
      </c>
      <c r="AU125"/>
    </row>
    <row r="126" spans="1:47" x14ac:dyDescent="0.35">
      <c r="A126" t="s">
        <v>155</v>
      </c>
      <c r="C126" t="s">
        <v>120</v>
      </c>
      <c r="E126" t="s">
        <v>121</v>
      </c>
      <c r="L126" t="s">
        <v>122</v>
      </c>
      <c r="M126" s="14">
        <v>43862</v>
      </c>
      <c r="N126" s="14">
        <v>43862</v>
      </c>
      <c r="P126">
        <v>6195452.3799999999</v>
      </c>
      <c r="X126" t="s">
        <v>156</v>
      </c>
      <c r="Y126">
        <v>2</v>
      </c>
      <c r="Z126">
        <v>2</v>
      </c>
      <c r="AA126">
        <v>2020</v>
      </c>
      <c r="AB126">
        <v>0</v>
      </c>
      <c r="AC126" t="s">
        <v>8</v>
      </c>
      <c r="AD126" t="s">
        <v>8</v>
      </c>
      <c r="AE126">
        <v>2020</v>
      </c>
      <c r="AF126">
        <v>2020</v>
      </c>
      <c r="AU126"/>
    </row>
    <row r="127" spans="1:47" x14ac:dyDescent="0.35">
      <c r="A127" t="s">
        <v>148</v>
      </c>
      <c r="B127" t="s">
        <v>135</v>
      </c>
      <c r="C127" t="s">
        <v>120</v>
      </c>
      <c r="E127" t="s">
        <v>121</v>
      </c>
      <c r="L127" t="s">
        <v>129</v>
      </c>
      <c r="M127" s="14">
        <v>43862</v>
      </c>
      <c r="N127" s="14">
        <v>43862</v>
      </c>
      <c r="O127">
        <v>435047.62</v>
      </c>
      <c r="X127" t="s">
        <v>135</v>
      </c>
      <c r="Y127">
        <v>2</v>
      </c>
      <c r="Z127">
        <v>2</v>
      </c>
      <c r="AA127">
        <v>2020</v>
      </c>
      <c r="AB127">
        <v>0</v>
      </c>
      <c r="AC127" t="s">
        <v>8</v>
      </c>
      <c r="AD127" t="s">
        <v>8</v>
      </c>
      <c r="AE127">
        <v>2020</v>
      </c>
      <c r="AF127">
        <v>2020</v>
      </c>
      <c r="AU127"/>
    </row>
    <row r="128" spans="1:47" x14ac:dyDescent="0.35">
      <c r="A128" t="s">
        <v>143</v>
      </c>
      <c r="C128" t="s">
        <v>149</v>
      </c>
      <c r="D128" t="s">
        <v>150</v>
      </c>
      <c r="E128" t="s">
        <v>121</v>
      </c>
      <c r="L128" t="s">
        <v>129</v>
      </c>
      <c r="M128" s="14">
        <v>43862</v>
      </c>
      <c r="N128" s="14">
        <v>43862</v>
      </c>
      <c r="O128">
        <v>360834.73</v>
      </c>
      <c r="X128" t="s">
        <v>144</v>
      </c>
      <c r="Y128">
        <v>2</v>
      </c>
      <c r="Z128">
        <v>2</v>
      </c>
      <c r="AA128">
        <v>2020</v>
      </c>
      <c r="AB128">
        <v>0</v>
      </c>
      <c r="AC128" t="s">
        <v>8</v>
      </c>
      <c r="AD128" t="s">
        <v>8</v>
      </c>
      <c r="AE128">
        <v>2020</v>
      </c>
      <c r="AF128">
        <v>2020</v>
      </c>
      <c r="AU128"/>
    </row>
    <row r="129" spans="1:47" x14ac:dyDescent="0.35">
      <c r="A129" t="s">
        <v>148</v>
      </c>
      <c r="C129" t="s">
        <v>120</v>
      </c>
      <c r="E129" t="s">
        <v>121</v>
      </c>
      <c r="L129" t="s">
        <v>129</v>
      </c>
      <c r="M129" s="14">
        <v>43862</v>
      </c>
      <c r="N129" s="14">
        <v>43862</v>
      </c>
      <c r="O129">
        <v>196595.24</v>
      </c>
      <c r="X129" t="s">
        <v>152</v>
      </c>
      <c r="Y129">
        <v>2</v>
      </c>
      <c r="Z129">
        <v>2</v>
      </c>
      <c r="AA129">
        <v>2020</v>
      </c>
      <c r="AB129">
        <v>0</v>
      </c>
      <c r="AC129" t="s">
        <v>8</v>
      </c>
      <c r="AD129" t="s">
        <v>8</v>
      </c>
      <c r="AE129">
        <v>2020</v>
      </c>
      <c r="AF129">
        <v>2020</v>
      </c>
      <c r="AU129"/>
    </row>
    <row r="130" spans="1:47" x14ac:dyDescent="0.35">
      <c r="A130" t="s">
        <v>145</v>
      </c>
      <c r="C130" t="s">
        <v>120</v>
      </c>
      <c r="E130" t="s">
        <v>121</v>
      </c>
      <c r="L130" t="s">
        <v>122</v>
      </c>
      <c r="M130" s="14">
        <v>43862</v>
      </c>
      <c r="N130" s="14">
        <v>43862</v>
      </c>
      <c r="P130">
        <v>25190.48</v>
      </c>
      <c r="X130" t="s">
        <v>144</v>
      </c>
      <c r="Y130">
        <v>2</v>
      </c>
      <c r="Z130">
        <v>2</v>
      </c>
      <c r="AA130">
        <v>2020</v>
      </c>
      <c r="AB130">
        <v>0</v>
      </c>
      <c r="AC130" t="s">
        <v>8</v>
      </c>
      <c r="AD130" t="s">
        <v>8</v>
      </c>
      <c r="AE130">
        <v>2020</v>
      </c>
      <c r="AF130">
        <v>2020</v>
      </c>
      <c r="AU130"/>
    </row>
    <row r="131" spans="1:47" x14ac:dyDescent="0.35">
      <c r="A131" t="s">
        <v>133</v>
      </c>
      <c r="C131" t="s">
        <v>149</v>
      </c>
      <c r="D131" t="s">
        <v>159</v>
      </c>
      <c r="E131" t="s">
        <v>162</v>
      </c>
      <c r="L131" t="s">
        <v>129</v>
      </c>
      <c r="M131" s="14">
        <v>43890</v>
      </c>
      <c r="N131" s="14">
        <v>43890</v>
      </c>
      <c r="O131">
        <v>45714.29</v>
      </c>
      <c r="X131" t="s">
        <v>134</v>
      </c>
      <c r="Y131">
        <v>2</v>
      </c>
      <c r="Z131">
        <v>2</v>
      </c>
      <c r="AA131">
        <v>2020</v>
      </c>
      <c r="AB131">
        <v>0</v>
      </c>
      <c r="AC131" t="s">
        <v>8</v>
      </c>
      <c r="AD131" t="s">
        <v>8</v>
      </c>
      <c r="AE131">
        <v>2020</v>
      </c>
      <c r="AF131">
        <v>2020</v>
      </c>
      <c r="AU131"/>
    </row>
    <row r="132" spans="1:47" x14ac:dyDescent="0.35">
      <c r="A132" t="s">
        <v>138</v>
      </c>
      <c r="C132" t="s">
        <v>149</v>
      </c>
      <c r="D132" t="s">
        <v>159</v>
      </c>
      <c r="E132" t="s">
        <v>162</v>
      </c>
      <c r="L132" t="s">
        <v>129</v>
      </c>
      <c r="M132" s="14">
        <v>43890</v>
      </c>
      <c r="N132" s="14">
        <v>43890</v>
      </c>
      <c r="O132">
        <v>461904.76</v>
      </c>
      <c r="X132" t="s">
        <v>139</v>
      </c>
      <c r="Y132">
        <v>2</v>
      </c>
      <c r="Z132">
        <v>2</v>
      </c>
      <c r="AA132">
        <v>2020</v>
      </c>
      <c r="AB132">
        <v>0</v>
      </c>
      <c r="AC132" t="s">
        <v>8</v>
      </c>
      <c r="AD132" t="s">
        <v>8</v>
      </c>
      <c r="AE132">
        <v>2020</v>
      </c>
      <c r="AF132">
        <v>2020</v>
      </c>
      <c r="AU132"/>
    </row>
    <row r="133" spans="1:47" x14ac:dyDescent="0.35">
      <c r="A133" t="s">
        <v>145</v>
      </c>
      <c r="C133" t="s">
        <v>149</v>
      </c>
      <c r="D133" t="s">
        <v>150</v>
      </c>
      <c r="E133" t="s">
        <v>121</v>
      </c>
      <c r="L133" t="s">
        <v>129</v>
      </c>
      <c r="M133" s="14">
        <v>43891</v>
      </c>
      <c r="N133" s="14">
        <v>43891</v>
      </c>
      <c r="O133">
        <v>1039341.76</v>
      </c>
      <c r="X133" t="s">
        <v>144</v>
      </c>
      <c r="Y133">
        <v>3</v>
      </c>
      <c r="Z133">
        <v>3</v>
      </c>
      <c r="AA133">
        <v>2020</v>
      </c>
      <c r="AB133">
        <v>0</v>
      </c>
      <c r="AC133" t="s">
        <v>8</v>
      </c>
      <c r="AD133" t="s">
        <v>8</v>
      </c>
      <c r="AE133">
        <v>2020</v>
      </c>
      <c r="AF133">
        <v>2020</v>
      </c>
      <c r="AU133"/>
    </row>
    <row r="134" spans="1:47" x14ac:dyDescent="0.35">
      <c r="A134" t="s">
        <v>160</v>
      </c>
      <c r="B134" t="s">
        <v>137</v>
      </c>
      <c r="C134" t="s">
        <v>120</v>
      </c>
      <c r="E134" t="s">
        <v>121</v>
      </c>
      <c r="L134" t="s">
        <v>129</v>
      </c>
      <c r="M134" s="14">
        <v>43891</v>
      </c>
      <c r="N134" s="14">
        <v>43891</v>
      </c>
      <c r="O134">
        <v>967333.33</v>
      </c>
      <c r="X134" t="s">
        <v>137</v>
      </c>
      <c r="Y134">
        <v>3</v>
      </c>
      <c r="Z134">
        <v>3</v>
      </c>
      <c r="AA134">
        <v>2020</v>
      </c>
      <c r="AB134">
        <v>0</v>
      </c>
      <c r="AC134" t="s">
        <v>8</v>
      </c>
      <c r="AD134" t="s">
        <v>8</v>
      </c>
      <c r="AE134">
        <v>2020</v>
      </c>
      <c r="AF134">
        <v>2020</v>
      </c>
      <c r="AU134"/>
    </row>
    <row r="135" spans="1:47" x14ac:dyDescent="0.35">
      <c r="A135" t="s">
        <v>148</v>
      </c>
      <c r="C135" t="s">
        <v>120</v>
      </c>
      <c r="E135" t="s">
        <v>121</v>
      </c>
      <c r="L135" t="s">
        <v>129</v>
      </c>
      <c r="M135" s="14">
        <v>43891</v>
      </c>
      <c r="N135" s="14">
        <v>43891</v>
      </c>
      <c r="O135">
        <v>1792238.1</v>
      </c>
      <c r="X135" t="s">
        <v>152</v>
      </c>
      <c r="Y135">
        <v>3</v>
      </c>
      <c r="Z135">
        <v>3</v>
      </c>
      <c r="AA135">
        <v>2020</v>
      </c>
      <c r="AB135">
        <v>0</v>
      </c>
      <c r="AC135" t="s">
        <v>8</v>
      </c>
      <c r="AD135" t="s">
        <v>8</v>
      </c>
      <c r="AE135">
        <v>2020</v>
      </c>
      <c r="AF135">
        <v>2020</v>
      </c>
      <c r="AU135"/>
    </row>
    <row r="136" spans="1:47" x14ac:dyDescent="0.35">
      <c r="A136" t="s">
        <v>123</v>
      </c>
      <c r="C136" t="s">
        <v>120</v>
      </c>
      <c r="E136" t="s">
        <v>121</v>
      </c>
      <c r="L136" t="s">
        <v>129</v>
      </c>
      <c r="M136" s="14">
        <v>43891</v>
      </c>
      <c r="N136" s="14">
        <v>43891</v>
      </c>
      <c r="O136">
        <v>76500</v>
      </c>
      <c r="X136" t="s">
        <v>124</v>
      </c>
      <c r="Y136">
        <v>3</v>
      </c>
      <c r="Z136">
        <v>3</v>
      </c>
      <c r="AA136">
        <v>2020</v>
      </c>
      <c r="AB136">
        <v>0</v>
      </c>
      <c r="AC136" t="s">
        <v>8</v>
      </c>
      <c r="AD136" t="s">
        <v>8</v>
      </c>
      <c r="AE136">
        <v>2020</v>
      </c>
      <c r="AF136">
        <v>2020</v>
      </c>
      <c r="AU136"/>
    </row>
    <row r="137" spans="1:47" x14ac:dyDescent="0.35">
      <c r="A137" t="s">
        <v>125</v>
      </c>
      <c r="C137" t="s">
        <v>120</v>
      </c>
      <c r="E137" t="s">
        <v>121</v>
      </c>
      <c r="L137" t="s">
        <v>129</v>
      </c>
      <c r="M137" s="14">
        <v>43891</v>
      </c>
      <c r="N137" s="14">
        <v>43891</v>
      </c>
      <c r="O137">
        <v>7672642.8600000003</v>
      </c>
      <c r="X137" t="s">
        <v>124</v>
      </c>
      <c r="Y137">
        <v>3</v>
      </c>
      <c r="Z137">
        <v>3</v>
      </c>
      <c r="AA137">
        <v>2020</v>
      </c>
      <c r="AB137">
        <v>0</v>
      </c>
      <c r="AC137" t="s">
        <v>8</v>
      </c>
      <c r="AD137" t="s">
        <v>8</v>
      </c>
      <c r="AE137">
        <v>2020</v>
      </c>
      <c r="AF137">
        <v>2020</v>
      </c>
      <c r="AU137"/>
    </row>
    <row r="138" spans="1:47" x14ac:dyDescent="0.35">
      <c r="A138" t="s">
        <v>143</v>
      </c>
      <c r="B138" t="s">
        <v>119</v>
      </c>
      <c r="C138" t="s">
        <v>149</v>
      </c>
      <c r="D138" t="s">
        <v>150</v>
      </c>
      <c r="E138" t="s">
        <v>121</v>
      </c>
      <c r="L138" t="s">
        <v>129</v>
      </c>
      <c r="M138" s="14">
        <v>43891</v>
      </c>
      <c r="N138" s="14">
        <v>43891</v>
      </c>
      <c r="O138">
        <v>625731.4</v>
      </c>
      <c r="X138" t="s">
        <v>119</v>
      </c>
      <c r="Y138">
        <v>3</v>
      </c>
      <c r="Z138">
        <v>3</v>
      </c>
      <c r="AA138">
        <v>2020</v>
      </c>
      <c r="AB138">
        <v>0</v>
      </c>
      <c r="AC138" t="s">
        <v>8</v>
      </c>
      <c r="AD138" t="s">
        <v>8</v>
      </c>
      <c r="AE138">
        <v>2020</v>
      </c>
      <c r="AF138">
        <v>2020</v>
      </c>
      <c r="AU138"/>
    </row>
    <row r="139" spans="1:47" x14ac:dyDescent="0.35">
      <c r="A139" t="s">
        <v>136</v>
      </c>
      <c r="B139" t="s">
        <v>135</v>
      </c>
      <c r="C139" t="s">
        <v>149</v>
      </c>
      <c r="D139" t="s">
        <v>150</v>
      </c>
      <c r="E139" t="s">
        <v>121</v>
      </c>
      <c r="L139" t="s">
        <v>129</v>
      </c>
      <c r="M139" s="14">
        <v>43891</v>
      </c>
      <c r="N139" s="14">
        <v>43891</v>
      </c>
      <c r="O139">
        <v>500000</v>
      </c>
      <c r="X139" t="s">
        <v>135</v>
      </c>
      <c r="Y139">
        <v>3</v>
      </c>
      <c r="Z139">
        <v>3</v>
      </c>
      <c r="AA139">
        <v>2020</v>
      </c>
      <c r="AB139">
        <v>0</v>
      </c>
      <c r="AC139" t="s">
        <v>8</v>
      </c>
      <c r="AD139" t="s">
        <v>8</v>
      </c>
      <c r="AE139">
        <v>2020</v>
      </c>
      <c r="AF139">
        <v>2020</v>
      </c>
      <c r="AU139"/>
    </row>
    <row r="140" spans="1:47" x14ac:dyDescent="0.35">
      <c r="A140" t="s">
        <v>138</v>
      </c>
      <c r="B140" t="s">
        <v>157</v>
      </c>
      <c r="C140" t="s">
        <v>149</v>
      </c>
      <c r="D140" t="s">
        <v>150</v>
      </c>
      <c r="E140" t="s">
        <v>121</v>
      </c>
      <c r="L140" t="s">
        <v>129</v>
      </c>
      <c r="M140" s="14">
        <v>43891</v>
      </c>
      <c r="N140" s="14">
        <v>43891</v>
      </c>
      <c r="O140">
        <v>35952.379999999997</v>
      </c>
      <c r="X140" t="s">
        <v>157</v>
      </c>
      <c r="Y140">
        <v>3</v>
      </c>
      <c r="Z140">
        <v>3</v>
      </c>
      <c r="AA140">
        <v>2020</v>
      </c>
      <c r="AB140">
        <v>0</v>
      </c>
      <c r="AC140" t="s">
        <v>8</v>
      </c>
      <c r="AD140" t="s">
        <v>8</v>
      </c>
      <c r="AE140">
        <v>2020</v>
      </c>
      <c r="AF140">
        <v>2020</v>
      </c>
      <c r="AU140"/>
    </row>
    <row r="141" spans="1:47" x14ac:dyDescent="0.35">
      <c r="A141" t="s">
        <v>123</v>
      </c>
      <c r="C141" t="s">
        <v>149</v>
      </c>
      <c r="D141" t="s">
        <v>150</v>
      </c>
      <c r="E141" t="s">
        <v>121</v>
      </c>
      <c r="L141" t="s">
        <v>129</v>
      </c>
      <c r="M141" s="14">
        <v>43891</v>
      </c>
      <c r="N141" s="14">
        <v>43891</v>
      </c>
      <c r="O141">
        <v>6790476.1900000004</v>
      </c>
      <c r="X141" t="s">
        <v>124</v>
      </c>
      <c r="Y141">
        <v>3</v>
      </c>
      <c r="Z141">
        <v>3</v>
      </c>
      <c r="AA141">
        <v>2020</v>
      </c>
      <c r="AB141">
        <v>0</v>
      </c>
      <c r="AC141" t="s">
        <v>8</v>
      </c>
      <c r="AD141" t="s">
        <v>8</v>
      </c>
      <c r="AE141">
        <v>2020</v>
      </c>
      <c r="AF141">
        <v>2020</v>
      </c>
      <c r="AU141"/>
    </row>
    <row r="142" spans="1:47" x14ac:dyDescent="0.35">
      <c r="B142" t="s">
        <v>140</v>
      </c>
      <c r="C142" t="s">
        <v>149</v>
      </c>
      <c r="D142" t="s">
        <v>150</v>
      </c>
      <c r="E142" t="s">
        <v>121</v>
      </c>
      <c r="L142" t="s">
        <v>129</v>
      </c>
      <c r="M142" s="14">
        <v>43891</v>
      </c>
      <c r="N142" s="14">
        <v>43891</v>
      </c>
      <c r="O142">
        <v>3183095.24</v>
      </c>
      <c r="X142" t="s">
        <v>140</v>
      </c>
      <c r="Y142">
        <v>3</v>
      </c>
      <c r="Z142">
        <v>3</v>
      </c>
      <c r="AA142">
        <v>2020</v>
      </c>
      <c r="AB142">
        <v>0</v>
      </c>
      <c r="AC142" t="s">
        <v>8</v>
      </c>
      <c r="AD142" t="s">
        <v>8</v>
      </c>
      <c r="AE142">
        <v>2020</v>
      </c>
      <c r="AF142">
        <v>2020</v>
      </c>
      <c r="AU142"/>
    </row>
    <row r="143" spans="1:47" x14ac:dyDescent="0.35">
      <c r="A143" t="s">
        <v>148</v>
      </c>
      <c r="C143" t="s">
        <v>120</v>
      </c>
      <c r="E143" t="s">
        <v>121</v>
      </c>
      <c r="L143" t="s">
        <v>129</v>
      </c>
      <c r="M143" s="14">
        <v>43891</v>
      </c>
      <c r="N143" s="14">
        <v>43891</v>
      </c>
      <c r="O143">
        <v>5726309.5199999996</v>
      </c>
      <c r="X143" t="s">
        <v>152</v>
      </c>
      <c r="Y143">
        <v>3</v>
      </c>
      <c r="Z143">
        <v>3</v>
      </c>
      <c r="AA143">
        <v>2020</v>
      </c>
      <c r="AB143">
        <v>0</v>
      </c>
      <c r="AC143" t="s">
        <v>8</v>
      </c>
      <c r="AD143" t="s">
        <v>8</v>
      </c>
      <c r="AE143">
        <v>2020</v>
      </c>
      <c r="AF143">
        <v>2020</v>
      </c>
      <c r="AU143"/>
    </row>
    <row r="144" spans="1:47" x14ac:dyDescent="0.35">
      <c r="A144" t="s">
        <v>146</v>
      </c>
      <c r="C144" t="s">
        <v>149</v>
      </c>
      <c r="D144" t="s">
        <v>150</v>
      </c>
      <c r="E144" t="s">
        <v>121</v>
      </c>
      <c r="L144" t="s">
        <v>129</v>
      </c>
      <c r="M144" s="14">
        <v>43891</v>
      </c>
      <c r="N144" s="14">
        <v>43891</v>
      </c>
      <c r="O144">
        <v>39523.81</v>
      </c>
      <c r="X144" t="s">
        <v>147</v>
      </c>
      <c r="Y144">
        <v>3</v>
      </c>
      <c r="Z144">
        <v>3</v>
      </c>
      <c r="AA144">
        <v>2020</v>
      </c>
      <c r="AB144">
        <v>0</v>
      </c>
      <c r="AC144" t="s">
        <v>8</v>
      </c>
      <c r="AD144" t="s">
        <v>8</v>
      </c>
      <c r="AE144">
        <v>2020</v>
      </c>
      <c r="AF144">
        <v>2020</v>
      </c>
      <c r="AU144"/>
    </row>
    <row r="145" spans="1:47" x14ac:dyDescent="0.35">
      <c r="A145" t="s">
        <v>155</v>
      </c>
      <c r="C145" t="s">
        <v>149</v>
      </c>
      <c r="D145" t="s">
        <v>150</v>
      </c>
      <c r="E145" t="s">
        <v>121</v>
      </c>
      <c r="L145" t="s">
        <v>129</v>
      </c>
      <c r="M145" s="14">
        <v>43891</v>
      </c>
      <c r="N145" s="14">
        <v>43891</v>
      </c>
      <c r="O145">
        <v>59523.81</v>
      </c>
      <c r="X145" t="s">
        <v>156</v>
      </c>
      <c r="Y145">
        <v>3</v>
      </c>
      <c r="Z145">
        <v>3</v>
      </c>
      <c r="AA145">
        <v>2020</v>
      </c>
      <c r="AB145">
        <v>0</v>
      </c>
      <c r="AC145" t="s">
        <v>8</v>
      </c>
      <c r="AD145" t="s">
        <v>8</v>
      </c>
      <c r="AE145">
        <v>2020</v>
      </c>
      <c r="AF145">
        <v>2020</v>
      </c>
      <c r="AU145"/>
    </row>
    <row r="146" spans="1:47" x14ac:dyDescent="0.35">
      <c r="A146" t="s">
        <v>130</v>
      </c>
      <c r="C146" t="s">
        <v>149</v>
      </c>
      <c r="D146" t="s">
        <v>150</v>
      </c>
      <c r="E146" t="s">
        <v>121</v>
      </c>
      <c r="L146" t="s">
        <v>129</v>
      </c>
      <c r="M146" s="14">
        <v>43891</v>
      </c>
      <c r="N146" s="14">
        <v>43891</v>
      </c>
      <c r="O146">
        <v>166666.67000000001</v>
      </c>
      <c r="X146" t="s">
        <v>119</v>
      </c>
      <c r="Y146">
        <v>3</v>
      </c>
      <c r="Z146">
        <v>3</v>
      </c>
      <c r="AA146">
        <v>2020</v>
      </c>
      <c r="AB146">
        <v>0</v>
      </c>
      <c r="AC146" t="s">
        <v>8</v>
      </c>
      <c r="AD146" t="s">
        <v>8</v>
      </c>
      <c r="AE146">
        <v>2020</v>
      </c>
      <c r="AF146">
        <v>2020</v>
      </c>
      <c r="AU146"/>
    </row>
    <row r="147" spans="1:47" x14ac:dyDescent="0.35">
      <c r="A147" t="s">
        <v>118</v>
      </c>
      <c r="C147" t="s">
        <v>149</v>
      </c>
      <c r="D147" t="s">
        <v>150</v>
      </c>
      <c r="E147" t="s">
        <v>121</v>
      </c>
      <c r="L147" t="s">
        <v>129</v>
      </c>
      <c r="M147" s="14">
        <v>43891</v>
      </c>
      <c r="N147" s="14">
        <v>43891</v>
      </c>
      <c r="O147">
        <v>5023809.5199999996</v>
      </c>
      <c r="X147" t="s">
        <v>119</v>
      </c>
      <c r="Y147">
        <v>3</v>
      </c>
      <c r="Z147">
        <v>3</v>
      </c>
      <c r="AA147">
        <v>2020</v>
      </c>
      <c r="AB147">
        <v>0</v>
      </c>
      <c r="AC147" t="s">
        <v>8</v>
      </c>
      <c r="AD147" t="s">
        <v>8</v>
      </c>
      <c r="AE147">
        <v>2020</v>
      </c>
      <c r="AF147">
        <v>2020</v>
      </c>
      <c r="AU147"/>
    </row>
    <row r="148" spans="1:47" x14ac:dyDescent="0.35">
      <c r="A148" t="s">
        <v>128</v>
      </c>
      <c r="C148" t="s">
        <v>149</v>
      </c>
      <c r="D148" t="s">
        <v>150</v>
      </c>
      <c r="E148" t="s">
        <v>121</v>
      </c>
      <c r="L148" t="s">
        <v>129</v>
      </c>
      <c r="M148" s="14">
        <v>43891</v>
      </c>
      <c r="N148" s="14">
        <v>43891</v>
      </c>
      <c r="O148">
        <v>104761.9</v>
      </c>
      <c r="X148" t="s">
        <v>119</v>
      </c>
      <c r="Y148">
        <v>3</v>
      </c>
      <c r="Z148">
        <v>3</v>
      </c>
      <c r="AA148">
        <v>2020</v>
      </c>
      <c r="AB148">
        <v>0</v>
      </c>
      <c r="AC148" t="s">
        <v>8</v>
      </c>
      <c r="AD148" t="s">
        <v>8</v>
      </c>
      <c r="AE148">
        <v>2020</v>
      </c>
      <c r="AF148">
        <v>2020</v>
      </c>
      <c r="AU148"/>
    </row>
    <row r="149" spans="1:47" x14ac:dyDescent="0.35">
      <c r="A149" t="s">
        <v>128</v>
      </c>
      <c r="C149" t="s">
        <v>149</v>
      </c>
      <c r="D149" t="s">
        <v>159</v>
      </c>
      <c r="E149" t="s">
        <v>121</v>
      </c>
      <c r="L149" t="s">
        <v>129</v>
      </c>
      <c r="M149" s="14">
        <v>43891</v>
      </c>
      <c r="N149" s="14">
        <v>43891</v>
      </c>
      <c r="O149">
        <v>504047.62</v>
      </c>
      <c r="X149" t="s">
        <v>119</v>
      </c>
      <c r="Y149">
        <v>3</v>
      </c>
      <c r="Z149">
        <v>3</v>
      </c>
      <c r="AA149">
        <v>2020</v>
      </c>
      <c r="AB149">
        <v>0</v>
      </c>
      <c r="AC149" t="s">
        <v>8</v>
      </c>
      <c r="AD149" t="s">
        <v>8</v>
      </c>
      <c r="AE149">
        <v>2020</v>
      </c>
      <c r="AF149">
        <v>2020</v>
      </c>
      <c r="AU149"/>
    </row>
    <row r="150" spans="1:47" x14ac:dyDescent="0.35">
      <c r="A150" t="s">
        <v>133</v>
      </c>
      <c r="B150" t="s">
        <v>137</v>
      </c>
      <c r="C150" t="s">
        <v>149</v>
      </c>
      <c r="D150" t="s">
        <v>150</v>
      </c>
      <c r="E150" t="s">
        <v>121</v>
      </c>
      <c r="L150" t="s">
        <v>129</v>
      </c>
      <c r="M150" s="14">
        <v>43891</v>
      </c>
      <c r="N150" s="14">
        <v>43891</v>
      </c>
      <c r="O150">
        <v>1198095.24</v>
      </c>
      <c r="X150" t="s">
        <v>137</v>
      </c>
      <c r="Y150">
        <v>3</v>
      </c>
      <c r="Z150">
        <v>3</v>
      </c>
      <c r="AA150">
        <v>2020</v>
      </c>
      <c r="AB150">
        <v>0</v>
      </c>
      <c r="AC150" t="s">
        <v>8</v>
      </c>
      <c r="AD150" t="s">
        <v>8</v>
      </c>
      <c r="AE150">
        <v>2020</v>
      </c>
      <c r="AF150">
        <v>2020</v>
      </c>
      <c r="AU150"/>
    </row>
    <row r="151" spans="1:47" x14ac:dyDescent="0.35">
      <c r="A151" t="s">
        <v>126</v>
      </c>
      <c r="C151" t="s">
        <v>120</v>
      </c>
      <c r="E151" t="s">
        <v>121</v>
      </c>
      <c r="L151" t="s">
        <v>129</v>
      </c>
      <c r="M151" s="14">
        <v>43891</v>
      </c>
      <c r="N151" s="14">
        <v>43891</v>
      </c>
      <c r="O151">
        <v>42285.71</v>
      </c>
      <c r="X151" t="s">
        <v>127</v>
      </c>
      <c r="Y151">
        <v>3</v>
      </c>
      <c r="Z151">
        <v>3</v>
      </c>
      <c r="AA151">
        <v>2020</v>
      </c>
      <c r="AB151">
        <v>0</v>
      </c>
      <c r="AC151" t="s">
        <v>8</v>
      </c>
      <c r="AD151" t="s">
        <v>8</v>
      </c>
      <c r="AE151">
        <v>2020</v>
      </c>
      <c r="AF151">
        <v>2020</v>
      </c>
      <c r="AU151"/>
    </row>
    <row r="152" spans="1:47" x14ac:dyDescent="0.35">
      <c r="B152" t="s">
        <v>135</v>
      </c>
      <c r="C152" t="s">
        <v>120</v>
      </c>
      <c r="E152" t="s">
        <v>121</v>
      </c>
      <c r="L152" t="s">
        <v>122</v>
      </c>
      <c r="M152" s="14">
        <v>43891</v>
      </c>
      <c r="N152" s="14">
        <v>43891</v>
      </c>
      <c r="P152">
        <v>362761.9</v>
      </c>
      <c r="X152" t="s">
        <v>135</v>
      </c>
      <c r="Y152">
        <v>3</v>
      </c>
      <c r="Z152">
        <v>3</v>
      </c>
      <c r="AA152">
        <v>2020</v>
      </c>
      <c r="AB152">
        <v>0</v>
      </c>
      <c r="AC152" t="s">
        <v>8</v>
      </c>
      <c r="AD152" t="s">
        <v>8</v>
      </c>
      <c r="AE152">
        <v>2020</v>
      </c>
      <c r="AF152">
        <v>2020</v>
      </c>
      <c r="AU152"/>
    </row>
    <row r="153" spans="1:47" x14ac:dyDescent="0.35">
      <c r="A153" t="s">
        <v>145</v>
      </c>
      <c r="C153" t="s">
        <v>120</v>
      </c>
      <c r="E153" t="s">
        <v>121</v>
      </c>
      <c r="L153" t="s">
        <v>122</v>
      </c>
      <c r="M153" s="14">
        <v>43891</v>
      </c>
      <c r="N153" s="14">
        <v>43891</v>
      </c>
      <c r="P153">
        <v>284595.24</v>
      </c>
      <c r="X153" t="s">
        <v>144</v>
      </c>
      <c r="Y153">
        <v>3</v>
      </c>
      <c r="Z153">
        <v>3</v>
      </c>
      <c r="AA153">
        <v>2020</v>
      </c>
      <c r="AB153">
        <v>0</v>
      </c>
      <c r="AC153" t="s">
        <v>8</v>
      </c>
      <c r="AD153" t="s">
        <v>8</v>
      </c>
      <c r="AE153">
        <v>2020</v>
      </c>
      <c r="AF153">
        <v>2020</v>
      </c>
      <c r="AU153"/>
    </row>
    <row r="154" spans="1:47" x14ac:dyDescent="0.35">
      <c r="A154" t="s">
        <v>146</v>
      </c>
      <c r="C154" t="s">
        <v>120</v>
      </c>
      <c r="E154" t="s">
        <v>121</v>
      </c>
      <c r="L154" t="s">
        <v>122</v>
      </c>
      <c r="M154" s="14">
        <v>43891</v>
      </c>
      <c r="N154" s="14">
        <v>43891</v>
      </c>
      <c r="P154">
        <v>329119.05</v>
      </c>
      <c r="X154" t="s">
        <v>147</v>
      </c>
      <c r="Y154">
        <v>3</v>
      </c>
      <c r="Z154">
        <v>3</v>
      </c>
      <c r="AA154">
        <v>2020</v>
      </c>
      <c r="AB154">
        <v>0</v>
      </c>
      <c r="AC154" t="s">
        <v>8</v>
      </c>
      <c r="AD154" t="s">
        <v>8</v>
      </c>
      <c r="AE154">
        <v>2020</v>
      </c>
      <c r="AF154">
        <v>2020</v>
      </c>
      <c r="AU154"/>
    </row>
    <row r="155" spans="1:47" x14ac:dyDescent="0.35">
      <c r="A155" t="s">
        <v>155</v>
      </c>
      <c r="C155" t="s">
        <v>120</v>
      </c>
      <c r="E155" t="s">
        <v>121</v>
      </c>
      <c r="L155" t="s">
        <v>122</v>
      </c>
      <c r="M155" s="14">
        <v>43891</v>
      </c>
      <c r="N155" s="14">
        <v>43891</v>
      </c>
      <c r="P155">
        <v>32095.24</v>
      </c>
      <c r="X155" t="s">
        <v>156</v>
      </c>
      <c r="Y155">
        <v>3</v>
      </c>
      <c r="Z155">
        <v>3</v>
      </c>
      <c r="AA155">
        <v>2020</v>
      </c>
      <c r="AB155">
        <v>0</v>
      </c>
      <c r="AC155" t="s">
        <v>8</v>
      </c>
      <c r="AD155" t="s">
        <v>8</v>
      </c>
      <c r="AE155">
        <v>2020</v>
      </c>
      <c r="AF155">
        <v>2020</v>
      </c>
      <c r="AU155"/>
    </row>
    <row r="156" spans="1:47" x14ac:dyDescent="0.35">
      <c r="A156" t="s">
        <v>145</v>
      </c>
      <c r="C156" t="s">
        <v>120</v>
      </c>
      <c r="E156" t="s">
        <v>121</v>
      </c>
      <c r="L156" t="s">
        <v>129</v>
      </c>
      <c r="M156" s="14">
        <v>43891</v>
      </c>
      <c r="N156" s="14">
        <v>43891</v>
      </c>
      <c r="O156">
        <v>3591261.9</v>
      </c>
      <c r="X156" t="s">
        <v>144</v>
      </c>
      <c r="Y156">
        <v>3</v>
      </c>
      <c r="Z156">
        <v>3</v>
      </c>
      <c r="AA156">
        <v>2020</v>
      </c>
      <c r="AB156">
        <v>0</v>
      </c>
      <c r="AC156" t="s">
        <v>8</v>
      </c>
      <c r="AD156" t="s">
        <v>8</v>
      </c>
      <c r="AE156">
        <v>2020</v>
      </c>
      <c r="AF156">
        <v>2020</v>
      </c>
      <c r="AU156"/>
    </row>
    <row r="157" spans="1:47" x14ac:dyDescent="0.35">
      <c r="B157" t="s">
        <v>137</v>
      </c>
      <c r="C157" t="s">
        <v>120</v>
      </c>
      <c r="E157" t="s">
        <v>121</v>
      </c>
      <c r="L157" t="s">
        <v>122</v>
      </c>
      <c r="M157" s="14">
        <v>43891</v>
      </c>
      <c r="N157" s="14">
        <v>43891</v>
      </c>
      <c r="P157">
        <v>627666.67000000004</v>
      </c>
      <c r="X157" t="s">
        <v>137</v>
      </c>
      <c r="Y157">
        <v>3</v>
      </c>
      <c r="Z157">
        <v>3</v>
      </c>
      <c r="AA157">
        <v>2020</v>
      </c>
      <c r="AB157">
        <v>0</v>
      </c>
      <c r="AC157" t="s">
        <v>8</v>
      </c>
      <c r="AD157" t="s">
        <v>8</v>
      </c>
      <c r="AE157">
        <v>2020</v>
      </c>
      <c r="AF157">
        <v>2020</v>
      </c>
      <c r="AU157"/>
    </row>
    <row r="158" spans="1:47" x14ac:dyDescent="0.35">
      <c r="A158" t="s">
        <v>133</v>
      </c>
      <c r="C158" t="s">
        <v>120</v>
      </c>
      <c r="E158" t="s">
        <v>121</v>
      </c>
      <c r="L158" t="s">
        <v>129</v>
      </c>
      <c r="M158" s="14">
        <v>43891</v>
      </c>
      <c r="N158" s="14">
        <v>43891</v>
      </c>
      <c r="O158">
        <v>40023.81</v>
      </c>
      <c r="X158" t="s">
        <v>134</v>
      </c>
      <c r="Y158">
        <v>3</v>
      </c>
      <c r="Z158">
        <v>3</v>
      </c>
      <c r="AA158">
        <v>2020</v>
      </c>
      <c r="AB158">
        <v>0</v>
      </c>
      <c r="AC158" t="s">
        <v>8</v>
      </c>
      <c r="AD158" t="s">
        <v>8</v>
      </c>
      <c r="AE158">
        <v>2020</v>
      </c>
      <c r="AF158">
        <v>2020</v>
      </c>
      <c r="AU158"/>
    </row>
    <row r="159" spans="1:47" x14ac:dyDescent="0.35">
      <c r="A159" t="s">
        <v>153</v>
      </c>
      <c r="C159" t="s">
        <v>120</v>
      </c>
      <c r="E159" t="s">
        <v>121</v>
      </c>
      <c r="L159" t="s">
        <v>122</v>
      </c>
      <c r="M159" s="14">
        <v>43891</v>
      </c>
      <c r="N159" s="14">
        <v>43891</v>
      </c>
      <c r="P159">
        <v>68333.33</v>
      </c>
      <c r="X159" t="s">
        <v>154</v>
      </c>
      <c r="Y159">
        <v>3</v>
      </c>
      <c r="Z159">
        <v>3</v>
      </c>
      <c r="AA159">
        <v>2020</v>
      </c>
      <c r="AB159">
        <v>0</v>
      </c>
      <c r="AC159" t="s">
        <v>8</v>
      </c>
      <c r="AD159" t="s">
        <v>8</v>
      </c>
      <c r="AE159">
        <v>2020</v>
      </c>
      <c r="AF159">
        <v>2020</v>
      </c>
      <c r="AU159"/>
    </row>
    <row r="160" spans="1:47" x14ac:dyDescent="0.35">
      <c r="A160" t="s">
        <v>163</v>
      </c>
      <c r="C160" t="s">
        <v>149</v>
      </c>
      <c r="D160" t="s">
        <v>150</v>
      </c>
      <c r="E160" t="s">
        <v>121</v>
      </c>
      <c r="L160" t="s">
        <v>129</v>
      </c>
      <c r="M160" s="14">
        <v>43891</v>
      </c>
      <c r="N160" s="14">
        <v>43891</v>
      </c>
      <c r="O160">
        <v>5220.9799999999996</v>
      </c>
      <c r="X160" t="s">
        <v>164</v>
      </c>
      <c r="Y160">
        <v>3</v>
      </c>
      <c r="Z160">
        <v>3</v>
      </c>
      <c r="AA160">
        <v>2020</v>
      </c>
      <c r="AB160">
        <v>0</v>
      </c>
      <c r="AC160" t="s">
        <v>8</v>
      </c>
      <c r="AD160" t="s">
        <v>8</v>
      </c>
      <c r="AE160">
        <v>2020</v>
      </c>
      <c r="AF160">
        <v>2020</v>
      </c>
      <c r="AU160"/>
    </row>
    <row r="161" spans="1:47" x14ac:dyDescent="0.35">
      <c r="A161" t="s">
        <v>158</v>
      </c>
      <c r="C161" t="s">
        <v>120</v>
      </c>
      <c r="E161" t="s">
        <v>121</v>
      </c>
      <c r="L161" t="s">
        <v>122</v>
      </c>
      <c r="M161" s="14">
        <v>43891</v>
      </c>
      <c r="N161" s="14">
        <v>43891</v>
      </c>
      <c r="P161">
        <v>53428.57</v>
      </c>
      <c r="X161" t="s">
        <v>124</v>
      </c>
      <c r="Y161">
        <v>3</v>
      </c>
      <c r="Z161">
        <v>3</v>
      </c>
      <c r="AA161">
        <v>2020</v>
      </c>
      <c r="AB161">
        <v>0</v>
      </c>
      <c r="AC161" t="s">
        <v>8</v>
      </c>
      <c r="AD161" t="s">
        <v>8</v>
      </c>
      <c r="AE161">
        <v>2020</v>
      </c>
      <c r="AF161">
        <v>2020</v>
      </c>
      <c r="AU161"/>
    </row>
    <row r="162" spans="1:47" x14ac:dyDescent="0.35">
      <c r="A162" t="s">
        <v>125</v>
      </c>
      <c r="C162" t="s">
        <v>120</v>
      </c>
      <c r="E162" t="s">
        <v>121</v>
      </c>
      <c r="L162" t="s">
        <v>129</v>
      </c>
      <c r="M162" s="14">
        <v>43891</v>
      </c>
      <c r="N162" s="14">
        <v>43891</v>
      </c>
      <c r="O162">
        <v>68119.05</v>
      </c>
      <c r="X162" t="s">
        <v>124</v>
      </c>
      <c r="Y162">
        <v>3</v>
      </c>
      <c r="Z162">
        <v>3</v>
      </c>
      <c r="AA162">
        <v>2020</v>
      </c>
      <c r="AB162">
        <v>0</v>
      </c>
      <c r="AC162" t="s">
        <v>8</v>
      </c>
      <c r="AD162" t="s">
        <v>8</v>
      </c>
      <c r="AE162">
        <v>2020</v>
      </c>
      <c r="AF162">
        <v>2020</v>
      </c>
      <c r="AU162"/>
    </row>
    <row r="163" spans="1:47" x14ac:dyDescent="0.35">
      <c r="A163" t="s">
        <v>123</v>
      </c>
      <c r="C163" t="s">
        <v>120</v>
      </c>
      <c r="E163" t="s">
        <v>121</v>
      </c>
      <c r="L163" t="s">
        <v>122</v>
      </c>
      <c r="M163" s="14">
        <v>43891</v>
      </c>
      <c r="N163" s="14">
        <v>43891</v>
      </c>
      <c r="P163">
        <v>428904.76</v>
      </c>
      <c r="X163" t="s">
        <v>124</v>
      </c>
      <c r="Y163">
        <v>3</v>
      </c>
      <c r="Z163">
        <v>3</v>
      </c>
      <c r="AA163">
        <v>2020</v>
      </c>
      <c r="AB163">
        <v>0</v>
      </c>
      <c r="AC163" t="s">
        <v>8</v>
      </c>
      <c r="AD163" t="s">
        <v>8</v>
      </c>
      <c r="AE163">
        <v>2020</v>
      </c>
      <c r="AF163">
        <v>2020</v>
      </c>
      <c r="AU163"/>
    </row>
    <row r="164" spans="1:47" x14ac:dyDescent="0.35">
      <c r="A164" t="s">
        <v>130</v>
      </c>
      <c r="C164" t="s">
        <v>149</v>
      </c>
      <c r="D164" t="s">
        <v>150</v>
      </c>
      <c r="E164" t="s">
        <v>121</v>
      </c>
      <c r="L164" t="s">
        <v>129</v>
      </c>
      <c r="M164" s="14">
        <v>43891</v>
      </c>
      <c r="N164" s="14">
        <v>43891</v>
      </c>
      <c r="O164">
        <v>5000</v>
      </c>
      <c r="X164" t="s">
        <v>119</v>
      </c>
      <c r="Y164">
        <v>3</v>
      </c>
      <c r="Z164">
        <v>3</v>
      </c>
      <c r="AA164">
        <v>2020</v>
      </c>
      <c r="AB164">
        <v>0</v>
      </c>
      <c r="AC164" t="s">
        <v>8</v>
      </c>
      <c r="AD164" t="s">
        <v>8</v>
      </c>
      <c r="AE164">
        <v>2020</v>
      </c>
      <c r="AF164">
        <v>2020</v>
      </c>
      <c r="AU164"/>
    </row>
    <row r="165" spans="1:47" x14ac:dyDescent="0.35">
      <c r="A165" t="s">
        <v>155</v>
      </c>
      <c r="C165" t="s">
        <v>120</v>
      </c>
      <c r="E165" t="s">
        <v>121</v>
      </c>
      <c r="L165" t="s">
        <v>129</v>
      </c>
      <c r="M165" s="14">
        <v>43891</v>
      </c>
      <c r="N165" s="14">
        <v>43891</v>
      </c>
      <c r="O165">
        <v>486166.67</v>
      </c>
      <c r="X165" t="s">
        <v>156</v>
      </c>
      <c r="Y165">
        <v>3</v>
      </c>
      <c r="Z165">
        <v>3</v>
      </c>
      <c r="AA165">
        <v>2020</v>
      </c>
      <c r="AB165">
        <v>0</v>
      </c>
      <c r="AC165" t="s">
        <v>8</v>
      </c>
      <c r="AD165" t="s">
        <v>8</v>
      </c>
      <c r="AE165">
        <v>2020</v>
      </c>
      <c r="AF165">
        <v>2020</v>
      </c>
      <c r="AU165"/>
    </row>
    <row r="166" spans="1:47" x14ac:dyDescent="0.35">
      <c r="A166" t="s">
        <v>145</v>
      </c>
      <c r="B166" t="s">
        <v>135</v>
      </c>
      <c r="C166" t="s">
        <v>120</v>
      </c>
      <c r="E166" t="s">
        <v>121</v>
      </c>
      <c r="L166" t="s">
        <v>129</v>
      </c>
      <c r="M166" s="14">
        <v>43891</v>
      </c>
      <c r="N166" s="14">
        <v>43891</v>
      </c>
      <c r="O166">
        <v>435047.62</v>
      </c>
      <c r="X166" t="s">
        <v>135</v>
      </c>
      <c r="Y166">
        <v>3</v>
      </c>
      <c r="Z166">
        <v>3</v>
      </c>
      <c r="AA166">
        <v>2020</v>
      </c>
      <c r="AB166">
        <v>0</v>
      </c>
      <c r="AC166" t="s">
        <v>8</v>
      </c>
      <c r="AD166" t="s">
        <v>8</v>
      </c>
      <c r="AE166">
        <v>2020</v>
      </c>
      <c r="AF166">
        <v>2020</v>
      </c>
      <c r="AU166"/>
    </row>
    <row r="167" spans="1:47" x14ac:dyDescent="0.35">
      <c r="A167" t="s">
        <v>143</v>
      </c>
      <c r="C167" t="s">
        <v>120</v>
      </c>
      <c r="E167" t="s">
        <v>121</v>
      </c>
      <c r="L167" t="s">
        <v>129</v>
      </c>
      <c r="M167" s="14">
        <v>43891</v>
      </c>
      <c r="N167" s="14">
        <v>43891</v>
      </c>
      <c r="O167">
        <v>458928.57</v>
      </c>
      <c r="X167" t="s">
        <v>144</v>
      </c>
      <c r="Y167">
        <v>3</v>
      </c>
      <c r="Z167">
        <v>3</v>
      </c>
      <c r="AA167">
        <v>2020</v>
      </c>
      <c r="AB167">
        <v>0</v>
      </c>
      <c r="AC167" t="s">
        <v>8</v>
      </c>
      <c r="AD167" t="s">
        <v>8</v>
      </c>
      <c r="AE167">
        <v>2020</v>
      </c>
      <c r="AF167">
        <v>2020</v>
      </c>
      <c r="AU167"/>
    </row>
    <row r="168" spans="1:47" x14ac:dyDescent="0.35">
      <c r="A168" t="s">
        <v>138</v>
      </c>
      <c r="C168" t="s">
        <v>120</v>
      </c>
      <c r="E168" t="s">
        <v>121</v>
      </c>
      <c r="L168" t="s">
        <v>129</v>
      </c>
      <c r="M168" s="14">
        <v>43891</v>
      </c>
      <c r="N168" s="14">
        <v>43891</v>
      </c>
      <c r="O168">
        <v>196595.24</v>
      </c>
      <c r="X168" t="s">
        <v>139</v>
      </c>
      <c r="Y168">
        <v>3</v>
      </c>
      <c r="Z168">
        <v>3</v>
      </c>
      <c r="AA168">
        <v>2020</v>
      </c>
      <c r="AB168">
        <v>0</v>
      </c>
      <c r="AC168" t="s">
        <v>8</v>
      </c>
      <c r="AD168" t="s">
        <v>8</v>
      </c>
      <c r="AE168">
        <v>2020</v>
      </c>
      <c r="AF168">
        <v>2020</v>
      </c>
      <c r="AU168"/>
    </row>
    <row r="169" spans="1:47" x14ac:dyDescent="0.35">
      <c r="A169" t="s">
        <v>131</v>
      </c>
      <c r="C169" t="s">
        <v>120</v>
      </c>
      <c r="E169" t="s">
        <v>121</v>
      </c>
      <c r="L169" t="s">
        <v>122</v>
      </c>
      <c r="M169" s="14">
        <v>43891</v>
      </c>
      <c r="N169" s="14">
        <v>43891</v>
      </c>
      <c r="P169">
        <v>5527261.9000000004</v>
      </c>
      <c r="X169" t="s">
        <v>132</v>
      </c>
      <c r="Y169">
        <v>3</v>
      </c>
      <c r="Z169">
        <v>3</v>
      </c>
      <c r="AA169">
        <v>2020</v>
      </c>
      <c r="AB169">
        <v>0</v>
      </c>
      <c r="AC169" t="s">
        <v>8</v>
      </c>
      <c r="AD169" t="s">
        <v>8</v>
      </c>
      <c r="AE169">
        <v>2020</v>
      </c>
      <c r="AF169">
        <v>2020</v>
      </c>
      <c r="AU169"/>
    </row>
    <row r="170" spans="1:47" x14ac:dyDescent="0.35">
      <c r="A170" t="s">
        <v>143</v>
      </c>
      <c r="C170" t="s">
        <v>149</v>
      </c>
      <c r="D170" t="s">
        <v>159</v>
      </c>
      <c r="E170" t="s">
        <v>162</v>
      </c>
      <c r="L170" t="s">
        <v>129</v>
      </c>
      <c r="M170" s="14">
        <v>43921</v>
      </c>
      <c r="N170" s="14">
        <v>43921</v>
      </c>
      <c r="O170">
        <v>42142.86</v>
      </c>
      <c r="X170" t="s">
        <v>144</v>
      </c>
      <c r="Y170">
        <v>3</v>
      </c>
      <c r="Z170">
        <v>3</v>
      </c>
      <c r="AA170">
        <v>2020</v>
      </c>
      <c r="AB170">
        <v>0</v>
      </c>
      <c r="AC170" t="s">
        <v>8</v>
      </c>
      <c r="AD170" t="s">
        <v>8</v>
      </c>
      <c r="AE170">
        <v>2020</v>
      </c>
      <c r="AF170">
        <v>2020</v>
      </c>
      <c r="AU170"/>
    </row>
    <row r="171" spans="1:47" x14ac:dyDescent="0.35">
      <c r="A171" t="s">
        <v>125</v>
      </c>
      <c r="C171" t="s">
        <v>149</v>
      </c>
      <c r="D171" t="s">
        <v>150</v>
      </c>
      <c r="E171" t="s">
        <v>162</v>
      </c>
      <c r="L171" t="s">
        <v>129</v>
      </c>
      <c r="M171" s="14">
        <v>43921</v>
      </c>
      <c r="N171" s="14">
        <v>43921</v>
      </c>
      <c r="O171">
        <v>32994761.899999999</v>
      </c>
      <c r="X171" t="s">
        <v>124</v>
      </c>
      <c r="Y171">
        <v>3</v>
      </c>
      <c r="Z171">
        <v>3</v>
      </c>
      <c r="AA171">
        <v>2020</v>
      </c>
      <c r="AB171">
        <v>0</v>
      </c>
      <c r="AC171" t="s">
        <v>8</v>
      </c>
      <c r="AD171" t="s">
        <v>8</v>
      </c>
      <c r="AE171">
        <v>2020</v>
      </c>
      <c r="AF171">
        <v>2020</v>
      </c>
      <c r="AU171"/>
    </row>
    <row r="172" spans="1:47" x14ac:dyDescent="0.35">
      <c r="A172" t="s">
        <v>126</v>
      </c>
      <c r="C172" t="s">
        <v>149</v>
      </c>
      <c r="D172" t="s">
        <v>159</v>
      </c>
      <c r="E172" t="s">
        <v>162</v>
      </c>
      <c r="L172" t="s">
        <v>129</v>
      </c>
      <c r="M172" s="14">
        <v>43921</v>
      </c>
      <c r="N172" s="14">
        <v>43921</v>
      </c>
      <c r="O172">
        <v>461904.76</v>
      </c>
      <c r="X172" t="s">
        <v>127</v>
      </c>
      <c r="Y172">
        <v>3</v>
      </c>
      <c r="Z172">
        <v>3</v>
      </c>
      <c r="AA172">
        <v>2020</v>
      </c>
      <c r="AB172">
        <v>0</v>
      </c>
      <c r="AC172" t="s">
        <v>8</v>
      </c>
      <c r="AD172" t="s">
        <v>8</v>
      </c>
      <c r="AE172">
        <v>2020</v>
      </c>
      <c r="AF172">
        <v>2020</v>
      </c>
      <c r="AU172"/>
    </row>
    <row r="173" spans="1:47" x14ac:dyDescent="0.35">
      <c r="A173" t="s">
        <v>136</v>
      </c>
      <c r="C173" t="s">
        <v>149</v>
      </c>
      <c r="D173" t="s">
        <v>150</v>
      </c>
      <c r="E173" t="s">
        <v>121</v>
      </c>
      <c r="L173" t="s">
        <v>129</v>
      </c>
      <c r="M173" s="14">
        <v>43922</v>
      </c>
      <c r="N173" s="14">
        <v>43922</v>
      </c>
      <c r="O173">
        <v>69285.710000000006</v>
      </c>
      <c r="X173" t="s">
        <v>137</v>
      </c>
      <c r="Y173">
        <v>4</v>
      </c>
      <c r="Z173">
        <v>4</v>
      </c>
      <c r="AA173">
        <v>2020</v>
      </c>
      <c r="AB173">
        <v>0</v>
      </c>
      <c r="AC173" t="s">
        <v>8</v>
      </c>
      <c r="AD173" t="s">
        <v>8</v>
      </c>
      <c r="AE173">
        <v>2020</v>
      </c>
      <c r="AF173">
        <v>2020</v>
      </c>
      <c r="AU173"/>
    </row>
    <row r="174" spans="1:47" x14ac:dyDescent="0.35">
      <c r="A174" t="s">
        <v>143</v>
      </c>
      <c r="C174" t="s">
        <v>120</v>
      </c>
      <c r="E174" t="s">
        <v>121</v>
      </c>
      <c r="L174" t="s">
        <v>129</v>
      </c>
      <c r="M174" s="14">
        <v>43922</v>
      </c>
      <c r="N174" s="14">
        <v>43922</v>
      </c>
      <c r="O174">
        <v>3845238.1</v>
      </c>
      <c r="X174" t="s">
        <v>144</v>
      </c>
      <c r="Y174">
        <v>4</v>
      </c>
      <c r="Z174">
        <v>4</v>
      </c>
      <c r="AA174">
        <v>2020</v>
      </c>
      <c r="AB174">
        <v>0</v>
      </c>
      <c r="AC174" t="s">
        <v>8</v>
      </c>
      <c r="AD174" t="s">
        <v>8</v>
      </c>
      <c r="AE174">
        <v>2020</v>
      </c>
      <c r="AF174">
        <v>2020</v>
      </c>
      <c r="AU174"/>
    </row>
    <row r="175" spans="1:47" x14ac:dyDescent="0.35">
      <c r="A175" t="s">
        <v>160</v>
      </c>
      <c r="C175" t="s">
        <v>149</v>
      </c>
      <c r="D175" t="s">
        <v>159</v>
      </c>
      <c r="E175" t="s">
        <v>121</v>
      </c>
      <c r="L175" t="s">
        <v>129</v>
      </c>
      <c r="M175" s="14">
        <v>43922</v>
      </c>
      <c r="N175" s="14">
        <v>43922</v>
      </c>
      <c r="O175">
        <v>544047.62</v>
      </c>
      <c r="X175" t="s">
        <v>161</v>
      </c>
      <c r="Y175">
        <v>4</v>
      </c>
      <c r="Z175">
        <v>4</v>
      </c>
      <c r="AA175">
        <v>2020</v>
      </c>
      <c r="AB175">
        <v>0</v>
      </c>
      <c r="AC175" t="s">
        <v>8</v>
      </c>
      <c r="AD175" t="s">
        <v>8</v>
      </c>
      <c r="AE175">
        <v>2020</v>
      </c>
      <c r="AF175">
        <v>2020</v>
      </c>
      <c r="AU175"/>
    </row>
    <row r="176" spans="1:47" x14ac:dyDescent="0.35">
      <c r="A176" t="s">
        <v>148</v>
      </c>
      <c r="C176" t="s">
        <v>149</v>
      </c>
      <c r="D176" t="s">
        <v>150</v>
      </c>
      <c r="E176" t="s">
        <v>121</v>
      </c>
      <c r="L176" t="s">
        <v>129</v>
      </c>
      <c r="M176" s="14">
        <v>43922</v>
      </c>
      <c r="N176" s="14">
        <v>43922</v>
      </c>
      <c r="O176">
        <v>73809.52</v>
      </c>
      <c r="X176" t="s">
        <v>152</v>
      </c>
      <c r="Y176">
        <v>4</v>
      </c>
      <c r="Z176">
        <v>4</v>
      </c>
      <c r="AA176">
        <v>2020</v>
      </c>
      <c r="AB176">
        <v>0</v>
      </c>
      <c r="AC176" t="s">
        <v>8</v>
      </c>
      <c r="AD176" t="s">
        <v>8</v>
      </c>
      <c r="AE176">
        <v>2020</v>
      </c>
      <c r="AF176">
        <v>2020</v>
      </c>
      <c r="AU176"/>
    </row>
    <row r="177" spans="1:47" x14ac:dyDescent="0.35">
      <c r="A177" t="s">
        <v>148</v>
      </c>
      <c r="C177" t="s">
        <v>149</v>
      </c>
      <c r="D177" t="s">
        <v>150</v>
      </c>
      <c r="E177" t="s">
        <v>121</v>
      </c>
      <c r="L177" t="s">
        <v>129</v>
      </c>
      <c r="M177" s="14">
        <v>43922</v>
      </c>
      <c r="N177" s="14">
        <v>43922</v>
      </c>
      <c r="O177">
        <v>1857142.86</v>
      </c>
      <c r="X177" t="s">
        <v>152</v>
      </c>
      <c r="Y177">
        <v>4</v>
      </c>
      <c r="Z177">
        <v>4</v>
      </c>
      <c r="AA177">
        <v>2020</v>
      </c>
      <c r="AB177">
        <v>0</v>
      </c>
      <c r="AC177" t="s">
        <v>8</v>
      </c>
      <c r="AD177" t="s">
        <v>8</v>
      </c>
      <c r="AE177">
        <v>2020</v>
      </c>
      <c r="AF177">
        <v>2020</v>
      </c>
      <c r="AU177"/>
    </row>
    <row r="178" spans="1:47" x14ac:dyDescent="0.35">
      <c r="A178" t="s">
        <v>123</v>
      </c>
      <c r="C178" t="s">
        <v>149</v>
      </c>
      <c r="D178" t="s">
        <v>150</v>
      </c>
      <c r="E178" t="s">
        <v>121</v>
      </c>
      <c r="L178" t="s">
        <v>129</v>
      </c>
      <c r="M178" s="14">
        <v>43922</v>
      </c>
      <c r="N178" s="14">
        <v>43922</v>
      </c>
      <c r="O178">
        <v>6440952.3799999999</v>
      </c>
      <c r="X178" t="s">
        <v>124</v>
      </c>
      <c r="Y178">
        <v>4</v>
      </c>
      <c r="Z178">
        <v>4</v>
      </c>
      <c r="AA178">
        <v>2020</v>
      </c>
      <c r="AB178">
        <v>0</v>
      </c>
      <c r="AC178" t="s">
        <v>8</v>
      </c>
      <c r="AD178" t="s">
        <v>8</v>
      </c>
      <c r="AE178">
        <v>2020</v>
      </c>
      <c r="AF178">
        <v>2020</v>
      </c>
      <c r="AU178"/>
    </row>
    <row r="179" spans="1:47" x14ac:dyDescent="0.35">
      <c r="A179" t="s">
        <v>118</v>
      </c>
      <c r="C179" t="s">
        <v>149</v>
      </c>
      <c r="D179" t="s">
        <v>150</v>
      </c>
      <c r="E179" t="s">
        <v>121</v>
      </c>
      <c r="L179" t="s">
        <v>129</v>
      </c>
      <c r="M179" s="14">
        <v>43891</v>
      </c>
      <c r="N179" s="14">
        <v>43922</v>
      </c>
      <c r="O179">
        <v>5770238.0999999996</v>
      </c>
      <c r="X179" t="s">
        <v>119</v>
      </c>
      <c r="Y179">
        <v>3</v>
      </c>
      <c r="Z179">
        <v>4</v>
      </c>
      <c r="AA179">
        <v>2020</v>
      </c>
      <c r="AB179">
        <v>0</v>
      </c>
      <c r="AC179" t="s">
        <v>8</v>
      </c>
      <c r="AD179" t="s">
        <v>8</v>
      </c>
      <c r="AE179">
        <v>2020</v>
      </c>
      <c r="AF179">
        <v>2020</v>
      </c>
      <c r="AU179"/>
    </row>
    <row r="180" spans="1:47" x14ac:dyDescent="0.35">
      <c r="A180" t="s">
        <v>125</v>
      </c>
      <c r="B180" t="s">
        <v>119</v>
      </c>
      <c r="C180" t="s">
        <v>149</v>
      </c>
      <c r="D180" t="s">
        <v>150</v>
      </c>
      <c r="E180" t="s">
        <v>121</v>
      </c>
      <c r="L180" t="s">
        <v>129</v>
      </c>
      <c r="M180" s="14">
        <v>43922</v>
      </c>
      <c r="N180" s="14">
        <v>43922</v>
      </c>
      <c r="O180">
        <v>1190476.19</v>
      </c>
      <c r="X180" t="s">
        <v>119</v>
      </c>
      <c r="Y180">
        <v>4</v>
      </c>
      <c r="Z180">
        <v>4</v>
      </c>
      <c r="AA180">
        <v>2020</v>
      </c>
      <c r="AB180">
        <v>0</v>
      </c>
      <c r="AC180" t="s">
        <v>8</v>
      </c>
      <c r="AD180" t="s">
        <v>8</v>
      </c>
      <c r="AE180">
        <v>2020</v>
      </c>
      <c r="AF180">
        <v>2020</v>
      </c>
      <c r="AU180"/>
    </row>
    <row r="181" spans="1:47" x14ac:dyDescent="0.35">
      <c r="A181" t="s">
        <v>130</v>
      </c>
      <c r="C181" t="s">
        <v>149</v>
      </c>
      <c r="D181" t="s">
        <v>150</v>
      </c>
      <c r="E181" t="s">
        <v>121</v>
      </c>
      <c r="L181" t="s">
        <v>129</v>
      </c>
      <c r="M181" s="14">
        <v>43891</v>
      </c>
      <c r="N181" s="14">
        <v>43922</v>
      </c>
      <c r="O181">
        <v>7509056.8200000003</v>
      </c>
      <c r="X181" t="s">
        <v>119</v>
      </c>
      <c r="Y181">
        <v>3</v>
      </c>
      <c r="Z181">
        <v>4</v>
      </c>
      <c r="AA181">
        <v>2020</v>
      </c>
      <c r="AB181">
        <v>0</v>
      </c>
      <c r="AC181" t="s">
        <v>8</v>
      </c>
      <c r="AD181" t="s">
        <v>8</v>
      </c>
      <c r="AE181">
        <v>2020</v>
      </c>
      <c r="AF181">
        <v>2020</v>
      </c>
      <c r="AU181"/>
    </row>
    <row r="182" spans="1:47" x14ac:dyDescent="0.35">
      <c r="A182" t="s">
        <v>143</v>
      </c>
      <c r="B182" t="s">
        <v>157</v>
      </c>
      <c r="C182" t="s">
        <v>149</v>
      </c>
      <c r="D182" t="s">
        <v>150</v>
      </c>
      <c r="E182" t="s">
        <v>121</v>
      </c>
      <c r="L182" t="s">
        <v>129</v>
      </c>
      <c r="M182" s="14">
        <v>43922</v>
      </c>
      <c r="N182" s="14">
        <v>43922</v>
      </c>
      <c r="O182">
        <v>45000</v>
      </c>
      <c r="X182" t="s">
        <v>157</v>
      </c>
      <c r="Y182">
        <v>4</v>
      </c>
      <c r="Z182">
        <v>4</v>
      </c>
      <c r="AA182">
        <v>2020</v>
      </c>
      <c r="AB182">
        <v>0</v>
      </c>
      <c r="AC182" t="s">
        <v>8</v>
      </c>
      <c r="AD182" t="s">
        <v>8</v>
      </c>
      <c r="AE182">
        <v>2020</v>
      </c>
      <c r="AF182">
        <v>2020</v>
      </c>
      <c r="AU182"/>
    </row>
    <row r="183" spans="1:47" x14ac:dyDescent="0.35">
      <c r="A183" t="s">
        <v>138</v>
      </c>
      <c r="C183" t="s">
        <v>149</v>
      </c>
      <c r="D183" t="s">
        <v>150</v>
      </c>
      <c r="E183" t="s">
        <v>121</v>
      </c>
      <c r="L183" t="s">
        <v>129</v>
      </c>
      <c r="M183" s="14">
        <v>43922</v>
      </c>
      <c r="N183" s="14">
        <v>43922</v>
      </c>
      <c r="O183">
        <v>66666.67</v>
      </c>
      <c r="X183" t="s">
        <v>139</v>
      </c>
      <c r="Y183">
        <v>4</v>
      </c>
      <c r="Z183">
        <v>4</v>
      </c>
      <c r="AA183">
        <v>2020</v>
      </c>
      <c r="AB183">
        <v>0</v>
      </c>
      <c r="AC183" t="s">
        <v>8</v>
      </c>
      <c r="AD183" t="s">
        <v>8</v>
      </c>
      <c r="AE183">
        <v>2020</v>
      </c>
      <c r="AF183">
        <v>2020</v>
      </c>
      <c r="AU183"/>
    </row>
    <row r="184" spans="1:47" x14ac:dyDescent="0.35">
      <c r="A184" t="s">
        <v>133</v>
      </c>
      <c r="C184" t="s">
        <v>149</v>
      </c>
      <c r="D184" t="s">
        <v>150</v>
      </c>
      <c r="E184" t="s">
        <v>121</v>
      </c>
      <c r="L184" t="s">
        <v>129</v>
      </c>
      <c r="M184" s="14">
        <v>43922</v>
      </c>
      <c r="N184" s="14">
        <v>43922</v>
      </c>
      <c r="O184">
        <v>9523.81</v>
      </c>
      <c r="X184" t="s">
        <v>134</v>
      </c>
      <c r="Y184">
        <v>4</v>
      </c>
      <c r="Z184">
        <v>4</v>
      </c>
      <c r="AA184">
        <v>2020</v>
      </c>
      <c r="AB184">
        <v>0</v>
      </c>
      <c r="AC184" t="s">
        <v>8</v>
      </c>
      <c r="AD184" t="s">
        <v>8</v>
      </c>
      <c r="AE184">
        <v>2020</v>
      </c>
      <c r="AF184">
        <v>2020</v>
      </c>
      <c r="AU184"/>
    </row>
    <row r="185" spans="1:47" x14ac:dyDescent="0.35">
      <c r="A185" t="s">
        <v>145</v>
      </c>
      <c r="C185" t="s">
        <v>149</v>
      </c>
      <c r="D185" t="s">
        <v>150</v>
      </c>
      <c r="E185" t="s">
        <v>121</v>
      </c>
      <c r="L185" t="s">
        <v>129</v>
      </c>
      <c r="M185" s="14">
        <v>43922</v>
      </c>
      <c r="N185" s="14">
        <v>43922</v>
      </c>
      <c r="O185">
        <v>69047.62</v>
      </c>
      <c r="X185" t="s">
        <v>144</v>
      </c>
      <c r="Y185">
        <v>4</v>
      </c>
      <c r="Z185">
        <v>4</v>
      </c>
      <c r="AA185">
        <v>2020</v>
      </c>
      <c r="AB185">
        <v>0</v>
      </c>
      <c r="AC185" t="s">
        <v>8</v>
      </c>
      <c r="AD185" t="s">
        <v>8</v>
      </c>
      <c r="AE185">
        <v>2020</v>
      </c>
      <c r="AF185">
        <v>2020</v>
      </c>
      <c r="AU185"/>
    </row>
    <row r="186" spans="1:47" x14ac:dyDescent="0.35">
      <c r="A186" t="s">
        <v>155</v>
      </c>
      <c r="C186" t="s">
        <v>149</v>
      </c>
      <c r="D186" t="s">
        <v>150</v>
      </c>
      <c r="E186" t="s">
        <v>121</v>
      </c>
      <c r="L186" t="s">
        <v>129</v>
      </c>
      <c r="M186" s="14">
        <v>43922</v>
      </c>
      <c r="N186" s="14">
        <v>43922</v>
      </c>
      <c r="O186">
        <v>5724523.8099999996</v>
      </c>
      <c r="X186" t="s">
        <v>156</v>
      </c>
      <c r="Y186">
        <v>4</v>
      </c>
      <c r="Z186">
        <v>4</v>
      </c>
      <c r="AA186">
        <v>2020</v>
      </c>
      <c r="AB186">
        <v>0</v>
      </c>
      <c r="AC186" t="s">
        <v>8</v>
      </c>
      <c r="AD186" t="s">
        <v>8</v>
      </c>
      <c r="AE186">
        <v>2020</v>
      </c>
      <c r="AF186">
        <v>2020</v>
      </c>
      <c r="AU186"/>
    </row>
    <row r="187" spans="1:47" x14ac:dyDescent="0.35">
      <c r="A187" t="s">
        <v>146</v>
      </c>
      <c r="B187" t="s">
        <v>137</v>
      </c>
      <c r="C187" t="s">
        <v>149</v>
      </c>
      <c r="D187" t="s">
        <v>150</v>
      </c>
      <c r="E187" t="s">
        <v>121</v>
      </c>
      <c r="L187" t="s">
        <v>129</v>
      </c>
      <c r="M187" s="14">
        <v>43922</v>
      </c>
      <c r="N187" s="14">
        <v>43922</v>
      </c>
      <c r="O187">
        <v>5161904.76</v>
      </c>
      <c r="X187" t="s">
        <v>137</v>
      </c>
      <c r="Y187">
        <v>4</v>
      </c>
      <c r="Z187">
        <v>4</v>
      </c>
      <c r="AA187">
        <v>2020</v>
      </c>
      <c r="AB187">
        <v>0</v>
      </c>
      <c r="AC187" t="s">
        <v>8</v>
      </c>
      <c r="AD187" t="s">
        <v>8</v>
      </c>
      <c r="AE187">
        <v>2020</v>
      </c>
      <c r="AF187">
        <v>2020</v>
      </c>
      <c r="AU187"/>
    </row>
    <row r="188" spans="1:47" x14ac:dyDescent="0.35">
      <c r="A188" t="s">
        <v>130</v>
      </c>
      <c r="B188" t="s">
        <v>140</v>
      </c>
      <c r="C188" t="s">
        <v>149</v>
      </c>
      <c r="D188" t="s">
        <v>150</v>
      </c>
      <c r="E188" t="s">
        <v>121</v>
      </c>
      <c r="L188" t="s">
        <v>129</v>
      </c>
      <c r="M188" s="14">
        <v>43922</v>
      </c>
      <c r="N188" s="14">
        <v>43922</v>
      </c>
      <c r="O188">
        <v>4185250.73</v>
      </c>
      <c r="X188" t="s">
        <v>140</v>
      </c>
      <c r="Y188">
        <v>4</v>
      </c>
      <c r="Z188">
        <v>4</v>
      </c>
      <c r="AA188">
        <v>2020</v>
      </c>
      <c r="AB188">
        <v>0</v>
      </c>
      <c r="AC188" t="s">
        <v>8</v>
      </c>
      <c r="AD188" t="s">
        <v>8</v>
      </c>
      <c r="AE188">
        <v>2020</v>
      </c>
      <c r="AF188">
        <v>2020</v>
      </c>
      <c r="AU188"/>
    </row>
    <row r="189" spans="1:47" x14ac:dyDescent="0.35">
      <c r="A189" t="s">
        <v>138</v>
      </c>
      <c r="C189" t="s">
        <v>120</v>
      </c>
      <c r="E189" t="s">
        <v>121</v>
      </c>
      <c r="L189" t="s">
        <v>122</v>
      </c>
      <c r="M189" s="14">
        <v>43922</v>
      </c>
      <c r="N189" s="14">
        <v>43922</v>
      </c>
      <c r="P189">
        <v>2794428.57</v>
      </c>
      <c r="X189" t="s">
        <v>139</v>
      </c>
      <c r="Y189">
        <v>4</v>
      </c>
      <c r="Z189">
        <v>4</v>
      </c>
      <c r="AA189">
        <v>2020</v>
      </c>
      <c r="AB189">
        <v>0</v>
      </c>
      <c r="AC189" t="s">
        <v>8</v>
      </c>
      <c r="AD189" t="s">
        <v>8</v>
      </c>
      <c r="AE189">
        <v>2020</v>
      </c>
      <c r="AF189">
        <v>2020</v>
      </c>
      <c r="AU189"/>
    </row>
    <row r="190" spans="1:47" x14ac:dyDescent="0.35">
      <c r="A190" t="s">
        <v>143</v>
      </c>
      <c r="C190" t="s">
        <v>120</v>
      </c>
      <c r="E190" t="s">
        <v>121</v>
      </c>
      <c r="L190" t="s">
        <v>129</v>
      </c>
      <c r="M190" s="14">
        <v>43922</v>
      </c>
      <c r="N190" s="14">
        <v>43922</v>
      </c>
      <c r="O190">
        <v>1804285.71</v>
      </c>
      <c r="X190" t="s">
        <v>144</v>
      </c>
      <c r="Y190">
        <v>4</v>
      </c>
      <c r="Z190">
        <v>4</v>
      </c>
      <c r="AA190">
        <v>2020</v>
      </c>
      <c r="AB190">
        <v>0</v>
      </c>
      <c r="AC190" t="s">
        <v>8</v>
      </c>
      <c r="AD190" t="s">
        <v>8</v>
      </c>
      <c r="AE190">
        <v>2020</v>
      </c>
      <c r="AF190">
        <v>2020</v>
      </c>
      <c r="AU190"/>
    </row>
    <row r="191" spans="1:47" x14ac:dyDescent="0.35">
      <c r="A191" t="s">
        <v>126</v>
      </c>
      <c r="B191" t="s">
        <v>135</v>
      </c>
      <c r="C191" t="s">
        <v>149</v>
      </c>
      <c r="D191" t="s">
        <v>150</v>
      </c>
      <c r="E191" t="s">
        <v>121</v>
      </c>
      <c r="L191" t="s">
        <v>129</v>
      </c>
      <c r="M191" s="14">
        <v>43922</v>
      </c>
      <c r="N191" s="14">
        <v>43922</v>
      </c>
      <c r="O191">
        <v>378095.24</v>
      </c>
      <c r="X191" t="s">
        <v>135</v>
      </c>
      <c r="Y191">
        <v>4</v>
      </c>
      <c r="Z191">
        <v>4</v>
      </c>
      <c r="AA191">
        <v>2020</v>
      </c>
      <c r="AB191">
        <v>0</v>
      </c>
      <c r="AC191" t="s">
        <v>8</v>
      </c>
      <c r="AD191" t="s">
        <v>8</v>
      </c>
      <c r="AE191">
        <v>2020</v>
      </c>
      <c r="AF191">
        <v>2020</v>
      </c>
      <c r="AU191"/>
    </row>
    <row r="192" spans="1:47" x14ac:dyDescent="0.35">
      <c r="A192" t="s">
        <v>155</v>
      </c>
      <c r="C192" t="s">
        <v>120</v>
      </c>
      <c r="E192" t="s">
        <v>121</v>
      </c>
      <c r="L192" t="s">
        <v>122</v>
      </c>
      <c r="M192" s="14">
        <v>43922</v>
      </c>
      <c r="N192" s="14">
        <v>43922</v>
      </c>
      <c r="P192">
        <v>1776761.9</v>
      </c>
      <c r="X192" t="s">
        <v>156</v>
      </c>
      <c r="Y192">
        <v>4</v>
      </c>
      <c r="Z192">
        <v>4</v>
      </c>
      <c r="AA192">
        <v>2020</v>
      </c>
      <c r="AB192">
        <v>0</v>
      </c>
      <c r="AC192" t="s">
        <v>8</v>
      </c>
      <c r="AD192" t="s">
        <v>8</v>
      </c>
      <c r="AE192">
        <v>2020</v>
      </c>
      <c r="AF192">
        <v>2020</v>
      </c>
      <c r="AU192"/>
    </row>
    <row r="193" spans="1:47" x14ac:dyDescent="0.35">
      <c r="A193" t="s">
        <v>125</v>
      </c>
      <c r="C193" t="s">
        <v>149</v>
      </c>
      <c r="D193" t="s">
        <v>150</v>
      </c>
      <c r="E193" t="s">
        <v>121</v>
      </c>
      <c r="L193" t="s">
        <v>129</v>
      </c>
      <c r="M193" s="14">
        <v>43922</v>
      </c>
      <c r="N193" s="14">
        <v>43922</v>
      </c>
      <c r="O193">
        <v>1666666.67</v>
      </c>
      <c r="X193" t="s">
        <v>124</v>
      </c>
      <c r="Y193">
        <v>4</v>
      </c>
      <c r="Z193">
        <v>4</v>
      </c>
      <c r="AA193">
        <v>2020</v>
      </c>
      <c r="AB193">
        <v>0</v>
      </c>
      <c r="AC193" t="s">
        <v>8</v>
      </c>
      <c r="AD193" t="s">
        <v>8</v>
      </c>
      <c r="AE193">
        <v>2020</v>
      </c>
      <c r="AF193">
        <v>2020</v>
      </c>
      <c r="AU193"/>
    </row>
    <row r="194" spans="1:47" x14ac:dyDescent="0.35">
      <c r="A194" t="s">
        <v>136</v>
      </c>
      <c r="B194" t="s">
        <v>135</v>
      </c>
      <c r="C194" t="s">
        <v>120</v>
      </c>
      <c r="E194" t="s">
        <v>121</v>
      </c>
      <c r="L194" t="s">
        <v>122</v>
      </c>
      <c r="M194" s="14">
        <v>43922</v>
      </c>
      <c r="N194" s="14">
        <v>43922</v>
      </c>
      <c r="P194">
        <v>447214.29</v>
      </c>
      <c r="X194" t="s">
        <v>135</v>
      </c>
      <c r="Y194">
        <v>4</v>
      </c>
      <c r="Z194">
        <v>4</v>
      </c>
      <c r="AA194">
        <v>2020</v>
      </c>
      <c r="AB194">
        <v>0</v>
      </c>
      <c r="AC194" t="s">
        <v>8</v>
      </c>
      <c r="AD194" t="s">
        <v>8</v>
      </c>
      <c r="AE194">
        <v>2020</v>
      </c>
      <c r="AF194">
        <v>2020</v>
      </c>
      <c r="AU194"/>
    </row>
    <row r="195" spans="1:47" x14ac:dyDescent="0.35">
      <c r="A195" t="s">
        <v>138</v>
      </c>
      <c r="C195" t="s">
        <v>120</v>
      </c>
      <c r="E195" t="s">
        <v>121</v>
      </c>
      <c r="L195" t="s">
        <v>122</v>
      </c>
      <c r="M195" s="14">
        <v>43922</v>
      </c>
      <c r="N195" s="14">
        <v>43922</v>
      </c>
      <c r="P195">
        <v>-93809.52</v>
      </c>
      <c r="X195" t="s">
        <v>139</v>
      </c>
      <c r="Y195">
        <v>4</v>
      </c>
      <c r="Z195">
        <v>4</v>
      </c>
      <c r="AA195">
        <v>2020</v>
      </c>
      <c r="AB195">
        <v>0</v>
      </c>
      <c r="AC195" t="s">
        <v>8</v>
      </c>
      <c r="AD195" t="s">
        <v>8</v>
      </c>
      <c r="AE195">
        <v>2020</v>
      </c>
      <c r="AF195">
        <v>2020</v>
      </c>
      <c r="AU195"/>
    </row>
    <row r="196" spans="1:47" x14ac:dyDescent="0.35">
      <c r="A196" t="s">
        <v>131</v>
      </c>
      <c r="C196" t="s">
        <v>120</v>
      </c>
      <c r="E196" t="s">
        <v>121</v>
      </c>
      <c r="L196" t="s">
        <v>122</v>
      </c>
      <c r="M196" s="14">
        <v>43922</v>
      </c>
      <c r="N196" s="14">
        <v>43922</v>
      </c>
      <c r="P196">
        <v>428.57</v>
      </c>
      <c r="X196" t="s">
        <v>132</v>
      </c>
      <c r="Y196">
        <v>4</v>
      </c>
      <c r="Z196">
        <v>4</v>
      </c>
      <c r="AA196">
        <v>2020</v>
      </c>
      <c r="AB196">
        <v>0</v>
      </c>
      <c r="AC196" t="s">
        <v>8</v>
      </c>
      <c r="AD196" t="s">
        <v>8</v>
      </c>
      <c r="AE196">
        <v>2020</v>
      </c>
      <c r="AF196">
        <v>2020</v>
      </c>
      <c r="AU196"/>
    </row>
    <row r="197" spans="1:47" x14ac:dyDescent="0.35">
      <c r="A197" t="s">
        <v>145</v>
      </c>
      <c r="B197" t="s">
        <v>137</v>
      </c>
      <c r="C197" t="s">
        <v>120</v>
      </c>
      <c r="E197" t="s">
        <v>121</v>
      </c>
      <c r="L197" t="s">
        <v>122</v>
      </c>
      <c r="M197" s="14">
        <v>43922</v>
      </c>
      <c r="N197" s="14">
        <v>43922</v>
      </c>
      <c r="P197">
        <v>3739023.81</v>
      </c>
      <c r="X197" t="s">
        <v>137</v>
      </c>
      <c r="Y197">
        <v>4</v>
      </c>
      <c r="Z197">
        <v>4</v>
      </c>
      <c r="AA197">
        <v>2020</v>
      </c>
      <c r="AB197">
        <v>0</v>
      </c>
      <c r="AC197" t="s">
        <v>8</v>
      </c>
      <c r="AD197" t="s">
        <v>8</v>
      </c>
      <c r="AE197">
        <v>2020</v>
      </c>
      <c r="AF197">
        <v>2020</v>
      </c>
      <c r="AU197"/>
    </row>
    <row r="198" spans="1:47" x14ac:dyDescent="0.35">
      <c r="A198" t="s">
        <v>145</v>
      </c>
      <c r="B198" t="s">
        <v>137</v>
      </c>
      <c r="C198" t="s">
        <v>120</v>
      </c>
      <c r="E198" t="s">
        <v>121</v>
      </c>
      <c r="L198" t="s">
        <v>129</v>
      </c>
      <c r="M198" s="14">
        <v>43922</v>
      </c>
      <c r="N198" s="14">
        <v>43922</v>
      </c>
      <c r="O198">
        <v>4891452.38</v>
      </c>
      <c r="X198" t="s">
        <v>137</v>
      </c>
      <c r="Y198">
        <v>4</v>
      </c>
      <c r="Z198">
        <v>4</v>
      </c>
      <c r="AA198">
        <v>2020</v>
      </c>
      <c r="AB198">
        <v>0</v>
      </c>
      <c r="AC198" t="s">
        <v>8</v>
      </c>
      <c r="AD198" t="s">
        <v>8</v>
      </c>
      <c r="AE198">
        <v>2020</v>
      </c>
      <c r="AF198">
        <v>2020</v>
      </c>
      <c r="AU198"/>
    </row>
    <row r="199" spans="1:47" x14ac:dyDescent="0.35">
      <c r="A199" t="s">
        <v>146</v>
      </c>
      <c r="C199" t="s">
        <v>120</v>
      </c>
      <c r="E199" t="s">
        <v>121</v>
      </c>
      <c r="L199" t="s">
        <v>122</v>
      </c>
      <c r="M199" s="14">
        <v>43922</v>
      </c>
      <c r="N199" s="14">
        <v>43922</v>
      </c>
      <c r="P199">
        <v>7062571.4299999997</v>
      </c>
      <c r="X199" t="s">
        <v>147</v>
      </c>
      <c r="Y199">
        <v>4</v>
      </c>
      <c r="Z199">
        <v>4</v>
      </c>
      <c r="AA199">
        <v>2020</v>
      </c>
      <c r="AB199">
        <v>0</v>
      </c>
      <c r="AC199" t="s">
        <v>8</v>
      </c>
      <c r="AD199" t="s">
        <v>8</v>
      </c>
      <c r="AE199">
        <v>2020</v>
      </c>
      <c r="AF199">
        <v>2020</v>
      </c>
      <c r="AU199"/>
    </row>
    <row r="200" spans="1:47" x14ac:dyDescent="0.35">
      <c r="A200" t="s">
        <v>155</v>
      </c>
      <c r="C200" t="s">
        <v>120</v>
      </c>
      <c r="E200" t="s">
        <v>121</v>
      </c>
      <c r="L200" t="s">
        <v>122</v>
      </c>
      <c r="M200" s="14">
        <v>43922</v>
      </c>
      <c r="N200" s="14">
        <v>43922</v>
      </c>
      <c r="P200">
        <v>39119.050000000003</v>
      </c>
      <c r="X200" t="s">
        <v>156</v>
      </c>
      <c r="Y200">
        <v>4</v>
      </c>
      <c r="Z200">
        <v>4</v>
      </c>
      <c r="AA200">
        <v>2020</v>
      </c>
      <c r="AB200">
        <v>0</v>
      </c>
      <c r="AC200" t="s">
        <v>8</v>
      </c>
      <c r="AD200" t="s">
        <v>8</v>
      </c>
      <c r="AE200">
        <v>2020</v>
      </c>
      <c r="AF200">
        <v>2020</v>
      </c>
      <c r="AU200"/>
    </row>
    <row r="201" spans="1:47" x14ac:dyDescent="0.35">
      <c r="A201" t="s">
        <v>158</v>
      </c>
      <c r="C201" t="s">
        <v>120</v>
      </c>
      <c r="E201" t="s">
        <v>121</v>
      </c>
      <c r="L201" t="s">
        <v>129</v>
      </c>
      <c r="M201" s="14">
        <v>43922</v>
      </c>
      <c r="N201" s="14">
        <v>43922</v>
      </c>
      <c r="O201">
        <v>40023.81</v>
      </c>
      <c r="X201" t="s">
        <v>124</v>
      </c>
      <c r="Y201">
        <v>4</v>
      </c>
      <c r="Z201">
        <v>4</v>
      </c>
      <c r="AA201">
        <v>2020</v>
      </c>
      <c r="AB201">
        <v>0</v>
      </c>
      <c r="AC201" t="s">
        <v>8</v>
      </c>
      <c r="AD201" t="s">
        <v>8</v>
      </c>
      <c r="AE201">
        <v>2020</v>
      </c>
      <c r="AF201">
        <v>2020</v>
      </c>
      <c r="AU201"/>
    </row>
    <row r="202" spans="1:47" x14ac:dyDescent="0.35">
      <c r="A202" t="s">
        <v>133</v>
      </c>
      <c r="C202" t="s">
        <v>120</v>
      </c>
      <c r="E202" t="s">
        <v>121</v>
      </c>
      <c r="L202" t="s">
        <v>122</v>
      </c>
      <c r="M202" s="14">
        <v>43922</v>
      </c>
      <c r="N202" s="14">
        <v>43922</v>
      </c>
      <c r="P202">
        <v>33000</v>
      </c>
      <c r="X202" t="s">
        <v>134</v>
      </c>
      <c r="Y202">
        <v>4</v>
      </c>
      <c r="Z202">
        <v>4</v>
      </c>
      <c r="AA202">
        <v>2020</v>
      </c>
      <c r="AB202">
        <v>0</v>
      </c>
      <c r="AC202" t="s">
        <v>8</v>
      </c>
      <c r="AD202" t="s">
        <v>8</v>
      </c>
      <c r="AE202">
        <v>2020</v>
      </c>
      <c r="AF202">
        <v>2020</v>
      </c>
      <c r="AU202"/>
    </row>
    <row r="203" spans="1:47" x14ac:dyDescent="0.35">
      <c r="A203" t="s">
        <v>146</v>
      </c>
      <c r="C203" t="s">
        <v>120</v>
      </c>
      <c r="E203" t="s">
        <v>121</v>
      </c>
      <c r="L203" t="s">
        <v>129</v>
      </c>
      <c r="M203" s="14">
        <v>43922</v>
      </c>
      <c r="N203" s="14">
        <v>43922</v>
      </c>
      <c r="O203">
        <v>4803119.05</v>
      </c>
      <c r="X203" t="s">
        <v>147</v>
      </c>
      <c r="Y203">
        <v>4</v>
      </c>
      <c r="Z203">
        <v>4</v>
      </c>
      <c r="AA203">
        <v>2020</v>
      </c>
      <c r="AB203">
        <v>0</v>
      </c>
      <c r="AC203" t="s">
        <v>8</v>
      </c>
      <c r="AD203" t="s">
        <v>8</v>
      </c>
      <c r="AE203">
        <v>2020</v>
      </c>
      <c r="AF203">
        <v>2020</v>
      </c>
      <c r="AU203"/>
    </row>
    <row r="204" spans="1:47" x14ac:dyDescent="0.35">
      <c r="A204" t="s">
        <v>153</v>
      </c>
      <c r="C204" t="s">
        <v>120</v>
      </c>
      <c r="E204" t="s">
        <v>121</v>
      </c>
      <c r="L204" t="s">
        <v>122</v>
      </c>
      <c r="M204" s="14">
        <v>43922</v>
      </c>
      <c r="N204" s="14">
        <v>43922</v>
      </c>
      <c r="P204">
        <v>4353357.1399999997</v>
      </c>
      <c r="X204" t="s">
        <v>154</v>
      </c>
      <c r="Y204">
        <v>4</v>
      </c>
      <c r="Z204">
        <v>4</v>
      </c>
      <c r="AA204">
        <v>2020</v>
      </c>
      <c r="AB204">
        <v>0</v>
      </c>
      <c r="AC204" t="s">
        <v>8</v>
      </c>
      <c r="AD204" t="s">
        <v>8</v>
      </c>
      <c r="AE204">
        <v>2020</v>
      </c>
      <c r="AF204">
        <v>2020</v>
      </c>
      <c r="AU204"/>
    </row>
    <row r="205" spans="1:47" x14ac:dyDescent="0.35">
      <c r="A205" t="s">
        <v>125</v>
      </c>
      <c r="C205" t="s">
        <v>120</v>
      </c>
      <c r="E205" t="s">
        <v>121</v>
      </c>
      <c r="L205" t="s">
        <v>129</v>
      </c>
      <c r="M205" s="14">
        <v>43922</v>
      </c>
      <c r="N205" s="14">
        <v>43922</v>
      </c>
      <c r="O205">
        <v>461809.52</v>
      </c>
      <c r="X205" t="s">
        <v>124</v>
      </c>
      <c r="Y205">
        <v>4</v>
      </c>
      <c r="Z205">
        <v>4</v>
      </c>
      <c r="AA205">
        <v>2020</v>
      </c>
      <c r="AB205">
        <v>0</v>
      </c>
      <c r="AC205" t="s">
        <v>8</v>
      </c>
      <c r="AD205" t="s">
        <v>8</v>
      </c>
      <c r="AE205">
        <v>2020</v>
      </c>
      <c r="AF205">
        <v>2020</v>
      </c>
      <c r="AU205"/>
    </row>
    <row r="206" spans="1:47" x14ac:dyDescent="0.35">
      <c r="A206" t="s">
        <v>123</v>
      </c>
      <c r="C206" t="s">
        <v>120</v>
      </c>
      <c r="E206" t="s">
        <v>121</v>
      </c>
      <c r="L206" t="s">
        <v>129</v>
      </c>
      <c r="M206" s="14">
        <v>43922</v>
      </c>
      <c r="N206" s="14">
        <v>43922</v>
      </c>
      <c r="O206">
        <v>863190.48</v>
      </c>
      <c r="X206" t="s">
        <v>124</v>
      </c>
      <c r="Y206">
        <v>4</v>
      </c>
      <c r="Z206">
        <v>4</v>
      </c>
      <c r="AA206">
        <v>2020</v>
      </c>
      <c r="AB206">
        <v>0</v>
      </c>
      <c r="AC206" t="s">
        <v>8</v>
      </c>
      <c r="AD206" t="s">
        <v>8</v>
      </c>
      <c r="AE206">
        <v>2020</v>
      </c>
      <c r="AF206">
        <v>2020</v>
      </c>
      <c r="AU206"/>
    </row>
    <row r="207" spans="1:47" x14ac:dyDescent="0.35">
      <c r="A207" t="s">
        <v>126</v>
      </c>
      <c r="B207" t="s">
        <v>135</v>
      </c>
      <c r="C207" t="s">
        <v>120</v>
      </c>
      <c r="E207" t="s">
        <v>121</v>
      </c>
      <c r="L207" t="s">
        <v>129</v>
      </c>
      <c r="M207" s="14">
        <v>43922</v>
      </c>
      <c r="N207" s="14">
        <v>43922</v>
      </c>
      <c r="O207">
        <v>449357.14</v>
      </c>
      <c r="X207" t="s">
        <v>135</v>
      </c>
      <c r="Y207">
        <v>4</v>
      </c>
      <c r="Z207">
        <v>4</v>
      </c>
      <c r="AA207">
        <v>2020</v>
      </c>
      <c r="AB207">
        <v>0</v>
      </c>
      <c r="AC207" t="s">
        <v>8</v>
      </c>
      <c r="AD207" t="s">
        <v>8</v>
      </c>
      <c r="AE207">
        <v>2020</v>
      </c>
      <c r="AF207">
        <v>2020</v>
      </c>
      <c r="AU207"/>
    </row>
    <row r="208" spans="1:47" x14ac:dyDescent="0.35">
      <c r="A208" t="s">
        <v>133</v>
      </c>
      <c r="C208" t="s">
        <v>120</v>
      </c>
      <c r="E208" t="s">
        <v>121</v>
      </c>
      <c r="L208" t="s">
        <v>129</v>
      </c>
      <c r="M208" s="14">
        <v>43922</v>
      </c>
      <c r="N208" s="14">
        <v>43922</v>
      </c>
      <c r="O208">
        <v>1020952.38</v>
      </c>
      <c r="X208" t="s">
        <v>134</v>
      </c>
      <c r="Y208">
        <v>4</v>
      </c>
      <c r="Z208">
        <v>4</v>
      </c>
      <c r="AA208">
        <v>2020</v>
      </c>
      <c r="AB208">
        <v>0</v>
      </c>
      <c r="AC208" t="s">
        <v>8</v>
      </c>
      <c r="AD208" t="s">
        <v>8</v>
      </c>
      <c r="AE208">
        <v>2020</v>
      </c>
      <c r="AF208">
        <v>2020</v>
      </c>
      <c r="AU208"/>
    </row>
    <row r="209" spans="1:47" x14ac:dyDescent="0.35">
      <c r="A209" t="s">
        <v>138</v>
      </c>
      <c r="C209" t="s">
        <v>120</v>
      </c>
      <c r="E209" t="s">
        <v>121</v>
      </c>
      <c r="L209" t="s">
        <v>122</v>
      </c>
      <c r="M209" s="14">
        <v>43922</v>
      </c>
      <c r="N209" s="14">
        <v>43922</v>
      </c>
      <c r="P209">
        <v>491523.81</v>
      </c>
      <c r="X209" t="s">
        <v>139</v>
      </c>
      <c r="Y209">
        <v>4</v>
      </c>
      <c r="Z209">
        <v>4</v>
      </c>
      <c r="AA209">
        <v>2020</v>
      </c>
      <c r="AB209">
        <v>0</v>
      </c>
      <c r="AC209" t="s">
        <v>8</v>
      </c>
      <c r="AD209" t="s">
        <v>8</v>
      </c>
      <c r="AE209">
        <v>2020</v>
      </c>
      <c r="AF209">
        <v>2020</v>
      </c>
      <c r="AU209"/>
    </row>
    <row r="210" spans="1:47" x14ac:dyDescent="0.35">
      <c r="A210" t="s">
        <v>128</v>
      </c>
      <c r="C210" t="s">
        <v>149</v>
      </c>
      <c r="D210" t="s">
        <v>159</v>
      </c>
      <c r="E210" t="s">
        <v>162</v>
      </c>
      <c r="L210" t="s">
        <v>129</v>
      </c>
      <c r="M210" s="14">
        <v>43951</v>
      </c>
      <c r="N210" s="14">
        <v>43951</v>
      </c>
      <c r="O210">
        <v>498809.52</v>
      </c>
      <c r="X210" t="s">
        <v>119</v>
      </c>
      <c r="Y210">
        <v>4</v>
      </c>
      <c r="Z210">
        <v>4</v>
      </c>
      <c r="AA210">
        <v>2020</v>
      </c>
      <c r="AB210">
        <v>0</v>
      </c>
      <c r="AC210" t="s">
        <v>8</v>
      </c>
      <c r="AD210" t="s">
        <v>8</v>
      </c>
      <c r="AE210">
        <v>2020</v>
      </c>
      <c r="AF210">
        <v>2020</v>
      </c>
      <c r="AU210"/>
    </row>
    <row r="211" spans="1:47" x14ac:dyDescent="0.35">
      <c r="A211" t="s">
        <v>128</v>
      </c>
      <c r="C211" t="s">
        <v>149</v>
      </c>
      <c r="D211" t="s">
        <v>159</v>
      </c>
      <c r="E211" t="s">
        <v>162</v>
      </c>
      <c r="L211" t="s">
        <v>129</v>
      </c>
      <c r="M211" s="14">
        <v>43951</v>
      </c>
      <c r="N211" s="14">
        <v>43951</v>
      </c>
      <c r="O211">
        <v>45238.1</v>
      </c>
      <c r="X211" t="s">
        <v>119</v>
      </c>
      <c r="Y211">
        <v>4</v>
      </c>
      <c r="Z211">
        <v>4</v>
      </c>
      <c r="AA211">
        <v>2020</v>
      </c>
      <c r="AB211">
        <v>0</v>
      </c>
      <c r="AC211" t="s">
        <v>8</v>
      </c>
      <c r="AD211" t="s">
        <v>8</v>
      </c>
      <c r="AE211">
        <v>2020</v>
      </c>
      <c r="AF211">
        <v>2020</v>
      </c>
      <c r="AU211"/>
    </row>
    <row r="212" spans="1:47" x14ac:dyDescent="0.35">
      <c r="A212" t="s">
        <v>155</v>
      </c>
      <c r="C212" t="s">
        <v>149</v>
      </c>
      <c r="D212" t="s">
        <v>150</v>
      </c>
      <c r="E212" t="s">
        <v>121</v>
      </c>
      <c r="L212" t="s">
        <v>129</v>
      </c>
      <c r="M212" s="14">
        <v>43952</v>
      </c>
      <c r="N212" s="14">
        <v>43952</v>
      </c>
      <c r="O212">
        <v>71428.570000000007</v>
      </c>
      <c r="X212" t="s">
        <v>156</v>
      </c>
      <c r="Y212">
        <v>5</v>
      </c>
      <c r="Z212">
        <v>5</v>
      </c>
      <c r="AA212">
        <v>2020</v>
      </c>
      <c r="AB212">
        <v>0</v>
      </c>
      <c r="AC212" t="s">
        <v>8</v>
      </c>
      <c r="AD212" t="s">
        <v>8</v>
      </c>
      <c r="AE212">
        <v>2020</v>
      </c>
      <c r="AF212">
        <v>2020</v>
      </c>
      <c r="AU212"/>
    </row>
    <row r="213" spans="1:47" x14ac:dyDescent="0.35">
      <c r="A213" t="s">
        <v>118</v>
      </c>
      <c r="C213" t="s">
        <v>120</v>
      </c>
      <c r="E213" t="s">
        <v>121</v>
      </c>
      <c r="L213" t="s">
        <v>122</v>
      </c>
      <c r="M213" s="14">
        <v>43952</v>
      </c>
      <c r="N213" s="14">
        <v>43952</v>
      </c>
      <c r="P213">
        <v>2931857.14</v>
      </c>
      <c r="X213" t="s">
        <v>119</v>
      </c>
      <c r="Y213">
        <v>5</v>
      </c>
      <c r="Z213">
        <v>5</v>
      </c>
      <c r="AA213">
        <v>2020</v>
      </c>
      <c r="AB213">
        <v>0</v>
      </c>
      <c r="AC213" t="s">
        <v>8</v>
      </c>
      <c r="AD213" t="s">
        <v>8</v>
      </c>
      <c r="AE213">
        <v>2020</v>
      </c>
      <c r="AF213">
        <v>2020</v>
      </c>
      <c r="AU213"/>
    </row>
    <row r="214" spans="1:47" x14ac:dyDescent="0.35">
      <c r="A214" t="s">
        <v>123</v>
      </c>
      <c r="B214" t="s">
        <v>135</v>
      </c>
      <c r="C214" t="s">
        <v>120</v>
      </c>
      <c r="E214" t="s">
        <v>121</v>
      </c>
      <c r="L214" t="s">
        <v>122</v>
      </c>
      <c r="M214" s="14">
        <v>43952</v>
      </c>
      <c r="N214" s="14">
        <v>43952</v>
      </c>
      <c r="P214">
        <v>374404.76</v>
      </c>
      <c r="X214" t="s">
        <v>135</v>
      </c>
      <c r="Y214">
        <v>5</v>
      </c>
      <c r="Z214">
        <v>5</v>
      </c>
      <c r="AA214">
        <v>2020</v>
      </c>
      <c r="AB214">
        <v>0</v>
      </c>
      <c r="AC214" t="s">
        <v>8</v>
      </c>
      <c r="AD214" t="s">
        <v>8</v>
      </c>
      <c r="AE214">
        <v>2020</v>
      </c>
      <c r="AF214">
        <v>2020</v>
      </c>
      <c r="AU214"/>
    </row>
    <row r="215" spans="1:47" x14ac:dyDescent="0.35">
      <c r="A215" t="s">
        <v>125</v>
      </c>
      <c r="C215" t="s">
        <v>120</v>
      </c>
      <c r="E215" t="s">
        <v>121</v>
      </c>
      <c r="L215" t="s">
        <v>122</v>
      </c>
      <c r="M215" s="14">
        <v>43952</v>
      </c>
      <c r="N215" s="14">
        <v>43952</v>
      </c>
      <c r="P215">
        <v>1649000</v>
      </c>
      <c r="X215" t="s">
        <v>124</v>
      </c>
      <c r="Y215">
        <v>5</v>
      </c>
      <c r="Z215">
        <v>5</v>
      </c>
      <c r="AA215">
        <v>2020</v>
      </c>
      <c r="AB215">
        <v>0</v>
      </c>
      <c r="AC215" t="s">
        <v>8</v>
      </c>
      <c r="AD215" t="s">
        <v>8</v>
      </c>
      <c r="AE215">
        <v>2020</v>
      </c>
      <c r="AF215">
        <v>2020</v>
      </c>
      <c r="AU215"/>
    </row>
    <row r="216" spans="1:47" x14ac:dyDescent="0.35">
      <c r="A216" t="s">
        <v>126</v>
      </c>
      <c r="C216" t="s">
        <v>120</v>
      </c>
      <c r="E216" t="s">
        <v>121</v>
      </c>
      <c r="L216" t="s">
        <v>122</v>
      </c>
      <c r="M216" s="14">
        <v>43952</v>
      </c>
      <c r="N216" s="14">
        <v>43952</v>
      </c>
      <c r="P216">
        <v>235738.1</v>
      </c>
      <c r="X216" t="s">
        <v>127</v>
      </c>
      <c r="Y216">
        <v>5</v>
      </c>
      <c r="Z216">
        <v>5</v>
      </c>
      <c r="AA216">
        <v>2020</v>
      </c>
      <c r="AB216">
        <v>0</v>
      </c>
      <c r="AC216" t="s">
        <v>8</v>
      </c>
      <c r="AD216" t="s">
        <v>8</v>
      </c>
      <c r="AE216">
        <v>2020</v>
      </c>
      <c r="AF216">
        <v>2020</v>
      </c>
      <c r="AU216"/>
    </row>
    <row r="217" spans="1:47" x14ac:dyDescent="0.35">
      <c r="A217" t="s">
        <v>143</v>
      </c>
      <c r="C217" t="s">
        <v>120</v>
      </c>
      <c r="E217" t="s">
        <v>121</v>
      </c>
      <c r="L217" t="s">
        <v>122</v>
      </c>
      <c r="M217" s="14">
        <v>43952</v>
      </c>
      <c r="N217" s="14">
        <v>43952</v>
      </c>
      <c r="P217">
        <v>25333.33</v>
      </c>
      <c r="X217" t="s">
        <v>144</v>
      </c>
      <c r="Y217">
        <v>5</v>
      </c>
      <c r="Z217">
        <v>5</v>
      </c>
      <c r="AA217">
        <v>2020</v>
      </c>
      <c r="AB217">
        <v>0</v>
      </c>
      <c r="AC217" t="s">
        <v>8</v>
      </c>
      <c r="AD217" t="s">
        <v>8</v>
      </c>
      <c r="AE217">
        <v>2020</v>
      </c>
      <c r="AF217">
        <v>2020</v>
      </c>
      <c r="AU217"/>
    </row>
    <row r="218" spans="1:47" x14ac:dyDescent="0.35">
      <c r="A218" t="s">
        <v>118</v>
      </c>
      <c r="C218" t="s">
        <v>149</v>
      </c>
      <c r="D218" t="s">
        <v>150</v>
      </c>
      <c r="E218" t="s">
        <v>121</v>
      </c>
      <c r="L218" t="s">
        <v>129</v>
      </c>
      <c r="M218" s="14">
        <v>43952</v>
      </c>
      <c r="N218" s="14">
        <v>43952</v>
      </c>
      <c r="O218">
        <v>11666.67</v>
      </c>
      <c r="X218" t="s">
        <v>119</v>
      </c>
      <c r="Y218">
        <v>5</v>
      </c>
      <c r="Z218">
        <v>5</v>
      </c>
      <c r="AA218">
        <v>2020</v>
      </c>
      <c r="AB218">
        <v>0</v>
      </c>
      <c r="AC218" t="s">
        <v>8</v>
      </c>
      <c r="AD218" t="s">
        <v>8</v>
      </c>
      <c r="AE218">
        <v>2020</v>
      </c>
      <c r="AF218">
        <v>2020</v>
      </c>
      <c r="AU218"/>
    </row>
    <row r="219" spans="1:47" x14ac:dyDescent="0.35">
      <c r="A219" t="s">
        <v>143</v>
      </c>
      <c r="C219" t="s">
        <v>120</v>
      </c>
      <c r="E219" t="s">
        <v>121</v>
      </c>
      <c r="L219" t="s">
        <v>129</v>
      </c>
      <c r="M219" s="14">
        <v>43952</v>
      </c>
      <c r="N219" s="14">
        <v>43952</v>
      </c>
      <c r="O219">
        <v>6964047.6200000001</v>
      </c>
      <c r="X219" t="s">
        <v>144</v>
      </c>
      <c r="Y219">
        <v>5</v>
      </c>
      <c r="Z219">
        <v>5</v>
      </c>
      <c r="AA219">
        <v>2020</v>
      </c>
      <c r="AB219">
        <v>0</v>
      </c>
      <c r="AC219" t="s">
        <v>8</v>
      </c>
      <c r="AD219" t="s">
        <v>8</v>
      </c>
      <c r="AE219">
        <v>2020</v>
      </c>
      <c r="AF219">
        <v>2020</v>
      </c>
      <c r="AU219"/>
    </row>
    <row r="220" spans="1:47" x14ac:dyDescent="0.35">
      <c r="A220" t="s">
        <v>145</v>
      </c>
      <c r="C220" t="s">
        <v>120</v>
      </c>
      <c r="E220" t="s">
        <v>121</v>
      </c>
      <c r="L220" t="s">
        <v>129</v>
      </c>
      <c r="M220" s="14">
        <v>43952</v>
      </c>
      <c r="N220" s="14">
        <v>43952</v>
      </c>
      <c r="O220">
        <v>75380.95</v>
      </c>
      <c r="X220" t="s">
        <v>144</v>
      </c>
      <c r="Y220">
        <v>5</v>
      </c>
      <c r="Z220">
        <v>5</v>
      </c>
      <c r="AA220">
        <v>2020</v>
      </c>
      <c r="AB220">
        <v>0</v>
      </c>
      <c r="AC220" t="s">
        <v>8</v>
      </c>
      <c r="AD220" t="s">
        <v>8</v>
      </c>
      <c r="AE220">
        <v>2020</v>
      </c>
      <c r="AF220">
        <v>2020</v>
      </c>
      <c r="AU220"/>
    </row>
    <row r="221" spans="1:47" x14ac:dyDescent="0.35">
      <c r="A221" t="s">
        <v>160</v>
      </c>
      <c r="C221" t="s">
        <v>149</v>
      </c>
      <c r="D221" t="s">
        <v>150</v>
      </c>
      <c r="E221" t="s">
        <v>121</v>
      </c>
      <c r="L221" t="s">
        <v>129</v>
      </c>
      <c r="M221" s="14">
        <v>43952</v>
      </c>
      <c r="N221" s="14">
        <v>43952</v>
      </c>
      <c r="O221">
        <v>1785714.29</v>
      </c>
      <c r="X221" t="s">
        <v>161</v>
      </c>
      <c r="Y221">
        <v>5</v>
      </c>
      <c r="Z221">
        <v>5</v>
      </c>
      <c r="AA221">
        <v>2020</v>
      </c>
      <c r="AB221">
        <v>0</v>
      </c>
      <c r="AC221" t="s">
        <v>8</v>
      </c>
      <c r="AD221" t="s">
        <v>8</v>
      </c>
      <c r="AE221">
        <v>2020</v>
      </c>
      <c r="AF221">
        <v>2020</v>
      </c>
      <c r="AU221"/>
    </row>
    <row r="222" spans="1:47" x14ac:dyDescent="0.35">
      <c r="A222" t="s">
        <v>148</v>
      </c>
      <c r="C222" t="s">
        <v>149</v>
      </c>
      <c r="D222" t="s">
        <v>150</v>
      </c>
      <c r="E222" t="s">
        <v>121</v>
      </c>
      <c r="L222" t="s">
        <v>129</v>
      </c>
      <c r="M222" s="14">
        <v>43952</v>
      </c>
      <c r="N222" s="14">
        <v>43952</v>
      </c>
      <c r="O222">
        <v>12023809.52</v>
      </c>
      <c r="X222" t="s">
        <v>152</v>
      </c>
      <c r="Y222">
        <v>5</v>
      </c>
      <c r="Z222">
        <v>5</v>
      </c>
      <c r="AA222">
        <v>2020</v>
      </c>
      <c r="AB222">
        <v>0</v>
      </c>
      <c r="AC222" t="s">
        <v>8</v>
      </c>
      <c r="AD222" t="s">
        <v>8</v>
      </c>
      <c r="AE222">
        <v>2020</v>
      </c>
      <c r="AF222">
        <v>2020</v>
      </c>
      <c r="AU222"/>
    </row>
    <row r="223" spans="1:47" x14ac:dyDescent="0.35">
      <c r="A223" t="s">
        <v>148</v>
      </c>
      <c r="C223" t="s">
        <v>149</v>
      </c>
      <c r="D223" t="s">
        <v>150</v>
      </c>
      <c r="E223" t="s">
        <v>121</v>
      </c>
      <c r="L223" t="s">
        <v>129</v>
      </c>
      <c r="M223" s="14">
        <v>43952</v>
      </c>
      <c r="N223" s="14">
        <v>43952</v>
      </c>
      <c r="O223">
        <v>1998355.31</v>
      </c>
      <c r="X223" t="s">
        <v>152</v>
      </c>
      <c r="Y223">
        <v>5</v>
      </c>
      <c r="Z223">
        <v>5</v>
      </c>
      <c r="AA223">
        <v>2020</v>
      </c>
      <c r="AB223">
        <v>0</v>
      </c>
      <c r="AC223" t="s">
        <v>8</v>
      </c>
      <c r="AD223" t="s">
        <v>8</v>
      </c>
      <c r="AE223">
        <v>2020</v>
      </c>
      <c r="AF223">
        <v>2020</v>
      </c>
      <c r="AU223"/>
    </row>
    <row r="224" spans="1:47" x14ac:dyDescent="0.35">
      <c r="A224" t="s">
        <v>130</v>
      </c>
      <c r="B224" t="s">
        <v>119</v>
      </c>
      <c r="C224" t="s">
        <v>149</v>
      </c>
      <c r="D224" t="s">
        <v>150</v>
      </c>
      <c r="E224" t="s">
        <v>121</v>
      </c>
      <c r="L224" t="s">
        <v>129</v>
      </c>
      <c r="M224" s="14">
        <v>43952</v>
      </c>
      <c r="N224" s="14">
        <v>43952</v>
      </c>
      <c r="O224">
        <v>452380.95</v>
      </c>
      <c r="X224" t="s">
        <v>119</v>
      </c>
      <c r="Y224">
        <v>5</v>
      </c>
      <c r="Z224">
        <v>5</v>
      </c>
      <c r="AA224">
        <v>2020</v>
      </c>
      <c r="AB224">
        <v>0</v>
      </c>
      <c r="AC224" t="s">
        <v>8</v>
      </c>
      <c r="AD224" t="s">
        <v>8</v>
      </c>
      <c r="AE224">
        <v>2020</v>
      </c>
      <c r="AF224">
        <v>2020</v>
      </c>
      <c r="AU224"/>
    </row>
    <row r="225" spans="1:47" x14ac:dyDescent="0.35">
      <c r="A225" t="s">
        <v>146</v>
      </c>
      <c r="C225" t="s">
        <v>120</v>
      </c>
      <c r="E225" t="s">
        <v>121</v>
      </c>
      <c r="L225" t="s">
        <v>129</v>
      </c>
      <c r="M225" s="14">
        <v>43952</v>
      </c>
      <c r="N225" s="14">
        <v>43952</v>
      </c>
      <c r="O225">
        <v>13418976.189999999</v>
      </c>
      <c r="X225" t="s">
        <v>147</v>
      </c>
      <c r="Y225">
        <v>5</v>
      </c>
      <c r="Z225">
        <v>5</v>
      </c>
      <c r="AA225">
        <v>2020</v>
      </c>
      <c r="AB225">
        <v>0</v>
      </c>
      <c r="AC225" t="s">
        <v>8</v>
      </c>
      <c r="AD225" t="s">
        <v>8</v>
      </c>
      <c r="AE225">
        <v>2020</v>
      </c>
      <c r="AF225">
        <v>2020</v>
      </c>
      <c r="AU225"/>
    </row>
    <row r="226" spans="1:47" x14ac:dyDescent="0.35">
      <c r="A226" t="s">
        <v>130</v>
      </c>
      <c r="B226" t="s">
        <v>135</v>
      </c>
      <c r="C226" t="s">
        <v>149</v>
      </c>
      <c r="D226" t="s">
        <v>150</v>
      </c>
      <c r="E226" t="s">
        <v>121</v>
      </c>
      <c r="L226" t="s">
        <v>129</v>
      </c>
      <c r="M226" s="14">
        <v>43952</v>
      </c>
      <c r="N226" s="14">
        <v>43952</v>
      </c>
      <c r="O226">
        <v>442857.14</v>
      </c>
      <c r="X226" t="s">
        <v>135</v>
      </c>
      <c r="Y226">
        <v>5</v>
      </c>
      <c r="Z226">
        <v>5</v>
      </c>
      <c r="AA226">
        <v>2020</v>
      </c>
      <c r="AB226">
        <v>0</v>
      </c>
      <c r="AC226" t="s">
        <v>8</v>
      </c>
      <c r="AD226" t="s">
        <v>8</v>
      </c>
      <c r="AE226">
        <v>2020</v>
      </c>
      <c r="AF226">
        <v>2020</v>
      </c>
      <c r="AU226"/>
    </row>
    <row r="227" spans="1:47" x14ac:dyDescent="0.35">
      <c r="A227" t="s">
        <v>118</v>
      </c>
      <c r="B227" t="s">
        <v>157</v>
      </c>
      <c r="C227" t="s">
        <v>149</v>
      </c>
      <c r="D227" t="s">
        <v>150</v>
      </c>
      <c r="E227" t="s">
        <v>121</v>
      </c>
      <c r="L227" t="s">
        <v>129</v>
      </c>
      <c r="M227" s="14">
        <v>43952</v>
      </c>
      <c r="N227" s="14">
        <v>43952</v>
      </c>
      <c r="O227">
        <v>158333.32999999999</v>
      </c>
      <c r="X227" t="s">
        <v>157</v>
      </c>
      <c r="Y227">
        <v>5</v>
      </c>
      <c r="Z227">
        <v>5</v>
      </c>
      <c r="AA227">
        <v>2020</v>
      </c>
      <c r="AB227">
        <v>0</v>
      </c>
      <c r="AC227" t="s">
        <v>8</v>
      </c>
      <c r="AD227" t="s">
        <v>8</v>
      </c>
      <c r="AE227">
        <v>2020</v>
      </c>
      <c r="AF227">
        <v>2020</v>
      </c>
      <c r="AU227"/>
    </row>
    <row r="228" spans="1:47" x14ac:dyDescent="0.35">
      <c r="A228" t="s">
        <v>125</v>
      </c>
      <c r="C228" t="s">
        <v>149</v>
      </c>
      <c r="D228" t="s">
        <v>150</v>
      </c>
      <c r="E228" t="s">
        <v>121</v>
      </c>
      <c r="L228" t="s">
        <v>129</v>
      </c>
      <c r="M228" s="14">
        <v>43952</v>
      </c>
      <c r="N228" s="14">
        <v>43952</v>
      </c>
      <c r="O228">
        <v>9523.81</v>
      </c>
      <c r="X228" t="s">
        <v>124</v>
      </c>
      <c r="Y228">
        <v>5</v>
      </c>
      <c r="Z228">
        <v>5</v>
      </c>
      <c r="AA228">
        <v>2020</v>
      </c>
      <c r="AB228">
        <v>0</v>
      </c>
      <c r="AC228" t="s">
        <v>8</v>
      </c>
      <c r="AD228" t="s">
        <v>8</v>
      </c>
      <c r="AE228">
        <v>2020</v>
      </c>
      <c r="AF228">
        <v>2020</v>
      </c>
      <c r="AU228"/>
    </row>
    <row r="229" spans="1:47" x14ac:dyDescent="0.35">
      <c r="A229" t="s">
        <v>126</v>
      </c>
      <c r="C229" t="s">
        <v>149</v>
      </c>
      <c r="D229" t="s">
        <v>150</v>
      </c>
      <c r="E229" t="s">
        <v>121</v>
      </c>
      <c r="L229" t="s">
        <v>129</v>
      </c>
      <c r="M229" s="14">
        <v>43952</v>
      </c>
      <c r="N229" s="14">
        <v>43952</v>
      </c>
      <c r="O229">
        <v>5173809.5199999996</v>
      </c>
      <c r="X229" t="s">
        <v>127</v>
      </c>
      <c r="Y229">
        <v>5</v>
      </c>
      <c r="Z229">
        <v>5</v>
      </c>
      <c r="AA229">
        <v>2020</v>
      </c>
      <c r="AB229">
        <v>0</v>
      </c>
      <c r="AC229" t="s">
        <v>8</v>
      </c>
      <c r="AD229" t="s">
        <v>8</v>
      </c>
      <c r="AE229">
        <v>2020</v>
      </c>
      <c r="AF229">
        <v>2020</v>
      </c>
      <c r="AU229"/>
    </row>
    <row r="230" spans="1:47" x14ac:dyDescent="0.35">
      <c r="A230" t="s">
        <v>141</v>
      </c>
      <c r="C230" t="s">
        <v>149</v>
      </c>
      <c r="D230" t="s">
        <v>150</v>
      </c>
      <c r="E230" t="s">
        <v>121</v>
      </c>
      <c r="L230" t="s">
        <v>129</v>
      </c>
      <c r="M230" s="14">
        <v>43952</v>
      </c>
      <c r="N230" s="14">
        <v>43952</v>
      </c>
      <c r="O230">
        <v>57142.86</v>
      </c>
      <c r="X230" t="s">
        <v>142</v>
      </c>
      <c r="Y230">
        <v>5</v>
      </c>
      <c r="Z230">
        <v>5</v>
      </c>
      <c r="AA230">
        <v>2020</v>
      </c>
      <c r="AB230">
        <v>0</v>
      </c>
      <c r="AC230" t="s">
        <v>8</v>
      </c>
      <c r="AD230" t="s">
        <v>8</v>
      </c>
      <c r="AE230">
        <v>2020</v>
      </c>
      <c r="AF230">
        <v>2020</v>
      </c>
      <c r="AU230"/>
    </row>
    <row r="231" spans="1:47" x14ac:dyDescent="0.35">
      <c r="A231" t="s">
        <v>143</v>
      </c>
      <c r="C231" t="s">
        <v>149</v>
      </c>
      <c r="D231" t="s">
        <v>150</v>
      </c>
      <c r="E231" t="s">
        <v>121</v>
      </c>
      <c r="L231" t="s">
        <v>129</v>
      </c>
      <c r="M231" s="14">
        <v>43952</v>
      </c>
      <c r="N231" s="14">
        <v>43952</v>
      </c>
      <c r="O231">
        <v>5686666.6699999999</v>
      </c>
      <c r="X231" t="s">
        <v>144</v>
      </c>
      <c r="Y231">
        <v>5</v>
      </c>
      <c r="Z231">
        <v>5</v>
      </c>
      <c r="AA231">
        <v>2020</v>
      </c>
      <c r="AB231">
        <v>0</v>
      </c>
      <c r="AC231" t="s">
        <v>8</v>
      </c>
      <c r="AD231" t="s">
        <v>8</v>
      </c>
      <c r="AE231">
        <v>2020</v>
      </c>
      <c r="AF231">
        <v>2020</v>
      </c>
      <c r="AU231"/>
    </row>
    <row r="232" spans="1:47" x14ac:dyDescent="0.35">
      <c r="A232" t="s">
        <v>136</v>
      </c>
      <c r="B232" t="s">
        <v>137</v>
      </c>
      <c r="C232" t="s">
        <v>149</v>
      </c>
      <c r="D232" t="s">
        <v>150</v>
      </c>
      <c r="E232" t="s">
        <v>121</v>
      </c>
      <c r="L232" t="s">
        <v>129</v>
      </c>
      <c r="M232" s="14">
        <v>43952</v>
      </c>
      <c r="N232" s="14">
        <v>43952</v>
      </c>
      <c r="O232">
        <v>4259761.9000000004</v>
      </c>
      <c r="X232" t="s">
        <v>137</v>
      </c>
      <c r="Y232">
        <v>5</v>
      </c>
      <c r="Z232">
        <v>5</v>
      </c>
      <c r="AA232">
        <v>2020</v>
      </c>
      <c r="AB232">
        <v>0</v>
      </c>
      <c r="AC232" t="s">
        <v>8</v>
      </c>
      <c r="AD232" t="s">
        <v>8</v>
      </c>
      <c r="AE232">
        <v>2020</v>
      </c>
      <c r="AF232">
        <v>2020</v>
      </c>
      <c r="AU232"/>
    </row>
    <row r="233" spans="1:47" x14ac:dyDescent="0.35">
      <c r="B233" t="s">
        <v>140</v>
      </c>
      <c r="C233" t="s">
        <v>149</v>
      </c>
      <c r="D233" t="s">
        <v>150</v>
      </c>
      <c r="E233" t="s">
        <v>121</v>
      </c>
      <c r="L233" t="s">
        <v>129</v>
      </c>
      <c r="M233" s="14">
        <v>43952</v>
      </c>
      <c r="N233" s="14">
        <v>43952</v>
      </c>
      <c r="O233">
        <v>3607142.86</v>
      </c>
      <c r="X233" t="s">
        <v>140</v>
      </c>
      <c r="Y233">
        <v>5</v>
      </c>
      <c r="Z233">
        <v>5</v>
      </c>
      <c r="AA233">
        <v>2020</v>
      </c>
      <c r="AB233">
        <v>0</v>
      </c>
      <c r="AC233" t="s">
        <v>8</v>
      </c>
      <c r="AD233" t="s">
        <v>8</v>
      </c>
      <c r="AE233">
        <v>2020</v>
      </c>
      <c r="AF233">
        <v>2020</v>
      </c>
      <c r="AU233"/>
    </row>
    <row r="234" spans="1:47" x14ac:dyDescent="0.35">
      <c r="A234" t="s">
        <v>136</v>
      </c>
      <c r="C234" t="s">
        <v>120</v>
      </c>
      <c r="E234" t="s">
        <v>121</v>
      </c>
      <c r="L234" t="s">
        <v>122</v>
      </c>
      <c r="M234" s="14">
        <v>43952</v>
      </c>
      <c r="N234" s="14">
        <v>43952</v>
      </c>
      <c r="P234">
        <v>5223642.8600000003</v>
      </c>
      <c r="X234" t="s">
        <v>137</v>
      </c>
      <c r="Y234">
        <v>5</v>
      </c>
      <c r="Z234">
        <v>5</v>
      </c>
      <c r="AA234">
        <v>2020</v>
      </c>
      <c r="AB234">
        <v>0</v>
      </c>
      <c r="AC234" t="s">
        <v>8</v>
      </c>
      <c r="AD234" t="s">
        <v>8</v>
      </c>
      <c r="AE234">
        <v>2020</v>
      </c>
      <c r="AF234">
        <v>2020</v>
      </c>
      <c r="AU234"/>
    </row>
    <row r="235" spans="1:47" x14ac:dyDescent="0.35">
      <c r="A235" t="s">
        <v>153</v>
      </c>
      <c r="C235" t="s">
        <v>120</v>
      </c>
      <c r="E235" t="s">
        <v>121</v>
      </c>
      <c r="L235" t="s">
        <v>122</v>
      </c>
      <c r="M235" s="14">
        <v>43952</v>
      </c>
      <c r="N235" s="14">
        <v>43952</v>
      </c>
      <c r="P235">
        <v>7857.14</v>
      </c>
      <c r="X235" t="s">
        <v>154</v>
      </c>
      <c r="Y235">
        <v>5</v>
      </c>
      <c r="Z235">
        <v>5</v>
      </c>
      <c r="AA235">
        <v>2020</v>
      </c>
      <c r="AB235">
        <v>0</v>
      </c>
      <c r="AC235" t="s">
        <v>8</v>
      </c>
      <c r="AD235" t="s">
        <v>8</v>
      </c>
      <c r="AE235">
        <v>2020</v>
      </c>
      <c r="AF235">
        <v>2020</v>
      </c>
      <c r="AU235"/>
    </row>
    <row r="236" spans="1:47" x14ac:dyDescent="0.35">
      <c r="A236" t="s">
        <v>138</v>
      </c>
      <c r="C236" t="s">
        <v>120</v>
      </c>
      <c r="E236" t="s">
        <v>121</v>
      </c>
      <c r="L236" t="s">
        <v>122</v>
      </c>
      <c r="M236" s="14">
        <v>43952</v>
      </c>
      <c r="N236" s="14">
        <v>43952</v>
      </c>
      <c r="P236">
        <v>3696523.81</v>
      </c>
      <c r="X236" t="s">
        <v>139</v>
      </c>
      <c r="Y236">
        <v>5</v>
      </c>
      <c r="Z236">
        <v>5</v>
      </c>
      <c r="AA236">
        <v>2020</v>
      </c>
      <c r="AB236">
        <v>0</v>
      </c>
      <c r="AC236" t="s">
        <v>8</v>
      </c>
      <c r="AD236" t="s">
        <v>8</v>
      </c>
      <c r="AE236">
        <v>2020</v>
      </c>
      <c r="AF236">
        <v>2020</v>
      </c>
      <c r="AU236"/>
    </row>
    <row r="237" spans="1:47" x14ac:dyDescent="0.35">
      <c r="A237" t="s">
        <v>133</v>
      </c>
      <c r="C237" t="s">
        <v>120</v>
      </c>
      <c r="E237" t="s">
        <v>121</v>
      </c>
      <c r="L237" t="s">
        <v>122</v>
      </c>
      <c r="M237" s="14">
        <v>43952</v>
      </c>
      <c r="N237" s="14">
        <v>43952</v>
      </c>
      <c r="P237">
        <v>12623690.48</v>
      </c>
      <c r="X237" t="s">
        <v>134</v>
      </c>
      <c r="Y237">
        <v>5</v>
      </c>
      <c r="Z237">
        <v>5</v>
      </c>
      <c r="AA237">
        <v>2020</v>
      </c>
      <c r="AB237">
        <v>0</v>
      </c>
      <c r="AC237" t="s">
        <v>8</v>
      </c>
      <c r="AD237" t="s">
        <v>8</v>
      </c>
      <c r="AE237">
        <v>2020</v>
      </c>
      <c r="AF237">
        <v>2020</v>
      </c>
      <c r="AU237"/>
    </row>
    <row r="238" spans="1:47" x14ac:dyDescent="0.35">
      <c r="A238" t="s">
        <v>145</v>
      </c>
      <c r="C238" t="s">
        <v>120</v>
      </c>
      <c r="E238" t="s">
        <v>121</v>
      </c>
      <c r="L238" t="s">
        <v>129</v>
      </c>
      <c r="M238" s="14">
        <v>43952</v>
      </c>
      <c r="N238" s="14">
        <v>43952</v>
      </c>
      <c r="O238">
        <v>3720547.62</v>
      </c>
      <c r="X238" t="s">
        <v>144</v>
      </c>
      <c r="Y238">
        <v>5</v>
      </c>
      <c r="Z238">
        <v>5</v>
      </c>
      <c r="AA238">
        <v>2020</v>
      </c>
      <c r="AB238">
        <v>0</v>
      </c>
      <c r="AC238" t="s">
        <v>8</v>
      </c>
      <c r="AD238" t="s">
        <v>8</v>
      </c>
      <c r="AE238">
        <v>2020</v>
      </c>
      <c r="AF238">
        <v>2020</v>
      </c>
      <c r="AU238"/>
    </row>
    <row r="239" spans="1:47" x14ac:dyDescent="0.35">
      <c r="A239" t="s">
        <v>146</v>
      </c>
      <c r="C239" t="s">
        <v>120</v>
      </c>
      <c r="E239" t="s">
        <v>121</v>
      </c>
      <c r="L239" t="s">
        <v>122</v>
      </c>
      <c r="M239" s="14">
        <v>43952</v>
      </c>
      <c r="N239" s="14">
        <v>43952</v>
      </c>
      <c r="P239">
        <v>4838023.8099999996</v>
      </c>
      <c r="X239" t="s">
        <v>147</v>
      </c>
      <c r="Y239">
        <v>5</v>
      </c>
      <c r="Z239">
        <v>5</v>
      </c>
      <c r="AA239">
        <v>2020</v>
      </c>
      <c r="AB239">
        <v>0</v>
      </c>
      <c r="AC239" t="s">
        <v>8</v>
      </c>
      <c r="AD239" t="s">
        <v>8</v>
      </c>
      <c r="AE239">
        <v>2020</v>
      </c>
      <c r="AF239">
        <v>2020</v>
      </c>
      <c r="AU239"/>
    </row>
    <row r="240" spans="1:47" x14ac:dyDescent="0.35">
      <c r="A240" t="s">
        <v>155</v>
      </c>
      <c r="C240" t="s">
        <v>120</v>
      </c>
      <c r="E240" t="s">
        <v>121</v>
      </c>
      <c r="L240" t="s">
        <v>122</v>
      </c>
      <c r="M240" s="14">
        <v>43952</v>
      </c>
      <c r="N240" s="14">
        <v>43952</v>
      </c>
      <c r="P240">
        <v>1924690.48</v>
      </c>
      <c r="X240" t="s">
        <v>156</v>
      </c>
      <c r="Y240">
        <v>5</v>
      </c>
      <c r="Z240">
        <v>5</v>
      </c>
      <c r="AA240">
        <v>2020</v>
      </c>
      <c r="AB240">
        <v>0</v>
      </c>
      <c r="AC240" t="s">
        <v>8</v>
      </c>
      <c r="AD240" t="s">
        <v>8</v>
      </c>
      <c r="AE240">
        <v>2020</v>
      </c>
      <c r="AF240">
        <v>2020</v>
      </c>
      <c r="AU240"/>
    </row>
    <row r="241" spans="1:47" x14ac:dyDescent="0.35">
      <c r="A241" t="s">
        <v>158</v>
      </c>
      <c r="C241" t="s">
        <v>120</v>
      </c>
      <c r="E241" t="s">
        <v>121</v>
      </c>
      <c r="L241" t="s">
        <v>129</v>
      </c>
      <c r="M241" s="14">
        <v>43952</v>
      </c>
      <c r="N241" s="14">
        <v>43952</v>
      </c>
      <c r="O241">
        <v>3634809.52</v>
      </c>
      <c r="X241" t="s">
        <v>124</v>
      </c>
      <c r="Y241">
        <v>5</v>
      </c>
      <c r="Z241">
        <v>5</v>
      </c>
      <c r="AA241">
        <v>2020</v>
      </c>
      <c r="AB241">
        <v>0</v>
      </c>
      <c r="AC241" t="s">
        <v>8</v>
      </c>
      <c r="AD241" t="s">
        <v>8</v>
      </c>
      <c r="AE241">
        <v>2020</v>
      </c>
      <c r="AF241">
        <v>2020</v>
      </c>
      <c r="AU241"/>
    </row>
    <row r="242" spans="1:47" x14ac:dyDescent="0.35">
      <c r="A242" t="s">
        <v>143</v>
      </c>
      <c r="C242" t="s">
        <v>120</v>
      </c>
      <c r="E242" t="s">
        <v>121</v>
      </c>
      <c r="L242" t="s">
        <v>129</v>
      </c>
      <c r="M242" s="14">
        <v>43952</v>
      </c>
      <c r="N242" s="14">
        <v>43952</v>
      </c>
      <c r="O242">
        <v>1020952.38</v>
      </c>
      <c r="X242" t="s">
        <v>144</v>
      </c>
      <c r="Y242">
        <v>5</v>
      </c>
      <c r="Z242">
        <v>5</v>
      </c>
      <c r="AA242">
        <v>2020</v>
      </c>
      <c r="AB242">
        <v>0</v>
      </c>
      <c r="AC242" t="s">
        <v>8</v>
      </c>
      <c r="AD242" t="s">
        <v>8</v>
      </c>
      <c r="AE242">
        <v>2020</v>
      </c>
      <c r="AF242">
        <v>2020</v>
      </c>
      <c r="AU242"/>
    </row>
    <row r="243" spans="1:47" x14ac:dyDescent="0.35">
      <c r="B243" t="s">
        <v>137</v>
      </c>
      <c r="C243" t="s">
        <v>120</v>
      </c>
      <c r="E243" t="s">
        <v>121</v>
      </c>
      <c r="L243" t="s">
        <v>122</v>
      </c>
      <c r="M243" s="14">
        <v>43952</v>
      </c>
      <c r="N243" s="14">
        <v>43952</v>
      </c>
      <c r="P243">
        <v>1832666.67</v>
      </c>
      <c r="X243" t="s">
        <v>137</v>
      </c>
      <c r="Y243">
        <v>5</v>
      </c>
      <c r="Z243">
        <v>5</v>
      </c>
      <c r="AA243">
        <v>2020</v>
      </c>
      <c r="AB243">
        <v>0</v>
      </c>
      <c r="AC243" t="s">
        <v>8</v>
      </c>
      <c r="AD243" t="s">
        <v>8</v>
      </c>
      <c r="AE243">
        <v>2020</v>
      </c>
      <c r="AF243">
        <v>2020</v>
      </c>
      <c r="AU243"/>
    </row>
    <row r="244" spans="1:47" x14ac:dyDescent="0.35">
      <c r="A244" t="s">
        <v>123</v>
      </c>
      <c r="C244" t="s">
        <v>149</v>
      </c>
      <c r="D244" t="s">
        <v>150</v>
      </c>
      <c r="E244" t="s">
        <v>121</v>
      </c>
      <c r="L244" t="s">
        <v>129</v>
      </c>
      <c r="M244" s="14">
        <v>43952</v>
      </c>
      <c r="N244" s="14">
        <v>43952</v>
      </c>
      <c r="O244">
        <v>344285.71</v>
      </c>
      <c r="X244" t="s">
        <v>124</v>
      </c>
      <c r="Y244">
        <v>5</v>
      </c>
      <c r="Z244">
        <v>5</v>
      </c>
      <c r="AA244">
        <v>2020</v>
      </c>
      <c r="AB244">
        <v>0</v>
      </c>
      <c r="AC244" t="s">
        <v>8</v>
      </c>
      <c r="AD244" t="s">
        <v>8</v>
      </c>
      <c r="AE244">
        <v>2020</v>
      </c>
      <c r="AF244">
        <v>2020</v>
      </c>
      <c r="AU244"/>
    </row>
    <row r="245" spans="1:47" x14ac:dyDescent="0.35">
      <c r="A245" t="s">
        <v>138</v>
      </c>
      <c r="C245" t="s">
        <v>120</v>
      </c>
      <c r="E245" t="s">
        <v>121</v>
      </c>
      <c r="L245" t="s">
        <v>129</v>
      </c>
      <c r="M245" s="14">
        <v>43952</v>
      </c>
      <c r="N245" s="14">
        <v>43952</v>
      </c>
      <c r="O245">
        <v>95619.05</v>
      </c>
      <c r="X245" t="s">
        <v>139</v>
      </c>
      <c r="Y245">
        <v>5</v>
      </c>
      <c r="Z245">
        <v>5</v>
      </c>
      <c r="AA245">
        <v>2020</v>
      </c>
      <c r="AB245">
        <v>0</v>
      </c>
      <c r="AC245" t="s">
        <v>8</v>
      </c>
      <c r="AD245" t="s">
        <v>8</v>
      </c>
      <c r="AE245">
        <v>2020</v>
      </c>
      <c r="AF245">
        <v>2020</v>
      </c>
      <c r="AU245"/>
    </row>
    <row r="246" spans="1:47" x14ac:dyDescent="0.35">
      <c r="A246" t="s">
        <v>133</v>
      </c>
      <c r="C246" t="s">
        <v>120</v>
      </c>
      <c r="E246" t="s">
        <v>121</v>
      </c>
      <c r="L246" t="s">
        <v>122</v>
      </c>
      <c r="M246" s="14">
        <v>43952</v>
      </c>
      <c r="N246" s="14">
        <v>43952</v>
      </c>
      <c r="P246">
        <v>153738.1</v>
      </c>
      <c r="X246" t="s">
        <v>134</v>
      </c>
      <c r="Y246">
        <v>5</v>
      </c>
      <c r="Z246">
        <v>5</v>
      </c>
      <c r="AA246">
        <v>2020</v>
      </c>
      <c r="AB246">
        <v>0</v>
      </c>
      <c r="AC246" t="s">
        <v>8</v>
      </c>
      <c r="AD246" t="s">
        <v>8</v>
      </c>
      <c r="AE246">
        <v>2020</v>
      </c>
      <c r="AF246">
        <v>2020</v>
      </c>
      <c r="AU246"/>
    </row>
    <row r="247" spans="1:47" x14ac:dyDescent="0.35">
      <c r="A247" t="s">
        <v>131</v>
      </c>
      <c r="C247" t="s">
        <v>120</v>
      </c>
      <c r="E247" t="s">
        <v>121</v>
      </c>
      <c r="L247" t="s">
        <v>129</v>
      </c>
      <c r="M247" s="14">
        <v>43952</v>
      </c>
      <c r="N247" s="14">
        <v>43952</v>
      </c>
      <c r="O247">
        <v>398000</v>
      </c>
      <c r="X247" t="s">
        <v>132</v>
      </c>
      <c r="Y247">
        <v>5</v>
      </c>
      <c r="Z247">
        <v>5</v>
      </c>
      <c r="AA247">
        <v>2020</v>
      </c>
      <c r="AB247">
        <v>0</v>
      </c>
      <c r="AC247" t="s">
        <v>8</v>
      </c>
      <c r="AD247" t="s">
        <v>8</v>
      </c>
      <c r="AE247">
        <v>2020</v>
      </c>
      <c r="AF247">
        <v>2020</v>
      </c>
      <c r="AU247"/>
    </row>
    <row r="248" spans="1:47" x14ac:dyDescent="0.35">
      <c r="B248" t="s">
        <v>135</v>
      </c>
      <c r="C248" t="s">
        <v>120</v>
      </c>
      <c r="E248" t="s">
        <v>121</v>
      </c>
      <c r="L248" t="s">
        <v>129</v>
      </c>
      <c r="M248" s="14">
        <v>43952</v>
      </c>
      <c r="N248" s="14">
        <v>43952</v>
      </c>
      <c r="O248">
        <v>449357.14</v>
      </c>
      <c r="X248" t="s">
        <v>135</v>
      </c>
      <c r="Y248">
        <v>5</v>
      </c>
      <c r="Z248">
        <v>5</v>
      </c>
      <c r="AA248">
        <v>2020</v>
      </c>
      <c r="AB248">
        <v>0</v>
      </c>
      <c r="AC248" t="s">
        <v>8</v>
      </c>
      <c r="AD248" t="s">
        <v>8</v>
      </c>
      <c r="AE248">
        <v>2020</v>
      </c>
      <c r="AF248">
        <v>2020</v>
      </c>
      <c r="AU248"/>
    </row>
    <row r="249" spans="1:47" x14ac:dyDescent="0.35">
      <c r="A249" t="s">
        <v>126</v>
      </c>
      <c r="C249" t="s">
        <v>120</v>
      </c>
      <c r="E249" t="s">
        <v>121</v>
      </c>
      <c r="L249" t="s">
        <v>129</v>
      </c>
      <c r="M249" s="14">
        <v>43952</v>
      </c>
      <c r="N249" s="14">
        <v>43952</v>
      </c>
      <c r="O249">
        <v>40023.81</v>
      </c>
      <c r="X249" t="s">
        <v>127</v>
      </c>
      <c r="Y249">
        <v>5</v>
      </c>
      <c r="Z249">
        <v>5</v>
      </c>
      <c r="AA249">
        <v>2020</v>
      </c>
      <c r="AB249">
        <v>0</v>
      </c>
      <c r="AC249" t="s">
        <v>8</v>
      </c>
      <c r="AD249" t="s">
        <v>8</v>
      </c>
      <c r="AE249">
        <v>2020</v>
      </c>
      <c r="AF249">
        <v>2020</v>
      </c>
      <c r="AU249"/>
    </row>
    <row r="250" spans="1:47" x14ac:dyDescent="0.35">
      <c r="A250" t="s">
        <v>123</v>
      </c>
      <c r="C250" t="s">
        <v>120</v>
      </c>
      <c r="E250" t="s">
        <v>121</v>
      </c>
      <c r="L250" t="s">
        <v>129</v>
      </c>
      <c r="M250" s="14">
        <v>43952</v>
      </c>
      <c r="N250" s="14">
        <v>43952</v>
      </c>
      <c r="O250">
        <v>4803119.05</v>
      </c>
      <c r="X250" t="s">
        <v>124</v>
      </c>
      <c r="Y250">
        <v>5</v>
      </c>
      <c r="Z250">
        <v>5</v>
      </c>
      <c r="AA250">
        <v>2020</v>
      </c>
      <c r="AB250">
        <v>0</v>
      </c>
      <c r="AC250" t="s">
        <v>8</v>
      </c>
      <c r="AD250" t="s">
        <v>8</v>
      </c>
      <c r="AE250">
        <v>2020</v>
      </c>
      <c r="AF250">
        <v>2020</v>
      </c>
      <c r="AU250"/>
    </row>
    <row r="251" spans="1:47" x14ac:dyDescent="0.35">
      <c r="A251" t="s">
        <v>125</v>
      </c>
      <c r="B251" t="s">
        <v>137</v>
      </c>
      <c r="C251" t="s">
        <v>120</v>
      </c>
      <c r="E251" t="s">
        <v>121</v>
      </c>
      <c r="L251" t="s">
        <v>129</v>
      </c>
      <c r="M251" s="14">
        <v>43952</v>
      </c>
      <c r="N251" s="14">
        <v>43952</v>
      </c>
      <c r="O251">
        <v>1863547.62</v>
      </c>
      <c r="X251" t="s">
        <v>137</v>
      </c>
      <c r="Y251">
        <v>5</v>
      </c>
      <c r="Z251">
        <v>5</v>
      </c>
      <c r="AA251">
        <v>2020</v>
      </c>
      <c r="AB251">
        <v>0</v>
      </c>
      <c r="AC251" t="s">
        <v>8</v>
      </c>
      <c r="AD251" t="s">
        <v>8</v>
      </c>
      <c r="AE251">
        <v>2020</v>
      </c>
      <c r="AF251">
        <v>2020</v>
      </c>
      <c r="AU251"/>
    </row>
    <row r="252" spans="1:47" x14ac:dyDescent="0.35">
      <c r="A252" t="s">
        <v>133</v>
      </c>
      <c r="C252" t="s">
        <v>149</v>
      </c>
      <c r="D252" t="s">
        <v>159</v>
      </c>
      <c r="E252" t="s">
        <v>162</v>
      </c>
      <c r="L252" t="s">
        <v>129</v>
      </c>
      <c r="M252" s="14">
        <v>43982</v>
      </c>
      <c r="N252" s="14">
        <v>43982</v>
      </c>
      <c r="O252">
        <v>540238.1</v>
      </c>
      <c r="X252" t="s">
        <v>134</v>
      </c>
      <c r="Y252">
        <v>5</v>
      </c>
      <c r="Z252">
        <v>5</v>
      </c>
      <c r="AA252">
        <v>2020</v>
      </c>
      <c r="AB252">
        <v>0</v>
      </c>
      <c r="AC252" t="s">
        <v>8</v>
      </c>
      <c r="AD252" t="s">
        <v>8</v>
      </c>
      <c r="AE252">
        <v>2020</v>
      </c>
      <c r="AF252">
        <v>2020</v>
      </c>
      <c r="AU252"/>
    </row>
    <row r="253" spans="1:47" x14ac:dyDescent="0.35">
      <c r="A253" t="s">
        <v>145</v>
      </c>
      <c r="C253" t="s">
        <v>149</v>
      </c>
      <c r="D253" t="s">
        <v>150</v>
      </c>
      <c r="E253" t="s">
        <v>162</v>
      </c>
      <c r="L253" t="s">
        <v>129</v>
      </c>
      <c r="M253" s="14">
        <v>43982</v>
      </c>
      <c r="N253" s="14">
        <v>43982</v>
      </c>
      <c r="O253">
        <v>49908571.43</v>
      </c>
      <c r="X253" t="s">
        <v>144</v>
      </c>
      <c r="Y253">
        <v>5</v>
      </c>
      <c r="Z253">
        <v>5</v>
      </c>
      <c r="AA253">
        <v>2020</v>
      </c>
      <c r="AB253">
        <v>0</v>
      </c>
      <c r="AC253" t="s">
        <v>8</v>
      </c>
      <c r="AD253" t="s">
        <v>8</v>
      </c>
      <c r="AE253">
        <v>2020</v>
      </c>
      <c r="AF253">
        <v>2020</v>
      </c>
      <c r="AU253"/>
    </row>
    <row r="254" spans="1:47" x14ac:dyDescent="0.35">
      <c r="A254" t="s">
        <v>148</v>
      </c>
      <c r="B254" t="s">
        <v>157</v>
      </c>
      <c r="C254" t="s">
        <v>149</v>
      </c>
      <c r="D254" t="s">
        <v>150</v>
      </c>
      <c r="E254" t="s">
        <v>121</v>
      </c>
      <c r="L254" t="s">
        <v>129</v>
      </c>
      <c r="M254" s="14">
        <v>43983</v>
      </c>
      <c r="N254" s="14">
        <v>43983</v>
      </c>
      <c r="O254">
        <v>171428.57</v>
      </c>
      <c r="X254" t="s">
        <v>157</v>
      </c>
      <c r="Y254">
        <v>6</v>
      </c>
      <c r="Z254">
        <v>6</v>
      </c>
      <c r="AA254">
        <v>2020</v>
      </c>
      <c r="AB254">
        <v>0</v>
      </c>
      <c r="AC254" t="s">
        <v>8</v>
      </c>
      <c r="AD254" t="s">
        <v>8</v>
      </c>
      <c r="AE254">
        <v>2020</v>
      </c>
      <c r="AF254">
        <v>2020</v>
      </c>
      <c r="AU254"/>
    </row>
    <row r="255" spans="1:47" x14ac:dyDescent="0.35">
      <c r="A255" t="s">
        <v>138</v>
      </c>
      <c r="C255" t="s">
        <v>120</v>
      </c>
      <c r="E255" t="s">
        <v>121</v>
      </c>
      <c r="L255" t="s">
        <v>129</v>
      </c>
      <c r="M255" s="14">
        <v>43983</v>
      </c>
      <c r="N255" s="14">
        <v>43983</v>
      </c>
      <c r="O255">
        <v>461809.52</v>
      </c>
      <c r="X255" t="s">
        <v>139</v>
      </c>
      <c r="Y255">
        <v>6</v>
      </c>
      <c r="Z255">
        <v>6</v>
      </c>
      <c r="AA255">
        <v>2020</v>
      </c>
      <c r="AB255">
        <v>0</v>
      </c>
      <c r="AC255" t="s">
        <v>8</v>
      </c>
      <c r="AD255" t="s">
        <v>8</v>
      </c>
      <c r="AE255">
        <v>2020</v>
      </c>
      <c r="AF255">
        <v>2020</v>
      </c>
      <c r="AU255"/>
    </row>
    <row r="256" spans="1:47" x14ac:dyDescent="0.35">
      <c r="A256" t="s">
        <v>133</v>
      </c>
      <c r="C256" t="s">
        <v>120</v>
      </c>
      <c r="E256" t="s">
        <v>121</v>
      </c>
      <c r="L256" t="s">
        <v>129</v>
      </c>
      <c r="M256" s="14">
        <v>43983</v>
      </c>
      <c r="N256" s="14">
        <v>43983</v>
      </c>
      <c r="O256">
        <v>40023.81</v>
      </c>
      <c r="X256" t="s">
        <v>134</v>
      </c>
      <c r="Y256">
        <v>6</v>
      </c>
      <c r="Z256">
        <v>6</v>
      </c>
      <c r="AA256">
        <v>2020</v>
      </c>
      <c r="AB256">
        <v>0</v>
      </c>
      <c r="AC256" t="s">
        <v>8</v>
      </c>
      <c r="AD256" t="s">
        <v>8</v>
      </c>
      <c r="AE256">
        <v>2020</v>
      </c>
      <c r="AF256">
        <v>2020</v>
      </c>
      <c r="AU256"/>
    </row>
    <row r="257" spans="1:47" x14ac:dyDescent="0.35">
      <c r="A257" t="s">
        <v>131</v>
      </c>
      <c r="C257" t="s">
        <v>120</v>
      </c>
      <c r="E257" t="s">
        <v>121</v>
      </c>
      <c r="L257" t="s">
        <v>129</v>
      </c>
      <c r="M257" s="14">
        <v>43983</v>
      </c>
      <c r="N257" s="14">
        <v>43983</v>
      </c>
      <c r="O257">
        <v>987595.24</v>
      </c>
      <c r="X257" t="s">
        <v>132</v>
      </c>
      <c r="Y257">
        <v>6</v>
      </c>
      <c r="Z257">
        <v>6</v>
      </c>
      <c r="AA257">
        <v>2020</v>
      </c>
      <c r="AB257">
        <v>0</v>
      </c>
      <c r="AC257" t="s">
        <v>8</v>
      </c>
      <c r="AD257" t="s">
        <v>8</v>
      </c>
      <c r="AE257">
        <v>2020</v>
      </c>
      <c r="AF257">
        <v>2020</v>
      </c>
      <c r="AU257"/>
    </row>
    <row r="258" spans="1:47" x14ac:dyDescent="0.35">
      <c r="B258" t="s">
        <v>137</v>
      </c>
      <c r="C258" t="s">
        <v>120</v>
      </c>
      <c r="E258" t="s">
        <v>121</v>
      </c>
      <c r="L258" t="s">
        <v>129</v>
      </c>
      <c r="M258" s="14">
        <v>43983</v>
      </c>
      <c r="N258" s="14">
        <v>43983</v>
      </c>
      <c r="O258">
        <v>3530023.81</v>
      </c>
      <c r="X258" t="s">
        <v>137</v>
      </c>
      <c r="Y258">
        <v>6</v>
      </c>
      <c r="Z258">
        <v>6</v>
      </c>
      <c r="AA258">
        <v>2020</v>
      </c>
      <c r="AB258">
        <v>0</v>
      </c>
      <c r="AC258" t="s">
        <v>8</v>
      </c>
      <c r="AD258" t="s">
        <v>8</v>
      </c>
      <c r="AE258">
        <v>2020</v>
      </c>
      <c r="AF258">
        <v>2020</v>
      </c>
      <c r="AU258"/>
    </row>
    <row r="259" spans="1:47" x14ac:dyDescent="0.35">
      <c r="A259" t="s">
        <v>126</v>
      </c>
      <c r="C259" t="s">
        <v>120</v>
      </c>
      <c r="E259" t="s">
        <v>121</v>
      </c>
      <c r="L259" t="s">
        <v>129</v>
      </c>
      <c r="M259" s="14">
        <v>43983</v>
      </c>
      <c r="N259" s="14">
        <v>43983</v>
      </c>
      <c r="O259">
        <v>7804571.4299999997</v>
      </c>
      <c r="X259" t="s">
        <v>127</v>
      </c>
      <c r="Y259">
        <v>6</v>
      </c>
      <c r="Z259">
        <v>6</v>
      </c>
      <c r="AA259">
        <v>2020</v>
      </c>
      <c r="AB259">
        <v>0</v>
      </c>
      <c r="AC259" t="s">
        <v>8</v>
      </c>
      <c r="AD259" t="s">
        <v>8</v>
      </c>
      <c r="AE259">
        <v>2020</v>
      </c>
      <c r="AF259">
        <v>2020</v>
      </c>
      <c r="AU259"/>
    </row>
    <row r="260" spans="1:47" x14ac:dyDescent="0.35">
      <c r="A260" t="s">
        <v>123</v>
      </c>
      <c r="C260" t="s">
        <v>120</v>
      </c>
      <c r="E260" t="s">
        <v>121</v>
      </c>
      <c r="L260" t="s">
        <v>129</v>
      </c>
      <c r="M260" s="14">
        <v>43983</v>
      </c>
      <c r="N260" s="14">
        <v>43983</v>
      </c>
      <c r="O260">
        <v>75380.95</v>
      </c>
      <c r="X260" t="s">
        <v>124</v>
      </c>
      <c r="Y260">
        <v>6</v>
      </c>
      <c r="Z260">
        <v>6</v>
      </c>
      <c r="AA260">
        <v>2020</v>
      </c>
      <c r="AB260">
        <v>0</v>
      </c>
      <c r="AC260" t="s">
        <v>8</v>
      </c>
      <c r="AD260" t="s">
        <v>8</v>
      </c>
      <c r="AE260">
        <v>2020</v>
      </c>
      <c r="AF260">
        <v>2020</v>
      </c>
      <c r="AU260"/>
    </row>
    <row r="261" spans="1:47" x14ac:dyDescent="0.35">
      <c r="A261" t="s">
        <v>158</v>
      </c>
      <c r="C261" t="s">
        <v>120</v>
      </c>
      <c r="E261" t="s">
        <v>121</v>
      </c>
      <c r="L261" t="s">
        <v>129</v>
      </c>
      <c r="M261" s="14">
        <v>43983</v>
      </c>
      <c r="N261" s="14">
        <v>43983</v>
      </c>
      <c r="O261">
        <v>6964047.6200000001</v>
      </c>
      <c r="X261" t="s">
        <v>124</v>
      </c>
      <c r="Y261">
        <v>6</v>
      </c>
      <c r="Z261">
        <v>6</v>
      </c>
      <c r="AA261">
        <v>2020</v>
      </c>
      <c r="AB261">
        <v>0</v>
      </c>
      <c r="AC261" t="s">
        <v>8</v>
      </c>
      <c r="AD261" t="s">
        <v>8</v>
      </c>
      <c r="AE261">
        <v>2020</v>
      </c>
      <c r="AF261">
        <v>2020</v>
      </c>
      <c r="AU261"/>
    </row>
    <row r="262" spans="1:47" x14ac:dyDescent="0.35">
      <c r="A262" t="s">
        <v>145</v>
      </c>
      <c r="C262" t="s">
        <v>149</v>
      </c>
      <c r="D262" t="s">
        <v>150</v>
      </c>
      <c r="E262" t="s">
        <v>121</v>
      </c>
      <c r="L262" t="s">
        <v>129</v>
      </c>
      <c r="M262" s="14">
        <v>43983</v>
      </c>
      <c r="N262" s="14">
        <v>43983</v>
      </c>
      <c r="O262">
        <v>619047.62</v>
      </c>
      <c r="X262" t="s">
        <v>144</v>
      </c>
      <c r="Y262">
        <v>6</v>
      </c>
      <c r="Z262">
        <v>6</v>
      </c>
      <c r="AA262">
        <v>2020</v>
      </c>
      <c r="AB262">
        <v>0</v>
      </c>
      <c r="AC262" t="s">
        <v>8</v>
      </c>
      <c r="AD262" t="s">
        <v>8</v>
      </c>
      <c r="AE262">
        <v>2020</v>
      </c>
      <c r="AF262">
        <v>2020</v>
      </c>
      <c r="AU262"/>
    </row>
    <row r="263" spans="1:47" x14ac:dyDescent="0.35">
      <c r="A263" t="s">
        <v>143</v>
      </c>
      <c r="B263" t="s">
        <v>137</v>
      </c>
      <c r="C263" t="s">
        <v>149</v>
      </c>
      <c r="D263" t="s">
        <v>150</v>
      </c>
      <c r="E263" t="s">
        <v>121</v>
      </c>
      <c r="L263" t="s">
        <v>129</v>
      </c>
      <c r="M263" s="14">
        <v>43983</v>
      </c>
      <c r="N263" s="14">
        <v>43983</v>
      </c>
      <c r="O263">
        <v>5000000</v>
      </c>
      <c r="X263" t="s">
        <v>137</v>
      </c>
      <c r="Y263">
        <v>6</v>
      </c>
      <c r="Z263">
        <v>6</v>
      </c>
      <c r="AA263">
        <v>2020</v>
      </c>
      <c r="AB263">
        <v>0</v>
      </c>
      <c r="AC263" t="s">
        <v>8</v>
      </c>
      <c r="AD263" t="s">
        <v>8</v>
      </c>
      <c r="AE263">
        <v>2020</v>
      </c>
      <c r="AF263">
        <v>2020</v>
      </c>
      <c r="AU263"/>
    </row>
    <row r="264" spans="1:47" x14ac:dyDescent="0.35">
      <c r="A264" t="s">
        <v>148</v>
      </c>
      <c r="B264" t="s">
        <v>135</v>
      </c>
      <c r="C264" t="s">
        <v>149</v>
      </c>
      <c r="D264" t="s">
        <v>150</v>
      </c>
      <c r="E264" t="s">
        <v>121</v>
      </c>
      <c r="L264" t="s">
        <v>129</v>
      </c>
      <c r="M264" s="14">
        <v>43983</v>
      </c>
      <c r="N264" s="14">
        <v>43983</v>
      </c>
      <c r="O264">
        <v>373904.76</v>
      </c>
      <c r="X264" t="s">
        <v>135</v>
      </c>
      <c r="Y264">
        <v>6</v>
      </c>
      <c r="Z264">
        <v>6</v>
      </c>
      <c r="AA264">
        <v>2020</v>
      </c>
      <c r="AB264">
        <v>0</v>
      </c>
      <c r="AC264" t="s">
        <v>8</v>
      </c>
      <c r="AD264" t="s">
        <v>8</v>
      </c>
      <c r="AE264">
        <v>2020</v>
      </c>
      <c r="AF264">
        <v>2020</v>
      </c>
      <c r="AU264"/>
    </row>
    <row r="265" spans="1:47" x14ac:dyDescent="0.35">
      <c r="A265" t="s">
        <v>153</v>
      </c>
      <c r="C265" t="s">
        <v>120</v>
      </c>
      <c r="E265" t="s">
        <v>121</v>
      </c>
      <c r="L265" t="s">
        <v>129</v>
      </c>
      <c r="M265" s="14">
        <v>43983</v>
      </c>
      <c r="N265" s="14">
        <v>43983</v>
      </c>
      <c r="O265">
        <v>1353595.24</v>
      </c>
      <c r="X265" t="s">
        <v>154</v>
      </c>
      <c r="Y265">
        <v>6</v>
      </c>
      <c r="Z265">
        <v>6</v>
      </c>
      <c r="AA265">
        <v>2020</v>
      </c>
      <c r="AB265">
        <v>0</v>
      </c>
      <c r="AC265" t="s">
        <v>8</v>
      </c>
      <c r="AD265" t="s">
        <v>8</v>
      </c>
      <c r="AE265">
        <v>2020</v>
      </c>
      <c r="AF265">
        <v>2020</v>
      </c>
      <c r="AU265"/>
    </row>
    <row r="266" spans="1:47" x14ac:dyDescent="0.35">
      <c r="A266" t="s">
        <v>155</v>
      </c>
      <c r="C266" t="s">
        <v>149</v>
      </c>
      <c r="D266" t="s">
        <v>150</v>
      </c>
      <c r="E266" t="s">
        <v>121</v>
      </c>
      <c r="L266" t="s">
        <v>129</v>
      </c>
      <c r="M266" s="14">
        <v>43983</v>
      </c>
      <c r="N266" s="14">
        <v>43983</v>
      </c>
      <c r="O266">
        <v>31904.76</v>
      </c>
      <c r="X266" t="s">
        <v>156</v>
      </c>
      <c r="Y266">
        <v>6</v>
      </c>
      <c r="Z266">
        <v>6</v>
      </c>
      <c r="AA266">
        <v>2020</v>
      </c>
      <c r="AB266">
        <v>0</v>
      </c>
      <c r="AC266" t="s">
        <v>8</v>
      </c>
      <c r="AD266" t="s">
        <v>8</v>
      </c>
      <c r="AE266">
        <v>2020</v>
      </c>
      <c r="AF266">
        <v>2020</v>
      </c>
      <c r="AU266"/>
    </row>
    <row r="267" spans="1:47" x14ac:dyDescent="0.35">
      <c r="A267" t="s">
        <v>155</v>
      </c>
      <c r="C267" t="s">
        <v>149</v>
      </c>
      <c r="D267" t="s">
        <v>150</v>
      </c>
      <c r="E267" t="s">
        <v>121</v>
      </c>
      <c r="L267" t="s">
        <v>129</v>
      </c>
      <c r="M267" s="14">
        <v>43983</v>
      </c>
      <c r="N267" s="14">
        <v>43983</v>
      </c>
      <c r="O267">
        <v>5952380.9500000002</v>
      </c>
      <c r="X267" t="s">
        <v>156</v>
      </c>
      <c r="Y267">
        <v>6</v>
      </c>
      <c r="Z267">
        <v>6</v>
      </c>
      <c r="AA267">
        <v>2020</v>
      </c>
      <c r="AB267">
        <v>0</v>
      </c>
      <c r="AC267" t="s">
        <v>8</v>
      </c>
      <c r="AD267" t="s">
        <v>8</v>
      </c>
      <c r="AE267">
        <v>2020</v>
      </c>
      <c r="AF267">
        <v>2020</v>
      </c>
      <c r="AU267"/>
    </row>
    <row r="268" spans="1:47" x14ac:dyDescent="0.35">
      <c r="A268" t="s">
        <v>123</v>
      </c>
      <c r="C268" t="s">
        <v>149</v>
      </c>
      <c r="D268" t="s">
        <v>150</v>
      </c>
      <c r="E268" t="s">
        <v>121</v>
      </c>
      <c r="L268" t="s">
        <v>129</v>
      </c>
      <c r="M268" s="14">
        <v>43983</v>
      </c>
      <c r="N268" s="14">
        <v>43983</v>
      </c>
      <c r="O268">
        <v>9523.81</v>
      </c>
      <c r="X268" t="s">
        <v>124</v>
      </c>
      <c r="Y268">
        <v>6</v>
      </c>
      <c r="Z268">
        <v>6</v>
      </c>
      <c r="AA268">
        <v>2020</v>
      </c>
      <c r="AB268">
        <v>0</v>
      </c>
      <c r="AC268" t="s">
        <v>8</v>
      </c>
      <c r="AD268" t="s">
        <v>8</v>
      </c>
      <c r="AE268">
        <v>2020</v>
      </c>
      <c r="AF268">
        <v>2020</v>
      </c>
      <c r="AU268"/>
    </row>
    <row r="269" spans="1:47" x14ac:dyDescent="0.35">
      <c r="A269" t="s">
        <v>125</v>
      </c>
      <c r="C269" t="s">
        <v>149</v>
      </c>
      <c r="D269" t="s">
        <v>150</v>
      </c>
      <c r="E269" t="s">
        <v>121</v>
      </c>
      <c r="L269" t="s">
        <v>129</v>
      </c>
      <c r="M269" s="14">
        <v>43983</v>
      </c>
      <c r="N269" s="14">
        <v>43983</v>
      </c>
      <c r="O269">
        <v>6107619.0499999998</v>
      </c>
      <c r="X269" t="s">
        <v>124</v>
      </c>
      <c r="Y269">
        <v>6</v>
      </c>
      <c r="Z269">
        <v>6</v>
      </c>
      <c r="AA269">
        <v>2020</v>
      </c>
      <c r="AB269">
        <v>0</v>
      </c>
      <c r="AC269" t="s">
        <v>8</v>
      </c>
      <c r="AD269" t="s">
        <v>8</v>
      </c>
      <c r="AE269">
        <v>2020</v>
      </c>
      <c r="AF269">
        <v>2020</v>
      </c>
      <c r="AU269"/>
    </row>
    <row r="270" spans="1:47" x14ac:dyDescent="0.35">
      <c r="A270" t="s">
        <v>126</v>
      </c>
      <c r="C270" t="s">
        <v>149</v>
      </c>
      <c r="D270" t="s">
        <v>150</v>
      </c>
      <c r="E270" t="s">
        <v>121</v>
      </c>
      <c r="L270" t="s">
        <v>129</v>
      </c>
      <c r="M270" s="14">
        <v>43983</v>
      </c>
      <c r="N270" s="14">
        <v>43983</v>
      </c>
      <c r="O270">
        <v>83333.33</v>
      </c>
      <c r="X270" t="s">
        <v>127</v>
      </c>
      <c r="Y270">
        <v>6</v>
      </c>
      <c r="Z270">
        <v>6</v>
      </c>
      <c r="AA270">
        <v>2020</v>
      </c>
      <c r="AB270">
        <v>0</v>
      </c>
      <c r="AC270" t="s">
        <v>8</v>
      </c>
      <c r="AD270" t="s">
        <v>8</v>
      </c>
      <c r="AE270">
        <v>2020</v>
      </c>
      <c r="AF270">
        <v>2020</v>
      </c>
      <c r="AU270"/>
    </row>
    <row r="271" spans="1:47" x14ac:dyDescent="0.35">
      <c r="A271" t="s">
        <v>141</v>
      </c>
      <c r="C271" t="s">
        <v>149</v>
      </c>
      <c r="D271" t="s">
        <v>150</v>
      </c>
      <c r="E271" t="s">
        <v>121</v>
      </c>
      <c r="L271" t="s">
        <v>129</v>
      </c>
      <c r="M271" s="14">
        <v>43983</v>
      </c>
      <c r="N271" s="14">
        <v>43983</v>
      </c>
      <c r="O271">
        <v>5689523.8099999996</v>
      </c>
      <c r="X271" t="s">
        <v>142</v>
      </c>
      <c r="Y271">
        <v>6</v>
      </c>
      <c r="Z271">
        <v>6</v>
      </c>
      <c r="AA271">
        <v>2020</v>
      </c>
      <c r="AB271">
        <v>0</v>
      </c>
      <c r="AC271" t="s">
        <v>8</v>
      </c>
      <c r="AD271" t="s">
        <v>8</v>
      </c>
      <c r="AE271">
        <v>2020</v>
      </c>
      <c r="AF271">
        <v>2020</v>
      </c>
      <c r="AU271"/>
    </row>
    <row r="272" spans="1:47" x14ac:dyDescent="0.35">
      <c r="A272" t="s">
        <v>136</v>
      </c>
      <c r="B272" t="s">
        <v>140</v>
      </c>
      <c r="C272" t="s">
        <v>149</v>
      </c>
      <c r="D272" t="s">
        <v>150</v>
      </c>
      <c r="E272" t="s">
        <v>121</v>
      </c>
      <c r="L272" t="s">
        <v>129</v>
      </c>
      <c r="M272" s="14">
        <v>43983</v>
      </c>
      <c r="N272" s="14">
        <v>43983</v>
      </c>
      <c r="O272">
        <v>3607154.04</v>
      </c>
      <c r="X272" t="s">
        <v>140</v>
      </c>
      <c r="Y272">
        <v>6</v>
      </c>
      <c r="Z272">
        <v>6</v>
      </c>
      <c r="AA272">
        <v>2020</v>
      </c>
      <c r="AB272">
        <v>0</v>
      </c>
      <c r="AC272" t="s">
        <v>8</v>
      </c>
      <c r="AD272" t="s">
        <v>8</v>
      </c>
      <c r="AE272">
        <v>2020</v>
      </c>
      <c r="AF272">
        <v>2020</v>
      </c>
      <c r="AU272"/>
    </row>
    <row r="273" spans="1:47" x14ac:dyDescent="0.35">
      <c r="A273" t="s">
        <v>146</v>
      </c>
      <c r="C273" t="s">
        <v>149</v>
      </c>
      <c r="D273" t="s">
        <v>159</v>
      </c>
      <c r="E273" t="s">
        <v>121</v>
      </c>
      <c r="L273" t="s">
        <v>129</v>
      </c>
      <c r="M273" s="14">
        <v>43983</v>
      </c>
      <c r="N273" s="14">
        <v>43983</v>
      </c>
      <c r="O273">
        <v>579761.9</v>
      </c>
      <c r="X273" t="s">
        <v>147</v>
      </c>
      <c r="Y273">
        <v>6</v>
      </c>
      <c r="Z273">
        <v>6</v>
      </c>
      <c r="AA273">
        <v>2020</v>
      </c>
      <c r="AB273">
        <v>0</v>
      </c>
      <c r="AC273" t="s">
        <v>8</v>
      </c>
      <c r="AD273" t="s">
        <v>8</v>
      </c>
      <c r="AE273">
        <v>2020</v>
      </c>
      <c r="AF273">
        <v>2020</v>
      </c>
      <c r="AU273"/>
    </row>
    <row r="274" spans="1:47" x14ac:dyDescent="0.35">
      <c r="A274" t="s">
        <v>160</v>
      </c>
      <c r="B274" t="s">
        <v>119</v>
      </c>
      <c r="C274" t="s">
        <v>149</v>
      </c>
      <c r="D274" t="s">
        <v>150</v>
      </c>
      <c r="E274" t="s">
        <v>121</v>
      </c>
      <c r="L274" t="s">
        <v>129</v>
      </c>
      <c r="M274" s="14">
        <v>43983</v>
      </c>
      <c r="N274" s="14">
        <v>43983</v>
      </c>
      <c r="O274">
        <v>2642857.14</v>
      </c>
      <c r="X274" t="s">
        <v>119</v>
      </c>
      <c r="Y274">
        <v>6</v>
      </c>
      <c r="Z274">
        <v>6</v>
      </c>
      <c r="AA274">
        <v>2020</v>
      </c>
      <c r="AB274">
        <v>0</v>
      </c>
      <c r="AC274" t="s">
        <v>8</v>
      </c>
      <c r="AD274" t="s">
        <v>8</v>
      </c>
      <c r="AE274">
        <v>2020</v>
      </c>
      <c r="AF274">
        <v>2020</v>
      </c>
      <c r="AU274"/>
    </row>
    <row r="275" spans="1:47" x14ac:dyDescent="0.35">
      <c r="A275" t="s">
        <v>143</v>
      </c>
      <c r="C275" t="s">
        <v>120</v>
      </c>
      <c r="E275" t="s">
        <v>121</v>
      </c>
      <c r="L275" t="s">
        <v>122</v>
      </c>
      <c r="M275" s="14">
        <v>43983</v>
      </c>
      <c r="N275" s="14">
        <v>43983</v>
      </c>
      <c r="P275">
        <v>2102904.7599999998</v>
      </c>
      <c r="X275" t="s">
        <v>144</v>
      </c>
      <c r="Y275">
        <v>6</v>
      </c>
      <c r="Z275">
        <v>6</v>
      </c>
      <c r="AA275">
        <v>2020</v>
      </c>
      <c r="AB275">
        <v>0</v>
      </c>
      <c r="AC275" t="s">
        <v>8</v>
      </c>
      <c r="AD275" t="s">
        <v>8</v>
      </c>
      <c r="AE275">
        <v>2020</v>
      </c>
      <c r="AF275">
        <v>2020</v>
      </c>
      <c r="AU275"/>
    </row>
    <row r="276" spans="1:47" x14ac:dyDescent="0.35">
      <c r="A276" t="s">
        <v>143</v>
      </c>
      <c r="C276" t="s">
        <v>149</v>
      </c>
      <c r="D276" t="s">
        <v>150</v>
      </c>
      <c r="E276" t="s">
        <v>121</v>
      </c>
      <c r="L276" t="s">
        <v>129</v>
      </c>
      <c r="M276" s="14">
        <v>43983</v>
      </c>
      <c r="N276" s="14">
        <v>43983</v>
      </c>
      <c r="O276">
        <v>3690476.19</v>
      </c>
      <c r="X276" t="s">
        <v>144</v>
      </c>
      <c r="Y276">
        <v>6</v>
      </c>
      <c r="Z276">
        <v>6</v>
      </c>
      <c r="AA276">
        <v>2020</v>
      </c>
      <c r="AB276">
        <v>0</v>
      </c>
      <c r="AC276" t="s">
        <v>8</v>
      </c>
      <c r="AD276" t="s">
        <v>8</v>
      </c>
      <c r="AE276">
        <v>2020</v>
      </c>
      <c r="AF276">
        <v>2020</v>
      </c>
      <c r="AU276"/>
    </row>
    <row r="277" spans="1:47" x14ac:dyDescent="0.35">
      <c r="A277" t="s">
        <v>143</v>
      </c>
      <c r="B277" t="s">
        <v>135</v>
      </c>
      <c r="C277" t="s">
        <v>120</v>
      </c>
      <c r="E277" t="s">
        <v>121</v>
      </c>
      <c r="L277" t="s">
        <v>129</v>
      </c>
      <c r="M277" s="14">
        <v>43983</v>
      </c>
      <c r="N277" s="14">
        <v>43983</v>
      </c>
      <c r="O277">
        <v>449357.14</v>
      </c>
      <c r="X277" t="s">
        <v>135</v>
      </c>
      <c r="Y277">
        <v>6</v>
      </c>
      <c r="Z277">
        <v>6</v>
      </c>
      <c r="AA277">
        <v>2020</v>
      </c>
      <c r="AB277">
        <v>0</v>
      </c>
      <c r="AC277" t="s">
        <v>8</v>
      </c>
      <c r="AD277" t="s">
        <v>8</v>
      </c>
      <c r="AE277">
        <v>2020</v>
      </c>
      <c r="AF277">
        <v>2020</v>
      </c>
      <c r="AU277"/>
    </row>
    <row r="278" spans="1:47" x14ac:dyDescent="0.35">
      <c r="A278" t="s">
        <v>155</v>
      </c>
      <c r="C278" t="s">
        <v>149</v>
      </c>
      <c r="D278" t="s">
        <v>150</v>
      </c>
      <c r="E278" t="s">
        <v>121</v>
      </c>
      <c r="L278" t="s">
        <v>129</v>
      </c>
      <c r="M278" s="14">
        <v>43983</v>
      </c>
      <c r="N278" s="14">
        <v>43983</v>
      </c>
      <c r="O278">
        <v>4346428.57</v>
      </c>
      <c r="X278" t="s">
        <v>156</v>
      </c>
      <c r="Y278">
        <v>6</v>
      </c>
      <c r="Z278">
        <v>6</v>
      </c>
      <c r="AA278">
        <v>2020</v>
      </c>
      <c r="AB278">
        <v>0</v>
      </c>
      <c r="AC278" t="s">
        <v>8</v>
      </c>
      <c r="AD278" t="s">
        <v>8</v>
      </c>
      <c r="AE278">
        <v>2020</v>
      </c>
      <c r="AF278">
        <v>2020</v>
      </c>
      <c r="AU278"/>
    </row>
    <row r="279" spans="1:47" x14ac:dyDescent="0.35">
      <c r="A279" t="s">
        <v>146</v>
      </c>
      <c r="C279" t="s">
        <v>120</v>
      </c>
      <c r="E279" t="s">
        <v>121</v>
      </c>
      <c r="L279" t="s">
        <v>129</v>
      </c>
      <c r="M279" s="14">
        <v>43983</v>
      </c>
      <c r="N279" s="14">
        <v>43983</v>
      </c>
      <c r="O279">
        <v>3720547.62</v>
      </c>
      <c r="X279" t="s">
        <v>147</v>
      </c>
      <c r="Y279">
        <v>6</v>
      </c>
      <c r="Z279">
        <v>6</v>
      </c>
      <c r="AA279">
        <v>2020</v>
      </c>
      <c r="AB279">
        <v>0</v>
      </c>
      <c r="AC279" t="s">
        <v>8</v>
      </c>
      <c r="AD279" t="s">
        <v>8</v>
      </c>
      <c r="AE279">
        <v>2020</v>
      </c>
      <c r="AF279">
        <v>2020</v>
      </c>
      <c r="AU279"/>
    </row>
    <row r="280" spans="1:47" x14ac:dyDescent="0.35">
      <c r="A280" t="s">
        <v>155</v>
      </c>
      <c r="C280" t="s">
        <v>120</v>
      </c>
      <c r="E280" t="s">
        <v>121</v>
      </c>
      <c r="L280" t="s">
        <v>122</v>
      </c>
      <c r="M280" s="14">
        <v>43983</v>
      </c>
      <c r="N280" s="14">
        <v>43983</v>
      </c>
      <c r="P280">
        <v>1150619.05</v>
      </c>
      <c r="X280" t="s">
        <v>156</v>
      </c>
      <c r="Y280">
        <v>6</v>
      </c>
      <c r="Z280">
        <v>6</v>
      </c>
      <c r="AA280">
        <v>2020</v>
      </c>
      <c r="AB280">
        <v>0</v>
      </c>
      <c r="AC280" t="s">
        <v>8</v>
      </c>
      <c r="AD280" t="s">
        <v>8</v>
      </c>
      <c r="AE280">
        <v>2020</v>
      </c>
      <c r="AF280">
        <v>2020</v>
      </c>
      <c r="AU280"/>
    </row>
    <row r="281" spans="1:47" x14ac:dyDescent="0.35">
      <c r="A281" t="s">
        <v>146</v>
      </c>
      <c r="C281" t="s">
        <v>120</v>
      </c>
      <c r="E281" t="s">
        <v>121</v>
      </c>
      <c r="L281" t="s">
        <v>129</v>
      </c>
      <c r="M281" s="14">
        <v>43983</v>
      </c>
      <c r="N281" s="14">
        <v>43983</v>
      </c>
      <c r="O281">
        <v>1020952.38</v>
      </c>
      <c r="X281" t="s">
        <v>147</v>
      </c>
      <c r="Y281">
        <v>6</v>
      </c>
      <c r="Z281">
        <v>6</v>
      </c>
      <c r="AA281">
        <v>2020</v>
      </c>
      <c r="AB281">
        <v>0</v>
      </c>
      <c r="AC281" t="s">
        <v>8</v>
      </c>
      <c r="AD281" t="s">
        <v>8</v>
      </c>
      <c r="AE281">
        <v>2020</v>
      </c>
      <c r="AF281">
        <v>2020</v>
      </c>
      <c r="AU281"/>
    </row>
    <row r="282" spans="1:47" x14ac:dyDescent="0.35">
      <c r="A282" t="s">
        <v>128</v>
      </c>
      <c r="C282" t="s">
        <v>120</v>
      </c>
      <c r="E282" t="s">
        <v>121</v>
      </c>
      <c r="L282" t="s">
        <v>122</v>
      </c>
      <c r="M282" s="14">
        <v>43983</v>
      </c>
      <c r="N282" s="14">
        <v>43983</v>
      </c>
      <c r="P282">
        <v>18857.14</v>
      </c>
      <c r="X282" t="s">
        <v>119</v>
      </c>
      <c r="Y282">
        <v>6</v>
      </c>
      <c r="Z282">
        <v>6</v>
      </c>
      <c r="AA282">
        <v>2020</v>
      </c>
      <c r="AB282">
        <v>0</v>
      </c>
      <c r="AC282" t="s">
        <v>8</v>
      </c>
      <c r="AD282" t="s">
        <v>8</v>
      </c>
      <c r="AE282">
        <v>2020</v>
      </c>
      <c r="AF282">
        <v>2020</v>
      </c>
      <c r="AU282"/>
    </row>
    <row r="283" spans="1:47" x14ac:dyDescent="0.35">
      <c r="A283" t="s">
        <v>128</v>
      </c>
      <c r="C283" t="s">
        <v>120</v>
      </c>
      <c r="E283" t="s">
        <v>121</v>
      </c>
      <c r="L283" t="s">
        <v>129</v>
      </c>
      <c r="M283" s="14">
        <v>43983</v>
      </c>
      <c r="N283" s="14">
        <v>43983</v>
      </c>
      <c r="O283">
        <v>95619.05</v>
      </c>
      <c r="X283" t="s">
        <v>119</v>
      </c>
      <c r="Y283">
        <v>6</v>
      </c>
      <c r="Z283">
        <v>6</v>
      </c>
      <c r="AA283">
        <v>2020</v>
      </c>
      <c r="AB283">
        <v>0</v>
      </c>
      <c r="AC283" t="s">
        <v>8</v>
      </c>
      <c r="AD283" t="s">
        <v>8</v>
      </c>
      <c r="AE283">
        <v>2020</v>
      </c>
      <c r="AF283">
        <v>2020</v>
      </c>
      <c r="AU283"/>
    </row>
    <row r="284" spans="1:47" x14ac:dyDescent="0.35">
      <c r="B284" t="s">
        <v>135</v>
      </c>
      <c r="C284" t="s">
        <v>120</v>
      </c>
      <c r="E284" t="s">
        <v>121</v>
      </c>
      <c r="L284" t="s">
        <v>122</v>
      </c>
      <c r="M284" s="14">
        <v>43983</v>
      </c>
      <c r="N284" s="14">
        <v>43983</v>
      </c>
      <c r="P284">
        <v>354023.81</v>
      </c>
      <c r="X284" t="s">
        <v>135</v>
      </c>
      <c r="Y284">
        <v>6</v>
      </c>
      <c r="Z284">
        <v>6</v>
      </c>
      <c r="AA284">
        <v>2020</v>
      </c>
      <c r="AB284">
        <v>0</v>
      </c>
      <c r="AC284" t="s">
        <v>8</v>
      </c>
      <c r="AD284" t="s">
        <v>8</v>
      </c>
      <c r="AE284">
        <v>2020</v>
      </c>
      <c r="AF284">
        <v>2020</v>
      </c>
      <c r="AU284"/>
    </row>
    <row r="285" spans="1:47" x14ac:dyDescent="0.35">
      <c r="A285" t="s">
        <v>123</v>
      </c>
      <c r="C285" t="s">
        <v>120</v>
      </c>
      <c r="E285" t="s">
        <v>121</v>
      </c>
      <c r="L285" t="s">
        <v>122</v>
      </c>
      <c r="M285" s="14">
        <v>43983</v>
      </c>
      <c r="N285" s="14">
        <v>43983</v>
      </c>
      <c r="P285">
        <v>3795833.33</v>
      </c>
      <c r="X285" t="s">
        <v>124</v>
      </c>
      <c r="Y285">
        <v>6</v>
      </c>
      <c r="Z285">
        <v>6</v>
      </c>
      <c r="AA285">
        <v>2020</v>
      </c>
      <c r="AB285">
        <v>0</v>
      </c>
      <c r="AC285" t="s">
        <v>8</v>
      </c>
      <c r="AD285" t="s">
        <v>8</v>
      </c>
      <c r="AE285">
        <v>2020</v>
      </c>
      <c r="AF285">
        <v>2020</v>
      </c>
      <c r="AU285"/>
    </row>
    <row r="286" spans="1:47" x14ac:dyDescent="0.35">
      <c r="A286" t="s">
        <v>125</v>
      </c>
      <c r="C286" t="s">
        <v>120</v>
      </c>
      <c r="E286" t="s">
        <v>121</v>
      </c>
      <c r="L286" t="s">
        <v>122</v>
      </c>
      <c r="M286" s="14">
        <v>43983</v>
      </c>
      <c r="N286" s="14">
        <v>43983</v>
      </c>
      <c r="P286">
        <v>383166.67</v>
      </c>
      <c r="X286" t="s">
        <v>124</v>
      </c>
      <c r="Y286">
        <v>6</v>
      </c>
      <c r="Z286">
        <v>6</v>
      </c>
      <c r="AA286">
        <v>2020</v>
      </c>
      <c r="AB286">
        <v>0</v>
      </c>
      <c r="AC286" t="s">
        <v>8</v>
      </c>
      <c r="AD286" t="s">
        <v>8</v>
      </c>
      <c r="AE286">
        <v>2020</v>
      </c>
      <c r="AF286">
        <v>2020</v>
      </c>
      <c r="AU286"/>
    </row>
    <row r="287" spans="1:47" x14ac:dyDescent="0.35">
      <c r="A287" t="s">
        <v>126</v>
      </c>
      <c r="C287" t="s">
        <v>120</v>
      </c>
      <c r="E287" t="s">
        <v>121</v>
      </c>
      <c r="L287" t="s">
        <v>122</v>
      </c>
      <c r="M287" s="14">
        <v>43983</v>
      </c>
      <c r="N287" s="14">
        <v>43983</v>
      </c>
      <c r="P287">
        <v>26380.95</v>
      </c>
      <c r="X287" t="s">
        <v>127</v>
      </c>
      <c r="Y287">
        <v>6</v>
      </c>
      <c r="Z287">
        <v>6</v>
      </c>
      <c r="AA287">
        <v>2020</v>
      </c>
      <c r="AB287">
        <v>0</v>
      </c>
      <c r="AC287" t="s">
        <v>8</v>
      </c>
      <c r="AD287" t="s">
        <v>8</v>
      </c>
      <c r="AE287">
        <v>2020</v>
      </c>
      <c r="AF287">
        <v>2020</v>
      </c>
      <c r="AU287"/>
    </row>
    <row r="288" spans="1:47" x14ac:dyDescent="0.35">
      <c r="A288" t="s">
        <v>146</v>
      </c>
      <c r="C288" t="s">
        <v>120</v>
      </c>
      <c r="E288" t="s">
        <v>121</v>
      </c>
      <c r="L288" t="s">
        <v>129</v>
      </c>
      <c r="M288" s="14">
        <v>43983</v>
      </c>
      <c r="N288" s="14">
        <v>43983</v>
      </c>
      <c r="O288">
        <v>1560547.62</v>
      </c>
      <c r="X288" t="s">
        <v>147</v>
      </c>
      <c r="Y288">
        <v>6</v>
      </c>
      <c r="Z288">
        <v>6</v>
      </c>
      <c r="AA288">
        <v>2020</v>
      </c>
      <c r="AB288">
        <v>0</v>
      </c>
      <c r="AC288" t="s">
        <v>8</v>
      </c>
      <c r="AD288" t="s">
        <v>8</v>
      </c>
      <c r="AE288">
        <v>2020</v>
      </c>
      <c r="AF288">
        <v>2020</v>
      </c>
      <c r="AU288"/>
    </row>
    <row r="289" spans="1:47" x14ac:dyDescent="0.35">
      <c r="A289" t="s">
        <v>145</v>
      </c>
      <c r="C289" t="s">
        <v>120</v>
      </c>
      <c r="E289" t="s">
        <v>121</v>
      </c>
      <c r="L289" t="s">
        <v>122</v>
      </c>
      <c r="M289" s="14">
        <v>43983</v>
      </c>
      <c r="N289" s="14">
        <v>43983</v>
      </c>
      <c r="P289">
        <v>5826261.9000000004</v>
      </c>
      <c r="X289" t="s">
        <v>144</v>
      </c>
      <c r="Y289">
        <v>6</v>
      </c>
      <c r="Z289">
        <v>6</v>
      </c>
      <c r="AA289">
        <v>2020</v>
      </c>
      <c r="AB289">
        <v>0</v>
      </c>
      <c r="AC289" t="s">
        <v>8</v>
      </c>
      <c r="AD289" t="s">
        <v>8</v>
      </c>
      <c r="AE289">
        <v>2020</v>
      </c>
      <c r="AF289">
        <v>2020</v>
      </c>
      <c r="AU289"/>
    </row>
    <row r="290" spans="1:47" x14ac:dyDescent="0.35">
      <c r="A290" t="s">
        <v>143</v>
      </c>
      <c r="C290" t="s">
        <v>120</v>
      </c>
      <c r="E290" t="s">
        <v>121</v>
      </c>
      <c r="L290" t="s">
        <v>122</v>
      </c>
      <c r="M290" s="14">
        <v>43983</v>
      </c>
      <c r="N290" s="14">
        <v>43983</v>
      </c>
      <c r="P290">
        <v>5421952.3799999999</v>
      </c>
      <c r="X290" t="s">
        <v>144</v>
      </c>
      <c r="Y290">
        <v>6</v>
      </c>
      <c r="Z290">
        <v>6</v>
      </c>
      <c r="AA290">
        <v>2020</v>
      </c>
      <c r="AB290">
        <v>0</v>
      </c>
      <c r="AC290" t="s">
        <v>8</v>
      </c>
      <c r="AD290" t="s">
        <v>8</v>
      </c>
      <c r="AE290">
        <v>2020</v>
      </c>
      <c r="AF290">
        <v>2020</v>
      </c>
      <c r="AU290"/>
    </row>
    <row r="291" spans="1:47" x14ac:dyDescent="0.35">
      <c r="A291" t="s">
        <v>136</v>
      </c>
      <c r="B291" t="s">
        <v>137</v>
      </c>
      <c r="C291" t="s">
        <v>120</v>
      </c>
      <c r="E291" t="s">
        <v>121</v>
      </c>
      <c r="L291" t="s">
        <v>122</v>
      </c>
      <c r="M291" s="14">
        <v>43983</v>
      </c>
      <c r="N291" s="14">
        <v>43983</v>
      </c>
      <c r="P291">
        <v>3404976.19</v>
      </c>
      <c r="X291" t="s">
        <v>137</v>
      </c>
      <c r="Y291">
        <v>6</v>
      </c>
      <c r="Z291">
        <v>6</v>
      </c>
      <c r="AA291">
        <v>2020</v>
      </c>
      <c r="AB291">
        <v>0</v>
      </c>
      <c r="AC291" t="s">
        <v>8</v>
      </c>
      <c r="AD291" t="s">
        <v>8</v>
      </c>
      <c r="AE291">
        <v>2020</v>
      </c>
      <c r="AF291">
        <v>2020</v>
      </c>
      <c r="AU291"/>
    </row>
    <row r="292" spans="1:47" x14ac:dyDescent="0.35">
      <c r="A292" t="s">
        <v>141</v>
      </c>
      <c r="C292" t="s">
        <v>120</v>
      </c>
      <c r="E292" t="s">
        <v>121</v>
      </c>
      <c r="L292" t="s">
        <v>122</v>
      </c>
      <c r="M292" s="14">
        <v>43983</v>
      </c>
      <c r="N292" s="14">
        <v>43983</v>
      </c>
      <c r="P292">
        <v>97500</v>
      </c>
      <c r="X292" t="s">
        <v>142</v>
      </c>
      <c r="Y292">
        <v>6</v>
      </c>
      <c r="Z292">
        <v>6</v>
      </c>
      <c r="AA292">
        <v>2020</v>
      </c>
      <c r="AB292">
        <v>0</v>
      </c>
      <c r="AC292" t="s">
        <v>8</v>
      </c>
      <c r="AD292" t="s">
        <v>8</v>
      </c>
      <c r="AE292">
        <v>2020</v>
      </c>
      <c r="AF292">
        <v>2020</v>
      </c>
      <c r="AU292"/>
    </row>
    <row r="293" spans="1:47" x14ac:dyDescent="0.35">
      <c r="A293" t="s">
        <v>138</v>
      </c>
      <c r="C293" t="s">
        <v>120</v>
      </c>
      <c r="E293" t="s">
        <v>121</v>
      </c>
      <c r="L293" t="s">
        <v>122</v>
      </c>
      <c r="M293" s="14">
        <v>43983</v>
      </c>
      <c r="N293" s="14">
        <v>43983</v>
      </c>
      <c r="P293">
        <v>8141428.5700000003</v>
      </c>
      <c r="X293" t="s">
        <v>139</v>
      </c>
      <c r="Y293">
        <v>6</v>
      </c>
      <c r="Z293">
        <v>6</v>
      </c>
      <c r="AA293">
        <v>2020</v>
      </c>
      <c r="AB293">
        <v>0</v>
      </c>
      <c r="AC293" t="s">
        <v>8</v>
      </c>
      <c r="AD293" t="s">
        <v>8</v>
      </c>
      <c r="AE293">
        <v>2020</v>
      </c>
      <c r="AF293">
        <v>2020</v>
      </c>
      <c r="AU293"/>
    </row>
    <row r="294" spans="1:47" x14ac:dyDescent="0.35">
      <c r="A294" t="s">
        <v>133</v>
      </c>
      <c r="C294" t="s">
        <v>120</v>
      </c>
      <c r="E294" t="s">
        <v>121</v>
      </c>
      <c r="L294" t="s">
        <v>122</v>
      </c>
      <c r="M294" s="14">
        <v>43983</v>
      </c>
      <c r="N294" s="14">
        <v>43983</v>
      </c>
      <c r="P294">
        <v>64476.19</v>
      </c>
      <c r="X294" t="s">
        <v>134</v>
      </c>
      <c r="Y294">
        <v>6</v>
      </c>
      <c r="Z294">
        <v>6</v>
      </c>
      <c r="AA294">
        <v>2020</v>
      </c>
      <c r="AB294">
        <v>0</v>
      </c>
      <c r="AC294" t="s">
        <v>8</v>
      </c>
      <c r="AD294" t="s">
        <v>8</v>
      </c>
      <c r="AE294">
        <v>2020</v>
      </c>
      <c r="AF294">
        <v>2020</v>
      </c>
      <c r="AU294"/>
    </row>
    <row r="295" spans="1:47" x14ac:dyDescent="0.35">
      <c r="A295" t="s">
        <v>155</v>
      </c>
      <c r="C295" t="s">
        <v>120</v>
      </c>
      <c r="E295" t="s">
        <v>121</v>
      </c>
      <c r="L295" t="s">
        <v>122</v>
      </c>
      <c r="M295" s="14">
        <v>43983</v>
      </c>
      <c r="N295" s="14">
        <v>43983</v>
      </c>
      <c r="P295">
        <v>1132690.48</v>
      </c>
      <c r="X295" t="s">
        <v>156</v>
      </c>
      <c r="Y295">
        <v>6</v>
      </c>
      <c r="Z295">
        <v>6</v>
      </c>
      <c r="AA295">
        <v>2020</v>
      </c>
      <c r="AB295">
        <v>0</v>
      </c>
      <c r="AC295" t="s">
        <v>8</v>
      </c>
      <c r="AD295" t="s">
        <v>8</v>
      </c>
      <c r="AE295">
        <v>2020</v>
      </c>
      <c r="AF295">
        <v>2020</v>
      </c>
      <c r="AU295"/>
    </row>
    <row r="296" spans="1:47" x14ac:dyDescent="0.35">
      <c r="A296" t="s">
        <v>138</v>
      </c>
      <c r="C296" t="s">
        <v>149</v>
      </c>
      <c r="D296" t="s">
        <v>159</v>
      </c>
      <c r="E296" t="s">
        <v>162</v>
      </c>
      <c r="L296" t="s">
        <v>129</v>
      </c>
      <c r="M296" s="14">
        <v>44012</v>
      </c>
      <c r="N296" s="14">
        <v>44012</v>
      </c>
      <c r="O296">
        <v>40238.1</v>
      </c>
      <c r="X296" t="s">
        <v>139</v>
      </c>
      <c r="Y296">
        <v>6</v>
      </c>
      <c r="Z296">
        <v>6</v>
      </c>
      <c r="AA296">
        <v>2020</v>
      </c>
      <c r="AB296">
        <v>0</v>
      </c>
      <c r="AC296" t="s">
        <v>8</v>
      </c>
      <c r="AD296" t="s">
        <v>8</v>
      </c>
      <c r="AE296">
        <v>2020</v>
      </c>
      <c r="AF296">
        <v>2020</v>
      </c>
      <c r="AU296"/>
    </row>
    <row r="297" spans="1:47" x14ac:dyDescent="0.35">
      <c r="A297" t="s">
        <v>133</v>
      </c>
      <c r="C297" t="s">
        <v>149</v>
      </c>
      <c r="D297" t="s">
        <v>150</v>
      </c>
      <c r="E297" t="s">
        <v>162</v>
      </c>
      <c r="L297" t="s">
        <v>129</v>
      </c>
      <c r="M297" s="14">
        <v>44012</v>
      </c>
      <c r="N297" s="14">
        <v>44012</v>
      </c>
      <c r="O297">
        <v>40383333.329999998</v>
      </c>
      <c r="X297" t="s">
        <v>134</v>
      </c>
      <c r="Y297">
        <v>6</v>
      </c>
      <c r="Z297">
        <v>6</v>
      </c>
      <c r="AA297">
        <v>2020</v>
      </c>
      <c r="AB297">
        <v>0</v>
      </c>
      <c r="AC297" t="s">
        <v>8</v>
      </c>
      <c r="AD297" t="s">
        <v>8</v>
      </c>
      <c r="AE297">
        <v>2020</v>
      </c>
      <c r="AF297">
        <v>2020</v>
      </c>
      <c r="AU297"/>
    </row>
    <row r="298" spans="1:47" x14ac:dyDescent="0.35">
      <c r="A298" t="s">
        <v>125</v>
      </c>
      <c r="C298" t="s">
        <v>120</v>
      </c>
      <c r="E298" t="s">
        <v>121</v>
      </c>
      <c r="L298" t="s">
        <v>122</v>
      </c>
      <c r="M298" s="14">
        <v>44013</v>
      </c>
      <c r="N298" s="14">
        <v>44013</v>
      </c>
      <c r="P298">
        <v>33261.9</v>
      </c>
      <c r="X298" t="s">
        <v>124</v>
      </c>
      <c r="Y298">
        <v>7</v>
      </c>
      <c r="Z298">
        <v>7</v>
      </c>
      <c r="AA298">
        <v>2020</v>
      </c>
      <c r="AB298">
        <v>0</v>
      </c>
      <c r="AC298" t="s">
        <v>8</v>
      </c>
      <c r="AD298" t="s">
        <v>8</v>
      </c>
      <c r="AE298">
        <v>2020</v>
      </c>
      <c r="AF298">
        <v>2020</v>
      </c>
      <c r="AU298"/>
    </row>
    <row r="299" spans="1:47" x14ac:dyDescent="0.35">
      <c r="A299" t="s">
        <v>158</v>
      </c>
      <c r="C299" t="s">
        <v>120</v>
      </c>
      <c r="E299" t="s">
        <v>121</v>
      </c>
      <c r="L299" t="s">
        <v>129</v>
      </c>
      <c r="M299" s="14">
        <v>44013</v>
      </c>
      <c r="N299" s="14">
        <v>44013</v>
      </c>
      <c r="O299">
        <v>4714.29</v>
      </c>
      <c r="X299" t="s">
        <v>124</v>
      </c>
      <c r="Y299">
        <v>7</v>
      </c>
      <c r="Z299">
        <v>7</v>
      </c>
      <c r="AA299">
        <v>2020</v>
      </c>
      <c r="AB299">
        <v>0</v>
      </c>
      <c r="AC299" t="s">
        <v>8</v>
      </c>
      <c r="AD299" t="s">
        <v>8</v>
      </c>
      <c r="AE299">
        <v>2020</v>
      </c>
      <c r="AF299">
        <v>2020</v>
      </c>
      <c r="AU299"/>
    </row>
    <row r="300" spans="1:47" x14ac:dyDescent="0.35">
      <c r="A300" t="s">
        <v>136</v>
      </c>
      <c r="C300" t="s">
        <v>149</v>
      </c>
      <c r="D300" t="s">
        <v>150</v>
      </c>
      <c r="E300" t="s">
        <v>121</v>
      </c>
      <c r="L300" t="s">
        <v>129</v>
      </c>
      <c r="M300" s="14">
        <v>44013</v>
      </c>
      <c r="N300" s="14">
        <v>44013</v>
      </c>
      <c r="O300">
        <v>5872380.9500000002</v>
      </c>
      <c r="X300" t="s">
        <v>137</v>
      </c>
      <c r="Y300">
        <v>7</v>
      </c>
      <c r="Z300">
        <v>7</v>
      </c>
      <c r="AA300">
        <v>2020</v>
      </c>
      <c r="AB300">
        <v>0</v>
      </c>
      <c r="AC300" t="s">
        <v>8</v>
      </c>
      <c r="AD300" t="s">
        <v>8</v>
      </c>
      <c r="AE300">
        <v>2020</v>
      </c>
      <c r="AF300">
        <v>2020</v>
      </c>
      <c r="AU300"/>
    </row>
    <row r="301" spans="1:47" x14ac:dyDescent="0.35">
      <c r="A301" t="s">
        <v>126</v>
      </c>
      <c r="B301" t="s">
        <v>135</v>
      </c>
      <c r="C301" t="s">
        <v>120</v>
      </c>
      <c r="E301" t="s">
        <v>121</v>
      </c>
      <c r="L301" t="s">
        <v>122</v>
      </c>
      <c r="M301" s="14">
        <v>44013</v>
      </c>
      <c r="N301" s="14">
        <v>44013</v>
      </c>
      <c r="P301">
        <v>647904.76</v>
      </c>
      <c r="X301" t="s">
        <v>135</v>
      </c>
      <c r="Y301">
        <v>7</v>
      </c>
      <c r="Z301">
        <v>7</v>
      </c>
      <c r="AA301">
        <v>2020</v>
      </c>
      <c r="AB301">
        <v>0</v>
      </c>
      <c r="AC301" t="s">
        <v>8</v>
      </c>
      <c r="AD301" t="s">
        <v>8</v>
      </c>
      <c r="AE301">
        <v>2020</v>
      </c>
      <c r="AF301">
        <v>2020</v>
      </c>
      <c r="AU301"/>
    </row>
    <row r="302" spans="1:47" x14ac:dyDescent="0.35">
      <c r="A302" t="s">
        <v>126</v>
      </c>
      <c r="C302" t="s">
        <v>120</v>
      </c>
      <c r="E302" t="s">
        <v>121</v>
      </c>
      <c r="L302" t="s">
        <v>122</v>
      </c>
      <c r="M302" s="14">
        <v>44013</v>
      </c>
      <c r="N302" s="14">
        <v>44013</v>
      </c>
      <c r="P302">
        <v>193785.71</v>
      </c>
      <c r="X302" t="s">
        <v>127</v>
      </c>
      <c r="Y302">
        <v>7</v>
      </c>
      <c r="Z302">
        <v>7</v>
      </c>
      <c r="AA302">
        <v>2020</v>
      </c>
      <c r="AB302">
        <v>0</v>
      </c>
      <c r="AC302" t="s">
        <v>8</v>
      </c>
      <c r="AD302" t="s">
        <v>8</v>
      </c>
      <c r="AE302">
        <v>2020</v>
      </c>
      <c r="AF302">
        <v>2020</v>
      </c>
      <c r="AU302"/>
    </row>
    <row r="303" spans="1:47" x14ac:dyDescent="0.35">
      <c r="A303" t="s">
        <v>143</v>
      </c>
      <c r="C303" t="s">
        <v>149</v>
      </c>
      <c r="D303" t="s">
        <v>150</v>
      </c>
      <c r="E303" t="s">
        <v>121</v>
      </c>
      <c r="L303" t="s">
        <v>129</v>
      </c>
      <c r="M303" s="14">
        <v>44013</v>
      </c>
      <c r="N303" s="14">
        <v>44013</v>
      </c>
      <c r="O303">
        <v>60476.19</v>
      </c>
      <c r="X303" t="s">
        <v>144</v>
      </c>
      <c r="Y303">
        <v>7</v>
      </c>
      <c r="Z303">
        <v>7</v>
      </c>
      <c r="AA303">
        <v>2020</v>
      </c>
      <c r="AB303">
        <v>0</v>
      </c>
      <c r="AC303" t="s">
        <v>8</v>
      </c>
      <c r="AD303" t="s">
        <v>8</v>
      </c>
      <c r="AE303">
        <v>2020</v>
      </c>
      <c r="AF303">
        <v>2020</v>
      </c>
      <c r="AU303"/>
    </row>
    <row r="304" spans="1:47" x14ac:dyDescent="0.35">
      <c r="A304" t="s">
        <v>158</v>
      </c>
      <c r="C304" t="s">
        <v>120</v>
      </c>
      <c r="E304" t="s">
        <v>121</v>
      </c>
      <c r="L304" t="s">
        <v>122</v>
      </c>
      <c r="M304" s="14">
        <v>44013</v>
      </c>
      <c r="N304" s="14">
        <v>44013</v>
      </c>
      <c r="P304">
        <v>31357.14</v>
      </c>
      <c r="X304" t="s">
        <v>124</v>
      </c>
      <c r="Y304">
        <v>7</v>
      </c>
      <c r="Z304">
        <v>7</v>
      </c>
      <c r="AA304">
        <v>2020</v>
      </c>
      <c r="AB304">
        <v>0</v>
      </c>
      <c r="AC304" t="s">
        <v>8</v>
      </c>
      <c r="AD304" t="s">
        <v>8</v>
      </c>
      <c r="AE304">
        <v>2020</v>
      </c>
      <c r="AF304">
        <v>2020</v>
      </c>
      <c r="AU304"/>
    </row>
    <row r="305" spans="1:47" x14ac:dyDescent="0.35">
      <c r="A305" t="s">
        <v>126</v>
      </c>
      <c r="C305" t="s">
        <v>149</v>
      </c>
      <c r="D305" t="s">
        <v>150</v>
      </c>
      <c r="E305" t="s">
        <v>121</v>
      </c>
      <c r="L305" t="s">
        <v>129</v>
      </c>
      <c r="M305" s="14">
        <v>44013</v>
      </c>
      <c r="N305" s="14">
        <v>44013</v>
      </c>
      <c r="O305">
        <v>7214285.71</v>
      </c>
      <c r="X305" t="s">
        <v>127</v>
      </c>
      <c r="Y305">
        <v>7</v>
      </c>
      <c r="Z305">
        <v>7</v>
      </c>
      <c r="AA305">
        <v>2020</v>
      </c>
      <c r="AB305">
        <v>0</v>
      </c>
      <c r="AC305" t="s">
        <v>8</v>
      </c>
      <c r="AD305" t="s">
        <v>8</v>
      </c>
      <c r="AE305">
        <v>2020</v>
      </c>
      <c r="AF305">
        <v>2020</v>
      </c>
      <c r="AU305"/>
    </row>
    <row r="306" spans="1:47" x14ac:dyDescent="0.35">
      <c r="A306" t="s">
        <v>125</v>
      </c>
      <c r="C306" t="s">
        <v>149</v>
      </c>
      <c r="D306" t="s">
        <v>150</v>
      </c>
      <c r="E306" t="s">
        <v>121</v>
      </c>
      <c r="L306" t="s">
        <v>129</v>
      </c>
      <c r="M306" s="14">
        <v>44013</v>
      </c>
      <c r="N306" s="14">
        <v>44013</v>
      </c>
      <c r="O306">
        <v>343333.33</v>
      </c>
      <c r="X306" t="s">
        <v>124</v>
      </c>
      <c r="Y306">
        <v>7</v>
      </c>
      <c r="Z306">
        <v>7</v>
      </c>
      <c r="AA306">
        <v>2020</v>
      </c>
      <c r="AB306">
        <v>0</v>
      </c>
      <c r="AC306" t="s">
        <v>8</v>
      </c>
      <c r="AD306" t="s">
        <v>8</v>
      </c>
      <c r="AE306">
        <v>2020</v>
      </c>
      <c r="AF306">
        <v>2020</v>
      </c>
      <c r="AU306"/>
    </row>
    <row r="307" spans="1:47" x14ac:dyDescent="0.35">
      <c r="B307" t="s">
        <v>140</v>
      </c>
      <c r="C307" t="s">
        <v>149</v>
      </c>
      <c r="D307" t="s">
        <v>150</v>
      </c>
      <c r="E307" t="s">
        <v>121</v>
      </c>
      <c r="L307" t="s">
        <v>129</v>
      </c>
      <c r="M307" s="14">
        <v>44013</v>
      </c>
      <c r="N307" s="14">
        <v>44013</v>
      </c>
      <c r="O307">
        <v>2406755.5499999998</v>
      </c>
      <c r="X307" t="s">
        <v>140</v>
      </c>
      <c r="Y307">
        <v>7</v>
      </c>
      <c r="Z307">
        <v>7</v>
      </c>
      <c r="AA307">
        <v>2020</v>
      </c>
      <c r="AB307">
        <v>0</v>
      </c>
      <c r="AC307" t="s">
        <v>8</v>
      </c>
      <c r="AD307" t="s">
        <v>8</v>
      </c>
      <c r="AE307">
        <v>2020</v>
      </c>
      <c r="AF307">
        <v>2020</v>
      </c>
      <c r="AU307"/>
    </row>
    <row r="308" spans="1:47" x14ac:dyDescent="0.35">
      <c r="A308" t="s">
        <v>158</v>
      </c>
      <c r="C308" t="s">
        <v>120</v>
      </c>
      <c r="E308" t="s">
        <v>121</v>
      </c>
      <c r="L308" t="s">
        <v>122</v>
      </c>
      <c r="M308" s="14">
        <v>44013</v>
      </c>
      <c r="N308" s="14">
        <v>44013</v>
      </c>
      <c r="P308">
        <v>3341500</v>
      </c>
      <c r="X308" t="s">
        <v>124</v>
      </c>
      <c r="Y308">
        <v>7</v>
      </c>
      <c r="Z308">
        <v>7</v>
      </c>
      <c r="AA308">
        <v>2020</v>
      </c>
      <c r="AB308">
        <v>0</v>
      </c>
      <c r="AC308" t="s">
        <v>8</v>
      </c>
      <c r="AD308" t="s">
        <v>8</v>
      </c>
      <c r="AE308">
        <v>2020</v>
      </c>
      <c r="AF308">
        <v>2020</v>
      </c>
      <c r="AU308"/>
    </row>
    <row r="309" spans="1:47" x14ac:dyDescent="0.35">
      <c r="A309" t="s">
        <v>125</v>
      </c>
      <c r="C309" t="s">
        <v>120</v>
      </c>
      <c r="E309" t="s">
        <v>121</v>
      </c>
      <c r="L309" t="s">
        <v>122</v>
      </c>
      <c r="M309" s="14">
        <v>44013</v>
      </c>
      <c r="N309" s="14">
        <v>44013</v>
      </c>
      <c r="P309">
        <v>282309.52</v>
      </c>
      <c r="X309" t="s">
        <v>124</v>
      </c>
      <c r="Y309">
        <v>7</v>
      </c>
      <c r="Z309">
        <v>7</v>
      </c>
      <c r="AA309">
        <v>2020</v>
      </c>
      <c r="AB309">
        <v>0</v>
      </c>
      <c r="AC309" t="s">
        <v>8</v>
      </c>
      <c r="AD309" t="s">
        <v>8</v>
      </c>
      <c r="AE309">
        <v>2020</v>
      </c>
      <c r="AF309">
        <v>2020</v>
      </c>
      <c r="AU309"/>
    </row>
    <row r="310" spans="1:47" x14ac:dyDescent="0.35">
      <c r="A310" t="s">
        <v>123</v>
      </c>
      <c r="C310" t="s">
        <v>120</v>
      </c>
      <c r="E310" t="s">
        <v>121</v>
      </c>
      <c r="L310" t="s">
        <v>122</v>
      </c>
      <c r="M310" s="14">
        <v>44013</v>
      </c>
      <c r="N310" s="14">
        <v>44013</v>
      </c>
      <c r="P310">
        <v>20380.95</v>
      </c>
      <c r="X310" t="s">
        <v>124</v>
      </c>
      <c r="Y310">
        <v>7</v>
      </c>
      <c r="Z310">
        <v>7</v>
      </c>
      <c r="AA310">
        <v>2020</v>
      </c>
      <c r="AB310">
        <v>0</v>
      </c>
      <c r="AC310" t="s">
        <v>8</v>
      </c>
      <c r="AD310" t="s">
        <v>8</v>
      </c>
      <c r="AE310">
        <v>2020</v>
      </c>
      <c r="AF310">
        <v>2020</v>
      </c>
      <c r="AU310"/>
    </row>
    <row r="311" spans="1:47" x14ac:dyDescent="0.35">
      <c r="A311" t="s">
        <v>123</v>
      </c>
      <c r="C311" t="s">
        <v>120</v>
      </c>
      <c r="E311" t="s">
        <v>121</v>
      </c>
      <c r="L311" t="s">
        <v>122</v>
      </c>
      <c r="M311" s="14">
        <v>44013</v>
      </c>
      <c r="N311" s="14">
        <v>44013</v>
      </c>
      <c r="P311">
        <v>5256714.29</v>
      </c>
      <c r="X311" t="s">
        <v>124</v>
      </c>
      <c r="Y311">
        <v>7</v>
      </c>
      <c r="Z311">
        <v>7</v>
      </c>
      <c r="AA311">
        <v>2020</v>
      </c>
      <c r="AB311">
        <v>0</v>
      </c>
      <c r="AC311" t="s">
        <v>8</v>
      </c>
      <c r="AD311" t="s">
        <v>8</v>
      </c>
      <c r="AE311">
        <v>2020</v>
      </c>
      <c r="AF311">
        <v>2020</v>
      </c>
      <c r="AU311"/>
    </row>
    <row r="312" spans="1:47" x14ac:dyDescent="0.35">
      <c r="A312" t="s">
        <v>123</v>
      </c>
      <c r="B312" t="s">
        <v>137</v>
      </c>
      <c r="C312" t="s">
        <v>120</v>
      </c>
      <c r="E312" t="s">
        <v>121</v>
      </c>
      <c r="L312" t="s">
        <v>122</v>
      </c>
      <c r="M312" s="14">
        <v>44013</v>
      </c>
      <c r="N312" s="14">
        <v>44013</v>
      </c>
      <c r="P312">
        <v>2474404.7599999998</v>
      </c>
      <c r="X312" t="s">
        <v>137</v>
      </c>
      <c r="Y312">
        <v>7</v>
      </c>
      <c r="Z312">
        <v>7</v>
      </c>
      <c r="AA312">
        <v>2020</v>
      </c>
      <c r="AB312">
        <v>0</v>
      </c>
      <c r="AC312" t="s">
        <v>8</v>
      </c>
      <c r="AD312" t="s">
        <v>8</v>
      </c>
      <c r="AE312">
        <v>2020</v>
      </c>
      <c r="AF312">
        <v>2020</v>
      </c>
      <c r="AU312"/>
    </row>
    <row r="313" spans="1:47" x14ac:dyDescent="0.35">
      <c r="A313" t="s">
        <v>123</v>
      </c>
      <c r="C313" t="s">
        <v>149</v>
      </c>
      <c r="D313" t="s">
        <v>150</v>
      </c>
      <c r="E313" t="s">
        <v>121</v>
      </c>
      <c r="L313" t="s">
        <v>129</v>
      </c>
      <c r="M313" s="14">
        <v>44013</v>
      </c>
      <c r="N313" s="14">
        <v>44013</v>
      </c>
      <c r="O313">
        <v>4714285.71</v>
      </c>
      <c r="X313" t="s">
        <v>124</v>
      </c>
      <c r="Y313">
        <v>7</v>
      </c>
      <c r="Z313">
        <v>7</v>
      </c>
      <c r="AA313">
        <v>2020</v>
      </c>
      <c r="AB313">
        <v>0</v>
      </c>
      <c r="AC313" t="s">
        <v>8</v>
      </c>
      <c r="AD313" t="s">
        <v>8</v>
      </c>
      <c r="AE313">
        <v>2020</v>
      </c>
      <c r="AF313">
        <v>2020</v>
      </c>
      <c r="AU313"/>
    </row>
    <row r="314" spans="1:47" x14ac:dyDescent="0.35">
      <c r="A314" t="s">
        <v>141</v>
      </c>
      <c r="C314" t="s">
        <v>120</v>
      </c>
      <c r="E314" t="s">
        <v>121</v>
      </c>
      <c r="L314" t="s">
        <v>122</v>
      </c>
      <c r="M314" s="14">
        <v>44013</v>
      </c>
      <c r="N314" s="14">
        <v>44013</v>
      </c>
      <c r="P314">
        <v>6484761.9000000004</v>
      </c>
      <c r="X314" t="s">
        <v>142</v>
      </c>
      <c r="Y314">
        <v>7</v>
      </c>
      <c r="Z314">
        <v>7</v>
      </c>
      <c r="AA314">
        <v>2020</v>
      </c>
      <c r="AB314">
        <v>0</v>
      </c>
      <c r="AC314" t="s">
        <v>8</v>
      </c>
      <c r="AD314" t="s">
        <v>8</v>
      </c>
      <c r="AE314">
        <v>2020</v>
      </c>
      <c r="AF314">
        <v>2020</v>
      </c>
      <c r="AU314"/>
    </row>
    <row r="315" spans="1:47" x14ac:dyDescent="0.35">
      <c r="A315" t="s">
        <v>123</v>
      </c>
      <c r="C315" t="s">
        <v>149</v>
      </c>
      <c r="D315" t="s">
        <v>159</v>
      </c>
      <c r="E315" t="s">
        <v>162</v>
      </c>
      <c r="L315" t="s">
        <v>129</v>
      </c>
      <c r="M315" s="14">
        <v>44013</v>
      </c>
      <c r="N315" s="14">
        <v>44013</v>
      </c>
      <c r="O315">
        <v>40714.29</v>
      </c>
      <c r="X315" t="s">
        <v>124</v>
      </c>
      <c r="Y315">
        <v>7</v>
      </c>
      <c r="Z315">
        <v>7</v>
      </c>
      <c r="AA315">
        <v>2020</v>
      </c>
      <c r="AB315">
        <v>0</v>
      </c>
      <c r="AC315" t="s">
        <v>8</v>
      </c>
      <c r="AD315" t="s">
        <v>8</v>
      </c>
      <c r="AE315">
        <v>2020</v>
      </c>
      <c r="AF315">
        <v>2020</v>
      </c>
      <c r="AU315"/>
    </row>
    <row r="316" spans="1:47" x14ac:dyDescent="0.35">
      <c r="A316" t="s">
        <v>141</v>
      </c>
      <c r="C316" t="s">
        <v>120</v>
      </c>
      <c r="E316" t="s">
        <v>121</v>
      </c>
      <c r="L316" t="s">
        <v>122</v>
      </c>
      <c r="M316" s="14">
        <v>44013</v>
      </c>
      <c r="N316" s="14">
        <v>44013</v>
      </c>
      <c r="P316">
        <v>58095.24</v>
      </c>
      <c r="X316" t="s">
        <v>142</v>
      </c>
      <c r="Y316">
        <v>7</v>
      </c>
      <c r="Z316">
        <v>7</v>
      </c>
      <c r="AA316">
        <v>2020</v>
      </c>
      <c r="AB316">
        <v>0</v>
      </c>
      <c r="AC316" t="s">
        <v>8</v>
      </c>
      <c r="AD316" t="s">
        <v>8</v>
      </c>
      <c r="AE316">
        <v>2020</v>
      </c>
      <c r="AF316">
        <v>2020</v>
      </c>
      <c r="AU316"/>
    </row>
    <row r="317" spans="1:47" x14ac:dyDescent="0.35">
      <c r="A317" t="s">
        <v>141</v>
      </c>
      <c r="C317" t="s">
        <v>120</v>
      </c>
      <c r="E317" t="s">
        <v>121</v>
      </c>
      <c r="L317" t="s">
        <v>122</v>
      </c>
      <c r="M317" s="14">
        <v>44013</v>
      </c>
      <c r="N317" s="14">
        <v>44013</v>
      </c>
      <c r="P317">
        <v>8846833.3300000001</v>
      </c>
      <c r="X317" t="s">
        <v>142</v>
      </c>
      <c r="Y317">
        <v>7</v>
      </c>
      <c r="Z317">
        <v>7</v>
      </c>
      <c r="AA317">
        <v>2020</v>
      </c>
      <c r="AB317">
        <v>0</v>
      </c>
      <c r="AC317" t="s">
        <v>8</v>
      </c>
      <c r="AD317" t="s">
        <v>8</v>
      </c>
      <c r="AE317">
        <v>2020</v>
      </c>
      <c r="AF317">
        <v>2020</v>
      </c>
      <c r="AU317"/>
    </row>
    <row r="318" spans="1:47" x14ac:dyDescent="0.35">
      <c r="A318" t="s">
        <v>165</v>
      </c>
      <c r="C318" t="s">
        <v>120</v>
      </c>
      <c r="E318" t="s">
        <v>121</v>
      </c>
      <c r="L318" t="s">
        <v>122</v>
      </c>
      <c r="M318" s="14">
        <v>44013</v>
      </c>
      <c r="N318" s="14">
        <v>44013</v>
      </c>
      <c r="P318">
        <v>2192619.0499999998</v>
      </c>
      <c r="X318" t="s">
        <v>124</v>
      </c>
      <c r="Y318">
        <v>7</v>
      </c>
      <c r="Z318">
        <v>7</v>
      </c>
      <c r="AA318">
        <v>2020</v>
      </c>
      <c r="AB318">
        <v>0</v>
      </c>
      <c r="AC318" t="s">
        <v>8</v>
      </c>
      <c r="AD318" t="s">
        <v>8</v>
      </c>
      <c r="AE318">
        <v>2020</v>
      </c>
      <c r="AF318">
        <v>2020</v>
      </c>
      <c r="AU318"/>
    </row>
    <row r="319" spans="1:47" x14ac:dyDescent="0.35">
      <c r="A319" t="s">
        <v>125</v>
      </c>
      <c r="C319" t="s">
        <v>120</v>
      </c>
      <c r="E319" t="s">
        <v>121</v>
      </c>
      <c r="L319" t="s">
        <v>122</v>
      </c>
      <c r="M319" s="14">
        <v>44013</v>
      </c>
      <c r="N319" s="14">
        <v>44013</v>
      </c>
      <c r="P319">
        <v>736452.38</v>
      </c>
      <c r="X319" t="s">
        <v>124</v>
      </c>
      <c r="Y319">
        <v>7</v>
      </c>
      <c r="Z319">
        <v>7</v>
      </c>
      <c r="AA319">
        <v>2020</v>
      </c>
      <c r="AB319">
        <v>0</v>
      </c>
      <c r="AC319" t="s">
        <v>8</v>
      </c>
      <c r="AD319" t="s">
        <v>8</v>
      </c>
      <c r="AE319">
        <v>2020</v>
      </c>
      <c r="AF319">
        <v>2020</v>
      </c>
      <c r="AU319"/>
    </row>
    <row r="320" spans="1:47" x14ac:dyDescent="0.35">
      <c r="A320" t="s">
        <v>126</v>
      </c>
      <c r="C320" t="s">
        <v>149</v>
      </c>
      <c r="D320" t="s">
        <v>159</v>
      </c>
      <c r="E320" t="s">
        <v>162</v>
      </c>
      <c r="L320" t="s">
        <v>129</v>
      </c>
      <c r="M320" s="14">
        <v>44013</v>
      </c>
      <c r="N320" s="14">
        <v>44013</v>
      </c>
      <c r="O320">
        <v>633095.24</v>
      </c>
      <c r="X320" t="s">
        <v>127</v>
      </c>
      <c r="Y320">
        <v>7</v>
      </c>
      <c r="Z320">
        <v>7</v>
      </c>
      <c r="AA320">
        <v>2020</v>
      </c>
      <c r="AB320">
        <v>0</v>
      </c>
      <c r="AC320" t="s">
        <v>8</v>
      </c>
      <c r="AD320" t="s">
        <v>8</v>
      </c>
      <c r="AE320">
        <v>2020</v>
      </c>
      <c r="AF320">
        <v>2020</v>
      </c>
      <c r="AU320"/>
    </row>
    <row r="321" spans="1:47" x14ac:dyDescent="0.35">
      <c r="A321" t="s">
        <v>118</v>
      </c>
      <c r="C321" t="s">
        <v>149</v>
      </c>
      <c r="D321" t="s">
        <v>150</v>
      </c>
      <c r="E321" t="s">
        <v>121</v>
      </c>
      <c r="L321" t="s">
        <v>129</v>
      </c>
      <c r="M321" s="14">
        <v>44013</v>
      </c>
      <c r="N321" s="14">
        <v>44013</v>
      </c>
      <c r="O321">
        <v>2380952.38</v>
      </c>
      <c r="X321" t="s">
        <v>119</v>
      </c>
      <c r="Y321">
        <v>7</v>
      </c>
      <c r="Z321">
        <v>7</v>
      </c>
      <c r="AA321">
        <v>2020</v>
      </c>
      <c r="AB321">
        <v>0</v>
      </c>
      <c r="AC321" t="s">
        <v>8</v>
      </c>
      <c r="AD321" t="s">
        <v>8</v>
      </c>
      <c r="AE321">
        <v>2020</v>
      </c>
      <c r="AF321">
        <v>2020</v>
      </c>
      <c r="AU321"/>
    </row>
    <row r="322" spans="1:47" x14ac:dyDescent="0.35">
      <c r="A322" t="s">
        <v>126</v>
      </c>
      <c r="C322" t="s">
        <v>120</v>
      </c>
      <c r="E322" t="s">
        <v>121</v>
      </c>
      <c r="L322" t="s">
        <v>129</v>
      </c>
      <c r="M322" s="14">
        <v>44013</v>
      </c>
      <c r="N322" s="14">
        <v>44013</v>
      </c>
      <c r="O322">
        <v>2231976.19</v>
      </c>
      <c r="X322" t="s">
        <v>127</v>
      </c>
      <c r="Y322">
        <v>7</v>
      </c>
      <c r="Z322">
        <v>7</v>
      </c>
      <c r="AA322">
        <v>2020</v>
      </c>
      <c r="AB322">
        <v>0</v>
      </c>
      <c r="AC322" t="s">
        <v>8</v>
      </c>
      <c r="AD322" t="s">
        <v>8</v>
      </c>
      <c r="AE322">
        <v>2020</v>
      </c>
      <c r="AF322">
        <v>2020</v>
      </c>
      <c r="AU322"/>
    </row>
    <row r="323" spans="1:47" x14ac:dyDescent="0.35">
      <c r="A323" t="s">
        <v>153</v>
      </c>
      <c r="B323" t="s">
        <v>137</v>
      </c>
      <c r="C323" t="s">
        <v>120</v>
      </c>
      <c r="E323" t="s">
        <v>121</v>
      </c>
      <c r="L323" t="s">
        <v>129</v>
      </c>
      <c r="M323" s="14">
        <v>44013</v>
      </c>
      <c r="N323" s="14">
        <v>44013</v>
      </c>
      <c r="O323">
        <v>5612904.7599999998</v>
      </c>
      <c r="X323" t="s">
        <v>137</v>
      </c>
      <c r="Y323">
        <v>7</v>
      </c>
      <c r="Z323">
        <v>7</v>
      </c>
      <c r="AA323">
        <v>2020</v>
      </c>
      <c r="AB323">
        <v>0</v>
      </c>
      <c r="AC323" t="s">
        <v>8</v>
      </c>
      <c r="AD323" t="s">
        <v>8</v>
      </c>
      <c r="AE323">
        <v>2020</v>
      </c>
      <c r="AF323">
        <v>2020</v>
      </c>
      <c r="AU323"/>
    </row>
    <row r="324" spans="1:47" x14ac:dyDescent="0.35">
      <c r="A324" t="s">
        <v>126</v>
      </c>
      <c r="C324" t="s">
        <v>149</v>
      </c>
      <c r="D324" t="s">
        <v>150</v>
      </c>
      <c r="E324" t="s">
        <v>121</v>
      </c>
      <c r="L324" t="s">
        <v>129</v>
      </c>
      <c r="M324" s="14">
        <v>44013</v>
      </c>
      <c r="N324" s="14">
        <v>44013</v>
      </c>
      <c r="O324">
        <v>6467551.1900000004</v>
      </c>
      <c r="X324" t="s">
        <v>127</v>
      </c>
      <c r="Y324">
        <v>7</v>
      </c>
      <c r="Z324">
        <v>7</v>
      </c>
      <c r="AA324">
        <v>2020</v>
      </c>
      <c r="AB324">
        <v>0</v>
      </c>
      <c r="AC324" t="s">
        <v>8</v>
      </c>
      <c r="AD324" t="s">
        <v>8</v>
      </c>
      <c r="AE324">
        <v>2020</v>
      </c>
      <c r="AF324">
        <v>2020</v>
      </c>
      <c r="AU324"/>
    </row>
    <row r="325" spans="1:47" x14ac:dyDescent="0.35">
      <c r="A325" t="s">
        <v>155</v>
      </c>
      <c r="B325" t="s">
        <v>135</v>
      </c>
      <c r="C325" t="s">
        <v>120</v>
      </c>
      <c r="E325" t="s">
        <v>121</v>
      </c>
      <c r="L325" t="s">
        <v>129</v>
      </c>
      <c r="M325" s="14">
        <v>44013</v>
      </c>
      <c r="N325" s="14">
        <v>44013</v>
      </c>
      <c r="O325">
        <v>484261.9</v>
      </c>
      <c r="X325" t="s">
        <v>135</v>
      </c>
      <c r="Y325">
        <v>7</v>
      </c>
      <c r="Z325">
        <v>7</v>
      </c>
      <c r="AA325">
        <v>2020</v>
      </c>
      <c r="AB325">
        <v>0</v>
      </c>
      <c r="AC325" t="s">
        <v>8</v>
      </c>
      <c r="AD325" t="s">
        <v>8</v>
      </c>
      <c r="AE325">
        <v>2020</v>
      </c>
      <c r="AF325">
        <v>2020</v>
      </c>
      <c r="AU325"/>
    </row>
    <row r="326" spans="1:47" x14ac:dyDescent="0.35">
      <c r="A326" t="s">
        <v>146</v>
      </c>
      <c r="C326" t="s">
        <v>120</v>
      </c>
      <c r="E326" t="s">
        <v>121</v>
      </c>
      <c r="L326" t="s">
        <v>129</v>
      </c>
      <c r="M326" s="14">
        <v>44013</v>
      </c>
      <c r="N326" s="14">
        <v>44013</v>
      </c>
      <c r="O326">
        <v>954547.62</v>
      </c>
      <c r="X326" t="s">
        <v>147</v>
      </c>
      <c r="Y326">
        <v>7</v>
      </c>
      <c r="Z326">
        <v>7</v>
      </c>
      <c r="AA326">
        <v>2020</v>
      </c>
      <c r="AB326">
        <v>0</v>
      </c>
      <c r="AC326" t="s">
        <v>8</v>
      </c>
      <c r="AD326" t="s">
        <v>8</v>
      </c>
      <c r="AE326">
        <v>2020</v>
      </c>
      <c r="AF326">
        <v>2020</v>
      </c>
      <c r="AU326"/>
    </row>
    <row r="327" spans="1:47" x14ac:dyDescent="0.35">
      <c r="A327" t="s">
        <v>160</v>
      </c>
      <c r="C327" t="s">
        <v>120</v>
      </c>
      <c r="E327" t="s">
        <v>121</v>
      </c>
      <c r="L327" t="s">
        <v>129</v>
      </c>
      <c r="M327" s="14">
        <v>44013</v>
      </c>
      <c r="N327" s="14">
        <v>44013</v>
      </c>
      <c r="O327">
        <v>118928.57</v>
      </c>
      <c r="X327" t="s">
        <v>161</v>
      </c>
      <c r="Y327">
        <v>7</v>
      </c>
      <c r="Z327">
        <v>7</v>
      </c>
      <c r="AA327">
        <v>2020</v>
      </c>
      <c r="AB327">
        <v>0</v>
      </c>
      <c r="AC327" t="s">
        <v>8</v>
      </c>
      <c r="AD327" t="s">
        <v>8</v>
      </c>
      <c r="AE327">
        <v>2020</v>
      </c>
      <c r="AF327">
        <v>2020</v>
      </c>
      <c r="AU327"/>
    </row>
    <row r="328" spans="1:47" x14ac:dyDescent="0.35">
      <c r="A328" t="s">
        <v>148</v>
      </c>
      <c r="C328" t="s">
        <v>120</v>
      </c>
      <c r="E328" t="s">
        <v>121</v>
      </c>
      <c r="L328" t="s">
        <v>129</v>
      </c>
      <c r="M328" s="14">
        <v>44013</v>
      </c>
      <c r="N328" s="14">
        <v>44013</v>
      </c>
      <c r="O328">
        <v>40023.81</v>
      </c>
      <c r="X328" t="s">
        <v>152</v>
      </c>
      <c r="Y328">
        <v>7</v>
      </c>
      <c r="Z328">
        <v>7</v>
      </c>
      <c r="AA328">
        <v>2020</v>
      </c>
      <c r="AB328">
        <v>0</v>
      </c>
      <c r="AC328" t="s">
        <v>8</v>
      </c>
      <c r="AD328" t="s">
        <v>8</v>
      </c>
      <c r="AE328">
        <v>2020</v>
      </c>
      <c r="AF328">
        <v>2020</v>
      </c>
      <c r="AU328"/>
    </row>
    <row r="329" spans="1:47" x14ac:dyDescent="0.35">
      <c r="A329" t="s">
        <v>143</v>
      </c>
      <c r="C329" t="s">
        <v>120</v>
      </c>
      <c r="E329" t="s">
        <v>121</v>
      </c>
      <c r="L329" t="s">
        <v>129</v>
      </c>
      <c r="M329" s="14">
        <v>44013</v>
      </c>
      <c r="N329" s="14">
        <v>44013</v>
      </c>
      <c r="O329">
        <v>21476.19</v>
      </c>
      <c r="X329" t="s">
        <v>144</v>
      </c>
      <c r="Y329">
        <v>7</v>
      </c>
      <c r="Z329">
        <v>7</v>
      </c>
      <c r="AA329">
        <v>2020</v>
      </c>
      <c r="AB329">
        <v>0</v>
      </c>
      <c r="AC329" t="s">
        <v>8</v>
      </c>
      <c r="AD329" t="s">
        <v>8</v>
      </c>
      <c r="AE329">
        <v>2020</v>
      </c>
      <c r="AF329">
        <v>2020</v>
      </c>
      <c r="AU329"/>
    </row>
    <row r="330" spans="1:47" x14ac:dyDescent="0.35">
      <c r="A330" t="s">
        <v>141</v>
      </c>
      <c r="C330" t="s">
        <v>120</v>
      </c>
      <c r="E330" t="s">
        <v>121</v>
      </c>
      <c r="L330" t="s">
        <v>129</v>
      </c>
      <c r="M330" s="14">
        <v>44013</v>
      </c>
      <c r="N330" s="14">
        <v>44013</v>
      </c>
      <c r="O330">
        <v>5652904.7599999998</v>
      </c>
      <c r="X330" t="s">
        <v>142</v>
      </c>
      <c r="Y330">
        <v>7</v>
      </c>
      <c r="Z330">
        <v>7</v>
      </c>
      <c r="AA330">
        <v>2020</v>
      </c>
      <c r="AB330">
        <v>0</v>
      </c>
      <c r="AC330" t="s">
        <v>8</v>
      </c>
      <c r="AD330" t="s">
        <v>8</v>
      </c>
      <c r="AE330">
        <v>2020</v>
      </c>
      <c r="AF330">
        <v>2020</v>
      </c>
      <c r="AU330"/>
    </row>
    <row r="331" spans="1:47" x14ac:dyDescent="0.35">
      <c r="A331" t="s">
        <v>146</v>
      </c>
      <c r="C331" t="s">
        <v>149</v>
      </c>
      <c r="D331" t="s">
        <v>150</v>
      </c>
      <c r="E331" t="s">
        <v>121</v>
      </c>
      <c r="L331" t="s">
        <v>129</v>
      </c>
      <c r="M331" s="14">
        <v>44013</v>
      </c>
      <c r="N331" s="14">
        <v>44013</v>
      </c>
      <c r="O331">
        <v>116904.76</v>
      </c>
      <c r="X331" t="s">
        <v>147</v>
      </c>
      <c r="Y331">
        <v>7</v>
      </c>
      <c r="Z331">
        <v>7</v>
      </c>
      <c r="AA331">
        <v>2020</v>
      </c>
      <c r="AB331">
        <v>0</v>
      </c>
      <c r="AC331" t="s">
        <v>8</v>
      </c>
      <c r="AD331" t="s">
        <v>8</v>
      </c>
      <c r="AE331">
        <v>2020</v>
      </c>
      <c r="AF331">
        <v>2020</v>
      </c>
      <c r="AU331"/>
    </row>
    <row r="332" spans="1:47" x14ac:dyDescent="0.35">
      <c r="A332" t="s">
        <v>133</v>
      </c>
      <c r="C332" t="s">
        <v>120</v>
      </c>
      <c r="E332" t="s">
        <v>121</v>
      </c>
      <c r="L332" t="s">
        <v>129</v>
      </c>
      <c r="M332" s="14">
        <v>44013</v>
      </c>
      <c r="N332" s="14">
        <v>44013</v>
      </c>
      <c r="O332">
        <v>8805690.4800000004</v>
      </c>
      <c r="X332" t="s">
        <v>134</v>
      </c>
      <c r="Y332">
        <v>7</v>
      </c>
      <c r="Z332">
        <v>7</v>
      </c>
      <c r="AA332">
        <v>2020</v>
      </c>
      <c r="AB332">
        <v>0</v>
      </c>
      <c r="AC332" t="s">
        <v>8</v>
      </c>
      <c r="AD332" t="s">
        <v>8</v>
      </c>
      <c r="AE332">
        <v>2020</v>
      </c>
      <c r="AF332">
        <v>2020</v>
      </c>
      <c r="AU332"/>
    </row>
    <row r="333" spans="1:47" x14ac:dyDescent="0.35">
      <c r="A333" t="s">
        <v>165</v>
      </c>
      <c r="B333" t="s">
        <v>157</v>
      </c>
      <c r="C333" t="s">
        <v>149</v>
      </c>
      <c r="D333" t="s">
        <v>150</v>
      </c>
      <c r="E333" t="s">
        <v>121</v>
      </c>
      <c r="L333" t="s">
        <v>129</v>
      </c>
      <c r="M333" s="14">
        <v>44013</v>
      </c>
      <c r="N333" s="14">
        <v>44013</v>
      </c>
      <c r="O333">
        <v>211904.76</v>
      </c>
      <c r="X333" t="s">
        <v>157</v>
      </c>
      <c r="Y333">
        <v>7</v>
      </c>
      <c r="Z333">
        <v>7</v>
      </c>
      <c r="AA333">
        <v>2020</v>
      </c>
      <c r="AB333">
        <v>0</v>
      </c>
      <c r="AC333" t="s">
        <v>8</v>
      </c>
      <c r="AD333" t="s">
        <v>8</v>
      </c>
      <c r="AE333">
        <v>2020</v>
      </c>
      <c r="AF333">
        <v>2020</v>
      </c>
      <c r="AU333"/>
    </row>
    <row r="334" spans="1:47" x14ac:dyDescent="0.35">
      <c r="A334" t="s">
        <v>155</v>
      </c>
      <c r="B334" t="s">
        <v>135</v>
      </c>
      <c r="C334" t="s">
        <v>149</v>
      </c>
      <c r="D334" t="s">
        <v>150</v>
      </c>
      <c r="E334" t="s">
        <v>121</v>
      </c>
      <c r="L334" t="s">
        <v>129</v>
      </c>
      <c r="M334" s="14">
        <v>44013</v>
      </c>
      <c r="N334" s="14">
        <v>44013</v>
      </c>
      <c r="O334">
        <v>285714.28999999998</v>
      </c>
      <c r="X334" t="s">
        <v>135</v>
      </c>
      <c r="Y334">
        <v>7</v>
      </c>
      <c r="Z334">
        <v>7</v>
      </c>
      <c r="AA334">
        <v>2020</v>
      </c>
      <c r="AB334">
        <v>0</v>
      </c>
      <c r="AC334" t="s">
        <v>8</v>
      </c>
      <c r="AD334" t="s">
        <v>8</v>
      </c>
      <c r="AE334">
        <v>2020</v>
      </c>
      <c r="AF334">
        <v>2020</v>
      </c>
      <c r="AU334"/>
    </row>
    <row r="335" spans="1:47" x14ac:dyDescent="0.35">
      <c r="A335" t="s">
        <v>148</v>
      </c>
      <c r="B335" t="s">
        <v>119</v>
      </c>
      <c r="C335" t="s">
        <v>149</v>
      </c>
      <c r="D335" t="s">
        <v>150</v>
      </c>
      <c r="E335" t="s">
        <v>121</v>
      </c>
      <c r="L335" t="s">
        <v>129</v>
      </c>
      <c r="M335" s="14">
        <v>44013</v>
      </c>
      <c r="N335" s="14">
        <v>44013</v>
      </c>
      <c r="O335">
        <v>2392857.14</v>
      </c>
      <c r="X335" t="s">
        <v>119</v>
      </c>
      <c r="Y335">
        <v>7</v>
      </c>
      <c r="Z335">
        <v>7</v>
      </c>
      <c r="AA335">
        <v>2020</v>
      </c>
      <c r="AB335">
        <v>0</v>
      </c>
      <c r="AC335" t="s">
        <v>8</v>
      </c>
      <c r="AD335" t="s">
        <v>8</v>
      </c>
      <c r="AE335">
        <v>2020</v>
      </c>
      <c r="AF335">
        <v>2020</v>
      </c>
      <c r="AU335"/>
    </row>
    <row r="336" spans="1:47" x14ac:dyDescent="0.35">
      <c r="A336" t="s">
        <v>143</v>
      </c>
      <c r="C336" t="s">
        <v>149</v>
      </c>
      <c r="D336" t="s">
        <v>150</v>
      </c>
      <c r="E336" t="s">
        <v>121</v>
      </c>
      <c r="L336" t="s">
        <v>129</v>
      </c>
      <c r="M336" s="14">
        <v>44013</v>
      </c>
      <c r="N336" s="14">
        <v>44013</v>
      </c>
      <c r="O336">
        <v>2261904.7599999998</v>
      </c>
      <c r="X336" t="s">
        <v>144</v>
      </c>
      <c r="Y336">
        <v>7</v>
      </c>
      <c r="Z336">
        <v>7</v>
      </c>
      <c r="AA336">
        <v>2020</v>
      </c>
      <c r="AB336">
        <v>0</v>
      </c>
      <c r="AC336" t="s">
        <v>8</v>
      </c>
      <c r="AD336" t="s">
        <v>8</v>
      </c>
      <c r="AE336">
        <v>2020</v>
      </c>
      <c r="AF336">
        <v>2020</v>
      </c>
      <c r="AU336"/>
    </row>
    <row r="337" spans="1:47" x14ac:dyDescent="0.35">
      <c r="A337" t="s">
        <v>145</v>
      </c>
      <c r="C337" t="s">
        <v>149</v>
      </c>
      <c r="D337" t="s">
        <v>150</v>
      </c>
      <c r="E337" t="s">
        <v>121</v>
      </c>
      <c r="L337" t="s">
        <v>129</v>
      </c>
      <c r="M337" s="14">
        <v>44013</v>
      </c>
      <c r="N337" s="14">
        <v>44013</v>
      </c>
      <c r="O337">
        <v>300000</v>
      </c>
      <c r="X337" t="s">
        <v>144</v>
      </c>
      <c r="Y337">
        <v>7</v>
      </c>
      <c r="Z337">
        <v>7</v>
      </c>
      <c r="AA337">
        <v>2020</v>
      </c>
      <c r="AB337">
        <v>0</v>
      </c>
      <c r="AC337" t="s">
        <v>8</v>
      </c>
      <c r="AD337" t="s">
        <v>8</v>
      </c>
      <c r="AE337">
        <v>2020</v>
      </c>
      <c r="AF337">
        <v>2020</v>
      </c>
      <c r="AU337"/>
    </row>
    <row r="338" spans="1:47" x14ac:dyDescent="0.35">
      <c r="A338" t="s">
        <v>125</v>
      </c>
      <c r="C338" t="s">
        <v>149</v>
      </c>
      <c r="D338" t="s">
        <v>159</v>
      </c>
      <c r="E338" t="s">
        <v>121</v>
      </c>
      <c r="L338" t="s">
        <v>129</v>
      </c>
      <c r="M338" s="14">
        <v>44013</v>
      </c>
      <c r="N338" s="14">
        <v>44013</v>
      </c>
      <c r="O338">
        <v>673809.52</v>
      </c>
      <c r="X338" t="s">
        <v>124</v>
      </c>
      <c r="Y338">
        <v>7</v>
      </c>
      <c r="Z338">
        <v>7</v>
      </c>
      <c r="AA338">
        <v>2020</v>
      </c>
      <c r="AB338">
        <v>0</v>
      </c>
      <c r="AC338" t="s">
        <v>8</v>
      </c>
      <c r="AD338" t="s">
        <v>8</v>
      </c>
      <c r="AE338">
        <v>2020</v>
      </c>
      <c r="AF338">
        <v>2020</v>
      </c>
      <c r="AU338"/>
    </row>
    <row r="339" spans="1:47" x14ac:dyDescent="0.35">
      <c r="A339" t="s">
        <v>138</v>
      </c>
      <c r="C339" t="s">
        <v>120</v>
      </c>
      <c r="E339" t="s">
        <v>121</v>
      </c>
      <c r="L339" t="s">
        <v>129</v>
      </c>
      <c r="M339" s="14">
        <v>44013</v>
      </c>
      <c r="N339" s="14">
        <v>44013</v>
      </c>
      <c r="O339">
        <v>2171428.5699999998</v>
      </c>
      <c r="X339" t="s">
        <v>139</v>
      </c>
      <c r="Y339">
        <v>7</v>
      </c>
      <c r="Z339">
        <v>7</v>
      </c>
      <c r="AA339">
        <v>2020</v>
      </c>
      <c r="AB339">
        <v>0</v>
      </c>
      <c r="AC339" t="s">
        <v>8</v>
      </c>
      <c r="AD339" t="s">
        <v>8</v>
      </c>
      <c r="AE339">
        <v>2020</v>
      </c>
      <c r="AF339">
        <v>2020</v>
      </c>
      <c r="AU339"/>
    </row>
    <row r="340" spans="1:47" x14ac:dyDescent="0.35">
      <c r="A340" t="s">
        <v>138</v>
      </c>
      <c r="C340" t="s">
        <v>149</v>
      </c>
      <c r="D340" t="s">
        <v>150</v>
      </c>
      <c r="E340" t="s">
        <v>162</v>
      </c>
      <c r="L340" t="s">
        <v>129</v>
      </c>
      <c r="M340" s="14">
        <v>44042</v>
      </c>
      <c r="N340" s="14">
        <v>44042</v>
      </c>
      <c r="O340">
        <v>38109761.899999999</v>
      </c>
      <c r="X340" t="s">
        <v>139</v>
      </c>
      <c r="Y340">
        <v>7</v>
      </c>
      <c r="Z340">
        <v>7</v>
      </c>
      <c r="AA340">
        <v>2020</v>
      </c>
      <c r="AB340">
        <v>0</v>
      </c>
      <c r="AC340" t="s">
        <v>8</v>
      </c>
      <c r="AD340" t="s">
        <v>8</v>
      </c>
      <c r="AE340">
        <v>2020</v>
      </c>
      <c r="AF340">
        <v>2020</v>
      </c>
      <c r="AU340"/>
    </row>
    <row r="341" spans="1:47" x14ac:dyDescent="0.35">
      <c r="A341" t="s">
        <v>153</v>
      </c>
      <c r="C341" t="s">
        <v>149</v>
      </c>
      <c r="D341" t="s">
        <v>150</v>
      </c>
      <c r="E341" t="s">
        <v>121</v>
      </c>
      <c r="L341" t="s">
        <v>129</v>
      </c>
      <c r="M341" s="14">
        <v>44044</v>
      </c>
      <c r="N341" s="14">
        <v>44044</v>
      </c>
      <c r="O341">
        <v>1902828.63</v>
      </c>
      <c r="X341" t="s">
        <v>154</v>
      </c>
      <c r="Y341">
        <v>8</v>
      </c>
      <c r="Z341">
        <v>8</v>
      </c>
      <c r="AA341">
        <v>2020</v>
      </c>
      <c r="AB341">
        <v>0</v>
      </c>
      <c r="AC341" t="s">
        <v>8</v>
      </c>
      <c r="AD341" t="s">
        <v>8</v>
      </c>
      <c r="AE341">
        <v>2020</v>
      </c>
      <c r="AF341">
        <v>2020</v>
      </c>
      <c r="AU341"/>
    </row>
    <row r="342" spans="1:47" x14ac:dyDescent="0.35">
      <c r="A342" t="s">
        <v>165</v>
      </c>
      <c r="C342" t="s">
        <v>120</v>
      </c>
      <c r="E342" t="s">
        <v>121</v>
      </c>
      <c r="L342" t="s">
        <v>122</v>
      </c>
      <c r="M342" s="14">
        <v>44044</v>
      </c>
      <c r="N342" s="14">
        <v>44044</v>
      </c>
      <c r="P342">
        <v>34761.9</v>
      </c>
      <c r="X342" t="s">
        <v>124</v>
      </c>
      <c r="Y342">
        <v>8</v>
      </c>
      <c r="Z342">
        <v>8</v>
      </c>
      <c r="AA342">
        <v>2020</v>
      </c>
      <c r="AB342">
        <v>0</v>
      </c>
      <c r="AC342" t="s">
        <v>8</v>
      </c>
      <c r="AD342" t="s">
        <v>8</v>
      </c>
      <c r="AE342">
        <v>2020</v>
      </c>
      <c r="AF342">
        <v>2020</v>
      </c>
      <c r="AU342"/>
    </row>
    <row r="343" spans="1:47" x14ac:dyDescent="0.35">
      <c r="A343" t="s">
        <v>126</v>
      </c>
      <c r="C343" t="s">
        <v>120</v>
      </c>
      <c r="E343" t="s">
        <v>121</v>
      </c>
      <c r="L343" t="s">
        <v>122</v>
      </c>
      <c r="M343" s="14">
        <v>44044</v>
      </c>
      <c r="N343" s="14">
        <v>44044</v>
      </c>
      <c r="P343">
        <v>7004071.4299999997</v>
      </c>
      <c r="X343" t="s">
        <v>127</v>
      </c>
      <c r="Y343">
        <v>8</v>
      </c>
      <c r="Z343">
        <v>8</v>
      </c>
      <c r="AA343">
        <v>2020</v>
      </c>
      <c r="AB343">
        <v>0</v>
      </c>
      <c r="AC343" t="s">
        <v>8</v>
      </c>
      <c r="AD343" t="s">
        <v>8</v>
      </c>
      <c r="AE343">
        <v>2020</v>
      </c>
      <c r="AF343">
        <v>2020</v>
      </c>
      <c r="AU343"/>
    </row>
    <row r="344" spans="1:47" x14ac:dyDescent="0.35">
      <c r="A344" t="s">
        <v>166</v>
      </c>
      <c r="C344" t="s">
        <v>120</v>
      </c>
      <c r="E344" t="s">
        <v>121</v>
      </c>
      <c r="L344" t="s">
        <v>129</v>
      </c>
      <c r="M344" s="14">
        <v>44044</v>
      </c>
      <c r="N344" s="14">
        <v>44044</v>
      </c>
      <c r="O344">
        <v>4714.29</v>
      </c>
      <c r="X344" t="s">
        <v>167</v>
      </c>
      <c r="Y344">
        <v>8</v>
      </c>
      <c r="Z344">
        <v>8</v>
      </c>
      <c r="AA344">
        <v>2020</v>
      </c>
      <c r="AB344">
        <v>0</v>
      </c>
      <c r="AC344" t="s">
        <v>8</v>
      </c>
      <c r="AD344" t="s">
        <v>8</v>
      </c>
      <c r="AE344">
        <v>2020</v>
      </c>
      <c r="AF344">
        <v>2020</v>
      </c>
      <c r="AU344"/>
    </row>
    <row r="345" spans="1:47" x14ac:dyDescent="0.35">
      <c r="A345" t="s">
        <v>153</v>
      </c>
      <c r="C345" t="s">
        <v>120</v>
      </c>
      <c r="E345" t="s">
        <v>121</v>
      </c>
      <c r="L345" t="s">
        <v>122</v>
      </c>
      <c r="M345" s="14">
        <v>44044</v>
      </c>
      <c r="N345" s="14">
        <v>44044</v>
      </c>
      <c r="P345">
        <v>2617738.1</v>
      </c>
      <c r="X345" t="s">
        <v>154</v>
      </c>
      <c r="Y345">
        <v>8</v>
      </c>
      <c r="Z345">
        <v>8</v>
      </c>
      <c r="AA345">
        <v>2020</v>
      </c>
      <c r="AB345">
        <v>0</v>
      </c>
      <c r="AC345" t="s">
        <v>8</v>
      </c>
      <c r="AD345" t="s">
        <v>8</v>
      </c>
      <c r="AE345">
        <v>2020</v>
      </c>
      <c r="AF345">
        <v>2020</v>
      </c>
      <c r="AU345"/>
    </row>
    <row r="346" spans="1:47" x14ac:dyDescent="0.35">
      <c r="A346" t="s">
        <v>138</v>
      </c>
      <c r="C346" t="s">
        <v>120</v>
      </c>
      <c r="E346" t="s">
        <v>121</v>
      </c>
      <c r="L346" t="s">
        <v>122</v>
      </c>
      <c r="M346" s="14">
        <v>44044</v>
      </c>
      <c r="N346" s="14">
        <v>44044</v>
      </c>
      <c r="P346">
        <v>707095.24</v>
      </c>
      <c r="X346" t="s">
        <v>139</v>
      </c>
      <c r="Y346">
        <v>8</v>
      </c>
      <c r="Z346">
        <v>8</v>
      </c>
      <c r="AA346">
        <v>2020</v>
      </c>
      <c r="AB346">
        <v>0</v>
      </c>
      <c r="AC346" t="s">
        <v>8</v>
      </c>
      <c r="AD346" t="s">
        <v>8</v>
      </c>
      <c r="AE346">
        <v>2020</v>
      </c>
      <c r="AF346">
        <v>2020</v>
      </c>
      <c r="AU346"/>
    </row>
    <row r="347" spans="1:47" x14ac:dyDescent="0.35">
      <c r="A347" t="s">
        <v>165</v>
      </c>
      <c r="C347" t="s">
        <v>120</v>
      </c>
      <c r="E347" t="s">
        <v>121</v>
      </c>
      <c r="L347" t="s">
        <v>129</v>
      </c>
      <c r="M347" s="14">
        <v>44044</v>
      </c>
      <c r="N347" s="14">
        <v>44044</v>
      </c>
      <c r="O347">
        <v>160500</v>
      </c>
      <c r="X347" t="s">
        <v>124</v>
      </c>
      <c r="Y347">
        <v>8</v>
      </c>
      <c r="Z347">
        <v>8</v>
      </c>
      <c r="AA347">
        <v>2020</v>
      </c>
      <c r="AB347">
        <v>0</v>
      </c>
      <c r="AC347" t="s">
        <v>8</v>
      </c>
      <c r="AD347" t="s">
        <v>8</v>
      </c>
      <c r="AE347">
        <v>2020</v>
      </c>
      <c r="AF347">
        <v>2020</v>
      </c>
      <c r="AU347"/>
    </row>
    <row r="348" spans="1:47" x14ac:dyDescent="0.35">
      <c r="A348" t="s">
        <v>153</v>
      </c>
      <c r="B348" t="s">
        <v>135</v>
      </c>
      <c r="C348" t="s">
        <v>120</v>
      </c>
      <c r="E348" t="s">
        <v>121</v>
      </c>
      <c r="L348" t="s">
        <v>122</v>
      </c>
      <c r="M348" s="14">
        <v>44044</v>
      </c>
      <c r="N348" s="14">
        <v>44044</v>
      </c>
      <c r="P348">
        <v>363452.38</v>
      </c>
      <c r="X348" t="s">
        <v>135</v>
      </c>
      <c r="Y348">
        <v>8</v>
      </c>
      <c r="Z348">
        <v>8</v>
      </c>
      <c r="AA348">
        <v>2020</v>
      </c>
      <c r="AB348">
        <v>0</v>
      </c>
      <c r="AC348" t="s">
        <v>8</v>
      </c>
      <c r="AD348" t="s">
        <v>8</v>
      </c>
      <c r="AE348">
        <v>2020</v>
      </c>
      <c r="AF348">
        <v>2020</v>
      </c>
      <c r="AU348"/>
    </row>
    <row r="349" spans="1:47" x14ac:dyDescent="0.35">
      <c r="A349" t="s">
        <v>153</v>
      </c>
      <c r="C349" t="s">
        <v>120</v>
      </c>
      <c r="E349" t="s">
        <v>121</v>
      </c>
      <c r="L349" t="s">
        <v>122</v>
      </c>
      <c r="M349" s="14">
        <v>44044</v>
      </c>
      <c r="N349" s="14">
        <v>44044</v>
      </c>
      <c r="P349">
        <v>4368452.38</v>
      </c>
      <c r="X349" t="s">
        <v>154</v>
      </c>
      <c r="Y349">
        <v>8</v>
      </c>
      <c r="Z349">
        <v>8</v>
      </c>
      <c r="AA349">
        <v>2020</v>
      </c>
      <c r="AB349">
        <v>0</v>
      </c>
      <c r="AC349" t="s">
        <v>8</v>
      </c>
      <c r="AD349" t="s">
        <v>8</v>
      </c>
      <c r="AE349">
        <v>2020</v>
      </c>
      <c r="AF349">
        <v>2020</v>
      </c>
      <c r="AU349"/>
    </row>
    <row r="350" spans="1:47" x14ac:dyDescent="0.35">
      <c r="B350" t="s">
        <v>137</v>
      </c>
      <c r="C350" t="s">
        <v>120</v>
      </c>
      <c r="E350" t="s">
        <v>121</v>
      </c>
      <c r="L350" t="s">
        <v>122</v>
      </c>
      <c r="M350" s="14">
        <v>44044</v>
      </c>
      <c r="N350" s="14">
        <v>44044</v>
      </c>
      <c r="P350">
        <v>2836404.76</v>
      </c>
      <c r="X350" t="s">
        <v>137</v>
      </c>
      <c r="Y350">
        <v>8</v>
      </c>
      <c r="Z350">
        <v>8</v>
      </c>
      <c r="AA350">
        <v>2020</v>
      </c>
      <c r="AB350">
        <v>0</v>
      </c>
      <c r="AC350" t="s">
        <v>8</v>
      </c>
      <c r="AD350" t="s">
        <v>8</v>
      </c>
      <c r="AE350">
        <v>2020</v>
      </c>
      <c r="AF350">
        <v>2020</v>
      </c>
      <c r="AU350"/>
    </row>
    <row r="351" spans="1:47" x14ac:dyDescent="0.35">
      <c r="A351" t="s">
        <v>131</v>
      </c>
      <c r="C351" t="s">
        <v>120</v>
      </c>
      <c r="E351" t="s">
        <v>121</v>
      </c>
      <c r="L351" t="s">
        <v>129</v>
      </c>
      <c r="M351" s="14">
        <v>44044</v>
      </c>
      <c r="N351" s="14">
        <v>44044</v>
      </c>
      <c r="O351">
        <v>1049071.43</v>
      </c>
      <c r="X351" t="s">
        <v>132</v>
      </c>
      <c r="Y351">
        <v>8</v>
      </c>
      <c r="Z351">
        <v>8</v>
      </c>
      <c r="AA351">
        <v>2020</v>
      </c>
      <c r="AB351">
        <v>0</v>
      </c>
      <c r="AC351" t="s">
        <v>8</v>
      </c>
      <c r="AD351" t="s">
        <v>8</v>
      </c>
      <c r="AE351">
        <v>2020</v>
      </c>
      <c r="AF351">
        <v>2020</v>
      </c>
      <c r="AU351"/>
    </row>
    <row r="352" spans="1:47" x14ac:dyDescent="0.35">
      <c r="A352" t="s">
        <v>148</v>
      </c>
      <c r="C352" t="s">
        <v>120</v>
      </c>
      <c r="E352" t="s">
        <v>121</v>
      </c>
      <c r="L352" t="s">
        <v>129</v>
      </c>
      <c r="M352" s="14">
        <v>44044</v>
      </c>
      <c r="N352" s="14">
        <v>44044</v>
      </c>
      <c r="O352">
        <v>5652904.7599999998</v>
      </c>
      <c r="X352" t="s">
        <v>152</v>
      </c>
      <c r="Y352">
        <v>8</v>
      </c>
      <c r="Z352">
        <v>8</v>
      </c>
      <c r="AA352">
        <v>2020</v>
      </c>
      <c r="AB352">
        <v>0</v>
      </c>
      <c r="AC352" t="s">
        <v>8</v>
      </c>
      <c r="AD352" t="s">
        <v>8</v>
      </c>
      <c r="AE352">
        <v>2020</v>
      </c>
      <c r="AF352">
        <v>2020</v>
      </c>
      <c r="AU352"/>
    </row>
    <row r="353" spans="1:47" x14ac:dyDescent="0.35">
      <c r="A353" t="s">
        <v>136</v>
      </c>
      <c r="C353" t="s">
        <v>149</v>
      </c>
      <c r="D353" t="s">
        <v>150</v>
      </c>
      <c r="E353" t="s">
        <v>121</v>
      </c>
      <c r="L353" t="s">
        <v>129</v>
      </c>
      <c r="M353" s="14">
        <v>44044</v>
      </c>
      <c r="N353" s="14">
        <v>44044</v>
      </c>
      <c r="O353">
        <v>2380952.38</v>
      </c>
      <c r="X353" t="s">
        <v>137</v>
      </c>
      <c r="Y353">
        <v>8</v>
      </c>
      <c r="Z353">
        <v>8</v>
      </c>
      <c r="AA353">
        <v>2020</v>
      </c>
      <c r="AB353">
        <v>0</v>
      </c>
      <c r="AC353" t="s">
        <v>8</v>
      </c>
      <c r="AD353" t="s">
        <v>8</v>
      </c>
      <c r="AE353">
        <v>2020</v>
      </c>
      <c r="AF353">
        <v>2020</v>
      </c>
      <c r="AU353"/>
    </row>
    <row r="354" spans="1:47" x14ac:dyDescent="0.35">
      <c r="A354" t="s">
        <v>145</v>
      </c>
      <c r="B354" t="s">
        <v>135</v>
      </c>
      <c r="C354" t="s">
        <v>120</v>
      </c>
      <c r="E354" t="s">
        <v>121</v>
      </c>
      <c r="L354" t="s">
        <v>129</v>
      </c>
      <c r="M354" s="14">
        <v>44044</v>
      </c>
      <c r="N354" s="14">
        <v>44044</v>
      </c>
      <c r="O354">
        <v>484261.9</v>
      </c>
      <c r="X354" t="s">
        <v>135</v>
      </c>
      <c r="Y354">
        <v>8</v>
      </c>
      <c r="Z354">
        <v>8</v>
      </c>
      <c r="AA354">
        <v>2020</v>
      </c>
      <c r="AB354">
        <v>0</v>
      </c>
      <c r="AC354" t="s">
        <v>8</v>
      </c>
      <c r="AD354" t="s">
        <v>8</v>
      </c>
      <c r="AE354">
        <v>2020</v>
      </c>
      <c r="AF354">
        <v>2020</v>
      </c>
      <c r="AU354"/>
    </row>
    <row r="355" spans="1:47" x14ac:dyDescent="0.35">
      <c r="A355" t="s">
        <v>155</v>
      </c>
      <c r="C355" t="s">
        <v>120</v>
      </c>
      <c r="E355" t="s">
        <v>121</v>
      </c>
      <c r="L355" t="s">
        <v>129</v>
      </c>
      <c r="M355" s="14">
        <v>44044</v>
      </c>
      <c r="N355" s="14">
        <v>44044</v>
      </c>
      <c r="O355">
        <v>5544380.9500000002</v>
      </c>
      <c r="X355" t="s">
        <v>156</v>
      </c>
      <c r="Y355">
        <v>8</v>
      </c>
      <c r="Z355">
        <v>8</v>
      </c>
      <c r="AA355">
        <v>2020</v>
      </c>
      <c r="AB355">
        <v>0</v>
      </c>
      <c r="AC355" t="s">
        <v>8</v>
      </c>
      <c r="AD355" t="s">
        <v>8</v>
      </c>
      <c r="AE355">
        <v>2020</v>
      </c>
      <c r="AF355">
        <v>2020</v>
      </c>
      <c r="AU355"/>
    </row>
    <row r="356" spans="1:47" x14ac:dyDescent="0.35">
      <c r="A356" t="s">
        <v>143</v>
      </c>
      <c r="C356" t="s">
        <v>120</v>
      </c>
      <c r="E356" t="s">
        <v>121</v>
      </c>
      <c r="L356" t="s">
        <v>129</v>
      </c>
      <c r="M356" s="14">
        <v>44044</v>
      </c>
      <c r="N356" s="14">
        <v>44044</v>
      </c>
      <c r="O356">
        <v>2231976.19</v>
      </c>
      <c r="X356" t="s">
        <v>144</v>
      </c>
      <c r="Y356">
        <v>8</v>
      </c>
      <c r="Z356">
        <v>8</v>
      </c>
      <c r="AA356">
        <v>2020</v>
      </c>
      <c r="AB356">
        <v>0</v>
      </c>
      <c r="AC356" t="s">
        <v>8</v>
      </c>
      <c r="AD356" t="s">
        <v>8</v>
      </c>
      <c r="AE356">
        <v>2020</v>
      </c>
      <c r="AF356">
        <v>2020</v>
      </c>
      <c r="AU356"/>
    </row>
    <row r="357" spans="1:47" x14ac:dyDescent="0.35">
      <c r="A357" t="s">
        <v>160</v>
      </c>
      <c r="C357" t="s">
        <v>120</v>
      </c>
      <c r="E357" t="s">
        <v>121</v>
      </c>
      <c r="L357" t="s">
        <v>129</v>
      </c>
      <c r="M357" s="14">
        <v>44044</v>
      </c>
      <c r="N357" s="14">
        <v>44044</v>
      </c>
      <c r="O357">
        <v>40023.81</v>
      </c>
      <c r="X357" t="s">
        <v>161</v>
      </c>
      <c r="Y357">
        <v>8</v>
      </c>
      <c r="Z357">
        <v>8</v>
      </c>
      <c r="AA357">
        <v>2020</v>
      </c>
      <c r="AB357">
        <v>0</v>
      </c>
      <c r="AC357" t="s">
        <v>8</v>
      </c>
      <c r="AD357" t="s">
        <v>8</v>
      </c>
      <c r="AE357">
        <v>2020</v>
      </c>
      <c r="AF357">
        <v>2020</v>
      </c>
      <c r="AU357"/>
    </row>
    <row r="358" spans="1:47" x14ac:dyDescent="0.35">
      <c r="A358" t="s">
        <v>143</v>
      </c>
      <c r="B358" t="s">
        <v>137</v>
      </c>
      <c r="C358" t="s">
        <v>120</v>
      </c>
      <c r="E358" t="s">
        <v>121</v>
      </c>
      <c r="L358" t="s">
        <v>129</v>
      </c>
      <c r="M358" s="14">
        <v>44044</v>
      </c>
      <c r="N358" s="14">
        <v>44044</v>
      </c>
      <c r="O358">
        <v>4457214.29</v>
      </c>
      <c r="X358" t="s">
        <v>137</v>
      </c>
      <c r="Y358">
        <v>8</v>
      </c>
      <c r="Z358">
        <v>8</v>
      </c>
      <c r="AA358">
        <v>2020</v>
      </c>
      <c r="AB358">
        <v>0</v>
      </c>
      <c r="AC358" t="s">
        <v>8</v>
      </c>
      <c r="AD358" t="s">
        <v>8</v>
      </c>
      <c r="AE358">
        <v>2020</v>
      </c>
      <c r="AF358">
        <v>2020</v>
      </c>
      <c r="AU358"/>
    </row>
    <row r="359" spans="1:47" x14ac:dyDescent="0.35">
      <c r="A359" t="s">
        <v>158</v>
      </c>
      <c r="C359" t="s">
        <v>120</v>
      </c>
      <c r="E359" t="s">
        <v>121</v>
      </c>
      <c r="L359" t="s">
        <v>129</v>
      </c>
      <c r="M359" s="14">
        <v>44044</v>
      </c>
      <c r="N359" s="14">
        <v>44044</v>
      </c>
      <c r="O359">
        <v>3104523.81</v>
      </c>
      <c r="X359" t="s">
        <v>124</v>
      </c>
      <c r="Y359">
        <v>8</v>
      </c>
      <c r="Z359">
        <v>8</v>
      </c>
      <c r="AA359">
        <v>2020</v>
      </c>
      <c r="AB359">
        <v>0</v>
      </c>
      <c r="AC359" t="s">
        <v>8</v>
      </c>
      <c r="AD359" t="s">
        <v>8</v>
      </c>
      <c r="AE359">
        <v>2020</v>
      </c>
      <c r="AF359">
        <v>2020</v>
      </c>
      <c r="AU359"/>
    </row>
    <row r="360" spans="1:47" x14ac:dyDescent="0.35">
      <c r="A360" t="s">
        <v>141</v>
      </c>
      <c r="C360" t="s">
        <v>120</v>
      </c>
      <c r="E360" t="s">
        <v>121</v>
      </c>
      <c r="L360" t="s">
        <v>129</v>
      </c>
      <c r="M360" s="14">
        <v>44044</v>
      </c>
      <c r="N360" s="14">
        <v>44044</v>
      </c>
      <c r="O360">
        <v>11230809.52</v>
      </c>
      <c r="X360" t="s">
        <v>142</v>
      </c>
      <c r="Y360">
        <v>8</v>
      </c>
      <c r="Z360">
        <v>8</v>
      </c>
      <c r="AA360">
        <v>2020</v>
      </c>
      <c r="AB360">
        <v>0</v>
      </c>
      <c r="AC360" t="s">
        <v>8</v>
      </c>
      <c r="AD360" t="s">
        <v>8</v>
      </c>
      <c r="AE360">
        <v>2020</v>
      </c>
      <c r="AF360">
        <v>2020</v>
      </c>
      <c r="AU360"/>
    </row>
    <row r="361" spans="1:47" x14ac:dyDescent="0.35">
      <c r="A361" t="s">
        <v>153</v>
      </c>
      <c r="C361" t="s">
        <v>120</v>
      </c>
      <c r="E361" t="s">
        <v>121</v>
      </c>
      <c r="L361" t="s">
        <v>129</v>
      </c>
      <c r="M361" s="14">
        <v>44044</v>
      </c>
      <c r="N361" s="14">
        <v>44044</v>
      </c>
      <c r="O361">
        <v>48238.1</v>
      </c>
      <c r="X361" t="s">
        <v>154</v>
      </c>
      <c r="Y361">
        <v>8</v>
      </c>
      <c r="Z361">
        <v>8</v>
      </c>
      <c r="AA361">
        <v>2020</v>
      </c>
      <c r="AB361">
        <v>0</v>
      </c>
      <c r="AC361" t="s">
        <v>8</v>
      </c>
      <c r="AD361" t="s">
        <v>8</v>
      </c>
      <c r="AE361">
        <v>2020</v>
      </c>
      <c r="AF361">
        <v>2020</v>
      </c>
      <c r="AU361"/>
    </row>
    <row r="362" spans="1:47" x14ac:dyDescent="0.35">
      <c r="A362" t="s">
        <v>133</v>
      </c>
      <c r="C362" t="s">
        <v>120</v>
      </c>
      <c r="E362" t="s">
        <v>121</v>
      </c>
      <c r="L362" t="s">
        <v>129</v>
      </c>
      <c r="M362" s="14">
        <v>44044</v>
      </c>
      <c r="N362" s="14">
        <v>44044</v>
      </c>
      <c r="O362">
        <v>6820000</v>
      </c>
      <c r="X362" t="s">
        <v>134</v>
      </c>
      <c r="Y362">
        <v>8</v>
      </c>
      <c r="Z362">
        <v>8</v>
      </c>
      <c r="AA362">
        <v>2020</v>
      </c>
      <c r="AB362">
        <v>0</v>
      </c>
      <c r="AC362" t="s">
        <v>8</v>
      </c>
      <c r="AD362" t="s">
        <v>8</v>
      </c>
      <c r="AE362">
        <v>2020</v>
      </c>
      <c r="AF362">
        <v>2020</v>
      </c>
      <c r="AU362"/>
    </row>
    <row r="363" spans="1:47" x14ac:dyDescent="0.35">
      <c r="A363" t="s">
        <v>126</v>
      </c>
      <c r="C363" t="s">
        <v>149</v>
      </c>
      <c r="D363" t="s">
        <v>150</v>
      </c>
      <c r="E363" t="s">
        <v>121</v>
      </c>
      <c r="L363" t="s">
        <v>129</v>
      </c>
      <c r="M363" s="14">
        <v>44044</v>
      </c>
      <c r="N363" s="14">
        <v>44044</v>
      </c>
      <c r="O363">
        <v>3095.24</v>
      </c>
      <c r="X363" t="s">
        <v>127</v>
      </c>
      <c r="Y363">
        <v>8</v>
      </c>
      <c r="Z363">
        <v>8</v>
      </c>
      <c r="AA363">
        <v>2020</v>
      </c>
      <c r="AB363">
        <v>0</v>
      </c>
      <c r="AC363" t="s">
        <v>8</v>
      </c>
      <c r="AD363" t="s">
        <v>8</v>
      </c>
      <c r="AE363">
        <v>2020</v>
      </c>
      <c r="AF363">
        <v>2020</v>
      </c>
      <c r="AU363"/>
    </row>
    <row r="364" spans="1:47" x14ac:dyDescent="0.35">
      <c r="A364" t="s">
        <v>123</v>
      </c>
      <c r="C364" t="s">
        <v>149</v>
      </c>
      <c r="D364" t="s">
        <v>150</v>
      </c>
      <c r="E364" t="s">
        <v>121</v>
      </c>
      <c r="L364" t="s">
        <v>129</v>
      </c>
      <c r="M364" s="14">
        <v>44044</v>
      </c>
      <c r="N364" s="14">
        <v>44044</v>
      </c>
      <c r="O364">
        <v>25952.38</v>
      </c>
      <c r="X364" t="s">
        <v>124</v>
      </c>
      <c r="Y364">
        <v>8</v>
      </c>
      <c r="Z364">
        <v>8</v>
      </c>
      <c r="AA364">
        <v>2020</v>
      </c>
      <c r="AB364">
        <v>0</v>
      </c>
      <c r="AC364" t="s">
        <v>8</v>
      </c>
      <c r="AD364" t="s">
        <v>8</v>
      </c>
      <c r="AE364">
        <v>2020</v>
      </c>
      <c r="AF364">
        <v>2020</v>
      </c>
      <c r="AU364"/>
    </row>
    <row r="365" spans="1:47" x14ac:dyDescent="0.35">
      <c r="A365" t="s">
        <v>125</v>
      </c>
      <c r="C365" t="s">
        <v>149</v>
      </c>
      <c r="D365" t="s">
        <v>150</v>
      </c>
      <c r="E365" t="s">
        <v>121</v>
      </c>
      <c r="L365" t="s">
        <v>129</v>
      </c>
      <c r="M365" s="14">
        <v>44044</v>
      </c>
      <c r="N365" s="14">
        <v>44044</v>
      </c>
      <c r="O365">
        <v>64285.71</v>
      </c>
      <c r="X365" t="s">
        <v>124</v>
      </c>
      <c r="Y365">
        <v>8</v>
      </c>
      <c r="Z365">
        <v>8</v>
      </c>
      <c r="AA365">
        <v>2020</v>
      </c>
      <c r="AB365">
        <v>0</v>
      </c>
      <c r="AC365" t="s">
        <v>8</v>
      </c>
      <c r="AD365" t="s">
        <v>8</v>
      </c>
      <c r="AE365">
        <v>2020</v>
      </c>
      <c r="AF365">
        <v>2020</v>
      </c>
      <c r="AU365"/>
    </row>
    <row r="366" spans="1:47" x14ac:dyDescent="0.35">
      <c r="A366" t="s">
        <v>146</v>
      </c>
      <c r="C366" t="s">
        <v>120</v>
      </c>
      <c r="E366" t="s">
        <v>121</v>
      </c>
      <c r="L366" t="s">
        <v>129</v>
      </c>
      <c r="M366" s="14">
        <v>44044</v>
      </c>
      <c r="N366" s="14">
        <v>44044</v>
      </c>
      <c r="O366">
        <v>118928.57</v>
      </c>
      <c r="X366" t="s">
        <v>147</v>
      </c>
      <c r="Y366">
        <v>8</v>
      </c>
      <c r="Z366">
        <v>8</v>
      </c>
      <c r="AA366">
        <v>2020</v>
      </c>
      <c r="AB366">
        <v>0</v>
      </c>
      <c r="AC366" t="s">
        <v>8</v>
      </c>
      <c r="AD366" t="s">
        <v>8</v>
      </c>
      <c r="AE366">
        <v>2020</v>
      </c>
      <c r="AF366">
        <v>2020</v>
      </c>
      <c r="AU366"/>
    </row>
    <row r="367" spans="1:47" x14ac:dyDescent="0.35">
      <c r="A367" t="s">
        <v>125</v>
      </c>
      <c r="C367" t="s">
        <v>149</v>
      </c>
      <c r="D367" t="s">
        <v>150</v>
      </c>
      <c r="E367" t="s">
        <v>121</v>
      </c>
      <c r="L367" t="s">
        <v>129</v>
      </c>
      <c r="M367" s="14">
        <v>44044</v>
      </c>
      <c r="N367" s="14">
        <v>44044</v>
      </c>
      <c r="O367">
        <v>171428.57</v>
      </c>
      <c r="X367" t="s">
        <v>124</v>
      </c>
      <c r="Y367">
        <v>8</v>
      </c>
      <c r="Z367">
        <v>8</v>
      </c>
      <c r="AA367">
        <v>2020</v>
      </c>
      <c r="AB367">
        <v>0</v>
      </c>
      <c r="AC367" t="s">
        <v>8</v>
      </c>
      <c r="AD367" t="s">
        <v>8</v>
      </c>
      <c r="AE367">
        <v>2020</v>
      </c>
      <c r="AF367">
        <v>2020</v>
      </c>
      <c r="AU367"/>
    </row>
    <row r="368" spans="1:47" x14ac:dyDescent="0.35">
      <c r="A368" t="s">
        <v>126</v>
      </c>
      <c r="B368" t="s">
        <v>140</v>
      </c>
      <c r="C368" t="s">
        <v>149</v>
      </c>
      <c r="D368" t="s">
        <v>150</v>
      </c>
      <c r="E368" t="s">
        <v>121</v>
      </c>
      <c r="L368" t="s">
        <v>129</v>
      </c>
      <c r="M368" s="14">
        <v>44044</v>
      </c>
      <c r="N368" s="14">
        <v>44044</v>
      </c>
      <c r="O368">
        <v>1809523.81</v>
      </c>
      <c r="X368" t="s">
        <v>140</v>
      </c>
      <c r="Y368">
        <v>8</v>
      </c>
      <c r="Z368">
        <v>8</v>
      </c>
      <c r="AA368">
        <v>2020</v>
      </c>
      <c r="AB368">
        <v>0</v>
      </c>
      <c r="AC368" t="s">
        <v>8</v>
      </c>
      <c r="AD368" t="s">
        <v>8</v>
      </c>
      <c r="AE368">
        <v>2020</v>
      </c>
      <c r="AF368">
        <v>2020</v>
      </c>
      <c r="AU368"/>
    </row>
    <row r="369" spans="1:47" x14ac:dyDescent="0.35">
      <c r="A369" t="s">
        <v>153</v>
      </c>
      <c r="C369" t="s">
        <v>149</v>
      </c>
      <c r="D369" t="s">
        <v>150</v>
      </c>
      <c r="E369" t="s">
        <v>121</v>
      </c>
      <c r="L369" t="s">
        <v>129</v>
      </c>
      <c r="M369" s="14">
        <v>44044</v>
      </c>
      <c r="N369" s="14">
        <v>44044</v>
      </c>
      <c r="O369">
        <v>130952.38</v>
      </c>
      <c r="X369" t="s">
        <v>154</v>
      </c>
      <c r="Y369">
        <v>8</v>
      </c>
      <c r="Z369">
        <v>8</v>
      </c>
      <c r="AA369">
        <v>2020</v>
      </c>
      <c r="AB369">
        <v>0</v>
      </c>
      <c r="AC369" t="s">
        <v>8</v>
      </c>
      <c r="AD369" t="s">
        <v>8</v>
      </c>
      <c r="AE369">
        <v>2020</v>
      </c>
      <c r="AF369">
        <v>2020</v>
      </c>
      <c r="AU369"/>
    </row>
    <row r="370" spans="1:47" x14ac:dyDescent="0.35">
      <c r="A370" t="s">
        <v>146</v>
      </c>
      <c r="C370" t="s">
        <v>149</v>
      </c>
      <c r="D370" t="s">
        <v>150</v>
      </c>
      <c r="E370" t="s">
        <v>121</v>
      </c>
      <c r="L370" t="s">
        <v>129</v>
      </c>
      <c r="M370" s="14">
        <v>44044</v>
      </c>
      <c r="N370" s="14">
        <v>44044</v>
      </c>
      <c r="O370">
        <v>2135952.38</v>
      </c>
      <c r="X370" t="s">
        <v>147</v>
      </c>
      <c r="Y370">
        <v>8</v>
      </c>
      <c r="Z370">
        <v>8</v>
      </c>
      <c r="AA370">
        <v>2020</v>
      </c>
      <c r="AB370">
        <v>0</v>
      </c>
      <c r="AC370" t="s">
        <v>8</v>
      </c>
      <c r="AD370" t="s">
        <v>8</v>
      </c>
      <c r="AE370">
        <v>2020</v>
      </c>
      <c r="AF370">
        <v>2020</v>
      </c>
      <c r="AU370"/>
    </row>
    <row r="371" spans="1:47" x14ac:dyDescent="0.35">
      <c r="A371" t="s">
        <v>155</v>
      </c>
      <c r="C371" t="s">
        <v>149</v>
      </c>
      <c r="D371" t="s">
        <v>150</v>
      </c>
      <c r="E371" t="s">
        <v>121</v>
      </c>
      <c r="L371" t="s">
        <v>129</v>
      </c>
      <c r="M371" s="14">
        <v>44044</v>
      </c>
      <c r="N371" s="14">
        <v>44044</v>
      </c>
      <c r="O371">
        <v>11190476.189999999</v>
      </c>
      <c r="X371" t="s">
        <v>156</v>
      </c>
      <c r="Y371">
        <v>8</v>
      </c>
      <c r="Z371">
        <v>8</v>
      </c>
      <c r="AA371">
        <v>2020</v>
      </c>
      <c r="AB371">
        <v>0</v>
      </c>
      <c r="AC371" t="s">
        <v>8</v>
      </c>
      <c r="AD371" t="s">
        <v>8</v>
      </c>
      <c r="AE371">
        <v>2020</v>
      </c>
      <c r="AF371">
        <v>2020</v>
      </c>
      <c r="AU371"/>
    </row>
    <row r="372" spans="1:47" x14ac:dyDescent="0.35">
      <c r="A372" t="s">
        <v>145</v>
      </c>
      <c r="B372" t="s">
        <v>157</v>
      </c>
      <c r="C372" t="s">
        <v>149</v>
      </c>
      <c r="D372" t="s">
        <v>150</v>
      </c>
      <c r="E372" t="s">
        <v>121</v>
      </c>
      <c r="L372" t="s">
        <v>129</v>
      </c>
      <c r="M372" s="14">
        <v>44044</v>
      </c>
      <c r="N372" s="14">
        <v>44044</v>
      </c>
      <c r="O372">
        <v>88095.24</v>
      </c>
      <c r="X372" t="s">
        <v>157</v>
      </c>
      <c r="Y372">
        <v>8</v>
      </c>
      <c r="Z372">
        <v>8</v>
      </c>
      <c r="AA372">
        <v>2020</v>
      </c>
      <c r="AB372">
        <v>0</v>
      </c>
      <c r="AC372" t="s">
        <v>8</v>
      </c>
      <c r="AD372" t="s">
        <v>8</v>
      </c>
      <c r="AE372">
        <v>2020</v>
      </c>
      <c r="AF372">
        <v>2020</v>
      </c>
      <c r="AU372"/>
    </row>
    <row r="373" spans="1:47" x14ac:dyDescent="0.35">
      <c r="A373" t="s">
        <v>146</v>
      </c>
      <c r="C373" t="s">
        <v>149</v>
      </c>
      <c r="D373" t="s">
        <v>150</v>
      </c>
      <c r="E373" t="s">
        <v>121</v>
      </c>
      <c r="L373" t="s">
        <v>129</v>
      </c>
      <c r="M373" s="14">
        <v>44044</v>
      </c>
      <c r="N373" s="14">
        <v>44044</v>
      </c>
      <c r="O373">
        <v>2190476.19</v>
      </c>
      <c r="X373" t="s">
        <v>147</v>
      </c>
      <c r="Y373">
        <v>8</v>
      </c>
      <c r="Z373">
        <v>8</v>
      </c>
      <c r="AA373">
        <v>2020</v>
      </c>
      <c r="AB373">
        <v>0</v>
      </c>
      <c r="AC373" t="s">
        <v>8</v>
      </c>
      <c r="AD373" t="s">
        <v>8</v>
      </c>
      <c r="AE373">
        <v>2020</v>
      </c>
      <c r="AF373">
        <v>2020</v>
      </c>
      <c r="AU373"/>
    </row>
    <row r="374" spans="1:47" x14ac:dyDescent="0.35">
      <c r="B374" t="s">
        <v>135</v>
      </c>
      <c r="C374" t="s">
        <v>149</v>
      </c>
      <c r="D374" t="s">
        <v>150</v>
      </c>
      <c r="E374" t="s">
        <v>121</v>
      </c>
      <c r="L374" t="s">
        <v>129</v>
      </c>
      <c r="M374" s="14">
        <v>44044</v>
      </c>
      <c r="N374" s="14">
        <v>44044</v>
      </c>
      <c r="O374">
        <v>569285.71</v>
      </c>
      <c r="X374" t="s">
        <v>135</v>
      </c>
      <c r="Y374">
        <v>8</v>
      </c>
      <c r="Z374">
        <v>8</v>
      </c>
      <c r="AA374">
        <v>2020</v>
      </c>
      <c r="AB374">
        <v>0</v>
      </c>
      <c r="AC374" t="s">
        <v>8</v>
      </c>
      <c r="AD374" t="s">
        <v>8</v>
      </c>
      <c r="AE374">
        <v>2020</v>
      </c>
      <c r="AF374">
        <v>2020</v>
      </c>
      <c r="AU374"/>
    </row>
    <row r="375" spans="1:47" x14ac:dyDescent="0.35">
      <c r="A375" t="s">
        <v>145</v>
      </c>
      <c r="B375" t="s">
        <v>119</v>
      </c>
      <c r="C375" t="s">
        <v>149</v>
      </c>
      <c r="D375" t="s">
        <v>150</v>
      </c>
      <c r="E375" t="s">
        <v>121</v>
      </c>
      <c r="L375" t="s">
        <v>129</v>
      </c>
      <c r="M375" s="14">
        <v>44044</v>
      </c>
      <c r="N375" s="14">
        <v>44044</v>
      </c>
      <c r="O375">
        <v>1166666.67</v>
      </c>
      <c r="X375" t="s">
        <v>119</v>
      </c>
      <c r="Y375">
        <v>8</v>
      </c>
      <c r="Z375">
        <v>8</v>
      </c>
      <c r="AA375">
        <v>2020</v>
      </c>
      <c r="AB375">
        <v>0</v>
      </c>
      <c r="AC375" t="s">
        <v>8</v>
      </c>
      <c r="AD375" t="s">
        <v>8</v>
      </c>
      <c r="AE375">
        <v>2020</v>
      </c>
      <c r="AF375">
        <v>2020</v>
      </c>
      <c r="AU375"/>
    </row>
    <row r="376" spans="1:47" x14ac:dyDescent="0.35">
      <c r="A376" t="s">
        <v>148</v>
      </c>
      <c r="C376" t="s">
        <v>149</v>
      </c>
      <c r="D376" t="s">
        <v>150</v>
      </c>
      <c r="E376" t="s">
        <v>121</v>
      </c>
      <c r="L376" t="s">
        <v>129</v>
      </c>
      <c r="M376" s="14">
        <v>44044</v>
      </c>
      <c r="N376" s="14">
        <v>44044</v>
      </c>
      <c r="O376">
        <v>29523.81</v>
      </c>
      <c r="X376" t="s">
        <v>152</v>
      </c>
      <c r="Y376">
        <v>8</v>
      </c>
      <c r="Z376">
        <v>8</v>
      </c>
      <c r="AA376">
        <v>2020</v>
      </c>
      <c r="AB376">
        <v>0</v>
      </c>
      <c r="AC376" t="s">
        <v>8</v>
      </c>
      <c r="AD376" t="s">
        <v>8</v>
      </c>
      <c r="AE376">
        <v>2020</v>
      </c>
      <c r="AF376">
        <v>2020</v>
      </c>
      <c r="AU376"/>
    </row>
    <row r="377" spans="1:47" x14ac:dyDescent="0.35">
      <c r="A377" t="s">
        <v>143</v>
      </c>
      <c r="C377" t="s">
        <v>120</v>
      </c>
      <c r="E377" t="s">
        <v>121</v>
      </c>
      <c r="L377" t="s">
        <v>122</v>
      </c>
      <c r="M377" s="14">
        <v>44057</v>
      </c>
      <c r="N377" s="14">
        <v>44068</v>
      </c>
      <c r="P377">
        <v>70190.48</v>
      </c>
      <c r="X377" t="s">
        <v>144</v>
      </c>
      <c r="Y377">
        <v>8</v>
      </c>
      <c r="Z377">
        <v>8</v>
      </c>
      <c r="AA377">
        <v>2020</v>
      </c>
      <c r="AB377">
        <v>0</v>
      </c>
      <c r="AC377" t="s">
        <v>8</v>
      </c>
      <c r="AD377" t="s">
        <v>8</v>
      </c>
      <c r="AE377">
        <v>2020</v>
      </c>
      <c r="AF377">
        <v>2020</v>
      </c>
      <c r="AU377"/>
    </row>
    <row r="378" spans="1:47" x14ac:dyDescent="0.35">
      <c r="A378" t="s">
        <v>136</v>
      </c>
      <c r="C378" t="s">
        <v>149</v>
      </c>
      <c r="D378" t="s">
        <v>150</v>
      </c>
      <c r="E378" t="s">
        <v>162</v>
      </c>
      <c r="L378" t="s">
        <v>129</v>
      </c>
      <c r="M378" s="14">
        <v>44074</v>
      </c>
      <c r="N378" s="14">
        <v>44074</v>
      </c>
      <c r="O378">
        <v>48345952.380000003</v>
      </c>
      <c r="X378" t="s">
        <v>137</v>
      </c>
      <c r="Y378">
        <v>8</v>
      </c>
      <c r="Z378">
        <v>8</v>
      </c>
      <c r="AA378">
        <v>2020</v>
      </c>
      <c r="AB378">
        <v>0</v>
      </c>
      <c r="AC378" t="s">
        <v>8</v>
      </c>
      <c r="AD378" t="s">
        <v>8</v>
      </c>
      <c r="AE378">
        <v>2020</v>
      </c>
      <c r="AF378">
        <v>2020</v>
      </c>
      <c r="AU378"/>
    </row>
    <row r="379" spans="1:47" x14ac:dyDescent="0.35">
      <c r="A379" t="s">
        <v>155</v>
      </c>
      <c r="C379" t="s">
        <v>120</v>
      </c>
      <c r="E379" t="s">
        <v>121</v>
      </c>
      <c r="L379" t="s">
        <v>122</v>
      </c>
      <c r="M379" s="14">
        <v>44075</v>
      </c>
      <c r="N379" s="14">
        <v>44075</v>
      </c>
      <c r="P379">
        <v>32142.86</v>
      </c>
      <c r="X379" t="s">
        <v>156</v>
      </c>
      <c r="Y379">
        <v>9</v>
      </c>
      <c r="Z379">
        <v>9</v>
      </c>
      <c r="AA379">
        <v>2020</v>
      </c>
      <c r="AB379">
        <v>0</v>
      </c>
      <c r="AC379" t="s">
        <v>8</v>
      </c>
      <c r="AD379" t="s">
        <v>8</v>
      </c>
      <c r="AE379">
        <v>2020</v>
      </c>
      <c r="AF379">
        <v>2020</v>
      </c>
      <c r="AU379"/>
    </row>
    <row r="380" spans="1:47" x14ac:dyDescent="0.35">
      <c r="A380" t="s">
        <v>138</v>
      </c>
      <c r="C380" t="s">
        <v>120</v>
      </c>
      <c r="E380" t="s">
        <v>121</v>
      </c>
      <c r="L380" t="s">
        <v>122</v>
      </c>
      <c r="M380" s="14">
        <v>44075</v>
      </c>
      <c r="N380" s="14">
        <v>44075</v>
      </c>
      <c r="P380">
        <v>10541904.76</v>
      </c>
      <c r="X380" t="s">
        <v>139</v>
      </c>
      <c r="Y380">
        <v>9</v>
      </c>
      <c r="Z380">
        <v>9</v>
      </c>
      <c r="AA380">
        <v>2020</v>
      </c>
      <c r="AB380">
        <v>0</v>
      </c>
      <c r="AC380" t="s">
        <v>8</v>
      </c>
      <c r="AD380" t="s">
        <v>8</v>
      </c>
      <c r="AE380">
        <v>2020</v>
      </c>
      <c r="AF380">
        <v>2020</v>
      </c>
      <c r="AU380"/>
    </row>
    <row r="381" spans="1:47" x14ac:dyDescent="0.35">
      <c r="A381" t="s">
        <v>128</v>
      </c>
      <c r="C381" t="s">
        <v>120</v>
      </c>
      <c r="E381" t="s">
        <v>121</v>
      </c>
      <c r="L381" t="s">
        <v>129</v>
      </c>
      <c r="M381" s="14">
        <v>44075</v>
      </c>
      <c r="N381" s="14">
        <v>44075</v>
      </c>
      <c r="O381">
        <v>1443500</v>
      </c>
      <c r="X381" t="s">
        <v>119</v>
      </c>
      <c r="Y381">
        <v>9</v>
      </c>
      <c r="Z381">
        <v>9</v>
      </c>
      <c r="AA381">
        <v>2020</v>
      </c>
      <c r="AB381">
        <v>0</v>
      </c>
      <c r="AC381" t="s">
        <v>8</v>
      </c>
      <c r="AD381" t="s">
        <v>8</v>
      </c>
      <c r="AE381">
        <v>2020</v>
      </c>
      <c r="AF381">
        <v>2020</v>
      </c>
      <c r="AU381"/>
    </row>
    <row r="382" spans="1:47" x14ac:dyDescent="0.35">
      <c r="A382" t="s">
        <v>130</v>
      </c>
      <c r="C382" t="s">
        <v>120</v>
      </c>
      <c r="E382" t="s">
        <v>121</v>
      </c>
      <c r="L382" t="s">
        <v>122</v>
      </c>
      <c r="M382" s="14">
        <v>44075</v>
      </c>
      <c r="N382" s="14">
        <v>44075</v>
      </c>
      <c r="P382">
        <v>1458642.86</v>
      </c>
      <c r="X382" t="s">
        <v>119</v>
      </c>
      <c r="Y382">
        <v>9</v>
      </c>
      <c r="Z382">
        <v>9</v>
      </c>
      <c r="AA382">
        <v>2020</v>
      </c>
      <c r="AB382">
        <v>0</v>
      </c>
      <c r="AC382" t="s">
        <v>8</v>
      </c>
      <c r="AD382" t="s">
        <v>8</v>
      </c>
      <c r="AE382">
        <v>2020</v>
      </c>
      <c r="AF382">
        <v>2020</v>
      </c>
      <c r="AU382"/>
    </row>
    <row r="383" spans="1:47" x14ac:dyDescent="0.35">
      <c r="A383" t="s">
        <v>130</v>
      </c>
      <c r="C383" t="s">
        <v>120</v>
      </c>
      <c r="E383" t="s">
        <v>121</v>
      </c>
      <c r="L383" t="s">
        <v>129</v>
      </c>
      <c r="M383" s="14">
        <v>44075</v>
      </c>
      <c r="N383" s="14">
        <v>44075</v>
      </c>
      <c r="O383">
        <v>2009714.29</v>
      </c>
      <c r="X383" t="s">
        <v>119</v>
      </c>
      <c r="Y383">
        <v>9</v>
      </c>
      <c r="Z383">
        <v>9</v>
      </c>
      <c r="AA383">
        <v>2020</v>
      </c>
      <c r="AB383">
        <v>0</v>
      </c>
      <c r="AC383" t="s">
        <v>8</v>
      </c>
      <c r="AD383" t="s">
        <v>8</v>
      </c>
      <c r="AE383">
        <v>2020</v>
      </c>
      <c r="AF383">
        <v>2020</v>
      </c>
      <c r="AU383"/>
    </row>
    <row r="384" spans="1:47" x14ac:dyDescent="0.35">
      <c r="A384" t="s">
        <v>118</v>
      </c>
      <c r="C384" t="s">
        <v>120</v>
      </c>
      <c r="E384" t="s">
        <v>121</v>
      </c>
      <c r="L384" t="s">
        <v>122</v>
      </c>
      <c r="M384" s="14">
        <v>44075</v>
      </c>
      <c r="N384" s="14">
        <v>44075</v>
      </c>
      <c r="P384">
        <v>1429666.67</v>
      </c>
      <c r="X384" t="s">
        <v>119</v>
      </c>
      <c r="Y384">
        <v>9</v>
      </c>
      <c r="Z384">
        <v>9</v>
      </c>
      <c r="AA384">
        <v>2020</v>
      </c>
      <c r="AB384">
        <v>0</v>
      </c>
      <c r="AC384" t="s">
        <v>8</v>
      </c>
      <c r="AD384" t="s">
        <v>8</v>
      </c>
      <c r="AE384">
        <v>2020</v>
      </c>
      <c r="AF384">
        <v>2020</v>
      </c>
      <c r="AU384"/>
    </row>
    <row r="385" spans="1:47" x14ac:dyDescent="0.35">
      <c r="A385" t="s">
        <v>118</v>
      </c>
      <c r="C385" t="s">
        <v>120</v>
      </c>
      <c r="E385" t="s">
        <v>121</v>
      </c>
      <c r="L385" t="s">
        <v>129</v>
      </c>
      <c r="M385" s="14">
        <v>44075</v>
      </c>
      <c r="N385" s="14">
        <v>44075</v>
      </c>
      <c r="O385">
        <v>1049071.43</v>
      </c>
      <c r="X385" t="s">
        <v>119</v>
      </c>
      <c r="Y385">
        <v>9</v>
      </c>
      <c r="Z385">
        <v>9</v>
      </c>
      <c r="AA385">
        <v>2020</v>
      </c>
      <c r="AB385">
        <v>0</v>
      </c>
      <c r="AC385" t="s">
        <v>8</v>
      </c>
      <c r="AD385" t="s">
        <v>8</v>
      </c>
      <c r="AE385">
        <v>2020</v>
      </c>
      <c r="AF385">
        <v>2020</v>
      </c>
      <c r="AU385"/>
    </row>
    <row r="386" spans="1:47" x14ac:dyDescent="0.35">
      <c r="A386" t="s">
        <v>128</v>
      </c>
      <c r="C386" t="s">
        <v>120</v>
      </c>
      <c r="E386" t="s">
        <v>121</v>
      </c>
      <c r="L386" t="s">
        <v>122</v>
      </c>
      <c r="M386" s="14">
        <v>44075</v>
      </c>
      <c r="N386" s="14">
        <v>44075</v>
      </c>
      <c r="P386">
        <v>3300142.86</v>
      </c>
      <c r="X386" t="s">
        <v>119</v>
      </c>
      <c r="Y386">
        <v>9</v>
      </c>
      <c r="Z386">
        <v>9</v>
      </c>
      <c r="AA386">
        <v>2020</v>
      </c>
      <c r="AB386">
        <v>0</v>
      </c>
      <c r="AC386" t="s">
        <v>8</v>
      </c>
      <c r="AD386" t="s">
        <v>8</v>
      </c>
      <c r="AE386">
        <v>2020</v>
      </c>
      <c r="AF386">
        <v>2020</v>
      </c>
      <c r="AU386"/>
    </row>
    <row r="387" spans="1:47" x14ac:dyDescent="0.35">
      <c r="A387" t="s">
        <v>123</v>
      </c>
      <c r="C387" t="s">
        <v>120</v>
      </c>
      <c r="E387" t="s">
        <v>121</v>
      </c>
      <c r="L387" t="s">
        <v>129</v>
      </c>
      <c r="M387" s="14">
        <v>44075</v>
      </c>
      <c r="N387" s="14">
        <v>44075</v>
      </c>
      <c r="O387">
        <v>4714.29</v>
      </c>
      <c r="X387" t="s">
        <v>124</v>
      </c>
      <c r="Y387">
        <v>9</v>
      </c>
      <c r="Z387">
        <v>9</v>
      </c>
      <c r="AA387">
        <v>2020</v>
      </c>
      <c r="AB387">
        <v>0</v>
      </c>
      <c r="AC387" t="s">
        <v>8</v>
      </c>
      <c r="AD387" t="s">
        <v>8</v>
      </c>
      <c r="AE387">
        <v>2020</v>
      </c>
      <c r="AF387">
        <v>2020</v>
      </c>
      <c r="AU387"/>
    </row>
    <row r="388" spans="1:47" x14ac:dyDescent="0.35">
      <c r="A388" t="s">
        <v>125</v>
      </c>
      <c r="B388" t="s">
        <v>135</v>
      </c>
      <c r="C388" t="s">
        <v>120</v>
      </c>
      <c r="E388" t="s">
        <v>121</v>
      </c>
      <c r="L388" t="s">
        <v>122</v>
      </c>
      <c r="M388" s="14">
        <v>44075</v>
      </c>
      <c r="N388" s="14">
        <v>44075</v>
      </c>
      <c r="P388">
        <v>358571.43</v>
      </c>
      <c r="X388" t="s">
        <v>135</v>
      </c>
      <c r="Y388">
        <v>9</v>
      </c>
      <c r="Z388">
        <v>9</v>
      </c>
      <c r="AA388">
        <v>2020</v>
      </c>
      <c r="AB388">
        <v>0</v>
      </c>
      <c r="AC388" t="s">
        <v>8</v>
      </c>
      <c r="AD388" t="s">
        <v>8</v>
      </c>
      <c r="AE388">
        <v>2020</v>
      </c>
      <c r="AF388">
        <v>2020</v>
      </c>
      <c r="AU388"/>
    </row>
    <row r="389" spans="1:47" x14ac:dyDescent="0.35">
      <c r="A389" t="s">
        <v>126</v>
      </c>
      <c r="C389" t="s">
        <v>120</v>
      </c>
      <c r="E389" t="s">
        <v>121</v>
      </c>
      <c r="L389" t="s">
        <v>122</v>
      </c>
      <c r="M389" s="14">
        <v>44075</v>
      </c>
      <c r="N389" s="14">
        <v>44075</v>
      </c>
      <c r="P389">
        <v>99928.57</v>
      </c>
      <c r="X389" t="s">
        <v>127</v>
      </c>
      <c r="Y389">
        <v>9</v>
      </c>
      <c r="Z389">
        <v>9</v>
      </c>
      <c r="AA389">
        <v>2020</v>
      </c>
      <c r="AB389">
        <v>0</v>
      </c>
      <c r="AC389" t="s">
        <v>8</v>
      </c>
      <c r="AD389" t="s">
        <v>8</v>
      </c>
      <c r="AE389">
        <v>2020</v>
      </c>
      <c r="AF389">
        <v>2020</v>
      </c>
      <c r="AU389"/>
    </row>
    <row r="390" spans="1:47" x14ac:dyDescent="0.35">
      <c r="A390" t="s">
        <v>141</v>
      </c>
      <c r="C390" t="s">
        <v>120</v>
      </c>
      <c r="E390" t="s">
        <v>121</v>
      </c>
      <c r="L390" t="s">
        <v>122</v>
      </c>
      <c r="M390" s="14">
        <v>44075</v>
      </c>
      <c r="N390" s="14">
        <v>44075</v>
      </c>
      <c r="P390">
        <v>1497428.57</v>
      </c>
      <c r="X390" t="s">
        <v>142</v>
      </c>
      <c r="Y390">
        <v>9</v>
      </c>
      <c r="Z390">
        <v>9</v>
      </c>
      <c r="AA390">
        <v>2020</v>
      </c>
      <c r="AB390">
        <v>0</v>
      </c>
      <c r="AC390" t="s">
        <v>8</v>
      </c>
      <c r="AD390" t="s">
        <v>8</v>
      </c>
      <c r="AE390">
        <v>2020</v>
      </c>
      <c r="AF390">
        <v>2020</v>
      </c>
      <c r="AU390"/>
    </row>
    <row r="391" spans="1:47" x14ac:dyDescent="0.35">
      <c r="A391" t="s">
        <v>136</v>
      </c>
      <c r="B391" t="s">
        <v>137</v>
      </c>
      <c r="C391" t="s">
        <v>120</v>
      </c>
      <c r="E391" t="s">
        <v>121</v>
      </c>
      <c r="L391" t="s">
        <v>122</v>
      </c>
      <c r="M391" s="14">
        <v>44075</v>
      </c>
      <c r="N391" s="14">
        <v>44075</v>
      </c>
      <c r="P391">
        <v>6588166.6699999999</v>
      </c>
      <c r="X391" t="s">
        <v>137</v>
      </c>
      <c r="Y391">
        <v>9</v>
      </c>
      <c r="Z391">
        <v>9</v>
      </c>
      <c r="AA391">
        <v>2020</v>
      </c>
      <c r="AB391">
        <v>0</v>
      </c>
      <c r="AC391" t="s">
        <v>8</v>
      </c>
      <c r="AD391" t="s">
        <v>8</v>
      </c>
      <c r="AE391">
        <v>2020</v>
      </c>
      <c r="AF391">
        <v>2020</v>
      </c>
      <c r="AU391"/>
    </row>
    <row r="392" spans="1:47" x14ac:dyDescent="0.35">
      <c r="A392" t="s">
        <v>133</v>
      </c>
      <c r="C392" t="s">
        <v>120</v>
      </c>
      <c r="E392" t="s">
        <v>121</v>
      </c>
      <c r="L392" t="s">
        <v>122</v>
      </c>
      <c r="M392" s="14">
        <v>44075</v>
      </c>
      <c r="N392" s="14">
        <v>44075</v>
      </c>
      <c r="P392">
        <v>65666.67</v>
      </c>
      <c r="X392" t="s">
        <v>134</v>
      </c>
      <c r="Y392">
        <v>9</v>
      </c>
      <c r="Z392">
        <v>9</v>
      </c>
      <c r="AA392">
        <v>2020</v>
      </c>
      <c r="AB392">
        <v>0</v>
      </c>
      <c r="AC392" t="s">
        <v>8</v>
      </c>
      <c r="AD392" t="s">
        <v>8</v>
      </c>
      <c r="AE392">
        <v>2020</v>
      </c>
      <c r="AF392">
        <v>2020</v>
      </c>
      <c r="AU392"/>
    </row>
    <row r="393" spans="1:47" x14ac:dyDescent="0.35">
      <c r="A393" t="s">
        <v>146</v>
      </c>
      <c r="C393" t="s">
        <v>120</v>
      </c>
      <c r="E393" t="s">
        <v>121</v>
      </c>
      <c r="L393" t="s">
        <v>122</v>
      </c>
      <c r="M393" s="14">
        <v>44075</v>
      </c>
      <c r="N393" s="14">
        <v>44075</v>
      </c>
      <c r="P393">
        <v>250214.29</v>
      </c>
      <c r="X393" t="s">
        <v>147</v>
      </c>
      <c r="Y393">
        <v>9</v>
      </c>
      <c r="Z393">
        <v>9</v>
      </c>
      <c r="AA393">
        <v>2020</v>
      </c>
      <c r="AB393">
        <v>0</v>
      </c>
      <c r="AC393" t="s">
        <v>8</v>
      </c>
      <c r="AD393" t="s">
        <v>8</v>
      </c>
      <c r="AE393">
        <v>2020</v>
      </c>
      <c r="AF393">
        <v>2020</v>
      </c>
      <c r="AU393"/>
    </row>
    <row r="394" spans="1:47" x14ac:dyDescent="0.35">
      <c r="A394" t="s">
        <v>131</v>
      </c>
      <c r="C394" t="s">
        <v>149</v>
      </c>
      <c r="D394" t="s">
        <v>150</v>
      </c>
      <c r="E394" t="s">
        <v>121</v>
      </c>
      <c r="L394" t="s">
        <v>129</v>
      </c>
      <c r="M394" s="14">
        <v>44075</v>
      </c>
      <c r="N394" s="14">
        <v>44075</v>
      </c>
      <c r="O394">
        <v>604905.71</v>
      </c>
      <c r="X394" t="s">
        <v>132</v>
      </c>
      <c r="Y394">
        <v>9</v>
      </c>
      <c r="Z394">
        <v>9</v>
      </c>
      <c r="AA394">
        <v>2020</v>
      </c>
      <c r="AB394">
        <v>0</v>
      </c>
      <c r="AC394" t="s">
        <v>8</v>
      </c>
      <c r="AD394" t="s">
        <v>8</v>
      </c>
      <c r="AE394">
        <v>2020</v>
      </c>
      <c r="AF394">
        <v>2020</v>
      </c>
      <c r="AU394"/>
    </row>
    <row r="395" spans="1:47" x14ac:dyDescent="0.35">
      <c r="A395" t="s">
        <v>145</v>
      </c>
      <c r="C395" t="s">
        <v>120</v>
      </c>
      <c r="E395" t="s">
        <v>121</v>
      </c>
      <c r="L395" t="s">
        <v>122</v>
      </c>
      <c r="M395" s="14">
        <v>44075</v>
      </c>
      <c r="N395" s="14">
        <v>44075</v>
      </c>
      <c r="P395">
        <v>8964666.6699999999</v>
      </c>
      <c r="X395" t="s">
        <v>144</v>
      </c>
      <c r="Y395">
        <v>9</v>
      </c>
      <c r="Z395">
        <v>9</v>
      </c>
      <c r="AA395">
        <v>2020</v>
      </c>
      <c r="AB395">
        <v>0</v>
      </c>
      <c r="AC395" t="s">
        <v>8</v>
      </c>
      <c r="AD395" t="s">
        <v>8</v>
      </c>
      <c r="AE395">
        <v>2020</v>
      </c>
      <c r="AF395">
        <v>2020</v>
      </c>
      <c r="AU395"/>
    </row>
    <row r="396" spans="1:47" x14ac:dyDescent="0.35">
      <c r="A396" t="s">
        <v>143</v>
      </c>
      <c r="C396" t="s">
        <v>149</v>
      </c>
      <c r="D396" t="s">
        <v>159</v>
      </c>
      <c r="E396" t="s">
        <v>162</v>
      </c>
      <c r="L396" t="s">
        <v>129</v>
      </c>
      <c r="M396" s="14">
        <v>44075</v>
      </c>
      <c r="N396" s="14">
        <v>44075</v>
      </c>
      <c r="O396">
        <v>42380.95</v>
      </c>
      <c r="X396" t="s">
        <v>144</v>
      </c>
      <c r="Y396">
        <v>9</v>
      </c>
      <c r="Z396">
        <v>9</v>
      </c>
      <c r="AA396">
        <v>2020</v>
      </c>
      <c r="AB396">
        <v>0</v>
      </c>
      <c r="AC396" t="s">
        <v>8</v>
      </c>
      <c r="AD396" t="s">
        <v>8</v>
      </c>
      <c r="AE396">
        <v>2020</v>
      </c>
      <c r="AF396">
        <v>2020</v>
      </c>
      <c r="AU396"/>
    </row>
    <row r="397" spans="1:47" x14ac:dyDescent="0.35">
      <c r="A397" t="s">
        <v>125</v>
      </c>
      <c r="C397" t="s">
        <v>149</v>
      </c>
      <c r="D397" t="s">
        <v>150</v>
      </c>
      <c r="E397" t="s">
        <v>121</v>
      </c>
      <c r="L397" t="s">
        <v>129</v>
      </c>
      <c r="M397" s="14">
        <v>44075</v>
      </c>
      <c r="N397" s="14">
        <v>44075</v>
      </c>
      <c r="O397">
        <v>105000</v>
      </c>
      <c r="X397" t="s">
        <v>124</v>
      </c>
      <c r="Y397">
        <v>9</v>
      </c>
      <c r="Z397">
        <v>9</v>
      </c>
      <c r="AA397">
        <v>2020</v>
      </c>
      <c r="AB397">
        <v>0</v>
      </c>
      <c r="AC397" t="s">
        <v>8</v>
      </c>
      <c r="AD397" t="s">
        <v>8</v>
      </c>
      <c r="AE397">
        <v>2020</v>
      </c>
      <c r="AF397">
        <v>2020</v>
      </c>
      <c r="AU397"/>
    </row>
    <row r="398" spans="1:47" x14ac:dyDescent="0.35">
      <c r="A398" t="s">
        <v>123</v>
      </c>
      <c r="B398" t="s">
        <v>157</v>
      </c>
      <c r="C398" t="s">
        <v>149</v>
      </c>
      <c r="D398" t="s">
        <v>150</v>
      </c>
      <c r="E398" t="s">
        <v>121</v>
      </c>
      <c r="L398" t="s">
        <v>129</v>
      </c>
      <c r="M398" s="14">
        <v>44075</v>
      </c>
      <c r="N398" s="14">
        <v>44075</v>
      </c>
      <c r="O398">
        <v>55714.29</v>
      </c>
      <c r="X398" t="s">
        <v>157</v>
      </c>
      <c r="Y398">
        <v>9</v>
      </c>
      <c r="Z398">
        <v>9</v>
      </c>
      <c r="AA398">
        <v>2020</v>
      </c>
      <c r="AB398">
        <v>0</v>
      </c>
      <c r="AC398" t="s">
        <v>8</v>
      </c>
      <c r="AD398" t="s">
        <v>8</v>
      </c>
      <c r="AE398">
        <v>2020</v>
      </c>
      <c r="AF398">
        <v>2020</v>
      </c>
      <c r="AU398"/>
    </row>
    <row r="399" spans="1:47" x14ac:dyDescent="0.35">
      <c r="B399" t="s">
        <v>135</v>
      </c>
      <c r="C399" t="s">
        <v>149</v>
      </c>
      <c r="D399" t="s">
        <v>150</v>
      </c>
      <c r="E399" t="s">
        <v>121</v>
      </c>
      <c r="L399" t="s">
        <v>129</v>
      </c>
      <c r="M399" s="14">
        <v>44075</v>
      </c>
      <c r="N399" s="14">
        <v>44075</v>
      </c>
      <c r="O399">
        <v>303571.43</v>
      </c>
      <c r="X399" t="s">
        <v>135</v>
      </c>
      <c r="Y399">
        <v>9</v>
      </c>
      <c r="Z399">
        <v>9</v>
      </c>
      <c r="AA399">
        <v>2020</v>
      </c>
      <c r="AB399">
        <v>0</v>
      </c>
      <c r="AC399" t="s">
        <v>8</v>
      </c>
      <c r="AD399" t="s">
        <v>8</v>
      </c>
      <c r="AE399">
        <v>2020</v>
      </c>
      <c r="AF399">
        <v>2020</v>
      </c>
      <c r="AU399"/>
    </row>
    <row r="400" spans="1:47" x14ac:dyDescent="0.35">
      <c r="A400" t="s">
        <v>148</v>
      </c>
      <c r="B400" t="s">
        <v>119</v>
      </c>
      <c r="C400" t="s">
        <v>149</v>
      </c>
      <c r="D400" t="s">
        <v>150</v>
      </c>
      <c r="E400" t="s">
        <v>121</v>
      </c>
      <c r="L400" t="s">
        <v>129</v>
      </c>
      <c r="M400" s="14">
        <v>44075</v>
      </c>
      <c r="N400" s="14">
        <v>44075</v>
      </c>
      <c r="O400">
        <v>1119047.6200000001</v>
      </c>
      <c r="X400" t="s">
        <v>119</v>
      </c>
      <c r="Y400">
        <v>9</v>
      </c>
      <c r="Z400">
        <v>9</v>
      </c>
      <c r="AA400">
        <v>2020</v>
      </c>
      <c r="AB400">
        <v>0</v>
      </c>
      <c r="AC400" t="s">
        <v>8</v>
      </c>
      <c r="AD400" t="s">
        <v>8</v>
      </c>
      <c r="AE400">
        <v>2020</v>
      </c>
      <c r="AF400">
        <v>2020</v>
      </c>
      <c r="AU400"/>
    </row>
    <row r="401" spans="1:47" x14ac:dyDescent="0.35">
      <c r="A401" t="s">
        <v>125</v>
      </c>
      <c r="C401" t="s">
        <v>149</v>
      </c>
      <c r="D401" t="s">
        <v>150</v>
      </c>
      <c r="E401" t="s">
        <v>121</v>
      </c>
      <c r="L401" t="s">
        <v>129</v>
      </c>
      <c r="M401" s="14">
        <v>44075</v>
      </c>
      <c r="N401" s="14">
        <v>44075</v>
      </c>
      <c r="O401">
        <v>6783809.5199999996</v>
      </c>
      <c r="X401" t="s">
        <v>124</v>
      </c>
      <c r="Y401">
        <v>9</v>
      </c>
      <c r="Z401">
        <v>9</v>
      </c>
      <c r="AA401">
        <v>2020</v>
      </c>
      <c r="AB401">
        <v>0</v>
      </c>
      <c r="AC401" t="s">
        <v>8</v>
      </c>
      <c r="AD401" t="s">
        <v>8</v>
      </c>
      <c r="AE401">
        <v>2020</v>
      </c>
      <c r="AF401">
        <v>2020</v>
      </c>
      <c r="AU401"/>
    </row>
    <row r="402" spans="1:47" x14ac:dyDescent="0.35">
      <c r="A402" t="s">
        <v>126</v>
      </c>
      <c r="C402" t="s">
        <v>149</v>
      </c>
      <c r="D402" t="s">
        <v>150</v>
      </c>
      <c r="E402" t="s">
        <v>121</v>
      </c>
      <c r="L402" t="s">
        <v>129</v>
      </c>
      <c r="M402" s="14">
        <v>44075</v>
      </c>
      <c r="N402" s="14">
        <v>44075</v>
      </c>
      <c r="O402">
        <v>1008095.24</v>
      </c>
      <c r="X402" t="s">
        <v>127</v>
      </c>
      <c r="Y402">
        <v>9</v>
      </c>
      <c r="Z402">
        <v>9</v>
      </c>
      <c r="AA402">
        <v>2020</v>
      </c>
      <c r="AB402">
        <v>0</v>
      </c>
      <c r="AC402" t="s">
        <v>8</v>
      </c>
      <c r="AD402" t="s">
        <v>8</v>
      </c>
      <c r="AE402">
        <v>2020</v>
      </c>
      <c r="AF402">
        <v>2020</v>
      </c>
      <c r="AU402"/>
    </row>
    <row r="403" spans="1:47" x14ac:dyDescent="0.35">
      <c r="A403" t="s">
        <v>126</v>
      </c>
      <c r="C403" t="s">
        <v>149</v>
      </c>
      <c r="D403" t="s">
        <v>150</v>
      </c>
      <c r="E403" t="s">
        <v>121</v>
      </c>
      <c r="L403" t="s">
        <v>129</v>
      </c>
      <c r="M403" s="14">
        <v>44075</v>
      </c>
      <c r="N403" s="14">
        <v>44075</v>
      </c>
      <c r="O403">
        <v>5670714.29</v>
      </c>
      <c r="X403" t="s">
        <v>127</v>
      </c>
      <c r="Y403">
        <v>9</v>
      </c>
      <c r="Z403">
        <v>9</v>
      </c>
      <c r="AA403">
        <v>2020</v>
      </c>
      <c r="AB403">
        <v>0</v>
      </c>
      <c r="AC403" t="s">
        <v>8</v>
      </c>
      <c r="AD403" t="s">
        <v>8</v>
      </c>
      <c r="AE403">
        <v>2020</v>
      </c>
      <c r="AF403">
        <v>2020</v>
      </c>
      <c r="AU403"/>
    </row>
    <row r="404" spans="1:47" x14ac:dyDescent="0.35">
      <c r="A404" t="s">
        <v>133</v>
      </c>
      <c r="C404" t="s">
        <v>149</v>
      </c>
      <c r="D404" t="s">
        <v>150</v>
      </c>
      <c r="E404" t="s">
        <v>121</v>
      </c>
      <c r="L404" t="s">
        <v>129</v>
      </c>
      <c r="M404" s="14">
        <v>44075</v>
      </c>
      <c r="N404" s="14">
        <v>44075</v>
      </c>
      <c r="O404">
        <v>1666666.67</v>
      </c>
      <c r="X404" t="s">
        <v>134</v>
      </c>
      <c r="Y404">
        <v>9</v>
      </c>
      <c r="Z404">
        <v>9</v>
      </c>
      <c r="AA404">
        <v>2020</v>
      </c>
      <c r="AB404">
        <v>0</v>
      </c>
      <c r="AC404" t="s">
        <v>8</v>
      </c>
      <c r="AD404" t="s">
        <v>8</v>
      </c>
      <c r="AE404">
        <v>2020</v>
      </c>
      <c r="AF404">
        <v>2020</v>
      </c>
      <c r="AU404"/>
    </row>
    <row r="405" spans="1:47" x14ac:dyDescent="0.35">
      <c r="A405" t="s">
        <v>138</v>
      </c>
      <c r="C405" t="s">
        <v>120</v>
      </c>
      <c r="E405" t="s">
        <v>121</v>
      </c>
      <c r="L405" t="s">
        <v>129</v>
      </c>
      <c r="M405" s="14">
        <v>44075</v>
      </c>
      <c r="N405" s="14">
        <v>44075</v>
      </c>
      <c r="O405">
        <v>7354285.71</v>
      </c>
      <c r="X405" t="s">
        <v>139</v>
      </c>
      <c r="Y405">
        <v>9</v>
      </c>
      <c r="Z405">
        <v>9</v>
      </c>
      <c r="AA405">
        <v>2020</v>
      </c>
      <c r="AB405">
        <v>0</v>
      </c>
      <c r="AC405" t="s">
        <v>8</v>
      </c>
      <c r="AD405" t="s">
        <v>8</v>
      </c>
      <c r="AE405">
        <v>2020</v>
      </c>
      <c r="AF405">
        <v>2020</v>
      </c>
      <c r="AU405"/>
    </row>
    <row r="406" spans="1:47" x14ac:dyDescent="0.35">
      <c r="A406" t="s">
        <v>158</v>
      </c>
      <c r="C406" t="s">
        <v>120</v>
      </c>
      <c r="E406" t="s">
        <v>121</v>
      </c>
      <c r="L406" t="s">
        <v>129</v>
      </c>
      <c r="M406" s="14">
        <v>44075</v>
      </c>
      <c r="N406" s="14">
        <v>44075</v>
      </c>
      <c r="O406">
        <v>48238.1</v>
      </c>
      <c r="X406" t="s">
        <v>124</v>
      </c>
      <c r="Y406">
        <v>9</v>
      </c>
      <c r="Z406">
        <v>9</v>
      </c>
      <c r="AA406">
        <v>2020</v>
      </c>
      <c r="AB406">
        <v>0</v>
      </c>
      <c r="AC406" t="s">
        <v>8</v>
      </c>
      <c r="AD406" t="s">
        <v>8</v>
      </c>
      <c r="AE406">
        <v>2020</v>
      </c>
      <c r="AF406">
        <v>2020</v>
      </c>
      <c r="AU406"/>
    </row>
    <row r="407" spans="1:47" x14ac:dyDescent="0.35">
      <c r="A407" t="s">
        <v>168</v>
      </c>
      <c r="C407" t="s">
        <v>120</v>
      </c>
      <c r="E407" t="s">
        <v>121</v>
      </c>
      <c r="L407" t="s">
        <v>129</v>
      </c>
      <c r="M407" s="14">
        <v>44075</v>
      </c>
      <c r="N407" s="14">
        <v>44075</v>
      </c>
      <c r="O407">
        <v>6622523.8099999996</v>
      </c>
      <c r="X407" t="s">
        <v>169</v>
      </c>
      <c r="Y407">
        <v>9</v>
      </c>
      <c r="Z407">
        <v>9</v>
      </c>
      <c r="AA407">
        <v>2020</v>
      </c>
      <c r="AB407">
        <v>0</v>
      </c>
      <c r="AC407" t="s">
        <v>8</v>
      </c>
      <c r="AD407" t="s">
        <v>8</v>
      </c>
      <c r="AE407">
        <v>2020</v>
      </c>
      <c r="AF407">
        <v>2020</v>
      </c>
      <c r="AU407"/>
    </row>
    <row r="408" spans="1:47" x14ac:dyDescent="0.35">
      <c r="A408" t="s">
        <v>143</v>
      </c>
      <c r="C408" t="s">
        <v>120</v>
      </c>
      <c r="E408" t="s">
        <v>121</v>
      </c>
      <c r="L408" t="s">
        <v>129</v>
      </c>
      <c r="M408" s="14">
        <v>44075</v>
      </c>
      <c r="N408" s="14">
        <v>44075</v>
      </c>
      <c r="O408">
        <v>1655238.1</v>
      </c>
      <c r="X408" t="s">
        <v>144</v>
      </c>
      <c r="Y408">
        <v>9</v>
      </c>
      <c r="Z408">
        <v>9</v>
      </c>
      <c r="AA408">
        <v>2020</v>
      </c>
      <c r="AB408">
        <v>0</v>
      </c>
      <c r="AC408" t="s">
        <v>8</v>
      </c>
      <c r="AD408" t="s">
        <v>8</v>
      </c>
      <c r="AE408">
        <v>2020</v>
      </c>
      <c r="AF408">
        <v>2020</v>
      </c>
      <c r="AU408"/>
    </row>
    <row r="409" spans="1:47" x14ac:dyDescent="0.35">
      <c r="A409" t="s">
        <v>126</v>
      </c>
      <c r="C409" t="s">
        <v>120</v>
      </c>
      <c r="E409" t="s">
        <v>121</v>
      </c>
      <c r="L409" t="s">
        <v>129</v>
      </c>
      <c r="M409" s="14">
        <v>44075</v>
      </c>
      <c r="N409" s="14">
        <v>44075</v>
      </c>
      <c r="O409">
        <v>2231976.19</v>
      </c>
      <c r="X409" t="s">
        <v>127</v>
      </c>
      <c r="Y409">
        <v>9</v>
      </c>
      <c r="Z409">
        <v>9</v>
      </c>
      <c r="AA409">
        <v>2020</v>
      </c>
      <c r="AB409">
        <v>0</v>
      </c>
      <c r="AC409" t="s">
        <v>8</v>
      </c>
      <c r="AD409" t="s">
        <v>8</v>
      </c>
      <c r="AE409">
        <v>2020</v>
      </c>
      <c r="AF409">
        <v>2020</v>
      </c>
      <c r="AU409"/>
    </row>
    <row r="410" spans="1:47" x14ac:dyDescent="0.35">
      <c r="A410" t="s">
        <v>143</v>
      </c>
      <c r="C410" t="s">
        <v>120</v>
      </c>
      <c r="E410" t="s">
        <v>121</v>
      </c>
      <c r="L410" t="s">
        <v>122</v>
      </c>
      <c r="M410" s="14">
        <v>44075</v>
      </c>
      <c r="N410" s="14">
        <v>44075</v>
      </c>
      <c r="P410">
        <v>5256714.29</v>
      </c>
      <c r="X410" t="s">
        <v>144</v>
      </c>
      <c r="Y410">
        <v>9</v>
      </c>
      <c r="Z410">
        <v>9</v>
      </c>
      <c r="AA410">
        <v>2020</v>
      </c>
      <c r="AB410">
        <v>0</v>
      </c>
      <c r="AC410" t="s">
        <v>8</v>
      </c>
      <c r="AD410" t="s">
        <v>8</v>
      </c>
      <c r="AE410">
        <v>2020</v>
      </c>
      <c r="AF410">
        <v>2020</v>
      </c>
      <c r="AU410"/>
    </row>
    <row r="411" spans="1:47" x14ac:dyDescent="0.35">
      <c r="A411" t="s">
        <v>123</v>
      </c>
      <c r="B411" t="s">
        <v>140</v>
      </c>
      <c r="C411" t="s">
        <v>149</v>
      </c>
      <c r="D411" t="s">
        <v>150</v>
      </c>
      <c r="E411" t="s">
        <v>121</v>
      </c>
      <c r="L411" t="s">
        <v>129</v>
      </c>
      <c r="M411" s="14">
        <v>44075</v>
      </c>
      <c r="N411" s="14">
        <v>44075</v>
      </c>
      <c r="O411">
        <v>1810714.29</v>
      </c>
      <c r="X411" t="s">
        <v>140</v>
      </c>
      <c r="Y411">
        <v>9</v>
      </c>
      <c r="Z411">
        <v>9</v>
      </c>
      <c r="AA411">
        <v>2020</v>
      </c>
      <c r="AB411">
        <v>0</v>
      </c>
      <c r="AC411" t="s">
        <v>8</v>
      </c>
      <c r="AD411" t="s">
        <v>8</v>
      </c>
      <c r="AE411">
        <v>2020</v>
      </c>
      <c r="AF411">
        <v>2020</v>
      </c>
      <c r="AU411"/>
    </row>
    <row r="412" spans="1:47" x14ac:dyDescent="0.35">
      <c r="A412" t="s">
        <v>160</v>
      </c>
      <c r="C412" t="s">
        <v>120</v>
      </c>
      <c r="E412" t="s">
        <v>121</v>
      </c>
      <c r="L412" t="s">
        <v>129</v>
      </c>
      <c r="M412" s="14">
        <v>44075</v>
      </c>
      <c r="N412" s="14">
        <v>44075</v>
      </c>
      <c r="O412">
        <v>5652904.7599999998</v>
      </c>
      <c r="X412" t="s">
        <v>161</v>
      </c>
      <c r="Y412">
        <v>9</v>
      </c>
      <c r="Z412">
        <v>9</v>
      </c>
      <c r="AA412">
        <v>2020</v>
      </c>
      <c r="AB412">
        <v>0</v>
      </c>
      <c r="AC412" t="s">
        <v>8</v>
      </c>
      <c r="AD412" t="s">
        <v>8</v>
      </c>
      <c r="AE412">
        <v>2020</v>
      </c>
      <c r="AF412">
        <v>2020</v>
      </c>
      <c r="AU412"/>
    </row>
    <row r="413" spans="1:47" x14ac:dyDescent="0.35">
      <c r="A413" t="s">
        <v>145</v>
      </c>
      <c r="C413" t="s">
        <v>149</v>
      </c>
      <c r="D413" t="s">
        <v>150</v>
      </c>
      <c r="E413" t="s">
        <v>121</v>
      </c>
      <c r="L413" t="s">
        <v>129</v>
      </c>
      <c r="M413" s="14">
        <v>44075</v>
      </c>
      <c r="N413" s="14">
        <v>44075</v>
      </c>
      <c r="O413">
        <v>3273333.33</v>
      </c>
      <c r="X413" t="s">
        <v>144</v>
      </c>
      <c r="Y413">
        <v>9</v>
      </c>
      <c r="Z413">
        <v>9</v>
      </c>
      <c r="AA413">
        <v>2020</v>
      </c>
      <c r="AB413">
        <v>0</v>
      </c>
      <c r="AC413" t="s">
        <v>8</v>
      </c>
      <c r="AD413" t="s">
        <v>8</v>
      </c>
      <c r="AE413">
        <v>2020</v>
      </c>
      <c r="AF413">
        <v>2020</v>
      </c>
      <c r="AU413"/>
    </row>
    <row r="414" spans="1:47" x14ac:dyDescent="0.35">
      <c r="A414" t="s">
        <v>145</v>
      </c>
      <c r="C414" t="s">
        <v>149</v>
      </c>
      <c r="D414" t="s">
        <v>159</v>
      </c>
      <c r="E414" t="s">
        <v>162</v>
      </c>
      <c r="L414" t="s">
        <v>129</v>
      </c>
      <c r="M414" s="14">
        <v>44075</v>
      </c>
      <c r="N414" s="14">
        <v>44075</v>
      </c>
      <c r="O414">
        <v>360000</v>
      </c>
      <c r="X414" t="s">
        <v>144</v>
      </c>
      <c r="Y414">
        <v>9</v>
      </c>
      <c r="Z414">
        <v>9</v>
      </c>
      <c r="AA414">
        <v>2020</v>
      </c>
      <c r="AB414">
        <v>0</v>
      </c>
      <c r="AC414" t="s">
        <v>8</v>
      </c>
      <c r="AD414" t="s">
        <v>8</v>
      </c>
      <c r="AE414">
        <v>2020</v>
      </c>
      <c r="AF414">
        <v>2020</v>
      </c>
      <c r="AU414"/>
    </row>
    <row r="415" spans="1:47" x14ac:dyDescent="0.35">
      <c r="A415" t="s">
        <v>141</v>
      </c>
      <c r="C415" t="s">
        <v>149</v>
      </c>
      <c r="D415" t="s">
        <v>150</v>
      </c>
      <c r="E415" t="s">
        <v>121</v>
      </c>
      <c r="L415" t="s">
        <v>129</v>
      </c>
      <c r="M415" s="14">
        <v>44075</v>
      </c>
      <c r="N415" s="14">
        <v>44075</v>
      </c>
      <c r="O415">
        <v>330476.19</v>
      </c>
      <c r="X415" t="s">
        <v>142</v>
      </c>
      <c r="Y415">
        <v>9</v>
      </c>
      <c r="Z415">
        <v>9</v>
      </c>
      <c r="AA415">
        <v>2020</v>
      </c>
      <c r="AB415">
        <v>0</v>
      </c>
      <c r="AC415" t="s">
        <v>8</v>
      </c>
      <c r="AD415" t="s">
        <v>8</v>
      </c>
      <c r="AE415">
        <v>2020</v>
      </c>
      <c r="AF415">
        <v>2020</v>
      </c>
      <c r="AU415"/>
    </row>
    <row r="416" spans="1:47" x14ac:dyDescent="0.35">
      <c r="A416" t="s">
        <v>133</v>
      </c>
      <c r="B416" t="s">
        <v>135</v>
      </c>
      <c r="C416" t="s">
        <v>120</v>
      </c>
      <c r="E416" t="s">
        <v>121</v>
      </c>
      <c r="L416" t="s">
        <v>129</v>
      </c>
      <c r="M416" s="14">
        <v>44075</v>
      </c>
      <c r="N416" s="14">
        <v>44075</v>
      </c>
      <c r="O416">
        <v>484261.9</v>
      </c>
      <c r="X416" t="s">
        <v>135</v>
      </c>
      <c r="Y416">
        <v>9</v>
      </c>
      <c r="Z416">
        <v>9</v>
      </c>
      <c r="AA416">
        <v>2020</v>
      </c>
      <c r="AB416">
        <v>0</v>
      </c>
      <c r="AC416" t="s">
        <v>8</v>
      </c>
      <c r="AD416" t="s">
        <v>8</v>
      </c>
      <c r="AE416">
        <v>2020</v>
      </c>
      <c r="AF416">
        <v>2020</v>
      </c>
      <c r="AU416"/>
    </row>
    <row r="417" spans="1:47" x14ac:dyDescent="0.35">
      <c r="A417" t="s">
        <v>145</v>
      </c>
      <c r="C417" t="s">
        <v>120</v>
      </c>
      <c r="E417" t="s">
        <v>121</v>
      </c>
      <c r="L417" t="s">
        <v>129</v>
      </c>
      <c r="M417" s="14">
        <v>44075</v>
      </c>
      <c r="N417" s="14">
        <v>44075</v>
      </c>
      <c r="O417">
        <v>118928.57</v>
      </c>
      <c r="X417" t="s">
        <v>144</v>
      </c>
      <c r="Y417">
        <v>9</v>
      </c>
      <c r="Z417">
        <v>9</v>
      </c>
      <c r="AA417">
        <v>2020</v>
      </c>
      <c r="AB417">
        <v>0</v>
      </c>
      <c r="AC417" t="s">
        <v>8</v>
      </c>
      <c r="AD417" t="s">
        <v>8</v>
      </c>
      <c r="AE417">
        <v>2020</v>
      </c>
      <c r="AF417">
        <v>2020</v>
      </c>
      <c r="AU417"/>
    </row>
    <row r="418" spans="1:47" x14ac:dyDescent="0.35">
      <c r="A418" t="s">
        <v>146</v>
      </c>
      <c r="C418" t="s">
        <v>120</v>
      </c>
      <c r="E418" t="s">
        <v>121</v>
      </c>
      <c r="L418" t="s">
        <v>129</v>
      </c>
      <c r="M418" s="14">
        <v>44075</v>
      </c>
      <c r="N418" s="14">
        <v>44075</v>
      </c>
      <c r="O418">
        <v>40023.81</v>
      </c>
      <c r="X418" t="s">
        <v>147</v>
      </c>
      <c r="Y418">
        <v>9</v>
      </c>
      <c r="Z418">
        <v>9</v>
      </c>
      <c r="AA418">
        <v>2020</v>
      </c>
      <c r="AB418">
        <v>0</v>
      </c>
      <c r="AC418" t="s">
        <v>8</v>
      </c>
      <c r="AD418" t="s">
        <v>8</v>
      </c>
      <c r="AE418">
        <v>2020</v>
      </c>
      <c r="AF418">
        <v>2020</v>
      </c>
      <c r="AU418"/>
    </row>
    <row r="419" spans="1:47" x14ac:dyDescent="0.35">
      <c r="A419" t="s">
        <v>138</v>
      </c>
      <c r="C419" t="s">
        <v>149</v>
      </c>
      <c r="D419" t="s">
        <v>150</v>
      </c>
      <c r="E419" t="s">
        <v>121</v>
      </c>
      <c r="L419" t="s">
        <v>129</v>
      </c>
      <c r="M419" s="14">
        <v>44075</v>
      </c>
      <c r="N419" s="14">
        <v>44075</v>
      </c>
      <c r="O419">
        <v>456190.48</v>
      </c>
      <c r="X419" t="s">
        <v>139</v>
      </c>
      <c r="Y419">
        <v>9</v>
      </c>
      <c r="Z419">
        <v>9</v>
      </c>
      <c r="AA419">
        <v>2020</v>
      </c>
      <c r="AB419">
        <v>0</v>
      </c>
      <c r="AC419" t="s">
        <v>8</v>
      </c>
      <c r="AD419" t="s">
        <v>8</v>
      </c>
      <c r="AE419">
        <v>2020</v>
      </c>
      <c r="AF419">
        <v>2020</v>
      </c>
      <c r="AU419"/>
    </row>
    <row r="420" spans="1:47" x14ac:dyDescent="0.35">
      <c r="A420" t="s">
        <v>148</v>
      </c>
      <c r="B420" t="s">
        <v>137</v>
      </c>
      <c r="C420" t="s">
        <v>120</v>
      </c>
      <c r="E420" t="s">
        <v>121</v>
      </c>
      <c r="L420" t="s">
        <v>129</v>
      </c>
      <c r="M420" s="14">
        <v>44075</v>
      </c>
      <c r="N420" s="14">
        <v>44075</v>
      </c>
      <c r="O420">
        <v>9599880.9499999993</v>
      </c>
      <c r="X420" t="s">
        <v>137</v>
      </c>
      <c r="Y420">
        <v>9</v>
      </c>
      <c r="Z420">
        <v>9</v>
      </c>
      <c r="AA420">
        <v>2020</v>
      </c>
      <c r="AB420">
        <v>0</v>
      </c>
      <c r="AC420" t="s">
        <v>8</v>
      </c>
      <c r="AD420" t="s">
        <v>8</v>
      </c>
      <c r="AE420">
        <v>2020</v>
      </c>
      <c r="AF420">
        <v>2020</v>
      </c>
      <c r="AU420"/>
    </row>
    <row r="421" spans="1:47" x14ac:dyDescent="0.35">
      <c r="A421" t="s">
        <v>143</v>
      </c>
      <c r="C421" t="s">
        <v>149</v>
      </c>
      <c r="D421" t="s">
        <v>150</v>
      </c>
      <c r="E421" t="s">
        <v>162</v>
      </c>
      <c r="L421" t="s">
        <v>129</v>
      </c>
      <c r="M421" s="14">
        <v>44104</v>
      </c>
      <c r="N421" s="14">
        <v>44104</v>
      </c>
      <c r="O421">
        <v>48895000</v>
      </c>
      <c r="X421" t="s">
        <v>144</v>
      </c>
      <c r="Y421">
        <v>9</v>
      </c>
      <c r="Z421">
        <v>9</v>
      </c>
      <c r="AA421">
        <v>2020</v>
      </c>
      <c r="AB421">
        <v>0</v>
      </c>
      <c r="AC421" t="s">
        <v>8</v>
      </c>
      <c r="AD421" t="s">
        <v>8</v>
      </c>
      <c r="AE421">
        <v>2020</v>
      </c>
      <c r="AF421">
        <v>2020</v>
      </c>
      <c r="AU421"/>
    </row>
    <row r="422" spans="1:47" x14ac:dyDescent="0.35">
      <c r="A422" t="s">
        <v>171</v>
      </c>
      <c r="C422" t="s">
        <v>120</v>
      </c>
      <c r="E422" t="s">
        <v>121</v>
      </c>
      <c r="L422" t="s">
        <v>122</v>
      </c>
      <c r="M422" s="14">
        <v>44105</v>
      </c>
      <c r="N422" s="14">
        <v>44105</v>
      </c>
      <c r="P422">
        <v>1575476.19</v>
      </c>
      <c r="X422" t="s">
        <v>137</v>
      </c>
      <c r="Y422">
        <v>10</v>
      </c>
      <c r="Z422">
        <v>10</v>
      </c>
      <c r="AA422">
        <v>2020</v>
      </c>
      <c r="AB422">
        <v>0</v>
      </c>
      <c r="AC422" t="s">
        <v>8</v>
      </c>
      <c r="AD422" t="s">
        <v>8</v>
      </c>
      <c r="AE422">
        <v>2020</v>
      </c>
      <c r="AF422">
        <v>2020</v>
      </c>
      <c r="AU422"/>
    </row>
    <row r="423" spans="1:47" x14ac:dyDescent="0.35">
      <c r="A423" t="s">
        <v>170</v>
      </c>
      <c r="B423" t="s">
        <v>137</v>
      </c>
      <c r="C423" t="s">
        <v>120</v>
      </c>
      <c r="E423" t="s">
        <v>121</v>
      </c>
      <c r="L423" t="s">
        <v>122</v>
      </c>
      <c r="M423" s="14">
        <v>44105</v>
      </c>
      <c r="N423" s="14">
        <v>44105</v>
      </c>
      <c r="P423">
        <v>3072023.81</v>
      </c>
      <c r="X423" t="s">
        <v>137</v>
      </c>
      <c r="Y423">
        <v>10</v>
      </c>
      <c r="Z423">
        <v>10</v>
      </c>
      <c r="AA423">
        <v>2020</v>
      </c>
      <c r="AB423">
        <v>0</v>
      </c>
      <c r="AC423" t="s">
        <v>8</v>
      </c>
      <c r="AD423" t="s">
        <v>8</v>
      </c>
      <c r="AE423">
        <v>2020</v>
      </c>
      <c r="AF423">
        <v>2020</v>
      </c>
      <c r="AU423"/>
    </row>
    <row r="424" spans="1:47" x14ac:dyDescent="0.35">
      <c r="A424" t="s">
        <v>171</v>
      </c>
      <c r="B424" t="s">
        <v>157</v>
      </c>
      <c r="C424" t="s">
        <v>149</v>
      </c>
      <c r="D424" t="s">
        <v>150</v>
      </c>
      <c r="E424" t="s">
        <v>121</v>
      </c>
      <c r="L424" t="s">
        <v>129</v>
      </c>
      <c r="M424" s="14">
        <v>44105</v>
      </c>
      <c r="N424" s="14">
        <v>44105</v>
      </c>
      <c r="O424">
        <v>50000</v>
      </c>
      <c r="X424" t="s">
        <v>157</v>
      </c>
      <c r="Y424">
        <v>10</v>
      </c>
      <c r="Z424">
        <v>10</v>
      </c>
      <c r="AA424">
        <v>2020</v>
      </c>
      <c r="AB424">
        <v>0</v>
      </c>
      <c r="AC424" t="s">
        <v>8</v>
      </c>
      <c r="AD424" t="s">
        <v>8</v>
      </c>
      <c r="AE424">
        <v>2020</v>
      </c>
      <c r="AF424">
        <v>2020</v>
      </c>
      <c r="AU424"/>
    </row>
    <row r="425" spans="1:47" x14ac:dyDescent="0.35">
      <c r="A425" t="s">
        <v>171</v>
      </c>
      <c r="C425" t="s">
        <v>120</v>
      </c>
      <c r="E425" t="s">
        <v>121</v>
      </c>
      <c r="L425" t="s">
        <v>122</v>
      </c>
      <c r="M425" s="14">
        <v>44105</v>
      </c>
      <c r="N425" s="14">
        <v>44105</v>
      </c>
      <c r="P425">
        <v>7159690.4800000004</v>
      </c>
      <c r="X425" t="s">
        <v>137</v>
      </c>
      <c r="Y425">
        <v>10</v>
      </c>
      <c r="Z425">
        <v>10</v>
      </c>
      <c r="AA425">
        <v>2020</v>
      </c>
      <c r="AB425">
        <v>0</v>
      </c>
      <c r="AC425" t="s">
        <v>8</v>
      </c>
      <c r="AD425" t="s">
        <v>8</v>
      </c>
      <c r="AE425">
        <v>2020</v>
      </c>
      <c r="AF425">
        <v>2020</v>
      </c>
      <c r="AU425"/>
    </row>
    <row r="426" spans="1:47" x14ac:dyDescent="0.35">
      <c r="A426" t="s">
        <v>128</v>
      </c>
      <c r="C426" t="s">
        <v>120</v>
      </c>
      <c r="E426" t="s">
        <v>121</v>
      </c>
      <c r="L426" t="s">
        <v>122</v>
      </c>
      <c r="M426" s="14">
        <v>44105</v>
      </c>
      <c r="N426" s="14">
        <v>44105</v>
      </c>
      <c r="P426">
        <v>3561000</v>
      </c>
      <c r="X426" t="s">
        <v>119</v>
      </c>
      <c r="Y426">
        <v>10</v>
      </c>
      <c r="Z426">
        <v>10</v>
      </c>
      <c r="AA426">
        <v>2020</v>
      </c>
      <c r="AB426">
        <v>0</v>
      </c>
      <c r="AC426" t="s">
        <v>8</v>
      </c>
      <c r="AD426" t="s">
        <v>8</v>
      </c>
      <c r="AE426">
        <v>2020</v>
      </c>
      <c r="AF426">
        <v>2020</v>
      </c>
      <c r="AU426"/>
    </row>
    <row r="427" spans="1:47" x14ac:dyDescent="0.35">
      <c r="A427" t="s">
        <v>128</v>
      </c>
      <c r="C427" t="s">
        <v>120</v>
      </c>
      <c r="E427" t="s">
        <v>121</v>
      </c>
      <c r="L427" t="s">
        <v>122</v>
      </c>
      <c r="M427" s="14">
        <v>44105</v>
      </c>
      <c r="N427" s="14">
        <v>44105</v>
      </c>
      <c r="P427">
        <v>237547.62</v>
      </c>
      <c r="X427" t="s">
        <v>119</v>
      </c>
      <c r="Y427">
        <v>10</v>
      </c>
      <c r="Z427">
        <v>10</v>
      </c>
      <c r="AA427">
        <v>2020</v>
      </c>
      <c r="AB427">
        <v>0</v>
      </c>
      <c r="AC427" t="s">
        <v>8</v>
      </c>
      <c r="AD427" t="s">
        <v>8</v>
      </c>
      <c r="AE427">
        <v>2020</v>
      </c>
      <c r="AF427">
        <v>2020</v>
      </c>
      <c r="AU427"/>
    </row>
    <row r="428" spans="1:47" x14ac:dyDescent="0.35">
      <c r="A428" t="s">
        <v>171</v>
      </c>
      <c r="C428" t="s">
        <v>120</v>
      </c>
      <c r="E428" t="s">
        <v>121</v>
      </c>
      <c r="L428" t="s">
        <v>122</v>
      </c>
      <c r="M428" s="14">
        <v>44105</v>
      </c>
      <c r="N428" s="14">
        <v>44105</v>
      </c>
      <c r="P428">
        <v>7196404.7599999998</v>
      </c>
      <c r="X428" t="s">
        <v>137</v>
      </c>
      <c r="Y428">
        <v>10</v>
      </c>
      <c r="Z428">
        <v>10</v>
      </c>
      <c r="AA428">
        <v>2020</v>
      </c>
      <c r="AB428">
        <v>0</v>
      </c>
      <c r="AC428" t="s">
        <v>8</v>
      </c>
      <c r="AD428" t="s">
        <v>8</v>
      </c>
      <c r="AE428">
        <v>2020</v>
      </c>
      <c r="AF428">
        <v>2020</v>
      </c>
      <c r="AU428"/>
    </row>
    <row r="429" spans="1:47" x14ac:dyDescent="0.35">
      <c r="A429" t="s">
        <v>138</v>
      </c>
      <c r="C429" t="s">
        <v>149</v>
      </c>
      <c r="D429" t="s">
        <v>150</v>
      </c>
      <c r="E429" t="s">
        <v>121</v>
      </c>
      <c r="L429" t="s">
        <v>129</v>
      </c>
      <c r="M429" s="14">
        <v>44105</v>
      </c>
      <c r="N429" s="14">
        <v>44105</v>
      </c>
      <c r="O429">
        <v>333333.33</v>
      </c>
      <c r="X429" t="s">
        <v>139</v>
      </c>
      <c r="Y429">
        <v>10</v>
      </c>
      <c r="Z429">
        <v>10</v>
      </c>
      <c r="AA429">
        <v>2020</v>
      </c>
      <c r="AB429">
        <v>0</v>
      </c>
      <c r="AC429" t="s">
        <v>8</v>
      </c>
      <c r="AD429" t="s">
        <v>8</v>
      </c>
      <c r="AE429">
        <v>2020</v>
      </c>
      <c r="AF429">
        <v>2020</v>
      </c>
      <c r="AU429"/>
    </row>
    <row r="430" spans="1:47" x14ac:dyDescent="0.35">
      <c r="A430" t="s">
        <v>171</v>
      </c>
      <c r="C430" t="s">
        <v>120</v>
      </c>
      <c r="E430" t="s">
        <v>121</v>
      </c>
      <c r="L430" t="s">
        <v>122</v>
      </c>
      <c r="M430" s="14">
        <v>44105</v>
      </c>
      <c r="N430" s="14">
        <v>44105</v>
      </c>
      <c r="P430">
        <v>57690.48</v>
      </c>
      <c r="X430" t="s">
        <v>137</v>
      </c>
      <c r="Y430">
        <v>10</v>
      </c>
      <c r="Z430">
        <v>10</v>
      </c>
      <c r="AA430">
        <v>2020</v>
      </c>
      <c r="AB430">
        <v>0</v>
      </c>
      <c r="AC430" t="s">
        <v>8</v>
      </c>
      <c r="AD430" t="s">
        <v>8</v>
      </c>
      <c r="AE430">
        <v>2020</v>
      </c>
      <c r="AF430">
        <v>2020</v>
      </c>
      <c r="AU430"/>
    </row>
    <row r="431" spans="1:47" x14ac:dyDescent="0.35">
      <c r="A431" t="s">
        <v>123</v>
      </c>
      <c r="C431" t="s">
        <v>120</v>
      </c>
      <c r="E431" t="s">
        <v>121</v>
      </c>
      <c r="L431" t="s">
        <v>122</v>
      </c>
      <c r="M431" s="14">
        <v>44105</v>
      </c>
      <c r="N431" s="14">
        <v>44105</v>
      </c>
      <c r="P431">
        <v>35642.86</v>
      </c>
      <c r="X431" t="s">
        <v>124</v>
      </c>
      <c r="Y431">
        <v>10</v>
      </c>
      <c r="Z431">
        <v>10</v>
      </c>
      <c r="AA431">
        <v>2020</v>
      </c>
      <c r="AB431">
        <v>0</v>
      </c>
      <c r="AC431" t="s">
        <v>8</v>
      </c>
      <c r="AD431" t="s">
        <v>8</v>
      </c>
      <c r="AE431">
        <v>2020</v>
      </c>
      <c r="AF431">
        <v>2020</v>
      </c>
      <c r="AU431"/>
    </row>
    <row r="432" spans="1:47" x14ac:dyDescent="0.35">
      <c r="A432" t="s">
        <v>143</v>
      </c>
      <c r="B432" t="s">
        <v>135</v>
      </c>
      <c r="C432" t="s">
        <v>149</v>
      </c>
      <c r="D432" t="s">
        <v>150</v>
      </c>
      <c r="E432" t="s">
        <v>121</v>
      </c>
      <c r="L432" t="s">
        <v>129</v>
      </c>
      <c r="M432" s="14">
        <v>44105</v>
      </c>
      <c r="N432" s="14">
        <v>44105</v>
      </c>
      <c r="O432">
        <v>259523.81</v>
      </c>
      <c r="X432" t="s">
        <v>135</v>
      </c>
      <c r="Y432">
        <v>10</v>
      </c>
      <c r="Z432">
        <v>10</v>
      </c>
      <c r="AA432">
        <v>2020</v>
      </c>
      <c r="AB432">
        <v>0</v>
      </c>
      <c r="AC432" t="s">
        <v>8</v>
      </c>
      <c r="AD432" t="s">
        <v>8</v>
      </c>
      <c r="AE432">
        <v>2020</v>
      </c>
      <c r="AF432">
        <v>2020</v>
      </c>
      <c r="AU432"/>
    </row>
    <row r="433" spans="1:47" x14ac:dyDescent="0.35">
      <c r="A433" t="s">
        <v>136</v>
      </c>
      <c r="C433" t="s">
        <v>149</v>
      </c>
      <c r="D433" t="s">
        <v>150</v>
      </c>
      <c r="E433" t="s">
        <v>121</v>
      </c>
      <c r="L433" t="s">
        <v>129</v>
      </c>
      <c r="M433" s="14">
        <v>44105</v>
      </c>
      <c r="N433" s="14">
        <v>44105</v>
      </c>
      <c r="O433">
        <v>53571.43</v>
      </c>
      <c r="X433" t="s">
        <v>137</v>
      </c>
      <c r="Y433">
        <v>10</v>
      </c>
      <c r="Z433">
        <v>10</v>
      </c>
      <c r="AA433">
        <v>2020</v>
      </c>
      <c r="AB433">
        <v>0</v>
      </c>
      <c r="AC433" t="s">
        <v>8</v>
      </c>
      <c r="AD433" t="s">
        <v>8</v>
      </c>
      <c r="AE433">
        <v>2020</v>
      </c>
      <c r="AF433">
        <v>2020</v>
      </c>
      <c r="AU433"/>
    </row>
    <row r="434" spans="1:47" x14ac:dyDescent="0.35">
      <c r="A434" t="s">
        <v>143</v>
      </c>
      <c r="C434" t="s">
        <v>120</v>
      </c>
      <c r="E434" t="s">
        <v>121</v>
      </c>
      <c r="L434" t="s">
        <v>122</v>
      </c>
      <c r="M434" s="14">
        <v>44105</v>
      </c>
      <c r="N434" s="14">
        <v>44105</v>
      </c>
      <c r="P434">
        <v>1858571.43</v>
      </c>
      <c r="X434" t="s">
        <v>144</v>
      </c>
      <c r="Y434">
        <v>10</v>
      </c>
      <c r="Z434">
        <v>10</v>
      </c>
      <c r="AA434">
        <v>2020</v>
      </c>
      <c r="AB434">
        <v>0</v>
      </c>
      <c r="AC434" t="s">
        <v>8</v>
      </c>
      <c r="AD434" t="s">
        <v>8</v>
      </c>
      <c r="AE434">
        <v>2020</v>
      </c>
      <c r="AF434">
        <v>2020</v>
      </c>
      <c r="AU434"/>
    </row>
    <row r="435" spans="1:47" x14ac:dyDescent="0.35">
      <c r="A435" t="s">
        <v>143</v>
      </c>
      <c r="B435" t="s">
        <v>119</v>
      </c>
      <c r="C435" t="s">
        <v>149</v>
      </c>
      <c r="D435" t="s">
        <v>150</v>
      </c>
      <c r="E435" t="s">
        <v>121</v>
      </c>
      <c r="L435" t="s">
        <v>129</v>
      </c>
      <c r="M435" s="14">
        <v>44105</v>
      </c>
      <c r="N435" s="14">
        <v>44105</v>
      </c>
      <c r="O435">
        <v>3380952.38</v>
      </c>
      <c r="X435" t="s">
        <v>119</v>
      </c>
      <c r="Y435">
        <v>10</v>
      </c>
      <c r="Z435">
        <v>10</v>
      </c>
      <c r="AA435">
        <v>2020</v>
      </c>
      <c r="AB435">
        <v>0</v>
      </c>
      <c r="AC435" t="s">
        <v>8</v>
      </c>
      <c r="AD435" t="s">
        <v>8</v>
      </c>
      <c r="AE435">
        <v>2020</v>
      </c>
      <c r="AF435">
        <v>2020</v>
      </c>
      <c r="AU435"/>
    </row>
    <row r="436" spans="1:47" x14ac:dyDescent="0.35">
      <c r="A436" t="s">
        <v>145</v>
      </c>
      <c r="C436" t="s">
        <v>149</v>
      </c>
      <c r="D436" t="s">
        <v>150</v>
      </c>
      <c r="E436" t="s">
        <v>121</v>
      </c>
      <c r="L436" t="s">
        <v>129</v>
      </c>
      <c r="M436" s="14">
        <v>44105</v>
      </c>
      <c r="N436" s="14">
        <v>44105</v>
      </c>
      <c r="O436">
        <v>1426428.57</v>
      </c>
      <c r="X436" t="s">
        <v>144</v>
      </c>
      <c r="Y436">
        <v>10</v>
      </c>
      <c r="Z436">
        <v>10</v>
      </c>
      <c r="AA436">
        <v>2020</v>
      </c>
      <c r="AB436">
        <v>0</v>
      </c>
      <c r="AC436" t="s">
        <v>8</v>
      </c>
      <c r="AD436" t="s">
        <v>8</v>
      </c>
      <c r="AE436">
        <v>2020</v>
      </c>
      <c r="AF436">
        <v>2020</v>
      </c>
      <c r="AU436"/>
    </row>
    <row r="437" spans="1:47" x14ac:dyDescent="0.35">
      <c r="A437" t="s">
        <v>126</v>
      </c>
      <c r="C437" t="s">
        <v>120</v>
      </c>
      <c r="E437" t="s">
        <v>121</v>
      </c>
      <c r="L437" t="s">
        <v>129</v>
      </c>
      <c r="M437" s="14">
        <v>44105</v>
      </c>
      <c r="N437" s="14">
        <v>44105</v>
      </c>
      <c r="O437">
        <v>8512619.0500000007</v>
      </c>
      <c r="X437" t="s">
        <v>127</v>
      </c>
      <c r="Y437">
        <v>10</v>
      </c>
      <c r="Z437">
        <v>10</v>
      </c>
      <c r="AA437">
        <v>2020</v>
      </c>
      <c r="AB437">
        <v>0</v>
      </c>
      <c r="AC437" t="s">
        <v>8</v>
      </c>
      <c r="AD437" t="s">
        <v>8</v>
      </c>
      <c r="AE437">
        <v>2020</v>
      </c>
      <c r="AF437">
        <v>2020</v>
      </c>
      <c r="AU437"/>
    </row>
    <row r="438" spans="1:47" x14ac:dyDescent="0.35">
      <c r="A438" t="s">
        <v>123</v>
      </c>
      <c r="C438" t="s">
        <v>120</v>
      </c>
      <c r="E438" t="s">
        <v>121</v>
      </c>
      <c r="L438" t="s">
        <v>129</v>
      </c>
      <c r="M438" s="14">
        <v>44105</v>
      </c>
      <c r="N438" s="14">
        <v>44105</v>
      </c>
      <c r="O438">
        <v>67214.289999999994</v>
      </c>
      <c r="X438" t="s">
        <v>124</v>
      </c>
      <c r="Y438">
        <v>10</v>
      </c>
      <c r="Z438">
        <v>10</v>
      </c>
      <c r="AA438">
        <v>2020</v>
      </c>
      <c r="AB438">
        <v>0</v>
      </c>
      <c r="AC438" t="s">
        <v>8</v>
      </c>
      <c r="AD438" t="s">
        <v>8</v>
      </c>
      <c r="AE438">
        <v>2020</v>
      </c>
      <c r="AF438">
        <v>2020</v>
      </c>
      <c r="AU438"/>
    </row>
    <row r="439" spans="1:47" x14ac:dyDescent="0.35">
      <c r="A439" t="s">
        <v>160</v>
      </c>
      <c r="C439" t="s">
        <v>149</v>
      </c>
      <c r="D439" t="s">
        <v>150</v>
      </c>
      <c r="E439" t="s">
        <v>121</v>
      </c>
      <c r="L439" t="s">
        <v>129</v>
      </c>
      <c r="M439" s="14">
        <v>44105</v>
      </c>
      <c r="N439" s="14">
        <v>44105</v>
      </c>
      <c r="O439">
        <v>1400476.19</v>
      </c>
      <c r="X439" t="s">
        <v>161</v>
      </c>
      <c r="Y439">
        <v>10</v>
      </c>
      <c r="Z439">
        <v>10</v>
      </c>
      <c r="AA439">
        <v>2020</v>
      </c>
      <c r="AB439">
        <v>0</v>
      </c>
      <c r="AC439" t="s">
        <v>8</v>
      </c>
      <c r="AD439" t="s">
        <v>8</v>
      </c>
      <c r="AE439">
        <v>2020</v>
      </c>
      <c r="AF439">
        <v>2020</v>
      </c>
      <c r="AU439"/>
    </row>
    <row r="440" spans="1:47" x14ac:dyDescent="0.35">
      <c r="A440" t="s">
        <v>146</v>
      </c>
      <c r="C440" t="s">
        <v>120</v>
      </c>
      <c r="E440" t="s">
        <v>121</v>
      </c>
      <c r="L440" t="s">
        <v>129</v>
      </c>
      <c r="M440" s="14">
        <v>44105</v>
      </c>
      <c r="N440" s="14">
        <v>44105</v>
      </c>
      <c r="O440">
        <v>2073857.14</v>
      </c>
      <c r="X440" t="s">
        <v>147</v>
      </c>
      <c r="Y440">
        <v>10</v>
      </c>
      <c r="Z440">
        <v>10</v>
      </c>
      <c r="AA440">
        <v>2020</v>
      </c>
      <c r="AB440">
        <v>0</v>
      </c>
      <c r="AC440" t="s">
        <v>8</v>
      </c>
      <c r="AD440" t="s">
        <v>8</v>
      </c>
      <c r="AE440">
        <v>2020</v>
      </c>
      <c r="AF440">
        <v>2020</v>
      </c>
      <c r="AU440"/>
    </row>
    <row r="441" spans="1:47" x14ac:dyDescent="0.35">
      <c r="A441" t="s">
        <v>155</v>
      </c>
      <c r="B441" t="s">
        <v>140</v>
      </c>
      <c r="C441" t="s">
        <v>120</v>
      </c>
      <c r="E441" t="s">
        <v>121</v>
      </c>
      <c r="L441" t="s">
        <v>129</v>
      </c>
      <c r="M441" s="14">
        <v>44105</v>
      </c>
      <c r="N441" s="14">
        <v>44105</v>
      </c>
      <c r="O441">
        <v>200952.38</v>
      </c>
      <c r="X441" t="s">
        <v>140</v>
      </c>
      <c r="Y441">
        <v>10</v>
      </c>
      <c r="Z441">
        <v>10</v>
      </c>
      <c r="AA441">
        <v>2020</v>
      </c>
      <c r="AB441">
        <v>0</v>
      </c>
      <c r="AC441" t="s">
        <v>8</v>
      </c>
      <c r="AD441" t="s">
        <v>8</v>
      </c>
      <c r="AE441">
        <v>2020</v>
      </c>
      <c r="AF441">
        <v>2020</v>
      </c>
      <c r="AU441"/>
    </row>
    <row r="442" spans="1:47" x14ac:dyDescent="0.35">
      <c r="A442" t="s">
        <v>145</v>
      </c>
      <c r="B442" t="s">
        <v>137</v>
      </c>
      <c r="C442" t="s">
        <v>120</v>
      </c>
      <c r="E442" t="s">
        <v>121</v>
      </c>
      <c r="L442" t="s">
        <v>129</v>
      </c>
      <c r="M442" s="14">
        <v>44105</v>
      </c>
      <c r="N442" s="14">
        <v>44105</v>
      </c>
      <c r="O442">
        <v>3072023.81</v>
      </c>
      <c r="X442" t="s">
        <v>137</v>
      </c>
      <c r="Y442">
        <v>10</v>
      </c>
      <c r="Z442">
        <v>10</v>
      </c>
      <c r="AA442">
        <v>2020</v>
      </c>
      <c r="AB442">
        <v>0</v>
      </c>
      <c r="AC442" t="s">
        <v>8</v>
      </c>
      <c r="AD442" t="s">
        <v>8</v>
      </c>
      <c r="AE442">
        <v>2020</v>
      </c>
      <c r="AF442">
        <v>2020</v>
      </c>
      <c r="AU442"/>
    </row>
    <row r="443" spans="1:47" x14ac:dyDescent="0.35">
      <c r="A443" t="s">
        <v>133</v>
      </c>
      <c r="C443" t="s">
        <v>120</v>
      </c>
      <c r="E443" t="s">
        <v>121</v>
      </c>
      <c r="L443" t="s">
        <v>129</v>
      </c>
      <c r="M443" s="14">
        <v>44105</v>
      </c>
      <c r="N443" s="14">
        <v>44105</v>
      </c>
      <c r="O443">
        <v>237523.81</v>
      </c>
      <c r="X443" t="s">
        <v>134</v>
      </c>
      <c r="Y443">
        <v>10</v>
      </c>
      <c r="Z443">
        <v>10</v>
      </c>
      <c r="AA443">
        <v>2020</v>
      </c>
      <c r="AB443">
        <v>0</v>
      </c>
      <c r="AC443" t="s">
        <v>8</v>
      </c>
      <c r="AD443" t="s">
        <v>8</v>
      </c>
      <c r="AE443">
        <v>2020</v>
      </c>
      <c r="AF443">
        <v>2020</v>
      </c>
      <c r="AU443"/>
    </row>
    <row r="444" spans="1:47" x14ac:dyDescent="0.35">
      <c r="A444" t="s">
        <v>138</v>
      </c>
      <c r="C444" t="s">
        <v>120</v>
      </c>
      <c r="E444" t="s">
        <v>121</v>
      </c>
      <c r="L444" t="s">
        <v>129</v>
      </c>
      <c r="M444" s="14">
        <v>44105</v>
      </c>
      <c r="N444" s="14">
        <v>44105</v>
      </c>
      <c r="O444">
        <v>40023.81</v>
      </c>
      <c r="X444" t="s">
        <v>139</v>
      </c>
      <c r="Y444">
        <v>10</v>
      </c>
      <c r="Z444">
        <v>10</v>
      </c>
      <c r="AA444">
        <v>2020</v>
      </c>
      <c r="AB444">
        <v>0</v>
      </c>
      <c r="AC444" t="s">
        <v>8</v>
      </c>
      <c r="AD444" t="s">
        <v>8</v>
      </c>
      <c r="AE444">
        <v>2020</v>
      </c>
      <c r="AF444">
        <v>2020</v>
      </c>
      <c r="AU444"/>
    </row>
    <row r="445" spans="1:47" x14ac:dyDescent="0.35">
      <c r="A445" t="s">
        <v>136</v>
      </c>
      <c r="B445" t="s">
        <v>135</v>
      </c>
      <c r="C445" t="s">
        <v>120</v>
      </c>
      <c r="E445" t="s">
        <v>121</v>
      </c>
      <c r="L445" t="s">
        <v>129</v>
      </c>
      <c r="M445" s="14">
        <v>44105</v>
      </c>
      <c r="N445" s="14">
        <v>44105</v>
      </c>
      <c r="O445">
        <v>325595.24</v>
      </c>
      <c r="X445" t="s">
        <v>135</v>
      </c>
      <c r="Y445">
        <v>10</v>
      </c>
      <c r="Z445">
        <v>10</v>
      </c>
      <c r="AA445">
        <v>2020</v>
      </c>
      <c r="AB445">
        <v>0</v>
      </c>
      <c r="AC445" t="s">
        <v>8</v>
      </c>
      <c r="AD445" t="s">
        <v>8</v>
      </c>
      <c r="AE445">
        <v>2020</v>
      </c>
      <c r="AF445">
        <v>2020</v>
      </c>
      <c r="AU445"/>
    </row>
    <row r="446" spans="1:47" x14ac:dyDescent="0.35">
      <c r="A446" t="s">
        <v>146</v>
      </c>
      <c r="C446" t="s">
        <v>120</v>
      </c>
      <c r="E446" t="s">
        <v>121</v>
      </c>
      <c r="L446" t="s">
        <v>122</v>
      </c>
      <c r="M446" s="14">
        <v>44105</v>
      </c>
      <c r="N446" s="14">
        <v>44105</v>
      </c>
      <c r="P446">
        <v>266214.28999999998</v>
      </c>
      <c r="X446" t="s">
        <v>147</v>
      </c>
      <c r="Y446">
        <v>10</v>
      </c>
      <c r="Z446">
        <v>10</v>
      </c>
      <c r="AA446">
        <v>2020</v>
      </c>
      <c r="AB446">
        <v>0</v>
      </c>
      <c r="AC446" t="s">
        <v>8</v>
      </c>
      <c r="AD446" t="s">
        <v>8</v>
      </c>
      <c r="AE446">
        <v>2020</v>
      </c>
      <c r="AF446">
        <v>2020</v>
      </c>
      <c r="AU446"/>
    </row>
    <row r="447" spans="1:47" x14ac:dyDescent="0.35">
      <c r="A447" t="s">
        <v>138</v>
      </c>
      <c r="C447" t="s">
        <v>149</v>
      </c>
      <c r="D447" t="s">
        <v>159</v>
      </c>
      <c r="E447" t="s">
        <v>162</v>
      </c>
      <c r="L447" t="s">
        <v>129</v>
      </c>
      <c r="M447" s="14">
        <v>44105</v>
      </c>
      <c r="N447" s="14">
        <v>44105</v>
      </c>
      <c r="O447">
        <v>30952.38</v>
      </c>
      <c r="X447" t="s">
        <v>139</v>
      </c>
      <c r="Y447">
        <v>10</v>
      </c>
      <c r="Z447">
        <v>10</v>
      </c>
      <c r="AA447">
        <v>2020</v>
      </c>
      <c r="AB447">
        <v>0</v>
      </c>
      <c r="AC447" t="s">
        <v>8</v>
      </c>
      <c r="AD447" t="s">
        <v>8</v>
      </c>
      <c r="AE447">
        <v>2020</v>
      </c>
      <c r="AF447">
        <v>2020</v>
      </c>
      <c r="AU447"/>
    </row>
    <row r="448" spans="1:47" x14ac:dyDescent="0.35">
      <c r="A448" t="s">
        <v>128</v>
      </c>
      <c r="C448" t="s">
        <v>149</v>
      </c>
      <c r="D448" t="s">
        <v>150</v>
      </c>
      <c r="E448" t="s">
        <v>121</v>
      </c>
      <c r="L448" t="s">
        <v>129</v>
      </c>
      <c r="M448" s="14">
        <v>44105</v>
      </c>
      <c r="N448" s="14">
        <v>44105</v>
      </c>
      <c r="O448">
        <v>6071452.3799999999</v>
      </c>
      <c r="X448" t="s">
        <v>119</v>
      </c>
      <c r="Y448">
        <v>10</v>
      </c>
      <c r="Z448">
        <v>10</v>
      </c>
      <c r="AA448">
        <v>2020</v>
      </c>
      <c r="AB448">
        <v>0</v>
      </c>
      <c r="AC448" t="s">
        <v>8</v>
      </c>
      <c r="AD448" t="s">
        <v>8</v>
      </c>
      <c r="AE448">
        <v>2020</v>
      </c>
      <c r="AF448">
        <v>2020</v>
      </c>
      <c r="AU448"/>
    </row>
    <row r="449" spans="1:47" x14ac:dyDescent="0.35">
      <c r="A449" t="s">
        <v>128</v>
      </c>
      <c r="C449" t="s">
        <v>149</v>
      </c>
      <c r="D449" t="s">
        <v>150</v>
      </c>
      <c r="E449" t="s">
        <v>121</v>
      </c>
      <c r="L449" t="s">
        <v>129</v>
      </c>
      <c r="M449" s="14">
        <v>44105</v>
      </c>
      <c r="N449" s="14">
        <v>44105</v>
      </c>
      <c r="O449">
        <v>475928.57</v>
      </c>
      <c r="X449" t="s">
        <v>119</v>
      </c>
      <c r="Y449">
        <v>10</v>
      </c>
      <c r="Z449">
        <v>10</v>
      </c>
      <c r="AA449">
        <v>2020</v>
      </c>
      <c r="AB449">
        <v>0</v>
      </c>
      <c r="AC449" t="s">
        <v>8</v>
      </c>
      <c r="AD449" t="s">
        <v>8</v>
      </c>
      <c r="AE449">
        <v>2020</v>
      </c>
      <c r="AF449">
        <v>2020</v>
      </c>
      <c r="AU449"/>
    </row>
    <row r="450" spans="1:47" x14ac:dyDescent="0.35">
      <c r="A450" t="s">
        <v>125</v>
      </c>
      <c r="B450" t="s">
        <v>140</v>
      </c>
      <c r="C450" t="s">
        <v>149</v>
      </c>
      <c r="D450" t="s">
        <v>150</v>
      </c>
      <c r="E450" t="s">
        <v>121</v>
      </c>
      <c r="L450" t="s">
        <v>129</v>
      </c>
      <c r="M450" s="14">
        <v>44105</v>
      </c>
      <c r="N450" s="14">
        <v>44105</v>
      </c>
      <c r="O450">
        <v>3903181.74</v>
      </c>
      <c r="X450" t="s">
        <v>140</v>
      </c>
      <c r="Y450">
        <v>10</v>
      </c>
      <c r="Z450">
        <v>10</v>
      </c>
      <c r="AA450">
        <v>2020</v>
      </c>
      <c r="AB450">
        <v>0</v>
      </c>
      <c r="AC450" t="s">
        <v>8</v>
      </c>
      <c r="AD450" t="s">
        <v>8</v>
      </c>
      <c r="AE450">
        <v>2020</v>
      </c>
      <c r="AF450">
        <v>2020</v>
      </c>
      <c r="AU450"/>
    </row>
    <row r="451" spans="1:47" x14ac:dyDescent="0.35">
      <c r="A451" t="s">
        <v>123</v>
      </c>
      <c r="B451" t="s">
        <v>135</v>
      </c>
      <c r="C451" t="s">
        <v>120</v>
      </c>
      <c r="E451" t="s">
        <v>121</v>
      </c>
      <c r="L451" t="s">
        <v>122</v>
      </c>
      <c r="M451" s="14">
        <v>44105</v>
      </c>
      <c r="N451" s="14">
        <v>44105</v>
      </c>
      <c r="P451">
        <v>851880.95</v>
      </c>
      <c r="X451" t="s">
        <v>135</v>
      </c>
      <c r="Y451">
        <v>10</v>
      </c>
      <c r="Z451">
        <v>10</v>
      </c>
      <c r="AA451">
        <v>2020</v>
      </c>
      <c r="AB451">
        <v>0</v>
      </c>
      <c r="AC451" t="s">
        <v>8</v>
      </c>
      <c r="AD451" t="s">
        <v>8</v>
      </c>
      <c r="AE451">
        <v>2020</v>
      </c>
      <c r="AF451">
        <v>2020</v>
      </c>
      <c r="AU451"/>
    </row>
    <row r="452" spans="1:47" x14ac:dyDescent="0.35">
      <c r="A452" t="s">
        <v>133</v>
      </c>
      <c r="C452" t="s">
        <v>149</v>
      </c>
      <c r="D452" t="s">
        <v>150</v>
      </c>
      <c r="E452" t="s">
        <v>121</v>
      </c>
      <c r="L452" t="s">
        <v>129</v>
      </c>
      <c r="M452" s="14">
        <v>44105</v>
      </c>
      <c r="N452" s="14">
        <v>44105</v>
      </c>
      <c r="O452">
        <v>1792904.76</v>
      </c>
      <c r="X452" t="s">
        <v>134</v>
      </c>
      <c r="Y452">
        <v>10</v>
      </c>
      <c r="Z452">
        <v>10</v>
      </c>
      <c r="AA452">
        <v>2020</v>
      </c>
      <c r="AB452">
        <v>0</v>
      </c>
      <c r="AC452" t="s">
        <v>8</v>
      </c>
      <c r="AD452" t="s">
        <v>8</v>
      </c>
      <c r="AE452">
        <v>2020</v>
      </c>
      <c r="AF452">
        <v>2020</v>
      </c>
      <c r="AU452"/>
    </row>
    <row r="453" spans="1:47" x14ac:dyDescent="0.35">
      <c r="A453" t="s">
        <v>145</v>
      </c>
      <c r="C453" t="s">
        <v>149</v>
      </c>
      <c r="D453" t="s">
        <v>150</v>
      </c>
      <c r="E453" t="s">
        <v>121</v>
      </c>
      <c r="L453" t="s">
        <v>129</v>
      </c>
      <c r="M453" s="14">
        <v>44105</v>
      </c>
      <c r="N453" s="14">
        <v>44105</v>
      </c>
      <c r="O453">
        <v>7048428.5700000003</v>
      </c>
      <c r="X453" t="s">
        <v>144</v>
      </c>
      <c r="Y453">
        <v>10</v>
      </c>
      <c r="Z453">
        <v>10</v>
      </c>
      <c r="AA453">
        <v>2020</v>
      </c>
      <c r="AB453">
        <v>0</v>
      </c>
      <c r="AC453" t="s">
        <v>8</v>
      </c>
      <c r="AD453" t="s">
        <v>8</v>
      </c>
      <c r="AE453">
        <v>2020</v>
      </c>
      <c r="AF453">
        <v>2020</v>
      </c>
      <c r="AU453"/>
    </row>
    <row r="454" spans="1:47" x14ac:dyDescent="0.35">
      <c r="A454" t="s">
        <v>136</v>
      </c>
      <c r="C454" t="s">
        <v>149</v>
      </c>
      <c r="D454" t="s">
        <v>159</v>
      </c>
      <c r="E454" t="s">
        <v>121</v>
      </c>
      <c r="L454" t="s">
        <v>129</v>
      </c>
      <c r="M454" s="14">
        <v>44105</v>
      </c>
      <c r="N454" s="14">
        <v>44105</v>
      </c>
      <c r="O454">
        <v>635238.1</v>
      </c>
      <c r="X454" t="s">
        <v>137</v>
      </c>
      <c r="Y454">
        <v>10</v>
      </c>
      <c r="Z454">
        <v>10</v>
      </c>
      <c r="AA454">
        <v>2020</v>
      </c>
      <c r="AB454">
        <v>0</v>
      </c>
      <c r="AC454" t="s">
        <v>8</v>
      </c>
      <c r="AD454" t="s">
        <v>8</v>
      </c>
      <c r="AE454">
        <v>2020</v>
      </c>
      <c r="AF454">
        <v>2020</v>
      </c>
      <c r="AU454"/>
    </row>
    <row r="455" spans="1:47" x14ac:dyDescent="0.35">
      <c r="A455" t="s">
        <v>171</v>
      </c>
      <c r="C455" t="s">
        <v>149</v>
      </c>
      <c r="D455" t="s">
        <v>150</v>
      </c>
      <c r="E455" t="s">
        <v>121</v>
      </c>
      <c r="L455" t="s">
        <v>129</v>
      </c>
      <c r="M455" s="14">
        <v>44105</v>
      </c>
      <c r="N455" s="14">
        <v>44105</v>
      </c>
      <c r="O455">
        <v>5672857.1399999997</v>
      </c>
      <c r="X455" t="s">
        <v>137</v>
      </c>
      <c r="Y455">
        <v>10</v>
      </c>
      <c r="Z455">
        <v>10</v>
      </c>
      <c r="AA455">
        <v>2020</v>
      </c>
      <c r="AB455">
        <v>0</v>
      </c>
      <c r="AC455" t="s">
        <v>8</v>
      </c>
      <c r="AD455" t="s">
        <v>8</v>
      </c>
      <c r="AE455">
        <v>2020</v>
      </c>
      <c r="AF455">
        <v>2020</v>
      </c>
      <c r="AU455"/>
    </row>
    <row r="456" spans="1:47" x14ac:dyDescent="0.35">
      <c r="A456" t="s">
        <v>133</v>
      </c>
      <c r="C456" t="s">
        <v>149</v>
      </c>
      <c r="D456" t="s">
        <v>150</v>
      </c>
      <c r="E456" t="s">
        <v>162</v>
      </c>
      <c r="L456" t="s">
        <v>129</v>
      </c>
      <c r="M456" s="14">
        <v>44105</v>
      </c>
      <c r="N456" s="14">
        <v>44105</v>
      </c>
      <c r="O456">
        <v>47275476.189999998</v>
      </c>
      <c r="X456" t="s">
        <v>134</v>
      </c>
      <c r="Y456">
        <v>10</v>
      </c>
      <c r="Z456">
        <v>10</v>
      </c>
      <c r="AA456">
        <v>2020</v>
      </c>
      <c r="AB456">
        <v>0</v>
      </c>
      <c r="AC456" t="s">
        <v>8</v>
      </c>
      <c r="AD456" t="s">
        <v>8</v>
      </c>
      <c r="AE456">
        <v>2020</v>
      </c>
      <c r="AF456">
        <v>2020</v>
      </c>
      <c r="AU456"/>
    </row>
    <row r="457" spans="1:47" x14ac:dyDescent="0.35">
      <c r="A457" t="s">
        <v>136</v>
      </c>
      <c r="C457" t="s">
        <v>149</v>
      </c>
      <c r="D457" t="s">
        <v>150</v>
      </c>
      <c r="E457" t="s">
        <v>121</v>
      </c>
      <c r="L457" t="s">
        <v>129</v>
      </c>
      <c r="M457" s="14">
        <v>44105</v>
      </c>
      <c r="N457" s="14">
        <v>44105</v>
      </c>
      <c r="O457">
        <v>54761.9</v>
      </c>
      <c r="X457" t="s">
        <v>137</v>
      </c>
      <c r="Y457">
        <v>10</v>
      </c>
      <c r="Z457">
        <v>10</v>
      </c>
      <c r="AA457">
        <v>2020</v>
      </c>
      <c r="AB457">
        <v>0</v>
      </c>
      <c r="AC457" t="s">
        <v>8</v>
      </c>
      <c r="AD457" t="s">
        <v>8</v>
      </c>
      <c r="AE457">
        <v>2020</v>
      </c>
      <c r="AF457">
        <v>2020</v>
      </c>
      <c r="AU457"/>
    </row>
    <row r="458" spans="1:47" x14ac:dyDescent="0.35">
      <c r="A458" t="s">
        <v>125</v>
      </c>
      <c r="C458" t="s">
        <v>120</v>
      </c>
      <c r="E458" t="s">
        <v>121</v>
      </c>
      <c r="L458" t="s">
        <v>122</v>
      </c>
      <c r="M458" s="14">
        <v>44105</v>
      </c>
      <c r="N458" s="14">
        <v>44105</v>
      </c>
      <c r="P458">
        <v>3494452.38</v>
      </c>
      <c r="X458" t="s">
        <v>124</v>
      </c>
      <c r="Y458">
        <v>10</v>
      </c>
      <c r="Z458">
        <v>10</v>
      </c>
      <c r="AA458">
        <v>2020</v>
      </c>
      <c r="AB458">
        <v>0</v>
      </c>
      <c r="AC458" t="s">
        <v>8</v>
      </c>
      <c r="AD458" t="s">
        <v>8</v>
      </c>
      <c r="AE458">
        <v>2020</v>
      </c>
      <c r="AF458">
        <v>2020</v>
      </c>
      <c r="AU458"/>
    </row>
    <row r="459" spans="1:47" x14ac:dyDescent="0.35">
      <c r="A459" t="s">
        <v>146</v>
      </c>
      <c r="C459" t="s">
        <v>120</v>
      </c>
      <c r="E459" t="s">
        <v>121</v>
      </c>
      <c r="L459" t="s">
        <v>129</v>
      </c>
      <c r="M459" s="14">
        <v>44105</v>
      </c>
      <c r="N459" s="14">
        <v>44105</v>
      </c>
      <c r="O459">
        <v>1866261.9</v>
      </c>
      <c r="X459" t="s">
        <v>147</v>
      </c>
      <c r="Y459">
        <v>10</v>
      </c>
      <c r="Z459">
        <v>10</v>
      </c>
      <c r="AA459">
        <v>2020</v>
      </c>
      <c r="AB459">
        <v>0</v>
      </c>
      <c r="AC459" t="s">
        <v>8</v>
      </c>
      <c r="AD459" t="s">
        <v>8</v>
      </c>
      <c r="AE459">
        <v>2020</v>
      </c>
      <c r="AF459">
        <v>2020</v>
      </c>
      <c r="AU459"/>
    </row>
    <row r="460" spans="1:47" x14ac:dyDescent="0.35">
      <c r="A460" t="s">
        <v>155</v>
      </c>
      <c r="C460" t="s">
        <v>149</v>
      </c>
      <c r="D460" t="s">
        <v>150</v>
      </c>
      <c r="E460" t="s">
        <v>121</v>
      </c>
      <c r="L460" t="s">
        <v>129</v>
      </c>
      <c r="M460" s="14">
        <v>44105</v>
      </c>
      <c r="N460" s="14">
        <v>44105</v>
      </c>
      <c r="O460">
        <v>4047619.05</v>
      </c>
      <c r="X460" t="s">
        <v>156</v>
      </c>
      <c r="Y460">
        <v>10</v>
      </c>
      <c r="Z460">
        <v>10</v>
      </c>
      <c r="AA460">
        <v>2020</v>
      </c>
      <c r="AB460">
        <v>0</v>
      </c>
      <c r="AC460" t="s">
        <v>8</v>
      </c>
      <c r="AD460" t="s">
        <v>8</v>
      </c>
      <c r="AE460">
        <v>2020</v>
      </c>
      <c r="AF460">
        <v>2020</v>
      </c>
      <c r="AU460"/>
    </row>
    <row r="461" spans="1:47" x14ac:dyDescent="0.35">
      <c r="A461" t="s">
        <v>148</v>
      </c>
      <c r="C461" t="s">
        <v>120</v>
      </c>
      <c r="E461" t="s">
        <v>121</v>
      </c>
      <c r="L461" t="s">
        <v>129</v>
      </c>
      <c r="M461" s="14">
        <v>44105</v>
      </c>
      <c r="N461" s="14">
        <v>44105</v>
      </c>
      <c r="O461">
        <v>-22142.86</v>
      </c>
      <c r="X461" t="s">
        <v>152</v>
      </c>
      <c r="Y461">
        <v>10</v>
      </c>
      <c r="Z461">
        <v>10</v>
      </c>
      <c r="AA461">
        <v>2020</v>
      </c>
      <c r="AB461">
        <v>0</v>
      </c>
      <c r="AC461" t="s">
        <v>8</v>
      </c>
      <c r="AD461" t="s">
        <v>8</v>
      </c>
      <c r="AE461">
        <v>2020</v>
      </c>
      <c r="AF461">
        <v>2020</v>
      </c>
      <c r="AU461"/>
    </row>
    <row r="462" spans="1:47" x14ac:dyDescent="0.35">
      <c r="A462" t="s">
        <v>125</v>
      </c>
      <c r="C462" t="s">
        <v>120</v>
      </c>
      <c r="E462" t="s">
        <v>121</v>
      </c>
      <c r="L462" t="s">
        <v>129</v>
      </c>
      <c r="M462" s="14">
        <v>44105</v>
      </c>
      <c r="N462" s="14">
        <v>44105</v>
      </c>
      <c r="O462">
        <v>283047.62</v>
      </c>
      <c r="X462" t="s">
        <v>124</v>
      </c>
      <c r="Y462">
        <v>10</v>
      </c>
      <c r="Z462">
        <v>10</v>
      </c>
      <c r="AA462">
        <v>2020</v>
      </c>
      <c r="AB462">
        <v>0</v>
      </c>
      <c r="AC462" t="s">
        <v>8</v>
      </c>
      <c r="AD462" t="s">
        <v>8</v>
      </c>
      <c r="AE462">
        <v>2020</v>
      </c>
      <c r="AF462">
        <v>2020</v>
      </c>
      <c r="AU462"/>
    </row>
    <row r="463" spans="1:47" x14ac:dyDescent="0.35">
      <c r="A463" t="s">
        <v>160</v>
      </c>
      <c r="C463" t="s">
        <v>149</v>
      </c>
      <c r="D463" t="s">
        <v>150</v>
      </c>
      <c r="E463" t="s">
        <v>121</v>
      </c>
      <c r="L463" t="s">
        <v>129</v>
      </c>
      <c r="M463" s="14">
        <v>44105</v>
      </c>
      <c r="N463" s="14">
        <v>44105</v>
      </c>
      <c r="O463">
        <v>8814285.7100000009</v>
      </c>
      <c r="X463" t="s">
        <v>161</v>
      </c>
      <c r="Y463">
        <v>10</v>
      </c>
      <c r="Z463">
        <v>10</v>
      </c>
      <c r="AA463">
        <v>2020</v>
      </c>
      <c r="AB463">
        <v>0</v>
      </c>
      <c r="AC463" t="s">
        <v>8</v>
      </c>
      <c r="AD463" t="s">
        <v>8</v>
      </c>
      <c r="AE463">
        <v>2020</v>
      </c>
      <c r="AF463">
        <v>2020</v>
      </c>
      <c r="AU463"/>
    </row>
    <row r="464" spans="1:47" x14ac:dyDescent="0.35">
      <c r="A464" t="s">
        <v>123</v>
      </c>
      <c r="C464" t="s">
        <v>120</v>
      </c>
      <c r="E464" t="s">
        <v>121</v>
      </c>
      <c r="L464" t="s">
        <v>122</v>
      </c>
      <c r="M464" s="14">
        <v>44105</v>
      </c>
      <c r="N464" s="14">
        <v>44105</v>
      </c>
      <c r="P464">
        <v>30261.9</v>
      </c>
      <c r="X464" t="s">
        <v>124</v>
      </c>
      <c r="Y464">
        <v>10</v>
      </c>
      <c r="Z464">
        <v>10</v>
      </c>
      <c r="AA464">
        <v>2020</v>
      </c>
      <c r="AB464">
        <v>0</v>
      </c>
      <c r="AC464" t="s">
        <v>8</v>
      </c>
      <c r="AD464" t="s">
        <v>8</v>
      </c>
      <c r="AE464">
        <v>2020</v>
      </c>
      <c r="AF464">
        <v>2020</v>
      </c>
      <c r="AU464"/>
    </row>
    <row r="465" spans="1:47" x14ac:dyDescent="0.35">
      <c r="A465" t="s">
        <v>125</v>
      </c>
      <c r="C465" t="s">
        <v>120</v>
      </c>
      <c r="E465" t="s">
        <v>121</v>
      </c>
      <c r="L465" t="s">
        <v>122</v>
      </c>
      <c r="M465" s="14">
        <v>44105</v>
      </c>
      <c r="N465" s="14">
        <v>44105</v>
      </c>
      <c r="P465">
        <v>658952.38</v>
      </c>
      <c r="X465" t="s">
        <v>124</v>
      </c>
      <c r="Y465">
        <v>10</v>
      </c>
      <c r="Z465">
        <v>10</v>
      </c>
      <c r="AA465">
        <v>2020</v>
      </c>
      <c r="AB465">
        <v>0</v>
      </c>
      <c r="AC465" t="s">
        <v>8</v>
      </c>
      <c r="AD465" t="s">
        <v>8</v>
      </c>
      <c r="AE465">
        <v>2020</v>
      </c>
      <c r="AF465">
        <v>2020</v>
      </c>
      <c r="AU465"/>
    </row>
    <row r="466" spans="1:47" x14ac:dyDescent="0.35">
      <c r="A466" t="s">
        <v>160</v>
      </c>
      <c r="C466" t="s">
        <v>149</v>
      </c>
      <c r="D466" t="s">
        <v>150</v>
      </c>
      <c r="E466" t="s">
        <v>121</v>
      </c>
      <c r="L466" t="s">
        <v>129</v>
      </c>
      <c r="M466" s="14">
        <v>44105</v>
      </c>
      <c r="N466" s="14">
        <v>44105</v>
      </c>
      <c r="O466">
        <v>1882547.62</v>
      </c>
      <c r="X466" t="s">
        <v>161</v>
      </c>
      <c r="Y466">
        <v>10</v>
      </c>
      <c r="Z466">
        <v>10</v>
      </c>
      <c r="AA466">
        <v>2020</v>
      </c>
      <c r="AB466">
        <v>0</v>
      </c>
      <c r="AC466" t="s">
        <v>8</v>
      </c>
      <c r="AD466" t="s">
        <v>8</v>
      </c>
      <c r="AE466">
        <v>2020</v>
      </c>
      <c r="AF466">
        <v>2020</v>
      </c>
      <c r="AU466"/>
    </row>
    <row r="467" spans="1:47" x14ac:dyDescent="0.35">
      <c r="A467" t="s">
        <v>125</v>
      </c>
      <c r="C467" t="s">
        <v>120</v>
      </c>
      <c r="E467" t="s">
        <v>121</v>
      </c>
      <c r="L467" t="s">
        <v>122</v>
      </c>
      <c r="M467" s="14">
        <v>44105</v>
      </c>
      <c r="N467" s="14">
        <v>44105</v>
      </c>
      <c r="P467">
        <v>283023.81</v>
      </c>
      <c r="X467" t="s">
        <v>124</v>
      </c>
      <c r="Y467">
        <v>10</v>
      </c>
      <c r="Z467">
        <v>10</v>
      </c>
      <c r="AA467">
        <v>2020</v>
      </c>
      <c r="AB467">
        <v>0</v>
      </c>
      <c r="AC467" t="s">
        <v>8</v>
      </c>
      <c r="AD467" t="s">
        <v>8</v>
      </c>
      <c r="AE467">
        <v>2020</v>
      </c>
      <c r="AF467">
        <v>2020</v>
      </c>
      <c r="AU467"/>
    </row>
    <row r="468" spans="1:47" x14ac:dyDescent="0.35">
      <c r="A468" t="s">
        <v>148</v>
      </c>
      <c r="C468" t="s">
        <v>120</v>
      </c>
      <c r="E468" t="s">
        <v>121</v>
      </c>
      <c r="L468" t="s">
        <v>129</v>
      </c>
      <c r="M468" s="14">
        <v>44105</v>
      </c>
      <c r="N468" s="14">
        <v>44105</v>
      </c>
      <c r="O468">
        <v>758904.76</v>
      </c>
      <c r="X468" t="s">
        <v>152</v>
      </c>
      <c r="Y468">
        <v>10</v>
      </c>
      <c r="Z468">
        <v>10</v>
      </c>
      <c r="AA468">
        <v>2020</v>
      </c>
      <c r="AB468">
        <v>0</v>
      </c>
      <c r="AC468" t="s">
        <v>8</v>
      </c>
      <c r="AD468" t="s">
        <v>8</v>
      </c>
      <c r="AE468">
        <v>2020</v>
      </c>
      <c r="AF468">
        <v>2020</v>
      </c>
      <c r="AU468"/>
    </row>
    <row r="469" spans="1:47" x14ac:dyDescent="0.35">
      <c r="A469" t="s">
        <v>148</v>
      </c>
      <c r="C469" t="s">
        <v>173</v>
      </c>
      <c r="D469" t="s">
        <v>150</v>
      </c>
      <c r="E469" t="s">
        <v>162</v>
      </c>
      <c r="L469" t="s">
        <v>122</v>
      </c>
      <c r="M469" s="14">
        <v>44135</v>
      </c>
      <c r="N469" s="14">
        <v>44135</v>
      </c>
      <c r="P469">
        <v>7249315.71</v>
      </c>
      <c r="X469" t="s">
        <v>152</v>
      </c>
      <c r="Y469">
        <v>10</v>
      </c>
      <c r="Z469">
        <v>10</v>
      </c>
      <c r="AA469">
        <v>2020</v>
      </c>
      <c r="AB469">
        <v>0</v>
      </c>
      <c r="AC469" t="s">
        <v>8</v>
      </c>
      <c r="AD469" t="s">
        <v>8</v>
      </c>
      <c r="AE469">
        <v>2020</v>
      </c>
      <c r="AF469">
        <v>2020</v>
      </c>
      <c r="AU469"/>
    </row>
    <row r="470" spans="1:47" x14ac:dyDescent="0.35">
      <c r="A470" t="s">
        <v>130</v>
      </c>
      <c r="C470" t="s">
        <v>120</v>
      </c>
      <c r="E470" t="s">
        <v>121</v>
      </c>
      <c r="L470" t="s">
        <v>129</v>
      </c>
      <c r="M470" s="14">
        <v>44136</v>
      </c>
      <c r="N470" s="14">
        <v>44136</v>
      </c>
      <c r="O470">
        <v>-22142.86</v>
      </c>
      <c r="X470" t="s">
        <v>119</v>
      </c>
      <c r="Y470">
        <v>11</v>
      </c>
      <c r="Z470">
        <v>11</v>
      </c>
      <c r="AA470">
        <v>2020</v>
      </c>
      <c r="AB470">
        <v>0</v>
      </c>
      <c r="AC470" t="s">
        <v>8</v>
      </c>
      <c r="AD470" t="s">
        <v>8</v>
      </c>
      <c r="AE470">
        <v>2020</v>
      </c>
      <c r="AF470">
        <v>2020</v>
      </c>
      <c r="AU470"/>
    </row>
    <row r="471" spans="1:47" x14ac:dyDescent="0.35">
      <c r="A471" t="s">
        <v>128</v>
      </c>
      <c r="C471" t="s">
        <v>120</v>
      </c>
      <c r="E471" t="s">
        <v>121</v>
      </c>
      <c r="L471" t="s">
        <v>122</v>
      </c>
      <c r="M471" s="14">
        <v>44136</v>
      </c>
      <c r="N471" s="14">
        <v>44136</v>
      </c>
      <c r="P471">
        <v>593857.14</v>
      </c>
      <c r="X471" t="s">
        <v>119</v>
      </c>
      <c r="Y471">
        <v>11</v>
      </c>
      <c r="Z471">
        <v>11</v>
      </c>
      <c r="AA471">
        <v>2020</v>
      </c>
      <c r="AB471">
        <v>0</v>
      </c>
      <c r="AC471" t="s">
        <v>8</v>
      </c>
      <c r="AD471" t="s">
        <v>8</v>
      </c>
      <c r="AE471">
        <v>2020</v>
      </c>
      <c r="AF471">
        <v>2020</v>
      </c>
      <c r="AU471"/>
    </row>
    <row r="472" spans="1:47" x14ac:dyDescent="0.35">
      <c r="A472" t="s">
        <v>172</v>
      </c>
      <c r="C472" t="s">
        <v>120</v>
      </c>
      <c r="E472" t="s">
        <v>121</v>
      </c>
      <c r="L472" t="s">
        <v>122</v>
      </c>
      <c r="M472" s="14">
        <v>44136</v>
      </c>
      <c r="N472" s="14">
        <v>44136</v>
      </c>
      <c r="P472">
        <v>32309.52</v>
      </c>
      <c r="X472" t="s">
        <v>135</v>
      </c>
      <c r="Y472">
        <v>11</v>
      </c>
      <c r="Z472">
        <v>11</v>
      </c>
      <c r="AA472">
        <v>2020</v>
      </c>
      <c r="AB472">
        <v>0</v>
      </c>
      <c r="AC472" t="s">
        <v>8</v>
      </c>
      <c r="AD472" t="s">
        <v>8</v>
      </c>
      <c r="AE472">
        <v>2020</v>
      </c>
      <c r="AF472">
        <v>2020</v>
      </c>
      <c r="AU472"/>
    </row>
    <row r="473" spans="1:47" x14ac:dyDescent="0.35">
      <c r="A473" t="s">
        <v>176</v>
      </c>
      <c r="C473" t="s">
        <v>120</v>
      </c>
      <c r="E473" t="s">
        <v>121</v>
      </c>
      <c r="L473" t="s">
        <v>122</v>
      </c>
      <c r="M473" s="14">
        <v>44136</v>
      </c>
      <c r="N473" s="14">
        <v>44136</v>
      </c>
      <c r="P473">
        <v>2307190.48</v>
      </c>
      <c r="X473" t="s">
        <v>119</v>
      </c>
      <c r="Y473">
        <v>11</v>
      </c>
      <c r="Z473">
        <v>11</v>
      </c>
      <c r="AA473">
        <v>2020</v>
      </c>
      <c r="AB473">
        <v>0</v>
      </c>
      <c r="AC473" t="s">
        <v>8</v>
      </c>
      <c r="AD473" t="s">
        <v>8</v>
      </c>
      <c r="AE473">
        <v>2020</v>
      </c>
      <c r="AF473">
        <v>2020</v>
      </c>
      <c r="AU473"/>
    </row>
    <row r="474" spans="1:47" x14ac:dyDescent="0.35">
      <c r="A474" t="s">
        <v>126</v>
      </c>
      <c r="B474" t="s">
        <v>135</v>
      </c>
      <c r="C474" t="s">
        <v>120</v>
      </c>
      <c r="E474" t="s">
        <v>121</v>
      </c>
      <c r="L474" t="s">
        <v>122</v>
      </c>
      <c r="M474" s="14">
        <v>44136</v>
      </c>
      <c r="N474" s="14">
        <v>44136</v>
      </c>
      <c r="P474">
        <v>518857.14</v>
      </c>
      <c r="X474" t="s">
        <v>135</v>
      </c>
      <c r="Y474">
        <v>11</v>
      </c>
      <c r="Z474">
        <v>11</v>
      </c>
      <c r="AA474">
        <v>2020</v>
      </c>
      <c r="AB474">
        <v>0</v>
      </c>
      <c r="AC474" t="s">
        <v>8</v>
      </c>
      <c r="AD474" t="s">
        <v>8</v>
      </c>
      <c r="AE474">
        <v>2020</v>
      </c>
      <c r="AF474">
        <v>2020</v>
      </c>
      <c r="AU474"/>
    </row>
    <row r="475" spans="1:47" x14ac:dyDescent="0.35">
      <c r="A475" t="s">
        <v>174</v>
      </c>
      <c r="C475" t="s">
        <v>120</v>
      </c>
      <c r="E475" t="s">
        <v>121</v>
      </c>
      <c r="L475" t="s">
        <v>122</v>
      </c>
      <c r="M475" s="14">
        <v>44136</v>
      </c>
      <c r="N475" s="14">
        <v>44136</v>
      </c>
      <c r="P475">
        <v>23523.81</v>
      </c>
      <c r="X475" t="s">
        <v>157</v>
      </c>
      <c r="Y475">
        <v>11</v>
      </c>
      <c r="Z475">
        <v>11</v>
      </c>
      <c r="AA475">
        <v>2020</v>
      </c>
      <c r="AB475">
        <v>0</v>
      </c>
      <c r="AC475" t="s">
        <v>8</v>
      </c>
      <c r="AD475" t="s">
        <v>8</v>
      </c>
      <c r="AE475">
        <v>2020</v>
      </c>
      <c r="AF475">
        <v>2020</v>
      </c>
      <c r="AU475"/>
    </row>
    <row r="476" spans="1:47" x14ac:dyDescent="0.35">
      <c r="A476" t="s">
        <v>175</v>
      </c>
      <c r="C476" t="s">
        <v>120</v>
      </c>
      <c r="E476" t="s">
        <v>121</v>
      </c>
      <c r="L476" t="s">
        <v>129</v>
      </c>
      <c r="M476" s="14">
        <v>44136</v>
      </c>
      <c r="N476" s="14">
        <v>44136</v>
      </c>
      <c r="O476">
        <v>259928.57</v>
      </c>
      <c r="X476" t="s">
        <v>119</v>
      </c>
      <c r="Y476">
        <v>11</v>
      </c>
      <c r="Z476">
        <v>11</v>
      </c>
      <c r="AA476">
        <v>2020</v>
      </c>
      <c r="AB476">
        <v>0</v>
      </c>
      <c r="AC476" t="s">
        <v>8</v>
      </c>
      <c r="AD476" t="s">
        <v>8</v>
      </c>
      <c r="AE476">
        <v>2020</v>
      </c>
      <c r="AF476">
        <v>2020</v>
      </c>
      <c r="AU476"/>
    </row>
    <row r="477" spans="1:47" x14ac:dyDescent="0.35">
      <c r="A477" t="s">
        <v>123</v>
      </c>
      <c r="C477" t="s">
        <v>120</v>
      </c>
      <c r="E477" t="s">
        <v>121</v>
      </c>
      <c r="L477" t="s">
        <v>122</v>
      </c>
      <c r="M477" s="14">
        <v>44136</v>
      </c>
      <c r="N477" s="14">
        <v>44136</v>
      </c>
      <c r="P477">
        <v>239023.81</v>
      </c>
      <c r="X477" t="s">
        <v>124</v>
      </c>
      <c r="Y477">
        <v>11</v>
      </c>
      <c r="Z477">
        <v>11</v>
      </c>
      <c r="AA477">
        <v>2020</v>
      </c>
      <c r="AB477">
        <v>0</v>
      </c>
      <c r="AC477" t="s">
        <v>8</v>
      </c>
      <c r="AD477" t="s">
        <v>8</v>
      </c>
      <c r="AE477">
        <v>2020</v>
      </c>
      <c r="AF477">
        <v>2020</v>
      </c>
      <c r="AU477"/>
    </row>
    <row r="478" spans="1:47" x14ac:dyDescent="0.35">
      <c r="A478" t="s">
        <v>153</v>
      </c>
      <c r="C478" t="s">
        <v>120</v>
      </c>
      <c r="E478" t="s">
        <v>121</v>
      </c>
      <c r="L478" t="s">
        <v>129</v>
      </c>
      <c r="M478" s="14">
        <v>44136</v>
      </c>
      <c r="N478" s="14">
        <v>44136</v>
      </c>
      <c r="O478">
        <v>758904.76</v>
      </c>
      <c r="X478" t="s">
        <v>154</v>
      </c>
      <c r="Y478">
        <v>11</v>
      </c>
      <c r="Z478">
        <v>11</v>
      </c>
      <c r="AA478">
        <v>2020</v>
      </c>
      <c r="AB478">
        <v>0</v>
      </c>
      <c r="AC478" t="s">
        <v>8</v>
      </c>
      <c r="AD478" t="s">
        <v>8</v>
      </c>
      <c r="AE478">
        <v>2020</v>
      </c>
      <c r="AF478">
        <v>2020</v>
      </c>
      <c r="AU478"/>
    </row>
    <row r="479" spans="1:47" x14ac:dyDescent="0.35">
      <c r="A479" t="s">
        <v>170</v>
      </c>
      <c r="C479" t="s">
        <v>120</v>
      </c>
      <c r="E479" t="s">
        <v>121</v>
      </c>
      <c r="L479" t="s">
        <v>122</v>
      </c>
      <c r="M479" s="14">
        <v>44136</v>
      </c>
      <c r="N479" s="14">
        <v>44136</v>
      </c>
      <c r="P479">
        <v>762428.57</v>
      </c>
      <c r="X479" t="s">
        <v>119</v>
      </c>
      <c r="Y479">
        <v>11</v>
      </c>
      <c r="Z479">
        <v>11</v>
      </c>
      <c r="AA479">
        <v>2020</v>
      </c>
      <c r="AB479">
        <v>0</v>
      </c>
      <c r="AC479" t="s">
        <v>8</v>
      </c>
      <c r="AD479" t="s">
        <v>8</v>
      </c>
      <c r="AE479">
        <v>2020</v>
      </c>
      <c r="AF479">
        <v>2020</v>
      </c>
      <c r="AU479"/>
    </row>
    <row r="480" spans="1:47" x14ac:dyDescent="0.35">
      <c r="A480" t="s">
        <v>138</v>
      </c>
      <c r="C480" t="s">
        <v>120</v>
      </c>
      <c r="E480" t="s">
        <v>121</v>
      </c>
      <c r="L480" t="s">
        <v>129</v>
      </c>
      <c r="M480" s="14">
        <v>44136</v>
      </c>
      <c r="N480" s="14">
        <v>44136</v>
      </c>
      <c r="O480">
        <v>4844428.57</v>
      </c>
      <c r="X480" t="s">
        <v>139</v>
      </c>
      <c r="Y480">
        <v>11</v>
      </c>
      <c r="Z480">
        <v>11</v>
      </c>
      <c r="AA480">
        <v>2020</v>
      </c>
      <c r="AB480">
        <v>0</v>
      </c>
      <c r="AC480" t="s">
        <v>8</v>
      </c>
      <c r="AD480" t="s">
        <v>8</v>
      </c>
      <c r="AE480">
        <v>2020</v>
      </c>
      <c r="AF480">
        <v>2020</v>
      </c>
      <c r="AU480"/>
    </row>
    <row r="481" spans="1:47" x14ac:dyDescent="0.35">
      <c r="A481" t="s">
        <v>155</v>
      </c>
      <c r="C481" t="s">
        <v>120</v>
      </c>
      <c r="E481" t="s">
        <v>121</v>
      </c>
      <c r="L481" t="s">
        <v>129</v>
      </c>
      <c r="M481" s="14">
        <v>44136</v>
      </c>
      <c r="N481" s="14">
        <v>44136</v>
      </c>
      <c r="O481">
        <v>6711285.71</v>
      </c>
      <c r="X481" t="s">
        <v>156</v>
      </c>
      <c r="Y481">
        <v>11</v>
      </c>
      <c r="Z481">
        <v>11</v>
      </c>
      <c r="AA481">
        <v>2020</v>
      </c>
      <c r="AB481">
        <v>0</v>
      </c>
      <c r="AC481" t="s">
        <v>8</v>
      </c>
      <c r="AD481" t="s">
        <v>8</v>
      </c>
      <c r="AE481">
        <v>2020</v>
      </c>
      <c r="AF481">
        <v>2020</v>
      </c>
      <c r="AU481"/>
    </row>
    <row r="482" spans="1:47" x14ac:dyDescent="0.35">
      <c r="A482" t="s">
        <v>136</v>
      </c>
      <c r="C482" t="s">
        <v>120</v>
      </c>
      <c r="E482" t="s">
        <v>121</v>
      </c>
      <c r="L482" t="s">
        <v>122</v>
      </c>
      <c r="M482" s="14">
        <v>44136</v>
      </c>
      <c r="N482" s="14">
        <v>44136</v>
      </c>
      <c r="P482">
        <v>342190.48</v>
      </c>
      <c r="X482" t="s">
        <v>137</v>
      </c>
      <c r="Y482">
        <v>11</v>
      </c>
      <c r="Z482">
        <v>11</v>
      </c>
      <c r="AA482">
        <v>2020</v>
      </c>
      <c r="AB482">
        <v>0</v>
      </c>
      <c r="AC482" t="s">
        <v>8</v>
      </c>
      <c r="AD482" t="s">
        <v>8</v>
      </c>
      <c r="AE482">
        <v>2020</v>
      </c>
      <c r="AF482">
        <v>2020</v>
      </c>
      <c r="AU482"/>
    </row>
    <row r="483" spans="1:47" x14ac:dyDescent="0.35">
      <c r="A483" t="s">
        <v>171</v>
      </c>
      <c r="C483" t="s">
        <v>120</v>
      </c>
      <c r="E483" t="s">
        <v>121</v>
      </c>
      <c r="L483" t="s">
        <v>122</v>
      </c>
      <c r="M483" s="14">
        <v>44136</v>
      </c>
      <c r="N483" s="14">
        <v>44136</v>
      </c>
      <c r="P483">
        <v>2343642.86</v>
      </c>
      <c r="X483" t="s">
        <v>137</v>
      </c>
      <c r="Y483">
        <v>11</v>
      </c>
      <c r="Z483">
        <v>11</v>
      </c>
      <c r="AA483">
        <v>2020</v>
      </c>
      <c r="AB483">
        <v>0</v>
      </c>
      <c r="AC483" t="s">
        <v>8</v>
      </c>
      <c r="AD483" t="s">
        <v>8</v>
      </c>
      <c r="AE483">
        <v>2020</v>
      </c>
      <c r="AF483">
        <v>2020</v>
      </c>
      <c r="AU483"/>
    </row>
    <row r="484" spans="1:47" x14ac:dyDescent="0.35">
      <c r="A484" t="s">
        <v>143</v>
      </c>
      <c r="C484" t="s">
        <v>120</v>
      </c>
      <c r="E484" t="s">
        <v>121</v>
      </c>
      <c r="L484" t="s">
        <v>122</v>
      </c>
      <c r="M484" s="14">
        <v>44136</v>
      </c>
      <c r="N484" s="14">
        <v>44136</v>
      </c>
      <c r="P484">
        <v>8035571.4299999997</v>
      </c>
      <c r="X484" t="s">
        <v>144</v>
      </c>
      <c r="Y484">
        <v>11</v>
      </c>
      <c r="Z484">
        <v>11</v>
      </c>
      <c r="AA484">
        <v>2020</v>
      </c>
      <c r="AB484">
        <v>0</v>
      </c>
      <c r="AC484" t="s">
        <v>8</v>
      </c>
      <c r="AD484" t="s">
        <v>8</v>
      </c>
      <c r="AE484">
        <v>2020</v>
      </c>
      <c r="AF484">
        <v>2020</v>
      </c>
      <c r="AU484"/>
    </row>
    <row r="485" spans="1:47" x14ac:dyDescent="0.35">
      <c r="A485" t="s">
        <v>146</v>
      </c>
      <c r="C485" t="s">
        <v>120</v>
      </c>
      <c r="E485" t="s">
        <v>121</v>
      </c>
      <c r="L485" t="s">
        <v>129</v>
      </c>
      <c r="M485" s="14">
        <v>44136</v>
      </c>
      <c r="N485" s="14">
        <v>44136</v>
      </c>
      <c r="O485">
        <v>67214.289999999994</v>
      </c>
      <c r="X485" t="s">
        <v>147</v>
      </c>
      <c r="Y485">
        <v>11</v>
      </c>
      <c r="Z485">
        <v>11</v>
      </c>
      <c r="AA485">
        <v>2020</v>
      </c>
      <c r="AB485">
        <v>0</v>
      </c>
      <c r="AC485" t="s">
        <v>8</v>
      </c>
      <c r="AD485" t="s">
        <v>8</v>
      </c>
      <c r="AE485">
        <v>2020</v>
      </c>
      <c r="AF485">
        <v>2020</v>
      </c>
      <c r="AU485"/>
    </row>
    <row r="486" spans="1:47" x14ac:dyDescent="0.35">
      <c r="A486" t="s">
        <v>145</v>
      </c>
      <c r="C486" t="s">
        <v>120</v>
      </c>
      <c r="E486" t="s">
        <v>121</v>
      </c>
      <c r="L486" t="s">
        <v>129</v>
      </c>
      <c r="M486" s="14">
        <v>44136</v>
      </c>
      <c r="N486" s="14">
        <v>44136</v>
      </c>
      <c r="O486">
        <v>1811428.57</v>
      </c>
      <c r="X486" t="s">
        <v>144</v>
      </c>
      <c r="Y486">
        <v>11</v>
      </c>
      <c r="Z486">
        <v>11</v>
      </c>
      <c r="AA486">
        <v>2020</v>
      </c>
      <c r="AB486">
        <v>0</v>
      </c>
      <c r="AC486" t="s">
        <v>8</v>
      </c>
      <c r="AD486" t="s">
        <v>8</v>
      </c>
      <c r="AE486">
        <v>2020</v>
      </c>
      <c r="AF486">
        <v>2020</v>
      </c>
      <c r="AU486"/>
    </row>
    <row r="487" spans="1:47" x14ac:dyDescent="0.35">
      <c r="A487" t="s">
        <v>145</v>
      </c>
      <c r="C487" t="s">
        <v>120</v>
      </c>
      <c r="E487" t="s">
        <v>121</v>
      </c>
      <c r="L487" t="s">
        <v>122</v>
      </c>
      <c r="M487" s="14">
        <v>44136</v>
      </c>
      <c r="N487" s="14">
        <v>44136</v>
      </c>
      <c r="P487">
        <v>69095.240000000005</v>
      </c>
      <c r="X487" t="s">
        <v>144</v>
      </c>
      <c r="Y487">
        <v>11</v>
      </c>
      <c r="Z487">
        <v>11</v>
      </c>
      <c r="AA487">
        <v>2020</v>
      </c>
      <c r="AB487">
        <v>0</v>
      </c>
      <c r="AC487" t="s">
        <v>8</v>
      </c>
      <c r="AD487" t="s">
        <v>8</v>
      </c>
      <c r="AE487">
        <v>2020</v>
      </c>
      <c r="AF487">
        <v>2020</v>
      </c>
      <c r="AU487"/>
    </row>
    <row r="488" spans="1:47" x14ac:dyDescent="0.35">
      <c r="A488" t="s">
        <v>133</v>
      </c>
      <c r="B488" t="s">
        <v>137</v>
      </c>
      <c r="C488" t="s">
        <v>120</v>
      </c>
      <c r="E488" t="s">
        <v>121</v>
      </c>
      <c r="L488" t="s">
        <v>129</v>
      </c>
      <c r="M488" s="14">
        <v>44136</v>
      </c>
      <c r="N488" s="14">
        <v>44136</v>
      </c>
      <c r="O488">
        <v>2543142.86</v>
      </c>
      <c r="X488" t="s">
        <v>137</v>
      </c>
      <c r="Y488">
        <v>11</v>
      </c>
      <c r="Z488">
        <v>11</v>
      </c>
      <c r="AA488">
        <v>2020</v>
      </c>
      <c r="AB488">
        <v>0</v>
      </c>
      <c r="AC488" t="s">
        <v>8</v>
      </c>
      <c r="AD488" t="s">
        <v>8</v>
      </c>
      <c r="AE488">
        <v>2020</v>
      </c>
      <c r="AF488">
        <v>2020</v>
      </c>
      <c r="AU488"/>
    </row>
    <row r="489" spans="1:47" x14ac:dyDescent="0.35">
      <c r="A489" t="s">
        <v>125</v>
      </c>
      <c r="C489" t="s">
        <v>120</v>
      </c>
      <c r="E489" t="s">
        <v>121</v>
      </c>
      <c r="L489" t="s">
        <v>122</v>
      </c>
      <c r="M489" s="14">
        <v>44136</v>
      </c>
      <c r="N489" s="14">
        <v>44136</v>
      </c>
      <c r="P489">
        <v>6952404.7599999998</v>
      </c>
      <c r="X489" t="s">
        <v>124</v>
      </c>
      <c r="Y489">
        <v>11</v>
      </c>
      <c r="Z489">
        <v>11</v>
      </c>
      <c r="AA489">
        <v>2020</v>
      </c>
      <c r="AB489">
        <v>0</v>
      </c>
      <c r="AC489" t="s">
        <v>8</v>
      </c>
      <c r="AD489" t="s">
        <v>8</v>
      </c>
      <c r="AE489">
        <v>2020</v>
      </c>
      <c r="AF489">
        <v>2020</v>
      </c>
      <c r="AU489"/>
    </row>
    <row r="490" spans="1:47" x14ac:dyDescent="0.35">
      <c r="A490" t="s">
        <v>136</v>
      </c>
      <c r="C490" t="s">
        <v>120</v>
      </c>
      <c r="E490" t="s">
        <v>121</v>
      </c>
      <c r="L490" t="s">
        <v>129</v>
      </c>
      <c r="M490" s="14">
        <v>44136</v>
      </c>
      <c r="N490" s="14">
        <v>44136</v>
      </c>
      <c r="O490">
        <v>322809.52</v>
      </c>
      <c r="X490" t="s">
        <v>137</v>
      </c>
      <c r="Y490">
        <v>11</v>
      </c>
      <c r="Z490">
        <v>11</v>
      </c>
      <c r="AA490">
        <v>2020</v>
      </c>
      <c r="AB490">
        <v>0</v>
      </c>
      <c r="AC490" t="s">
        <v>8</v>
      </c>
      <c r="AD490" t="s">
        <v>8</v>
      </c>
      <c r="AE490">
        <v>2020</v>
      </c>
      <c r="AF490">
        <v>2020</v>
      </c>
      <c r="AU490"/>
    </row>
    <row r="491" spans="1:47" x14ac:dyDescent="0.35">
      <c r="A491" t="s">
        <v>143</v>
      </c>
      <c r="C491" t="s">
        <v>120</v>
      </c>
      <c r="E491" t="s">
        <v>121</v>
      </c>
      <c r="L491" t="s">
        <v>129</v>
      </c>
      <c r="M491" s="14">
        <v>44136</v>
      </c>
      <c r="N491" s="14">
        <v>44136</v>
      </c>
      <c r="O491">
        <v>2091619.05</v>
      </c>
      <c r="X491" t="s">
        <v>144</v>
      </c>
      <c r="Y491">
        <v>11</v>
      </c>
      <c r="Z491">
        <v>11</v>
      </c>
      <c r="AA491">
        <v>2020</v>
      </c>
      <c r="AB491">
        <v>0</v>
      </c>
      <c r="AC491" t="s">
        <v>8</v>
      </c>
      <c r="AD491" t="s">
        <v>8</v>
      </c>
      <c r="AE491">
        <v>2020</v>
      </c>
      <c r="AF491">
        <v>2020</v>
      </c>
      <c r="AU491"/>
    </row>
    <row r="492" spans="1:47" x14ac:dyDescent="0.35">
      <c r="A492" t="s">
        <v>141</v>
      </c>
      <c r="B492" t="s">
        <v>135</v>
      </c>
      <c r="C492" t="s">
        <v>120</v>
      </c>
      <c r="E492" t="s">
        <v>121</v>
      </c>
      <c r="L492" t="s">
        <v>129</v>
      </c>
      <c r="M492" s="14">
        <v>44136</v>
      </c>
      <c r="N492" s="14">
        <v>44136</v>
      </c>
      <c r="O492">
        <v>325595.24</v>
      </c>
      <c r="X492" t="s">
        <v>135</v>
      </c>
      <c r="Y492">
        <v>11</v>
      </c>
      <c r="Z492">
        <v>11</v>
      </c>
      <c r="AA492">
        <v>2020</v>
      </c>
      <c r="AB492">
        <v>0</v>
      </c>
      <c r="AC492" t="s">
        <v>8</v>
      </c>
      <c r="AD492" t="s">
        <v>8</v>
      </c>
      <c r="AE492">
        <v>2020</v>
      </c>
      <c r="AF492">
        <v>2020</v>
      </c>
      <c r="AU492"/>
    </row>
    <row r="493" spans="1:47" x14ac:dyDescent="0.35">
      <c r="A493" t="s">
        <v>155</v>
      </c>
      <c r="C493" t="s">
        <v>120</v>
      </c>
      <c r="E493" t="s">
        <v>121</v>
      </c>
      <c r="L493" t="s">
        <v>122</v>
      </c>
      <c r="M493" s="14">
        <v>44136</v>
      </c>
      <c r="N493" s="14">
        <v>44136</v>
      </c>
      <c r="P493">
        <v>5879214.29</v>
      </c>
      <c r="X493" t="s">
        <v>156</v>
      </c>
      <c r="Y493">
        <v>11</v>
      </c>
      <c r="Z493">
        <v>11</v>
      </c>
      <c r="AA493">
        <v>2020</v>
      </c>
      <c r="AB493">
        <v>0</v>
      </c>
      <c r="AC493" t="s">
        <v>8</v>
      </c>
      <c r="AD493" t="s">
        <v>8</v>
      </c>
      <c r="AE493">
        <v>2020</v>
      </c>
      <c r="AF493">
        <v>2020</v>
      </c>
      <c r="AU493"/>
    </row>
    <row r="494" spans="1:47" x14ac:dyDescent="0.35">
      <c r="A494" t="s">
        <v>146</v>
      </c>
      <c r="C494" t="s">
        <v>120</v>
      </c>
      <c r="E494" t="s">
        <v>121</v>
      </c>
      <c r="L494" t="s">
        <v>122</v>
      </c>
      <c r="M494" s="14">
        <v>44136</v>
      </c>
      <c r="N494" s="14">
        <v>44136</v>
      </c>
      <c r="P494">
        <v>1543357.14</v>
      </c>
      <c r="X494" t="s">
        <v>147</v>
      </c>
      <c r="Y494">
        <v>11</v>
      </c>
      <c r="Z494">
        <v>11</v>
      </c>
      <c r="AA494">
        <v>2020</v>
      </c>
      <c r="AB494">
        <v>0</v>
      </c>
      <c r="AC494" t="s">
        <v>8</v>
      </c>
      <c r="AD494" t="s">
        <v>8</v>
      </c>
      <c r="AE494">
        <v>2020</v>
      </c>
      <c r="AF494">
        <v>2020</v>
      </c>
      <c r="AU494"/>
    </row>
    <row r="495" spans="1:47" x14ac:dyDescent="0.35">
      <c r="A495" t="s">
        <v>165</v>
      </c>
      <c r="B495" t="s">
        <v>137</v>
      </c>
      <c r="C495" t="s">
        <v>120</v>
      </c>
      <c r="E495" t="s">
        <v>121</v>
      </c>
      <c r="L495" t="s">
        <v>122</v>
      </c>
      <c r="M495" s="14">
        <v>44136</v>
      </c>
      <c r="N495" s="14">
        <v>44136</v>
      </c>
      <c r="P495">
        <v>4002904.76</v>
      </c>
      <c r="X495" t="s">
        <v>137</v>
      </c>
      <c r="Y495">
        <v>11</v>
      </c>
      <c r="Z495">
        <v>11</v>
      </c>
      <c r="AA495">
        <v>2020</v>
      </c>
      <c r="AB495">
        <v>0</v>
      </c>
      <c r="AC495" t="s">
        <v>8</v>
      </c>
      <c r="AD495" t="s">
        <v>8</v>
      </c>
      <c r="AE495">
        <v>2020</v>
      </c>
      <c r="AF495">
        <v>2020</v>
      </c>
      <c r="AU495"/>
    </row>
    <row r="496" spans="1:47" x14ac:dyDescent="0.35">
      <c r="B496" t="s">
        <v>140</v>
      </c>
      <c r="C496" t="s">
        <v>120</v>
      </c>
      <c r="E496" t="s">
        <v>121</v>
      </c>
      <c r="L496" t="s">
        <v>129</v>
      </c>
      <c r="M496" s="14">
        <v>44136</v>
      </c>
      <c r="N496" s="14">
        <v>44136</v>
      </c>
      <c r="O496">
        <v>200952.38</v>
      </c>
      <c r="X496" t="s">
        <v>140</v>
      </c>
      <c r="Y496">
        <v>11</v>
      </c>
      <c r="Z496">
        <v>11</v>
      </c>
      <c r="AA496">
        <v>2020</v>
      </c>
      <c r="AB496">
        <v>0</v>
      </c>
      <c r="AC496" t="s">
        <v>8</v>
      </c>
      <c r="AD496" t="s">
        <v>8</v>
      </c>
      <c r="AE496">
        <v>2020</v>
      </c>
      <c r="AF496">
        <v>2020</v>
      </c>
      <c r="AU496"/>
    </row>
    <row r="497" spans="1:47" x14ac:dyDescent="0.35">
      <c r="A497" t="s">
        <v>118</v>
      </c>
      <c r="C497" t="s">
        <v>149</v>
      </c>
      <c r="D497" t="s">
        <v>150</v>
      </c>
      <c r="E497" t="s">
        <v>121</v>
      </c>
      <c r="L497" t="s">
        <v>129</v>
      </c>
      <c r="M497" s="14">
        <v>44136</v>
      </c>
      <c r="N497" s="14">
        <v>44136</v>
      </c>
      <c r="O497">
        <v>64761.9</v>
      </c>
      <c r="X497" t="s">
        <v>119</v>
      </c>
      <c r="Y497">
        <v>11</v>
      </c>
      <c r="Z497">
        <v>11</v>
      </c>
      <c r="AA497">
        <v>2020</v>
      </c>
      <c r="AB497">
        <v>0</v>
      </c>
      <c r="AC497" t="s">
        <v>8</v>
      </c>
      <c r="AD497" t="s">
        <v>8</v>
      </c>
      <c r="AE497">
        <v>2020</v>
      </c>
      <c r="AF497">
        <v>2020</v>
      </c>
      <c r="AU497"/>
    </row>
    <row r="498" spans="1:47" x14ac:dyDescent="0.35">
      <c r="A498" t="s">
        <v>171</v>
      </c>
      <c r="C498" t="s">
        <v>149</v>
      </c>
      <c r="D498" t="s">
        <v>150</v>
      </c>
      <c r="E498" t="s">
        <v>121</v>
      </c>
      <c r="L498" t="s">
        <v>129</v>
      </c>
      <c r="M498" s="14">
        <v>44136</v>
      </c>
      <c r="N498" s="14">
        <v>44136</v>
      </c>
      <c r="O498">
        <v>28571.43</v>
      </c>
      <c r="X498" t="s">
        <v>137</v>
      </c>
      <c r="Y498">
        <v>11</v>
      </c>
      <c r="Z498">
        <v>11</v>
      </c>
      <c r="AA498">
        <v>2020</v>
      </c>
      <c r="AB498">
        <v>0</v>
      </c>
      <c r="AC498" t="s">
        <v>8</v>
      </c>
      <c r="AD498" t="s">
        <v>8</v>
      </c>
      <c r="AE498">
        <v>2020</v>
      </c>
      <c r="AF498">
        <v>2020</v>
      </c>
      <c r="AU498"/>
    </row>
    <row r="499" spans="1:47" x14ac:dyDescent="0.35">
      <c r="A499" t="s">
        <v>136</v>
      </c>
      <c r="B499" t="s">
        <v>157</v>
      </c>
      <c r="C499" t="s">
        <v>149</v>
      </c>
      <c r="D499" t="s">
        <v>150</v>
      </c>
      <c r="E499" t="s">
        <v>121</v>
      </c>
      <c r="L499" t="s">
        <v>129</v>
      </c>
      <c r="M499" s="14">
        <v>44136</v>
      </c>
      <c r="N499" s="14">
        <v>44136</v>
      </c>
      <c r="O499">
        <v>128571.43</v>
      </c>
      <c r="X499" t="s">
        <v>157</v>
      </c>
      <c r="Y499">
        <v>11</v>
      </c>
      <c r="Z499">
        <v>11</v>
      </c>
      <c r="AA499">
        <v>2020</v>
      </c>
      <c r="AB499">
        <v>0</v>
      </c>
      <c r="AC499" t="s">
        <v>8</v>
      </c>
      <c r="AD499" t="s">
        <v>8</v>
      </c>
      <c r="AE499">
        <v>2020</v>
      </c>
      <c r="AF499">
        <v>2020</v>
      </c>
      <c r="AU499"/>
    </row>
    <row r="500" spans="1:47" x14ac:dyDescent="0.35">
      <c r="A500" t="s">
        <v>138</v>
      </c>
      <c r="C500" t="s">
        <v>149</v>
      </c>
      <c r="D500" t="s">
        <v>150</v>
      </c>
      <c r="E500" t="s">
        <v>121</v>
      </c>
      <c r="L500" t="s">
        <v>129</v>
      </c>
      <c r="M500" s="14">
        <v>44136</v>
      </c>
      <c r="N500" s="14">
        <v>44136</v>
      </c>
      <c r="O500">
        <v>365000</v>
      </c>
      <c r="X500" t="s">
        <v>139</v>
      </c>
      <c r="Y500">
        <v>11</v>
      </c>
      <c r="Z500">
        <v>11</v>
      </c>
      <c r="AA500">
        <v>2020</v>
      </c>
      <c r="AB500">
        <v>0</v>
      </c>
      <c r="AC500" t="s">
        <v>8</v>
      </c>
      <c r="AD500" t="s">
        <v>8</v>
      </c>
      <c r="AE500">
        <v>2020</v>
      </c>
      <c r="AF500">
        <v>2020</v>
      </c>
      <c r="AU500"/>
    </row>
    <row r="501" spans="1:47" x14ac:dyDescent="0.35">
      <c r="A501" t="s">
        <v>133</v>
      </c>
      <c r="C501" t="s">
        <v>149</v>
      </c>
      <c r="D501" t="s">
        <v>150</v>
      </c>
      <c r="E501" t="s">
        <v>121</v>
      </c>
      <c r="L501" t="s">
        <v>129</v>
      </c>
      <c r="M501" s="14">
        <v>44136</v>
      </c>
      <c r="N501" s="14">
        <v>44136</v>
      </c>
      <c r="O501">
        <v>420952.38</v>
      </c>
      <c r="X501" t="s">
        <v>134</v>
      </c>
      <c r="Y501">
        <v>11</v>
      </c>
      <c r="Z501">
        <v>11</v>
      </c>
      <c r="AA501">
        <v>2020</v>
      </c>
      <c r="AB501">
        <v>0</v>
      </c>
      <c r="AC501" t="s">
        <v>8</v>
      </c>
      <c r="AD501" t="s">
        <v>8</v>
      </c>
      <c r="AE501">
        <v>2020</v>
      </c>
      <c r="AF501">
        <v>2020</v>
      </c>
      <c r="AU501"/>
    </row>
    <row r="502" spans="1:47" x14ac:dyDescent="0.35">
      <c r="A502" t="s">
        <v>148</v>
      </c>
      <c r="C502" t="s">
        <v>149</v>
      </c>
      <c r="D502" t="s">
        <v>150</v>
      </c>
      <c r="E502" t="s">
        <v>121</v>
      </c>
      <c r="L502" t="s">
        <v>129</v>
      </c>
      <c r="M502" s="14">
        <v>44136</v>
      </c>
      <c r="N502" s="14">
        <v>44136</v>
      </c>
      <c r="O502">
        <v>278261.90000000002</v>
      </c>
      <c r="X502" t="s">
        <v>152</v>
      </c>
      <c r="Y502">
        <v>11</v>
      </c>
      <c r="Z502">
        <v>11</v>
      </c>
      <c r="AA502">
        <v>2020</v>
      </c>
      <c r="AB502">
        <v>0</v>
      </c>
      <c r="AC502" t="s">
        <v>8</v>
      </c>
      <c r="AD502" t="s">
        <v>8</v>
      </c>
      <c r="AE502">
        <v>2020</v>
      </c>
      <c r="AF502">
        <v>2020</v>
      </c>
      <c r="AU502"/>
    </row>
    <row r="503" spans="1:47" x14ac:dyDescent="0.35">
      <c r="A503" t="s">
        <v>148</v>
      </c>
      <c r="C503" t="s">
        <v>149</v>
      </c>
      <c r="D503" t="s">
        <v>150</v>
      </c>
      <c r="E503" t="s">
        <v>121</v>
      </c>
      <c r="L503" t="s">
        <v>129</v>
      </c>
      <c r="M503" s="14">
        <v>44136</v>
      </c>
      <c r="N503" s="14">
        <v>44136</v>
      </c>
      <c r="O503">
        <v>8785714.2899999991</v>
      </c>
      <c r="X503" t="s">
        <v>152</v>
      </c>
      <c r="Y503">
        <v>11</v>
      </c>
      <c r="Z503">
        <v>11</v>
      </c>
      <c r="AA503">
        <v>2020</v>
      </c>
      <c r="AB503">
        <v>0</v>
      </c>
      <c r="AC503" t="s">
        <v>8</v>
      </c>
      <c r="AD503" t="s">
        <v>8</v>
      </c>
      <c r="AE503">
        <v>2020</v>
      </c>
      <c r="AF503">
        <v>2020</v>
      </c>
      <c r="AU503"/>
    </row>
    <row r="504" spans="1:47" x14ac:dyDescent="0.35">
      <c r="A504" t="s">
        <v>148</v>
      </c>
      <c r="C504" t="s">
        <v>149</v>
      </c>
      <c r="D504" t="s">
        <v>150</v>
      </c>
      <c r="E504" t="s">
        <v>121</v>
      </c>
      <c r="L504" t="s">
        <v>129</v>
      </c>
      <c r="M504" s="14">
        <v>44136</v>
      </c>
      <c r="N504" s="14">
        <v>44136</v>
      </c>
      <c r="O504">
        <v>3571428.57</v>
      </c>
      <c r="X504" t="s">
        <v>152</v>
      </c>
      <c r="Y504">
        <v>11</v>
      </c>
      <c r="Z504">
        <v>11</v>
      </c>
      <c r="AA504">
        <v>2020</v>
      </c>
      <c r="AB504">
        <v>0</v>
      </c>
      <c r="AC504" t="s">
        <v>8</v>
      </c>
      <c r="AD504" t="s">
        <v>8</v>
      </c>
      <c r="AE504">
        <v>2020</v>
      </c>
      <c r="AF504">
        <v>2020</v>
      </c>
      <c r="AU504"/>
    </row>
    <row r="505" spans="1:47" x14ac:dyDescent="0.35">
      <c r="A505" t="s">
        <v>155</v>
      </c>
      <c r="C505" t="s">
        <v>149</v>
      </c>
      <c r="D505" t="s">
        <v>150</v>
      </c>
      <c r="E505" t="s">
        <v>121</v>
      </c>
      <c r="L505" t="s">
        <v>129</v>
      </c>
      <c r="M505" s="14">
        <v>44136</v>
      </c>
      <c r="N505" s="14">
        <v>44136</v>
      </c>
      <c r="O505">
        <v>57142.86</v>
      </c>
      <c r="X505" t="s">
        <v>156</v>
      </c>
      <c r="Y505">
        <v>11</v>
      </c>
      <c r="Z505">
        <v>11</v>
      </c>
      <c r="AA505">
        <v>2020</v>
      </c>
      <c r="AB505">
        <v>0</v>
      </c>
      <c r="AC505" t="s">
        <v>8</v>
      </c>
      <c r="AD505" t="s">
        <v>8</v>
      </c>
      <c r="AE505">
        <v>2020</v>
      </c>
      <c r="AF505">
        <v>2020</v>
      </c>
      <c r="AU505"/>
    </row>
    <row r="506" spans="1:47" x14ac:dyDescent="0.35">
      <c r="A506" t="s">
        <v>143</v>
      </c>
      <c r="B506" t="s">
        <v>135</v>
      </c>
      <c r="C506" t="s">
        <v>149</v>
      </c>
      <c r="D506" t="s">
        <v>150</v>
      </c>
      <c r="E506" t="s">
        <v>121</v>
      </c>
      <c r="L506" t="s">
        <v>129</v>
      </c>
      <c r="M506" s="14">
        <v>44136</v>
      </c>
      <c r="N506" s="14">
        <v>44136</v>
      </c>
      <c r="O506">
        <v>956190.48</v>
      </c>
      <c r="X506" t="s">
        <v>135</v>
      </c>
      <c r="Y506">
        <v>11</v>
      </c>
      <c r="Z506">
        <v>11</v>
      </c>
      <c r="AA506">
        <v>2020</v>
      </c>
      <c r="AB506">
        <v>0</v>
      </c>
      <c r="AC506" t="s">
        <v>8</v>
      </c>
      <c r="AD506" t="s">
        <v>8</v>
      </c>
      <c r="AE506">
        <v>2020</v>
      </c>
      <c r="AF506">
        <v>2020</v>
      </c>
      <c r="AU506"/>
    </row>
    <row r="507" spans="1:47" x14ac:dyDescent="0.35">
      <c r="A507" t="s">
        <v>123</v>
      </c>
      <c r="C507" t="s">
        <v>120</v>
      </c>
      <c r="E507" t="s">
        <v>121</v>
      </c>
      <c r="L507" t="s">
        <v>129</v>
      </c>
      <c r="M507" s="14">
        <v>44136</v>
      </c>
      <c r="N507" s="14">
        <v>44136</v>
      </c>
      <c r="O507">
        <v>7899047.6200000001</v>
      </c>
      <c r="X507" t="s">
        <v>124</v>
      </c>
      <c r="Y507">
        <v>11</v>
      </c>
      <c r="Z507">
        <v>11</v>
      </c>
      <c r="AA507">
        <v>2020</v>
      </c>
      <c r="AB507">
        <v>0</v>
      </c>
      <c r="AC507" t="s">
        <v>8</v>
      </c>
      <c r="AD507" t="s">
        <v>8</v>
      </c>
      <c r="AE507">
        <v>2020</v>
      </c>
      <c r="AF507">
        <v>2020</v>
      </c>
      <c r="AU507"/>
    </row>
    <row r="508" spans="1:47" x14ac:dyDescent="0.35">
      <c r="A508" t="s">
        <v>136</v>
      </c>
      <c r="C508" t="s">
        <v>149</v>
      </c>
      <c r="D508" t="s">
        <v>159</v>
      </c>
      <c r="E508" t="s">
        <v>121</v>
      </c>
      <c r="L508" t="s">
        <v>129</v>
      </c>
      <c r="M508" s="14">
        <v>44136</v>
      </c>
      <c r="N508" s="14">
        <v>44136</v>
      </c>
      <c r="O508">
        <v>638095.24</v>
      </c>
      <c r="X508" t="s">
        <v>137</v>
      </c>
      <c r="Y508">
        <v>11</v>
      </c>
      <c r="Z508">
        <v>11</v>
      </c>
      <c r="AA508">
        <v>2020</v>
      </c>
      <c r="AB508">
        <v>0</v>
      </c>
      <c r="AC508" t="s">
        <v>8</v>
      </c>
      <c r="AD508" t="s">
        <v>8</v>
      </c>
      <c r="AE508">
        <v>2020</v>
      </c>
      <c r="AF508">
        <v>2020</v>
      </c>
      <c r="AU508"/>
    </row>
    <row r="509" spans="1:47" x14ac:dyDescent="0.35">
      <c r="A509" t="s">
        <v>118</v>
      </c>
      <c r="C509" t="s">
        <v>149</v>
      </c>
      <c r="D509" t="s">
        <v>150</v>
      </c>
      <c r="E509" t="s">
        <v>121</v>
      </c>
      <c r="L509" t="s">
        <v>129</v>
      </c>
      <c r="M509" s="14">
        <v>44136</v>
      </c>
      <c r="N509" s="14">
        <v>44136</v>
      </c>
      <c r="O509">
        <v>2445000</v>
      </c>
      <c r="X509" t="s">
        <v>119</v>
      </c>
      <c r="Y509">
        <v>11</v>
      </c>
      <c r="Z509">
        <v>11</v>
      </c>
      <c r="AA509">
        <v>2020</v>
      </c>
      <c r="AB509">
        <v>0</v>
      </c>
      <c r="AC509" t="s">
        <v>8</v>
      </c>
      <c r="AD509" t="s">
        <v>8</v>
      </c>
      <c r="AE509">
        <v>2020</v>
      </c>
      <c r="AF509">
        <v>2020</v>
      </c>
      <c r="AU509"/>
    </row>
    <row r="510" spans="1:47" x14ac:dyDescent="0.35">
      <c r="A510" t="s">
        <v>123</v>
      </c>
      <c r="B510" t="s">
        <v>140</v>
      </c>
      <c r="C510" t="s">
        <v>149</v>
      </c>
      <c r="D510" t="s">
        <v>150</v>
      </c>
      <c r="E510" t="s">
        <v>121</v>
      </c>
      <c r="L510" t="s">
        <v>129</v>
      </c>
      <c r="M510" s="14">
        <v>44136</v>
      </c>
      <c r="N510" s="14">
        <v>44136</v>
      </c>
      <c r="O510">
        <v>3314285.71</v>
      </c>
      <c r="X510" t="s">
        <v>140</v>
      </c>
      <c r="Y510">
        <v>11</v>
      </c>
      <c r="Z510">
        <v>11</v>
      </c>
      <c r="AA510">
        <v>2020</v>
      </c>
      <c r="AB510">
        <v>0</v>
      </c>
      <c r="AC510" t="s">
        <v>8</v>
      </c>
      <c r="AD510" t="s">
        <v>8</v>
      </c>
      <c r="AE510">
        <v>2020</v>
      </c>
      <c r="AF510">
        <v>2020</v>
      </c>
      <c r="AU510"/>
    </row>
    <row r="511" spans="1:47" x14ac:dyDescent="0.35">
      <c r="A511" t="s">
        <v>143</v>
      </c>
      <c r="C511" t="s">
        <v>149</v>
      </c>
      <c r="D511" t="s">
        <v>150</v>
      </c>
      <c r="E511" t="s">
        <v>121</v>
      </c>
      <c r="L511" t="s">
        <v>129</v>
      </c>
      <c r="M511" s="14">
        <v>44136</v>
      </c>
      <c r="N511" s="14">
        <v>44136</v>
      </c>
      <c r="O511">
        <v>1595238.1</v>
      </c>
      <c r="X511" t="s">
        <v>144</v>
      </c>
      <c r="Y511">
        <v>11</v>
      </c>
      <c r="Z511">
        <v>11</v>
      </c>
      <c r="AA511">
        <v>2020</v>
      </c>
      <c r="AB511">
        <v>0</v>
      </c>
      <c r="AC511" t="s">
        <v>8</v>
      </c>
      <c r="AD511" t="s">
        <v>8</v>
      </c>
      <c r="AE511">
        <v>2020</v>
      </c>
      <c r="AF511">
        <v>2020</v>
      </c>
      <c r="AU511"/>
    </row>
    <row r="512" spans="1:47" x14ac:dyDescent="0.35">
      <c r="A512" t="s">
        <v>133</v>
      </c>
      <c r="C512" t="s">
        <v>149</v>
      </c>
      <c r="D512" t="s">
        <v>150</v>
      </c>
      <c r="E512" t="s">
        <v>121</v>
      </c>
      <c r="L512" t="s">
        <v>129</v>
      </c>
      <c r="M512" s="14">
        <v>44136</v>
      </c>
      <c r="N512" s="14">
        <v>44136</v>
      </c>
      <c r="O512">
        <v>5833333.3300000001</v>
      </c>
      <c r="X512" t="s">
        <v>134</v>
      </c>
      <c r="Y512">
        <v>11</v>
      </c>
      <c r="Z512">
        <v>11</v>
      </c>
      <c r="AA512">
        <v>2020</v>
      </c>
      <c r="AB512">
        <v>0</v>
      </c>
      <c r="AC512" t="s">
        <v>8</v>
      </c>
      <c r="AD512" t="s">
        <v>8</v>
      </c>
      <c r="AE512">
        <v>2020</v>
      </c>
      <c r="AF512">
        <v>2020</v>
      </c>
      <c r="AU512"/>
    </row>
    <row r="513" spans="1:47" x14ac:dyDescent="0.35">
      <c r="A513" t="s">
        <v>125</v>
      </c>
      <c r="C513" t="s">
        <v>149</v>
      </c>
      <c r="D513" t="s">
        <v>159</v>
      </c>
      <c r="E513" t="s">
        <v>162</v>
      </c>
      <c r="L513" t="s">
        <v>129</v>
      </c>
      <c r="M513" s="14">
        <v>44136</v>
      </c>
      <c r="N513" s="14">
        <v>44136</v>
      </c>
      <c r="O513">
        <v>130952.38</v>
      </c>
      <c r="X513" t="s">
        <v>124</v>
      </c>
      <c r="Y513">
        <v>11</v>
      </c>
      <c r="Z513">
        <v>11</v>
      </c>
      <c r="AA513">
        <v>2020</v>
      </c>
      <c r="AB513">
        <v>0</v>
      </c>
      <c r="AC513" t="s">
        <v>8</v>
      </c>
      <c r="AD513" t="s">
        <v>8</v>
      </c>
      <c r="AE513">
        <v>2020</v>
      </c>
      <c r="AF513">
        <v>2020</v>
      </c>
      <c r="AU513"/>
    </row>
    <row r="514" spans="1:47" x14ac:dyDescent="0.35">
      <c r="A514" t="s">
        <v>126</v>
      </c>
      <c r="C514" t="s">
        <v>149</v>
      </c>
      <c r="D514" t="s">
        <v>159</v>
      </c>
      <c r="E514" t="s">
        <v>162</v>
      </c>
      <c r="L514" t="s">
        <v>129</v>
      </c>
      <c r="M514" s="14">
        <v>44136</v>
      </c>
      <c r="N514" s="14">
        <v>44136</v>
      </c>
      <c r="O514">
        <v>30952.38</v>
      </c>
      <c r="X514" t="s">
        <v>127</v>
      </c>
      <c r="Y514">
        <v>11</v>
      </c>
      <c r="Z514">
        <v>11</v>
      </c>
      <c r="AA514">
        <v>2020</v>
      </c>
      <c r="AB514">
        <v>0</v>
      </c>
      <c r="AC514" t="s">
        <v>8</v>
      </c>
      <c r="AD514" t="s">
        <v>8</v>
      </c>
      <c r="AE514">
        <v>2020</v>
      </c>
      <c r="AF514">
        <v>2020</v>
      </c>
      <c r="AU514"/>
    </row>
    <row r="515" spans="1:47" x14ac:dyDescent="0.35">
      <c r="A515" t="s">
        <v>143</v>
      </c>
      <c r="C515" t="s">
        <v>149</v>
      </c>
      <c r="D515" t="s">
        <v>150</v>
      </c>
      <c r="E515" t="s">
        <v>162</v>
      </c>
      <c r="L515" t="s">
        <v>129</v>
      </c>
      <c r="M515" s="14">
        <v>44136</v>
      </c>
      <c r="N515" s="14">
        <v>44136</v>
      </c>
      <c r="O515">
        <v>38209047.619999997</v>
      </c>
      <c r="X515" t="s">
        <v>144</v>
      </c>
      <c r="Y515">
        <v>11</v>
      </c>
      <c r="Z515">
        <v>11</v>
      </c>
      <c r="AA515">
        <v>2020</v>
      </c>
      <c r="AB515">
        <v>0</v>
      </c>
      <c r="AC515" t="s">
        <v>8</v>
      </c>
      <c r="AD515" t="s">
        <v>8</v>
      </c>
      <c r="AE515">
        <v>2020</v>
      </c>
      <c r="AF515">
        <v>2020</v>
      </c>
      <c r="AU515"/>
    </row>
    <row r="516" spans="1:47" x14ac:dyDescent="0.35">
      <c r="A516" t="s">
        <v>145</v>
      </c>
      <c r="C516" t="s">
        <v>120</v>
      </c>
      <c r="E516" t="s">
        <v>121</v>
      </c>
      <c r="L516" t="s">
        <v>129</v>
      </c>
      <c r="M516" s="14">
        <v>44136</v>
      </c>
      <c r="N516" s="14">
        <v>44136</v>
      </c>
      <c r="O516">
        <v>1866261.9</v>
      </c>
      <c r="X516" t="s">
        <v>144</v>
      </c>
      <c r="Y516">
        <v>11</v>
      </c>
      <c r="Z516">
        <v>11</v>
      </c>
      <c r="AA516">
        <v>2020</v>
      </c>
      <c r="AB516">
        <v>0</v>
      </c>
      <c r="AC516" t="s">
        <v>8</v>
      </c>
      <c r="AD516" t="s">
        <v>8</v>
      </c>
      <c r="AE516">
        <v>2020</v>
      </c>
      <c r="AF516">
        <v>2020</v>
      </c>
      <c r="AU516"/>
    </row>
    <row r="517" spans="1:47" x14ac:dyDescent="0.35">
      <c r="A517" t="s">
        <v>171</v>
      </c>
      <c r="C517" t="s">
        <v>149</v>
      </c>
      <c r="D517" t="s">
        <v>150</v>
      </c>
      <c r="E517" t="s">
        <v>121</v>
      </c>
      <c r="L517" t="s">
        <v>129</v>
      </c>
      <c r="M517" s="14">
        <v>44136</v>
      </c>
      <c r="N517" s="14">
        <v>44136</v>
      </c>
      <c r="O517">
        <v>3635238.1</v>
      </c>
      <c r="X517" t="s">
        <v>137</v>
      </c>
      <c r="Y517">
        <v>11</v>
      </c>
      <c r="Z517">
        <v>11</v>
      </c>
      <c r="AA517">
        <v>2020</v>
      </c>
      <c r="AB517">
        <v>0</v>
      </c>
      <c r="AC517" t="s">
        <v>8</v>
      </c>
      <c r="AD517" t="s">
        <v>8</v>
      </c>
      <c r="AE517">
        <v>2020</v>
      </c>
      <c r="AF517">
        <v>2020</v>
      </c>
      <c r="AU517"/>
    </row>
    <row r="518" spans="1:47" x14ac:dyDescent="0.35">
      <c r="A518" t="s">
        <v>155</v>
      </c>
      <c r="C518" t="s">
        <v>149</v>
      </c>
      <c r="D518" t="s">
        <v>150</v>
      </c>
      <c r="E518" t="s">
        <v>121</v>
      </c>
      <c r="L518" t="s">
        <v>129</v>
      </c>
      <c r="M518" s="14">
        <v>44136</v>
      </c>
      <c r="N518" s="14">
        <v>44136</v>
      </c>
      <c r="O518">
        <v>14285.71</v>
      </c>
      <c r="X518" t="s">
        <v>156</v>
      </c>
      <c r="Y518">
        <v>11</v>
      </c>
      <c r="Z518">
        <v>11</v>
      </c>
      <c r="AA518">
        <v>2020</v>
      </c>
      <c r="AB518">
        <v>0</v>
      </c>
      <c r="AC518" t="s">
        <v>8</v>
      </c>
      <c r="AD518" t="s">
        <v>8</v>
      </c>
      <c r="AE518">
        <v>2020</v>
      </c>
      <c r="AF518">
        <v>2020</v>
      </c>
      <c r="AU518"/>
    </row>
    <row r="519" spans="1:47" x14ac:dyDescent="0.35">
      <c r="A519" t="s">
        <v>155</v>
      </c>
      <c r="C519" t="s">
        <v>149</v>
      </c>
      <c r="D519" t="s">
        <v>150</v>
      </c>
      <c r="E519" t="s">
        <v>121</v>
      </c>
      <c r="L519" t="s">
        <v>129</v>
      </c>
      <c r="M519" s="14">
        <v>44136</v>
      </c>
      <c r="N519" s="14">
        <v>44136</v>
      </c>
      <c r="O519">
        <v>23.81</v>
      </c>
      <c r="X519" t="s">
        <v>156</v>
      </c>
      <c r="Y519">
        <v>11</v>
      </c>
      <c r="Z519">
        <v>11</v>
      </c>
      <c r="AA519">
        <v>2020</v>
      </c>
      <c r="AB519">
        <v>0</v>
      </c>
      <c r="AC519" t="s">
        <v>8</v>
      </c>
      <c r="AD519" t="s">
        <v>8</v>
      </c>
      <c r="AE519">
        <v>2020</v>
      </c>
      <c r="AF519">
        <v>2020</v>
      </c>
      <c r="AU519"/>
    </row>
    <row r="520" spans="1:47" x14ac:dyDescent="0.35">
      <c r="A520" t="s">
        <v>143</v>
      </c>
      <c r="B520" t="s">
        <v>119</v>
      </c>
      <c r="C520" t="s">
        <v>149</v>
      </c>
      <c r="D520" t="s">
        <v>150</v>
      </c>
      <c r="E520" t="s">
        <v>121</v>
      </c>
      <c r="L520" t="s">
        <v>129</v>
      </c>
      <c r="M520" s="14">
        <v>44136</v>
      </c>
      <c r="N520" s="14">
        <v>44136</v>
      </c>
      <c r="O520">
        <v>1309523.81</v>
      </c>
      <c r="X520" t="s">
        <v>119</v>
      </c>
      <c r="Y520">
        <v>11</v>
      </c>
      <c r="Z520">
        <v>11</v>
      </c>
      <c r="AA520">
        <v>2020</v>
      </c>
      <c r="AB520">
        <v>0</v>
      </c>
      <c r="AC520" t="s">
        <v>8</v>
      </c>
      <c r="AD520" t="s">
        <v>8</v>
      </c>
      <c r="AE520">
        <v>2020</v>
      </c>
      <c r="AF520">
        <v>2020</v>
      </c>
      <c r="AU520"/>
    </row>
    <row r="521" spans="1:47" x14ac:dyDescent="0.35">
      <c r="A521" t="s">
        <v>145</v>
      </c>
      <c r="C521" t="s">
        <v>149</v>
      </c>
      <c r="D521" t="s">
        <v>150</v>
      </c>
      <c r="E521" t="s">
        <v>121</v>
      </c>
      <c r="L521" t="s">
        <v>129</v>
      </c>
      <c r="M521" s="14">
        <v>44136</v>
      </c>
      <c r="N521" s="14">
        <v>44136</v>
      </c>
      <c r="O521">
        <v>581428.56999999995</v>
      </c>
      <c r="X521" t="s">
        <v>144</v>
      </c>
      <c r="Y521">
        <v>11</v>
      </c>
      <c r="Z521">
        <v>11</v>
      </c>
      <c r="AA521">
        <v>2020</v>
      </c>
      <c r="AB521">
        <v>0</v>
      </c>
      <c r="AC521" t="s">
        <v>8</v>
      </c>
      <c r="AD521" t="s">
        <v>8</v>
      </c>
      <c r="AE521">
        <v>2020</v>
      </c>
      <c r="AF521">
        <v>2020</v>
      </c>
      <c r="AU521"/>
    </row>
    <row r="522" spans="1:47" x14ac:dyDescent="0.35">
      <c r="A522" t="s">
        <v>148</v>
      </c>
      <c r="C522" t="s">
        <v>173</v>
      </c>
      <c r="D522" t="s">
        <v>150</v>
      </c>
      <c r="E522" t="s">
        <v>162</v>
      </c>
      <c r="L522" t="s">
        <v>122</v>
      </c>
      <c r="M522" s="14">
        <v>44165</v>
      </c>
      <c r="N522" s="14">
        <v>44165</v>
      </c>
      <c r="P522">
        <v>34960355.75</v>
      </c>
      <c r="X522" t="s">
        <v>152</v>
      </c>
      <c r="Y522">
        <v>11</v>
      </c>
      <c r="Z522">
        <v>11</v>
      </c>
      <c r="AA522">
        <v>2020</v>
      </c>
      <c r="AB522">
        <v>0</v>
      </c>
      <c r="AC522" t="s">
        <v>8</v>
      </c>
      <c r="AD522" t="s">
        <v>8</v>
      </c>
      <c r="AE522">
        <v>2020</v>
      </c>
      <c r="AF522">
        <v>2020</v>
      </c>
      <c r="AU522"/>
    </row>
    <row r="523" spans="1:47" x14ac:dyDescent="0.35">
      <c r="A523" t="s">
        <v>155</v>
      </c>
      <c r="C523" t="s">
        <v>149</v>
      </c>
      <c r="D523" t="s">
        <v>150</v>
      </c>
      <c r="E523" t="s">
        <v>121</v>
      </c>
      <c r="H523" t="s">
        <v>151</v>
      </c>
      <c r="L523" t="s">
        <v>129</v>
      </c>
      <c r="M523" s="14">
        <v>44166</v>
      </c>
      <c r="N523" s="14">
        <v>44166</v>
      </c>
      <c r="O523">
        <v>-330552.99</v>
      </c>
      <c r="X523" t="s">
        <v>156</v>
      </c>
      <c r="Y523">
        <v>12</v>
      </c>
      <c r="Z523">
        <v>12</v>
      </c>
      <c r="AA523">
        <v>2020</v>
      </c>
      <c r="AB523">
        <v>0</v>
      </c>
      <c r="AC523" t="s">
        <v>8</v>
      </c>
      <c r="AD523" t="s">
        <v>8</v>
      </c>
      <c r="AE523">
        <v>2020</v>
      </c>
      <c r="AF523">
        <v>2020</v>
      </c>
      <c r="AU523"/>
    </row>
    <row r="524" spans="1:47" x14ac:dyDescent="0.35">
      <c r="A524" t="s">
        <v>146</v>
      </c>
      <c r="C524" t="s">
        <v>149</v>
      </c>
      <c r="D524" t="s">
        <v>159</v>
      </c>
      <c r="E524" t="s">
        <v>121</v>
      </c>
      <c r="L524" t="s">
        <v>129</v>
      </c>
      <c r="M524" s="14">
        <v>44166</v>
      </c>
      <c r="N524" s="14">
        <v>44166</v>
      </c>
      <c r="O524">
        <v>83571.429999999993</v>
      </c>
      <c r="X524" t="s">
        <v>147</v>
      </c>
      <c r="Y524">
        <v>12</v>
      </c>
      <c r="Z524">
        <v>12</v>
      </c>
      <c r="AA524">
        <v>2020</v>
      </c>
      <c r="AB524">
        <v>0</v>
      </c>
      <c r="AC524" t="s">
        <v>8</v>
      </c>
      <c r="AD524" t="s">
        <v>8</v>
      </c>
      <c r="AE524">
        <v>2020</v>
      </c>
      <c r="AF524">
        <v>2020</v>
      </c>
      <c r="AU524"/>
    </row>
    <row r="525" spans="1:47" x14ac:dyDescent="0.35">
      <c r="A525" t="s">
        <v>143</v>
      </c>
      <c r="B525" t="s">
        <v>135</v>
      </c>
      <c r="C525" t="s">
        <v>149</v>
      </c>
      <c r="D525" t="s">
        <v>150</v>
      </c>
      <c r="E525" t="s">
        <v>121</v>
      </c>
      <c r="L525" t="s">
        <v>129</v>
      </c>
      <c r="M525" s="14">
        <v>44166</v>
      </c>
      <c r="N525" s="14">
        <v>44166</v>
      </c>
      <c r="O525">
        <v>548086.52</v>
      </c>
      <c r="X525" t="s">
        <v>135</v>
      </c>
      <c r="Y525">
        <v>12</v>
      </c>
      <c r="Z525">
        <v>12</v>
      </c>
      <c r="AA525">
        <v>2020</v>
      </c>
      <c r="AB525">
        <v>0</v>
      </c>
      <c r="AC525" t="s">
        <v>8</v>
      </c>
      <c r="AD525" t="s">
        <v>8</v>
      </c>
      <c r="AE525">
        <v>2020</v>
      </c>
      <c r="AF525">
        <v>2020</v>
      </c>
      <c r="AU525"/>
    </row>
    <row r="526" spans="1:47" x14ac:dyDescent="0.35">
      <c r="A526" t="s">
        <v>146</v>
      </c>
      <c r="C526" t="s">
        <v>120</v>
      </c>
      <c r="E526" t="s">
        <v>121</v>
      </c>
      <c r="L526" t="s">
        <v>129</v>
      </c>
      <c r="M526" s="14">
        <v>44166</v>
      </c>
      <c r="N526" s="14">
        <v>44166</v>
      </c>
      <c r="O526">
        <v>7385714.29</v>
      </c>
      <c r="X526" t="s">
        <v>147</v>
      </c>
      <c r="Y526">
        <v>12</v>
      </c>
      <c r="Z526">
        <v>12</v>
      </c>
      <c r="AA526">
        <v>2020</v>
      </c>
      <c r="AB526">
        <v>0</v>
      </c>
      <c r="AC526" t="s">
        <v>8</v>
      </c>
      <c r="AD526" t="s">
        <v>8</v>
      </c>
      <c r="AE526">
        <v>2020</v>
      </c>
      <c r="AF526">
        <v>2020</v>
      </c>
      <c r="AU526"/>
    </row>
    <row r="527" spans="1:47" x14ac:dyDescent="0.35">
      <c r="A527" t="s">
        <v>138</v>
      </c>
      <c r="C527" t="s">
        <v>149</v>
      </c>
      <c r="D527" t="s">
        <v>150</v>
      </c>
      <c r="E527" t="s">
        <v>121</v>
      </c>
      <c r="L527" t="s">
        <v>129</v>
      </c>
      <c r="M527" s="14">
        <v>44166</v>
      </c>
      <c r="N527" s="14">
        <v>44166</v>
      </c>
      <c r="O527">
        <v>6719285.71</v>
      </c>
      <c r="X527" t="s">
        <v>139</v>
      </c>
      <c r="Y527">
        <v>12</v>
      </c>
      <c r="Z527">
        <v>12</v>
      </c>
      <c r="AA527">
        <v>2020</v>
      </c>
      <c r="AB527">
        <v>0</v>
      </c>
      <c r="AC527" t="s">
        <v>8</v>
      </c>
      <c r="AD527" t="s">
        <v>8</v>
      </c>
      <c r="AE527">
        <v>2020</v>
      </c>
      <c r="AF527">
        <v>2020</v>
      </c>
      <c r="AU527"/>
    </row>
    <row r="528" spans="1:47" x14ac:dyDescent="0.35">
      <c r="A528" t="s">
        <v>146</v>
      </c>
      <c r="C528" t="s">
        <v>149</v>
      </c>
      <c r="D528" t="s">
        <v>159</v>
      </c>
      <c r="E528" t="s">
        <v>162</v>
      </c>
      <c r="L528" t="s">
        <v>129</v>
      </c>
      <c r="M528" s="14">
        <v>44166</v>
      </c>
      <c r="N528" s="14">
        <v>44166</v>
      </c>
      <c r="O528">
        <v>606666.67000000004</v>
      </c>
      <c r="X528" t="s">
        <v>147</v>
      </c>
      <c r="Y528">
        <v>12</v>
      </c>
      <c r="Z528">
        <v>12</v>
      </c>
      <c r="AA528">
        <v>2020</v>
      </c>
      <c r="AB528">
        <v>0</v>
      </c>
      <c r="AC528" t="s">
        <v>8</v>
      </c>
      <c r="AD528" t="s">
        <v>8</v>
      </c>
      <c r="AE528">
        <v>2020</v>
      </c>
      <c r="AF528">
        <v>2020</v>
      </c>
      <c r="AU528"/>
    </row>
    <row r="529" spans="1:47" x14ac:dyDescent="0.35">
      <c r="A529" t="s">
        <v>171</v>
      </c>
      <c r="B529" t="s">
        <v>157</v>
      </c>
      <c r="C529" t="s">
        <v>149</v>
      </c>
      <c r="D529" t="s">
        <v>150</v>
      </c>
      <c r="E529" t="s">
        <v>121</v>
      </c>
      <c r="L529" t="s">
        <v>129</v>
      </c>
      <c r="M529" s="14">
        <v>44166</v>
      </c>
      <c r="N529" s="14">
        <v>44166</v>
      </c>
      <c r="O529">
        <v>70815.42</v>
      </c>
      <c r="X529" t="s">
        <v>157</v>
      </c>
      <c r="Y529">
        <v>12</v>
      </c>
      <c r="Z529">
        <v>12</v>
      </c>
      <c r="AA529">
        <v>2020</v>
      </c>
      <c r="AB529">
        <v>0</v>
      </c>
      <c r="AC529" t="s">
        <v>8</v>
      </c>
      <c r="AD529" t="s">
        <v>8</v>
      </c>
      <c r="AE529">
        <v>2020</v>
      </c>
      <c r="AF529">
        <v>2020</v>
      </c>
      <c r="AU529"/>
    </row>
    <row r="530" spans="1:47" x14ac:dyDescent="0.35">
      <c r="A530" t="s">
        <v>143</v>
      </c>
      <c r="B530" t="s">
        <v>119</v>
      </c>
      <c r="C530" t="s">
        <v>149</v>
      </c>
      <c r="D530" t="s">
        <v>150</v>
      </c>
      <c r="E530" t="s">
        <v>121</v>
      </c>
      <c r="L530" t="s">
        <v>129</v>
      </c>
      <c r="M530" s="14">
        <v>44166</v>
      </c>
      <c r="N530" s="14">
        <v>44166</v>
      </c>
      <c r="O530">
        <v>3377990.81</v>
      </c>
      <c r="X530" t="s">
        <v>119</v>
      </c>
      <c r="Y530">
        <v>12</v>
      </c>
      <c r="Z530">
        <v>12</v>
      </c>
      <c r="AA530">
        <v>2020</v>
      </c>
      <c r="AB530">
        <v>0</v>
      </c>
      <c r="AC530" t="s">
        <v>8</v>
      </c>
      <c r="AD530" t="s">
        <v>8</v>
      </c>
      <c r="AE530">
        <v>2020</v>
      </c>
      <c r="AF530">
        <v>2020</v>
      </c>
      <c r="AU530"/>
    </row>
    <row r="531" spans="1:47" x14ac:dyDescent="0.35">
      <c r="A531" t="s">
        <v>126</v>
      </c>
      <c r="C531" t="s">
        <v>149</v>
      </c>
      <c r="D531" t="s">
        <v>150</v>
      </c>
      <c r="E531" t="s">
        <v>121</v>
      </c>
      <c r="L531" t="s">
        <v>129</v>
      </c>
      <c r="M531" s="14">
        <v>44166</v>
      </c>
      <c r="N531" s="14">
        <v>44166</v>
      </c>
      <c r="O531">
        <v>1464047.62</v>
      </c>
      <c r="X531" t="s">
        <v>127</v>
      </c>
      <c r="Y531">
        <v>12</v>
      </c>
      <c r="Z531">
        <v>12</v>
      </c>
      <c r="AA531">
        <v>2020</v>
      </c>
      <c r="AB531">
        <v>0</v>
      </c>
      <c r="AC531" t="s">
        <v>8</v>
      </c>
      <c r="AD531" t="s">
        <v>8</v>
      </c>
      <c r="AE531">
        <v>2020</v>
      </c>
      <c r="AF531">
        <v>2020</v>
      </c>
      <c r="AU531"/>
    </row>
    <row r="532" spans="1:47" x14ac:dyDescent="0.35">
      <c r="A532" t="s">
        <v>126</v>
      </c>
      <c r="C532" t="s">
        <v>120</v>
      </c>
      <c r="E532" t="s">
        <v>121</v>
      </c>
      <c r="L532" t="s">
        <v>122</v>
      </c>
      <c r="M532" s="14">
        <v>44166</v>
      </c>
      <c r="N532" s="14">
        <v>44166</v>
      </c>
      <c r="P532">
        <v>6508571.4299999997</v>
      </c>
      <c r="X532" t="s">
        <v>127</v>
      </c>
      <c r="Y532">
        <v>12</v>
      </c>
      <c r="Z532">
        <v>12</v>
      </c>
      <c r="AA532">
        <v>2020</v>
      </c>
      <c r="AB532">
        <v>0</v>
      </c>
      <c r="AC532" t="s">
        <v>8</v>
      </c>
      <c r="AD532" t="s">
        <v>8</v>
      </c>
      <c r="AE532">
        <v>2020</v>
      </c>
      <c r="AF532">
        <v>2020</v>
      </c>
      <c r="AU532"/>
    </row>
    <row r="533" spans="1:47" x14ac:dyDescent="0.35">
      <c r="A533" t="s">
        <v>146</v>
      </c>
      <c r="C533" t="s">
        <v>149</v>
      </c>
      <c r="D533" t="s">
        <v>150</v>
      </c>
      <c r="E533" t="s">
        <v>121</v>
      </c>
      <c r="H533" t="s">
        <v>151</v>
      </c>
      <c r="L533" t="s">
        <v>129</v>
      </c>
      <c r="M533" s="14">
        <v>44166</v>
      </c>
      <c r="N533" s="14">
        <v>44166</v>
      </c>
      <c r="O533">
        <v>-1159801.75</v>
      </c>
      <c r="X533" t="s">
        <v>147</v>
      </c>
      <c r="Y533">
        <v>12</v>
      </c>
      <c r="Z533">
        <v>12</v>
      </c>
      <c r="AA533">
        <v>2020</v>
      </c>
      <c r="AB533">
        <v>0</v>
      </c>
      <c r="AC533" t="s">
        <v>8</v>
      </c>
      <c r="AD533" t="s">
        <v>8</v>
      </c>
      <c r="AE533">
        <v>2020</v>
      </c>
      <c r="AF533">
        <v>2020</v>
      </c>
      <c r="AU533"/>
    </row>
    <row r="534" spans="1:47" x14ac:dyDescent="0.35">
      <c r="A534" t="s">
        <v>155</v>
      </c>
      <c r="C534" t="s">
        <v>149</v>
      </c>
      <c r="D534" t="s">
        <v>150</v>
      </c>
      <c r="E534" t="s">
        <v>121</v>
      </c>
      <c r="L534" t="s">
        <v>129</v>
      </c>
      <c r="M534" s="14">
        <v>44166</v>
      </c>
      <c r="N534" s="14">
        <v>44166</v>
      </c>
      <c r="O534">
        <v>18571.43</v>
      </c>
      <c r="X534" t="s">
        <v>156</v>
      </c>
      <c r="Y534">
        <v>12</v>
      </c>
      <c r="Z534">
        <v>12</v>
      </c>
      <c r="AA534">
        <v>2020</v>
      </c>
      <c r="AB534">
        <v>0</v>
      </c>
      <c r="AC534" t="s">
        <v>8</v>
      </c>
      <c r="AD534" t="s">
        <v>8</v>
      </c>
      <c r="AE534">
        <v>2020</v>
      </c>
      <c r="AF534">
        <v>2020</v>
      </c>
      <c r="AU534"/>
    </row>
    <row r="535" spans="1:47" x14ac:dyDescent="0.35">
      <c r="B535" t="s">
        <v>140</v>
      </c>
      <c r="C535" t="s">
        <v>149</v>
      </c>
      <c r="D535" t="s">
        <v>150</v>
      </c>
      <c r="E535" t="s">
        <v>121</v>
      </c>
      <c r="L535" t="s">
        <v>129</v>
      </c>
      <c r="M535" s="14">
        <v>44166</v>
      </c>
      <c r="N535" s="14">
        <v>44166</v>
      </c>
      <c r="O535">
        <v>3314285.71</v>
      </c>
      <c r="X535" t="s">
        <v>140</v>
      </c>
      <c r="Y535">
        <v>12</v>
      </c>
      <c r="Z535">
        <v>12</v>
      </c>
      <c r="AA535">
        <v>2020</v>
      </c>
      <c r="AB535">
        <v>0</v>
      </c>
      <c r="AC535" t="s">
        <v>8</v>
      </c>
      <c r="AD535" t="s">
        <v>8</v>
      </c>
      <c r="AE535">
        <v>2020</v>
      </c>
      <c r="AF535">
        <v>2020</v>
      </c>
      <c r="AU535"/>
    </row>
    <row r="536" spans="1:47" x14ac:dyDescent="0.35">
      <c r="A536" t="s">
        <v>145</v>
      </c>
      <c r="C536" t="s">
        <v>149</v>
      </c>
      <c r="D536" t="s">
        <v>150</v>
      </c>
      <c r="E536" t="s">
        <v>121</v>
      </c>
      <c r="L536" t="s">
        <v>129</v>
      </c>
      <c r="M536" s="14">
        <v>44166</v>
      </c>
      <c r="N536" s="14">
        <v>44166</v>
      </c>
      <c r="O536">
        <v>308827.19</v>
      </c>
      <c r="X536" t="s">
        <v>144</v>
      </c>
      <c r="Y536">
        <v>12</v>
      </c>
      <c r="Z536">
        <v>12</v>
      </c>
      <c r="AA536">
        <v>2020</v>
      </c>
      <c r="AB536">
        <v>0</v>
      </c>
      <c r="AC536" t="s">
        <v>8</v>
      </c>
      <c r="AD536" t="s">
        <v>8</v>
      </c>
      <c r="AE536">
        <v>2020</v>
      </c>
      <c r="AF536">
        <v>2020</v>
      </c>
      <c r="AU536"/>
    </row>
    <row r="537" spans="1:47" x14ac:dyDescent="0.35">
      <c r="A537" t="s">
        <v>146</v>
      </c>
      <c r="C537" t="s">
        <v>149</v>
      </c>
      <c r="D537" t="s">
        <v>150</v>
      </c>
      <c r="E537" t="s">
        <v>121</v>
      </c>
      <c r="L537" t="s">
        <v>129</v>
      </c>
      <c r="M537" s="14">
        <v>44166</v>
      </c>
      <c r="N537" s="14">
        <v>44166</v>
      </c>
      <c r="O537">
        <v>23.81</v>
      </c>
      <c r="X537" t="s">
        <v>147</v>
      </c>
      <c r="Y537">
        <v>12</v>
      </c>
      <c r="Z537">
        <v>12</v>
      </c>
      <c r="AA537">
        <v>2020</v>
      </c>
      <c r="AB537">
        <v>0</v>
      </c>
      <c r="AC537" t="s">
        <v>8</v>
      </c>
      <c r="AD537" t="s">
        <v>8</v>
      </c>
      <c r="AE537">
        <v>2020</v>
      </c>
      <c r="AF537">
        <v>2020</v>
      </c>
      <c r="AU537"/>
    </row>
    <row r="538" spans="1:47" x14ac:dyDescent="0.35">
      <c r="A538" t="s">
        <v>130</v>
      </c>
      <c r="C538" t="s">
        <v>149</v>
      </c>
      <c r="D538" t="s">
        <v>150</v>
      </c>
      <c r="E538" t="s">
        <v>121</v>
      </c>
      <c r="L538" t="s">
        <v>129</v>
      </c>
      <c r="M538" s="14">
        <v>44166</v>
      </c>
      <c r="N538" s="14">
        <v>44166</v>
      </c>
      <c r="O538">
        <v>5438787.6900000004</v>
      </c>
      <c r="X538" t="s">
        <v>119</v>
      </c>
      <c r="Y538">
        <v>12</v>
      </c>
      <c r="Z538">
        <v>12</v>
      </c>
      <c r="AA538">
        <v>2020</v>
      </c>
      <c r="AB538">
        <v>0</v>
      </c>
      <c r="AC538" t="s">
        <v>8</v>
      </c>
      <c r="AD538" t="s">
        <v>8</v>
      </c>
      <c r="AE538">
        <v>2020</v>
      </c>
      <c r="AF538">
        <v>2020</v>
      </c>
      <c r="AU538"/>
    </row>
    <row r="539" spans="1:47" x14ac:dyDescent="0.35">
      <c r="A539" t="s">
        <v>136</v>
      </c>
      <c r="C539" t="s">
        <v>149</v>
      </c>
      <c r="D539" t="s">
        <v>150</v>
      </c>
      <c r="E539" t="s">
        <v>121</v>
      </c>
      <c r="L539" t="s">
        <v>129</v>
      </c>
      <c r="M539" s="14">
        <v>44166</v>
      </c>
      <c r="N539" s="14">
        <v>44166</v>
      </c>
      <c r="O539">
        <v>97844.55</v>
      </c>
      <c r="X539" t="s">
        <v>137</v>
      </c>
      <c r="Y539">
        <v>12</v>
      </c>
      <c r="Z539">
        <v>12</v>
      </c>
      <c r="AA539">
        <v>2020</v>
      </c>
      <c r="AB539">
        <v>0</v>
      </c>
      <c r="AC539" t="s">
        <v>8</v>
      </c>
      <c r="AD539" t="s">
        <v>8</v>
      </c>
      <c r="AE539">
        <v>2020</v>
      </c>
      <c r="AF539">
        <v>2020</v>
      </c>
      <c r="AU539"/>
    </row>
    <row r="540" spans="1:47" x14ac:dyDescent="0.35">
      <c r="A540" t="s">
        <v>130</v>
      </c>
      <c r="C540" t="s">
        <v>120</v>
      </c>
      <c r="E540" t="s">
        <v>121</v>
      </c>
      <c r="L540" t="s">
        <v>122</v>
      </c>
      <c r="M540" s="14">
        <v>44166</v>
      </c>
      <c r="N540" s="14">
        <v>44166</v>
      </c>
      <c r="P540">
        <v>1127357.1399999999</v>
      </c>
      <c r="X540" t="s">
        <v>119</v>
      </c>
      <c r="Y540">
        <v>12</v>
      </c>
      <c r="Z540">
        <v>12</v>
      </c>
      <c r="AA540">
        <v>2020</v>
      </c>
      <c r="AB540">
        <v>0</v>
      </c>
      <c r="AC540" t="s">
        <v>8</v>
      </c>
      <c r="AD540" t="s">
        <v>8</v>
      </c>
      <c r="AE540">
        <v>2020</v>
      </c>
      <c r="AF540">
        <v>2020</v>
      </c>
      <c r="AU540"/>
    </row>
    <row r="541" spans="1:47" x14ac:dyDescent="0.35">
      <c r="A541" t="s">
        <v>145</v>
      </c>
      <c r="C541" t="s">
        <v>120</v>
      </c>
      <c r="E541" t="s">
        <v>121</v>
      </c>
      <c r="L541" t="s">
        <v>129</v>
      </c>
      <c r="M541" s="14">
        <v>44166</v>
      </c>
      <c r="N541" s="14">
        <v>44166</v>
      </c>
      <c r="O541">
        <v>67214.289999999994</v>
      </c>
      <c r="X541" t="s">
        <v>144</v>
      </c>
      <c r="Y541">
        <v>12</v>
      </c>
      <c r="Z541">
        <v>12</v>
      </c>
      <c r="AA541">
        <v>2020</v>
      </c>
      <c r="AB541">
        <v>0</v>
      </c>
      <c r="AC541" t="s">
        <v>8</v>
      </c>
      <c r="AD541" t="s">
        <v>8</v>
      </c>
      <c r="AE541">
        <v>2020</v>
      </c>
      <c r="AF541">
        <v>2020</v>
      </c>
      <c r="AU541"/>
    </row>
    <row r="542" spans="1:47" x14ac:dyDescent="0.35">
      <c r="A542" t="s">
        <v>136</v>
      </c>
      <c r="C542" t="s">
        <v>120</v>
      </c>
      <c r="E542" t="s">
        <v>121</v>
      </c>
      <c r="L542" t="s">
        <v>129</v>
      </c>
      <c r="M542" s="14">
        <v>44166</v>
      </c>
      <c r="N542" s="14">
        <v>44166</v>
      </c>
      <c r="O542">
        <v>788619.05</v>
      </c>
      <c r="X542" t="s">
        <v>137</v>
      </c>
      <c r="Y542">
        <v>12</v>
      </c>
      <c r="Z542">
        <v>12</v>
      </c>
      <c r="AA542">
        <v>2020</v>
      </c>
      <c r="AB542">
        <v>0</v>
      </c>
      <c r="AC542" t="s">
        <v>8</v>
      </c>
      <c r="AD542" t="s">
        <v>8</v>
      </c>
      <c r="AE542">
        <v>2020</v>
      </c>
      <c r="AF542">
        <v>2020</v>
      </c>
      <c r="AU542"/>
    </row>
    <row r="543" spans="1:47" x14ac:dyDescent="0.35">
      <c r="A543" t="s">
        <v>138</v>
      </c>
      <c r="C543" t="s">
        <v>120</v>
      </c>
      <c r="E543" t="s">
        <v>121</v>
      </c>
      <c r="L543" t="s">
        <v>129</v>
      </c>
      <c r="M543" s="14">
        <v>44166</v>
      </c>
      <c r="N543" s="14">
        <v>44166</v>
      </c>
      <c r="O543">
        <v>927738.1</v>
      </c>
      <c r="X543" t="s">
        <v>139</v>
      </c>
      <c r="Y543">
        <v>12</v>
      </c>
      <c r="Z543">
        <v>12</v>
      </c>
      <c r="AA543">
        <v>2020</v>
      </c>
      <c r="AB543">
        <v>0</v>
      </c>
      <c r="AC543" t="s">
        <v>8</v>
      </c>
      <c r="AD543" t="s">
        <v>8</v>
      </c>
      <c r="AE543">
        <v>2020</v>
      </c>
      <c r="AF543">
        <v>2020</v>
      </c>
      <c r="AU543"/>
    </row>
    <row r="544" spans="1:47" x14ac:dyDescent="0.35">
      <c r="A544" t="s">
        <v>133</v>
      </c>
      <c r="C544" t="s">
        <v>120</v>
      </c>
      <c r="E544" t="s">
        <v>121</v>
      </c>
      <c r="L544" t="s">
        <v>122</v>
      </c>
      <c r="M544" s="14">
        <v>44166</v>
      </c>
      <c r="N544" s="14">
        <v>44166</v>
      </c>
      <c r="P544">
        <v>2069761.9</v>
      </c>
      <c r="X544" t="s">
        <v>134</v>
      </c>
      <c r="Y544">
        <v>12</v>
      </c>
      <c r="Z544">
        <v>12</v>
      </c>
      <c r="AA544">
        <v>2020</v>
      </c>
      <c r="AB544">
        <v>0</v>
      </c>
      <c r="AC544" t="s">
        <v>8</v>
      </c>
      <c r="AD544" t="s">
        <v>8</v>
      </c>
      <c r="AE544">
        <v>2020</v>
      </c>
      <c r="AF544">
        <v>2020</v>
      </c>
      <c r="AU544"/>
    </row>
    <row r="545" spans="1:47" x14ac:dyDescent="0.35">
      <c r="A545" t="s">
        <v>145</v>
      </c>
      <c r="C545" t="s">
        <v>120</v>
      </c>
      <c r="E545" t="s">
        <v>121</v>
      </c>
      <c r="L545" t="s">
        <v>122</v>
      </c>
      <c r="M545" s="14">
        <v>44166</v>
      </c>
      <c r="N545" s="14">
        <v>44166</v>
      </c>
      <c r="P545">
        <v>2121285.71</v>
      </c>
      <c r="X545" t="s">
        <v>144</v>
      </c>
      <c r="Y545">
        <v>12</v>
      </c>
      <c r="Z545">
        <v>12</v>
      </c>
      <c r="AA545">
        <v>2020</v>
      </c>
      <c r="AB545">
        <v>0</v>
      </c>
      <c r="AC545" t="s">
        <v>8</v>
      </c>
      <c r="AD545" t="s">
        <v>8</v>
      </c>
      <c r="AE545">
        <v>2020</v>
      </c>
      <c r="AF545">
        <v>2020</v>
      </c>
      <c r="AU545"/>
    </row>
    <row r="546" spans="1:47" x14ac:dyDescent="0.35">
      <c r="A546" t="s">
        <v>146</v>
      </c>
      <c r="C546" t="s">
        <v>120</v>
      </c>
      <c r="E546" t="s">
        <v>121</v>
      </c>
      <c r="L546" t="s">
        <v>122</v>
      </c>
      <c r="M546" s="14">
        <v>44166</v>
      </c>
      <c r="N546" s="14">
        <v>44166</v>
      </c>
      <c r="P546">
        <v>22452.38</v>
      </c>
      <c r="X546" t="s">
        <v>147</v>
      </c>
      <c r="Y546">
        <v>12</v>
      </c>
      <c r="Z546">
        <v>12</v>
      </c>
      <c r="AA546">
        <v>2020</v>
      </c>
      <c r="AB546">
        <v>0</v>
      </c>
      <c r="AC546" t="s">
        <v>8</v>
      </c>
      <c r="AD546" t="s">
        <v>8</v>
      </c>
      <c r="AE546">
        <v>2020</v>
      </c>
      <c r="AF546">
        <v>2020</v>
      </c>
      <c r="AU546"/>
    </row>
    <row r="547" spans="1:47" x14ac:dyDescent="0.35">
      <c r="A547" t="s">
        <v>146</v>
      </c>
      <c r="C547" t="s">
        <v>149</v>
      </c>
      <c r="D547" t="s">
        <v>150</v>
      </c>
      <c r="E547" t="s">
        <v>121</v>
      </c>
      <c r="L547" t="s">
        <v>129</v>
      </c>
      <c r="M547" s="14">
        <v>44166</v>
      </c>
      <c r="N547" s="14">
        <v>44166</v>
      </c>
      <c r="O547">
        <v>7142.86</v>
      </c>
      <c r="X547" t="s">
        <v>147</v>
      </c>
      <c r="Y547">
        <v>12</v>
      </c>
      <c r="Z547">
        <v>12</v>
      </c>
      <c r="AA547">
        <v>2020</v>
      </c>
      <c r="AB547">
        <v>0</v>
      </c>
      <c r="AC547" t="s">
        <v>8</v>
      </c>
      <c r="AD547" t="s">
        <v>8</v>
      </c>
      <c r="AE547">
        <v>2020</v>
      </c>
      <c r="AF547">
        <v>2020</v>
      </c>
      <c r="AU547"/>
    </row>
    <row r="548" spans="1:47" x14ac:dyDescent="0.35">
      <c r="A548" t="s">
        <v>125</v>
      </c>
      <c r="C548" t="s">
        <v>120</v>
      </c>
      <c r="E548" t="s">
        <v>121</v>
      </c>
      <c r="L548" t="s">
        <v>122</v>
      </c>
      <c r="M548" s="14">
        <v>44166</v>
      </c>
      <c r="N548" s="14">
        <v>44166</v>
      </c>
      <c r="P548">
        <v>74761.899999999994</v>
      </c>
      <c r="X548" t="s">
        <v>124</v>
      </c>
      <c r="Y548">
        <v>12</v>
      </c>
      <c r="Z548">
        <v>12</v>
      </c>
      <c r="AA548">
        <v>2020</v>
      </c>
      <c r="AB548">
        <v>0</v>
      </c>
      <c r="AC548" t="s">
        <v>8</v>
      </c>
      <c r="AD548" t="s">
        <v>8</v>
      </c>
      <c r="AE548">
        <v>2020</v>
      </c>
      <c r="AF548">
        <v>2020</v>
      </c>
      <c r="AU548"/>
    </row>
    <row r="549" spans="1:47" x14ac:dyDescent="0.35">
      <c r="A549" t="s">
        <v>163</v>
      </c>
      <c r="C549" t="s">
        <v>120</v>
      </c>
      <c r="E549" t="s">
        <v>121</v>
      </c>
      <c r="L549" t="s">
        <v>122</v>
      </c>
      <c r="M549" s="14">
        <v>44166</v>
      </c>
      <c r="N549" s="14">
        <v>44166</v>
      </c>
      <c r="P549">
        <v>319642.86</v>
      </c>
      <c r="X549" t="s">
        <v>164</v>
      </c>
      <c r="Y549">
        <v>12</v>
      </c>
      <c r="Z549">
        <v>12</v>
      </c>
      <c r="AA549">
        <v>2020</v>
      </c>
      <c r="AB549">
        <v>0</v>
      </c>
      <c r="AC549" t="s">
        <v>8</v>
      </c>
      <c r="AD549" t="s">
        <v>8</v>
      </c>
      <c r="AE549">
        <v>2020</v>
      </c>
      <c r="AF549">
        <v>2020</v>
      </c>
      <c r="AU549"/>
    </row>
    <row r="550" spans="1:47" x14ac:dyDescent="0.35">
      <c r="A550" t="s">
        <v>130</v>
      </c>
      <c r="C550" t="s">
        <v>120</v>
      </c>
      <c r="E550" t="s">
        <v>121</v>
      </c>
      <c r="L550" t="s">
        <v>122</v>
      </c>
      <c r="M550" s="14">
        <v>44166</v>
      </c>
      <c r="N550" s="14">
        <v>44166</v>
      </c>
      <c r="P550">
        <v>5571190.4800000004</v>
      </c>
      <c r="X550" t="s">
        <v>119</v>
      </c>
      <c r="Y550">
        <v>12</v>
      </c>
      <c r="Z550">
        <v>12</v>
      </c>
      <c r="AA550">
        <v>2020</v>
      </c>
      <c r="AB550">
        <v>0</v>
      </c>
      <c r="AC550" t="s">
        <v>8</v>
      </c>
      <c r="AD550" t="s">
        <v>8</v>
      </c>
      <c r="AE550">
        <v>2020</v>
      </c>
      <c r="AF550">
        <v>2020</v>
      </c>
      <c r="AU550"/>
    </row>
    <row r="551" spans="1:47" x14ac:dyDescent="0.35">
      <c r="A551" t="s">
        <v>130</v>
      </c>
      <c r="B551" t="s">
        <v>137</v>
      </c>
      <c r="C551" t="s">
        <v>120</v>
      </c>
      <c r="E551" t="s">
        <v>121</v>
      </c>
      <c r="L551" t="s">
        <v>122</v>
      </c>
      <c r="M551" s="14">
        <v>44166</v>
      </c>
      <c r="N551" s="14">
        <v>44166</v>
      </c>
      <c r="P551">
        <v>8742642.8599999994</v>
      </c>
      <c r="X551" t="s">
        <v>137</v>
      </c>
      <c r="Y551">
        <v>12</v>
      </c>
      <c r="Z551">
        <v>12</v>
      </c>
      <c r="AA551">
        <v>2020</v>
      </c>
      <c r="AB551">
        <v>0</v>
      </c>
      <c r="AC551" t="s">
        <v>8</v>
      </c>
      <c r="AD551" t="s">
        <v>8</v>
      </c>
      <c r="AE551">
        <v>2020</v>
      </c>
      <c r="AF551">
        <v>2020</v>
      </c>
      <c r="AU551"/>
    </row>
    <row r="552" spans="1:47" x14ac:dyDescent="0.35">
      <c r="A552" t="s">
        <v>130</v>
      </c>
      <c r="C552" t="s">
        <v>120</v>
      </c>
      <c r="E552" t="s">
        <v>121</v>
      </c>
      <c r="L552" t="s">
        <v>122</v>
      </c>
      <c r="M552" s="14">
        <v>44166</v>
      </c>
      <c r="N552" s="14">
        <v>44166</v>
      </c>
      <c r="P552">
        <v>1890666.67</v>
      </c>
      <c r="X552" t="s">
        <v>119</v>
      </c>
      <c r="Y552">
        <v>12</v>
      </c>
      <c r="Z552">
        <v>12</v>
      </c>
      <c r="AA552">
        <v>2020</v>
      </c>
      <c r="AB552">
        <v>0</v>
      </c>
      <c r="AC552" t="s">
        <v>8</v>
      </c>
      <c r="AD552" t="s">
        <v>8</v>
      </c>
      <c r="AE552">
        <v>2020</v>
      </c>
      <c r="AF552">
        <v>2020</v>
      </c>
      <c r="AU552"/>
    </row>
    <row r="553" spans="1:47" x14ac:dyDescent="0.35">
      <c r="A553" t="s">
        <v>175</v>
      </c>
      <c r="C553" t="s">
        <v>120</v>
      </c>
      <c r="E553" t="s">
        <v>121</v>
      </c>
      <c r="L553" t="s">
        <v>122</v>
      </c>
      <c r="M553" s="14">
        <v>44166</v>
      </c>
      <c r="N553" s="14">
        <v>44166</v>
      </c>
      <c r="P553">
        <v>8251357.1399999997</v>
      </c>
      <c r="X553" t="s">
        <v>119</v>
      </c>
      <c r="Y553">
        <v>12</v>
      </c>
      <c r="Z553">
        <v>12</v>
      </c>
      <c r="AA553">
        <v>2020</v>
      </c>
      <c r="AB553">
        <v>0</v>
      </c>
      <c r="AC553" t="s">
        <v>8</v>
      </c>
      <c r="AD553" t="s">
        <v>8</v>
      </c>
      <c r="AE553">
        <v>2020</v>
      </c>
      <c r="AF553">
        <v>2020</v>
      </c>
      <c r="AU553"/>
    </row>
    <row r="554" spans="1:47" x14ac:dyDescent="0.35">
      <c r="A554" t="s">
        <v>145</v>
      </c>
      <c r="C554" t="s">
        <v>120</v>
      </c>
      <c r="E554" t="s">
        <v>121</v>
      </c>
      <c r="L554" t="s">
        <v>122</v>
      </c>
      <c r="M554" s="14">
        <v>44166</v>
      </c>
      <c r="N554" s="14">
        <v>44166</v>
      </c>
      <c r="P554">
        <v>66285.710000000006</v>
      </c>
      <c r="X554" t="s">
        <v>144</v>
      </c>
      <c r="Y554">
        <v>12</v>
      </c>
      <c r="Z554">
        <v>12</v>
      </c>
      <c r="AA554">
        <v>2020</v>
      </c>
      <c r="AB554">
        <v>0</v>
      </c>
      <c r="AC554" t="s">
        <v>8</v>
      </c>
      <c r="AD554" t="s">
        <v>8</v>
      </c>
      <c r="AE554">
        <v>2020</v>
      </c>
      <c r="AF554">
        <v>2020</v>
      </c>
      <c r="AU554"/>
    </row>
    <row r="555" spans="1:47" x14ac:dyDescent="0.35">
      <c r="A555" t="s">
        <v>126</v>
      </c>
      <c r="C555" t="s">
        <v>120</v>
      </c>
      <c r="E555" t="s">
        <v>121</v>
      </c>
      <c r="L555" t="s">
        <v>122</v>
      </c>
      <c r="M555" s="14">
        <v>44166</v>
      </c>
      <c r="N555" s="14">
        <v>44166</v>
      </c>
      <c r="P555">
        <v>8870690.4800000004</v>
      </c>
      <c r="X555" t="s">
        <v>127</v>
      </c>
      <c r="Y555">
        <v>12</v>
      </c>
      <c r="Z555">
        <v>12</v>
      </c>
      <c r="AA555">
        <v>2020</v>
      </c>
      <c r="AB555">
        <v>0</v>
      </c>
      <c r="AC555" t="s">
        <v>8</v>
      </c>
      <c r="AD555" t="s">
        <v>8</v>
      </c>
      <c r="AE555">
        <v>2020</v>
      </c>
      <c r="AF555">
        <v>2020</v>
      </c>
      <c r="AU555"/>
    </row>
    <row r="556" spans="1:47" x14ac:dyDescent="0.35">
      <c r="A556" t="s">
        <v>130</v>
      </c>
      <c r="C556" t="s">
        <v>149</v>
      </c>
      <c r="D556" t="s">
        <v>150</v>
      </c>
      <c r="E556" t="s">
        <v>121</v>
      </c>
      <c r="L556" t="s">
        <v>129</v>
      </c>
      <c r="M556" s="14">
        <v>44166</v>
      </c>
      <c r="N556" s="14">
        <v>44166</v>
      </c>
      <c r="O556">
        <v>299589.68</v>
      </c>
      <c r="X556" t="s">
        <v>119</v>
      </c>
      <c r="Y556">
        <v>12</v>
      </c>
      <c r="Z556">
        <v>12</v>
      </c>
      <c r="AA556">
        <v>2020</v>
      </c>
      <c r="AB556">
        <v>0</v>
      </c>
      <c r="AC556" t="s">
        <v>8</v>
      </c>
      <c r="AD556" t="s">
        <v>8</v>
      </c>
      <c r="AE556">
        <v>2020</v>
      </c>
      <c r="AF556">
        <v>2020</v>
      </c>
      <c r="AU556"/>
    </row>
    <row r="557" spans="1:47" x14ac:dyDescent="0.35">
      <c r="A557" t="s">
        <v>123</v>
      </c>
      <c r="B557" t="s">
        <v>135</v>
      </c>
      <c r="C557" t="s">
        <v>120</v>
      </c>
      <c r="E557" t="s">
        <v>121</v>
      </c>
      <c r="L557" t="s">
        <v>122</v>
      </c>
      <c r="M557" s="14">
        <v>44166</v>
      </c>
      <c r="N557" s="14">
        <v>44166</v>
      </c>
      <c r="P557">
        <v>449071.43</v>
      </c>
      <c r="X557" t="s">
        <v>135</v>
      </c>
      <c r="Y557">
        <v>12</v>
      </c>
      <c r="Z557">
        <v>12</v>
      </c>
      <c r="AA557">
        <v>2020</v>
      </c>
      <c r="AB557">
        <v>0</v>
      </c>
      <c r="AC557" t="s">
        <v>8</v>
      </c>
      <c r="AD557" t="s">
        <v>8</v>
      </c>
      <c r="AE557">
        <v>2020</v>
      </c>
      <c r="AF557">
        <v>2020</v>
      </c>
      <c r="AU557"/>
    </row>
    <row r="558" spans="1:47" x14ac:dyDescent="0.35">
      <c r="A558" t="s">
        <v>133</v>
      </c>
      <c r="C558" t="s">
        <v>149</v>
      </c>
      <c r="D558" t="s">
        <v>150</v>
      </c>
      <c r="E558" t="s">
        <v>121</v>
      </c>
      <c r="L558" t="s">
        <v>129</v>
      </c>
      <c r="M558" s="14">
        <v>44166</v>
      </c>
      <c r="N558" s="14">
        <v>44166</v>
      </c>
      <c r="O558">
        <v>736042.04</v>
      </c>
      <c r="X558" t="s">
        <v>134</v>
      </c>
      <c r="Y558">
        <v>12</v>
      </c>
      <c r="Z558">
        <v>12</v>
      </c>
      <c r="AA558">
        <v>2020</v>
      </c>
      <c r="AB558">
        <v>0</v>
      </c>
      <c r="AC558" t="s">
        <v>8</v>
      </c>
      <c r="AD558" t="s">
        <v>8</v>
      </c>
      <c r="AE558">
        <v>2020</v>
      </c>
      <c r="AF558">
        <v>2020</v>
      </c>
      <c r="AU558"/>
    </row>
    <row r="559" spans="1:47" x14ac:dyDescent="0.35">
      <c r="A559" t="s">
        <v>125</v>
      </c>
      <c r="C559" t="s">
        <v>149</v>
      </c>
      <c r="D559" t="s">
        <v>150</v>
      </c>
      <c r="E559" t="s">
        <v>121</v>
      </c>
      <c r="L559" t="s">
        <v>129</v>
      </c>
      <c r="M559" s="14">
        <v>44166</v>
      </c>
      <c r="N559" s="14">
        <v>44166</v>
      </c>
      <c r="O559">
        <v>-26732.74</v>
      </c>
      <c r="X559" t="s">
        <v>124</v>
      </c>
      <c r="Y559">
        <v>12</v>
      </c>
      <c r="Z559">
        <v>12</v>
      </c>
      <c r="AA559">
        <v>2020</v>
      </c>
      <c r="AB559">
        <v>0</v>
      </c>
      <c r="AC559" t="s">
        <v>8</v>
      </c>
      <c r="AD559" t="s">
        <v>8</v>
      </c>
      <c r="AE559">
        <v>2020</v>
      </c>
      <c r="AF559">
        <v>2020</v>
      </c>
      <c r="AU559"/>
    </row>
    <row r="560" spans="1:47" x14ac:dyDescent="0.35">
      <c r="A560" t="s">
        <v>170</v>
      </c>
      <c r="B560" t="s">
        <v>119</v>
      </c>
      <c r="C560" t="s">
        <v>149</v>
      </c>
      <c r="D560" t="s">
        <v>150</v>
      </c>
      <c r="E560" t="s">
        <v>121</v>
      </c>
      <c r="L560" t="s">
        <v>129</v>
      </c>
      <c r="M560" s="14">
        <v>44166</v>
      </c>
      <c r="N560" s="14">
        <v>44166</v>
      </c>
      <c r="O560">
        <v>-1334903.44</v>
      </c>
      <c r="X560" t="s">
        <v>119</v>
      </c>
      <c r="Y560">
        <v>12</v>
      </c>
      <c r="Z560">
        <v>12</v>
      </c>
      <c r="AA560">
        <v>2020</v>
      </c>
      <c r="AB560">
        <v>0</v>
      </c>
      <c r="AC560" t="s">
        <v>8</v>
      </c>
      <c r="AD560" t="s">
        <v>8</v>
      </c>
      <c r="AE560">
        <v>2020</v>
      </c>
      <c r="AF560">
        <v>2020</v>
      </c>
      <c r="AU560"/>
    </row>
    <row r="561" spans="1:47" x14ac:dyDescent="0.35">
      <c r="A561" t="s">
        <v>170</v>
      </c>
      <c r="B561" t="s">
        <v>135</v>
      </c>
      <c r="C561" t="s">
        <v>149</v>
      </c>
      <c r="D561" t="s">
        <v>150</v>
      </c>
      <c r="E561" t="s">
        <v>121</v>
      </c>
      <c r="L561" t="s">
        <v>129</v>
      </c>
      <c r="M561" s="14">
        <v>44166</v>
      </c>
      <c r="N561" s="14">
        <v>44166</v>
      </c>
      <c r="O561">
        <v>-5086.5200000000004</v>
      </c>
      <c r="X561" t="s">
        <v>135</v>
      </c>
      <c r="Y561">
        <v>12</v>
      </c>
      <c r="Z561">
        <v>12</v>
      </c>
      <c r="AA561">
        <v>2020</v>
      </c>
      <c r="AB561">
        <v>0</v>
      </c>
      <c r="AC561" t="s">
        <v>8</v>
      </c>
      <c r="AD561" t="s">
        <v>8</v>
      </c>
      <c r="AE561">
        <v>2020</v>
      </c>
      <c r="AF561">
        <v>2020</v>
      </c>
      <c r="AU561"/>
    </row>
    <row r="562" spans="1:47" x14ac:dyDescent="0.35">
      <c r="A562" t="s">
        <v>128</v>
      </c>
      <c r="C562" t="s">
        <v>149</v>
      </c>
      <c r="D562" t="s">
        <v>150</v>
      </c>
      <c r="E562" t="s">
        <v>121</v>
      </c>
      <c r="L562" t="s">
        <v>129</v>
      </c>
      <c r="M562" s="14">
        <v>44166</v>
      </c>
      <c r="N562" s="14">
        <v>44166</v>
      </c>
      <c r="O562">
        <v>-32106.45</v>
      </c>
      <c r="X562" t="s">
        <v>119</v>
      </c>
      <c r="Y562">
        <v>12</v>
      </c>
      <c r="Z562">
        <v>12</v>
      </c>
      <c r="AA562">
        <v>2020</v>
      </c>
      <c r="AB562">
        <v>0</v>
      </c>
      <c r="AC562" t="s">
        <v>8</v>
      </c>
      <c r="AD562" t="s">
        <v>8</v>
      </c>
      <c r="AE562">
        <v>2020</v>
      </c>
      <c r="AF562">
        <v>2020</v>
      </c>
      <c r="AU562"/>
    </row>
    <row r="563" spans="1:47" x14ac:dyDescent="0.35">
      <c r="A563" t="s">
        <v>171</v>
      </c>
      <c r="B563" t="s">
        <v>157</v>
      </c>
      <c r="C563" t="s">
        <v>149</v>
      </c>
      <c r="D563" t="s">
        <v>150</v>
      </c>
      <c r="E563" t="s">
        <v>121</v>
      </c>
      <c r="L563" t="s">
        <v>129</v>
      </c>
      <c r="M563" s="14">
        <v>44166</v>
      </c>
      <c r="N563" s="14">
        <v>44166</v>
      </c>
      <c r="O563">
        <v>-1839.99</v>
      </c>
      <c r="X563" t="s">
        <v>157</v>
      </c>
      <c r="Y563">
        <v>12</v>
      </c>
      <c r="Z563">
        <v>12</v>
      </c>
      <c r="AA563">
        <v>2020</v>
      </c>
      <c r="AB563">
        <v>0</v>
      </c>
      <c r="AC563" t="s">
        <v>8</v>
      </c>
      <c r="AD563" t="s">
        <v>8</v>
      </c>
      <c r="AE563">
        <v>2020</v>
      </c>
      <c r="AF563">
        <v>2020</v>
      </c>
      <c r="AU563"/>
    </row>
    <row r="564" spans="1:47" x14ac:dyDescent="0.35">
      <c r="A564" t="s">
        <v>136</v>
      </c>
      <c r="B564" t="s">
        <v>137</v>
      </c>
      <c r="C564" t="s">
        <v>149</v>
      </c>
      <c r="D564" t="s">
        <v>150</v>
      </c>
      <c r="E564" t="s">
        <v>121</v>
      </c>
      <c r="L564" t="s">
        <v>129</v>
      </c>
      <c r="M564" s="14">
        <v>44166</v>
      </c>
      <c r="N564" s="14">
        <v>44166</v>
      </c>
      <c r="O564">
        <v>-7327283.2300000004</v>
      </c>
      <c r="X564" t="s">
        <v>137</v>
      </c>
      <c r="Y564">
        <v>12</v>
      </c>
      <c r="Z564">
        <v>12</v>
      </c>
      <c r="AA564">
        <v>2020</v>
      </c>
      <c r="AB564">
        <v>0</v>
      </c>
      <c r="AC564" t="s">
        <v>8</v>
      </c>
      <c r="AD564" t="s">
        <v>8</v>
      </c>
      <c r="AE564">
        <v>2020</v>
      </c>
      <c r="AF564">
        <v>2020</v>
      </c>
      <c r="AU564"/>
    </row>
    <row r="565" spans="1:47" x14ac:dyDescent="0.35">
      <c r="A565" t="s">
        <v>123</v>
      </c>
      <c r="C565" t="s">
        <v>149</v>
      </c>
      <c r="D565" t="s">
        <v>150</v>
      </c>
      <c r="E565" t="s">
        <v>162</v>
      </c>
      <c r="L565" t="s">
        <v>129</v>
      </c>
      <c r="M565" s="14">
        <v>44166</v>
      </c>
      <c r="N565" s="14">
        <v>44166</v>
      </c>
      <c r="O565">
        <v>37420238.100000001</v>
      </c>
      <c r="X565" t="s">
        <v>124</v>
      </c>
      <c r="Y565">
        <v>12</v>
      </c>
      <c r="Z565">
        <v>12</v>
      </c>
      <c r="AA565">
        <v>2020</v>
      </c>
      <c r="AB565">
        <v>0</v>
      </c>
      <c r="AC565" t="s">
        <v>8</v>
      </c>
      <c r="AD565" t="s">
        <v>8</v>
      </c>
      <c r="AE565">
        <v>2020</v>
      </c>
      <c r="AF565">
        <v>2020</v>
      </c>
      <c r="AU565"/>
    </row>
    <row r="566" spans="1:47" x14ac:dyDescent="0.35">
      <c r="A566" t="s">
        <v>177</v>
      </c>
      <c r="C566" t="s">
        <v>149</v>
      </c>
      <c r="D566" t="s">
        <v>150</v>
      </c>
      <c r="E566" t="s">
        <v>121</v>
      </c>
      <c r="H566" t="s">
        <v>151</v>
      </c>
      <c r="L566" t="s">
        <v>129</v>
      </c>
      <c r="M566" s="14">
        <v>44166</v>
      </c>
      <c r="N566" s="14">
        <v>44166</v>
      </c>
      <c r="O566">
        <v>-1318.37</v>
      </c>
      <c r="X566" t="s">
        <v>140</v>
      </c>
      <c r="Y566">
        <v>12</v>
      </c>
      <c r="Z566">
        <v>12</v>
      </c>
      <c r="AA566">
        <v>2020</v>
      </c>
      <c r="AB566">
        <v>0</v>
      </c>
      <c r="AC566" t="s">
        <v>8</v>
      </c>
      <c r="AD566" t="s">
        <v>8</v>
      </c>
      <c r="AE566">
        <v>2020</v>
      </c>
      <c r="AF566">
        <v>2020</v>
      </c>
      <c r="AU566"/>
    </row>
    <row r="567" spans="1:47" x14ac:dyDescent="0.35">
      <c r="A567" t="s">
        <v>133</v>
      </c>
      <c r="C567" t="s">
        <v>120</v>
      </c>
      <c r="E567" t="s">
        <v>121</v>
      </c>
      <c r="L567" t="s">
        <v>129</v>
      </c>
      <c r="M567" s="14">
        <v>44166</v>
      </c>
      <c r="N567" s="14">
        <v>44166</v>
      </c>
      <c r="O567">
        <v>1819928.57</v>
      </c>
      <c r="X567" t="s">
        <v>134</v>
      </c>
      <c r="Y567">
        <v>12</v>
      </c>
      <c r="Z567">
        <v>12</v>
      </c>
      <c r="AA567">
        <v>2020</v>
      </c>
      <c r="AB567">
        <v>0</v>
      </c>
      <c r="AC567" t="s">
        <v>8</v>
      </c>
      <c r="AD567" t="s">
        <v>8</v>
      </c>
      <c r="AE567">
        <v>2020</v>
      </c>
      <c r="AF567">
        <v>2020</v>
      </c>
      <c r="AU567"/>
    </row>
    <row r="568" spans="1:47" x14ac:dyDescent="0.35">
      <c r="A568" t="s">
        <v>138</v>
      </c>
      <c r="B568" t="s">
        <v>140</v>
      </c>
      <c r="C568" t="s">
        <v>120</v>
      </c>
      <c r="E568" t="s">
        <v>121</v>
      </c>
      <c r="L568" t="s">
        <v>129</v>
      </c>
      <c r="M568" s="14">
        <v>44166</v>
      </c>
      <c r="N568" s="14">
        <v>44166</v>
      </c>
      <c r="O568">
        <v>200952.38</v>
      </c>
      <c r="X568" t="s">
        <v>140</v>
      </c>
      <c r="Y568">
        <v>12</v>
      </c>
      <c r="Z568">
        <v>12</v>
      </c>
      <c r="AA568">
        <v>2020</v>
      </c>
      <c r="AB568">
        <v>0</v>
      </c>
      <c r="AC568" t="s">
        <v>8</v>
      </c>
      <c r="AD568" t="s">
        <v>8</v>
      </c>
      <c r="AE568">
        <v>2020</v>
      </c>
      <c r="AF568">
        <v>2020</v>
      </c>
      <c r="AU568"/>
    </row>
    <row r="569" spans="1:47" x14ac:dyDescent="0.35">
      <c r="A569" t="s">
        <v>171</v>
      </c>
      <c r="C569" t="s">
        <v>149</v>
      </c>
      <c r="D569" t="s">
        <v>159</v>
      </c>
      <c r="E569" t="s">
        <v>121</v>
      </c>
      <c r="L569" t="s">
        <v>129</v>
      </c>
      <c r="M569" s="14">
        <v>44166</v>
      </c>
      <c r="N569" s="14">
        <v>44166</v>
      </c>
      <c r="O569">
        <v>71904.759999999995</v>
      </c>
      <c r="X569" t="s">
        <v>137</v>
      </c>
      <c r="Y569">
        <v>12</v>
      </c>
      <c r="Z569">
        <v>12</v>
      </c>
      <c r="AA569">
        <v>2020</v>
      </c>
      <c r="AB569">
        <v>0</v>
      </c>
      <c r="AC569" t="s">
        <v>8</v>
      </c>
      <c r="AD569" t="s">
        <v>8</v>
      </c>
      <c r="AE569">
        <v>2020</v>
      </c>
      <c r="AF569">
        <v>2020</v>
      </c>
      <c r="AU569"/>
    </row>
    <row r="570" spans="1:47" x14ac:dyDescent="0.35">
      <c r="A570" t="s">
        <v>143</v>
      </c>
      <c r="C570" t="s">
        <v>149</v>
      </c>
      <c r="D570" t="s">
        <v>159</v>
      </c>
      <c r="E570" t="s">
        <v>162</v>
      </c>
      <c r="L570" t="s">
        <v>129</v>
      </c>
      <c r="M570" s="14">
        <v>44166</v>
      </c>
      <c r="N570" s="14">
        <v>44166</v>
      </c>
      <c r="O570">
        <v>71904.759999999995</v>
      </c>
      <c r="X570" t="s">
        <v>144</v>
      </c>
      <c r="Y570">
        <v>12</v>
      </c>
      <c r="Z570">
        <v>12</v>
      </c>
      <c r="AA570">
        <v>2020</v>
      </c>
      <c r="AB570">
        <v>0</v>
      </c>
      <c r="AC570" t="s">
        <v>8</v>
      </c>
      <c r="AD570" t="s">
        <v>8</v>
      </c>
      <c r="AE570">
        <v>2020</v>
      </c>
      <c r="AF570">
        <v>2020</v>
      </c>
      <c r="AU570"/>
    </row>
    <row r="571" spans="1:47" x14ac:dyDescent="0.35">
      <c r="A571" t="s">
        <v>146</v>
      </c>
      <c r="B571" t="s">
        <v>119</v>
      </c>
      <c r="C571" t="s">
        <v>149</v>
      </c>
      <c r="D571" t="s">
        <v>159</v>
      </c>
      <c r="E571" t="s">
        <v>121</v>
      </c>
      <c r="L571" t="s">
        <v>129</v>
      </c>
      <c r="M571" s="14">
        <v>44166</v>
      </c>
      <c r="N571" s="14">
        <v>44166</v>
      </c>
      <c r="O571">
        <v>30238.1</v>
      </c>
      <c r="X571" t="s">
        <v>119</v>
      </c>
      <c r="Y571">
        <v>12</v>
      </c>
      <c r="Z571">
        <v>12</v>
      </c>
      <c r="AA571">
        <v>2020</v>
      </c>
      <c r="AB571">
        <v>0</v>
      </c>
      <c r="AC571" t="s">
        <v>8</v>
      </c>
      <c r="AD571" t="s">
        <v>8</v>
      </c>
      <c r="AE571">
        <v>2020</v>
      </c>
      <c r="AF571">
        <v>2020</v>
      </c>
      <c r="AU571"/>
    </row>
    <row r="572" spans="1:47" x14ac:dyDescent="0.35">
      <c r="A572" t="s">
        <v>148</v>
      </c>
      <c r="C572" t="s">
        <v>149</v>
      </c>
      <c r="D572" t="s">
        <v>150</v>
      </c>
      <c r="E572" t="s">
        <v>121</v>
      </c>
      <c r="H572" t="s">
        <v>151</v>
      </c>
      <c r="L572" t="s">
        <v>129</v>
      </c>
      <c r="M572" s="14">
        <v>44166</v>
      </c>
      <c r="N572" s="14">
        <v>44166</v>
      </c>
      <c r="O572">
        <v>-552256.52</v>
      </c>
      <c r="X572" t="s">
        <v>152</v>
      </c>
      <c r="Y572">
        <v>12</v>
      </c>
      <c r="Z572">
        <v>12</v>
      </c>
      <c r="AA572">
        <v>2020</v>
      </c>
      <c r="AB572">
        <v>0</v>
      </c>
      <c r="AC572" t="s">
        <v>8</v>
      </c>
      <c r="AD572" t="s">
        <v>8</v>
      </c>
      <c r="AE572">
        <v>2020</v>
      </c>
      <c r="AF572">
        <v>2020</v>
      </c>
      <c r="AU572"/>
    </row>
    <row r="573" spans="1:47" x14ac:dyDescent="0.35">
      <c r="A573" t="s">
        <v>148</v>
      </c>
      <c r="C573" t="s">
        <v>149</v>
      </c>
      <c r="D573" t="s">
        <v>150</v>
      </c>
      <c r="E573" t="s">
        <v>121</v>
      </c>
      <c r="L573" t="s">
        <v>129</v>
      </c>
      <c r="M573" s="14">
        <v>44166</v>
      </c>
      <c r="N573" s="14">
        <v>44166</v>
      </c>
      <c r="O573">
        <v>2670952.38</v>
      </c>
      <c r="X573" t="s">
        <v>152</v>
      </c>
      <c r="Y573">
        <v>12</v>
      </c>
      <c r="Z573">
        <v>12</v>
      </c>
      <c r="AA573">
        <v>2020</v>
      </c>
      <c r="AB573">
        <v>0</v>
      </c>
      <c r="AC573" t="s">
        <v>8</v>
      </c>
      <c r="AD573" t="s">
        <v>8</v>
      </c>
      <c r="AE573">
        <v>2020</v>
      </c>
      <c r="AF573">
        <v>2020</v>
      </c>
      <c r="AU573"/>
    </row>
    <row r="574" spans="1:47" x14ac:dyDescent="0.35">
      <c r="B574" t="s">
        <v>137</v>
      </c>
      <c r="C574" t="s">
        <v>120</v>
      </c>
      <c r="E574" t="s">
        <v>121</v>
      </c>
      <c r="L574" t="s">
        <v>129</v>
      </c>
      <c r="M574" s="14">
        <v>44166</v>
      </c>
      <c r="N574" s="14">
        <v>44166</v>
      </c>
      <c r="O574">
        <v>1098690.48</v>
      </c>
      <c r="X574" t="s">
        <v>137</v>
      </c>
      <c r="Y574">
        <v>12</v>
      </c>
      <c r="Z574">
        <v>12</v>
      </c>
      <c r="AA574">
        <v>2020</v>
      </c>
      <c r="AB574">
        <v>0</v>
      </c>
      <c r="AC574" t="s">
        <v>8</v>
      </c>
      <c r="AD574" t="s">
        <v>8</v>
      </c>
      <c r="AE574">
        <v>2020</v>
      </c>
      <c r="AF574">
        <v>2020</v>
      </c>
      <c r="AU574"/>
    </row>
    <row r="575" spans="1:47" x14ac:dyDescent="0.35">
      <c r="A575" t="s">
        <v>165</v>
      </c>
      <c r="C575" t="s">
        <v>149</v>
      </c>
      <c r="D575" t="s">
        <v>150</v>
      </c>
      <c r="E575" t="s">
        <v>121</v>
      </c>
      <c r="L575" t="s">
        <v>129</v>
      </c>
      <c r="M575" s="14">
        <v>44166</v>
      </c>
      <c r="N575" s="14">
        <v>44166</v>
      </c>
      <c r="O575">
        <v>7385788.1200000001</v>
      </c>
      <c r="X575" t="s">
        <v>124</v>
      </c>
      <c r="Y575">
        <v>12</v>
      </c>
      <c r="Z575">
        <v>12</v>
      </c>
      <c r="AA575">
        <v>2020</v>
      </c>
      <c r="AB575">
        <v>0</v>
      </c>
      <c r="AC575" t="s">
        <v>8</v>
      </c>
      <c r="AD575" t="s">
        <v>8</v>
      </c>
      <c r="AE575">
        <v>2020</v>
      </c>
      <c r="AF575">
        <v>2020</v>
      </c>
      <c r="AU575"/>
    </row>
    <row r="576" spans="1:47" x14ac:dyDescent="0.35">
      <c r="A576" t="s">
        <v>171</v>
      </c>
      <c r="C576" t="s">
        <v>149</v>
      </c>
      <c r="D576" t="s">
        <v>159</v>
      </c>
      <c r="E576" t="s">
        <v>121</v>
      </c>
      <c r="L576" t="s">
        <v>129</v>
      </c>
      <c r="M576" s="14">
        <v>44166</v>
      </c>
      <c r="N576" s="14">
        <v>44166</v>
      </c>
      <c r="O576">
        <v>957349.45</v>
      </c>
      <c r="X576" t="s">
        <v>137</v>
      </c>
      <c r="Y576">
        <v>12</v>
      </c>
      <c r="Z576">
        <v>12</v>
      </c>
      <c r="AA576">
        <v>2020</v>
      </c>
      <c r="AB576">
        <v>0</v>
      </c>
      <c r="AC576" t="s">
        <v>8</v>
      </c>
      <c r="AD576" t="s">
        <v>8</v>
      </c>
      <c r="AE576">
        <v>2020</v>
      </c>
      <c r="AF576">
        <v>2020</v>
      </c>
      <c r="AU576"/>
    </row>
    <row r="577" spans="1:47" x14ac:dyDescent="0.35">
      <c r="A577" t="s">
        <v>138</v>
      </c>
      <c r="C577" t="s">
        <v>149</v>
      </c>
      <c r="D577" t="s">
        <v>150</v>
      </c>
      <c r="E577" t="s">
        <v>121</v>
      </c>
      <c r="L577" t="s">
        <v>129</v>
      </c>
      <c r="M577" s="14">
        <v>44166</v>
      </c>
      <c r="N577" s="14">
        <v>44166</v>
      </c>
      <c r="O577">
        <v>363543.35</v>
      </c>
      <c r="X577" t="s">
        <v>139</v>
      </c>
      <c r="Y577">
        <v>12</v>
      </c>
      <c r="Z577">
        <v>12</v>
      </c>
      <c r="AA577">
        <v>2020</v>
      </c>
      <c r="AB577">
        <v>0</v>
      </c>
      <c r="AC577" t="s">
        <v>8</v>
      </c>
      <c r="AD577" t="s">
        <v>8</v>
      </c>
      <c r="AE577">
        <v>2020</v>
      </c>
      <c r="AF577">
        <v>2020</v>
      </c>
      <c r="AU577"/>
    </row>
    <row r="578" spans="1:47" x14ac:dyDescent="0.35">
      <c r="A578" t="s">
        <v>136</v>
      </c>
      <c r="C578" t="s">
        <v>120</v>
      </c>
      <c r="E578" t="s">
        <v>121</v>
      </c>
      <c r="L578" t="s">
        <v>129</v>
      </c>
      <c r="M578" s="14">
        <v>44166</v>
      </c>
      <c r="N578" s="14">
        <v>44166</v>
      </c>
      <c r="O578">
        <v>279595.24</v>
      </c>
      <c r="X578" t="s">
        <v>137</v>
      </c>
      <c r="Y578">
        <v>12</v>
      </c>
      <c r="Z578">
        <v>12</v>
      </c>
      <c r="AA578">
        <v>2020</v>
      </c>
      <c r="AB578">
        <v>0</v>
      </c>
      <c r="AC578" t="s">
        <v>8</v>
      </c>
      <c r="AD578" t="s">
        <v>8</v>
      </c>
      <c r="AE578">
        <v>2020</v>
      </c>
      <c r="AF578">
        <v>2020</v>
      </c>
      <c r="AU578"/>
    </row>
    <row r="579" spans="1:47" x14ac:dyDescent="0.35">
      <c r="A579" t="s">
        <v>125</v>
      </c>
      <c r="B579" t="s">
        <v>135</v>
      </c>
      <c r="C579" t="s">
        <v>120</v>
      </c>
      <c r="E579" t="s">
        <v>121</v>
      </c>
      <c r="L579" t="s">
        <v>129</v>
      </c>
      <c r="M579" s="14">
        <v>44166</v>
      </c>
      <c r="N579" s="14">
        <v>44166</v>
      </c>
      <c r="O579">
        <v>325595.24</v>
      </c>
      <c r="X579" t="s">
        <v>135</v>
      </c>
      <c r="Y579">
        <v>12</v>
      </c>
      <c r="Z579">
        <v>12</v>
      </c>
      <c r="AA579">
        <v>2020</v>
      </c>
      <c r="AB579">
        <v>0</v>
      </c>
      <c r="AC579" t="s">
        <v>8</v>
      </c>
      <c r="AD579" t="s">
        <v>8</v>
      </c>
      <c r="AE579">
        <v>2020</v>
      </c>
      <c r="AF579">
        <v>2020</v>
      </c>
      <c r="AU579"/>
    </row>
    <row r="580" spans="1:47" x14ac:dyDescent="0.35">
      <c r="A580" t="s">
        <v>126</v>
      </c>
      <c r="C580" t="s">
        <v>120</v>
      </c>
      <c r="E580" t="s">
        <v>121</v>
      </c>
      <c r="L580" t="s">
        <v>129</v>
      </c>
      <c r="M580" s="14">
        <v>44166</v>
      </c>
      <c r="N580" s="14">
        <v>44166</v>
      </c>
      <c r="O580">
        <v>4316523.8099999996</v>
      </c>
      <c r="X580" t="s">
        <v>127</v>
      </c>
      <c r="Y580">
        <v>12</v>
      </c>
      <c r="Z580">
        <v>12</v>
      </c>
      <c r="AA580">
        <v>2020</v>
      </c>
      <c r="AB580">
        <v>0</v>
      </c>
      <c r="AC580" t="s">
        <v>8</v>
      </c>
      <c r="AD580" t="s">
        <v>8</v>
      </c>
      <c r="AE580">
        <v>2020</v>
      </c>
      <c r="AF580">
        <v>2020</v>
      </c>
      <c r="AU580"/>
    </row>
    <row r="581" spans="1:47" x14ac:dyDescent="0.35">
      <c r="A581" t="s">
        <v>148</v>
      </c>
      <c r="C581" t="s">
        <v>149</v>
      </c>
      <c r="D581" t="s">
        <v>150</v>
      </c>
      <c r="E581" t="s">
        <v>121</v>
      </c>
      <c r="L581" t="s">
        <v>129</v>
      </c>
      <c r="M581" s="14">
        <v>44166</v>
      </c>
      <c r="N581" s="14">
        <v>44166</v>
      </c>
      <c r="O581">
        <v>9597814.9100000001</v>
      </c>
      <c r="X581" t="s">
        <v>152</v>
      </c>
      <c r="Y581">
        <v>12</v>
      </c>
      <c r="Z581">
        <v>12</v>
      </c>
      <c r="AA581">
        <v>2020</v>
      </c>
      <c r="AB581">
        <v>0</v>
      </c>
      <c r="AC581" t="s">
        <v>8</v>
      </c>
      <c r="AD581" t="s">
        <v>8</v>
      </c>
      <c r="AE581">
        <v>2020</v>
      </c>
      <c r="AF581">
        <v>2020</v>
      </c>
      <c r="AU581"/>
    </row>
    <row r="582" spans="1:47" x14ac:dyDescent="0.35">
      <c r="A582" t="s">
        <v>141</v>
      </c>
      <c r="C582" t="s">
        <v>120</v>
      </c>
      <c r="E582" t="s">
        <v>121</v>
      </c>
      <c r="L582" t="s">
        <v>129</v>
      </c>
      <c r="M582" s="14">
        <v>44166</v>
      </c>
      <c r="N582" s="14">
        <v>44166</v>
      </c>
      <c r="O582">
        <v>322809.52</v>
      </c>
      <c r="X582" t="s">
        <v>142</v>
      </c>
      <c r="Y582">
        <v>12</v>
      </c>
      <c r="Z582">
        <v>12</v>
      </c>
      <c r="AA582">
        <v>2020</v>
      </c>
      <c r="AB582">
        <v>0</v>
      </c>
      <c r="AC582" t="s">
        <v>8</v>
      </c>
      <c r="AD582" t="s">
        <v>8</v>
      </c>
      <c r="AE582">
        <v>2020</v>
      </c>
      <c r="AF582">
        <v>2020</v>
      </c>
      <c r="AU582"/>
    </row>
    <row r="583" spans="1:47" x14ac:dyDescent="0.35">
      <c r="A583" t="s">
        <v>153</v>
      </c>
      <c r="C583" t="s">
        <v>149</v>
      </c>
      <c r="D583" t="s">
        <v>150</v>
      </c>
      <c r="E583" t="s">
        <v>121</v>
      </c>
      <c r="H583" t="s">
        <v>151</v>
      </c>
      <c r="L583" t="s">
        <v>129</v>
      </c>
      <c r="M583" s="14">
        <v>44166</v>
      </c>
      <c r="N583" s="14">
        <v>44166</v>
      </c>
      <c r="O583">
        <v>-289.52999999999997</v>
      </c>
      <c r="X583" t="s">
        <v>154</v>
      </c>
      <c r="Y583">
        <v>12</v>
      </c>
      <c r="Z583">
        <v>12</v>
      </c>
      <c r="AA583">
        <v>2020</v>
      </c>
      <c r="AB583">
        <v>0</v>
      </c>
      <c r="AC583" t="s">
        <v>8</v>
      </c>
      <c r="AD583" t="s">
        <v>8</v>
      </c>
      <c r="AE583">
        <v>2020</v>
      </c>
      <c r="AF583">
        <v>2020</v>
      </c>
      <c r="AU583"/>
    </row>
    <row r="584" spans="1:47" x14ac:dyDescent="0.35">
      <c r="A584" t="s">
        <v>148</v>
      </c>
      <c r="C584" t="s">
        <v>149</v>
      </c>
      <c r="D584" t="s">
        <v>150</v>
      </c>
      <c r="E584" t="s">
        <v>121</v>
      </c>
      <c r="L584" t="s">
        <v>129</v>
      </c>
      <c r="M584" s="14">
        <v>44166</v>
      </c>
      <c r="N584" s="14">
        <v>44166</v>
      </c>
      <c r="O584">
        <v>1365420.79</v>
      </c>
      <c r="X584" t="s">
        <v>152</v>
      </c>
      <c r="Y584">
        <v>12</v>
      </c>
      <c r="Z584">
        <v>12</v>
      </c>
      <c r="AA584">
        <v>2020</v>
      </c>
      <c r="AB584">
        <v>0</v>
      </c>
      <c r="AC584" t="s">
        <v>8</v>
      </c>
      <c r="AD584" t="s">
        <v>8</v>
      </c>
      <c r="AE584">
        <v>2020</v>
      </c>
      <c r="AF584">
        <v>2020</v>
      </c>
      <c r="AU584"/>
    </row>
    <row r="585" spans="1:47" x14ac:dyDescent="0.35">
      <c r="A585" t="s">
        <v>143</v>
      </c>
      <c r="C585" t="s">
        <v>120</v>
      </c>
      <c r="E585" t="s">
        <v>121</v>
      </c>
      <c r="L585" t="s">
        <v>129</v>
      </c>
      <c r="M585" s="14">
        <v>44166</v>
      </c>
      <c r="N585" s="14">
        <v>44166</v>
      </c>
      <c r="O585">
        <v>40023.81</v>
      </c>
      <c r="X585" t="s">
        <v>144</v>
      </c>
      <c r="Y585">
        <v>12</v>
      </c>
      <c r="Z585">
        <v>12</v>
      </c>
      <c r="AA585">
        <v>2020</v>
      </c>
      <c r="AB585">
        <v>0</v>
      </c>
      <c r="AC585" t="s">
        <v>8</v>
      </c>
      <c r="AD585" t="s">
        <v>8</v>
      </c>
      <c r="AE585">
        <v>2020</v>
      </c>
      <c r="AF585">
        <v>2020</v>
      </c>
      <c r="AU585"/>
    </row>
    <row r="586" spans="1:47" x14ac:dyDescent="0.35">
      <c r="A586" t="s">
        <v>155</v>
      </c>
      <c r="C586" t="s">
        <v>149</v>
      </c>
      <c r="D586" t="s">
        <v>150</v>
      </c>
      <c r="E586" t="s">
        <v>121</v>
      </c>
      <c r="L586" t="s">
        <v>129</v>
      </c>
      <c r="M586" s="14">
        <v>44166</v>
      </c>
      <c r="N586" s="14">
        <v>44166</v>
      </c>
      <c r="O586">
        <v>187742.87</v>
      </c>
      <c r="X586" t="s">
        <v>156</v>
      </c>
      <c r="Y586">
        <v>12</v>
      </c>
      <c r="Z586">
        <v>12</v>
      </c>
      <c r="AA586">
        <v>2020</v>
      </c>
      <c r="AB586">
        <v>0</v>
      </c>
      <c r="AC586" t="s">
        <v>8</v>
      </c>
      <c r="AD586" t="s">
        <v>8</v>
      </c>
      <c r="AE586">
        <v>2020</v>
      </c>
      <c r="AF586">
        <v>2020</v>
      </c>
      <c r="AU586"/>
    </row>
    <row r="587" spans="1:47" x14ac:dyDescent="0.35">
      <c r="A587" t="s">
        <v>165</v>
      </c>
      <c r="C587" t="s">
        <v>149</v>
      </c>
      <c r="D587" t="s">
        <v>150</v>
      </c>
      <c r="E587" t="s">
        <v>121</v>
      </c>
      <c r="H587" t="s">
        <v>151</v>
      </c>
      <c r="L587" t="s">
        <v>129</v>
      </c>
      <c r="M587" s="14">
        <v>44196</v>
      </c>
      <c r="N587" s="14">
        <v>44196</v>
      </c>
      <c r="O587">
        <v>-9161.3700000000008</v>
      </c>
      <c r="X587" t="s">
        <v>124</v>
      </c>
      <c r="Y587">
        <v>12</v>
      </c>
      <c r="Z587">
        <v>12</v>
      </c>
      <c r="AA587">
        <v>2020</v>
      </c>
      <c r="AB587">
        <v>0</v>
      </c>
      <c r="AC587" t="s">
        <v>8</v>
      </c>
      <c r="AD587" t="s">
        <v>8</v>
      </c>
      <c r="AE587">
        <v>2020</v>
      </c>
      <c r="AF587">
        <v>2020</v>
      </c>
      <c r="AU587"/>
    </row>
    <row r="588" spans="1:47" x14ac:dyDescent="0.35">
      <c r="A588" t="s">
        <v>123</v>
      </c>
      <c r="C588" t="s">
        <v>149</v>
      </c>
      <c r="D588" t="s">
        <v>150</v>
      </c>
      <c r="E588" t="s">
        <v>121</v>
      </c>
      <c r="H588" t="s">
        <v>151</v>
      </c>
      <c r="L588" t="s">
        <v>129</v>
      </c>
      <c r="M588" s="14">
        <v>44196</v>
      </c>
      <c r="N588" s="14">
        <v>44196</v>
      </c>
      <c r="O588">
        <v>-17481.77</v>
      </c>
      <c r="X588" t="s">
        <v>124</v>
      </c>
      <c r="Y588">
        <v>12</v>
      </c>
      <c r="Z588">
        <v>12</v>
      </c>
      <c r="AA588">
        <v>2020</v>
      </c>
      <c r="AB588">
        <v>0</v>
      </c>
      <c r="AC588" t="s">
        <v>8</v>
      </c>
      <c r="AD588" t="s">
        <v>8</v>
      </c>
      <c r="AE588">
        <v>2020</v>
      </c>
      <c r="AF588">
        <v>2020</v>
      </c>
      <c r="AU588"/>
    </row>
    <row r="589" spans="1:47" x14ac:dyDescent="0.35">
      <c r="A589" t="s">
        <v>146</v>
      </c>
      <c r="B589" t="s">
        <v>140</v>
      </c>
      <c r="C589" t="s">
        <v>149</v>
      </c>
      <c r="D589" t="s">
        <v>150</v>
      </c>
      <c r="E589" t="s">
        <v>121</v>
      </c>
      <c r="H589" t="s">
        <v>151</v>
      </c>
      <c r="L589" t="s">
        <v>129</v>
      </c>
      <c r="M589" s="14">
        <v>44196</v>
      </c>
      <c r="N589" s="14">
        <v>44196</v>
      </c>
      <c r="O589">
        <v>-738804.47</v>
      </c>
      <c r="X589" t="s">
        <v>140</v>
      </c>
      <c r="Y589">
        <v>12</v>
      </c>
      <c r="Z589">
        <v>12</v>
      </c>
      <c r="AA589">
        <v>2020</v>
      </c>
      <c r="AB589">
        <v>0</v>
      </c>
      <c r="AC589" t="s">
        <v>8</v>
      </c>
      <c r="AD589" t="s">
        <v>8</v>
      </c>
      <c r="AE589">
        <v>2020</v>
      </c>
      <c r="AF589">
        <v>2020</v>
      </c>
      <c r="AU589"/>
    </row>
    <row r="590" spans="1:47" x14ac:dyDescent="0.35">
      <c r="A590" t="s">
        <v>148</v>
      </c>
      <c r="C590" t="s">
        <v>173</v>
      </c>
      <c r="D590" t="s">
        <v>150</v>
      </c>
      <c r="E590" t="s">
        <v>162</v>
      </c>
      <c r="L590" t="s">
        <v>122</v>
      </c>
      <c r="M590" s="14">
        <v>44196</v>
      </c>
      <c r="N590" s="14">
        <v>44196</v>
      </c>
      <c r="P590">
        <v>41088752.299999997</v>
      </c>
      <c r="X590" t="s">
        <v>152</v>
      </c>
      <c r="Y590">
        <v>12</v>
      </c>
      <c r="Z590">
        <v>12</v>
      </c>
      <c r="AA590">
        <v>2020</v>
      </c>
      <c r="AB590">
        <v>0</v>
      </c>
      <c r="AC590" t="s">
        <v>8</v>
      </c>
      <c r="AD590" t="s">
        <v>8</v>
      </c>
      <c r="AE590">
        <v>2020</v>
      </c>
      <c r="AF590">
        <v>2020</v>
      </c>
      <c r="AU590"/>
    </row>
    <row r="591" spans="1:47" x14ac:dyDescent="0.35">
      <c r="A591" t="s">
        <v>165</v>
      </c>
      <c r="C591" t="s">
        <v>149</v>
      </c>
      <c r="D591" t="s">
        <v>150</v>
      </c>
      <c r="E591" t="s">
        <v>121</v>
      </c>
      <c r="H591" t="s">
        <v>151</v>
      </c>
      <c r="L591" t="s">
        <v>129</v>
      </c>
      <c r="M591" s="14">
        <v>44196</v>
      </c>
      <c r="N591" s="14">
        <v>44196</v>
      </c>
      <c r="O591">
        <v>-14885.73</v>
      </c>
      <c r="X591" t="s">
        <v>124</v>
      </c>
      <c r="Y591">
        <v>12</v>
      </c>
      <c r="Z591">
        <v>12</v>
      </c>
      <c r="AA591">
        <v>2020</v>
      </c>
      <c r="AB591">
        <v>0</v>
      </c>
      <c r="AC591" t="s">
        <v>8</v>
      </c>
      <c r="AD591" t="s">
        <v>8</v>
      </c>
      <c r="AE591">
        <v>2020</v>
      </c>
      <c r="AF591">
        <v>2020</v>
      </c>
      <c r="AU591"/>
    </row>
    <row r="592" spans="1:47" x14ac:dyDescent="0.35">
      <c r="A592" t="s">
        <v>131</v>
      </c>
      <c r="C592" t="s">
        <v>149</v>
      </c>
      <c r="D592" t="s">
        <v>150</v>
      </c>
      <c r="E592" t="s">
        <v>121</v>
      </c>
      <c r="H592" t="s">
        <v>151</v>
      </c>
      <c r="L592" t="s">
        <v>129</v>
      </c>
      <c r="M592" s="14">
        <v>44196</v>
      </c>
      <c r="N592" s="14">
        <v>44196</v>
      </c>
      <c r="O592">
        <v>-2638.59</v>
      </c>
      <c r="X592" t="s">
        <v>132</v>
      </c>
      <c r="Y592">
        <v>12</v>
      </c>
      <c r="Z592">
        <v>12</v>
      </c>
      <c r="AA592">
        <v>2020</v>
      </c>
      <c r="AB592">
        <v>0</v>
      </c>
      <c r="AC592" t="s">
        <v>8</v>
      </c>
      <c r="AD592" t="s">
        <v>8</v>
      </c>
      <c r="AE592">
        <v>2020</v>
      </c>
      <c r="AF592">
        <v>2020</v>
      </c>
      <c r="AU592"/>
    </row>
    <row r="593" spans="1:47" x14ac:dyDescent="0.35">
      <c r="B593" t="s">
        <v>157</v>
      </c>
      <c r="C593" t="s">
        <v>120</v>
      </c>
      <c r="D593" t="s">
        <v>150</v>
      </c>
      <c r="E593" t="s">
        <v>121</v>
      </c>
      <c r="L593" t="s">
        <v>129</v>
      </c>
      <c r="M593" s="14">
        <v>44197</v>
      </c>
      <c r="N593" s="14">
        <v>44197</v>
      </c>
      <c r="O593">
        <v>1946104.28</v>
      </c>
      <c r="X593" t="s">
        <v>157</v>
      </c>
      <c r="Y593">
        <v>1</v>
      </c>
      <c r="Z593">
        <v>1</v>
      </c>
      <c r="AA593">
        <v>2021</v>
      </c>
      <c r="AB593">
        <v>0</v>
      </c>
      <c r="AC593" t="s">
        <v>8</v>
      </c>
      <c r="AD593" t="s">
        <v>8</v>
      </c>
      <c r="AE593">
        <v>2021</v>
      </c>
      <c r="AF593">
        <v>2021</v>
      </c>
      <c r="AU593"/>
    </row>
    <row r="594" spans="1:47" x14ac:dyDescent="0.35">
      <c r="A594" t="s">
        <v>131</v>
      </c>
      <c r="C594" t="s">
        <v>120</v>
      </c>
      <c r="D594" t="s">
        <v>150</v>
      </c>
      <c r="E594" t="s">
        <v>121</v>
      </c>
      <c r="L594" t="s">
        <v>129</v>
      </c>
      <c r="M594" s="14">
        <v>44197</v>
      </c>
      <c r="N594" s="14">
        <v>44197</v>
      </c>
      <c r="O594">
        <v>0</v>
      </c>
      <c r="X594" t="s">
        <v>132</v>
      </c>
      <c r="Y594">
        <v>1</v>
      </c>
      <c r="Z594">
        <v>1</v>
      </c>
      <c r="AA594">
        <v>2021</v>
      </c>
      <c r="AB594">
        <v>0</v>
      </c>
      <c r="AC594" t="s">
        <v>8</v>
      </c>
      <c r="AD594" t="s">
        <v>8</v>
      </c>
      <c r="AE594">
        <v>2021</v>
      </c>
      <c r="AF594">
        <v>2021</v>
      </c>
      <c r="AU594"/>
    </row>
    <row r="595" spans="1:47" x14ac:dyDescent="0.35">
      <c r="A595" t="s">
        <v>163</v>
      </c>
      <c r="C595" t="s">
        <v>120</v>
      </c>
      <c r="D595" t="s">
        <v>159</v>
      </c>
      <c r="E595" t="s">
        <v>121</v>
      </c>
      <c r="L595" t="s">
        <v>129</v>
      </c>
      <c r="M595" s="14">
        <v>44197</v>
      </c>
      <c r="N595" s="14">
        <v>44197</v>
      </c>
      <c r="O595">
        <v>0</v>
      </c>
      <c r="X595" t="s">
        <v>164</v>
      </c>
      <c r="Y595">
        <v>1</v>
      </c>
      <c r="Z595">
        <v>1</v>
      </c>
      <c r="AA595">
        <v>2021</v>
      </c>
      <c r="AB595">
        <v>0</v>
      </c>
      <c r="AC595" t="s">
        <v>8</v>
      </c>
      <c r="AD595" t="s">
        <v>8</v>
      </c>
      <c r="AE595">
        <v>2021</v>
      </c>
      <c r="AF595">
        <v>2021</v>
      </c>
      <c r="AU595"/>
    </row>
    <row r="596" spans="1:47" x14ac:dyDescent="0.35">
      <c r="A596" t="s">
        <v>153</v>
      </c>
      <c r="C596" t="s">
        <v>120</v>
      </c>
      <c r="D596" t="s">
        <v>150</v>
      </c>
      <c r="E596" t="s">
        <v>121</v>
      </c>
      <c r="L596" t="s">
        <v>129</v>
      </c>
      <c r="M596" s="14">
        <v>44197</v>
      </c>
      <c r="N596" s="14">
        <v>44197</v>
      </c>
      <c r="O596">
        <v>0</v>
      </c>
      <c r="X596" t="s">
        <v>154</v>
      </c>
      <c r="Y596">
        <v>1</v>
      </c>
      <c r="Z596">
        <v>1</v>
      </c>
      <c r="AA596">
        <v>2021</v>
      </c>
      <c r="AB596">
        <v>0</v>
      </c>
      <c r="AC596" t="s">
        <v>8</v>
      </c>
      <c r="AD596" t="s">
        <v>8</v>
      </c>
      <c r="AE596">
        <v>2021</v>
      </c>
      <c r="AF596">
        <v>2021</v>
      </c>
      <c r="AU596"/>
    </row>
    <row r="597" spans="1:47" x14ac:dyDescent="0.35">
      <c r="B597" t="s">
        <v>119</v>
      </c>
      <c r="C597" t="s">
        <v>120</v>
      </c>
      <c r="D597" t="s">
        <v>150</v>
      </c>
      <c r="E597" t="s">
        <v>121</v>
      </c>
      <c r="L597" t="s">
        <v>129</v>
      </c>
      <c r="M597" s="14">
        <v>44197</v>
      </c>
      <c r="N597" s="14">
        <v>44197</v>
      </c>
      <c r="O597">
        <v>1920000</v>
      </c>
      <c r="X597" t="s">
        <v>119</v>
      </c>
      <c r="Y597">
        <v>1</v>
      </c>
      <c r="Z597">
        <v>1</v>
      </c>
      <c r="AA597">
        <v>2021</v>
      </c>
      <c r="AB597">
        <v>0</v>
      </c>
      <c r="AC597" t="s">
        <v>8</v>
      </c>
      <c r="AD597" t="s">
        <v>8</v>
      </c>
      <c r="AE597">
        <v>2021</v>
      </c>
      <c r="AF597">
        <v>2021</v>
      </c>
      <c r="AU597"/>
    </row>
    <row r="598" spans="1:47" x14ac:dyDescent="0.35">
      <c r="B598" t="s">
        <v>135</v>
      </c>
      <c r="C598" t="s">
        <v>120</v>
      </c>
      <c r="D598" t="s">
        <v>150</v>
      </c>
      <c r="E598" t="s">
        <v>121</v>
      </c>
      <c r="L598" t="s">
        <v>129</v>
      </c>
      <c r="M598" s="14">
        <v>44197</v>
      </c>
      <c r="N598" s="14">
        <v>44197</v>
      </c>
      <c r="O598">
        <v>0</v>
      </c>
      <c r="X598" t="s">
        <v>135</v>
      </c>
      <c r="Y598">
        <v>1</v>
      </c>
      <c r="Z598">
        <v>1</v>
      </c>
      <c r="AA598">
        <v>2021</v>
      </c>
      <c r="AB598">
        <v>0</v>
      </c>
      <c r="AC598" t="s">
        <v>8</v>
      </c>
      <c r="AD598" t="s">
        <v>8</v>
      </c>
      <c r="AE598">
        <v>2021</v>
      </c>
      <c r="AF598">
        <v>2021</v>
      </c>
      <c r="AU598"/>
    </row>
    <row r="599" spans="1:47" x14ac:dyDescent="0.35">
      <c r="A599" t="s">
        <v>126</v>
      </c>
      <c r="C599" t="s">
        <v>120</v>
      </c>
      <c r="D599" t="s">
        <v>150</v>
      </c>
      <c r="E599" t="s">
        <v>121</v>
      </c>
      <c r="L599" t="s">
        <v>129</v>
      </c>
      <c r="M599" s="14">
        <v>44197</v>
      </c>
      <c r="N599" s="14">
        <v>44197</v>
      </c>
      <c r="O599">
        <v>7800</v>
      </c>
      <c r="X599" t="s">
        <v>127</v>
      </c>
      <c r="Y599">
        <v>1</v>
      </c>
      <c r="Z599">
        <v>1</v>
      </c>
      <c r="AA599">
        <v>2021</v>
      </c>
      <c r="AB599">
        <v>0</v>
      </c>
      <c r="AC599" t="s">
        <v>8</v>
      </c>
      <c r="AD599" t="s">
        <v>8</v>
      </c>
      <c r="AE599">
        <v>2021</v>
      </c>
      <c r="AF599">
        <v>2021</v>
      </c>
      <c r="AU599"/>
    </row>
    <row r="600" spans="1:47" x14ac:dyDescent="0.35">
      <c r="B600" t="s">
        <v>124</v>
      </c>
      <c r="C600" t="s">
        <v>120</v>
      </c>
      <c r="D600" t="s">
        <v>150</v>
      </c>
      <c r="E600" t="s">
        <v>121</v>
      </c>
      <c r="L600" t="s">
        <v>129</v>
      </c>
      <c r="M600" s="14">
        <v>44197</v>
      </c>
      <c r="N600" s="14">
        <v>44197</v>
      </c>
      <c r="O600">
        <v>389714.29</v>
      </c>
      <c r="X600" t="s">
        <v>124</v>
      </c>
      <c r="Y600">
        <v>1</v>
      </c>
      <c r="Z600">
        <v>1</v>
      </c>
      <c r="AA600">
        <v>2021</v>
      </c>
      <c r="AB600">
        <v>0</v>
      </c>
      <c r="AC600" t="s">
        <v>8</v>
      </c>
      <c r="AD600" t="s">
        <v>8</v>
      </c>
      <c r="AE600">
        <v>2021</v>
      </c>
      <c r="AF600">
        <v>2021</v>
      </c>
      <c r="AU600"/>
    </row>
    <row r="601" spans="1:47" x14ac:dyDescent="0.35">
      <c r="A601" t="s">
        <v>141</v>
      </c>
      <c r="C601" t="s">
        <v>120</v>
      </c>
      <c r="D601" t="s">
        <v>150</v>
      </c>
      <c r="E601" t="s">
        <v>121</v>
      </c>
      <c r="L601" t="s">
        <v>129</v>
      </c>
      <c r="M601" s="14">
        <v>44197</v>
      </c>
      <c r="N601" s="14">
        <v>44197</v>
      </c>
      <c r="O601">
        <v>0</v>
      </c>
      <c r="X601" t="s">
        <v>142</v>
      </c>
      <c r="Y601">
        <v>1</v>
      </c>
      <c r="Z601">
        <v>1</v>
      </c>
      <c r="AA601">
        <v>2021</v>
      </c>
      <c r="AB601">
        <v>0</v>
      </c>
      <c r="AC601" t="s">
        <v>8</v>
      </c>
      <c r="AD601" t="s">
        <v>8</v>
      </c>
      <c r="AE601">
        <v>2021</v>
      </c>
      <c r="AF601">
        <v>2021</v>
      </c>
      <c r="AU601"/>
    </row>
    <row r="602" spans="1:47" x14ac:dyDescent="0.35">
      <c r="A602" t="s">
        <v>146</v>
      </c>
      <c r="C602" t="s">
        <v>120</v>
      </c>
      <c r="D602" t="s">
        <v>150</v>
      </c>
      <c r="E602" t="s">
        <v>121</v>
      </c>
      <c r="L602" t="s">
        <v>129</v>
      </c>
      <c r="M602" s="14">
        <v>44197</v>
      </c>
      <c r="N602" s="14">
        <v>44197</v>
      </c>
      <c r="O602">
        <v>0</v>
      </c>
      <c r="X602" t="s">
        <v>147</v>
      </c>
      <c r="Y602">
        <v>1</v>
      </c>
      <c r="Z602">
        <v>1</v>
      </c>
      <c r="AA602">
        <v>2021</v>
      </c>
      <c r="AB602">
        <v>0</v>
      </c>
      <c r="AC602" t="s">
        <v>8</v>
      </c>
      <c r="AD602" t="s">
        <v>8</v>
      </c>
      <c r="AE602">
        <v>2021</v>
      </c>
      <c r="AF602">
        <v>2021</v>
      </c>
      <c r="AU602"/>
    </row>
    <row r="603" spans="1:47" x14ac:dyDescent="0.35">
      <c r="A603" t="s">
        <v>155</v>
      </c>
      <c r="C603" t="s">
        <v>120</v>
      </c>
      <c r="D603" t="s">
        <v>150</v>
      </c>
      <c r="E603" t="s">
        <v>121</v>
      </c>
      <c r="L603" t="s">
        <v>129</v>
      </c>
      <c r="M603" s="14">
        <v>44197</v>
      </c>
      <c r="N603" s="14">
        <v>44197</v>
      </c>
      <c r="O603">
        <v>0</v>
      </c>
      <c r="X603" t="s">
        <v>156</v>
      </c>
      <c r="Y603">
        <v>1</v>
      </c>
      <c r="Z603">
        <v>1</v>
      </c>
      <c r="AA603">
        <v>2021</v>
      </c>
      <c r="AB603">
        <v>0</v>
      </c>
      <c r="AC603" t="s">
        <v>8</v>
      </c>
      <c r="AD603" t="s">
        <v>8</v>
      </c>
      <c r="AE603">
        <v>2021</v>
      </c>
      <c r="AF603">
        <v>2021</v>
      </c>
      <c r="AU603"/>
    </row>
    <row r="604" spans="1:47" x14ac:dyDescent="0.35">
      <c r="A604" t="s">
        <v>148</v>
      </c>
      <c r="C604" t="s">
        <v>120</v>
      </c>
      <c r="D604" t="s">
        <v>150</v>
      </c>
      <c r="E604" t="s">
        <v>162</v>
      </c>
      <c r="L604" t="s">
        <v>129</v>
      </c>
      <c r="M604" s="14">
        <v>44197</v>
      </c>
      <c r="N604" s="14">
        <v>44197</v>
      </c>
      <c r="O604">
        <v>36622875.380000003</v>
      </c>
      <c r="X604" t="s">
        <v>152</v>
      </c>
      <c r="Y604">
        <v>1</v>
      </c>
      <c r="Z604">
        <v>1</v>
      </c>
      <c r="AA604">
        <v>2021</v>
      </c>
      <c r="AB604">
        <v>0</v>
      </c>
      <c r="AC604" t="s">
        <v>8</v>
      </c>
      <c r="AD604" t="s">
        <v>8</v>
      </c>
      <c r="AE604">
        <v>2021</v>
      </c>
      <c r="AF604">
        <v>2021</v>
      </c>
      <c r="AU604"/>
    </row>
    <row r="605" spans="1:47" x14ac:dyDescent="0.35">
      <c r="A605" t="s">
        <v>166</v>
      </c>
      <c r="C605" t="s">
        <v>120</v>
      </c>
      <c r="D605" t="s">
        <v>150</v>
      </c>
      <c r="E605" t="s">
        <v>121</v>
      </c>
      <c r="L605" t="s">
        <v>129</v>
      </c>
      <c r="M605" s="14">
        <v>44197</v>
      </c>
      <c r="N605" s="14">
        <v>44197</v>
      </c>
      <c r="O605">
        <v>555641.99</v>
      </c>
      <c r="X605" t="s">
        <v>83</v>
      </c>
      <c r="Y605">
        <v>1</v>
      </c>
      <c r="Z605">
        <v>1</v>
      </c>
      <c r="AA605">
        <v>2021</v>
      </c>
      <c r="AB605">
        <v>0</v>
      </c>
      <c r="AC605" t="s">
        <v>8</v>
      </c>
      <c r="AD605" t="s">
        <v>8</v>
      </c>
      <c r="AE605">
        <v>2021</v>
      </c>
      <c r="AF605">
        <v>2021</v>
      </c>
      <c r="AU605"/>
    </row>
    <row r="606" spans="1:47" x14ac:dyDescent="0.35">
      <c r="A606" t="s">
        <v>148</v>
      </c>
      <c r="C606" t="s">
        <v>120</v>
      </c>
      <c r="D606" t="s">
        <v>159</v>
      </c>
      <c r="E606" t="s">
        <v>162</v>
      </c>
      <c r="L606" t="s">
        <v>129</v>
      </c>
      <c r="M606" s="14">
        <v>44197</v>
      </c>
      <c r="N606" s="14">
        <v>44197</v>
      </c>
      <c r="O606">
        <v>7393686.5099999998</v>
      </c>
      <c r="X606" t="s">
        <v>152</v>
      </c>
      <c r="Y606">
        <v>1</v>
      </c>
      <c r="Z606">
        <v>1</v>
      </c>
      <c r="AA606">
        <v>2021</v>
      </c>
      <c r="AB606">
        <v>0</v>
      </c>
      <c r="AC606" t="s">
        <v>8</v>
      </c>
      <c r="AD606" t="s">
        <v>8</v>
      </c>
      <c r="AE606">
        <v>2021</v>
      </c>
      <c r="AF606">
        <v>2021</v>
      </c>
      <c r="AU606"/>
    </row>
    <row r="607" spans="1:47" x14ac:dyDescent="0.35">
      <c r="A607" t="s">
        <v>145</v>
      </c>
      <c r="C607" t="s">
        <v>120</v>
      </c>
      <c r="D607" t="s">
        <v>150</v>
      </c>
      <c r="E607" t="s">
        <v>121</v>
      </c>
      <c r="L607" t="s">
        <v>129</v>
      </c>
      <c r="M607" s="14">
        <v>44197</v>
      </c>
      <c r="N607" s="14">
        <v>44197</v>
      </c>
      <c r="O607">
        <v>0</v>
      </c>
      <c r="X607" t="s">
        <v>144</v>
      </c>
      <c r="Y607">
        <v>1</v>
      </c>
      <c r="Z607">
        <v>1</v>
      </c>
      <c r="AA607">
        <v>2021</v>
      </c>
      <c r="AB607">
        <v>0</v>
      </c>
      <c r="AC607" t="s">
        <v>8</v>
      </c>
      <c r="AD607" t="s">
        <v>8</v>
      </c>
      <c r="AE607">
        <v>2021</v>
      </c>
      <c r="AF607">
        <v>2021</v>
      </c>
      <c r="AU607"/>
    </row>
    <row r="608" spans="1:47" x14ac:dyDescent="0.35">
      <c r="A608" t="s">
        <v>160</v>
      </c>
      <c r="C608" t="s">
        <v>120</v>
      </c>
      <c r="D608" t="s">
        <v>159</v>
      </c>
      <c r="E608" t="s">
        <v>162</v>
      </c>
      <c r="L608" t="s">
        <v>129</v>
      </c>
      <c r="M608" s="14">
        <v>44197</v>
      </c>
      <c r="N608" s="14">
        <v>44197</v>
      </c>
      <c r="O608">
        <v>370000</v>
      </c>
      <c r="X608" t="s">
        <v>161</v>
      </c>
      <c r="Y608">
        <v>1</v>
      </c>
      <c r="Z608">
        <v>1</v>
      </c>
      <c r="AA608">
        <v>2021</v>
      </c>
      <c r="AB608">
        <v>0</v>
      </c>
      <c r="AC608" t="s">
        <v>8</v>
      </c>
      <c r="AD608" t="s">
        <v>8</v>
      </c>
      <c r="AE608">
        <v>2021</v>
      </c>
      <c r="AF608">
        <v>2021</v>
      </c>
      <c r="AU608"/>
    </row>
    <row r="609" spans="1:47" x14ac:dyDescent="0.35">
      <c r="A609" t="s">
        <v>233</v>
      </c>
      <c r="C609" t="s">
        <v>120</v>
      </c>
      <c r="D609" t="s">
        <v>159</v>
      </c>
      <c r="E609" t="s">
        <v>162</v>
      </c>
      <c r="L609" t="s">
        <v>129</v>
      </c>
      <c r="M609" s="14">
        <v>44197</v>
      </c>
      <c r="N609" s="14">
        <v>44197</v>
      </c>
      <c r="O609">
        <v>107289.42</v>
      </c>
      <c r="X609" t="s">
        <v>234</v>
      </c>
      <c r="Y609">
        <v>1</v>
      </c>
      <c r="Z609">
        <v>1</v>
      </c>
      <c r="AA609">
        <v>2021</v>
      </c>
      <c r="AB609">
        <v>0</v>
      </c>
      <c r="AC609" t="s">
        <v>8</v>
      </c>
      <c r="AD609" t="s">
        <v>8</v>
      </c>
      <c r="AE609">
        <v>2021</v>
      </c>
      <c r="AF609">
        <v>2021</v>
      </c>
      <c r="AU609"/>
    </row>
    <row r="610" spans="1:47" x14ac:dyDescent="0.35">
      <c r="A610" t="s">
        <v>133</v>
      </c>
      <c r="C610" t="s">
        <v>120</v>
      </c>
      <c r="D610" t="s">
        <v>150</v>
      </c>
      <c r="E610" t="s">
        <v>121</v>
      </c>
      <c r="L610" t="s">
        <v>129</v>
      </c>
      <c r="M610" s="14">
        <v>44197</v>
      </c>
      <c r="N610" s="14">
        <v>44197</v>
      </c>
      <c r="O610">
        <v>56575.4</v>
      </c>
      <c r="X610" t="s">
        <v>134</v>
      </c>
      <c r="Y610">
        <v>1</v>
      </c>
      <c r="Z610">
        <v>1</v>
      </c>
      <c r="AA610">
        <v>2021</v>
      </c>
      <c r="AB610">
        <v>0</v>
      </c>
      <c r="AC610" t="s">
        <v>8</v>
      </c>
      <c r="AD610" t="s">
        <v>8</v>
      </c>
      <c r="AE610">
        <v>2021</v>
      </c>
      <c r="AF610">
        <v>2021</v>
      </c>
      <c r="AU610"/>
    </row>
    <row r="611" spans="1:47" x14ac:dyDescent="0.35">
      <c r="A611" t="s">
        <v>138</v>
      </c>
      <c r="C611" t="s">
        <v>120</v>
      </c>
      <c r="D611" t="s">
        <v>150</v>
      </c>
      <c r="E611" t="s">
        <v>121</v>
      </c>
      <c r="L611" t="s">
        <v>129</v>
      </c>
      <c r="M611" s="14">
        <v>44197</v>
      </c>
      <c r="N611" s="14">
        <v>44197</v>
      </c>
      <c r="O611">
        <v>5717129.7599999998</v>
      </c>
      <c r="X611" t="s">
        <v>139</v>
      </c>
      <c r="Y611">
        <v>1</v>
      </c>
      <c r="Z611">
        <v>1</v>
      </c>
      <c r="AA611">
        <v>2021</v>
      </c>
      <c r="AB611">
        <v>0</v>
      </c>
      <c r="AC611" t="s">
        <v>8</v>
      </c>
      <c r="AD611" t="s">
        <v>8</v>
      </c>
      <c r="AE611">
        <v>2021</v>
      </c>
      <c r="AF611">
        <v>2021</v>
      </c>
      <c r="AU611"/>
    </row>
    <row r="612" spans="1:47" x14ac:dyDescent="0.35">
      <c r="B612" t="s">
        <v>140</v>
      </c>
      <c r="C612" t="s">
        <v>120</v>
      </c>
      <c r="D612" t="s">
        <v>150</v>
      </c>
      <c r="E612" t="s">
        <v>121</v>
      </c>
      <c r="L612" t="s">
        <v>129</v>
      </c>
      <c r="M612" s="14">
        <v>44197</v>
      </c>
      <c r="N612" s="14">
        <v>44197</v>
      </c>
      <c r="O612">
        <v>3393.39</v>
      </c>
      <c r="X612" t="s">
        <v>140</v>
      </c>
      <c r="Y612">
        <v>1</v>
      </c>
      <c r="Z612">
        <v>1</v>
      </c>
      <c r="AA612">
        <v>2021</v>
      </c>
      <c r="AB612">
        <v>0</v>
      </c>
      <c r="AC612" t="s">
        <v>8</v>
      </c>
      <c r="AD612" t="s">
        <v>8</v>
      </c>
      <c r="AE612">
        <v>2021</v>
      </c>
      <c r="AF612">
        <v>2021</v>
      </c>
      <c r="AU612"/>
    </row>
    <row r="613" spans="1:47" x14ac:dyDescent="0.35">
      <c r="B613" t="s">
        <v>137</v>
      </c>
      <c r="C613" t="s">
        <v>120</v>
      </c>
      <c r="D613" t="s">
        <v>150</v>
      </c>
      <c r="E613" t="s">
        <v>121</v>
      </c>
      <c r="L613" t="s">
        <v>129</v>
      </c>
      <c r="M613" s="14">
        <v>44197</v>
      </c>
      <c r="N613" s="14">
        <v>44197</v>
      </c>
      <c r="O613">
        <v>5299904.76</v>
      </c>
      <c r="X613" t="s">
        <v>137</v>
      </c>
      <c r="Y613">
        <v>1</v>
      </c>
      <c r="Z613">
        <v>1</v>
      </c>
      <c r="AA613">
        <v>2021</v>
      </c>
      <c r="AB613">
        <v>0</v>
      </c>
      <c r="AC613" t="s">
        <v>8</v>
      </c>
      <c r="AD613" t="s">
        <v>8</v>
      </c>
      <c r="AE613">
        <v>2021</v>
      </c>
      <c r="AF613">
        <v>2021</v>
      </c>
      <c r="AU613"/>
    </row>
    <row r="614" spans="1:47" x14ac:dyDescent="0.35">
      <c r="A614" t="s">
        <v>143</v>
      </c>
      <c r="C614" t="s">
        <v>120</v>
      </c>
      <c r="D614" t="s">
        <v>150</v>
      </c>
      <c r="E614" t="s">
        <v>121</v>
      </c>
      <c r="L614" t="s">
        <v>129</v>
      </c>
      <c r="M614" s="14">
        <v>44197</v>
      </c>
      <c r="N614" s="14">
        <v>44197</v>
      </c>
      <c r="O614">
        <v>2423138.3599999994</v>
      </c>
      <c r="X614" t="s">
        <v>144</v>
      </c>
      <c r="Y614">
        <v>1</v>
      </c>
      <c r="Z614">
        <v>1</v>
      </c>
      <c r="AA614">
        <v>2021</v>
      </c>
      <c r="AB614">
        <v>0</v>
      </c>
      <c r="AC614" t="s">
        <v>8</v>
      </c>
      <c r="AD614" t="s">
        <v>8</v>
      </c>
      <c r="AE614">
        <v>2021</v>
      </c>
      <c r="AF614">
        <v>2021</v>
      </c>
      <c r="AU614"/>
    </row>
    <row r="615" spans="1:47" x14ac:dyDescent="0.35">
      <c r="A615" t="s">
        <v>143</v>
      </c>
      <c r="C615" t="s">
        <v>120</v>
      </c>
      <c r="D615" t="s">
        <v>159</v>
      </c>
      <c r="E615" t="s">
        <v>121</v>
      </c>
      <c r="L615" t="s">
        <v>129</v>
      </c>
      <c r="M615" s="14">
        <v>44197</v>
      </c>
      <c r="N615" s="14">
        <v>44197</v>
      </c>
      <c r="O615">
        <v>7870975.9299999997</v>
      </c>
      <c r="X615" t="s">
        <v>144</v>
      </c>
      <c r="Y615">
        <v>1</v>
      </c>
      <c r="Z615">
        <v>1</v>
      </c>
      <c r="AA615">
        <v>2021</v>
      </c>
      <c r="AB615">
        <v>0</v>
      </c>
      <c r="AC615" t="s">
        <v>8</v>
      </c>
      <c r="AD615" t="s">
        <v>8</v>
      </c>
      <c r="AE615">
        <v>2021</v>
      </c>
      <c r="AF615">
        <v>2021</v>
      </c>
      <c r="AU615"/>
    </row>
    <row r="616" spans="1:47" x14ac:dyDescent="0.35">
      <c r="B616" t="s">
        <v>119</v>
      </c>
      <c r="C616" t="s">
        <v>149</v>
      </c>
      <c r="D616" t="s">
        <v>150</v>
      </c>
      <c r="E616" t="s">
        <v>121</v>
      </c>
      <c r="H616" t="s">
        <v>151</v>
      </c>
      <c r="L616" t="s">
        <v>129</v>
      </c>
      <c r="M616" s="14">
        <v>44197</v>
      </c>
      <c r="N616" s="14">
        <v>44197</v>
      </c>
      <c r="O616">
        <v>-2315.0300000000002</v>
      </c>
      <c r="X616" t="s">
        <v>119</v>
      </c>
      <c r="Y616">
        <v>1</v>
      </c>
      <c r="Z616">
        <v>1</v>
      </c>
      <c r="AA616">
        <v>2021</v>
      </c>
      <c r="AB616">
        <v>0</v>
      </c>
      <c r="AC616" t="s">
        <v>8</v>
      </c>
      <c r="AD616" t="s">
        <v>8</v>
      </c>
      <c r="AE616">
        <v>2021</v>
      </c>
      <c r="AF616">
        <v>2021</v>
      </c>
      <c r="AU616"/>
    </row>
    <row r="617" spans="1:47" x14ac:dyDescent="0.35">
      <c r="A617" t="s">
        <v>126</v>
      </c>
      <c r="C617" t="s">
        <v>149</v>
      </c>
      <c r="D617" t="s">
        <v>150</v>
      </c>
      <c r="E617" t="s">
        <v>121</v>
      </c>
      <c r="H617" t="s">
        <v>151</v>
      </c>
      <c r="L617" t="s">
        <v>129</v>
      </c>
      <c r="M617" s="14">
        <v>44197</v>
      </c>
      <c r="N617" s="14">
        <v>44197</v>
      </c>
      <c r="O617">
        <v>-173.29</v>
      </c>
      <c r="X617" t="s">
        <v>127</v>
      </c>
      <c r="Y617">
        <v>1</v>
      </c>
      <c r="Z617">
        <v>1</v>
      </c>
      <c r="AA617">
        <v>2021</v>
      </c>
      <c r="AB617">
        <v>0</v>
      </c>
      <c r="AC617" t="s">
        <v>8</v>
      </c>
      <c r="AD617" t="s">
        <v>8</v>
      </c>
      <c r="AE617">
        <v>2021</v>
      </c>
      <c r="AF617">
        <v>2021</v>
      </c>
      <c r="AU617"/>
    </row>
    <row r="618" spans="1:47" x14ac:dyDescent="0.35">
      <c r="A618" t="s">
        <v>118</v>
      </c>
      <c r="C618" t="s">
        <v>149</v>
      </c>
      <c r="D618" t="s">
        <v>150</v>
      </c>
      <c r="E618" t="s">
        <v>121</v>
      </c>
      <c r="H618" t="s">
        <v>151</v>
      </c>
      <c r="L618" t="s">
        <v>129</v>
      </c>
      <c r="M618" s="14">
        <v>44197</v>
      </c>
      <c r="N618" s="14">
        <v>44197</v>
      </c>
      <c r="O618">
        <v>-8.0299999999999994</v>
      </c>
      <c r="X618" t="s">
        <v>119</v>
      </c>
      <c r="Y618">
        <v>1</v>
      </c>
      <c r="Z618">
        <v>1</v>
      </c>
      <c r="AA618">
        <v>2021</v>
      </c>
      <c r="AB618">
        <v>0</v>
      </c>
      <c r="AC618" t="s">
        <v>8</v>
      </c>
      <c r="AD618" t="s">
        <v>8</v>
      </c>
      <c r="AE618">
        <v>2021</v>
      </c>
      <c r="AF618">
        <v>2021</v>
      </c>
      <c r="AU618"/>
    </row>
    <row r="619" spans="1:47" x14ac:dyDescent="0.35">
      <c r="A619" t="s">
        <v>130</v>
      </c>
      <c r="C619" t="s">
        <v>149</v>
      </c>
      <c r="D619" t="s">
        <v>150</v>
      </c>
      <c r="E619" t="s">
        <v>121</v>
      </c>
      <c r="L619" t="s">
        <v>129</v>
      </c>
      <c r="M619" s="14">
        <v>44197</v>
      </c>
      <c r="N619" s="14">
        <v>44197</v>
      </c>
      <c r="O619">
        <v>-27791.15</v>
      </c>
      <c r="X619" t="s">
        <v>119</v>
      </c>
      <c r="Y619">
        <v>1</v>
      </c>
      <c r="Z619">
        <v>1</v>
      </c>
      <c r="AA619">
        <v>2021</v>
      </c>
      <c r="AB619">
        <v>0</v>
      </c>
      <c r="AC619" t="s">
        <v>8</v>
      </c>
      <c r="AD619" t="s">
        <v>8</v>
      </c>
      <c r="AE619">
        <v>2021</v>
      </c>
      <c r="AF619">
        <v>2021</v>
      </c>
      <c r="AU619"/>
    </row>
    <row r="620" spans="1:47" x14ac:dyDescent="0.35">
      <c r="A620" t="s">
        <v>118</v>
      </c>
      <c r="C620" t="s">
        <v>149</v>
      </c>
      <c r="D620" t="s">
        <v>150</v>
      </c>
      <c r="E620" t="s">
        <v>121</v>
      </c>
      <c r="F620" t="s">
        <v>1</v>
      </c>
      <c r="L620" t="s">
        <v>129</v>
      </c>
      <c r="M620" s="14">
        <v>44197</v>
      </c>
      <c r="N620" s="14">
        <v>44197</v>
      </c>
      <c r="O620">
        <v>-48.6</v>
      </c>
      <c r="X620" t="s">
        <v>119</v>
      </c>
      <c r="Y620">
        <v>1</v>
      </c>
      <c r="Z620">
        <v>1</v>
      </c>
      <c r="AA620">
        <v>2021</v>
      </c>
      <c r="AB620">
        <v>0</v>
      </c>
      <c r="AC620" t="s">
        <v>8</v>
      </c>
      <c r="AD620" t="s">
        <v>8</v>
      </c>
      <c r="AE620">
        <v>2021</v>
      </c>
      <c r="AF620">
        <v>2020</v>
      </c>
      <c r="AU620"/>
    </row>
    <row r="621" spans="1:47" x14ac:dyDescent="0.35">
      <c r="A621" t="s">
        <v>130</v>
      </c>
      <c r="C621" t="s">
        <v>149</v>
      </c>
      <c r="D621" t="s">
        <v>150</v>
      </c>
      <c r="E621" t="s">
        <v>121</v>
      </c>
      <c r="L621" t="s">
        <v>129</v>
      </c>
      <c r="M621" s="14">
        <v>44197</v>
      </c>
      <c r="N621" s="14">
        <v>44197</v>
      </c>
      <c r="O621">
        <v>-2976.19</v>
      </c>
      <c r="X621" t="s">
        <v>119</v>
      </c>
      <c r="Y621">
        <v>1</v>
      </c>
      <c r="Z621">
        <v>1</v>
      </c>
      <c r="AA621">
        <v>2021</v>
      </c>
      <c r="AB621">
        <v>0</v>
      </c>
      <c r="AC621" t="s">
        <v>8</v>
      </c>
      <c r="AD621" t="s">
        <v>8</v>
      </c>
      <c r="AE621">
        <v>2021</v>
      </c>
      <c r="AF621">
        <v>2021</v>
      </c>
      <c r="AU621"/>
    </row>
    <row r="622" spans="1:47" x14ac:dyDescent="0.35">
      <c r="A622" t="s">
        <v>126</v>
      </c>
      <c r="B622" t="s">
        <v>119</v>
      </c>
      <c r="C622" t="s">
        <v>149</v>
      </c>
      <c r="D622" t="s">
        <v>150</v>
      </c>
      <c r="E622" t="s">
        <v>121</v>
      </c>
      <c r="F622" t="s">
        <v>1</v>
      </c>
      <c r="H622" t="s">
        <v>151</v>
      </c>
      <c r="L622" t="s">
        <v>129</v>
      </c>
      <c r="M622" s="14">
        <v>44197</v>
      </c>
      <c r="N622" s="14">
        <v>44197</v>
      </c>
      <c r="O622">
        <v>-3525.5</v>
      </c>
      <c r="X622" t="s">
        <v>119</v>
      </c>
      <c r="Y622">
        <v>1</v>
      </c>
      <c r="Z622">
        <v>1</v>
      </c>
      <c r="AA622">
        <v>2021</v>
      </c>
      <c r="AB622">
        <v>0</v>
      </c>
      <c r="AC622" t="s">
        <v>8</v>
      </c>
      <c r="AD622" t="s">
        <v>8</v>
      </c>
      <c r="AE622">
        <v>2021</v>
      </c>
      <c r="AF622">
        <v>2020</v>
      </c>
      <c r="AU622"/>
    </row>
    <row r="623" spans="1:47" x14ac:dyDescent="0.35">
      <c r="B623" t="s">
        <v>135</v>
      </c>
      <c r="C623" t="s">
        <v>149</v>
      </c>
      <c r="D623" t="s">
        <v>150</v>
      </c>
      <c r="E623" t="s">
        <v>121</v>
      </c>
      <c r="H623" t="s">
        <v>151</v>
      </c>
      <c r="L623" t="s">
        <v>129</v>
      </c>
      <c r="M623" s="14">
        <v>44197</v>
      </c>
      <c r="N623" s="14">
        <v>44197</v>
      </c>
      <c r="O623">
        <v>-15.43</v>
      </c>
      <c r="X623" t="s">
        <v>135</v>
      </c>
      <c r="Y623">
        <v>1</v>
      </c>
      <c r="Z623">
        <v>1</v>
      </c>
      <c r="AA623">
        <v>2021</v>
      </c>
      <c r="AB623">
        <v>0</v>
      </c>
      <c r="AC623" t="s">
        <v>8</v>
      </c>
      <c r="AD623" t="s">
        <v>8</v>
      </c>
      <c r="AE623">
        <v>2021</v>
      </c>
      <c r="AF623">
        <v>2021</v>
      </c>
      <c r="AU623"/>
    </row>
    <row r="624" spans="1:47" x14ac:dyDescent="0.35">
      <c r="A624" t="s">
        <v>118</v>
      </c>
      <c r="C624" t="s">
        <v>149</v>
      </c>
      <c r="D624" t="s">
        <v>150</v>
      </c>
      <c r="E624" t="s">
        <v>121</v>
      </c>
      <c r="F624" t="s">
        <v>1</v>
      </c>
      <c r="H624" t="s">
        <v>151</v>
      </c>
      <c r="L624" t="s">
        <v>129</v>
      </c>
      <c r="M624" s="14">
        <v>44197</v>
      </c>
      <c r="N624" s="14">
        <v>44197</v>
      </c>
      <c r="O624">
        <v>-222201.99</v>
      </c>
      <c r="X624" t="s">
        <v>119</v>
      </c>
      <c r="Y624">
        <v>1</v>
      </c>
      <c r="Z624">
        <v>1</v>
      </c>
      <c r="AA624">
        <v>2021</v>
      </c>
      <c r="AB624">
        <v>0</v>
      </c>
      <c r="AC624" t="s">
        <v>8</v>
      </c>
      <c r="AD624" t="s">
        <v>8</v>
      </c>
      <c r="AE624">
        <v>2021</v>
      </c>
      <c r="AF624">
        <v>2020</v>
      </c>
      <c r="AU624"/>
    </row>
    <row r="625" spans="1:47" x14ac:dyDescent="0.35">
      <c r="A625" t="s">
        <v>130</v>
      </c>
      <c r="C625" t="s">
        <v>149</v>
      </c>
      <c r="D625" t="s">
        <v>150</v>
      </c>
      <c r="E625" t="s">
        <v>121</v>
      </c>
      <c r="H625" t="s">
        <v>151</v>
      </c>
      <c r="L625" t="s">
        <v>129</v>
      </c>
      <c r="M625" s="14">
        <v>44197</v>
      </c>
      <c r="N625" s="14">
        <v>44197</v>
      </c>
      <c r="O625">
        <v>-816607.03</v>
      </c>
      <c r="X625" t="s">
        <v>119</v>
      </c>
      <c r="Y625">
        <v>1</v>
      </c>
      <c r="Z625">
        <v>1</v>
      </c>
      <c r="AA625">
        <v>2021</v>
      </c>
      <c r="AB625">
        <v>0</v>
      </c>
      <c r="AC625" t="s">
        <v>8</v>
      </c>
      <c r="AD625" t="s">
        <v>8</v>
      </c>
      <c r="AE625">
        <v>2021</v>
      </c>
      <c r="AF625">
        <v>2021</v>
      </c>
      <c r="AU625"/>
    </row>
    <row r="626" spans="1:47" x14ac:dyDescent="0.35">
      <c r="A626" t="s">
        <v>155</v>
      </c>
      <c r="C626" t="s">
        <v>149</v>
      </c>
      <c r="D626" t="s">
        <v>159</v>
      </c>
      <c r="E626" t="s">
        <v>121</v>
      </c>
      <c r="L626" t="s">
        <v>129</v>
      </c>
      <c r="M626" s="14">
        <v>44197</v>
      </c>
      <c r="N626" s="14">
        <v>44197</v>
      </c>
      <c r="O626">
        <v>212922.91</v>
      </c>
      <c r="X626" t="s">
        <v>156</v>
      </c>
      <c r="Y626">
        <v>1</v>
      </c>
      <c r="Z626">
        <v>1</v>
      </c>
      <c r="AA626">
        <v>2021</v>
      </c>
      <c r="AB626">
        <v>0</v>
      </c>
      <c r="AC626" t="s">
        <v>8</v>
      </c>
      <c r="AD626" t="s">
        <v>8</v>
      </c>
      <c r="AE626">
        <v>2021</v>
      </c>
      <c r="AF626">
        <v>2021</v>
      </c>
      <c r="AU626"/>
    </row>
    <row r="627" spans="1:47" x14ac:dyDescent="0.35">
      <c r="A627" t="s">
        <v>148</v>
      </c>
      <c r="C627" t="s">
        <v>149</v>
      </c>
      <c r="D627" t="s">
        <v>150</v>
      </c>
      <c r="E627" t="s">
        <v>121</v>
      </c>
      <c r="F627" t="s">
        <v>1</v>
      </c>
      <c r="L627" t="s">
        <v>129</v>
      </c>
      <c r="M627" s="14">
        <v>44197</v>
      </c>
      <c r="N627" s="14">
        <v>44197</v>
      </c>
      <c r="O627">
        <v>-75146.7</v>
      </c>
      <c r="X627" t="s">
        <v>152</v>
      </c>
      <c r="Y627">
        <v>1</v>
      </c>
      <c r="Z627">
        <v>1</v>
      </c>
      <c r="AA627">
        <v>2021</v>
      </c>
      <c r="AB627">
        <v>0</v>
      </c>
      <c r="AC627" t="s">
        <v>8</v>
      </c>
      <c r="AD627" t="s">
        <v>8</v>
      </c>
      <c r="AE627">
        <v>2021</v>
      </c>
      <c r="AF627">
        <v>2020</v>
      </c>
      <c r="AU627"/>
    </row>
    <row r="628" spans="1:47" x14ac:dyDescent="0.35">
      <c r="A628" t="s">
        <v>141</v>
      </c>
      <c r="C628" t="s">
        <v>149</v>
      </c>
      <c r="D628" t="s">
        <v>150</v>
      </c>
      <c r="E628" t="s">
        <v>121</v>
      </c>
      <c r="L628" t="s">
        <v>129</v>
      </c>
      <c r="M628" s="14">
        <v>44197</v>
      </c>
      <c r="N628" s="14">
        <v>44197</v>
      </c>
      <c r="O628">
        <v>237185.84</v>
      </c>
      <c r="X628" t="s">
        <v>142</v>
      </c>
      <c r="Y628">
        <v>1</v>
      </c>
      <c r="Z628">
        <v>1</v>
      </c>
      <c r="AA628">
        <v>2021</v>
      </c>
      <c r="AB628">
        <v>0</v>
      </c>
      <c r="AC628" t="s">
        <v>8</v>
      </c>
      <c r="AD628" t="s">
        <v>8</v>
      </c>
      <c r="AE628">
        <v>2021</v>
      </c>
      <c r="AF628">
        <v>2021</v>
      </c>
      <c r="AU628"/>
    </row>
    <row r="629" spans="1:47" x14ac:dyDescent="0.35">
      <c r="A629" t="s">
        <v>141</v>
      </c>
      <c r="C629" t="s">
        <v>149</v>
      </c>
      <c r="D629" t="s">
        <v>150</v>
      </c>
      <c r="E629" t="s">
        <v>121</v>
      </c>
      <c r="H629" t="s">
        <v>151</v>
      </c>
      <c r="L629" t="s">
        <v>129</v>
      </c>
      <c r="M629" s="14">
        <v>44197</v>
      </c>
      <c r="N629" s="14">
        <v>44197</v>
      </c>
      <c r="O629">
        <v>-5054.05</v>
      </c>
      <c r="X629" t="s">
        <v>142</v>
      </c>
      <c r="Y629">
        <v>1</v>
      </c>
      <c r="Z629">
        <v>1</v>
      </c>
      <c r="AA629">
        <v>2021</v>
      </c>
      <c r="AB629">
        <v>0</v>
      </c>
      <c r="AC629" t="s">
        <v>8</v>
      </c>
      <c r="AD629" t="s">
        <v>8</v>
      </c>
      <c r="AE629">
        <v>2021</v>
      </c>
      <c r="AF629">
        <v>2021</v>
      </c>
      <c r="AU629"/>
    </row>
    <row r="630" spans="1:47" x14ac:dyDescent="0.35">
      <c r="A630" t="s">
        <v>136</v>
      </c>
      <c r="C630" t="s">
        <v>149</v>
      </c>
      <c r="D630" t="s">
        <v>150</v>
      </c>
      <c r="E630" t="s">
        <v>121</v>
      </c>
      <c r="H630" t="s">
        <v>151</v>
      </c>
      <c r="L630" t="s">
        <v>129</v>
      </c>
      <c r="M630" s="14">
        <v>44197</v>
      </c>
      <c r="N630" s="14">
        <v>44197</v>
      </c>
      <c r="O630">
        <v>-17.11</v>
      </c>
      <c r="X630" t="s">
        <v>137</v>
      </c>
      <c r="Y630">
        <v>1</v>
      </c>
      <c r="Z630">
        <v>1</v>
      </c>
      <c r="AA630">
        <v>2021</v>
      </c>
      <c r="AB630">
        <v>0</v>
      </c>
      <c r="AC630" t="s">
        <v>8</v>
      </c>
      <c r="AD630" t="s">
        <v>8</v>
      </c>
      <c r="AE630">
        <v>2021</v>
      </c>
      <c r="AF630">
        <v>2021</v>
      </c>
      <c r="AU630"/>
    </row>
    <row r="631" spans="1:47" x14ac:dyDescent="0.35">
      <c r="A631" t="s">
        <v>138</v>
      </c>
      <c r="B631" t="s">
        <v>157</v>
      </c>
      <c r="C631" t="s">
        <v>149</v>
      </c>
      <c r="D631" t="s">
        <v>150</v>
      </c>
      <c r="E631" t="s">
        <v>121</v>
      </c>
      <c r="H631" t="s">
        <v>151</v>
      </c>
      <c r="L631" t="s">
        <v>129</v>
      </c>
      <c r="M631" s="14">
        <v>44197</v>
      </c>
      <c r="N631" s="14">
        <v>44197</v>
      </c>
      <c r="O631">
        <v>-175</v>
      </c>
      <c r="X631" t="s">
        <v>157</v>
      </c>
      <c r="Y631">
        <v>1</v>
      </c>
      <c r="Z631">
        <v>1</v>
      </c>
      <c r="AA631">
        <v>2021</v>
      </c>
      <c r="AB631">
        <v>0</v>
      </c>
      <c r="AC631" t="s">
        <v>8</v>
      </c>
      <c r="AD631" t="s">
        <v>8</v>
      </c>
      <c r="AE631">
        <v>2021</v>
      </c>
      <c r="AF631">
        <v>2021</v>
      </c>
      <c r="AU631"/>
    </row>
    <row r="632" spans="1:47" x14ac:dyDescent="0.35">
      <c r="A632" t="s">
        <v>133</v>
      </c>
      <c r="C632" t="s">
        <v>149</v>
      </c>
      <c r="D632" t="s">
        <v>150</v>
      </c>
      <c r="E632" t="s">
        <v>121</v>
      </c>
      <c r="H632" t="s">
        <v>151</v>
      </c>
      <c r="L632" t="s">
        <v>129</v>
      </c>
      <c r="M632" s="14">
        <v>44197</v>
      </c>
      <c r="N632" s="14">
        <v>44197</v>
      </c>
      <c r="O632">
        <v>-0.54</v>
      </c>
      <c r="X632" t="s">
        <v>134</v>
      </c>
      <c r="Y632">
        <v>1</v>
      </c>
      <c r="Z632">
        <v>1</v>
      </c>
      <c r="AA632">
        <v>2021</v>
      </c>
      <c r="AB632">
        <v>0</v>
      </c>
      <c r="AC632" t="s">
        <v>8</v>
      </c>
      <c r="AD632" t="s">
        <v>8</v>
      </c>
      <c r="AE632">
        <v>2021</v>
      </c>
      <c r="AF632">
        <v>2021</v>
      </c>
      <c r="AU632"/>
    </row>
    <row r="633" spans="1:47" x14ac:dyDescent="0.35">
      <c r="A633" t="s">
        <v>145</v>
      </c>
      <c r="C633" t="s">
        <v>149</v>
      </c>
      <c r="D633" t="s">
        <v>150</v>
      </c>
      <c r="E633" t="s">
        <v>121</v>
      </c>
      <c r="H633" t="s">
        <v>151</v>
      </c>
      <c r="L633" t="s">
        <v>129</v>
      </c>
      <c r="M633" s="14">
        <v>44197</v>
      </c>
      <c r="N633" s="14">
        <v>44197</v>
      </c>
      <c r="O633">
        <v>-203.89</v>
      </c>
      <c r="X633" t="s">
        <v>144</v>
      </c>
      <c r="Y633">
        <v>1</v>
      </c>
      <c r="Z633">
        <v>1</v>
      </c>
      <c r="AA633">
        <v>2021</v>
      </c>
      <c r="AB633">
        <v>0</v>
      </c>
      <c r="AC633" t="s">
        <v>8</v>
      </c>
      <c r="AD633" t="s">
        <v>8</v>
      </c>
      <c r="AE633">
        <v>2021</v>
      </c>
      <c r="AF633">
        <v>2021</v>
      </c>
      <c r="AU633"/>
    </row>
    <row r="634" spans="1:47" x14ac:dyDescent="0.35">
      <c r="A634" t="s">
        <v>146</v>
      </c>
      <c r="C634" t="s">
        <v>149</v>
      </c>
      <c r="D634" t="s">
        <v>150</v>
      </c>
      <c r="E634" t="s">
        <v>121</v>
      </c>
      <c r="H634" t="s">
        <v>151</v>
      </c>
      <c r="L634" t="s">
        <v>129</v>
      </c>
      <c r="M634" s="14">
        <v>44197</v>
      </c>
      <c r="N634" s="14">
        <v>44197</v>
      </c>
      <c r="O634">
        <v>-9344.1</v>
      </c>
      <c r="X634" t="s">
        <v>147</v>
      </c>
      <c r="Y634">
        <v>1</v>
      </c>
      <c r="Z634">
        <v>1</v>
      </c>
      <c r="AA634">
        <v>2021</v>
      </c>
      <c r="AB634">
        <v>0</v>
      </c>
      <c r="AC634" t="s">
        <v>8</v>
      </c>
      <c r="AD634" t="s">
        <v>8</v>
      </c>
      <c r="AE634">
        <v>2021</v>
      </c>
      <c r="AF634">
        <v>2021</v>
      </c>
      <c r="AU634"/>
    </row>
    <row r="635" spans="1:47" x14ac:dyDescent="0.35">
      <c r="A635" t="s">
        <v>123</v>
      </c>
      <c r="C635" t="s">
        <v>149</v>
      </c>
      <c r="D635" t="s">
        <v>150</v>
      </c>
      <c r="E635" t="s">
        <v>121</v>
      </c>
      <c r="F635" t="s">
        <v>1</v>
      </c>
      <c r="L635" t="s">
        <v>129</v>
      </c>
      <c r="M635" s="14">
        <v>44197</v>
      </c>
      <c r="N635" s="14">
        <v>44197</v>
      </c>
      <c r="O635">
        <v>3632710.5</v>
      </c>
      <c r="X635" t="s">
        <v>124</v>
      </c>
      <c r="Y635">
        <v>1</v>
      </c>
      <c r="Z635">
        <v>1</v>
      </c>
      <c r="AA635">
        <v>2021</v>
      </c>
      <c r="AB635">
        <v>0</v>
      </c>
      <c r="AC635" t="s">
        <v>8</v>
      </c>
      <c r="AD635" t="s">
        <v>8</v>
      </c>
      <c r="AE635">
        <v>2021</v>
      </c>
      <c r="AF635">
        <v>2020</v>
      </c>
      <c r="AU635"/>
    </row>
    <row r="636" spans="1:47" x14ac:dyDescent="0.35">
      <c r="A636" t="s">
        <v>125</v>
      </c>
      <c r="C636" t="s">
        <v>149</v>
      </c>
      <c r="D636" t="s">
        <v>150</v>
      </c>
      <c r="E636" t="s">
        <v>121</v>
      </c>
      <c r="L636" t="s">
        <v>129</v>
      </c>
      <c r="M636" s="14">
        <v>44197</v>
      </c>
      <c r="N636" s="14">
        <v>44197</v>
      </c>
      <c r="O636">
        <v>2448436.98</v>
      </c>
      <c r="X636" t="s">
        <v>124</v>
      </c>
      <c r="Y636">
        <v>1</v>
      </c>
      <c r="Z636">
        <v>1</v>
      </c>
      <c r="AA636">
        <v>2021</v>
      </c>
      <c r="AB636">
        <v>0</v>
      </c>
      <c r="AC636" t="s">
        <v>8</v>
      </c>
      <c r="AD636" t="s">
        <v>8</v>
      </c>
      <c r="AE636">
        <v>2021</v>
      </c>
      <c r="AF636">
        <v>2021</v>
      </c>
      <c r="AU636"/>
    </row>
    <row r="637" spans="1:47" x14ac:dyDescent="0.35">
      <c r="A637" t="s">
        <v>130</v>
      </c>
      <c r="B637" t="s">
        <v>140</v>
      </c>
      <c r="C637" t="s">
        <v>149</v>
      </c>
      <c r="D637" t="s">
        <v>150</v>
      </c>
      <c r="E637" t="s">
        <v>121</v>
      </c>
      <c r="H637" t="s">
        <v>151</v>
      </c>
      <c r="L637" t="s">
        <v>129</v>
      </c>
      <c r="M637" s="14">
        <v>44197</v>
      </c>
      <c r="N637" s="14">
        <v>44197</v>
      </c>
      <c r="O637">
        <v>-6559.02</v>
      </c>
      <c r="X637" t="s">
        <v>140</v>
      </c>
      <c r="Y637">
        <v>1</v>
      </c>
      <c r="Z637">
        <v>1</v>
      </c>
      <c r="AA637">
        <v>2021</v>
      </c>
      <c r="AB637">
        <v>0</v>
      </c>
      <c r="AC637" t="s">
        <v>8</v>
      </c>
      <c r="AD637" t="s">
        <v>8</v>
      </c>
      <c r="AE637">
        <v>2021</v>
      </c>
      <c r="AF637">
        <v>2021</v>
      </c>
      <c r="AU637"/>
    </row>
    <row r="638" spans="1:47" x14ac:dyDescent="0.35">
      <c r="A638" t="s">
        <v>118</v>
      </c>
      <c r="C638" t="s">
        <v>149</v>
      </c>
      <c r="D638" t="s">
        <v>150</v>
      </c>
      <c r="E638" t="s">
        <v>121</v>
      </c>
      <c r="H638" t="s">
        <v>151</v>
      </c>
      <c r="L638" t="s">
        <v>129</v>
      </c>
      <c r="M638" s="14">
        <v>44197</v>
      </c>
      <c r="N638" s="14">
        <v>44197</v>
      </c>
      <c r="O638">
        <v>-1.19</v>
      </c>
      <c r="X638" t="s">
        <v>119</v>
      </c>
      <c r="Y638">
        <v>1</v>
      </c>
      <c r="Z638">
        <v>1</v>
      </c>
      <c r="AA638">
        <v>2021</v>
      </c>
      <c r="AB638">
        <v>0</v>
      </c>
      <c r="AC638" t="s">
        <v>8</v>
      </c>
      <c r="AD638" t="s">
        <v>8</v>
      </c>
      <c r="AE638">
        <v>2021</v>
      </c>
      <c r="AF638">
        <v>2021</v>
      </c>
      <c r="AU638"/>
    </row>
    <row r="639" spans="1:47" x14ac:dyDescent="0.35">
      <c r="A639" t="s">
        <v>153</v>
      </c>
      <c r="C639" t="s">
        <v>180</v>
      </c>
      <c r="D639" t="s">
        <v>150</v>
      </c>
      <c r="E639" t="s">
        <v>121</v>
      </c>
      <c r="L639" t="s">
        <v>122</v>
      </c>
      <c r="M639" s="14">
        <v>44197</v>
      </c>
      <c r="N639" s="14">
        <v>44197</v>
      </c>
      <c r="P639">
        <v>1352834.33</v>
      </c>
      <c r="X639" t="s">
        <v>154</v>
      </c>
      <c r="Y639">
        <v>1</v>
      </c>
      <c r="Z639">
        <v>1</v>
      </c>
      <c r="AA639">
        <v>2021</v>
      </c>
      <c r="AB639">
        <v>0</v>
      </c>
      <c r="AC639" t="s">
        <v>8</v>
      </c>
      <c r="AD639" t="s">
        <v>8</v>
      </c>
      <c r="AE639">
        <v>2021</v>
      </c>
      <c r="AF639">
        <v>2021</v>
      </c>
      <c r="AU639"/>
    </row>
    <row r="640" spans="1:47" x14ac:dyDescent="0.35">
      <c r="A640" t="s">
        <v>148</v>
      </c>
      <c r="C640" t="s">
        <v>149</v>
      </c>
      <c r="D640" t="s">
        <v>159</v>
      </c>
      <c r="E640" t="s">
        <v>162</v>
      </c>
      <c r="L640" t="s">
        <v>129</v>
      </c>
      <c r="M640" s="14">
        <v>44197</v>
      </c>
      <c r="N640" s="14">
        <v>44197</v>
      </c>
      <c r="O640">
        <v>46904.76</v>
      </c>
      <c r="X640" t="s">
        <v>152</v>
      </c>
      <c r="Y640">
        <v>1</v>
      </c>
      <c r="Z640">
        <v>1</v>
      </c>
      <c r="AA640">
        <v>2021</v>
      </c>
      <c r="AB640">
        <v>0</v>
      </c>
      <c r="AC640" t="s">
        <v>8</v>
      </c>
      <c r="AD640" t="s">
        <v>8</v>
      </c>
      <c r="AE640">
        <v>2021</v>
      </c>
      <c r="AF640">
        <v>2021</v>
      </c>
      <c r="AU640"/>
    </row>
    <row r="641" spans="1:47" x14ac:dyDescent="0.35">
      <c r="A641" t="s">
        <v>171</v>
      </c>
      <c r="C641" t="s">
        <v>149</v>
      </c>
      <c r="D641" t="s">
        <v>159</v>
      </c>
      <c r="E641" t="s">
        <v>121</v>
      </c>
      <c r="L641" t="s">
        <v>129</v>
      </c>
      <c r="M641" s="14">
        <v>44197</v>
      </c>
      <c r="N641" s="14">
        <v>44197</v>
      </c>
      <c r="O641">
        <v>11904.76</v>
      </c>
      <c r="X641" t="s">
        <v>137</v>
      </c>
      <c r="Y641">
        <v>1</v>
      </c>
      <c r="Z641">
        <v>1</v>
      </c>
      <c r="AA641">
        <v>2021</v>
      </c>
      <c r="AB641">
        <v>0</v>
      </c>
      <c r="AC641" t="s">
        <v>8</v>
      </c>
      <c r="AD641" t="s">
        <v>8</v>
      </c>
      <c r="AE641">
        <v>2021</v>
      </c>
      <c r="AF641">
        <v>2021</v>
      </c>
      <c r="AU641"/>
    </row>
    <row r="642" spans="1:47" x14ac:dyDescent="0.35">
      <c r="A642" t="s">
        <v>143</v>
      </c>
      <c r="C642" t="s">
        <v>149</v>
      </c>
      <c r="D642" t="s">
        <v>150</v>
      </c>
      <c r="E642" t="s">
        <v>121</v>
      </c>
      <c r="L642" t="s">
        <v>129</v>
      </c>
      <c r="M642" s="14">
        <v>44197</v>
      </c>
      <c r="N642" s="14">
        <v>44197</v>
      </c>
      <c r="O642">
        <v>-212922.91</v>
      </c>
      <c r="X642" t="s">
        <v>144</v>
      </c>
      <c r="Y642">
        <v>1</v>
      </c>
      <c r="Z642">
        <v>1</v>
      </c>
      <c r="AA642">
        <v>2021</v>
      </c>
      <c r="AB642">
        <v>0</v>
      </c>
      <c r="AC642" t="s">
        <v>8</v>
      </c>
      <c r="AD642" t="s">
        <v>8</v>
      </c>
      <c r="AE642">
        <v>2021</v>
      </c>
      <c r="AF642">
        <v>2021</v>
      </c>
      <c r="AU642"/>
    </row>
    <row r="643" spans="1:47" x14ac:dyDescent="0.35">
      <c r="A643" t="s">
        <v>123</v>
      </c>
      <c r="C643" t="s">
        <v>180</v>
      </c>
      <c r="D643" t="s">
        <v>150</v>
      </c>
      <c r="E643" t="s">
        <v>121</v>
      </c>
      <c r="L643" t="s">
        <v>122</v>
      </c>
      <c r="M643" s="14">
        <v>44197</v>
      </c>
      <c r="N643" s="14">
        <v>44197</v>
      </c>
      <c r="P643">
        <v>636296.01</v>
      </c>
      <c r="X643" t="s">
        <v>124</v>
      </c>
      <c r="Y643">
        <v>1</v>
      </c>
      <c r="Z643">
        <v>1</v>
      </c>
      <c r="AA643">
        <v>2021</v>
      </c>
      <c r="AB643">
        <v>0</v>
      </c>
      <c r="AC643" t="s">
        <v>8</v>
      </c>
      <c r="AD643" t="s">
        <v>8</v>
      </c>
      <c r="AE643">
        <v>2021</v>
      </c>
      <c r="AF643">
        <v>2021</v>
      </c>
      <c r="AU643"/>
    </row>
    <row r="644" spans="1:47" x14ac:dyDescent="0.35">
      <c r="A644" t="s">
        <v>128</v>
      </c>
      <c r="C644" t="s">
        <v>180</v>
      </c>
      <c r="D644" t="s">
        <v>150</v>
      </c>
      <c r="E644" t="s">
        <v>121</v>
      </c>
      <c r="L644" t="s">
        <v>122</v>
      </c>
      <c r="M644" s="14">
        <v>44197</v>
      </c>
      <c r="N644" s="14">
        <v>44197</v>
      </c>
      <c r="P644">
        <v>9060.7999999999993</v>
      </c>
      <c r="X644" t="s">
        <v>119</v>
      </c>
      <c r="Y644">
        <v>1</v>
      </c>
      <c r="Z644">
        <v>1</v>
      </c>
      <c r="AA644">
        <v>2021</v>
      </c>
      <c r="AB644">
        <v>0</v>
      </c>
      <c r="AC644" t="s">
        <v>8</v>
      </c>
      <c r="AD644" t="s">
        <v>8</v>
      </c>
      <c r="AE644">
        <v>2021</v>
      </c>
      <c r="AF644">
        <v>2021</v>
      </c>
      <c r="AU644"/>
    </row>
    <row r="645" spans="1:47" x14ac:dyDescent="0.35">
      <c r="A645" t="s">
        <v>136</v>
      </c>
      <c r="C645" t="s">
        <v>149</v>
      </c>
      <c r="D645" t="s">
        <v>150</v>
      </c>
      <c r="E645" t="s">
        <v>121</v>
      </c>
      <c r="L645" t="s">
        <v>129</v>
      </c>
      <c r="M645" s="14">
        <v>44197</v>
      </c>
      <c r="N645" s="14">
        <v>44197</v>
      </c>
      <c r="O645">
        <v>9060.7999999999993</v>
      </c>
      <c r="X645" t="s">
        <v>137</v>
      </c>
      <c r="Y645">
        <v>1</v>
      </c>
      <c r="Z645">
        <v>1</v>
      </c>
      <c r="AA645">
        <v>2021</v>
      </c>
      <c r="AB645">
        <v>0</v>
      </c>
      <c r="AC645" t="s">
        <v>8</v>
      </c>
      <c r="AD645" t="s">
        <v>8</v>
      </c>
      <c r="AE645">
        <v>2021</v>
      </c>
      <c r="AF645">
        <v>2021</v>
      </c>
      <c r="AU645"/>
    </row>
    <row r="646" spans="1:47" x14ac:dyDescent="0.35">
      <c r="A646" t="s">
        <v>178</v>
      </c>
      <c r="C646" t="s">
        <v>149</v>
      </c>
      <c r="D646" t="s">
        <v>150</v>
      </c>
      <c r="E646" t="s">
        <v>162</v>
      </c>
      <c r="L646" t="s">
        <v>129</v>
      </c>
      <c r="M646" s="14">
        <v>44197</v>
      </c>
      <c r="N646" s="14">
        <v>44197</v>
      </c>
      <c r="O646">
        <v>39085714.289999999</v>
      </c>
      <c r="X646" t="s">
        <v>140</v>
      </c>
      <c r="Y646">
        <v>1</v>
      </c>
      <c r="Z646">
        <v>1</v>
      </c>
      <c r="AA646">
        <v>2021</v>
      </c>
      <c r="AB646">
        <v>0</v>
      </c>
      <c r="AC646" t="s">
        <v>8</v>
      </c>
      <c r="AD646" t="s">
        <v>8</v>
      </c>
      <c r="AE646">
        <v>2021</v>
      </c>
      <c r="AF646">
        <v>2021</v>
      </c>
      <c r="AU646"/>
    </row>
    <row r="647" spans="1:47" x14ac:dyDescent="0.35">
      <c r="A647" t="s">
        <v>178</v>
      </c>
      <c r="C647" t="s">
        <v>149</v>
      </c>
      <c r="D647" t="s">
        <v>159</v>
      </c>
      <c r="E647" t="s">
        <v>162</v>
      </c>
      <c r="L647" t="s">
        <v>129</v>
      </c>
      <c r="M647" s="14">
        <v>44197</v>
      </c>
      <c r="N647" s="14">
        <v>44197</v>
      </c>
      <c r="O647">
        <v>83095.240000000005</v>
      </c>
      <c r="X647" t="s">
        <v>140</v>
      </c>
      <c r="Y647">
        <v>1</v>
      </c>
      <c r="Z647">
        <v>1</v>
      </c>
      <c r="AA647">
        <v>2021</v>
      </c>
      <c r="AB647">
        <v>0</v>
      </c>
      <c r="AC647" t="s">
        <v>8</v>
      </c>
      <c r="AD647" t="s">
        <v>8</v>
      </c>
      <c r="AE647">
        <v>2021</v>
      </c>
      <c r="AF647">
        <v>2021</v>
      </c>
      <c r="AU647"/>
    </row>
    <row r="648" spans="1:47" x14ac:dyDescent="0.35">
      <c r="A648" t="s">
        <v>126</v>
      </c>
      <c r="C648" t="s">
        <v>180</v>
      </c>
      <c r="D648" t="s">
        <v>150</v>
      </c>
      <c r="E648" t="s">
        <v>121</v>
      </c>
      <c r="L648" t="s">
        <v>122</v>
      </c>
      <c r="M648" s="14">
        <v>44197</v>
      </c>
      <c r="N648" s="14">
        <v>44197</v>
      </c>
      <c r="P648">
        <v>7710324.4199999999</v>
      </c>
      <c r="X648" t="s">
        <v>127</v>
      </c>
      <c r="Y648">
        <v>1</v>
      </c>
      <c r="Z648">
        <v>1</v>
      </c>
      <c r="AA648">
        <v>2021</v>
      </c>
      <c r="AB648">
        <v>0</v>
      </c>
      <c r="AC648" t="s">
        <v>8</v>
      </c>
      <c r="AD648" t="s">
        <v>8</v>
      </c>
      <c r="AE648">
        <v>2021</v>
      </c>
      <c r="AF648">
        <v>2021</v>
      </c>
      <c r="AU648"/>
    </row>
    <row r="649" spans="1:47" x14ac:dyDescent="0.35">
      <c r="A649" t="s">
        <v>166</v>
      </c>
      <c r="C649" t="s">
        <v>180</v>
      </c>
      <c r="D649" t="s">
        <v>150</v>
      </c>
      <c r="E649" t="s">
        <v>121</v>
      </c>
      <c r="L649" t="s">
        <v>122</v>
      </c>
      <c r="M649" s="14">
        <v>44197</v>
      </c>
      <c r="N649" s="14">
        <v>44197</v>
      </c>
      <c r="P649">
        <v>6685422.1399999997</v>
      </c>
      <c r="X649" t="s">
        <v>167</v>
      </c>
      <c r="Y649">
        <v>1</v>
      </c>
      <c r="Z649">
        <v>1</v>
      </c>
      <c r="AA649">
        <v>2021</v>
      </c>
      <c r="AB649">
        <v>0</v>
      </c>
      <c r="AC649" t="s">
        <v>8</v>
      </c>
      <c r="AD649" t="s">
        <v>8</v>
      </c>
      <c r="AE649">
        <v>2021</v>
      </c>
      <c r="AF649">
        <v>2021</v>
      </c>
      <c r="AU649"/>
    </row>
    <row r="650" spans="1:47" x14ac:dyDescent="0.35">
      <c r="A650" t="s">
        <v>153</v>
      </c>
      <c r="C650" t="s">
        <v>180</v>
      </c>
      <c r="D650" t="s">
        <v>150</v>
      </c>
      <c r="E650" t="s">
        <v>121</v>
      </c>
      <c r="L650" t="s">
        <v>122</v>
      </c>
      <c r="M650" s="14">
        <v>44197</v>
      </c>
      <c r="N650" s="14">
        <v>44197</v>
      </c>
      <c r="P650">
        <v>1870637.85</v>
      </c>
      <c r="X650" t="s">
        <v>154</v>
      </c>
      <c r="Y650">
        <v>1</v>
      </c>
      <c r="Z650">
        <v>1</v>
      </c>
      <c r="AA650">
        <v>2021</v>
      </c>
      <c r="AB650">
        <v>0</v>
      </c>
      <c r="AC650" t="s">
        <v>8</v>
      </c>
      <c r="AD650" t="s">
        <v>8</v>
      </c>
      <c r="AE650">
        <v>2021</v>
      </c>
      <c r="AF650">
        <v>2021</v>
      </c>
      <c r="AU650"/>
    </row>
    <row r="651" spans="1:47" x14ac:dyDescent="0.35">
      <c r="A651" t="s">
        <v>131</v>
      </c>
      <c r="C651" t="s">
        <v>180</v>
      </c>
      <c r="D651" t="s">
        <v>150</v>
      </c>
      <c r="E651" t="s">
        <v>121</v>
      </c>
      <c r="L651" t="s">
        <v>122</v>
      </c>
      <c r="M651" s="14">
        <v>44197</v>
      </c>
      <c r="N651" s="14">
        <v>44197</v>
      </c>
      <c r="P651">
        <v>1048906.43</v>
      </c>
      <c r="X651" t="s">
        <v>132</v>
      </c>
      <c r="Y651">
        <v>1</v>
      </c>
      <c r="Z651">
        <v>1</v>
      </c>
      <c r="AA651">
        <v>2021</v>
      </c>
      <c r="AB651">
        <v>0</v>
      </c>
      <c r="AC651" t="s">
        <v>8</v>
      </c>
      <c r="AD651" t="s">
        <v>8</v>
      </c>
      <c r="AE651">
        <v>2021</v>
      </c>
      <c r="AF651">
        <v>2021</v>
      </c>
      <c r="AU651"/>
    </row>
    <row r="652" spans="1:47" x14ac:dyDescent="0.35">
      <c r="A652" t="s">
        <v>133</v>
      </c>
      <c r="C652" t="s">
        <v>149</v>
      </c>
      <c r="D652" t="s">
        <v>150</v>
      </c>
      <c r="E652" t="s">
        <v>121</v>
      </c>
      <c r="F652" t="s">
        <v>1</v>
      </c>
      <c r="L652" t="s">
        <v>129</v>
      </c>
      <c r="M652" s="14">
        <v>44197</v>
      </c>
      <c r="N652" s="14">
        <v>44197</v>
      </c>
      <c r="O652">
        <v>552751.56999999995</v>
      </c>
      <c r="X652" t="s">
        <v>134</v>
      </c>
      <c r="Y652">
        <v>1</v>
      </c>
      <c r="Z652">
        <v>1</v>
      </c>
      <c r="AA652">
        <v>2021</v>
      </c>
      <c r="AB652">
        <v>0</v>
      </c>
      <c r="AC652" t="s">
        <v>8</v>
      </c>
      <c r="AD652" t="s">
        <v>8</v>
      </c>
      <c r="AE652">
        <v>2021</v>
      </c>
      <c r="AF652">
        <v>2020</v>
      </c>
      <c r="AU652"/>
    </row>
    <row r="653" spans="1:47" x14ac:dyDescent="0.35">
      <c r="A653" t="s">
        <v>146</v>
      </c>
      <c r="C653" t="s">
        <v>180</v>
      </c>
      <c r="D653" t="s">
        <v>150</v>
      </c>
      <c r="E653" t="s">
        <v>121</v>
      </c>
      <c r="L653" t="s">
        <v>122</v>
      </c>
      <c r="M653" s="14">
        <v>44197</v>
      </c>
      <c r="N653" s="14">
        <v>44197</v>
      </c>
      <c r="P653">
        <v>60159.16</v>
      </c>
      <c r="X653" t="s">
        <v>147</v>
      </c>
      <c r="Y653">
        <v>1</v>
      </c>
      <c r="Z653">
        <v>1</v>
      </c>
      <c r="AA653">
        <v>2021</v>
      </c>
      <c r="AB653">
        <v>0</v>
      </c>
      <c r="AC653" t="s">
        <v>8</v>
      </c>
      <c r="AD653" t="s">
        <v>8</v>
      </c>
      <c r="AE653">
        <v>2021</v>
      </c>
      <c r="AF653">
        <v>2021</v>
      </c>
      <c r="AU653"/>
    </row>
    <row r="654" spans="1:47" x14ac:dyDescent="0.35">
      <c r="B654" t="s">
        <v>119</v>
      </c>
      <c r="C654" t="s">
        <v>149</v>
      </c>
      <c r="D654" t="s">
        <v>150</v>
      </c>
      <c r="E654" t="s">
        <v>121</v>
      </c>
      <c r="L654" t="s">
        <v>129</v>
      </c>
      <c r="M654" s="14">
        <v>44197</v>
      </c>
      <c r="N654" s="14">
        <v>44197</v>
      </c>
      <c r="O654">
        <v>1448523.81</v>
      </c>
      <c r="X654" t="s">
        <v>119</v>
      </c>
      <c r="Y654">
        <v>1</v>
      </c>
      <c r="Z654">
        <v>1</v>
      </c>
      <c r="AA654">
        <v>2021</v>
      </c>
      <c r="AB654">
        <v>0</v>
      </c>
      <c r="AC654" t="s">
        <v>8</v>
      </c>
      <c r="AD654" t="s">
        <v>8</v>
      </c>
      <c r="AE654">
        <v>2021</v>
      </c>
      <c r="AF654">
        <v>2021</v>
      </c>
      <c r="AU654"/>
    </row>
    <row r="655" spans="1:47" x14ac:dyDescent="0.35">
      <c r="A655" t="s">
        <v>183</v>
      </c>
      <c r="C655" t="s">
        <v>180</v>
      </c>
      <c r="D655" t="s">
        <v>150</v>
      </c>
      <c r="E655" t="s">
        <v>121</v>
      </c>
      <c r="L655" t="s">
        <v>122</v>
      </c>
      <c r="M655" s="14">
        <v>44197</v>
      </c>
      <c r="N655" s="14">
        <v>44197</v>
      </c>
      <c r="P655">
        <v>133604.17000000001</v>
      </c>
      <c r="X655" t="s">
        <v>140</v>
      </c>
      <c r="Y655">
        <v>1</v>
      </c>
      <c r="Z655">
        <v>1</v>
      </c>
      <c r="AA655">
        <v>2021</v>
      </c>
      <c r="AB655">
        <v>0</v>
      </c>
      <c r="AC655" t="s">
        <v>8</v>
      </c>
      <c r="AD655" t="s">
        <v>8</v>
      </c>
      <c r="AE655">
        <v>2021</v>
      </c>
      <c r="AF655">
        <v>2021</v>
      </c>
      <c r="AU655"/>
    </row>
    <row r="656" spans="1:47" x14ac:dyDescent="0.35">
      <c r="A656" t="s">
        <v>125</v>
      </c>
      <c r="C656" t="s">
        <v>180</v>
      </c>
      <c r="D656" t="s">
        <v>150</v>
      </c>
      <c r="E656" t="s">
        <v>121</v>
      </c>
      <c r="L656" t="s">
        <v>122</v>
      </c>
      <c r="M656" s="14">
        <v>44197</v>
      </c>
      <c r="N656" s="14">
        <v>44197</v>
      </c>
      <c r="P656">
        <v>441560.19</v>
      </c>
      <c r="X656" t="s">
        <v>124</v>
      </c>
      <c r="Y656">
        <v>1</v>
      </c>
      <c r="Z656">
        <v>1</v>
      </c>
      <c r="AA656">
        <v>2021</v>
      </c>
      <c r="AB656">
        <v>0</v>
      </c>
      <c r="AC656" t="s">
        <v>8</v>
      </c>
      <c r="AD656" t="s">
        <v>8</v>
      </c>
      <c r="AE656">
        <v>2021</v>
      </c>
      <c r="AF656">
        <v>2021</v>
      </c>
      <c r="AU656"/>
    </row>
    <row r="657" spans="1:47" x14ac:dyDescent="0.35">
      <c r="A657" t="s">
        <v>125</v>
      </c>
      <c r="C657" t="s">
        <v>180</v>
      </c>
      <c r="D657" t="s">
        <v>150</v>
      </c>
      <c r="E657" t="s">
        <v>121</v>
      </c>
      <c r="L657" t="s">
        <v>122</v>
      </c>
      <c r="M657" s="14">
        <v>44197</v>
      </c>
      <c r="N657" s="14">
        <v>44197</v>
      </c>
      <c r="P657">
        <v>143.57</v>
      </c>
      <c r="X657" t="s">
        <v>124</v>
      </c>
      <c r="Y657">
        <v>1</v>
      </c>
      <c r="Z657">
        <v>1</v>
      </c>
      <c r="AA657">
        <v>2021</v>
      </c>
      <c r="AB657">
        <v>0</v>
      </c>
      <c r="AC657" t="s">
        <v>8</v>
      </c>
      <c r="AD657" t="s">
        <v>8</v>
      </c>
      <c r="AE657">
        <v>2021</v>
      </c>
      <c r="AF657">
        <v>2021</v>
      </c>
      <c r="AU657"/>
    </row>
    <row r="658" spans="1:47" x14ac:dyDescent="0.35">
      <c r="A658" t="s">
        <v>158</v>
      </c>
      <c r="C658" t="s">
        <v>180</v>
      </c>
      <c r="D658" t="s">
        <v>150</v>
      </c>
      <c r="E658" t="s">
        <v>121</v>
      </c>
      <c r="L658" t="s">
        <v>122</v>
      </c>
      <c r="M658" s="14">
        <v>44197</v>
      </c>
      <c r="N658" s="14">
        <v>44197</v>
      </c>
      <c r="P658">
        <v>187442.86</v>
      </c>
      <c r="X658" t="s">
        <v>124</v>
      </c>
      <c r="Y658">
        <v>1</v>
      </c>
      <c r="Z658">
        <v>1</v>
      </c>
      <c r="AA658">
        <v>2021</v>
      </c>
      <c r="AB658">
        <v>0</v>
      </c>
      <c r="AC658" t="s">
        <v>8</v>
      </c>
      <c r="AD658" t="s">
        <v>8</v>
      </c>
      <c r="AE658">
        <v>2021</v>
      </c>
      <c r="AF658">
        <v>2021</v>
      </c>
      <c r="AU658"/>
    </row>
    <row r="659" spans="1:47" x14ac:dyDescent="0.35">
      <c r="A659" t="s">
        <v>181</v>
      </c>
      <c r="C659" t="s">
        <v>180</v>
      </c>
      <c r="D659" t="s">
        <v>150</v>
      </c>
      <c r="E659" t="s">
        <v>121</v>
      </c>
      <c r="L659" t="s">
        <v>122</v>
      </c>
      <c r="M659" s="14">
        <v>44197</v>
      </c>
      <c r="N659" s="14">
        <v>44197</v>
      </c>
      <c r="P659">
        <v>1165610.1200000001</v>
      </c>
      <c r="X659" t="s">
        <v>182</v>
      </c>
      <c r="Y659">
        <v>1</v>
      </c>
      <c r="Z659">
        <v>1</v>
      </c>
      <c r="AA659">
        <v>2021</v>
      </c>
      <c r="AB659">
        <v>0</v>
      </c>
      <c r="AC659" t="s">
        <v>8</v>
      </c>
      <c r="AD659" t="s">
        <v>8</v>
      </c>
      <c r="AE659">
        <v>2021</v>
      </c>
      <c r="AF659">
        <v>2021</v>
      </c>
      <c r="AU659"/>
    </row>
    <row r="660" spans="1:47" x14ac:dyDescent="0.35">
      <c r="A660" t="s">
        <v>181</v>
      </c>
      <c r="C660" t="s">
        <v>180</v>
      </c>
      <c r="D660" t="s">
        <v>150</v>
      </c>
      <c r="E660" t="s">
        <v>121</v>
      </c>
      <c r="L660" t="s">
        <v>122</v>
      </c>
      <c r="M660" s="14">
        <v>44197</v>
      </c>
      <c r="N660" s="14">
        <v>44197</v>
      </c>
      <c r="P660">
        <v>2687085.43</v>
      </c>
      <c r="X660" t="s">
        <v>182</v>
      </c>
      <c r="Y660">
        <v>1</v>
      </c>
      <c r="Z660">
        <v>1</v>
      </c>
      <c r="AA660">
        <v>2021</v>
      </c>
      <c r="AB660">
        <v>0</v>
      </c>
      <c r="AC660" t="s">
        <v>8</v>
      </c>
      <c r="AD660" t="s">
        <v>8</v>
      </c>
      <c r="AE660">
        <v>2021</v>
      </c>
      <c r="AF660">
        <v>2021</v>
      </c>
      <c r="AU660"/>
    </row>
    <row r="661" spans="1:47" x14ac:dyDescent="0.35">
      <c r="A661" t="s">
        <v>181</v>
      </c>
      <c r="C661" t="s">
        <v>180</v>
      </c>
      <c r="D661" t="s">
        <v>150</v>
      </c>
      <c r="E661" t="s">
        <v>121</v>
      </c>
      <c r="L661" t="s">
        <v>122</v>
      </c>
      <c r="M661" s="14">
        <v>44197</v>
      </c>
      <c r="N661" s="14">
        <v>44197</v>
      </c>
      <c r="P661">
        <v>3367728.23</v>
      </c>
      <c r="X661" t="s">
        <v>182</v>
      </c>
      <c r="Y661">
        <v>1</v>
      </c>
      <c r="Z661">
        <v>1</v>
      </c>
      <c r="AA661">
        <v>2021</v>
      </c>
      <c r="AB661">
        <v>0</v>
      </c>
      <c r="AC661" t="s">
        <v>8</v>
      </c>
      <c r="AD661" t="s">
        <v>8</v>
      </c>
      <c r="AE661">
        <v>2021</v>
      </c>
      <c r="AF661">
        <v>2021</v>
      </c>
      <c r="AU661"/>
    </row>
    <row r="662" spans="1:47" x14ac:dyDescent="0.35">
      <c r="A662" t="s">
        <v>153</v>
      </c>
      <c r="C662" t="s">
        <v>180</v>
      </c>
      <c r="D662" t="s">
        <v>150</v>
      </c>
      <c r="E662" t="s">
        <v>121</v>
      </c>
      <c r="L662" t="s">
        <v>122</v>
      </c>
      <c r="M662" s="14">
        <v>44197</v>
      </c>
      <c r="N662" s="14">
        <v>44197</v>
      </c>
      <c r="P662">
        <v>98248.08</v>
      </c>
      <c r="X662" t="s">
        <v>154</v>
      </c>
      <c r="Y662">
        <v>1</v>
      </c>
      <c r="Z662">
        <v>1</v>
      </c>
      <c r="AA662">
        <v>2021</v>
      </c>
      <c r="AB662">
        <v>0</v>
      </c>
      <c r="AC662" t="s">
        <v>8</v>
      </c>
      <c r="AD662" t="s">
        <v>8</v>
      </c>
      <c r="AE662">
        <v>2021</v>
      </c>
      <c r="AF662">
        <v>2021</v>
      </c>
      <c r="AU662"/>
    </row>
    <row r="663" spans="1:47" x14ac:dyDescent="0.35">
      <c r="A663" t="s">
        <v>143</v>
      </c>
      <c r="C663" t="s">
        <v>180</v>
      </c>
      <c r="D663" t="s">
        <v>150</v>
      </c>
      <c r="E663" t="s">
        <v>121</v>
      </c>
      <c r="L663" t="s">
        <v>122</v>
      </c>
      <c r="M663" s="14">
        <v>44197</v>
      </c>
      <c r="N663" s="14">
        <v>44197</v>
      </c>
      <c r="P663">
        <v>13475.36</v>
      </c>
      <c r="X663" t="s">
        <v>144</v>
      </c>
      <c r="Y663">
        <v>1</v>
      </c>
      <c r="Z663">
        <v>1</v>
      </c>
      <c r="AA663">
        <v>2021</v>
      </c>
      <c r="AB663">
        <v>0</v>
      </c>
      <c r="AC663" t="s">
        <v>8</v>
      </c>
      <c r="AD663" t="s">
        <v>8</v>
      </c>
      <c r="AE663">
        <v>2021</v>
      </c>
      <c r="AF663">
        <v>2021</v>
      </c>
      <c r="AU663"/>
    </row>
    <row r="664" spans="1:47" x14ac:dyDescent="0.35">
      <c r="A664" t="s">
        <v>118</v>
      </c>
      <c r="C664" t="s">
        <v>149</v>
      </c>
      <c r="D664" t="s">
        <v>150</v>
      </c>
      <c r="E664" t="s">
        <v>121</v>
      </c>
      <c r="F664" t="s">
        <v>1</v>
      </c>
      <c r="L664" t="s">
        <v>129</v>
      </c>
      <c r="M664" s="14">
        <v>44197</v>
      </c>
      <c r="N664" s="14">
        <v>44197</v>
      </c>
      <c r="O664">
        <v>137568.88</v>
      </c>
      <c r="X664" t="s">
        <v>119</v>
      </c>
      <c r="Y664">
        <v>1</v>
      </c>
      <c r="Z664">
        <v>1</v>
      </c>
      <c r="AA664">
        <v>2021</v>
      </c>
      <c r="AB664">
        <v>0</v>
      </c>
      <c r="AC664" t="s">
        <v>8</v>
      </c>
      <c r="AD664" t="s">
        <v>8</v>
      </c>
      <c r="AE664">
        <v>2021</v>
      </c>
      <c r="AF664">
        <v>2020</v>
      </c>
      <c r="AU664"/>
    </row>
    <row r="665" spans="1:47" x14ac:dyDescent="0.35">
      <c r="A665" t="s">
        <v>133</v>
      </c>
      <c r="C665" t="s">
        <v>149</v>
      </c>
      <c r="D665" t="s">
        <v>159</v>
      </c>
      <c r="E665" t="s">
        <v>121</v>
      </c>
      <c r="L665" t="s">
        <v>129</v>
      </c>
      <c r="M665" s="14">
        <v>44197</v>
      </c>
      <c r="N665" s="14">
        <v>44197</v>
      </c>
      <c r="O665">
        <v>33052.39</v>
      </c>
      <c r="X665" t="s">
        <v>134</v>
      </c>
      <c r="Y665">
        <v>1</v>
      </c>
      <c r="Z665">
        <v>1</v>
      </c>
      <c r="AA665">
        <v>2021</v>
      </c>
      <c r="AB665">
        <v>0</v>
      </c>
      <c r="AC665" t="s">
        <v>8</v>
      </c>
      <c r="AD665" t="s">
        <v>8</v>
      </c>
      <c r="AE665">
        <v>2021</v>
      </c>
      <c r="AF665">
        <v>2021</v>
      </c>
      <c r="AU665"/>
    </row>
    <row r="666" spans="1:47" x14ac:dyDescent="0.35">
      <c r="A666" t="s">
        <v>138</v>
      </c>
      <c r="C666" t="s">
        <v>149</v>
      </c>
      <c r="D666" t="s">
        <v>150</v>
      </c>
      <c r="E666" t="s">
        <v>121</v>
      </c>
      <c r="L666" t="s">
        <v>129</v>
      </c>
      <c r="M666" s="14">
        <v>44197</v>
      </c>
      <c r="N666" s="14">
        <v>44197</v>
      </c>
      <c r="O666">
        <v>1785714.29</v>
      </c>
      <c r="X666" t="s">
        <v>139</v>
      </c>
      <c r="Y666">
        <v>1</v>
      </c>
      <c r="Z666">
        <v>1</v>
      </c>
      <c r="AA666">
        <v>2021</v>
      </c>
      <c r="AB666">
        <v>0</v>
      </c>
      <c r="AC666" t="s">
        <v>8</v>
      </c>
      <c r="AD666" t="s">
        <v>8</v>
      </c>
      <c r="AE666">
        <v>2021</v>
      </c>
      <c r="AF666">
        <v>2021</v>
      </c>
      <c r="AU666"/>
    </row>
    <row r="667" spans="1:47" x14ac:dyDescent="0.35">
      <c r="B667" t="s">
        <v>140</v>
      </c>
      <c r="C667" t="s">
        <v>149</v>
      </c>
      <c r="D667" t="s">
        <v>150</v>
      </c>
      <c r="E667" t="s">
        <v>121</v>
      </c>
      <c r="L667" t="s">
        <v>129</v>
      </c>
      <c r="M667" s="14">
        <v>44197</v>
      </c>
      <c r="N667" s="14">
        <v>44197</v>
      </c>
      <c r="O667">
        <v>1408474.79</v>
      </c>
      <c r="X667" t="s">
        <v>140</v>
      </c>
      <c r="Y667">
        <v>1</v>
      </c>
      <c r="Z667">
        <v>1</v>
      </c>
      <c r="AA667">
        <v>2021</v>
      </c>
      <c r="AB667">
        <v>0</v>
      </c>
      <c r="AC667" t="s">
        <v>8</v>
      </c>
      <c r="AD667" t="s">
        <v>8</v>
      </c>
      <c r="AE667">
        <v>2021</v>
      </c>
      <c r="AF667">
        <v>2021</v>
      </c>
      <c r="AU667"/>
    </row>
    <row r="668" spans="1:47" x14ac:dyDescent="0.35">
      <c r="A668" t="s">
        <v>136</v>
      </c>
      <c r="C668" t="s">
        <v>149</v>
      </c>
      <c r="D668" t="s">
        <v>150</v>
      </c>
      <c r="E668" t="s">
        <v>121</v>
      </c>
      <c r="L668" t="s">
        <v>129</v>
      </c>
      <c r="M668" s="14">
        <v>44197</v>
      </c>
      <c r="N668" s="14">
        <v>44197</v>
      </c>
      <c r="O668">
        <v>5498290.4900000002</v>
      </c>
      <c r="X668" t="s">
        <v>137</v>
      </c>
      <c r="Y668">
        <v>1</v>
      </c>
      <c r="Z668">
        <v>1</v>
      </c>
      <c r="AA668">
        <v>2021</v>
      </c>
      <c r="AB668">
        <v>0</v>
      </c>
      <c r="AC668" t="s">
        <v>8</v>
      </c>
      <c r="AD668" t="s">
        <v>8</v>
      </c>
      <c r="AE668">
        <v>2021</v>
      </c>
      <c r="AF668">
        <v>2021</v>
      </c>
      <c r="AU668"/>
    </row>
    <row r="669" spans="1:47" x14ac:dyDescent="0.35">
      <c r="A669" t="s">
        <v>143</v>
      </c>
      <c r="C669" t="s">
        <v>149</v>
      </c>
      <c r="D669" t="s">
        <v>159</v>
      </c>
      <c r="E669" t="s">
        <v>121</v>
      </c>
      <c r="L669" t="s">
        <v>129</v>
      </c>
      <c r="M669" s="14">
        <v>44197</v>
      </c>
      <c r="N669" s="14">
        <v>44197</v>
      </c>
      <c r="O669">
        <v>1192185.7</v>
      </c>
      <c r="X669" t="s">
        <v>144</v>
      </c>
      <c r="Y669">
        <v>1</v>
      </c>
      <c r="Z669">
        <v>1</v>
      </c>
      <c r="AA669">
        <v>2021</v>
      </c>
      <c r="AB669">
        <v>0</v>
      </c>
      <c r="AC669" t="s">
        <v>8</v>
      </c>
      <c r="AD669" t="s">
        <v>8</v>
      </c>
      <c r="AE669">
        <v>2021</v>
      </c>
      <c r="AF669">
        <v>2021</v>
      </c>
      <c r="AU669"/>
    </row>
    <row r="670" spans="1:47" x14ac:dyDescent="0.35">
      <c r="A670" t="s">
        <v>126</v>
      </c>
      <c r="C670" t="s">
        <v>149</v>
      </c>
      <c r="D670" t="s">
        <v>150</v>
      </c>
      <c r="E670" t="s">
        <v>121</v>
      </c>
      <c r="L670" t="s">
        <v>129</v>
      </c>
      <c r="M670" s="14">
        <v>44197</v>
      </c>
      <c r="N670" s="14">
        <v>44197</v>
      </c>
      <c r="O670">
        <v>29047.62</v>
      </c>
      <c r="X670" t="s">
        <v>127</v>
      </c>
      <c r="Y670">
        <v>1</v>
      </c>
      <c r="Z670">
        <v>1</v>
      </c>
      <c r="AA670">
        <v>2021</v>
      </c>
      <c r="AB670">
        <v>0</v>
      </c>
      <c r="AC670" t="s">
        <v>8</v>
      </c>
      <c r="AD670" t="s">
        <v>8</v>
      </c>
      <c r="AE670">
        <v>2021</v>
      </c>
      <c r="AF670">
        <v>2021</v>
      </c>
      <c r="AU670"/>
    </row>
    <row r="671" spans="1:47" x14ac:dyDescent="0.35">
      <c r="A671" t="s">
        <v>125</v>
      </c>
      <c r="C671" t="s">
        <v>149</v>
      </c>
      <c r="D671" t="s">
        <v>150</v>
      </c>
      <c r="E671" t="s">
        <v>121</v>
      </c>
      <c r="L671" t="s">
        <v>129</v>
      </c>
      <c r="M671" s="14">
        <v>44197</v>
      </c>
      <c r="N671" s="14">
        <v>44197</v>
      </c>
      <c r="O671">
        <v>3571428.57</v>
      </c>
      <c r="X671" t="s">
        <v>124</v>
      </c>
      <c r="Y671">
        <v>1</v>
      </c>
      <c r="Z671">
        <v>1</v>
      </c>
      <c r="AA671">
        <v>2021</v>
      </c>
      <c r="AB671">
        <v>0</v>
      </c>
      <c r="AC671" t="s">
        <v>8</v>
      </c>
      <c r="AD671" t="s">
        <v>8</v>
      </c>
      <c r="AE671">
        <v>2021</v>
      </c>
      <c r="AF671">
        <v>2021</v>
      </c>
      <c r="AU671"/>
    </row>
    <row r="672" spans="1:47" x14ac:dyDescent="0.35">
      <c r="A672" t="s">
        <v>123</v>
      </c>
      <c r="C672" t="s">
        <v>149</v>
      </c>
      <c r="D672" t="s">
        <v>150</v>
      </c>
      <c r="E672" t="s">
        <v>121</v>
      </c>
      <c r="L672" t="s">
        <v>129</v>
      </c>
      <c r="M672" s="14">
        <v>44197</v>
      </c>
      <c r="N672" s="14">
        <v>44197</v>
      </c>
      <c r="O672">
        <v>8862857.1400000006</v>
      </c>
      <c r="X672" t="s">
        <v>124</v>
      </c>
      <c r="Y672">
        <v>1</v>
      </c>
      <c r="Z672">
        <v>1</v>
      </c>
      <c r="AA672">
        <v>2021</v>
      </c>
      <c r="AB672">
        <v>0</v>
      </c>
      <c r="AC672" t="s">
        <v>8</v>
      </c>
      <c r="AD672" t="s">
        <v>8</v>
      </c>
      <c r="AE672">
        <v>2021</v>
      </c>
      <c r="AF672">
        <v>2021</v>
      </c>
      <c r="AU672"/>
    </row>
    <row r="673" spans="1:47" x14ac:dyDescent="0.35">
      <c r="A673" t="s">
        <v>138</v>
      </c>
      <c r="C673" t="s">
        <v>149</v>
      </c>
      <c r="D673" t="s">
        <v>150</v>
      </c>
      <c r="E673" t="s">
        <v>121</v>
      </c>
      <c r="L673" t="s">
        <v>129</v>
      </c>
      <c r="M673" s="14">
        <v>44197</v>
      </c>
      <c r="N673" s="14">
        <v>44197</v>
      </c>
      <c r="O673">
        <v>2954761.9</v>
      </c>
      <c r="X673" t="s">
        <v>139</v>
      </c>
      <c r="Y673">
        <v>1</v>
      </c>
      <c r="Z673">
        <v>1</v>
      </c>
      <c r="AA673">
        <v>2021</v>
      </c>
      <c r="AB673">
        <v>0</v>
      </c>
      <c r="AC673" t="s">
        <v>8</v>
      </c>
      <c r="AD673" t="s">
        <v>8</v>
      </c>
      <c r="AE673">
        <v>2021</v>
      </c>
      <c r="AF673">
        <v>2021</v>
      </c>
      <c r="AU673"/>
    </row>
    <row r="674" spans="1:47" x14ac:dyDescent="0.35">
      <c r="A674" t="s">
        <v>118</v>
      </c>
      <c r="C674" t="s">
        <v>149</v>
      </c>
      <c r="D674" t="s">
        <v>150</v>
      </c>
      <c r="E674" t="s">
        <v>121</v>
      </c>
      <c r="L674" t="s">
        <v>129</v>
      </c>
      <c r="M674" s="14">
        <v>44197</v>
      </c>
      <c r="N674" s="14">
        <v>44197</v>
      </c>
      <c r="O674">
        <v>1983809.52</v>
      </c>
      <c r="X674" t="s">
        <v>119</v>
      </c>
      <c r="Y674">
        <v>1</v>
      </c>
      <c r="Z674">
        <v>1</v>
      </c>
      <c r="AA674">
        <v>2021</v>
      </c>
      <c r="AB674">
        <v>0</v>
      </c>
      <c r="AC674" t="s">
        <v>8</v>
      </c>
      <c r="AD674" t="s">
        <v>8</v>
      </c>
      <c r="AE674">
        <v>2021</v>
      </c>
      <c r="AF674">
        <v>2021</v>
      </c>
      <c r="AU674"/>
    </row>
    <row r="675" spans="1:47" x14ac:dyDescent="0.35">
      <c r="A675" t="s">
        <v>179</v>
      </c>
      <c r="C675" t="s">
        <v>180</v>
      </c>
      <c r="D675" t="s">
        <v>150</v>
      </c>
      <c r="E675" t="s">
        <v>121</v>
      </c>
      <c r="L675" t="s">
        <v>122</v>
      </c>
      <c r="M675" s="14">
        <v>44197</v>
      </c>
      <c r="N675" s="14">
        <v>44197</v>
      </c>
      <c r="P675">
        <v>1778529.94</v>
      </c>
      <c r="X675" t="s">
        <v>140</v>
      </c>
      <c r="Y675">
        <v>1</v>
      </c>
      <c r="Z675">
        <v>1</v>
      </c>
      <c r="AA675">
        <v>2021</v>
      </c>
      <c r="AB675">
        <v>0</v>
      </c>
      <c r="AC675" t="s">
        <v>8</v>
      </c>
      <c r="AD675" t="s">
        <v>8</v>
      </c>
      <c r="AE675">
        <v>2021</v>
      </c>
      <c r="AF675">
        <v>2021</v>
      </c>
      <c r="AU675"/>
    </row>
    <row r="676" spans="1:47" x14ac:dyDescent="0.35">
      <c r="A676" t="s">
        <v>130</v>
      </c>
      <c r="C676" t="s">
        <v>149</v>
      </c>
      <c r="D676" t="s">
        <v>150</v>
      </c>
      <c r="E676" t="s">
        <v>121</v>
      </c>
      <c r="L676" t="s">
        <v>129</v>
      </c>
      <c r="M676" s="14">
        <v>44197</v>
      </c>
      <c r="N676" s="14">
        <v>44197</v>
      </c>
      <c r="O676">
        <v>488502.54</v>
      </c>
      <c r="X676" t="s">
        <v>119</v>
      </c>
      <c r="Y676">
        <v>1</v>
      </c>
      <c r="Z676">
        <v>1</v>
      </c>
      <c r="AA676">
        <v>2021</v>
      </c>
      <c r="AB676">
        <v>0</v>
      </c>
      <c r="AC676" t="s">
        <v>8</v>
      </c>
      <c r="AD676" t="s">
        <v>8</v>
      </c>
      <c r="AE676">
        <v>2021</v>
      </c>
      <c r="AF676">
        <v>2021</v>
      </c>
      <c r="AU676"/>
    </row>
    <row r="677" spans="1:47" x14ac:dyDescent="0.35">
      <c r="A677" t="s">
        <v>130</v>
      </c>
      <c r="C677" t="s">
        <v>149</v>
      </c>
      <c r="D677" t="s">
        <v>150</v>
      </c>
      <c r="E677" t="s">
        <v>121</v>
      </c>
      <c r="L677" t="s">
        <v>129</v>
      </c>
      <c r="M677" s="14">
        <v>44197</v>
      </c>
      <c r="N677" s="14">
        <v>44197</v>
      </c>
      <c r="O677">
        <v>1113521.26</v>
      </c>
      <c r="X677" t="s">
        <v>119</v>
      </c>
      <c r="Y677">
        <v>1</v>
      </c>
      <c r="Z677">
        <v>1</v>
      </c>
      <c r="AA677">
        <v>2021</v>
      </c>
      <c r="AB677">
        <v>0</v>
      </c>
      <c r="AC677" t="s">
        <v>8</v>
      </c>
      <c r="AD677" t="s">
        <v>8</v>
      </c>
      <c r="AE677">
        <v>2021</v>
      </c>
      <c r="AF677">
        <v>2021</v>
      </c>
      <c r="AU677"/>
    </row>
    <row r="678" spans="1:47" x14ac:dyDescent="0.35">
      <c r="A678" t="s">
        <v>128</v>
      </c>
      <c r="C678" t="s">
        <v>149</v>
      </c>
      <c r="D678" t="s">
        <v>150</v>
      </c>
      <c r="E678" t="s">
        <v>121</v>
      </c>
      <c r="L678" t="s">
        <v>129</v>
      </c>
      <c r="M678" s="14">
        <v>44197</v>
      </c>
      <c r="N678" s="14">
        <v>44197</v>
      </c>
      <c r="O678">
        <v>8333.33</v>
      </c>
      <c r="X678" t="s">
        <v>119</v>
      </c>
      <c r="Y678">
        <v>1</v>
      </c>
      <c r="Z678">
        <v>1</v>
      </c>
      <c r="AA678">
        <v>2021</v>
      </c>
      <c r="AB678">
        <v>0</v>
      </c>
      <c r="AC678" t="s">
        <v>8</v>
      </c>
      <c r="AD678" t="s">
        <v>8</v>
      </c>
      <c r="AE678">
        <v>2021</v>
      </c>
      <c r="AF678">
        <v>2021</v>
      </c>
      <c r="AU678"/>
    </row>
    <row r="679" spans="1:47" x14ac:dyDescent="0.35">
      <c r="A679" t="s">
        <v>128</v>
      </c>
      <c r="B679" t="s">
        <v>157</v>
      </c>
      <c r="C679" t="s">
        <v>149</v>
      </c>
      <c r="D679" t="s">
        <v>150</v>
      </c>
      <c r="E679" t="s">
        <v>121</v>
      </c>
      <c r="L679" t="s">
        <v>129</v>
      </c>
      <c r="M679" s="14">
        <v>44197</v>
      </c>
      <c r="N679" s="14">
        <v>44197</v>
      </c>
      <c r="O679">
        <v>73809.52</v>
      </c>
      <c r="X679" t="s">
        <v>157</v>
      </c>
      <c r="Y679">
        <v>1</v>
      </c>
      <c r="Z679">
        <v>1</v>
      </c>
      <c r="AA679">
        <v>2021</v>
      </c>
      <c r="AB679">
        <v>0</v>
      </c>
      <c r="AC679" t="s">
        <v>8</v>
      </c>
      <c r="AD679" t="s">
        <v>8</v>
      </c>
      <c r="AE679">
        <v>2021</v>
      </c>
      <c r="AF679">
        <v>2021</v>
      </c>
      <c r="AU679"/>
    </row>
    <row r="680" spans="1:47" x14ac:dyDescent="0.35">
      <c r="A680" t="s">
        <v>125</v>
      </c>
      <c r="C680" t="s">
        <v>149</v>
      </c>
      <c r="D680" t="s">
        <v>150</v>
      </c>
      <c r="E680" t="s">
        <v>121</v>
      </c>
      <c r="L680" t="s">
        <v>129</v>
      </c>
      <c r="M680" s="14">
        <v>44197</v>
      </c>
      <c r="N680" s="14">
        <v>44197</v>
      </c>
      <c r="O680">
        <v>40238.1</v>
      </c>
      <c r="X680" t="s">
        <v>124</v>
      </c>
      <c r="Y680">
        <v>1</v>
      </c>
      <c r="Z680">
        <v>1</v>
      </c>
      <c r="AA680">
        <v>2021</v>
      </c>
      <c r="AB680">
        <v>0</v>
      </c>
      <c r="AC680" t="s">
        <v>8</v>
      </c>
      <c r="AD680" t="s">
        <v>8</v>
      </c>
      <c r="AE680">
        <v>2021</v>
      </c>
      <c r="AF680">
        <v>2021</v>
      </c>
      <c r="AU680"/>
    </row>
    <row r="681" spans="1:47" x14ac:dyDescent="0.35">
      <c r="A681" t="s">
        <v>123</v>
      </c>
      <c r="C681" t="s">
        <v>149</v>
      </c>
      <c r="D681" t="s">
        <v>150</v>
      </c>
      <c r="E681" t="s">
        <v>121</v>
      </c>
      <c r="L681" t="s">
        <v>129</v>
      </c>
      <c r="M681" s="14">
        <v>44197</v>
      </c>
      <c r="N681" s="14">
        <v>44197</v>
      </c>
      <c r="O681">
        <v>76190.48</v>
      </c>
      <c r="X681" t="s">
        <v>124</v>
      </c>
      <c r="Y681">
        <v>1</v>
      </c>
      <c r="Z681">
        <v>1</v>
      </c>
      <c r="AA681">
        <v>2021</v>
      </c>
      <c r="AB681">
        <v>0</v>
      </c>
      <c r="AC681" t="s">
        <v>8</v>
      </c>
      <c r="AD681" t="s">
        <v>8</v>
      </c>
      <c r="AE681">
        <v>2021</v>
      </c>
      <c r="AF681">
        <v>2021</v>
      </c>
      <c r="AU681"/>
    </row>
    <row r="682" spans="1:47" x14ac:dyDescent="0.35">
      <c r="A682" t="s">
        <v>146</v>
      </c>
      <c r="B682" t="s">
        <v>135</v>
      </c>
      <c r="C682" t="s">
        <v>149</v>
      </c>
      <c r="D682" t="s">
        <v>150</v>
      </c>
      <c r="E682" t="s">
        <v>121</v>
      </c>
      <c r="L682" t="s">
        <v>129</v>
      </c>
      <c r="M682" s="14">
        <v>44197</v>
      </c>
      <c r="N682" s="14">
        <v>44197</v>
      </c>
      <c r="O682">
        <v>29285.71</v>
      </c>
      <c r="X682" t="s">
        <v>135</v>
      </c>
      <c r="Y682">
        <v>1</v>
      </c>
      <c r="Z682">
        <v>1</v>
      </c>
      <c r="AA682">
        <v>2021</v>
      </c>
      <c r="AB682">
        <v>0</v>
      </c>
      <c r="AC682" t="s">
        <v>8</v>
      </c>
      <c r="AD682" t="s">
        <v>8</v>
      </c>
      <c r="AE682">
        <v>2021</v>
      </c>
      <c r="AF682">
        <v>2021</v>
      </c>
      <c r="AU682"/>
    </row>
    <row r="683" spans="1:47" x14ac:dyDescent="0.35">
      <c r="A683" t="s">
        <v>145</v>
      </c>
      <c r="B683" t="s">
        <v>119</v>
      </c>
      <c r="C683" t="s">
        <v>149</v>
      </c>
      <c r="D683" t="s">
        <v>150</v>
      </c>
      <c r="E683" t="s">
        <v>121</v>
      </c>
      <c r="F683" t="s">
        <v>1</v>
      </c>
      <c r="L683" t="s">
        <v>129</v>
      </c>
      <c r="M683" s="14">
        <v>44197</v>
      </c>
      <c r="N683" s="14">
        <v>44197</v>
      </c>
      <c r="O683">
        <v>1292252.3700000001</v>
      </c>
      <c r="X683" t="s">
        <v>119</v>
      </c>
      <c r="Y683">
        <v>1</v>
      </c>
      <c r="Z683">
        <v>1</v>
      </c>
      <c r="AA683">
        <v>2021</v>
      </c>
      <c r="AB683">
        <v>0</v>
      </c>
      <c r="AC683" t="s">
        <v>8</v>
      </c>
      <c r="AD683" t="s">
        <v>8</v>
      </c>
      <c r="AE683">
        <v>2021</v>
      </c>
      <c r="AF683">
        <v>2020</v>
      </c>
      <c r="AU683"/>
    </row>
    <row r="684" spans="1:47" x14ac:dyDescent="0.35">
      <c r="A684" t="s">
        <v>155</v>
      </c>
      <c r="C684" t="s">
        <v>149</v>
      </c>
      <c r="D684" t="s">
        <v>150</v>
      </c>
      <c r="E684" t="s">
        <v>121</v>
      </c>
      <c r="L684" t="s">
        <v>129</v>
      </c>
      <c r="M684" s="14">
        <v>44197</v>
      </c>
      <c r="N684" s="14">
        <v>44197</v>
      </c>
      <c r="O684">
        <v>280714.28999999998</v>
      </c>
      <c r="X684" t="s">
        <v>156</v>
      </c>
      <c r="Y684">
        <v>1</v>
      </c>
      <c r="Z684">
        <v>1</v>
      </c>
      <c r="AA684">
        <v>2021</v>
      </c>
      <c r="AB684">
        <v>0</v>
      </c>
      <c r="AC684" t="s">
        <v>8</v>
      </c>
      <c r="AD684" t="s">
        <v>8</v>
      </c>
      <c r="AE684">
        <v>2021</v>
      </c>
      <c r="AF684">
        <v>2021</v>
      </c>
      <c r="AU684"/>
    </row>
    <row r="685" spans="1:47" x14ac:dyDescent="0.35">
      <c r="A685" t="s">
        <v>146</v>
      </c>
      <c r="C685" t="s">
        <v>180</v>
      </c>
      <c r="D685" t="s">
        <v>150</v>
      </c>
      <c r="E685" t="s">
        <v>121</v>
      </c>
      <c r="L685" t="s">
        <v>122</v>
      </c>
      <c r="M685" s="14">
        <v>44197</v>
      </c>
      <c r="N685" s="14">
        <v>44197</v>
      </c>
      <c r="P685">
        <v>33889.230000000003</v>
      </c>
      <c r="X685" t="s">
        <v>147</v>
      </c>
      <c r="Y685">
        <v>1</v>
      </c>
      <c r="Z685">
        <v>1</v>
      </c>
      <c r="AA685">
        <v>2021</v>
      </c>
      <c r="AB685">
        <v>0</v>
      </c>
      <c r="AC685" t="s">
        <v>8</v>
      </c>
      <c r="AD685" t="s">
        <v>8</v>
      </c>
      <c r="AE685">
        <v>2021</v>
      </c>
      <c r="AF685">
        <v>2021</v>
      </c>
      <c r="AU685"/>
    </row>
    <row r="686" spans="1:47" x14ac:dyDescent="0.35">
      <c r="A686" t="s">
        <v>148</v>
      </c>
      <c r="C686" t="s">
        <v>149</v>
      </c>
      <c r="D686" t="s">
        <v>159</v>
      </c>
      <c r="E686" t="s">
        <v>162</v>
      </c>
      <c r="L686" t="s">
        <v>129</v>
      </c>
      <c r="M686" s="14">
        <v>44197</v>
      </c>
      <c r="N686" s="14">
        <v>44197</v>
      </c>
      <c r="O686">
        <v>479047.62</v>
      </c>
      <c r="X686" t="s">
        <v>152</v>
      </c>
      <c r="Y686">
        <v>1</v>
      </c>
      <c r="Z686">
        <v>1</v>
      </c>
      <c r="AA686">
        <v>2021</v>
      </c>
      <c r="AB686">
        <v>0</v>
      </c>
      <c r="AC686" t="s">
        <v>8</v>
      </c>
      <c r="AD686" t="s">
        <v>8</v>
      </c>
      <c r="AE686">
        <v>2021</v>
      </c>
      <c r="AF686">
        <v>2021</v>
      </c>
      <c r="AU686"/>
    </row>
    <row r="687" spans="1:47" x14ac:dyDescent="0.35">
      <c r="A687" t="s">
        <v>118</v>
      </c>
      <c r="C687" t="s">
        <v>184</v>
      </c>
      <c r="D687" t="s">
        <v>150</v>
      </c>
      <c r="E687" t="s">
        <v>121</v>
      </c>
      <c r="G687" t="s">
        <v>1</v>
      </c>
      <c r="K687" t="s">
        <v>185</v>
      </c>
      <c r="L687" t="s">
        <v>122</v>
      </c>
      <c r="M687" s="14">
        <v>44207</v>
      </c>
      <c r="N687" s="14">
        <v>44207</v>
      </c>
      <c r="O687">
        <v>0</v>
      </c>
      <c r="P687">
        <v>24547.41</v>
      </c>
      <c r="R687">
        <v>2221513000</v>
      </c>
      <c r="S687">
        <v>160000000</v>
      </c>
      <c r="V687" t="s">
        <v>118</v>
      </c>
      <c r="W687" t="s">
        <v>186</v>
      </c>
      <c r="X687" t="s">
        <v>119</v>
      </c>
      <c r="Y687">
        <v>1</v>
      </c>
      <c r="Z687">
        <v>1</v>
      </c>
      <c r="AA687">
        <v>2021</v>
      </c>
      <c r="AB687">
        <v>-24547.41</v>
      </c>
      <c r="AC687" t="s">
        <v>14</v>
      </c>
      <c r="AD687" t="s">
        <v>72</v>
      </c>
      <c r="AE687">
        <v>2021</v>
      </c>
      <c r="AF687">
        <v>2021</v>
      </c>
      <c r="AU687"/>
    </row>
    <row r="688" spans="1:47" x14ac:dyDescent="0.35">
      <c r="A688" t="s">
        <v>141</v>
      </c>
      <c r="C688" t="s">
        <v>184</v>
      </c>
      <c r="D688" t="s">
        <v>150</v>
      </c>
      <c r="E688" t="s">
        <v>121</v>
      </c>
      <c r="G688" t="s">
        <v>1</v>
      </c>
      <c r="K688" t="s">
        <v>185</v>
      </c>
      <c r="L688" t="s">
        <v>122</v>
      </c>
      <c r="M688" s="14">
        <v>44207</v>
      </c>
      <c r="N688" s="14">
        <v>44207</v>
      </c>
      <c r="O688">
        <v>0</v>
      </c>
      <c r="P688">
        <v>1072142.8600000001</v>
      </c>
      <c r="R688">
        <v>2220800000</v>
      </c>
      <c r="S688">
        <v>160000000</v>
      </c>
      <c r="V688" t="s">
        <v>141</v>
      </c>
      <c r="W688" t="s">
        <v>186</v>
      </c>
      <c r="X688" t="s">
        <v>142</v>
      </c>
      <c r="Y688">
        <v>1</v>
      </c>
      <c r="Z688">
        <v>1</v>
      </c>
      <c r="AA688">
        <v>2021</v>
      </c>
      <c r="AB688">
        <v>-1072142.8600000001</v>
      </c>
      <c r="AC688" t="s">
        <v>14</v>
      </c>
      <c r="AD688" t="s">
        <v>72</v>
      </c>
      <c r="AE688">
        <v>2021</v>
      </c>
      <c r="AF688">
        <v>2021</v>
      </c>
      <c r="AU688"/>
    </row>
    <row r="689" spans="1:47" x14ac:dyDescent="0.35">
      <c r="A689" t="s">
        <v>126</v>
      </c>
      <c r="C689" t="s">
        <v>184</v>
      </c>
      <c r="D689" t="s">
        <v>150</v>
      </c>
      <c r="E689" t="s">
        <v>121</v>
      </c>
      <c r="G689" t="s">
        <v>1</v>
      </c>
      <c r="K689" t="s">
        <v>185</v>
      </c>
      <c r="L689" t="s">
        <v>122</v>
      </c>
      <c r="M689" s="14">
        <v>44207</v>
      </c>
      <c r="N689" s="14">
        <v>44207</v>
      </c>
      <c r="O689">
        <v>0</v>
      </c>
      <c r="P689">
        <v>20697.62</v>
      </c>
      <c r="R689">
        <v>2221200000</v>
      </c>
      <c r="S689">
        <v>160000000</v>
      </c>
      <c r="V689" t="s">
        <v>126</v>
      </c>
      <c r="W689" t="s">
        <v>186</v>
      </c>
      <c r="X689" t="s">
        <v>127</v>
      </c>
      <c r="Y689">
        <v>1</v>
      </c>
      <c r="Z689">
        <v>1</v>
      </c>
      <c r="AA689">
        <v>2021</v>
      </c>
      <c r="AB689">
        <v>-20697.62</v>
      </c>
      <c r="AC689" t="s">
        <v>14</v>
      </c>
      <c r="AD689" t="s">
        <v>72</v>
      </c>
      <c r="AE689">
        <v>2021</v>
      </c>
      <c r="AF689">
        <v>2021</v>
      </c>
      <c r="AU689"/>
    </row>
    <row r="690" spans="1:47" x14ac:dyDescent="0.35">
      <c r="A690" t="s">
        <v>145</v>
      </c>
      <c r="C690" t="s">
        <v>184</v>
      </c>
      <c r="D690" t="s">
        <v>150</v>
      </c>
      <c r="E690" t="s">
        <v>121</v>
      </c>
      <c r="G690" t="s">
        <v>1</v>
      </c>
      <c r="K690" t="s">
        <v>185</v>
      </c>
      <c r="L690" t="s">
        <v>122</v>
      </c>
      <c r="M690" s="14">
        <v>44207</v>
      </c>
      <c r="N690" s="14">
        <v>44207</v>
      </c>
      <c r="O690">
        <v>0</v>
      </c>
      <c r="P690">
        <v>60476.19</v>
      </c>
      <c r="R690">
        <v>2220520000</v>
      </c>
      <c r="S690">
        <v>160000000</v>
      </c>
      <c r="V690" t="s">
        <v>145</v>
      </c>
      <c r="W690" t="s">
        <v>186</v>
      </c>
      <c r="X690" t="s">
        <v>144</v>
      </c>
      <c r="Y690">
        <v>1</v>
      </c>
      <c r="Z690">
        <v>1</v>
      </c>
      <c r="AA690">
        <v>2021</v>
      </c>
      <c r="AB690">
        <v>-60476.19</v>
      </c>
      <c r="AC690" t="s">
        <v>14</v>
      </c>
      <c r="AD690" t="s">
        <v>72</v>
      </c>
      <c r="AE690">
        <v>2021</v>
      </c>
      <c r="AF690">
        <v>2021</v>
      </c>
      <c r="AU690"/>
    </row>
    <row r="691" spans="1:47" x14ac:dyDescent="0.35">
      <c r="A691" t="s">
        <v>130</v>
      </c>
      <c r="C691" t="s">
        <v>184</v>
      </c>
      <c r="D691" t="s">
        <v>150</v>
      </c>
      <c r="E691" t="s">
        <v>121</v>
      </c>
      <c r="G691" t="s">
        <v>1</v>
      </c>
      <c r="K691" t="s">
        <v>185</v>
      </c>
      <c r="L691" t="s">
        <v>122</v>
      </c>
      <c r="M691" s="14">
        <v>44207</v>
      </c>
      <c r="N691" s="14">
        <v>44207</v>
      </c>
      <c r="O691">
        <v>0</v>
      </c>
      <c r="P691">
        <v>41598.400000000001</v>
      </c>
      <c r="R691">
        <v>2221517110</v>
      </c>
      <c r="S691">
        <v>160000000</v>
      </c>
      <c r="V691" t="s">
        <v>130</v>
      </c>
      <c r="W691" t="s">
        <v>186</v>
      </c>
      <c r="X691" t="s">
        <v>119</v>
      </c>
      <c r="Y691">
        <v>1</v>
      </c>
      <c r="Z691">
        <v>1</v>
      </c>
      <c r="AA691">
        <v>2021</v>
      </c>
      <c r="AB691">
        <v>-41598.400000000001</v>
      </c>
      <c r="AC691" t="s">
        <v>14</v>
      </c>
      <c r="AD691" t="s">
        <v>72</v>
      </c>
      <c r="AE691">
        <v>2021</v>
      </c>
      <c r="AF691">
        <v>2021</v>
      </c>
      <c r="AU691"/>
    </row>
    <row r="692" spans="1:47" x14ac:dyDescent="0.35">
      <c r="A692" t="s">
        <v>123</v>
      </c>
      <c r="C692" t="s">
        <v>184</v>
      </c>
      <c r="D692" t="s">
        <v>150</v>
      </c>
      <c r="E692" t="s">
        <v>121</v>
      </c>
      <c r="G692" t="s">
        <v>1</v>
      </c>
      <c r="K692" t="s">
        <v>185</v>
      </c>
      <c r="L692" t="s">
        <v>122</v>
      </c>
      <c r="M692" s="14">
        <v>44207</v>
      </c>
      <c r="N692" s="14">
        <v>44207</v>
      </c>
      <c r="O692">
        <v>0</v>
      </c>
      <c r="P692">
        <v>131788.67000000001</v>
      </c>
      <c r="R692">
        <v>2220913000</v>
      </c>
      <c r="S692">
        <v>160000000</v>
      </c>
      <c r="V692" t="s">
        <v>123</v>
      </c>
      <c r="W692" t="s">
        <v>186</v>
      </c>
      <c r="X692" t="s">
        <v>124</v>
      </c>
      <c r="Y692">
        <v>1</v>
      </c>
      <c r="Z692">
        <v>1</v>
      </c>
      <c r="AA692">
        <v>2021</v>
      </c>
      <c r="AB692">
        <v>-131788.67000000001</v>
      </c>
      <c r="AC692" t="s">
        <v>14</v>
      </c>
      <c r="AD692" t="s">
        <v>72</v>
      </c>
      <c r="AE692">
        <v>2021</v>
      </c>
      <c r="AF692">
        <v>2021</v>
      </c>
      <c r="AU692"/>
    </row>
    <row r="693" spans="1:47" x14ac:dyDescent="0.35">
      <c r="A693" t="s">
        <v>136</v>
      </c>
      <c r="C693" t="s">
        <v>184</v>
      </c>
      <c r="D693" t="s">
        <v>150</v>
      </c>
      <c r="E693" t="s">
        <v>121</v>
      </c>
      <c r="G693" t="s">
        <v>1</v>
      </c>
      <c r="K693" t="s">
        <v>185</v>
      </c>
      <c r="L693" t="s">
        <v>122</v>
      </c>
      <c r="M693" s="14">
        <v>44207</v>
      </c>
      <c r="N693" s="14">
        <v>44207</v>
      </c>
      <c r="O693">
        <v>0</v>
      </c>
      <c r="P693">
        <v>464.51</v>
      </c>
      <c r="R693">
        <v>2220420000</v>
      </c>
      <c r="S693">
        <v>160000000</v>
      </c>
      <c r="V693" t="s">
        <v>136</v>
      </c>
      <c r="W693" t="s">
        <v>186</v>
      </c>
      <c r="X693" t="s">
        <v>137</v>
      </c>
      <c r="Y693">
        <v>1</v>
      </c>
      <c r="Z693">
        <v>1</v>
      </c>
      <c r="AA693">
        <v>2021</v>
      </c>
      <c r="AB693">
        <v>-464.51</v>
      </c>
      <c r="AC693" t="s">
        <v>14</v>
      </c>
      <c r="AD693" t="s">
        <v>72</v>
      </c>
      <c r="AE693">
        <v>2021</v>
      </c>
      <c r="AF693">
        <v>2021</v>
      </c>
      <c r="AU693"/>
    </row>
    <row r="694" spans="1:47" x14ac:dyDescent="0.35">
      <c r="A694" t="s">
        <v>188</v>
      </c>
      <c r="C694" t="s">
        <v>149</v>
      </c>
      <c r="D694" t="s">
        <v>159</v>
      </c>
      <c r="E694" t="s">
        <v>162</v>
      </c>
      <c r="G694" t="s">
        <v>1</v>
      </c>
      <c r="H694" t="s">
        <v>151</v>
      </c>
      <c r="K694" t="s">
        <v>185</v>
      </c>
      <c r="L694" t="s">
        <v>122</v>
      </c>
      <c r="M694" s="14">
        <v>44207</v>
      </c>
      <c r="N694" s="14">
        <v>44207</v>
      </c>
      <c r="O694">
        <v>0</v>
      </c>
      <c r="P694">
        <v>33052.39</v>
      </c>
      <c r="R694">
        <v>2111070000</v>
      </c>
      <c r="S694">
        <v>160000000</v>
      </c>
      <c r="V694" t="s">
        <v>188</v>
      </c>
      <c r="W694" t="s">
        <v>186</v>
      </c>
      <c r="X694" t="s">
        <v>190</v>
      </c>
      <c r="Y694">
        <v>1</v>
      </c>
      <c r="Z694">
        <v>1</v>
      </c>
      <c r="AA694">
        <v>2021</v>
      </c>
      <c r="AB694">
        <v>33052.39</v>
      </c>
      <c r="AC694" t="s">
        <v>14</v>
      </c>
      <c r="AD694" t="s">
        <v>72</v>
      </c>
      <c r="AE694">
        <v>2021</v>
      </c>
      <c r="AF694">
        <v>2021</v>
      </c>
      <c r="AU694"/>
    </row>
    <row r="695" spans="1:47" x14ac:dyDescent="0.35">
      <c r="A695" t="s">
        <v>175</v>
      </c>
      <c r="C695" t="s">
        <v>184</v>
      </c>
      <c r="D695" t="s">
        <v>150</v>
      </c>
      <c r="E695" t="s">
        <v>121</v>
      </c>
      <c r="G695" t="s">
        <v>1</v>
      </c>
      <c r="K695" t="s">
        <v>185</v>
      </c>
      <c r="L695" t="s">
        <v>122</v>
      </c>
      <c r="M695" s="14">
        <v>44207</v>
      </c>
      <c r="N695" s="14">
        <v>44207</v>
      </c>
      <c r="O695">
        <v>0</v>
      </c>
      <c r="P695">
        <v>58513.19</v>
      </c>
      <c r="R695">
        <v>2221506000</v>
      </c>
      <c r="S695">
        <v>160000000</v>
      </c>
      <c r="V695" t="s">
        <v>175</v>
      </c>
      <c r="W695" t="s">
        <v>186</v>
      </c>
      <c r="X695" t="s">
        <v>119</v>
      </c>
      <c r="Y695">
        <v>1</v>
      </c>
      <c r="Z695">
        <v>1</v>
      </c>
      <c r="AA695">
        <v>2021</v>
      </c>
      <c r="AB695">
        <v>-58513.19</v>
      </c>
      <c r="AC695" t="s">
        <v>14</v>
      </c>
      <c r="AD695" t="s">
        <v>72</v>
      </c>
      <c r="AE695">
        <v>2021</v>
      </c>
      <c r="AF695">
        <v>2021</v>
      </c>
      <c r="AU695"/>
    </row>
    <row r="696" spans="1:47" x14ac:dyDescent="0.35">
      <c r="A696" t="s">
        <v>171</v>
      </c>
      <c r="C696" t="s">
        <v>184</v>
      </c>
      <c r="D696" t="s">
        <v>150</v>
      </c>
      <c r="E696" t="s">
        <v>121</v>
      </c>
      <c r="G696" t="s">
        <v>1</v>
      </c>
      <c r="K696" t="s">
        <v>185</v>
      </c>
      <c r="L696" t="s">
        <v>122</v>
      </c>
      <c r="M696" s="14">
        <v>44207</v>
      </c>
      <c r="N696" s="14">
        <v>44207</v>
      </c>
      <c r="O696">
        <v>0</v>
      </c>
      <c r="P696">
        <v>1752520.27</v>
      </c>
      <c r="R696">
        <v>2220410000</v>
      </c>
      <c r="S696">
        <v>160000000</v>
      </c>
      <c r="V696" t="s">
        <v>171</v>
      </c>
      <c r="W696" t="s">
        <v>186</v>
      </c>
      <c r="X696" t="s">
        <v>137</v>
      </c>
      <c r="Y696">
        <v>1</v>
      </c>
      <c r="Z696">
        <v>1</v>
      </c>
      <c r="AA696">
        <v>2021</v>
      </c>
      <c r="AB696">
        <v>-1752520.27</v>
      </c>
      <c r="AC696" t="s">
        <v>14</v>
      </c>
      <c r="AD696" t="s">
        <v>72</v>
      </c>
      <c r="AE696">
        <v>2021</v>
      </c>
      <c r="AF696">
        <v>2021</v>
      </c>
      <c r="AU696"/>
    </row>
    <row r="697" spans="1:47" x14ac:dyDescent="0.35">
      <c r="A697" t="s">
        <v>123</v>
      </c>
      <c r="C697" t="s">
        <v>184</v>
      </c>
      <c r="D697" t="s">
        <v>150</v>
      </c>
      <c r="E697" t="s">
        <v>121</v>
      </c>
      <c r="G697" t="s">
        <v>1</v>
      </c>
      <c r="K697" t="s">
        <v>185</v>
      </c>
      <c r="L697" t="s">
        <v>122</v>
      </c>
      <c r="M697" s="14">
        <v>44207</v>
      </c>
      <c r="N697" s="14">
        <v>44207</v>
      </c>
      <c r="O697">
        <v>0</v>
      </c>
      <c r="P697">
        <v>1891.12</v>
      </c>
      <c r="R697">
        <v>2220913000</v>
      </c>
      <c r="S697">
        <v>160000000</v>
      </c>
      <c r="V697" t="s">
        <v>123</v>
      </c>
      <c r="W697" t="s">
        <v>186</v>
      </c>
      <c r="X697" t="s">
        <v>124</v>
      </c>
      <c r="Y697">
        <v>1</v>
      </c>
      <c r="Z697">
        <v>1</v>
      </c>
      <c r="AA697">
        <v>2021</v>
      </c>
      <c r="AB697">
        <v>-1891.12</v>
      </c>
      <c r="AC697" t="s">
        <v>14</v>
      </c>
      <c r="AD697" t="s">
        <v>72</v>
      </c>
      <c r="AE697">
        <v>2021</v>
      </c>
      <c r="AF697">
        <v>2021</v>
      </c>
      <c r="AU697"/>
    </row>
    <row r="698" spans="1:47" x14ac:dyDescent="0.35">
      <c r="A698" t="s">
        <v>187</v>
      </c>
      <c r="C698" t="s">
        <v>184</v>
      </c>
      <c r="D698" t="s">
        <v>150</v>
      </c>
      <c r="E698" t="s">
        <v>121</v>
      </c>
      <c r="G698" t="s">
        <v>1</v>
      </c>
      <c r="K698" t="s">
        <v>185</v>
      </c>
      <c r="L698" t="s">
        <v>122</v>
      </c>
      <c r="M698" s="14">
        <v>44207</v>
      </c>
      <c r="N698" s="14">
        <v>44207</v>
      </c>
      <c r="O698">
        <v>0</v>
      </c>
      <c r="P698">
        <v>454.85</v>
      </c>
      <c r="R698">
        <v>2220316000</v>
      </c>
      <c r="S698">
        <v>160000000</v>
      </c>
      <c r="V698" t="s">
        <v>187</v>
      </c>
      <c r="W698" t="s">
        <v>186</v>
      </c>
      <c r="X698" t="s">
        <v>140</v>
      </c>
      <c r="Y698">
        <v>1</v>
      </c>
      <c r="Z698">
        <v>1</v>
      </c>
      <c r="AA698">
        <v>2021</v>
      </c>
      <c r="AB698">
        <v>-454.85</v>
      </c>
      <c r="AC698" t="s">
        <v>14</v>
      </c>
      <c r="AD698" t="s">
        <v>72</v>
      </c>
      <c r="AE698">
        <v>2021</v>
      </c>
      <c r="AF698">
        <v>2021</v>
      </c>
      <c r="AU698"/>
    </row>
    <row r="699" spans="1:47" x14ac:dyDescent="0.35">
      <c r="A699" t="s">
        <v>191</v>
      </c>
      <c r="C699" t="s">
        <v>184</v>
      </c>
      <c r="D699" t="s">
        <v>150</v>
      </c>
      <c r="E699" t="s">
        <v>121</v>
      </c>
      <c r="G699" t="s">
        <v>1</v>
      </c>
      <c r="K699" t="s">
        <v>185</v>
      </c>
      <c r="L699" t="s">
        <v>122</v>
      </c>
      <c r="M699" s="14">
        <v>44207</v>
      </c>
      <c r="N699" s="14">
        <v>44207</v>
      </c>
      <c r="O699">
        <v>0</v>
      </c>
      <c r="P699">
        <v>108.66</v>
      </c>
      <c r="R699">
        <v>2220320900</v>
      </c>
      <c r="S699">
        <v>160000000</v>
      </c>
      <c r="V699" t="s">
        <v>191</v>
      </c>
      <c r="W699" t="s">
        <v>186</v>
      </c>
      <c r="X699" t="s">
        <v>135</v>
      </c>
      <c r="Y699">
        <v>1</v>
      </c>
      <c r="Z699">
        <v>1</v>
      </c>
      <c r="AA699">
        <v>2021</v>
      </c>
      <c r="AB699">
        <v>-108.66</v>
      </c>
      <c r="AC699" t="s">
        <v>14</v>
      </c>
      <c r="AD699" t="s">
        <v>72</v>
      </c>
      <c r="AE699">
        <v>2021</v>
      </c>
      <c r="AF699">
        <v>2021</v>
      </c>
      <c r="AU699"/>
    </row>
    <row r="700" spans="1:47" x14ac:dyDescent="0.35">
      <c r="A700" t="s">
        <v>188</v>
      </c>
      <c r="C700" t="s">
        <v>184</v>
      </c>
      <c r="D700" t="s">
        <v>159</v>
      </c>
      <c r="E700" t="s">
        <v>162</v>
      </c>
      <c r="G700" t="s">
        <v>1</v>
      </c>
      <c r="H700" t="s">
        <v>189</v>
      </c>
      <c r="K700" t="s">
        <v>185</v>
      </c>
      <c r="L700" t="s">
        <v>122</v>
      </c>
      <c r="M700" s="14">
        <v>44207</v>
      </c>
      <c r="N700" s="14">
        <v>44207</v>
      </c>
      <c r="O700">
        <v>0</v>
      </c>
      <c r="P700">
        <v>67673.09</v>
      </c>
      <c r="R700">
        <v>2111070000</v>
      </c>
      <c r="S700">
        <v>160000000</v>
      </c>
      <c r="V700" t="s">
        <v>188</v>
      </c>
      <c r="W700" t="s">
        <v>186</v>
      </c>
      <c r="X700" t="s">
        <v>190</v>
      </c>
      <c r="Y700">
        <v>1</v>
      </c>
      <c r="Z700">
        <v>1</v>
      </c>
      <c r="AA700">
        <v>2021</v>
      </c>
      <c r="AB700">
        <v>67673.09</v>
      </c>
      <c r="AC700" t="s">
        <v>14</v>
      </c>
      <c r="AD700" t="s">
        <v>72</v>
      </c>
      <c r="AE700">
        <v>2021</v>
      </c>
      <c r="AF700">
        <v>2021</v>
      </c>
      <c r="AU700"/>
    </row>
    <row r="701" spans="1:47" x14ac:dyDescent="0.35">
      <c r="A701" t="s">
        <v>188</v>
      </c>
      <c r="C701" t="s">
        <v>184</v>
      </c>
      <c r="D701" t="s">
        <v>159</v>
      </c>
      <c r="E701" t="s">
        <v>162</v>
      </c>
      <c r="G701" t="s">
        <v>1</v>
      </c>
      <c r="K701" t="s">
        <v>185</v>
      </c>
      <c r="L701" t="s">
        <v>122</v>
      </c>
      <c r="M701" s="14">
        <v>44207</v>
      </c>
      <c r="N701" s="14">
        <v>44207</v>
      </c>
      <c r="O701">
        <v>0</v>
      </c>
      <c r="P701">
        <v>2954450.94</v>
      </c>
      <c r="R701">
        <v>2111070000</v>
      </c>
      <c r="S701">
        <v>160000000</v>
      </c>
      <c r="V701" t="s">
        <v>188</v>
      </c>
      <c r="W701" t="s">
        <v>186</v>
      </c>
      <c r="X701" t="s">
        <v>190</v>
      </c>
      <c r="Y701">
        <v>1</v>
      </c>
      <c r="Z701">
        <v>1</v>
      </c>
      <c r="AA701">
        <v>2021</v>
      </c>
      <c r="AB701">
        <v>2954450.94</v>
      </c>
      <c r="AC701" t="s">
        <v>14</v>
      </c>
      <c r="AD701" t="s">
        <v>72</v>
      </c>
      <c r="AE701">
        <v>2021</v>
      </c>
      <c r="AF701">
        <v>2021</v>
      </c>
      <c r="AU701"/>
    </row>
    <row r="702" spans="1:47" x14ac:dyDescent="0.35">
      <c r="A702" t="s">
        <v>128</v>
      </c>
      <c r="C702" t="s">
        <v>184</v>
      </c>
      <c r="D702" t="s">
        <v>150</v>
      </c>
      <c r="E702" t="s">
        <v>121</v>
      </c>
      <c r="G702" t="s">
        <v>1</v>
      </c>
      <c r="K702" t="s">
        <v>185</v>
      </c>
      <c r="L702" t="s">
        <v>122</v>
      </c>
      <c r="M702" s="14">
        <v>44207</v>
      </c>
      <c r="N702" s="14">
        <v>44207</v>
      </c>
      <c r="O702">
        <v>0</v>
      </c>
      <c r="P702">
        <v>1198449.77</v>
      </c>
      <c r="R702">
        <v>2221502000</v>
      </c>
      <c r="S702">
        <v>160000000</v>
      </c>
      <c r="V702" t="s">
        <v>128</v>
      </c>
      <c r="W702" t="s">
        <v>186</v>
      </c>
      <c r="X702" t="s">
        <v>119</v>
      </c>
      <c r="Y702">
        <v>1</v>
      </c>
      <c r="Z702">
        <v>1</v>
      </c>
      <c r="AA702">
        <v>2021</v>
      </c>
      <c r="AB702">
        <v>-1198449.77</v>
      </c>
      <c r="AC702" t="s">
        <v>14</v>
      </c>
      <c r="AD702" t="s">
        <v>72</v>
      </c>
      <c r="AE702">
        <v>2021</v>
      </c>
      <c r="AF702">
        <v>2021</v>
      </c>
      <c r="AU702"/>
    </row>
    <row r="703" spans="1:47" x14ac:dyDescent="0.35">
      <c r="A703" t="s">
        <v>176</v>
      </c>
      <c r="C703" t="s">
        <v>184</v>
      </c>
      <c r="D703" t="s">
        <v>150</v>
      </c>
      <c r="E703" t="s">
        <v>121</v>
      </c>
      <c r="G703" t="s">
        <v>1</v>
      </c>
      <c r="K703" t="s">
        <v>185</v>
      </c>
      <c r="L703" t="s">
        <v>122</v>
      </c>
      <c r="M703" s="14">
        <v>44207</v>
      </c>
      <c r="N703" s="14">
        <v>44207</v>
      </c>
      <c r="O703">
        <v>0</v>
      </c>
      <c r="P703">
        <v>1370.28</v>
      </c>
      <c r="R703">
        <v>2221517010</v>
      </c>
      <c r="S703">
        <v>160000000</v>
      </c>
      <c r="V703" t="s">
        <v>176</v>
      </c>
      <c r="W703" t="s">
        <v>186</v>
      </c>
      <c r="X703" t="s">
        <v>119</v>
      </c>
      <c r="Y703">
        <v>1</v>
      </c>
      <c r="Z703">
        <v>1</v>
      </c>
      <c r="AA703">
        <v>2021</v>
      </c>
      <c r="AB703">
        <v>-1370.28</v>
      </c>
      <c r="AC703" t="s">
        <v>14</v>
      </c>
      <c r="AD703" t="s">
        <v>72</v>
      </c>
      <c r="AE703">
        <v>2021</v>
      </c>
      <c r="AF703">
        <v>2021</v>
      </c>
      <c r="AU703"/>
    </row>
    <row r="704" spans="1:47" x14ac:dyDescent="0.35">
      <c r="A704" t="s">
        <v>130</v>
      </c>
      <c r="C704" t="s">
        <v>184</v>
      </c>
      <c r="D704" t="s">
        <v>150</v>
      </c>
      <c r="E704" t="s">
        <v>121</v>
      </c>
      <c r="G704" t="s">
        <v>1</v>
      </c>
      <c r="K704" t="s">
        <v>185</v>
      </c>
      <c r="L704" t="s">
        <v>122</v>
      </c>
      <c r="M704" s="14">
        <v>44207</v>
      </c>
      <c r="N704" s="14">
        <v>44207</v>
      </c>
      <c r="O704">
        <v>0</v>
      </c>
      <c r="P704">
        <v>47818.78</v>
      </c>
      <c r="R704">
        <v>2221517110</v>
      </c>
      <c r="S704">
        <v>160000000</v>
      </c>
      <c r="V704" t="s">
        <v>130</v>
      </c>
      <c r="W704" t="s">
        <v>186</v>
      </c>
      <c r="X704" t="s">
        <v>119</v>
      </c>
      <c r="Y704">
        <v>1</v>
      </c>
      <c r="Z704">
        <v>1</v>
      </c>
      <c r="AA704">
        <v>2021</v>
      </c>
      <c r="AB704">
        <v>-47818.78</v>
      </c>
      <c r="AC704" t="s">
        <v>14</v>
      </c>
      <c r="AD704" t="s">
        <v>72</v>
      </c>
      <c r="AE704">
        <v>2021</v>
      </c>
      <c r="AF704">
        <v>2021</v>
      </c>
      <c r="AU704"/>
    </row>
    <row r="705" spans="1:47" x14ac:dyDescent="0.35">
      <c r="A705" t="s">
        <v>133</v>
      </c>
      <c r="C705" t="s">
        <v>184</v>
      </c>
      <c r="D705" t="s">
        <v>150</v>
      </c>
      <c r="E705" t="s">
        <v>121</v>
      </c>
      <c r="G705" t="s">
        <v>1</v>
      </c>
      <c r="H705" t="s">
        <v>151</v>
      </c>
      <c r="K705" t="s">
        <v>185</v>
      </c>
      <c r="L705" t="s">
        <v>122</v>
      </c>
      <c r="M705" s="14">
        <v>44207</v>
      </c>
      <c r="N705" s="14">
        <v>44207</v>
      </c>
      <c r="O705">
        <v>0</v>
      </c>
      <c r="P705">
        <v>-33052.39</v>
      </c>
      <c r="R705">
        <v>2220110000</v>
      </c>
      <c r="S705">
        <v>160000000</v>
      </c>
      <c r="V705" t="s">
        <v>133</v>
      </c>
      <c r="W705" t="s">
        <v>186</v>
      </c>
      <c r="X705" t="s">
        <v>134</v>
      </c>
      <c r="Y705">
        <v>1</v>
      </c>
      <c r="Z705">
        <v>1</v>
      </c>
      <c r="AA705">
        <v>2021</v>
      </c>
      <c r="AB705">
        <v>33052.39</v>
      </c>
      <c r="AC705" t="s">
        <v>14</v>
      </c>
      <c r="AD705" t="s">
        <v>72</v>
      </c>
      <c r="AE705">
        <v>2021</v>
      </c>
      <c r="AF705">
        <v>2021</v>
      </c>
      <c r="AU705"/>
    </row>
    <row r="706" spans="1:47" x14ac:dyDescent="0.35">
      <c r="A706" t="s">
        <v>133</v>
      </c>
      <c r="C706" t="s">
        <v>184</v>
      </c>
      <c r="D706" t="s">
        <v>150</v>
      </c>
      <c r="E706" t="s">
        <v>121</v>
      </c>
      <c r="G706" t="s">
        <v>1</v>
      </c>
      <c r="K706" t="s">
        <v>185</v>
      </c>
      <c r="L706" t="s">
        <v>122</v>
      </c>
      <c r="M706" s="14">
        <v>44207</v>
      </c>
      <c r="N706" s="14">
        <v>44207</v>
      </c>
      <c r="O706">
        <v>0</v>
      </c>
      <c r="P706">
        <v>33052.39</v>
      </c>
      <c r="R706">
        <v>2220110000</v>
      </c>
      <c r="S706">
        <v>160000000</v>
      </c>
      <c r="V706" t="s">
        <v>133</v>
      </c>
      <c r="W706" t="s">
        <v>186</v>
      </c>
      <c r="X706" t="s">
        <v>134</v>
      </c>
      <c r="Y706">
        <v>1</v>
      </c>
      <c r="Z706">
        <v>1</v>
      </c>
      <c r="AA706">
        <v>2021</v>
      </c>
      <c r="AB706">
        <v>-33052.39</v>
      </c>
      <c r="AC706" t="s">
        <v>14</v>
      </c>
      <c r="AD706" t="s">
        <v>72</v>
      </c>
      <c r="AE706">
        <v>2021</v>
      </c>
      <c r="AF706">
        <v>2021</v>
      </c>
      <c r="AU706"/>
    </row>
    <row r="707" spans="1:47" x14ac:dyDescent="0.35">
      <c r="A707" t="s">
        <v>193</v>
      </c>
      <c r="B707" t="s">
        <v>29</v>
      </c>
      <c r="C707" t="s">
        <v>149</v>
      </c>
      <c r="D707" t="s">
        <v>159</v>
      </c>
      <c r="E707" t="s">
        <v>162</v>
      </c>
      <c r="G707" t="s">
        <v>1</v>
      </c>
      <c r="K707" t="s">
        <v>185</v>
      </c>
      <c r="L707" t="s">
        <v>122</v>
      </c>
      <c r="M707" s="14">
        <v>44207</v>
      </c>
      <c r="N707" s="14">
        <v>44207</v>
      </c>
      <c r="O707">
        <v>0</v>
      </c>
      <c r="P707">
        <v>61.9</v>
      </c>
      <c r="R707">
        <v>2110700000</v>
      </c>
      <c r="S707">
        <v>161020000</v>
      </c>
      <c r="V707" t="s">
        <v>193</v>
      </c>
      <c r="W707" t="s">
        <v>194</v>
      </c>
      <c r="X707" t="s">
        <v>161</v>
      </c>
      <c r="Y707">
        <v>1</v>
      </c>
      <c r="Z707">
        <v>1</v>
      </c>
      <c r="AA707">
        <v>2021</v>
      </c>
      <c r="AB707">
        <v>61.9</v>
      </c>
      <c r="AC707" t="s">
        <v>14</v>
      </c>
      <c r="AD707" t="s">
        <v>72</v>
      </c>
      <c r="AE707">
        <v>2021</v>
      </c>
      <c r="AF707">
        <v>2021</v>
      </c>
      <c r="AU707"/>
    </row>
    <row r="708" spans="1:47" x14ac:dyDescent="0.35">
      <c r="A708" t="s">
        <v>160</v>
      </c>
      <c r="B708" t="s">
        <v>25</v>
      </c>
      <c r="C708" t="s">
        <v>149</v>
      </c>
      <c r="D708" t="s">
        <v>159</v>
      </c>
      <c r="E708" t="s">
        <v>162</v>
      </c>
      <c r="G708" t="s">
        <v>1</v>
      </c>
      <c r="K708" t="s">
        <v>185</v>
      </c>
      <c r="L708" t="s">
        <v>122</v>
      </c>
      <c r="M708" s="14">
        <v>44207</v>
      </c>
      <c r="N708" s="14">
        <v>44207</v>
      </c>
      <c r="O708">
        <v>0</v>
      </c>
      <c r="P708">
        <v>522.15</v>
      </c>
      <c r="R708">
        <v>2110672000</v>
      </c>
      <c r="S708">
        <v>161600000</v>
      </c>
      <c r="V708" t="s">
        <v>160</v>
      </c>
      <c r="W708" t="s">
        <v>198</v>
      </c>
      <c r="X708" t="s">
        <v>161</v>
      </c>
      <c r="Y708">
        <v>1</v>
      </c>
      <c r="Z708">
        <v>1</v>
      </c>
      <c r="AA708">
        <v>2021</v>
      </c>
      <c r="AB708">
        <v>522.15</v>
      </c>
      <c r="AC708" t="s">
        <v>14</v>
      </c>
      <c r="AD708" t="s">
        <v>72</v>
      </c>
      <c r="AE708">
        <v>2021</v>
      </c>
      <c r="AF708">
        <v>2021</v>
      </c>
      <c r="AU708"/>
    </row>
    <row r="709" spans="1:47" x14ac:dyDescent="0.35">
      <c r="A709" t="s">
        <v>160</v>
      </c>
      <c r="B709" t="s">
        <v>26</v>
      </c>
      <c r="C709" t="s">
        <v>149</v>
      </c>
      <c r="D709" t="s">
        <v>159</v>
      </c>
      <c r="E709" t="s">
        <v>162</v>
      </c>
      <c r="G709" t="s">
        <v>1</v>
      </c>
      <c r="K709" t="s">
        <v>185</v>
      </c>
      <c r="L709" t="s">
        <v>122</v>
      </c>
      <c r="M709" s="14">
        <v>44207</v>
      </c>
      <c r="N709" s="14">
        <v>44207</v>
      </c>
      <c r="O709">
        <v>0</v>
      </c>
      <c r="P709">
        <v>72.64</v>
      </c>
      <c r="R709">
        <v>2110672000</v>
      </c>
      <c r="S709">
        <v>162600000</v>
      </c>
      <c r="V709" t="s">
        <v>160</v>
      </c>
      <c r="W709" t="s">
        <v>196</v>
      </c>
      <c r="X709" t="s">
        <v>161</v>
      </c>
      <c r="Y709">
        <v>1</v>
      </c>
      <c r="Z709">
        <v>1</v>
      </c>
      <c r="AA709">
        <v>2021</v>
      </c>
      <c r="AB709">
        <v>72.64</v>
      </c>
      <c r="AC709" t="s">
        <v>14</v>
      </c>
      <c r="AD709" t="s">
        <v>72</v>
      </c>
      <c r="AE709">
        <v>2021</v>
      </c>
      <c r="AF709">
        <v>2021</v>
      </c>
      <c r="AU709"/>
    </row>
    <row r="710" spans="1:47" x14ac:dyDescent="0.35">
      <c r="A710" t="s">
        <v>160</v>
      </c>
      <c r="B710" t="s">
        <v>25</v>
      </c>
      <c r="C710" t="s">
        <v>149</v>
      </c>
      <c r="D710" t="s">
        <v>159</v>
      </c>
      <c r="E710" t="s">
        <v>162</v>
      </c>
      <c r="G710" t="s">
        <v>1</v>
      </c>
      <c r="K710" t="s">
        <v>185</v>
      </c>
      <c r="L710" t="s">
        <v>122</v>
      </c>
      <c r="M710" s="14">
        <v>44207</v>
      </c>
      <c r="N710" s="14">
        <v>44207</v>
      </c>
      <c r="O710">
        <v>0</v>
      </c>
      <c r="P710">
        <v>2934.62</v>
      </c>
      <c r="R710">
        <v>2110672000</v>
      </c>
      <c r="S710">
        <v>161300000</v>
      </c>
      <c r="V710" t="s">
        <v>160</v>
      </c>
      <c r="W710" t="s">
        <v>192</v>
      </c>
      <c r="X710" t="s">
        <v>161</v>
      </c>
      <c r="Y710">
        <v>1</v>
      </c>
      <c r="Z710">
        <v>1</v>
      </c>
      <c r="AA710">
        <v>2021</v>
      </c>
      <c r="AB710">
        <v>2934.62</v>
      </c>
      <c r="AC710" t="s">
        <v>14</v>
      </c>
      <c r="AD710" t="s">
        <v>72</v>
      </c>
      <c r="AE710">
        <v>2021</v>
      </c>
      <c r="AF710">
        <v>2021</v>
      </c>
      <c r="AU710"/>
    </row>
    <row r="711" spans="1:47" x14ac:dyDescent="0.35">
      <c r="A711" t="s">
        <v>160</v>
      </c>
      <c r="B711" t="s">
        <v>35</v>
      </c>
      <c r="C711" t="s">
        <v>149</v>
      </c>
      <c r="D711" t="s">
        <v>159</v>
      </c>
      <c r="E711" t="s">
        <v>162</v>
      </c>
      <c r="G711" t="s">
        <v>1</v>
      </c>
      <c r="K711" t="s">
        <v>185</v>
      </c>
      <c r="L711" t="s">
        <v>122</v>
      </c>
      <c r="M711" s="14">
        <v>44207</v>
      </c>
      <c r="N711" s="14">
        <v>44207</v>
      </c>
      <c r="O711">
        <v>0</v>
      </c>
      <c r="P711">
        <v>296.81</v>
      </c>
      <c r="R711">
        <v>2110672000</v>
      </c>
      <c r="S711">
        <v>161020000</v>
      </c>
      <c r="V711" t="s">
        <v>160</v>
      </c>
      <c r="W711" t="s">
        <v>194</v>
      </c>
      <c r="X711" t="s">
        <v>161</v>
      </c>
      <c r="Y711">
        <v>1</v>
      </c>
      <c r="Z711">
        <v>1</v>
      </c>
      <c r="AA711">
        <v>2021</v>
      </c>
      <c r="AB711">
        <v>296.81</v>
      </c>
      <c r="AC711" t="s">
        <v>14</v>
      </c>
      <c r="AD711" t="s">
        <v>72</v>
      </c>
      <c r="AE711">
        <v>2021</v>
      </c>
      <c r="AF711">
        <v>2021</v>
      </c>
      <c r="AU711"/>
    </row>
    <row r="712" spans="1:47" x14ac:dyDescent="0.35">
      <c r="A712" t="s">
        <v>193</v>
      </c>
      <c r="B712" t="s">
        <v>29</v>
      </c>
      <c r="C712" t="s">
        <v>149</v>
      </c>
      <c r="D712" t="s">
        <v>159</v>
      </c>
      <c r="E712" t="s">
        <v>162</v>
      </c>
      <c r="G712" t="s">
        <v>1</v>
      </c>
      <c r="K712" t="s">
        <v>185</v>
      </c>
      <c r="L712" t="s">
        <v>122</v>
      </c>
      <c r="M712" s="14">
        <v>44207</v>
      </c>
      <c r="N712" s="14">
        <v>44207</v>
      </c>
      <c r="O712">
        <v>0</v>
      </c>
      <c r="P712">
        <v>45.24</v>
      </c>
      <c r="R712">
        <v>2110700000</v>
      </c>
      <c r="S712">
        <v>161020000</v>
      </c>
      <c r="V712" t="s">
        <v>193</v>
      </c>
      <c r="W712" t="s">
        <v>194</v>
      </c>
      <c r="X712" t="s">
        <v>161</v>
      </c>
      <c r="Y712">
        <v>1</v>
      </c>
      <c r="Z712">
        <v>1</v>
      </c>
      <c r="AA712">
        <v>2021</v>
      </c>
      <c r="AB712">
        <v>45.24</v>
      </c>
      <c r="AC712" t="s">
        <v>14</v>
      </c>
      <c r="AD712" t="s">
        <v>72</v>
      </c>
      <c r="AE712">
        <v>2021</v>
      </c>
      <c r="AF712">
        <v>2021</v>
      </c>
      <c r="AU712"/>
    </row>
    <row r="713" spans="1:47" x14ac:dyDescent="0.35">
      <c r="A713" t="s">
        <v>188</v>
      </c>
      <c r="B713" t="s">
        <v>31</v>
      </c>
      <c r="C713" t="s">
        <v>149</v>
      </c>
      <c r="D713" t="s">
        <v>159</v>
      </c>
      <c r="E713" t="s">
        <v>162</v>
      </c>
      <c r="G713" t="s">
        <v>1</v>
      </c>
      <c r="K713" t="s">
        <v>185</v>
      </c>
      <c r="L713" t="s">
        <v>122</v>
      </c>
      <c r="M713" s="14">
        <v>44207</v>
      </c>
      <c r="N713" s="14">
        <v>44207</v>
      </c>
      <c r="O713">
        <v>0</v>
      </c>
      <c r="P713">
        <v>11.9</v>
      </c>
      <c r="R713">
        <v>2111070000</v>
      </c>
      <c r="S713">
        <v>161001000</v>
      </c>
      <c r="V713" t="s">
        <v>188</v>
      </c>
      <c r="W713" t="s">
        <v>195</v>
      </c>
      <c r="X713" t="s">
        <v>190</v>
      </c>
      <c r="Y713">
        <v>1</v>
      </c>
      <c r="Z713">
        <v>1</v>
      </c>
      <c r="AA713">
        <v>2021</v>
      </c>
      <c r="AB713">
        <v>11.9</v>
      </c>
      <c r="AC713" t="s">
        <v>14</v>
      </c>
      <c r="AD713" t="s">
        <v>72</v>
      </c>
      <c r="AE713">
        <v>2021</v>
      </c>
      <c r="AF713">
        <v>2021</v>
      </c>
      <c r="AU713"/>
    </row>
    <row r="714" spans="1:47" x14ac:dyDescent="0.35">
      <c r="A714" t="s">
        <v>188</v>
      </c>
      <c r="B714" t="s">
        <v>31</v>
      </c>
      <c r="C714" t="s">
        <v>149</v>
      </c>
      <c r="D714" t="s">
        <v>159</v>
      </c>
      <c r="E714" t="s">
        <v>162</v>
      </c>
      <c r="G714" t="s">
        <v>1</v>
      </c>
      <c r="K714" t="s">
        <v>185</v>
      </c>
      <c r="L714" t="s">
        <v>122</v>
      </c>
      <c r="M714" s="14">
        <v>44207</v>
      </c>
      <c r="N714" s="14">
        <v>44207</v>
      </c>
      <c r="O714">
        <v>0</v>
      </c>
      <c r="P714">
        <v>47.62</v>
      </c>
      <c r="R714">
        <v>2111070000</v>
      </c>
      <c r="S714">
        <v>161001000</v>
      </c>
      <c r="V714" t="s">
        <v>188</v>
      </c>
      <c r="W714" t="s">
        <v>195</v>
      </c>
      <c r="X714" t="s">
        <v>190</v>
      </c>
      <c r="Y714">
        <v>1</v>
      </c>
      <c r="Z714">
        <v>1</v>
      </c>
      <c r="AA714">
        <v>2021</v>
      </c>
      <c r="AB714">
        <v>47.62</v>
      </c>
      <c r="AC714" t="s">
        <v>14</v>
      </c>
      <c r="AD714" t="s">
        <v>72</v>
      </c>
      <c r="AE714">
        <v>2021</v>
      </c>
      <c r="AF714">
        <v>2021</v>
      </c>
      <c r="AU714"/>
    </row>
    <row r="715" spans="1:47" x14ac:dyDescent="0.35">
      <c r="A715" t="s">
        <v>188</v>
      </c>
      <c r="B715" t="s">
        <v>31</v>
      </c>
      <c r="C715" t="s">
        <v>149</v>
      </c>
      <c r="D715" t="s">
        <v>159</v>
      </c>
      <c r="E715" t="s">
        <v>162</v>
      </c>
      <c r="G715" t="s">
        <v>1</v>
      </c>
      <c r="K715" t="s">
        <v>185</v>
      </c>
      <c r="L715" t="s">
        <v>122</v>
      </c>
      <c r="M715" s="14">
        <v>44207</v>
      </c>
      <c r="N715" s="14">
        <v>44207</v>
      </c>
      <c r="O715">
        <v>0</v>
      </c>
      <c r="P715">
        <v>155.16999999999999</v>
      </c>
      <c r="R715">
        <v>2111070000</v>
      </c>
      <c r="S715">
        <v>161001000</v>
      </c>
      <c r="V715" t="s">
        <v>188</v>
      </c>
      <c r="W715" t="s">
        <v>195</v>
      </c>
      <c r="X715" t="s">
        <v>190</v>
      </c>
      <c r="Y715">
        <v>1</v>
      </c>
      <c r="Z715">
        <v>1</v>
      </c>
      <c r="AA715">
        <v>2021</v>
      </c>
      <c r="AB715">
        <v>155.16999999999999</v>
      </c>
      <c r="AC715" t="s">
        <v>14</v>
      </c>
      <c r="AD715" t="s">
        <v>72</v>
      </c>
      <c r="AE715">
        <v>2021</v>
      </c>
      <c r="AF715">
        <v>2021</v>
      </c>
      <c r="AU715"/>
    </row>
    <row r="716" spans="1:47" x14ac:dyDescent="0.35">
      <c r="A716" t="s">
        <v>160</v>
      </c>
      <c r="B716" t="s">
        <v>28</v>
      </c>
      <c r="C716" t="s">
        <v>149</v>
      </c>
      <c r="D716" t="s">
        <v>159</v>
      </c>
      <c r="E716" t="s">
        <v>162</v>
      </c>
      <c r="G716" t="s">
        <v>1</v>
      </c>
      <c r="K716" t="s">
        <v>185</v>
      </c>
      <c r="L716" t="s">
        <v>122</v>
      </c>
      <c r="M716" s="14">
        <v>44207</v>
      </c>
      <c r="N716" s="14">
        <v>44207</v>
      </c>
      <c r="O716">
        <v>0</v>
      </c>
      <c r="P716">
        <v>78.83</v>
      </c>
      <c r="R716">
        <v>2110672000</v>
      </c>
      <c r="S716">
        <v>161800000</v>
      </c>
      <c r="V716" t="s">
        <v>160</v>
      </c>
      <c r="W716" t="s">
        <v>197</v>
      </c>
      <c r="X716" t="s">
        <v>161</v>
      </c>
      <c r="Y716">
        <v>1</v>
      </c>
      <c r="Z716">
        <v>1</v>
      </c>
      <c r="AA716">
        <v>2021</v>
      </c>
      <c r="AB716">
        <v>78.83</v>
      </c>
      <c r="AC716" t="s">
        <v>14</v>
      </c>
      <c r="AD716" t="s">
        <v>72</v>
      </c>
      <c r="AE716">
        <v>2021</v>
      </c>
      <c r="AF716">
        <v>2021</v>
      </c>
      <c r="AU716"/>
    </row>
    <row r="717" spans="1:47" x14ac:dyDescent="0.35">
      <c r="A717" t="s">
        <v>160</v>
      </c>
      <c r="B717" t="s">
        <v>28</v>
      </c>
      <c r="C717" t="s">
        <v>149</v>
      </c>
      <c r="D717" t="s">
        <v>159</v>
      </c>
      <c r="E717" t="s">
        <v>162</v>
      </c>
      <c r="G717" t="s">
        <v>1</v>
      </c>
      <c r="K717" t="s">
        <v>185</v>
      </c>
      <c r="L717" t="s">
        <v>122</v>
      </c>
      <c r="M717" s="14">
        <v>44207</v>
      </c>
      <c r="N717" s="14">
        <v>44207</v>
      </c>
      <c r="O717">
        <v>0</v>
      </c>
      <c r="P717">
        <v>52.59</v>
      </c>
      <c r="R717">
        <v>2110672000</v>
      </c>
      <c r="S717">
        <v>161900000</v>
      </c>
      <c r="V717" t="s">
        <v>160</v>
      </c>
      <c r="W717" t="s">
        <v>199</v>
      </c>
      <c r="X717" t="s">
        <v>161</v>
      </c>
      <c r="Y717">
        <v>1</v>
      </c>
      <c r="Z717">
        <v>1</v>
      </c>
      <c r="AA717">
        <v>2021</v>
      </c>
      <c r="AB717">
        <v>52.59</v>
      </c>
      <c r="AC717" t="s">
        <v>14</v>
      </c>
      <c r="AD717" t="s">
        <v>72</v>
      </c>
      <c r="AE717">
        <v>2021</v>
      </c>
      <c r="AF717">
        <v>2021</v>
      </c>
      <c r="AU717"/>
    </row>
    <row r="718" spans="1:47" x14ac:dyDescent="0.35">
      <c r="A718" t="s">
        <v>160</v>
      </c>
      <c r="B718" t="s">
        <v>25</v>
      </c>
      <c r="C718" t="s">
        <v>149</v>
      </c>
      <c r="D718" t="s">
        <v>159</v>
      </c>
      <c r="E718" t="s">
        <v>162</v>
      </c>
      <c r="G718" t="s">
        <v>1</v>
      </c>
      <c r="K718" t="s">
        <v>185</v>
      </c>
      <c r="L718" t="s">
        <v>122</v>
      </c>
      <c r="M718" s="14">
        <v>44207</v>
      </c>
      <c r="N718" s="14">
        <v>44207</v>
      </c>
      <c r="O718">
        <v>0</v>
      </c>
      <c r="P718">
        <v>1444.06</v>
      </c>
      <c r="R718">
        <v>2110672000</v>
      </c>
      <c r="S718">
        <v>161300000</v>
      </c>
      <c r="V718" t="s">
        <v>160</v>
      </c>
      <c r="W718" t="s">
        <v>192</v>
      </c>
      <c r="X718" t="s">
        <v>161</v>
      </c>
      <c r="Y718">
        <v>1</v>
      </c>
      <c r="Z718">
        <v>1</v>
      </c>
      <c r="AA718">
        <v>2021</v>
      </c>
      <c r="AB718">
        <v>1444.06</v>
      </c>
      <c r="AC718" t="s">
        <v>14</v>
      </c>
      <c r="AD718" t="s">
        <v>72</v>
      </c>
      <c r="AE718">
        <v>2021</v>
      </c>
      <c r="AF718">
        <v>2021</v>
      </c>
      <c r="AU718"/>
    </row>
    <row r="719" spans="1:47" x14ac:dyDescent="0.35">
      <c r="A719" t="s">
        <v>193</v>
      </c>
      <c r="B719" t="s">
        <v>29</v>
      </c>
      <c r="C719" t="s">
        <v>149</v>
      </c>
      <c r="D719" t="s">
        <v>159</v>
      </c>
      <c r="E719" t="s">
        <v>162</v>
      </c>
      <c r="G719" t="s">
        <v>1</v>
      </c>
      <c r="K719" t="s">
        <v>185</v>
      </c>
      <c r="L719" t="s">
        <v>122</v>
      </c>
      <c r="M719" s="14">
        <v>44207</v>
      </c>
      <c r="N719" s="14">
        <v>44207</v>
      </c>
      <c r="O719">
        <v>0</v>
      </c>
      <c r="P719">
        <v>23.81</v>
      </c>
      <c r="R719">
        <v>2110700000</v>
      </c>
      <c r="S719">
        <v>161900000</v>
      </c>
      <c r="V719" t="s">
        <v>193</v>
      </c>
      <c r="W719" t="s">
        <v>199</v>
      </c>
      <c r="X719" t="s">
        <v>161</v>
      </c>
      <c r="Y719">
        <v>1</v>
      </c>
      <c r="Z719">
        <v>1</v>
      </c>
      <c r="AA719">
        <v>2021</v>
      </c>
      <c r="AB719">
        <v>23.81</v>
      </c>
      <c r="AC719" t="s">
        <v>14</v>
      </c>
      <c r="AD719" t="s">
        <v>72</v>
      </c>
      <c r="AE719">
        <v>2021</v>
      </c>
      <c r="AF719">
        <v>2021</v>
      </c>
      <c r="AU719"/>
    </row>
    <row r="720" spans="1:47" x14ac:dyDescent="0.35">
      <c r="A720" t="s">
        <v>160</v>
      </c>
      <c r="B720" t="s">
        <v>28</v>
      </c>
      <c r="C720" t="s">
        <v>149</v>
      </c>
      <c r="D720" t="s">
        <v>159</v>
      </c>
      <c r="E720" t="s">
        <v>162</v>
      </c>
      <c r="G720" t="s">
        <v>1</v>
      </c>
      <c r="K720" t="s">
        <v>185</v>
      </c>
      <c r="L720" t="s">
        <v>122</v>
      </c>
      <c r="M720" s="14">
        <v>44208</v>
      </c>
      <c r="N720" s="14">
        <v>44208</v>
      </c>
      <c r="O720">
        <v>0</v>
      </c>
      <c r="P720">
        <v>49.26</v>
      </c>
      <c r="R720">
        <v>2110672000</v>
      </c>
      <c r="S720">
        <v>161800000</v>
      </c>
      <c r="V720" t="s">
        <v>160</v>
      </c>
      <c r="W720" t="s">
        <v>197</v>
      </c>
      <c r="X720" t="s">
        <v>161</v>
      </c>
      <c r="Y720">
        <v>1</v>
      </c>
      <c r="Z720">
        <v>1</v>
      </c>
      <c r="AA720">
        <v>2021</v>
      </c>
      <c r="AB720">
        <v>49.26</v>
      </c>
      <c r="AC720" t="s">
        <v>14</v>
      </c>
      <c r="AD720" t="s">
        <v>72</v>
      </c>
      <c r="AE720">
        <v>2021</v>
      </c>
      <c r="AF720">
        <v>2021</v>
      </c>
      <c r="AU720"/>
    </row>
    <row r="721" spans="1:47" x14ac:dyDescent="0.35">
      <c r="A721" t="s">
        <v>193</v>
      </c>
      <c r="B721" t="s">
        <v>29</v>
      </c>
      <c r="C721" t="s">
        <v>149</v>
      </c>
      <c r="D721" t="s">
        <v>159</v>
      </c>
      <c r="E721" t="s">
        <v>162</v>
      </c>
      <c r="G721" t="s">
        <v>1</v>
      </c>
      <c r="K721" t="s">
        <v>185</v>
      </c>
      <c r="L721" t="s">
        <v>122</v>
      </c>
      <c r="M721" s="14">
        <v>44208</v>
      </c>
      <c r="N721" s="14">
        <v>44208</v>
      </c>
      <c r="O721">
        <v>0</v>
      </c>
      <c r="P721">
        <v>71.430000000000007</v>
      </c>
      <c r="R721">
        <v>2110700000</v>
      </c>
      <c r="S721">
        <v>161900000</v>
      </c>
      <c r="V721" t="s">
        <v>193</v>
      </c>
      <c r="W721" t="s">
        <v>199</v>
      </c>
      <c r="X721" t="s">
        <v>161</v>
      </c>
      <c r="Y721">
        <v>1</v>
      </c>
      <c r="Z721">
        <v>1</v>
      </c>
      <c r="AA721">
        <v>2021</v>
      </c>
      <c r="AB721">
        <v>71.430000000000007</v>
      </c>
      <c r="AC721" t="s">
        <v>14</v>
      </c>
      <c r="AD721" t="s">
        <v>72</v>
      </c>
      <c r="AE721">
        <v>2021</v>
      </c>
      <c r="AF721">
        <v>2021</v>
      </c>
      <c r="AU721"/>
    </row>
    <row r="722" spans="1:47" x14ac:dyDescent="0.35">
      <c r="A722" t="s">
        <v>193</v>
      </c>
      <c r="B722" t="s">
        <v>29</v>
      </c>
      <c r="C722" t="s">
        <v>149</v>
      </c>
      <c r="D722" t="s">
        <v>159</v>
      </c>
      <c r="E722" t="s">
        <v>162</v>
      </c>
      <c r="G722" t="s">
        <v>1</v>
      </c>
      <c r="K722" t="s">
        <v>185</v>
      </c>
      <c r="L722" t="s">
        <v>122</v>
      </c>
      <c r="M722" s="14">
        <v>44208</v>
      </c>
      <c r="N722" s="14">
        <v>44208</v>
      </c>
      <c r="O722">
        <v>0</v>
      </c>
      <c r="P722">
        <v>79.760000000000005</v>
      </c>
      <c r="R722">
        <v>2110700000</v>
      </c>
      <c r="S722">
        <v>161020000</v>
      </c>
      <c r="V722" t="s">
        <v>193</v>
      </c>
      <c r="W722" t="s">
        <v>194</v>
      </c>
      <c r="X722" t="s">
        <v>161</v>
      </c>
      <c r="Y722">
        <v>1</v>
      </c>
      <c r="Z722">
        <v>1</v>
      </c>
      <c r="AA722">
        <v>2021</v>
      </c>
      <c r="AB722">
        <v>79.760000000000005</v>
      </c>
      <c r="AC722" t="s">
        <v>14</v>
      </c>
      <c r="AD722" t="s">
        <v>72</v>
      </c>
      <c r="AE722">
        <v>2021</v>
      </c>
      <c r="AF722">
        <v>2021</v>
      </c>
      <c r="AU722"/>
    </row>
    <row r="723" spans="1:47" x14ac:dyDescent="0.35">
      <c r="A723" t="s">
        <v>193</v>
      </c>
      <c r="B723" t="s">
        <v>29</v>
      </c>
      <c r="C723" t="s">
        <v>149</v>
      </c>
      <c r="D723" t="s">
        <v>159</v>
      </c>
      <c r="E723" t="s">
        <v>162</v>
      </c>
      <c r="G723" t="s">
        <v>1</v>
      </c>
      <c r="K723" t="s">
        <v>185</v>
      </c>
      <c r="L723" t="s">
        <v>122</v>
      </c>
      <c r="M723" s="14">
        <v>44208</v>
      </c>
      <c r="N723" s="14">
        <v>44208</v>
      </c>
      <c r="O723">
        <v>0</v>
      </c>
      <c r="P723">
        <v>161.9</v>
      </c>
      <c r="R723">
        <v>2110700000</v>
      </c>
      <c r="S723">
        <v>162700000</v>
      </c>
      <c r="V723" t="s">
        <v>193</v>
      </c>
      <c r="W723" t="s">
        <v>200</v>
      </c>
      <c r="X723" t="s">
        <v>161</v>
      </c>
      <c r="Y723">
        <v>1</v>
      </c>
      <c r="Z723">
        <v>1</v>
      </c>
      <c r="AA723">
        <v>2021</v>
      </c>
      <c r="AB723">
        <v>161.9</v>
      </c>
      <c r="AC723" t="s">
        <v>14</v>
      </c>
      <c r="AD723" t="s">
        <v>72</v>
      </c>
      <c r="AE723">
        <v>2021</v>
      </c>
      <c r="AF723">
        <v>2021</v>
      </c>
      <c r="AU723"/>
    </row>
    <row r="724" spans="1:47" x14ac:dyDescent="0.35">
      <c r="A724" t="s">
        <v>193</v>
      </c>
      <c r="B724" t="s">
        <v>29</v>
      </c>
      <c r="C724" t="s">
        <v>149</v>
      </c>
      <c r="D724" t="s">
        <v>159</v>
      </c>
      <c r="E724" t="s">
        <v>162</v>
      </c>
      <c r="G724" t="s">
        <v>1</v>
      </c>
      <c r="K724" t="s">
        <v>185</v>
      </c>
      <c r="L724" t="s">
        <v>122</v>
      </c>
      <c r="M724" s="14">
        <v>44208</v>
      </c>
      <c r="N724" s="14">
        <v>44208</v>
      </c>
      <c r="O724">
        <v>0</v>
      </c>
      <c r="P724">
        <v>238.1</v>
      </c>
      <c r="R724">
        <v>2110700000</v>
      </c>
      <c r="S724">
        <v>161900000</v>
      </c>
      <c r="V724" t="s">
        <v>193</v>
      </c>
      <c r="W724" t="s">
        <v>199</v>
      </c>
      <c r="X724" t="s">
        <v>161</v>
      </c>
      <c r="Y724">
        <v>1</v>
      </c>
      <c r="Z724">
        <v>1</v>
      </c>
      <c r="AA724">
        <v>2021</v>
      </c>
      <c r="AB724">
        <v>238.1</v>
      </c>
      <c r="AC724" t="s">
        <v>14</v>
      </c>
      <c r="AD724" t="s">
        <v>72</v>
      </c>
      <c r="AE724">
        <v>2021</v>
      </c>
      <c r="AF724">
        <v>2021</v>
      </c>
      <c r="AU724"/>
    </row>
    <row r="725" spans="1:47" x14ac:dyDescent="0.35">
      <c r="A725" t="s">
        <v>193</v>
      </c>
      <c r="B725" t="s">
        <v>29</v>
      </c>
      <c r="C725" t="s">
        <v>149</v>
      </c>
      <c r="D725" t="s">
        <v>159</v>
      </c>
      <c r="E725" t="s">
        <v>162</v>
      </c>
      <c r="G725" t="s">
        <v>1</v>
      </c>
      <c r="K725" t="s">
        <v>185</v>
      </c>
      <c r="L725" t="s">
        <v>122</v>
      </c>
      <c r="M725" s="14">
        <v>44208</v>
      </c>
      <c r="N725" s="14">
        <v>44208</v>
      </c>
      <c r="O725">
        <v>0</v>
      </c>
      <c r="P725">
        <v>476.19</v>
      </c>
      <c r="R725">
        <v>2110700000</v>
      </c>
      <c r="S725">
        <v>161020000</v>
      </c>
      <c r="V725" t="s">
        <v>193</v>
      </c>
      <c r="W725" t="s">
        <v>194</v>
      </c>
      <c r="X725" t="s">
        <v>161</v>
      </c>
      <c r="Y725">
        <v>1</v>
      </c>
      <c r="Z725">
        <v>1</v>
      </c>
      <c r="AA725">
        <v>2021</v>
      </c>
      <c r="AB725">
        <v>476.19</v>
      </c>
      <c r="AC725" t="s">
        <v>14</v>
      </c>
      <c r="AD725" t="s">
        <v>72</v>
      </c>
      <c r="AE725">
        <v>2021</v>
      </c>
      <c r="AF725">
        <v>2021</v>
      </c>
      <c r="AU725"/>
    </row>
    <row r="726" spans="1:47" x14ac:dyDescent="0.35">
      <c r="A726" t="s">
        <v>193</v>
      </c>
      <c r="B726" t="s">
        <v>29</v>
      </c>
      <c r="C726" t="s">
        <v>149</v>
      </c>
      <c r="D726" t="s">
        <v>159</v>
      </c>
      <c r="E726" t="s">
        <v>162</v>
      </c>
      <c r="G726" t="s">
        <v>1</v>
      </c>
      <c r="K726" t="s">
        <v>185</v>
      </c>
      <c r="L726" t="s">
        <v>122</v>
      </c>
      <c r="M726" s="14">
        <v>44208</v>
      </c>
      <c r="N726" s="14">
        <v>44208</v>
      </c>
      <c r="O726">
        <v>0</v>
      </c>
      <c r="P726">
        <v>567.66999999999996</v>
      </c>
      <c r="R726">
        <v>2110700000</v>
      </c>
      <c r="S726">
        <v>161020000</v>
      </c>
      <c r="V726" t="s">
        <v>193</v>
      </c>
      <c r="W726" t="s">
        <v>194</v>
      </c>
      <c r="X726" t="s">
        <v>161</v>
      </c>
      <c r="Y726">
        <v>1</v>
      </c>
      <c r="Z726">
        <v>1</v>
      </c>
      <c r="AA726">
        <v>2021</v>
      </c>
      <c r="AB726">
        <v>567.66999999999996</v>
      </c>
      <c r="AC726" t="s">
        <v>14</v>
      </c>
      <c r="AD726" t="s">
        <v>72</v>
      </c>
      <c r="AE726">
        <v>2021</v>
      </c>
      <c r="AF726">
        <v>2021</v>
      </c>
      <c r="AU726"/>
    </row>
    <row r="727" spans="1:47" x14ac:dyDescent="0.35">
      <c r="A727" t="s">
        <v>160</v>
      </c>
      <c r="B727" t="s">
        <v>38</v>
      </c>
      <c r="C727" t="s">
        <v>149</v>
      </c>
      <c r="D727" t="s">
        <v>159</v>
      </c>
      <c r="E727" t="s">
        <v>162</v>
      </c>
      <c r="G727" t="s">
        <v>1</v>
      </c>
      <c r="K727" t="s">
        <v>185</v>
      </c>
      <c r="L727" t="s">
        <v>122</v>
      </c>
      <c r="M727" s="14">
        <v>44208</v>
      </c>
      <c r="N727" s="14">
        <v>44208</v>
      </c>
      <c r="O727">
        <v>0</v>
      </c>
      <c r="P727">
        <v>1190.48</v>
      </c>
      <c r="R727">
        <v>2110672000</v>
      </c>
      <c r="S727">
        <v>161300000</v>
      </c>
      <c r="V727" t="s">
        <v>160</v>
      </c>
      <c r="W727" t="s">
        <v>192</v>
      </c>
      <c r="X727" t="s">
        <v>161</v>
      </c>
      <c r="Y727">
        <v>1</v>
      </c>
      <c r="Z727">
        <v>1</v>
      </c>
      <c r="AA727">
        <v>2021</v>
      </c>
      <c r="AB727">
        <v>1190.48</v>
      </c>
      <c r="AC727" t="s">
        <v>14</v>
      </c>
      <c r="AD727" t="s">
        <v>72</v>
      </c>
      <c r="AE727">
        <v>2021</v>
      </c>
      <c r="AF727">
        <v>2021</v>
      </c>
      <c r="AU727"/>
    </row>
    <row r="728" spans="1:47" x14ac:dyDescent="0.35">
      <c r="A728" t="s">
        <v>193</v>
      </c>
      <c r="B728" t="s">
        <v>29</v>
      </c>
      <c r="C728" t="s">
        <v>149</v>
      </c>
      <c r="D728" t="s">
        <v>159</v>
      </c>
      <c r="E728" t="s">
        <v>162</v>
      </c>
      <c r="G728" t="s">
        <v>1</v>
      </c>
      <c r="K728" t="s">
        <v>185</v>
      </c>
      <c r="L728" t="s">
        <v>122</v>
      </c>
      <c r="M728" s="14">
        <v>44208</v>
      </c>
      <c r="N728" s="14">
        <v>44208</v>
      </c>
      <c r="O728">
        <v>0</v>
      </c>
      <c r="P728">
        <v>2023.81</v>
      </c>
      <c r="R728">
        <v>2110700000</v>
      </c>
      <c r="S728">
        <v>161020000</v>
      </c>
      <c r="V728" t="s">
        <v>193</v>
      </c>
      <c r="W728" t="s">
        <v>194</v>
      </c>
      <c r="X728" t="s">
        <v>161</v>
      </c>
      <c r="Y728">
        <v>1</v>
      </c>
      <c r="Z728">
        <v>1</v>
      </c>
      <c r="AA728">
        <v>2021</v>
      </c>
      <c r="AB728">
        <v>2023.81</v>
      </c>
      <c r="AC728" t="s">
        <v>14</v>
      </c>
      <c r="AD728" t="s">
        <v>72</v>
      </c>
      <c r="AE728">
        <v>2021</v>
      </c>
      <c r="AF728">
        <v>2021</v>
      </c>
      <c r="AU728"/>
    </row>
    <row r="729" spans="1:47" x14ac:dyDescent="0.35">
      <c r="A729" t="s">
        <v>160</v>
      </c>
      <c r="B729" t="s">
        <v>25</v>
      </c>
      <c r="C729" t="s">
        <v>149</v>
      </c>
      <c r="D729" t="s">
        <v>159</v>
      </c>
      <c r="E729" t="s">
        <v>162</v>
      </c>
      <c r="G729" t="s">
        <v>1</v>
      </c>
      <c r="K729" t="s">
        <v>185</v>
      </c>
      <c r="L729" t="s">
        <v>122</v>
      </c>
      <c r="M729" s="14">
        <v>44208</v>
      </c>
      <c r="N729" s="14">
        <v>44208</v>
      </c>
      <c r="O729">
        <v>0</v>
      </c>
      <c r="P729">
        <v>30.74</v>
      </c>
      <c r="R729">
        <v>2110672000</v>
      </c>
      <c r="S729">
        <v>161600000</v>
      </c>
      <c r="V729" t="s">
        <v>160</v>
      </c>
      <c r="W729" t="s">
        <v>198</v>
      </c>
      <c r="X729" t="s">
        <v>161</v>
      </c>
      <c r="Y729">
        <v>1</v>
      </c>
      <c r="Z729">
        <v>1</v>
      </c>
      <c r="AA729">
        <v>2021</v>
      </c>
      <c r="AB729">
        <v>30.74</v>
      </c>
      <c r="AC729" t="s">
        <v>14</v>
      </c>
      <c r="AD729" t="s">
        <v>72</v>
      </c>
      <c r="AE729">
        <v>2021</v>
      </c>
      <c r="AF729">
        <v>2021</v>
      </c>
      <c r="AU729"/>
    </row>
    <row r="730" spans="1:47" x14ac:dyDescent="0.35">
      <c r="A730" t="s">
        <v>160</v>
      </c>
      <c r="B730" t="s">
        <v>25</v>
      </c>
      <c r="C730" t="s">
        <v>149</v>
      </c>
      <c r="D730" t="s">
        <v>159</v>
      </c>
      <c r="E730" t="s">
        <v>162</v>
      </c>
      <c r="G730" t="s">
        <v>1</v>
      </c>
      <c r="K730" t="s">
        <v>185</v>
      </c>
      <c r="L730" t="s">
        <v>122</v>
      </c>
      <c r="M730" s="14">
        <v>44208</v>
      </c>
      <c r="N730" s="14">
        <v>44208</v>
      </c>
      <c r="O730">
        <v>0</v>
      </c>
      <c r="P730">
        <v>172.58</v>
      </c>
      <c r="R730">
        <v>2110672000</v>
      </c>
      <c r="S730">
        <v>161300000</v>
      </c>
      <c r="V730" t="s">
        <v>160</v>
      </c>
      <c r="W730" t="s">
        <v>192</v>
      </c>
      <c r="X730" t="s">
        <v>161</v>
      </c>
      <c r="Y730">
        <v>1</v>
      </c>
      <c r="Z730">
        <v>1</v>
      </c>
      <c r="AA730">
        <v>2021</v>
      </c>
      <c r="AB730">
        <v>172.58</v>
      </c>
      <c r="AC730" t="s">
        <v>14</v>
      </c>
      <c r="AD730" t="s">
        <v>72</v>
      </c>
      <c r="AE730">
        <v>2021</v>
      </c>
      <c r="AF730">
        <v>2021</v>
      </c>
      <c r="AU730"/>
    </row>
    <row r="731" spans="1:47" x14ac:dyDescent="0.35">
      <c r="A731" t="s">
        <v>160</v>
      </c>
      <c r="B731" t="s">
        <v>25</v>
      </c>
      <c r="C731" t="s">
        <v>149</v>
      </c>
      <c r="D731" t="s">
        <v>159</v>
      </c>
      <c r="E731" t="s">
        <v>162</v>
      </c>
      <c r="G731" t="s">
        <v>1</v>
      </c>
      <c r="K731" t="s">
        <v>185</v>
      </c>
      <c r="L731" t="s">
        <v>122</v>
      </c>
      <c r="M731" s="14">
        <v>44208</v>
      </c>
      <c r="N731" s="14">
        <v>44208</v>
      </c>
      <c r="O731">
        <v>0</v>
      </c>
      <c r="P731">
        <v>737.4</v>
      </c>
      <c r="R731">
        <v>2110672000</v>
      </c>
      <c r="S731">
        <v>161300000</v>
      </c>
      <c r="V731" t="s">
        <v>160</v>
      </c>
      <c r="W731" t="s">
        <v>192</v>
      </c>
      <c r="X731" t="s">
        <v>161</v>
      </c>
      <c r="Y731">
        <v>1</v>
      </c>
      <c r="Z731">
        <v>1</v>
      </c>
      <c r="AA731">
        <v>2021</v>
      </c>
      <c r="AB731">
        <v>737.4</v>
      </c>
      <c r="AC731" t="s">
        <v>14</v>
      </c>
      <c r="AD731" t="s">
        <v>72</v>
      </c>
      <c r="AE731">
        <v>2021</v>
      </c>
      <c r="AF731">
        <v>2021</v>
      </c>
      <c r="AU731"/>
    </row>
    <row r="732" spans="1:47" x14ac:dyDescent="0.35">
      <c r="A732" t="s">
        <v>160</v>
      </c>
      <c r="B732" t="s">
        <v>26</v>
      </c>
      <c r="C732" t="s">
        <v>149</v>
      </c>
      <c r="D732" t="s">
        <v>159</v>
      </c>
      <c r="E732" t="s">
        <v>162</v>
      </c>
      <c r="G732" t="s">
        <v>1</v>
      </c>
      <c r="K732" t="s">
        <v>185</v>
      </c>
      <c r="L732" t="s">
        <v>122</v>
      </c>
      <c r="M732" s="14">
        <v>44208</v>
      </c>
      <c r="N732" s="14">
        <v>44208</v>
      </c>
      <c r="O732">
        <v>0</v>
      </c>
      <c r="P732">
        <v>65770.25</v>
      </c>
      <c r="R732">
        <v>2110672000</v>
      </c>
      <c r="S732">
        <v>161016000</v>
      </c>
      <c r="V732" t="s">
        <v>160</v>
      </c>
      <c r="W732" t="s">
        <v>201</v>
      </c>
      <c r="X732" t="s">
        <v>161</v>
      </c>
      <c r="Y732">
        <v>1</v>
      </c>
      <c r="Z732">
        <v>1</v>
      </c>
      <c r="AA732">
        <v>2021</v>
      </c>
      <c r="AB732">
        <v>65770.25</v>
      </c>
      <c r="AC732" t="s">
        <v>14</v>
      </c>
      <c r="AD732" t="s">
        <v>72</v>
      </c>
      <c r="AE732">
        <v>2021</v>
      </c>
      <c r="AF732">
        <v>2021</v>
      </c>
      <c r="AU732"/>
    </row>
    <row r="733" spans="1:47" x14ac:dyDescent="0.35">
      <c r="A733" t="s">
        <v>148</v>
      </c>
      <c r="C733" t="s">
        <v>149</v>
      </c>
      <c r="D733" t="s">
        <v>150</v>
      </c>
      <c r="E733" t="s">
        <v>162</v>
      </c>
      <c r="K733" t="s">
        <v>185</v>
      </c>
      <c r="L733" t="s">
        <v>122</v>
      </c>
      <c r="M733" s="14">
        <v>44209</v>
      </c>
      <c r="N733" s="14">
        <v>44209</v>
      </c>
      <c r="O733">
        <v>0</v>
      </c>
      <c r="P733">
        <v>6903033.1600000001</v>
      </c>
      <c r="R733">
        <v>2110210000</v>
      </c>
      <c r="S733">
        <v>161002000</v>
      </c>
      <c r="V733" t="s">
        <v>148</v>
      </c>
      <c r="W733" t="s">
        <v>202</v>
      </c>
      <c r="X733" t="s">
        <v>152</v>
      </c>
      <c r="Y733">
        <v>1</v>
      </c>
      <c r="Z733">
        <v>1</v>
      </c>
      <c r="AA733">
        <v>2021</v>
      </c>
      <c r="AB733">
        <v>6903033.1600000001</v>
      </c>
      <c r="AC733" t="s">
        <v>14</v>
      </c>
      <c r="AD733" t="s">
        <v>72</v>
      </c>
      <c r="AE733">
        <v>2021</v>
      </c>
      <c r="AF733">
        <v>2021</v>
      </c>
      <c r="AU733"/>
    </row>
    <row r="734" spans="1:47" x14ac:dyDescent="0.35">
      <c r="A734" t="s">
        <v>188</v>
      </c>
      <c r="B734" t="s">
        <v>31</v>
      </c>
      <c r="C734" t="s">
        <v>149</v>
      </c>
      <c r="D734" t="s">
        <v>159</v>
      </c>
      <c r="E734" t="s">
        <v>162</v>
      </c>
      <c r="G734" t="s">
        <v>1</v>
      </c>
      <c r="K734" t="s">
        <v>185</v>
      </c>
      <c r="L734" t="s">
        <v>122</v>
      </c>
      <c r="M734" s="14">
        <v>44209</v>
      </c>
      <c r="N734" s="14">
        <v>44209</v>
      </c>
      <c r="O734">
        <v>0</v>
      </c>
      <c r="P734">
        <v>4.79</v>
      </c>
      <c r="R734">
        <v>2111070000</v>
      </c>
      <c r="S734">
        <v>161001000</v>
      </c>
      <c r="V734" t="s">
        <v>188</v>
      </c>
      <c r="W734" t="s">
        <v>195</v>
      </c>
      <c r="X734" t="s">
        <v>190</v>
      </c>
      <c r="Y734">
        <v>1</v>
      </c>
      <c r="Z734">
        <v>1</v>
      </c>
      <c r="AA734">
        <v>2021</v>
      </c>
      <c r="AB734">
        <v>4.79</v>
      </c>
      <c r="AC734" t="s">
        <v>14</v>
      </c>
      <c r="AD734" t="s">
        <v>72</v>
      </c>
      <c r="AE734">
        <v>2021</v>
      </c>
      <c r="AF734">
        <v>2021</v>
      </c>
      <c r="AU734"/>
    </row>
    <row r="735" spans="1:47" x14ac:dyDescent="0.35">
      <c r="A735" t="s">
        <v>193</v>
      </c>
      <c r="B735" t="s">
        <v>29</v>
      </c>
      <c r="C735" t="s">
        <v>149</v>
      </c>
      <c r="D735" t="s">
        <v>159</v>
      </c>
      <c r="E735" t="s">
        <v>162</v>
      </c>
      <c r="G735" t="s">
        <v>1</v>
      </c>
      <c r="K735" t="s">
        <v>185</v>
      </c>
      <c r="L735" t="s">
        <v>122</v>
      </c>
      <c r="M735" s="14">
        <v>44209</v>
      </c>
      <c r="N735" s="14">
        <v>44209</v>
      </c>
      <c r="O735">
        <v>0</v>
      </c>
      <c r="P735">
        <v>71.430000000000007</v>
      </c>
      <c r="R735">
        <v>2110700000</v>
      </c>
      <c r="S735">
        <v>162800000</v>
      </c>
      <c r="V735" t="s">
        <v>193</v>
      </c>
      <c r="W735" t="s">
        <v>204</v>
      </c>
      <c r="X735" t="s">
        <v>161</v>
      </c>
      <c r="Y735">
        <v>1</v>
      </c>
      <c r="Z735">
        <v>1</v>
      </c>
      <c r="AA735">
        <v>2021</v>
      </c>
      <c r="AB735">
        <v>71.430000000000007</v>
      </c>
      <c r="AC735" t="s">
        <v>14</v>
      </c>
      <c r="AD735" t="s">
        <v>72</v>
      </c>
      <c r="AE735">
        <v>2021</v>
      </c>
      <c r="AF735">
        <v>2021</v>
      </c>
      <c r="AU735"/>
    </row>
    <row r="736" spans="1:47" x14ac:dyDescent="0.35">
      <c r="A736" t="s">
        <v>193</v>
      </c>
      <c r="B736" t="s">
        <v>29</v>
      </c>
      <c r="C736" t="s">
        <v>149</v>
      </c>
      <c r="D736" t="s">
        <v>159</v>
      </c>
      <c r="E736" t="s">
        <v>162</v>
      </c>
      <c r="G736" t="s">
        <v>1</v>
      </c>
      <c r="K736" t="s">
        <v>185</v>
      </c>
      <c r="L736" t="s">
        <v>122</v>
      </c>
      <c r="M736" s="14">
        <v>44209</v>
      </c>
      <c r="N736" s="14">
        <v>44209</v>
      </c>
      <c r="O736">
        <v>0</v>
      </c>
      <c r="P736">
        <v>190.48</v>
      </c>
      <c r="R736">
        <v>2110700000</v>
      </c>
      <c r="S736">
        <v>161900000</v>
      </c>
      <c r="V736" t="s">
        <v>193</v>
      </c>
      <c r="W736" t="s">
        <v>199</v>
      </c>
      <c r="X736" t="s">
        <v>161</v>
      </c>
      <c r="Y736">
        <v>1</v>
      </c>
      <c r="Z736">
        <v>1</v>
      </c>
      <c r="AA736">
        <v>2021</v>
      </c>
      <c r="AB736">
        <v>190.48</v>
      </c>
      <c r="AC736" t="s">
        <v>14</v>
      </c>
      <c r="AD736" t="s">
        <v>72</v>
      </c>
      <c r="AE736">
        <v>2021</v>
      </c>
      <c r="AF736">
        <v>2021</v>
      </c>
      <c r="AU736"/>
    </row>
    <row r="737" spans="1:47" x14ac:dyDescent="0.35">
      <c r="A737" t="s">
        <v>193</v>
      </c>
      <c r="B737" t="s">
        <v>29</v>
      </c>
      <c r="C737" t="s">
        <v>149</v>
      </c>
      <c r="D737" t="s">
        <v>159</v>
      </c>
      <c r="E737" t="s">
        <v>162</v>
      </c>
      <c r="G737" t="s">
        <v>1</v>
      </c>
      <c r="K737" t="s">
        <v>185</v>
      </c>
      <c r="L737" t="s">
        <v>122</v>
      </c>
      <c r="M737" s="14">
        <v>44209</v>
      </c>
      <c r="N737" s="14">
        <v>44209</v>
      </c>
      <c r="O737">
        <v>0</v>
      </c>
      <c r="P737">
        <v>78.569999999999993</v>
      </c>
      <c r="R737">
        <v>2110700000</v>
      </c>
      <c r="S737">
        <v>161020000</v>
      </c>
      <c r="V737" t="s">
        <v>193</v>
      </c>
      <c r="W737" t="s">
        <v>194</v>
      </c>
      <c r="X737" t="s">
        <v>161</v>
      </c>
      <c r="Y737">
        <v>1</v>
      </c>
      <c r="Z737">
        <v>1</v>
      </c>
      <c r="AA737">
        <v>2021</v>
      </c>
      <c r="AB737">
        <v>78.569999999999993</v>
      </c>
      <c r="AC737" t="s">
        <v>14</v>
      </c>
      <c r="AD737" t="s">
        <v>72</v>
      </c>
      <c r="AE737">
        <v>2021</v>
      </c>
      <c r="AF737">
        <v>2021</v>
      </c>
      <c r="AU737"/>
    </row>
    <row r="738" spans="1:47" x14ac:dyDescent="0.35">
      <c r="A738" t="s">
        <v>160</v>
      </c>
      <c r="B738" t="s">
        <v>35</v>
      </c>
      <c r="C738" t="s">
        <v>149</v>
      </c>
      <c r="D738" t="s">
        <v>159</v>
      </c>
      <c r="E738" t="s">
        <v>162</v>
      </c>
      <c r="G738" t="s">
        <v>1</v>
      </c>
      <c r="K738" t="s">
        <v>185</v>
      </c>
      <c r="L738" t="s">
        <v>122</v>
      </c>
      <c r="M738" s="14">
        <v>44209</v>
      </c>
      <c r="N738" s="14">
        <v>44209</v>
      </c>
      <c r="O738">
        <v>0</v>
      </c>
      <c r="P738">
        <v>13.97</v>
      </c>
      <c r="R738">
        <v>2110672000</v>
      </c>
      <c r="S738">
        <v>162000000</v>
      </c>
      <c r="V738" t="s">
        <v>160</v>
      </c>
      <c r="W738" t="s">
        <v>205</v>
      </c>
      <c r="X738" t="s">
        <v>161</v>
      </c>
      <c r="Y738">
        <v>1</v>
      </c>
      <c r="Z738">
        <v>1</v>
      </c>
      <c r="AA738">
        <v>2021</v>
      </c>
      <c r="AB738">
        <v>13.97</v>
      </c>
      <c r="AC738" t="s">
        <v>14</v>
      </c>
      <c r="AD738" t="s">
        <v>72</v>
      </c>
      <c r="AE738">
        <v>2021</v>
      </c>
      <c r="AF738">
        <v>2021</v>
      </c>
      <c r="AU738"/>
    </row>
    <row r="739" spans="1:47" x14ac:dyDescent="0.35">
      <c r="A739" t="s">
        <v>191</v>
      </c>
      <c r="C739" t="s">
        <v>149</v>
      </c>
      <c r="D739" t="s">
        <v>150</v>
      </c>
      <c r="E739" t="s">
        <v>121</v>
      </c>
      <c r="G739" t="s">
        <v>1</v>
      </c>
      <c r="J739" t="s">
        <v>5</v>
      </c>
      <c r="K739" t="s">
        <v>185</v>
      </c>
      <c r="L739" t="s">
        <v>122</v>
      </c>
      <c r="M739" s="14">
        <v>44209</v>
      </c>
      <c r="N739" s="14">
        <v>44209</v>
      </c>
      <c r="O739">
        <v>0</v>
      </c>
      <c r="P739">
        <v>11904.76</v>
      </c>
      <c r="R739">
        <v>2220320900</v>
      </c>
      <c r="S739">
        <v>161002000</v>
      </c>
      <c r="V739" t="s">
        <v>191</v>
      </c>
      <c r="W739" t="s">
        <v>202</v>
      </c>
      <c r="X739" t="s">
        <v>135</v>
      </c>
      <c r="Y739">
        <v>1</v>
      </c>
      <c r="Z739">
        <v>1</v>
      </c>
      <c r="AA739">
        <v>2021</v>
      </c>
      <c r="AB739">
        <v>-11904.76</v>
      </c>
      <c r="AC739" t="s">
        <v>14</v>
      </c>
      <c r="AD739" t="s">
        <v>72</v>
      </c>
      <c r="AE739">
        <v>2021</v>
      </c>
      <c r="AF739">
        <v>2021</v>
      </c>
      <c r="AU739"/>
    </row>
    <row r="740" spans="1:47" x14ac:dyDescent="0.35">
      <c r="A740" t="s">
        <v>193</v>
      </c>
      <c r="B740" t="s">
        <v>29</v>
      </c>
      <c r="C740" t="s">
        <v>149</v>
      </c>
      <c r="D740" t="s">
        <v>159</v>
      </c>
      <c r="E740" t="s">
        <v>162</v>
      </c>
      <c r="G740" t="s">
        <v>1</v>
      </c>
      <c r="K740" t="s">
        <v>185</v>
      </c>
      <c r="L740" t="s">
        <v>122</v>
      </c>
      <c r="M740" s="14">
        <v>44209</v>
      </c>
      <c r="N740" s="14">
        <v>44209</v>
      </c>
      <c r="O740">
        <v>0</v>
      </c>
      <c r="P740">
        <v>257.14</v>
      </c>
      <c r="R740">
        <v>2110700000</v>
      </c>
      <c r="S740">
        <v>162700000</v>
      </c>
      <c r="V740" t="s">
        <v>193</v>
      </c>
      <c r="W740" t="s">
        <v>200</v>
      </c>
      <c r="X740" t="s">
        <v>161</v>
      </c>
      <c r="Y740">
        <v>1</v>
      </c>
      <c r="Z740">
        <v>1</v>
      </c>
      <c r="AA740">
        <v>2021</v>
      </c>
      <c r="AB740">
        <v>257.14</v>
      </c>
      <c r="AC740" t="s">
        <v>14</v>
      </c>
      <c r="AD740" t="s">
        <v>72</v>
      </c>
      <c r="AE740">
        <v>2021</v>
      </c>
      <c r="AF740">
        <v>2021</v>
      </c>
      <c r="AU740"/>
    </row>
    <row r="741" spans="1:47" x14ac:dyDescent="0.35">
      <c r="A741" t="s">
        <v>160</v>
      </c>
      <c r="B741" t="s">
        <v>25</v>
      </c>
      <c r="C741" t="s">
        <v>149</v>
      </c>
      <c r="D741" t="s">
        <v>159</v>
      </c>
      <c r="E741" t="s">
        <v>162</v>
      </c>
      <c r="G741" t="s">
        <v>1</v>
      </c>
      <c r="K741" t="s">
        <v>185</v>
      </c>
      <c r="L741" t="s">
        <v>122</v>
      </c>
      <c r="M741" s="14">
        <v>44209</v>
      </c>
      <c r="N741" s="14">
        <v>44209</v>
      </c>
      <c r="O741">
        <v>0</v>
      </c>
      <c r="P741">
        <v>83.78</v>
      </c>
      <c r="R741">
        <v>2110672000</v>
      </c>
      <c r="S741">
        <v>161300000</v>
      </c>
      <c r="V741" t="s">
        <v>160</v>
      </c>
      <c r="W741" t="s">
        <v>192</v>
      </c>
      <c r="X741" t="s">
        <v>161</v>
      </c>
      <c r="Y741">
        <v>1</v>
      </c>
      <c r="Z741">
        <v>1</v>
      </c>
      <c r="AA741">
        <v>2021</v>
      </c>
      <c r="AB741">
        <v>83.78</v>
      </c>
      <c r="AC741" t="s">
        <v>14</v>
      </c>
      <c r="AD741" t="s">
        <v>72</v>
      </c>
      <c r="AE741">
        <v>2021</v>
      </c>
      <c r="AF741">
        <v>2021</v>
      </c>
      <c r="AU741"/>
    </row>
    <row r="742" spans="1:47" x14ac:dyDescent="0.35">
      <c r="A742" t="s">
        <v>133</v>
      </c>
      <c r="C742" t="s">
        <v>149</v>
      </c>
      <c r="D742" t="s">
        <v>150</v>
      </c>
      <c r="E742" t="s">
        <v>121</v>
      </c>
      <c r="G742" t="s">
        <v>1</v>
      </c>
      <c r="J742" t="s">
        <v>5</v>
      </c>
      <c r="K742" t="s">
        <v>185</v>
      </c>
      <c r="L742" t="s">
        <v>122</v>
      </c>
      <c r="M742" s="14">
        <v>44209</v>
      </c>
      <c r="N742" s="14">
        <v>44209</v>
      </c>
      <c r="O742">
        <v>0</v>
      </c>
      <c r="P742">
        <v>4833333.33</v>
      </c>
      <c r="R742">
        <v>2220110000</v>
      </c>
      <c r="S742">
        <v>161002000</v>
      </c>
      <c r="V742" t="s">
        <v>133</v>
      </c>
      <c r="W742" t="s">
        <v>202</v>
      </c>
      <c r="X742" t="s">
        <v>134</v>
      </c>
      <c r="Y742">
        <v>1</v>
      </c>
      <c r="Z742">
        <v>1</v>
      </c>
      <c r="AA742">
        <v>2021</v>
      </c>
      <c r="AB742">
        <v>-4833333.33</v>
      </c>
      <c r="AC742" t="s">
        <v>14</v>
      </c>
      <c r="AD742" t="s">
        <v>72</v>
      </c>
      <c r="AE742">
        <v>2021</v>
      </c>
      <c r="AF742">
        <v>2021</v>
      </c>
      <c r="AU742"/>
    </row>
    <row r="743" spans="1:47" x14ac:dyDescent="0.35">
      <c r="A743" t="s">
        <v>138</v>
      </c>
      <c r="C743" t="s">
        <v>149</v>
      </c>
      <c r="D743" t="s">
        <v>150</v>
      </c>
      <c r="E743" t="s">
        <v>121</v>
      </c>
      <c r="G743" t="s">
        <v>1</v>
      </c>
      <c r="J743" t="s">
        <v>5</v>
      </c>
      <c r="K743" t="s">
        <v>185</v>
      </c>
      <c r="L743" t="s">
        <v>122</v>
      </c>
      <c r="M743" s="14">
        <v>44209</v>
      </c>
      <c r="N743" s="14">
        <v>44209</v>
      </c>
      <c r="O743">
        <v>0</v>
      </c>
      <c r="P743">
        <v>1785714.29</v>
      </c>
      <c r="R743">
        <v>2220200000</v>
      </c>
      <c r="S743">
        <v>161002000</v>
      </c>
      <c r="V743" t="s">
        <v>138</v>
      </c>
      <c r="W743" t="s">
        <v>202</v>
      </c>
      <c r="X743" t="s">
        <v>139</v>
      </c>
      <c r="Y743">
        <v>1</v>
      </c>
      <c r="Z743">
        <v>1</v>
      </c>
      <c r="AA743">
        <v>2021</v>
      </c>
      <c r="AB743">
        <v>-1785714.29</v>
      </c>
      <c r="AC743" t="s">
        <v>14</v>
      </c>
      <c r="AD743" t="s">
        <v>72</v>
      </c>
      <c r="AE743">
        <v>2021</v>
      </c>
      <c r="AF743">
        <v>2021</v>
      </c>
      <c r="AU743"/>
    </row>
    <row r="744" spans="1:47" x14ac:dyDescent="0.35">
      <c r="A744" t="s">
        <v>160</v>
      </c>
      <c r="B744" t="s">
        <v>25</v>
      </c>
      <c r="C744" t="s">
        <v>149</v>
      </c>
      <c r="D744" t="s">
        <v>159</v>
      </c>
      <c r="E744" t="s">
        <v>162</v>
      </c>
      <c r="G744" t="s">
        <v>1</v>
      </c>
      <c r="K744" t="s">
        <v>185</v>
      </c>
      <c r="L744" t="s">
        <v>122</v>
      </c>
      <c r="M744" s="14">
        <v>44209</v>
      </c>
      <c r="N744" s="14">
        <v>44209</v>
      </c>
      <c r="O744">
        <v>0</v>
      </c>
      <c r="P744">
        <v>99.34</v>
      </c>
      <c r="R744">
        <v>2110672000</v>
      </c>
      <c r="S744">
        <v>161600000</v>
      </c>
      <c r="V744" t="s">
        <v>160</v>
      </c>
      <c r="W744" t="s">
        <v>198</v>
      </c>
      <c r="X744" t="s">
        <v>161</v>
      </c>
      <c r="Y744">
        <v>1</v>
      </c>
      <c r="Z744">
        <v>1</v>
      </c>
      <c r="AA744">
        <v>2021</v>
      </c>
      <c r="AB744">
        <v>99.34</v>
      </c>
      <c r="AC744" t="s">
        <v>14</v>
      </c>
      <c r="AD744" t="s">
        <v>72</v>
      </c>
      <c r="AE744">
        <v>2021</v>
      </c>
      <c r="AF744">
        <v>2021</v>
      </c>
      <c r="AU744"/>
    </row>
    <row r="745" spans="1:47" x14ac:dyDescent="0.35">
      <c r="A745" t="s">
        <v>160</v>
      </c>
      <c r="B745" t="s">
        <v>26</v>
      </c>
      <c r="C745" t="s">
        <v>149</v>
      </c>
      <c r="D745" t="s">
        <v>159</v>
      </c>
      <c r="E745" t="s">
        <v>162</v>
      </c>
      <c r="G745" t="s">
        <v>1</v>
      </c>
      <c r="K745" t="s">
        <v>185</v>
      </c>
      <c r="L745" t="s">
        <v>122</v>
      </c>
      <c r="M745" s="14">
        <v>44209</v>
      </c>
      <c r="N745" s="14">
        <v>44209</v>
      </c>
      <c r="O745">
        <v>0</v>
      </c>
      <c r="P745">
        <v>121.07</v>
      </c>
      <c r="R745">
        <v>2110672000</v>
      </c>
      <c r="S745">
        <v>162600000</v>
      </c>
      <c r="V745" t="s">
        <v>160</v>
      </c>
      <c r="W745" t="s">
        <v>196</v>
      </c>
      <c r="X745" t="s">
        <v>161</v>
      </c>
      <c r="Y745">
        <v>1</v>
      </c>
      <c r="Z745">
        <v>1</v>
      </c>
      <c r="AA745">
        <v>2021</v>
      </c>
      <c r="AB745">
        <v>121.07</v>
      </c>
      <c r="AC745" t="s">
        <v>14</v>
      </c>
      <c r="AD745" t="s">
        <v>72</v>
      </c>
      <c r="AE745">
        <v>2021</v>
      </c>
      <c r="AF745">
        <v>2021</v>
      </c>
      <c r="AU745"/>
    </row>
    <row r="746" spans="1:47" x14ac:dyDescent="0.35">
      <c r="A746" t="s">
        <v>203</v>
      </c>
      <c r="C746" t="s">
        <v>149</v>
      </c>
      <c r="D746" t="s">
        <v>150</v>
      </c>
      <c r="E746" t="s">
        <v>121</v>
      </c>
      <c r="G746" t="s">
        <v>1</v>
      </c>
      <c r="J746" t="s">
        <v>5</v>
      </c>
      <c r="K746" t="s">
        <v>185</v>
      </c>
      <c r="L746" t="s">
        <v>122</v>
      </c>
      <c r="M746" s="14">
        <v>44209</v>
      </c>
      <c r="N746" s="14">
        <v>44209</v>
      </c>
      <c r="O746">
        <v>0</v>
      </c>
      <c r="P746">
        <v>300000</v>
      </c>
      <c r="R746">
        <v>2220141000</v>
      </c>
      <c r="S746">
        <v>161002000</v>
      </c>
      <c r="V746" t="s">
        <v>203</v>
      </c>
      <c r="W746" t="s">
        <v>202</v>
      </c>
      <c r="X746" t="s">
        <v>134</v>
      </c>
      <c r="Y746">
        <v>1</v>
      </c>
      <c r="Z746">
        <v>1</v>
      </c>
      <c r="AA746">
        <v>2021</v>
      </c>
      <c r="AB746">
        <v>-300000</v>
      </c>
      <c r="AC746" t="s">
        <v>14</v>
      </c>
      <c r="AD746" t="s">
        <v>72</v>
      </c>
      <c r="AE746">
        <v>2021</v>
      </c>
      <c r="AF746">
        <v>2021</v>
      </c>
      <c r="AU746"/>
    </row>
    <row r="747" spans="1:47" x14ac:dyDescent="0.35">
      <c r="A747" t="s">
        <v>203</v>
      </c>
      <c r="C747" t="s">
        <v>149</v>
      </c>
      <c r="D747" t="s">
        <v>150</v>
      </c>
      <c r="E747" t="s">
        <v>121</v>
      </c>
      <c r="G747" t="s">
        <v>1</v>
      </c>
      <c r="J747" t="s">
        <v>5</v>
      </c>
      <c r="K747" t="s">
        <v>185</v>
      </c>
      <c r="L747" t="s">
        <v>122</v>
      </c>
      <c r="M747" s="14">
        <v>44209</v>
      </c>
      <c r="N747" s="14">
        <v>44209</v>
      </c>
      <c r="O747">
        <v>0</v>
      </c>
      <c r="P747">
        <v>5000</v>
      </c>
      <c r="R747">
        <v>2220142000</v>
      </c>
      <c r="S747">
        <v>161002000</v>
      </c>
      <c r="V747" t="s">
        <v>203</v>
      </c>
      <c r="W747" t="s">
        <v>202</v>
      </c>
      <c r="X747" t="s">
        <v>134</v>
      </c>
      <c r="Y747">
        <v>1</v>
      </c>
      <c r="Z747">
        <v>1</v>
      </c>
      <c r="AA747">
        <v>2021</v>
      </c>
      <c r="AB747">
        <v>-5000</v>
      </c>
      <c r="AC747" t="s">
        <v>14</v>
      </c>
      <c r="AD747" t="s">
        <v>72</v>
      </c>
      <c r="AE747">
        <v>2021</v>
      </c>
      <c r="AF747">
        <v>2021</v>
      </c>
      <c r="AU747"/>
    </row>
    <row r="748" spans="1:47" x14ac:dyDescent="0.35">
      <c r="A748" t="s">
        <v>160</v>
      </c>
      <c r="B748" t="s">
        <v>25</v>
      </c>
      <c r="C748" t="s">
        <v>149</v>
      </c>
      <c r="D748" t="s">
        <v>159</v>
      </c>
      <c r="E748" t="s">
        <v>162</v>
      </c>
      <c r="G748" t="s">
        <v>1</v>
      </c>
      <c r="K748" t="s">
        <v>185</v>
      </c>
      <c r="L748" t="s">
        <v>122</v>
      </c>
      <c r="M748" s="14">
        <v>44210</v>
      </c>
      <c r="N748" s="14">
        <v>44210</v>
      </c>
      <c r="O748">
        <v>0</v>
      </c>
      <c r="P748">
        <v>113.58</v>
      </c>
      <c r="R748">
        <v>2110672000</v>
      </c>
      <c r="S748">
        <v>161600000</v>
      </c>
      <c r="V748" t="s">
        <v>160</v>
      </c>
      <c r="W748" t="s">
        <v>198</v>
      </c>
      <c r="X748" t="s">
        <v>161</v>
      </c>
      <c r="Y748">
        <v>1</v>
      </c>
      <c r="Z748">
        <v>1</v>
      </c>
      <c r="AA748">
        <v>2021</v>
      </c>
      <c r="AB748">
        <v>113.58</v>
      </c>
      <c r="AC748" t="s">
        <v>14</v>
      </c>
      <c r="AD748" t="s">
        <v>72</v>
      </c>
      <c r="AE748">
        <v>2021</v>
      </c>
      <c r="AF748">
        <v>2021</v>
      </c>
      <c r="AU748"/>
    </row>
    <row r="749" spans="1:47" x14ac:dyDescent="0.35">
      <c r="A749" t="s">
        <v>133</v>
      </c>
      <c r="B749" t="s">
        <v>41</v>
      </c>
      <c r="C749" t="s">
        <v>149</v>
      </c>
      <c r="D749" t="s">
        <v>150</v>
      </c>
      <c r="E749" t="s">
        <v>121</v>
      </c>
      <c r="G749" t="s">
        <v>1</v>
      </c>
      <c r="H749" t="s">
        <v>206</v>
      </c>
      <c r="K749" t="s">
        <v>185</v>
      </c>
      <c r="L749" t="s">
        <v>122</v>
      </c>
      <c r="M749" s="14">
        <v>44210</v>
      </c>
      <c r="N749" s="14">
        <v>44210</v>
      </c>
      <c r="O749">
        <v>0</v>
      </c>
      <c r="P749">
        <v>-4218536.1399999997</v>
      </c>
      <c r="R749">
        <v>2220110000</v>
      </c>
      <c r="S749">
        <v>161001000</v>
      </c>
      <c r="V749" t="s">
        <v>133</v>
      </c>
      <c r="W749" t="s">
        <v>195</v>
      </c>
      <c r="X749" t="s">
        <v>134</v>
      </c>
      <c r="Y749">
        <v>1</v>
      </c>
      <c r="Z749">
        <v>1</v>
      </c>
      <c r="AA749">
        <v>2021</v>
      </c>
      <c r="AB749">
        <v>4218536.1399999997</v>
      </c>
      <c r="AC749" t="s">
        <v>14</v>
      </c>
      <c r="AD749" t="s">
        <v>207</v>
      </c>
      <c r="AE749">
        <v>2021</v>
      </c>
      <c r="AF749">
        <v>2021</v>
      </c>
      <c r="AU749"/>
    </row>
    <row r="750" spans="1:47" x14ac:dyDescent="0.35">
      <c r="A750" t="s">
        <v>133</v>
      </c>
      <c r="B750" t="s">
        <v>42</v>
      </c>
      <c r="C750" t="s">
        <v>149</v>
      </c>
      <c r="D750" t="s">
        <v>150</v>
      </c>
      <c r="E750" t="s">
        <v>121</v>
      </c>
      <c r="G750" t="s">
        <v>1</v>
      </c>
      <c r="H750" t="s">
        <v>206</v>
      </c>
      <c r="K750" t="s">
        <v>185</v>
      </c>
      <c r="L750" t="s">
        <v>122</v>
      </c>
      <c r="M750" s="14">
        <v>44210</v>
      </c>
      <c r="N750" s="14">
        <v>44210</v>
      </c>
      <c r="O750">
        <v>0</v>
      </c>
      <c r="P750">
        <v>-21398.07</v>
      </c>
      <c r="R750">
        <v>2220120000</v>
      </c>
      <c r="S750">
        <v>161001000</v>
      </c>
      <c r="V750" t="s">
        <v>133</v>
      </c>
      <c r="W750" t="s">
        <v>195</v>
      </c>
      <c r="X750" t="s">
        <v>134</v>
      </c>
      <c r="Y750">
        <v>1</v>
      </c>
      <c r="Z750">
        <v>1</v>
      </c>
      <c r="AA750">
        <v>2021</v>
      </c>
      <c r="AB750">
        <v>21398.07</v>
      </c>
      <c r="AC750" t="s">
        <v>14</v>
      </c>
      <c r="AD750" t="s">
        <v>207</v>
      </c>
      <c r="AE750">
        <v>2021</v>
      </c>
      <c r="AF750">
        <v>2021</v>
      </c>
      <c r="AU750"/>
    </row>
    <row r="751" spans="1:47" x14ac:dyDescent="0.35">
      <c r="A751" t="s">
        <v>133</v>
      </c>
      <c r="B751" t="s">
        <v>43</v>
      </c>
      <c r="C751" t="s">
        <v>149</v>
      </c>
      <c r="D751" t="s">
        <v>150</v>
      </c>
      <c r="E751" t="s">
        <v>121</v>
      </c>
      <c r="G751" t="s">
        <v>1</v>
      </c>
      <c r="H751" t="s">
        <v>206</v>
      </c>
      <c r="K751" t="s">
        <v>185</v>
      </c>
      <c r="L751" t="s">
        <v>122</v>
      </c>
      <c r="M751" s="14">
        <v>44210</v>
      </c>
      <c r="N751" s="14">
        <v>44210</v>
      </c>
      <c r="O751">
        <v>0</v>
      </c>
      <c r="P751">
        <v>-61022.96</v>
      </c>
      <c r="R751">
        <v>2220130000</v>
      </c>
      <c r="S751">
        <v>161001000</v>
      </c>
      <c r="V751" t="s">
        <v>133</v>
      </c>
      <c r="W751" t="s">
        <v>195</v>
      </c>
      <c r="X751" t="s">
        <v>134</v>
      </c>
      <c r="Y751">
        <v>1</v>
      </c>
      <c r="Z751">
        <v>1</v>
      </c>
      <c r="AA751">
        <v>2021</v>
      </c>
      <c r="AB751">
        <v>61022.96</v>
      </c>
      <c r="AC751" t="s">
        <v>14</v>
      </c>
      <c r="AD751" t="s">
        <v>207</v>
      </c>
      <c r="AE751">
        <v>2021</v>
      </c>
      <c r="AF751">
        <v>2021</v>
      </c>
      <c r="AU751"/>
    </row>
    <row r="752" spans="1:47" x14ac:dyDescent="0.35">
      <c r="A752" t="s">
        <v>138</v>
      </c>
      <c r="B752" t="s">
        <v>44</v>
      </c>
      <c r="C752" t="s">
        <v>149</v>
      </c>
      <c r="D752" t="s">
        <v>150</v>
      </c>
      <c r="E752" t="s">
        <v>121</v>
      </c>
      <c r="G752" t="s">
        <v>1</v>
      </c>
      <c r="H752" t="s">
        <v>206</v>
      </c>
      <c r="K752" t="s">
        <v>185</v>
      </c>
      <c r="L752" t="s">
        <v>122</v>
      </c>
      <c r="M752" s="14">
        <v>44210</v>
      </c>
      <c r="N752" s="14">
        <v>44210</v>
      </c>
      <c r="O752">
        <v>0</v>
      </c>
      <c r="P752">
        <v>-1785714.29</v>
      </c>
      <c r="R752">
        <v>2220200000</v>
      </c>
      <c r="S752">
        <v>161001000</v>
      </c>
      <c r="V752" t="s">
        <v>138</v>
      </c>
      <c r="W752" t="s">
        <v>195</v>
      </c>
      <c r="X752" t="s">
        <v>139</v>
      </c>
      <c r="Y752">
        <v>1</v>
      </c>
      <c r="Z752">
        <v>1</v>
      </c>
      <c r="AA752">
        <v>2021</v>
      </c>
      <c r="AB752">
        <v>1785714.29</v>
      </c>
      <c r="AC752" t="s">
        <v>14</v>
      </c>
      <c r="AD752" t="s">
        <v>9</v>
      </c>
      <c r="AE752">
        <v>2021</v>
      </c>
      <c r="AF752">
        <v>2021</v>
      </c>
      <c r="AU752"/>
    </row>
    <row r="753" spans="1:47" x14ac:dyDescent="0.35">
      <c r="A753" t="s">
        <v>191</v>
      </c>
      <c r="B753" t="s">
        <v>45</v>
      </c>
      <c r="C753" t="s">
        <v>149</v>
      </c>
      <c r="D753" t="s">
        <v>150</v>
      </c>
      <c r="E753" t="s">
        <v>121</v>
      </c>
      <c r="G753" t="s">
        <v>1</v>
      </c>
      <c r="H753" t="s">
        <v>206</v>
      </c>
      <c r="K753" t="s">
        <v>185</v>
      </c>
      <c r="L753" t="s">
        <v>122</v>
      </c>
      <c r="M753" s="14">
        <v>44210</v>
      </c>
      <c r="N753" s="14">
        <v>44210</v>
      </c>
      <c r="O753">
        <v>0</v>
      </c>
      <c r="P753">
        <v>-11904.76</v>
      </c>
      <c r="R753">
        <v>2220320900</v>
      </c>
      <c r="S753">
        <v>161001000</v>
      </c>
      <c r="V753" t="s">
        <v>191</v>
      </c>
      <c r="W753" t="s">
        <v>195</v>
      </c>
      <c r="X753" t="s">
        <v>135</v>
      </c>
      <c r="Y753">
        <v>1</v>
      </c>
      <c r="Z753">
        <v>1</v>
      </c>
      <c r="AA753">
        <v>2021</v>
      </c>
      <c r="AB753">
        <v>11904.76</v>
      </c>
      <c r="AC753" t="s">
        <v>14</v>
      </c>
      <c r="AD753" t="s">
        <v>9</v>
      </c>
      <c r="AE753">
        <v>2021</v>
      </c>
      <c r="AF753">
        <v>2021</v>
      </c>
      <c r="AU753"/>
    </row>
    <row r="754" spans="1:47" x14ac:dyDescent="0.35">
      <c r="A754" t="s">
        <v>160</v>
      </c>
      <c r="B754" t="s">
        <v>38</v>
      </c>
      <c r="C754" t="s">
        <v>149</v>
      </c>
      <c r="D754" t="s">
        <v>159</v>
      </c>
      <c r="E754" t="s">
        <v>162</v>
      </c>
      <c r="G754" t="s">
        <v>1</v>
      </c>
      <c r="K754" t="s">
        <v>185</v>
      </c>
      <c r="L754" t="s">
        <v>122</v>
      </c>
      <c r="M754" s="14">
        <v>44210</v>
      </c>
      <c r="N754" s="14">
        <v>44210</v>
      </c>
      <c r="O754">
        <v>0</v>
      </c>
      <c r="P754">
        <v>1190.48</v>
      </c>
      <c r="R754">
        <v>2110672000</v>
      </c>
      <c r="S754">
        <v>161300000</v>
      </c>
      <c r="V754" t="s">
        <v>160</v>
      </c>
      <c r="W754" t="s">
        <v>192</v>
      </c>
      <c r="X754" t="s">
        <v>161</v>
      </c>
      <c r="Y754">
        <v>1</v>
      </c>
      <c r="Z754">
        <v>1</v>
      </c>
      <c r="AA754">
        <v>2021</v>
      </c>
      <c r="AB754">
        <v>1190.48</v>
      </c>
      <c r="AC754" t="s">
        <v>14</v>
      </c>
      <c r="AD754" t="s">
        <v>72</v>
      </c>
      <c r="AE754">
        <v>2021</v>
      </c>
      <c r="AF754">
        <v>2021</v>
      </c>
      <c r="AU754"/>
    </row>
    <row r="755" spans="1:47" x14ac:dyDescent="0.35">
      <c r="A755" t="s">
        <v>160</v>
      </c>
      <c r="B755" t="s">
        <v>26</v>
      </c>
      <c r="C755" t="s">
        <v>149</v>
      </c>
      <c r="D755" t="s">
        <v>159</v>
      </c>
      <c r="E755" t="s">
        <v>162</v>
      </c>
      <c r="G755" t="s">
        <v>1</v>
      </c>
      <c r="K755" t="s">
        <v>185</v>
      </c>
      <c r="L755" t="s">
        <v>122</v>
      </c>
      <c r="M755" s="14">
        <v>44210</v>
      </c>
      <c r="N755" s="14">
        <v>44210</v>
      </c>
      <c r="O755">
        <v>0</v>
      </c>
      <c r="P755">
        <v>792.65</v>
      </c>
      <c r="R755">
        <v>2110672000</v>
      </c>
      <c r="S755">
        <v>161016000</v>
      </c>
      <c r="V755" t="s">
        <v>160</v>
      </c>
      <c r="W755" t="s">
        <v>201</v>
      </c>
      <c r="X755" t="s">
        <v>161</v>
      </c>
      <c r="Y755">
        <v>1</v>
      </c>
      <c r="Z755">
        <v>1</v>
      </c>
      <c r="AA755">
        <v>2021</v>
      </c>
      <c r="AB755">
        <v>792.65</v>
      </c>
      <c r="AC755" t="s">
        <v>14</v>
      </c>
      <c r="AD755" t="s">
        <v>72</v>
      </c>
      <c r="AE755">
        <v>2021</v>
      </c>
      <c r="AF755">
        <v>2021</v>
      </c>
      <c r="AU755"/>
    </row>
    <row r="756" spans="1:47" x14ac:dyDescent="0.35">
      <c r="A756" t="s">
        <v>193</v>
      </c>
      <c r="B756" t="s">
        <v>29</v>
      </c>
      <c r="C756" t="s">
        <v>149</v>
      </c>
      <c r="D756" t="s">
        <v>159</v>
      </c>
      <c r="E756" t="s">
        <v>162</v>
      </c>
      <c r="G756" t="s">
        <v>1</v>
      </c>
      <c r="K756" t="s">
        <v>185</v>
      </c>
      <c r="L756" t="s">
        <v>122</v>
      </c>
      <c r="M756" s="14">
        <v>44210</v>
      </c>
      <c r="N756" s="14">
        <v>44210</v>
      </c>
      <c r="O756">
        <v>0</v>
      </c>
      <c r="P756">
        <v>119.05</v>
      </c>
      <c r="R756">
        <v>2110700000</v>
      </c>
      <c r="S756">
        <v>162600000</v>
      </c>
      <c r="V756" t="s">
        <v>193</v>
      </c>
      <c r="W756" t="s">
        <v>196</v>
      </c>
      <c r="X756" t="s">
        <v>161</v>
      </c>
      <c r="Y756">
        <v>1</v>
      </c>
      <c r="Z756">
        <v>1</v>
      </c>
      <c r="AA756">
        <v>2021</v>
      </c>
      <c r="AB756">
        <v>119.05</v>
      </c>
      <c r="AC756" t="s">
        <v>14</v>
      </c>
      <c r="AD756" t="s">
        <v>72</v>
      </c>
      <c r="AE756">
        <v>2021</v>
      </c>
      <c r="AF756">
        <v>2021</v>
      </c>
      <c r="AU756"/>
    </row>
    <row r="757" spans="1:47" x14ac:dyDescent="0.35">
      <c r="A757" t="s">
        <v>160</v>
      </c>
      <c r="B757" t="s">
        <v>25</v>
      </c>
      <c r="C757" t="s">
        <v>149</v>
      </c>
      <c r="D757" t="s">
        <v>159</v>
      </c>
      <c r="E757" t="s">
        <v>162</v>
      </c>
      <c r="G757" t="s">
        <v>1</v>
      </c>
      <c r="K757" t="s">
        <v>185</v>
      </c>
      <c r="L757" t="s">
        <v>122</v>
      </c>
      <c r="M757" s="14">
        <v>44210</v>
      </c>
      <c r="N757" s="14">
        <v>44210</v>
      </c>
      <c r="O757">
        <v>0</v>
      </c>
      <c r="P757">
        <v>215.33</v>
      </c>
      <c r="R757">
        <v>2110672000</v>
      </c>
      <c r="S757">
        <v>161300000</v>
      </c>
      <c r="V757" t="s">
        <v>160</v>
      </c>
      <c r="W757" t="s">
        <v>192</v>
      </c>
      <c r="X757" t="s">
        <v>161</v>
      </c>
      <c r="Y757">
        <v>1</v>
      </c>
      <c r="Z757">
        <v>1</v>
      </c>
      <c r="AA757">
        <v>2021</v>
      </c>
      <c r="AB757">
        <v>215.33</v>
      </c>
      <c r="AC757" t="s">
        <v>14</v>
      </c>
      <c r="AD757" t="s">
        <v>72</v>
      </c>
      <c r="AE757">
        <v>2021</v>
      </c>
      <c r="AF757">
        <v>2021</v>
      </c>
      <c r="AU757"/>
    </row>
    <row r="758" spans="1:47" x14ac:dyDescent="0.35">
      <c r="A758" t="s">
        <v>126</v>
      </c>
      <c r="C758" t="s">
        <v>149</v>
      </c>
      <c r="D758" t="s">
        <v>150</v>
      </c>
      <c r="E758" t="s">
        <v>162</v>
      </c>
      <c r="K758" t="s">
        <v>185</v>
      </c>
      <c r="L758" t="s">
        <v>122</v>
      </c>
      <c r="M758" s="14">
        <v>44211</v>
      </c>
      <c r="N758" s="14">
        <v>44211</v>
      </c>
      <c r="P758">
        <v>15205.06</v>
      </c>
      <c r="X758" t="s">
        <v>127</v>
      </c>
      <c r="Y758">
        <v>1</v>
      </c>
      <c r="Z758">
        <v>1</v>
      </c>
      <c r="AA758">
        <v>2021</v>
      </c>
      <c r="AB758">
        <v>0</v>
      </c>
      <c r="AC758" t="s">
        <v>8</v>
      </c>
      <c r="AD758" t="s">
        <v>8</v>
      </c>
      <c r="AE758">
        <v>2021</v>
      </c>
      <c r="AF758">
        <v>2021</v>
      </c>
      <c r="AU758"/>
    </row>
    <row r="759" spans="1:47" x14ac:dyDescent="0.35">
      <c r="A759" t="s">
        <v>208</v>
      </c>
      <c r="C759" t="s">
        <v>149</v>
      </c>
      <c r="D759" t="s">
        <v>159</v>
      </c>
      <c r="E759" t="s">
        <v>121</v>
      </c>
      <c r="J759" t="s">
        <v>68</v>
      </c>
      <c r="K759" t="s">
        <v>185</v>
      </c>
      <c r="L759" t="s">
        <v>122</v>
      </c>
      <c r="M759" s="14">
        <v>44211</v>
      </c>
      <c r="N759" s="14">
        <v>44211</v>
      </c>
      <c r="P759">
        <v>15205.06</v>
      </c>
      <c r="X759" t="s">
        <v>157</v>
      </c>
      <c r="Y759">
        <v>1</v>
      </c>
      <c r="Z759">
        <v>1</v>
      </c>
      <c r="AA759">
        <v>2021</v>
      </c>
      <c r="AB759">
        <v>0</v>
      </c>
      <c r="AC759" t="s">
        <v>8</v>
      </c>
      <c r="AD759" t="s">
        <v>8</v>
      </c>
      <c r="AE759">
        <v>2021</v>
      </c>
      <c r="AF759">
        <v>2021</v>
      </c>
      <c r="AU759"/>
    </row>
    <row r="760" spans="1:47" x14ac:dyDescent="0.35">
      <c r="A760" t="s">
        <v>160</v>
      </c>
      <c r="B760" t="s">
        <v>25</v>
      </c>
      <c r="C760" t="s">
        <v>149</v>
      </c>
      <c r="D760" t="s">
        <v>159</v>
      </c>
      <c r="E760" t="s">
        <v>162</v>
      </c>
      <c r="G760" t="s">
        <v>1</v>
      </c>
      <c r="K760" t="s">
        <v>185</v>
      </c>
      <c r="L760" t="s">
        <v>122</v>
      </c>
      <c r="M760" s="14">
        <v>44211</v>
      </c>
      <c r="N760" s="14">
        <v>44211</v>
      </c>
      <c r="O760">
        <v>0</v>
      </c>
      <c r="P760">
        <v>113.33</v>
      </c>
      <c r="R760">
        <v>2110672000</v>
      </c>
      <c r="S760">
        <v>161300000</v>
      </c>
      <c r="V760" t="s">
        <v>160</v>
      </c>
      <c r="W760" t="s">
        <v>192</v>
      </c>
      <c r="X760" t="s">
        <v>161</v>
      </c>
      <c r="Y760">
        <v>1</v>
      </c>
      <c r="Z760">
        <v>1</v>
      </c>
      <c r="AA760">
        <v>2021</v>
      </c>
      <c r="AB760">
        <v>113.33</v>
      </c>
      <c r="AC760" t="s">
        <v>14</v>
      </c>
      <c r="AD760" t="s">
        <v>72</v>
      </c>
      <c r="AE760">
        <v>2021</v>
      </c>
      <c r="AF760">
        <v>2021</v>
      </c>
      <c r="AU760"/>
    </row>
    <row r="761" spans="1:47" x14ac:dyDescent="0.35">
      <c r="A761" t="s">
        <v>160</v>
      </c>
      <c r="B761" t="s">
        <v>28</v>
      </c>
      <c r="C761" t="s">
        <v>149</v>
      </c>
      <c r="D761" t="s">
        <v>159</v>
      </c>
      <c r="E761" t="s">
        <v>162</v>
      </c>
      <c r="G761" t="s">
        <v>1</v>
      </c>
      <c r="K761" t="s">
        <v>185</v>
      </c>
      <c r="L761" t="s">
        <v>122</v>
      </c>
      <c r="M761" s="14">
        <v>44211</v>
      </c>
      <c r="N761" s="14">
        <v>44211</v>
      </c>
      <c r="O761">
        <v>0</v>
      </c>
      <c r="P761">
        <v>27.38</v>
      </c>
      <c r="R761">
        <v>2110672000</v>
      </c>
      <c r="S761">
        <v>161400000</v>
      </c>
      <c r="V761" t="s">
        <v>160</v>
      </c>
      <c r="W761" t="s">
        <v>211</v>
      </c>
      <c r="X761" t="s">
        <v>161</v>
      </c>
      <c r="Y761">
        <v>1</v>
      </c>
      <c r="Z761">
        <v>1</v>
      </c>
      <c r="AA761">
        <v>2021</v>
      </c>
      <c r="AB761">
        <v>27.38</v>
      </c>
      <c r="AC761" t="s">
        <v>14</v>
      </c>
      <c r="AD761" t="s">
        <v>72</v>
      </c>
      <c r="AE761">
        <v>2021</v>
      </c>
      <c r="AF761">
        <v>2021</v>
      </c>
      <c r="AU761"/>
    </row>
    <row r="762" spans="1:47" x14ac:dyDescent="0.35">
      <c r="A762" t="s">
        <v>188</v>
      </c>
      <c r="B762" t="s">
        <v>31</v>
      </c>
      <c r="C762" t="s">
        <v>149</v>
      </c>
      <c r="D762" t="s">
        <v>159</v>
      </c>
      <c r="E762" t="s">
        <v>162</v>
      </c>
      <c r="G762" t="s">
        <v>1</v>
      </c>
      <c r="K762" t="s">
        <v>185</v>
      </c>
      <c r="L762" t="s">
        <v>122</v>
      </c>
      <c r="M762" s="14">
        <v>44211</v>
      </c>
      <c r="N762" s="14">
        <v>44211</v>
      </c>
      <c r="O762">
        <v>0</v>
      </c>
      <c r="P762">
        <v>232.88</v>
      </c>
      <c r="R762">
        <v>2111070000</v>
      </c>
      <c r="S762">
        <v>161001000</v>
      </c>
      <c r="V762" t="s">
        <v>188</v>
      </c>
      <c r="W762" t="s">
        <v>195</v>
      </c>
      <c r="X762" t="s">
        <v>190</v>
      </c>
      <c r="Y762">
        <v>1</v>
      </c>
      <c r="Z762">
        <v>1</v>
      </c>
      <c r="AA762">
        <v>2021</v>
      </c>
      <c r="AB762">
        <v>232.88</v>
      </c>
      <c r="AC762" t="s">
        <v>14</v>
      </c>
      <c r="AD762" t="s">
        <v>72</v>
      </c>
      <c r="AE762">
        <v>2021</v>
      </c>
      <c r="AF762">
        <v>2021</v>
      </c>
      <c r="AU762"/>
    </row>
    <row r="763" spans="1:47" x14ac:dyDescent="0.35">
      <c r="A763" t="s">
        <v>160</v>
      </c>
      <c r="B763" t="s">
        <v>35</v>
      </c>
      <c r="C763" t="s">
        <v>149</v>
      </c>
      <c r="D763" t="s">
        <v>159</v>
      </c>
      <c r="E763" t="s">
        <v>162</v>
      </c>
      <c r="G763" t="s">
        <v>1</v>
      </c>
      <c r="K763" t="s">
        <v>185</v>
      </c>
      <c r="L763" t="s">
        <v>122</v>
      </c>
      <c r="M763" s="14">
        <v>44211</v>
      </c>
      <c r="N763" s="14">
        <v>44211</v>
      </c>
      <c r="O763">
        <v>0</v>
      </c>
      <c r="P763">
        <v>3874.83</v>
      </c>
      <c r="R763">
        <v>2110672000</v>
      </c>
      <c r="S763">
        <v>161020000</v>
      </c>
      <c r="V763" t="s">
        <v>160</v>
      </c>
      <c r="W763" t="s">
        <v>194</v>
      </c>
      <c r="X763" t="s">
        <v>161</v>
      </c>
      <c r="Y763">
        <v>1</v>
      </c>
      <c r="Z763">
        <v>1</v>
      </c>
      <c r="AA763">
        <v>2021</v>
      </c>
      <c r="AB763">
        <v>3874.83</v>
      </c>
      <c r="AC763" t="s">
        <v>14</v>
      </c>
      <c r="AD763" t="s">
        <v>72</v>
      </c>
      <c r="AE763">
        <v>2021</v>
      </c>
      <c r="AF763">
        <v>2021</v>
      </c>
      <c r="AU763"/>
    </row>
    <row r="764" spans="1:47" x14ac:dyDescent="0.35">
      <c r="A764" t="s">
        <v>118</v>
      </c>
      <c r="B764" t="s">
        <v>46</v>
      </c>
      <c r="C764" t="s">
        <v>149</v>
      </c>
      <c r="D764" t="s">
        <v>150</v>
      </c>
      <c r="E764" t="s">
        <v>121</v>
      </c>
      <c r="G764" t="s">
        <v>1</v>
      </c>
      <c r="H764" t="s">
        <v>206</v>
      </c>
      <c r="K764" t="s">
        <v>185</v>
      </c>
      <c r="L764" t="s">
        <v>122</v>
      </c>
      <c r="M764" s="14">
        <v>44211</v>
      </c>
      <c r="N764" s="14">
        <v>44211</v>
      </c>
      <c r="O764">
        <v>0</v>
      </c>
      <c r="P764">
        <v>-1628.57</v>
      </c>
      <c r="R764">
        <v>2221513000</v>
      </c>
      <c r="S764">
        <v>161001000</v>
      </c>
      <c r="V764" t="s">
        <v>118</v>
      </c>
      <c r="W764" t="s">
        <v>195</v>
      </c>
      <c r="X764" t="s">
        <v>119</v>
      </c>
      <c r="Y764">
        <v>1</v>
      </c>
      <c r="Z764">
        <v>1</v>
      </c>
      <c r="AA764">
        <v>2021</v>
      </c>
      <c r="AB764">
        <v>1628.57</v>
      </c>
      <c r="AC764" t="s">
        <v>14</v>
      </c>
      <c r="AD764" t="s">
        <v>9</v>
      </c>
      <c r="AE764">
        <v>2021</v>
      </c>
      <c r="AF764">
        <v>2021</v>
      </c>
      <c r="AU764"/>
    </row>
    <row r="765" spans="1:47" x14ac:dyDescent="0.35">
      <c r="A765" t="s">
        <v>160</v>
      </c>
      <c r="B765" t="s">
        <v>25</v>
      </c>
      <c r="C765" t="s">
        <v>149</v>
      </c>
      <c r="D765" t="s">
        <v>159</v>
      </c>
      <c r="E765" t="s">
        <v>162</v>
      </c>
      <c r="G765" t="s">
        <v>1</v>
      </c>
      <c r="K765" t="s">
        <v>185</v>
      </c>
      <c r="L765" t="s">
        <v>122</v>
      </c>
      <c r="M765" s="14">
        <v>44211</v>
      </c>
      <c r="N765" s="14">
        <v>44211</v>
      </c>
      <c r="O765">
        <v>0</v>
      </c>
      <c r="P765">
        <v>133.44999999999999</v>
      </c>
      <c r="R765">
        <v>2110672000</v>
      </c>
      <c r="S765">
        <v>161600000</v>
      </c>
      <c r="V765" t="s">
        <v>160</v>
      </c>
      <c r="W765" t="s">
        <v>198</v>
      </c>
      <c r="X765" t="s">
        <v>161</v>
      </c>
      <c r="Y765">
        <v>1</v>
      </c>
      <c r="Z765">
        <v>1</v>
      </c>
      <c r="AA765">
        <v>2021</v>
      </c>
      <c r="AB765">
        <v>133.44999999999999</v>
      </c>
      <c r="AC765" t="s">
        <v>14</v>
      </c>
      <c r="AD765" t="s">
        <v>72</v>
      </c>
      <c r="AE765">
        <v>2021</v>
      </c>
      <c r="AF765">
        <v>2021</v>
      </c>
      <c r="AU765"/>
    </row>
    <row r="766" spans="1:47" x14ac:dyDescent="0.35">
      <c r="A766" t="s">
        <v>160</v>
      </c>
      <c r="B766" t="s">
        <v>28</v>
      </c>
      <c r="C766" t="s">
        <v>149</v>
      </c>
      <c r="D766" t="s">
        <v>159</v>
      </c>
      <c r="E766" t="s">
        <v>162</v>
      </c>
      <c r="G766" t="s">
        <v>1</v>
      </c>
      <c r="K766" t="s">
        <v>185</v>
      </c>
      <c r="L766" t="s">
        <v>122</v>
      </c>
      <c r="M766" s="14">
        <v>44211</v>
      </c>
      <c r="N766" s="14">
        <v>44211</v>
      </c>
      <c r="O766">
        <v>0</v>
      </c>
      <c r="P766">
        <v>27.38</v>
      </c>
      <c r="R766">
        <v>2110672000</v>
      </c>
      <c r="S766">
        <v>161400000</v>
      </c>
      <c r="V766" t="s">
        <v>160</v>
      </c>
      <c r="W766" t="s">
        <v>211</v>
      </c>
      <c r="X766" t="s">
        <v>161</v>
      </c>
      <c r="Y766">
        <v>1</v>
      </c>
      <c r="Z766">
        <v>1</v>
      </c>
      <c r="AA766">
        <v>2021</v>
      </c>
      <c r="AB766">
        <v>27.38</v>
      </c>
      <c r="AC766" t="s">
        <v>14</v>
      </c>
      <c r="AD766" t="s">
        <v>72</v>
      </c>
      <c r="AE766">
        <v>2021</v>
      </c>
      <c r="AF766">
        <v>2021</v>
      </c>
      <c r="AU766"/>
    </row>
    <row r="767" spans="1:47" x14ac:dyDescent="0.35">
      <c r="A767" t="s">
        <v>193</v>
      </c>
      <c r="B767" t="s">
        <v>29</v>
      </c>
      <c r="C767" t="s">
        <v>149</v>
      </c>
      <c r="D767" t="s">
        <v>159</v>
      </c>
      <c r="E767" t="s">
        <v>162</v>
      </c>
      <c r="G767" t="s">
        <v>1</v>
      </c>
      <c r="K767" t="s">
        <v>185</v>
      </c>
      <c r="L767" t="s">
        <v>122</v>
      </c>
      <c r="M767" s="14">
        <v>44211</v>
      </c>
      <c r="N767" s="14">
        <v>44211</v>
      </c>
      <c r="O767">
        <v>0</v>
      </c>
      <c r="P767">
        <v>23.81</v>
      </c>
      <c r="R767">
        <v>2110700000</v>
      </c>
      <c r="S767">
        <v>162300000</v>
      </c>
      <c r="V767" t="s">
        <v>193</v>
      </c>
      <c r="W767" t="s">
        <v>209</v>
      </c>
      <c r="X767" t="s">
        <v>161</v>
      </c>
      <c r="Y767">
        <v>1</v>
      </c>
      <c r="Z767">
        <v>1</v>
      </c>
      <c r="AA767">
        <v>2021</v>
      </c>
      <c r="AB767">
        <v>23.81</v>
      </c>
      <c r="AC767" t="s">
        <v>14</v>
      </c>
      <c r="AD767" t="s">
        <v>72</v>
      </c>
      <c r="AE767">
        <v>2021</v>
      </c>
      <c r="AF767">
        <v>2021</v>
      </c>
      <c r="AU767"/>
    </row>
    <row r="768" spans="1:47" x14ac:dyDescent="0.35">
      <c r="A768" t="s">
        <v>160</v>
      </c>
      <c r="B768" t="s">
        <v>35</v>
      </c>
      <c r="C768" t="s">
        <v>149</v>
      </c>
      <c r="D768" t="s">
        <v>159</v>
      </c>
      <c r="E768" t="s">
        <v>162</v>
      </c>
      <c r="G768" t="s">
        <v>1</v>
      </c>
      <c r="K768" t="s">
        <v>185</v>
      </c>
      <c r="L768" t="s">
        <v>122</v>
      </c>
      <c r="M768" s="14">
        <v>44211</v>
      </c>
      <c r="N768" s="14">
        <v>44211</v>
      </c>
      <c r="O768">
        <v>0</v>
      </c>
      <c r="P768">
        <v>37.14</v>
      </c>
      <c r="R768">
        <v>2110672000</v>
      </c>
      <c r="S768">
        <v>162800000</v>
      </c>
      <c r="V768" t="s">
        <v>160</v>
      </c>
      <c r="W768" t="s">
        <v>204</v>
      </c>
      <c r="X768" t="s">
        <v>161</v>
      </c>
      <c r="Y768">
        <v>1</v>
      </c>
      <c r="Z768">
        <v>1</v>
      </c>
      <c r="AA768">
        <v>2021</v>
      </c>
      <c r="AB768">
        <v>37.14</v>
      </c>
      <c r="AC768" t="s">
        <v>14</v>
      </c>
      <c r="AD768" t="s">
        <v>72</v>
      </c>
      <c r="AE768">
        <v>2021</v>
      </c>
      <c r="AF768">
        <v>2021</v>
      </c>
      <c r="AU768"/>
    </row>
    <row r="769" spans="1:47" x14ac:dyDescent="0.35">
      <c r="A769" t="s">
        <v>160</v>
      </c>
      <c r="B769" t="s">
        <v>28</v>
      </c>
      <c r="C769" t="s">
        <v>149</v>
      </c>
      <c r="D769" t="s">
        <v>159</v>
      </c>
      <c r="E769" t="s">
        <v>162</v>
      </c>
      <c r="G769" t="s">
        <v>1</v>
      </c>
      <c r="K769" t="s">
        <v>185</v>
      </c>
      <c r="L769" t="s">
        <v>122</v>
      </c>
      <c r="M769" s="14">
        <v>44211</v>
      </c>
      <c r="N769" s="14">
        <v>44211</v>
      </c>
      <c r="O769">
        <v>0</v>
      </c>
      <c r="P769">
        <v>27.38</v>
      </c>
      <c r="R769">
        <v>2110672000</v>
      </c>
      <c r="S769">
        <v>161400000</v>
      </c>
      <c r="V769" t="s">
        <v>160</v>
      </c>
      <c r="W769" t="s">
        <v>211</v>
      </c>
      <c r="X769" t="s">
        <v>161</v>
      </c>
      <c r="Y769">
        <v>1</v>
      </c>
      <c r="Z769">
        <v>1</v>
      </c>
      <c r="AA769">
        <v>2021</v>
      </c>
      <c r="AB769">
        <v>27.38</v>
      </c>
      <c r="AC769" t="s">
        <v>14</v>
      </c>
      <c r="AD769" t="s">
        <v>72</v>
      </c>
      <c r="AE769">
        <v>2021</v>
      </c>
      <c r="AF769">
        <v>2021</v>
      </c>
      <c r="AU769"/>
    </row>
    <row r="770" spans="1:47" x14ac:dyDescent="0.35">
      <c r="A770" t="s">
        <v>193</v>
      </c>
      <c r="B770" t="s">
        <v>29</v>
      </c>
      <c r="C770" t="s">
        <v>149</v>
      </c>
      <c r="D770" t="s">
        <v>159</v>
      </c>
      <c r="E770" t="s">
        <v>162</v>
      </c>
      <c r="G770" t="s">
        <v>1</v>
      </c>
      <c r="K770" t="s">
        <v>185</v>
      </c>
      <c r="L770" t="s">
        <v>122</v>
      </c>
      <c r="M770" s="14">
        <v>44211</v>
      </c>
      <c r="N770" s="14">
        <v>44211</v>
      </c>
      <c r="O770">
        <v>0</v>
      </c>
      <c r="P770">
        <v>95.24</v>
      </c>
      <c r="R770">
        <v>2110700000</v>
      </c>
      <c r="S770">
        <v>161800000</v>
      </c>
      <c r="V770" t="s">
        <v>193</v>
      </c>
      <c r="W770" t="s">
        <v>197</v>
      </c>
      <c r="X770" t="s">
        <v>161</v>
      </c>
      <c r="Y770">
        <v>1</v>
      </c>
      <c r="Z770">
        <v>1</v>
      </c>
      <c r="AA770">
        <v>2021</v>
      </c>
      <c r="AB770">
        <v>95.24</v>
      </c>
      <c r="AC770" t="s">
        <v>14</v>
      </c>
      <c r="AD770" t="s">
        <v>72</v>
      </c>
      <c r="AE770">
        <v>2021</v>
      </c>
      <c r="AF770">
        <v>2021</v>
      </c>
      <c r="AU770"/>
    </row>
    <row r="771" spans="1:47" x14ac:dyDescent="0.35">
      <c r="A771" t="s">
        <v>193</v>
      </c>
      <c r="B771" t="s">
        <v>29</v>
      </c>
      <c r="C771" t="s">
        <v>149</v>
      </c>
      <c r="D771" t="s">
        <v>159</v>
      </c>
      <c r="E771" t="s">
        <v>162</v>
      </c>
      <c r="G771" t="s">
        <v>1</v>
      </c>
      <c r="K771" t="s">
        <v>185</v>
      </c>
      <c r="L771" t="s">
        <v>122</v>
      </c>
      <c r="M771" s="14">
        <v>44211</v>
      </c>
      <c r="N771" s="14">
        <v>44211</v>
      </c>
      <c r="O771">
        <v>0</v>
      </c>
      <c r="P771">
        <v>95.24</v>
      </c>
      <c r="R771">
        <v>2110700000</v>
      </c>
      <c r="S771">
        <v>161800000</v>
      </c>
      <c r="V771" t="s">
        <v>193</v>
      </c>
      <c r="W771" t="s">
        <v>197</v>
      </c>
      <c r="X771" t="s">
        <v>161</v>
      </c>
      <c r="Y771">
        <v>1</v>
      </c>
      <c r="Z771">
        <v>1</v>
      </c>
      <c r="AA771">
        <v>2021</v>
      </c>
      <c r="AB771">
        <v>95.24</v>
      </c>
      <c r="AC771" t="s">
        <v>14</v>
      </c>
      <c r="AD771" t="s">
        <v>72</v>
      </c>
      <c r="AE771">
        <v>2021</v>
      </c>
      <c r="AF771">
        <v>2021</v>
      </c>
      <c r="AU771"/>
    </row>
    <row r="772" spans="1:47" x14ac:dyDescent="0.35">
      <c r="A772" t="s">
        <v>193</v>
      </c>
      <c r="B772" t="s">
        <v>29</v>
      </c>
      <c r="C772" t="s">
        <v>149</v>
      </c>
      <c r="D772" t="s">
        <v>159</v>
      </c>
      <c r="E772" t="s">
        <v>162</v>
      </c>
      <c r="G772" t="s">
        <v>1</v>
      </c>
      <c r="K772" t="s">
        <v>185</v>
      </c>
      <c r="L772" t="s">
        <v>122</v>
      </c>
      <c r="M772" s="14">
        <v>44211</v>
      </c>
      <c r="N772" s="14">
        <v>44211</v>
      </c>
      <c r="O772">
        <v>0</v>
      </c>
      <c r="P772">
        <v>183.33</v>
      </c>
      <c r="R772">
        <v>2110700000</v>
      </c>
      <c r="S772">
        <v>162300000</v>
      </c>
      <c r="V772" t="s">
        <v>193</v>
      </c>
      <c r="W772" t="s">
        <v>209</v>
      </c>
      <c r="X772" t="s">
        <v>161</v>
      </c>
      <c r="Y772">
        <v>1</v>
      </c>
      <c r="Z772">
        <v>1</v>
      </c>
      <c r="AA772">
        <v>2021</v>
      </c>
      <c r="AB772">
        <v>183.33</v>
      </c>
      <c r="AC772" t="s">
        <v>14</v>
      </c>
      <c r="AD772" t="s">
        <v>72</v>
      </c>
      <c r="AE772">
        <v>2021</v>
      </c>
      <c r="AF772">
        <v>2021</v>
      </c>
      <c r="AU772"/>
    </row>
    <row r="773" spans="1:47" x14ac:dyDescent="0.35">
      <c r="A773" t="s">
        <v>160</v>
      </c>
      <c r="B773" t="s">
        <v>25</v>
      </c>
      <c r="C773" t="s">
        <v>149</v>
      </c>
      <c r="D773" t="s">
        <v>159</v>
      </c>
      <c r="E773" t="s">
        <v>162</v>
      </c>
      <c r="G773" t="s">
        <v>1</v>
      </c>
      <c r="K773" t="s">
        <v>185</v>
      </c>
      <c r="L773" t="s">
        <v>122</v>
      </c>
      <c r="M773" s="14">
        <v>44211</v>
      </c>
      <c r="N773" s="14">
        <v>44211</v>
      </c>
      <c r="O773">
        <v>0</v>
      </c>
      <c r="P773">
        <v>884.83</v>
      </c>
      <c r="R773">
        <v>2110672000</v>
      </c>
      <c r="S773">
        <v>161300000</v>
      </c>
      <c r="V773" t="s">
        <v>160</v>
      </c>
      <c r="W773" t="s">
        <v>192</v>
      </c>
      <c r="X773" t="s">
        <v>161</v>
      </c>
      <c r="Y773">
        <v>1</v>
      </c>
      <c r="Z773">
        <v>1</v>
      </c>
      <c r="AA773">
        <v>2021</v>
      </c>
      <c r="AB773">
        <v>884.83</v>
      </c>
      <c r="AC773" t="s">
        <v>14</v>
      </c>
      <c r="AD773" t="s">
        <v>72</v>
      </c>
      <c r="AE773">
        <v>2021</v>
      </c>
      <c r="AF773">
        <v>2021</v>
      </c>
      <c r="AU773"/>
    </row>
    <row r="774" spans="1:47" x14ac:dyDescent="0.35">
      <c r="A774" t="s">
        <v>193</v>
      </c>
      <c r="B774" t="s">
        <v>29</v>
      </c>
      <c r="C774" t="s">
        <v>149</v>
      </c>
      <c r="D774" t="s">
        <v>159</v>
      </c>
      <c r="E774" t="s">
        <v>162</v>
      </c>
      <c r="G774" t="s">
        <v>1</v>
      </c>
      <c r="K774" t="s">
        <v>185</v>
      </c>
      <c r="L774" t="s">
        <v>122</v>
      </c>
      <c r="M774" s="14">
        <v>44211</v>
      </c>
      <c r="N774" s="14">
        <v>44211</v>
      </c>
      <c r="O774">
        <v>0</v>
      </c>
      <c r="P774">
        <v>166.67</v>
      </c>
      <c r="R774">
        <v>2110700000</v>
      </c>
      <c r="S774">
        <v>161900000</v>
      </c>
      <c r="V774" t="s">
        <v>193</v>
      </c>
      <c r="W774" t="s">
        <v>199</v>
      </c>
      <c r="X774" t="s">
        <v>161</v>
      </c>
      <c r="Y774">
        <v>1</v>
      </c>
      <c r="Z774">
        <v>1</v>
      </c>
      <c r="AA774">
        <v>2021</v>
      </c>
      <c r="AB774">
        <v>166.67</v>
      </c>
      <c r="AC774" t="s">
        <v>14</v>
      </c>
      <c r="AD774" t="s">
        <v>72</v>
      </c>
      <c r="AE774">
        <v>2021</v>
      </c>
      <c r="AF774">
        <v>2021</v>
      </c>
      <c r="AU774"/>
    </row>
    <row r="775" spans="1:47" x14ac:dyDescent="0.35">
      <c r="A775" t="s">
        <v>193</v>
      </c>
      <c r="B775" t="s">
        <v>29</v>
      </c>
      <c r="C775" t="s">
        <v>149</v>
      </c>
      <c r="D775" t="s">
        <v>159</v>
      </c>
      <c r="E775" t="s">
        <v>162</v>
      </c>
      <c r="G775" t="s">
        <v>1</v>
      </c>
      <c r="K775" t="s">
        <v>185</v>
      </c>
      <c r="L775" t="s">
        <v>122</v>
      </c>
      <c r="M775" s="14">
        <v>44211</v>
      </c>
      <c r="N775" s="14">
        <v>44211</v>
      </c>
      <c r="O775">
        <v>0</v>
      </c>
      <c r="P775">
        <v>119.05</v>
      </c>
      <c r="R775">
        <v>2110700000</v>
      </c>
      <c r="S775">
        <v>161700000</v>
      </c>
      <c r="V775" t="s">
        <v>193</v>
      </c>
      <c r="W775" t="s">
        <v>210</v>
      </c>
      <c r="X775" t="s">
        <v>161</v>
      </c>
      <c r="Y775">
        <v>1</v>
      </c>
      <c r="Z775">
        <v>1</v>
      </c>
      <c r="AA775">
        <v>2021</v>
      </c>
      <c r="AB775">
        <v>119.05</v>
      </c>
      <c r="AC775" t="s">
        <v>14</v>
      </c>
      <c r="AD775" t="s">
        <v>72</v>
      </c>
      <c r="AE775">
        <v>2021</v>
      </c>
      <c r="AF775">
        <v>2021</v>
      </c>
      <c r="AU775"/>
    </row>
    <row r="776" spans="1:47" x14ac:dyDescent="0.35">
      <c r="A776" t="s">
        <v>193</v>
      </c>
      <c r="B776" t="s">
        <v>29</v>
      </c>
      <c r="C776" t="s">
        <v>149</v>
      </c>
      <c r="D776" t="s">
        <v>159</v>
      </c>
      <c r="E776" t="s">
        <v>162</v>
      </c>
      <c r="G776" t="s">
        <v>1</v>
      </c>
      <c r="K776" t="s">
        <v>185</v>
      </c>
      <c r="L776" t="s">
        <v>122</v>
      </c>
      <c r="M776" s="14">
        <v>44211</v>
      </c>
      <c r="N776" s="14">
        <v>44211</v>
      </c>
      <c r="O776">
        <v>0</v>
      </c>
      <c r="P776">
        <v>28.21</v>
      </c>
      <c r="R776">
        <v>2110700000</v>
      </c>
      <c r="S776">
        <v>161020000</v>
      </c>
      <c r="V776" t="s">
        <v>193</v>
      </c>
      <c r="W776" t="s">
        <v>194</v>
      </c>
      <c r="X776" t="s">
        <v>161</v>
      </c>
      <c r="Y776">
        <v>1</v>
      </c>
      <c r="Z776">
        <v>1</v>
      </c>
      <c r="AA776">
        <v>2021</v>
      </c>
      <c r="AB776">
        <v>28.21</v>
      </c>
      <c r="AC776" t="s">
        <v>14</v>
      </c>
      <c r="AD776" t="s">
        <v>72</v>
      </c>
      <c r="AE776">
        <v>2021</v>
      </c>
      <c r="AF776">
        <v>2021</v>
      </c>
      <c r="AU776"/>
    </row>
    <row r="777" spans="1:47" x14ac:dyDescent="0.35">
      <c r="A777" t="s">
        <v>133</v>
      </c>
      <c r="B777" t="s">
        <v>41</v>
      </c>
      <c r="C777" t="s">
        <v>149</v>
      </c>
      <c r="D777" t="s">
        <v>150</v>
      </c>
      <c r="E777" t="s">
        <v>121</v>
      </c>
      <c r="G777" t="s">
        <v>1</v>
      </c>
      <c r="H777" t="s">
        <v>206</v>
      </c>
      <c r="K777" t="s">
        <v>185</v>
      </c>
      <c r="L777" t="s">
        <v>122</v>
      </c>
      <c r="M777" s="14">
        <v>44214</v>
      </c>
      <c r="N777" s="14">
        <v>44214</v>
      </c>
      <c r="O777">
        <v>0</v>
      </c>
      <c r="P777">
        <v>-3569.31</v>
      </c>
      <c r="R777">
        <v>2220110000</v>
      </c>
      <c r="S777">
        <v>161001000</v>
      </c>
      <c r="V777" t="s">
        <v>133</v>
      </c>
      <c r="W777" t="s">
        <v>195</v>
      </c>
      <c r="X777" t="s">
        <v>134</v>
      </c>
      <c r="Y777">
        <v>1</v>
      </c>
      <c r="Z777">
        <v>1</v>
      </c>
      <c r="AA777">
        <v>2021</v>
      </c>
      <c r="AB777">
        <v>3569.31</v>
      </c>
      <c r="AC777" t="s">
        <v>14</v>
      </c>
      <c r="AD777" t="s">
        <v>207</v>
      </c>
      <c r="AE777">
        <v>2021</v>
      </c>
      <c r="AF777">
        <v>2021</v>
      </c>
      <c r="AU777"/>
    </row>
    <row r="778" spans="1:47" x14ac:dyDescent="0.35">
      <c r="A778" t="s">
        <v>133</v>
      </c>
      <c r="B778" t="s">
        <v>42</v>
      </c>
      <c r="C778" t="s">
        <v>149</v>
      </c>
      <c r="D778" t="s">
        <v>150</v>
      </c>
      <c r="E778" t="s">
        <v>121</v>
      </c>
      <c r="G778" t="s">
        <v>1</v>
      </c>
      <c r="H778" t="s">
        <v>206</v>
      </c>
      <c r="K778" t="s">
        <v>185</v>
      </c>
      <c r="L778" t="s">
        <v>122</v>
      </c>
      <c r="M778" s="14">
        <v>44214</v>
      </c>
      <c r="N778" s="14">
        <v>44214</v>
      </c>
      <c r="O778">
        <v>0</v>
      </c>
      <c r="P778">
        <v>-14726.19</v>
      </c>
      <c r="R778">
        <v>2220120000</v>
      </c>
      <c r="S778">
        <v>161001000</v>
      </c>
      <c r="V778" t="s">
        <v>133</v>
      </c>
      <c r="W778" t="s">
        <v>195</v>
      </c>
      <c r="X778" t="s">
        <v>134</v>
      </c>
      <c r="Y778">
        <v>1</v>
      </c>
      <c r="Z778">
        <v>1</v>
      </c>
      <c r="AA778">
        <v>2021</v>
      </c>
      <c r="AB778">
        <v>14726.19</v>
      </c>
      <c r="AC778" t="s">
        <v>14</v>
      </c>
      <c r="AD778" t="s">
        <v>207</v>
      </c>
      <c r="AE778">
        <v>2021</v>
      </c>
      <c r="AF778">
        <v>2021</v>
      </c>
      <c r="AU778"/>
    </row>
    <row r="779" spans="1:47" x14ac:dyDescent="0.35">
      <c r="A779" t="s">
        <v>130</v>
      </c>
      <c r="B779" t="s">
        <v>34</v>
      </c>
      <c r="C779" t="s">
        <v>149</v>
      </c>
      <c r="D779" t="s">
        <v>150</v>
      </c>
      <c r="E779" t="s">
        <v>121</v>
      </c>
      <c r="G779" t="s">
        <v>1</v>
      </c>
      <c r="H779" t="s">
        <v>206</v>
      </c>
      <c r="K779" t="s">
        <v>185</v>
      </c>
      <c r="L779" t="s">
        <v>122</v>
      </c>
      <c r="M779" s="14">
        <v>44214</v>
      </c>
      <c r="N779" s="14">
        <v>44214</v>
      </c>
      <c r="O779">
        <v>0</v>
      </c>
      <c r="P779">
        <v>-95.24</v>
      </c>
      <c r="R779">
        <v>2221511000</v>
      </c>
      <c r="S779">
        <v>162000000</v>
      </c>
      <c r="V779" t="s">
        <v>130</v>
      </c>
      <c r="W779" t="s">
        <v>205</v>
      </c>
      <c r="X779" t="s">
        <v>119</v>
      </c>
      <c r="Y779">
        <v>1</v>
      </c>
      <c r="Z779">
        <v>1</v>
      </c>
      <c r="AA779">
        <v>2021</v>
      </c>
      <c r="AB779">
        <v>95.24</v>
      </c>
      <c r="AC779" t="s">
        <v>14</v>
      </c>
      <c r="AD779" t="s">
        <v>9</v>
      </c>
      <c r="AE779">
        <v>2021</v>
      </c>
      <c r="AF779">
        <v>2021</v>
      </c>
      <c r="AU779"/>
    </row>
    <row r="780" spans="1:47" x14ac:dyDescent="0.35">
      <c r="A780" t="s">
        <v>130</v>
      </c>
      <c r="B780" t="s">
        <v>24</v>
      </c>
      <c r="C780" t="s">
        <v>149</v>
      </c>
      <c r="D780" t="s">
        <v>150</v>
      </c>
      <c r="E780" t="s">
        <v>121</v>
      </c>
      <c r="G780" t="s">
        <v>1</v>
      </c>
      <c r="H780" t="s">
        <v>206</v>
      </c>
      <c r="K780" t="s">
        <v>185</v>
      </c>
      <c r="L780" t="s">
        <v>122</v>
      </c>
      <c r="M780" s="14">
        <v>44214</v>
      </c>
      <c r="N780" s="14">
        <v>44214</v>
      </c>
      <c r="O780">
        <v>0</v>
      </c>
      <c r="P780">
        <v>-100.74</v>
      </c>
      <c r="R780">
        <v>2221504000</v>
      </c>
      <c r="S780">
        <v>162000000</v>
      </c>
      <c r="V780" t="s">
        <v>130</v>
      </c>
      <c r="W780" t="s">
        <v>205</v>
      </c>
      <c r="X780" t="s">
        <v>119</v>
      </c>
      <c r="Y780">
        <v>1</v>
      </c>
      <c r="Z780">
        <v>1</v>
      </c>
      <c r="AA780">
        <v>2021</v>
      </c>
      <c r="AB780">
        <v>100.74</v>
      </c>
      <c r="AC780" t="s">
        <v>14</v>
      </c>
      <c r="AD780" t="s">
        <v>9</v>
      </c>
      <c r="AE780">
        <v>2021</v>
      </c>
      <c r="AF780">
        <v>2021</v>
      </c>
      <c r="AU780"/>
    </row>
    <row r="781" spans="1:47" x14ac:dyDescent="0.35">
      <c r="A781" t="s">
        <v>123</v>
      </c>
      <c r="B781" t="s">
        <v>47</v>
      </c>
      <c r="C781" t="s">
        <v>149</v>
      </c>
      <c r="D781" t="s">
        <v>150</v>
      </c>
      <c r="E781" t="s">
        <v>121</v>
      </c>
      <c r="G781" t="s">
        <v>1</v>
      </c>
      <c r="H781" t="s">
        <v>206</v>
      </c>
      <c r="K781" t="s">
        <v>185</v>
      </c>
      <c r="L781" t="s">
        <v>122</v>
      </c>
      <c r="M781" s="14">
        <v>44214</v>
      </c>
      <c r="N781" s="14">
        <v>44214</v>
      </c>
      <c r="O781">
        <v>0</v>
      </c>
      <c r="P781">
        <v>-8594.25</v>
      </c>
      <c r="R781">
        <v>2220913000</v>
      </c>
      <c r="S781">
        <v>161100000</v>
      </c>
      <c r="V781" t="s">
        <v>123</v>
      </c>
      <c r="W781" t="s">
        <v>212</v>
      </c>
      <c r="X781" t="s">
        <v>124</v>
      </c>
      <c r="Y781">
        <v>1</v>
      </c>
      <c r="Z781">
        <v>1</v>
      </c>
      <c r="AA781">
        <v>2021</v>
      </c>
      <c r="AB781">
        <v>8594.25</v>
      </c>
      <c r="AC781" t="s">
        <v>14</v>
      </c>
      <c r="AD781" t="s">
        <v>9</v>
      </c>
      <c r="AE781">
        <v>2021</v>
      </c>
      <c r="AF781">
        <v>2021</v>
      </c>
      <c r="AU781"/>
    </row>
    <row r="782" spans="1:47" x14ac:dyDescent="0.35">
      <c r="A782" t="s">
        <v>160</v>
      </c>
      <c r="B782" t="s">
        <v>38</v>
      </c>
      <c r="C782" t="s">
        <v>149</v>
      </c>
      <c r="D782" t="s">
        <v>159</v>
      </c>
      <c r="E782" t="s">
        <v>162</v>
      </c>
      <c r="G782" t="s">
        <v>1</v>
      </c>
      <c r="K782" t="s">
        <v>185</v>
      </c>
      <c r="L782" t="s">
        <v>122</v>
      </c>
      <c r="M782" s="14">
        <v>44214</v>
      </c>
      <c r="N782" s="14">
        <v>44214</v>
      </c>
      <c r="O782">
        <v>0</v>
      </c>
      <c r="P782">
        <v>10895.88</v>
      </c>
      <c r="R782">
        <v>2110672000</v>
      </c>
      <c r="S782">
        <v>161016000</v>
      </c>
      <c r="V782" t="s">
        <v>160</v>
      </c>
      <c r="W782" t="s">
        <v>201</v>
      </c>
      <c r="X782" t="s">
        <v>161</v>
      </c>
      <c r="Y782">
        <v>1</v>
      </c>
      <c r="Z782">
        <v>1</v>
      </c>
      <c r="AA782">
        <v>2021</v>
      </c>
      <c r="AB782">
        <v>10895.88</v>
      </c>
      <c r="AC782" t="s">
        <v>14</v>
      </c>
      <c r="AD782" t="s">
        <v>72</v>
      </c>
      <c r="AE782">
        <v>2021</v>
      </c>
      <c r="AF782">
        <v>2021</v>
      </c>
      <c r="AU782"/>
    </row>
    <row r="783" spans="1:47" x14ac:dyDescent="0.35">
      <c r="A783" t="s">
        <v>160</v>
      </c>
      <c r="B783" t="s">
        <v>25</v>
      </c>
      <c r="C783" t="s">
        <v>149</v>
      </c>
      <c r="D783" t="s">
        <v>159</v>
      </c>
      <c r="E783" t="s">
        <v>162</v>
      </c>
      <c r="G783" t="s">
        <v>1</v>
      </c>
      <c r="K783" t="s">
        <v>185</v>
      </c>
      <c r="L783" t="s">
        <v>122</v>
      </c>
      <c r="M783" s="14">
        <v>44214</v>
      </c>
      <c r="N783" s="14">
        <v>44214</v>
      </c>
      <c r="O783">
        <v>0</v>
      </c>
      <c r="P783">
        <v>235.08</v>
      </c>
      <c r="R783">
        <v>2110672000</v>
      </c>
      <c r="S783">
        <v>161600000</v>
      </c>
      <c r="V783" t="s">
        <v>160</v>
      </c>
      <c r="W783" t="s">
        <v>198</v>
      </c>
      <c r="X783" t="s">
        <v>161</v>
      </c>
      <c r="Y783">
        <v>1</v>
      </c>
      <c r="Z783">
        <v>1</v>
      </c>
      <c r="AA783">
        <v>2021</v>
      </c>
      <c r="AB783">
        <v>235.08</v>
      </c>
      <c r="AC783" t="s">
        <v>14</v>
      </c>
      <c r="AD783" t="s">
        <v>72</v>
      </c>
      <c r="AE783">
        <v>2021</v>
      </c>
      <c r="AF783">
        <v>2021</v>
      </c>
      <c r="AU783"/>
    </row>
    <row r="784" spans="1:47" x14ac:dyDescent="0.35">
      <c r="A784" t="s">
        <v>148</v>
      </c>
      <c r="C784" t="s">
        <v>149</v>
      </c>
      <c r="D784" t="s">
        <v>150</v>
      </c>
      <c r="E784" t="s">
        <v>162</v>
      </c>
      <c r="K784" t="s">
        <v>185</v>
      </c>
      <c r="L784" t="s">
        <v>122</v>
      </c>
      <c r="M784" s="14">
        <v>44214</v>
      </c>
      <c r="N784" s="14">
        <v>44214</v>
      </c>
      <c r="O784">
        <v>0</v>
      </c>
      <c r="P784">
        <v>1190.48</v>
      </c>
      <c r="R784">
        <v>2110210000</v>
      </c>
      <c r="S784">
        <v>161002000</v>
      </c>
      <c r="V784" t="s">
        <v>148</v>
      </c>
      <c r="W784" t="s">
        <v>202</v>
      </c>
      <c r="X784" t="s">
        <v>152</v>
      </c>
      <c r="Y784">
        <v>1</v>
      </c>
      <c r="Z784">
        <v>1</v>
      </c>
      <c r="AA784">
        <v>2021</v>
      </c>
      <c r="AB784">
        <v>1190.48</v>
      </c>
      <c r="AC784" t="s">
        <v>14</v>
      </c>
      <c r="AD784" t="s">
        <v>72</v>
      </c>
      <c r="AE784">
        <v>2021</v>
      </c>
      <c r="AF784">
        <v>2021</v>
      </c>
      <c r="AU784"/>
    </row>
    <row r="785" spans="1:47" x14ac:dyDescent="0.35">
      <c r="A785" t="s">
        <v>160</v>
      </c>
      <c r="B785" t="s">
        <v>25</v>
      </c>
      <c r="C785" t="s">
        <v>149</v>
      </c>
      <c r="D785" t="s">
        <v>159</v>
      </c>
      <c r="E785" t="s">
        <v>162</v>
      </c>
      <c r="G785" t="s">
        <v>1</v>
      </c>
      <c r="K785" t="s">
        <v>185</v>
      </c>
      <c r="L785" t="s">
        <v>122</v>
      </c>
      <c r="M785" s="14">
        <v>44214</v>
      </c>
      <c r="N785" s="14">
        <v>44214</v>
      </c>
      <c r="O785">
        <v>0</v>
      </c>
      <c r="P785">
        <v>538.44000000000005</v>
      </c>
      <c r="R785">
        <v>2110672000</v>
      </c>
      <c r="S785">
        <v>161300000</v>
      </c>
      <c r="V785" t="s">
        <v>160</v>
      </c>
      <c r="W785" t="s">
        <v>192</v>
      </c>
      <c r="X785" t="s">
        <v>161</v>
      </c>
      <c r="Y785">
        <v>1</v>
      </c>
      <c r="Z785">
        <v>1</v>
      </c>
      <c r="AA785">
        <v>2021</v>
      </c>
      <c r="AB785">
        <v>538.44000000000005</v>
      </c>
      <c r="AC785" t="s">
        <v>14</v>
      </c>
      <c r="AD785" t="s">
        <v>72</v>
      </c>
      <c r="AE785">
        <v>2021</v>
      </c>
      <c r="AF785">
        <v>2021</v>
      </c>
      <c r="AU785"/>
    </row>
    <row r="786" spans="1:47" x14ac:dyDescent="0.35">
      <c r="A786" t="s">
        <v>193</v>
      </c>
      <c r="B786" t="s">
        <v>29</v>
      </c>
      <c r="C786" t="s">
        <v>149</v>
      </c>
      <c r="D786" t="s">
        <v>159</v>
      </c>
      <c r="E786" t="s">
        <v>162</v>
      </c>
      <c r="G786" t="s">
        <v>1</v>
      </c>
      <c r="K786" t="s">
        <v>185</v>
      </c>
      <c r="L786" t="s">
        <v>122</v>
      </c>
      <c r="M786" s="14">
        <v>44214</v>
      </c>
      <c r="N786" s="14">
        <v>44214</v>
      </c>
      <c r="O786">
        <v>0</v>
      </c>
      <c r="P786">
        <v>59.52</v>
      </c>
      <c r="R786">
        <v>2110700000</v>
      </c>
      <c r="S786">
        <v>161020000</v>
      </c>
      <c r="V786" t="s">
        <v>193</v>
      </c>
      <c r="W786" t="s">
        <v>194</v>
      </c>
      <c r="X786" t="s">
        <v>161</v>
      </c>
      <c r="Y786">
        <v>1</v>
      </c>
      <c r="Z786">
        <v>1</v>
      </c>
      <c r="AA786">
        <v>2021</v>
      </c>
      <c r="AB786">
        <v>59.52</v>
      </c>
      <c r="AC786" t="s">
        <v>14</v>
      </c>
      <c r="AD786" t="s">
        <v>72</v>
      </c>
      <c r="AE786">
        <v>2021</v>
      </c>
      <c r="AF786">
        <v>2021</v>
      </c>
      <c r="AU786"/>
    </row>
    <row r="787" spans="1:47" x14ac:dyDescent="0.35">
      <c r="A787" t="s">
        <v>160</v>
      </c>
      <c r="B787" t="s">
        <v>28</v>
      </c>
      <c r="C787" t="s">
        <v>149</v>
      </c>
      <c r="D787" t="s">
        <v>159</v>
      </c>
      <c r="E787" t="s">
        <v>162</v>
      </c>
      <c r="G787" t="s">
        <v>1</v>
      </c>
      <c r="K787" t="s">
        <v>185</v>
      </c>
      <c r="L787" t="s">
        <v>122</v>
      </c>
      <c r="M787" s="14">
        <v>44214</v>
      </c>
      <c r="N787" s="14">
        <v>44214</v>
      </c>
      <c r="O787">
        <v>0</v>
      </c>
      <c r="P787">
        <v>27.38</v>
      </c>
      <c r="R787">
        <v>2110672000</v>
      </c>
      <c r="S787">
        <v>161400000</v>
      </c>
      <c r="V787" t="s">
        <v>160</v>
      </c>
      <c r="W787" t="s">
        <v>211</v>
      </c>
      <c r="X787" t="s">
        <v>161</v>
      </c>
      <c r="Y787">
        <v>1</v>
      </c>
      <c r="Z787">
        <v>1</v>
      </c>
      <c r="AA787">
        <v>2021</v>
      </c>
      <c r="AB787">
        <v>27.38</v>
      </c>
      <c r="AC787" t="s">
        <v>14</v>
      </c>
      <c r="AD787" t="s">
        <v>72</v>
      </c>
      <c r="AE787">
        <v>2021</v>
      </c>
      <c r="AF787">
        <v>2021</v>
      </c>
      <c r="AU787"/>
    </row>
    <row r="788" spans="1:47" x14ac:dyDescent="0.35">
      <c r="A788" t="s">
        <v>187</v>
      </c>
      <c r="C788" t="s">
        <v>149</v>
      </c>
      <c r="D788" t="s">
        <v>150</v>
      </c>
      <c r="E788" t="s">
        <v>121</v>
      </c>
      <c r="G788" t="s">
        <v>1</v>
      </c>
      <c r="J788" t="s">
        <v>5</v>
      </c>
      <c r="K788" t="s">
        <v>185</v>
      </c>
      <c r="L788" t="s">
        <v>122</v>
      </c>
      <c r="M788" s="14">
        <v>44214</v>
      </c>
      <c r="N788" s="14">
        <v>44214</v>
      </c>
      <c r="O788">
        <v>0</v>
      </c>
      <c r="P788">
        <v>1190.48</v>
      </c>
      <c r="R788">
        <v>2220316000</v>
      </c>
      <c r="S788">
        <v>161002000</v>
      </c>
      <c r="V788" t="s">
        <v>187</v>
      </c>
      <c r="W788" t="s">
        <v>202</v>
      </c>
      <c r="X788" t="s">
        <v>140</v>
      </c>
      <c r="Y788">
        <v>1</v>
      </c>
      <c r="Z788">
        <v>1</v>
      </c>
      <c r="AA788">
        <v>2021</v>
      </c>
      <c r="AB788">
        <v>-1190.48</v>
      </c>
      <c r="AC788" t="s">
        <v>14</v>
      </c>
      <c r="AD788" t="s">
        <v>72</v>
      </c>
      <c r="AE788">
        <v>2021</v>
      </c>
      <c r="AF788">
        <v>2021</v>
      </c>
      <c r="AU788"/>
    </row>
    <row r="789" spans="1:47" x14ac:dyDescent="0.35">
      <c r="A789" t="s">
        <v>193</v>
      </c>
      <c r="B789" t="s">
        <v>29</v>
      </c>
      <c r="C789" t="s">
        <v>149</v>
      </c>
      <c r="D789" t="s">
        <v>159</v>
      </c>
      <c r="E789" t="s">
        <v>162</v>
      </c>
      <c r="G789" t="s">
        <v>1</v>
      </c>
      <c r="K789" t="s">
        <v>185</v>
      </c>
      <c r="L789" t="s">
        <v>122</v>
      </c>
      <c r="M789" s="14">
        <v>44214</v>
      </c>
      <c r="N789" s="14">
        <v>44214</v>
      </c>
      <c r="O789">
        <v>0</v>
      </c>
      <c r="P789">
        <v>155.94999999999999</v>
      </c>
      <c r="R789">
        <v>2110700000</v>
      </c>
      <c r="S789">
        <v>162300000</v>
      </c>
      <c r="V789" t="s">
        <v>193</v>
      </c>
      <c r="W789" t="s">
        <v>209</v>
      </c>
      <c r="X789" t="s">
        <v>161</v>
      </c>
      <c r="Y789">
        <v>1</v>
      </c>
      <c r="Z789">
        <v>1</v>
      </c>
      <c r="AA789">
        <v>2021</v>
      </c>
      <c r="AB789">
        <v>155.94999999999999</v>
      </c>
      <c r="AC789" t="s">
        <v>14</v>
      </c>
      <c r="AD789" t="s">
        <v>72</v>
      </c>
      <c r="AE789">
        <v>2021</v>
      </c>
      <c r="AF789">
        <v>2021</v>
      </c>
      <c r="AU789"/>
    </row>
    <row r="790" spans="1:47" x14ac:dyDescent="0.35">
      <c r="A790" t="s">
        <v>193</v>
      </c>
      <c r="B790" t="s">
        <v>29</v>
      </c>
      <c r="C790" t="s">
        <v>149</v>
      </c>
      <c r="D790" t="s">
        <v>159</v>
      </c>
      <c r="E790" t="s">
        <v>162</v>
      </c>
      <c r="G790" t="s">
        <v>1</v>
      </c>
      <c r="K790" t="s">
        <v>185</v>
      </c>
      <c r="L790" t="s">
        <v>122</v>
      </c>
      <c r="M790" s="14">
        <v>44214</v>
      </c>
      <c r="N790" s="14">
        <v>44214</v>
      </c>
      <c r="O790">
        <v>0</v>
      </c>
      <c r="P790">
        <v>71.430000000000007</v>
      </c>
      <c r="R790">
        <v>2110700000</v>
      </c>
      <c r="S790">
        <v>161020000</v>
      </c>
      <c r="V790" t="s">
        <v>193</v>
      </c>
      <c r="W790" t="s">
        <v>194</v>
      </c>
      <c r="X790" t="s">
        <v>161</v>
      </c>
      <c r="Y790">
        <v>1</v>
      </c>
      <c r="Z790">
        <v>1</v>
      </c>
      <c r="AA790">
        <v>2021</v>
      </c>
      <c r="AB790">
        <v>71.430000000000007</v>
      </c>
      <c r="AC790" t="s">
        <v>14</v>
      </c>
      <c r="AD790" t="s">
        <v>72</v>
      </c>
      <c r="AE790">
        <v>2021</v>
      </c>
      <c r="AF790">
        <v>2021</v>
      </c>
      <c r="AU790"/>
    </row>
    <row r="791" spans="1:47" x14ac:dyDescent="0.35">
      <c r="A791" t="s">
        <v>193</v>
      </c>
      <c r="B791" t="s">
        <v>29</v>
      </c>
      <c r="C791" t="s">
        <v>149</v>
      </c>
      <c r="D791" t="s">
        <v>159</v>
      </c>
      <c r="E791" t="s">
        <v>162</v>
      </c>
      <c r="G791" t="s">
        <v>1</v>
      </c>
      <c r="K791" t="s">
        <v>185</v>
      </c>
      <c r="L791" t="s">
        <v>122</v>
      </c>
      <c r="M791" s="14">
        <v>44214</v>
      </c>
      <c r="N791" s="14">
        <v>44214</v>
      </c>
      <c r="O791">
        <v>0</v>
      </c>
      <c r="P791">
        <v>595.24</v>
      </c>
      <c r="R791">
        <v>2110700000</v>
      </c>
      <c r="S791">
        <v>161020000</v>
      </c>
      <c r="V791" t="s">
        <v>193</v>
      </c>
      <c r="W791" t="s">
        <v>194</v>
      </c>
      <c r="X791" t="s">
        <v>161</v>
      </c>
      <c r="Y791">
        <v>1</v>
      </c>
      <c r="Z791">
        <v>1</v>
      </c>
      <c r="AA791">
        <v>2021</v>
      </c>
      <c r="AB791">
        <v>595.24</v>
      </c>
      <c r="AC791" t="s">
        <v>14</v>
      </c>
      <c r="AD791" t="s">
        <v>72</v>
      </c>
      <c r="AE791">
        <v>2021</v>
      </c>
      <c r="AF791">
        <v>2021</v>
      </c>
      <c r="AU791"/>
    </row>
    <row r="792" spans="1:47" x14ac:dyDescent="0.35">
      <c r="A792" t="s">
        <v>188</v>
      </c>
      <c r="B792" t="s">
        <v>31</v>
      </c>
      <c r="C792" t="s">
        <v>149</v>
      </c>
      <c r="D792" t="s">
        <v>159</v>
      </c>
      <c r="E792" t="s">
        <v>162</v>
      </c>
      <c r="G792" t="s">
        <v>1</v>
      </c>
      <c r="K792" t="s">
        <v>185</v>
      </c>
      <c r="L792" t="s">
        <v>122</v>
      </c>
      <c r="M792" s="14">
        <v>44214</v>
      </c>
      <c r="N792" s="14">
        <v>44214</v>
      </c>
      <c r="O792">
        <v>0</v>
      </c>
      <c r="P792">
        <v>0.7</v>
      </c>
      <c r="R792">
        <v>2111070000</v>
      </c>
      <c r="S792">
        <v>161001000</v>
      </c>
      <c r="V792" t="s">
        <v>188</v>
      </c>
      <c r="W792" t="s">
        <v>195</v>
      </c>
      <c r="X792" t="s">
        <v>190</v>
      </c>
      <c r="Y792">
        <v>1</v>
      </c>
      <c r="Z792">
        <v>1</v>
      </c>
      <c r="AA792">
        <v>2021</v>
      </c>
      <c r="AB792">
        <v>0.7</v>
      </c>
      <c r="AC792" t="s">
        <v>14</v>
      </c>
      <c r="AD792" t="s">
        <v>72</v>
      </c>
      <c r="AE792">
        <v>2021</v>
      </c>
      <c r="AF792">
        <v>2021</v>
      </c>
      <c r="AU792"/>
    </row>
    <row r="793" spans="1:47" x14ac:dyDescent="0.35">
      <c r="A793" t="s">
        <v>193</v>
      </c>
      <c r="B793" t="s">
        <v>29</v>
      </c>
      <c r="C793" t="s">
        <v>149</v>
      </c>
      <c r="D793" t="s">
        <v>159</v>
      </c>
      <c r="E793" t="s">
        <v>162</v>
      </c>
      <c r="G793" t="s">
        <v>1</v>
      </c>
      <c r="K793" t="s">
        <v>185</v>
      </c>
      <c r="L793" t="s">
        <v>122</v>
      </c>
      <c r="M793" s="14">
        <v>44214</v>
      </c>
      <c r="N793" s="14">
        <v>44214</v>
      </c>
      <c r="O793">
        <v>0</v>
      </c>
      <c r="P793">
        <v>71.430000000000007</v>
      </c>
      <c r="R793">
        <v>2110700000</v>
      </c>
      <c r="S793">
        <v>162100000</v>
      </c>
      <c r="V793" t="s">
        <v>193</v>
      </c>
      <c r="W793" t="s">
        <v>214</v>
      </c>
      <c r="X793" t="s">
        <v>161</v>
      </c>
      <c r="Y793">
        <v>1</v>
      </c>
      <c r="Z793">
        <v>1</v>
      </c>
      <c r="AA793">
        <v>2021</v>
      </c>
      <c r="AB793">
        <v>71.430000000000007</v>
      </c>
      <c r="AC793" t="s">
        <v>14</v>
      </c>
      <c r="AD793" t="s">
        <v>72</v>
      </c>
      <c r="AE793">
        <v>2021</v>
      </c>
      <c r="AF793">
        <v>2021</v>
      </c>
      <c r="AU793"/>
    </row>
    <row r="794" spans="1:47" x14ac:dyDescent="0.35">
      <c r="A794" t="s">
        <v>160</v>
      </c>
      <c r="B794" t="s">
        <v>25</v>
      </c>
      <c r="C794" t="s">
        <v>149</v>
      </c>
      <c r="D794" t="s">
        <v>159</v>
      </c>
      <c r="E794" t="s">
        <v>162</v>
      </c>
      <c r="G794" t="s">
        <v>1</v>
      </c>
      <c r="K794" t="s">
        <v>185</v>
      </c>
      <c r="L794" t="s">
        <v>122</v>
      </c>
      <c r="M794" s="14">
        <v>44214</v>
      </c>
      <c r="N794" s="14">
        <v>44214</v>
      </c>
      <c r="O794">
        <v>0</v>
      </c>
      <c r="P794">
        <v>878.31</v>
      </c>
      <c r="R794">
        <v>2110672000</v>
      </c>
      <c r="S794">
        <v>161600000</v>
      </c>
      <c r="V794" t="s">
        <v>160</v>
      </c>
      <c r="W794" t="s">
        <v>198</v>
      </c>
      <c r="X794" t="s">
        <v>161</v>
      </c>
      <c r="Y794">
        <v>1</v>
      </c>
      <c r="Z794">
        <v>1</v>
      </c>
      <c r="AA794">
        <v>2021</v>
      </c>
      <c r="AB794">
        <v>878.31</v>
      </c>
      <c r="AC794" t="s">
        <v>14</v>
      </c>
      <c r="AD794" t="s">
        <v>72</v>
      </c>
      <c r="AE794">
        <v>2021</v>
      </c>
      <c r="AF794">
        <v>2021</v>
      </c>
      <c r="AU794"/>
    </row>
    <row r="795" spans="1:47" x14ac:dyDescent="0.35">
      <c r="A795" t="s">
        <v>130</v>
      </c>
      <c r="B795" t="s">
        <v>33</v>
      </c>
      <c r="C795" t="s">
        <v>149</v>
      </c>
      <c r="D795" t="s">
        <v>150</v>
      </c>
      <c r="E795" t="s">
        <v>121</v>
      </c>
      <c r="G795" t="s">
        <v>1</v>
      </c>
      <c r="H795" t="s">
        <v>206</v>
      </c>
      <c r="K795" t="s">
        <v>185</v>
      </c>
      <c r="L795" t="s">
        <v>122</v>
      </c>
      <c r="M795" s="14">
        <v>44214</v>
      </c>
      <c r="N795" s="14">
        <v>44214</v>
      </c>
      <c r="O795">
        <v>0</v>
      </c>
      <c r="P795">
        <v>-33.78</v>
      </c>
      <c r="R795">
        <v>2221517160</v>
      </c>
      <c r="S795">
        <v>161012000</v>
      </c>
      <c r="V795" t="s">
        <v>130</v>
      </c>
      <c r="W795" t="s">
        <v>213</v>
      </c>
      <c r="X795" t="s">
        <v>119</v>
      </c>
      <c r="Y795">
        <v>1</v>
      </c>
      <c r="Z795">
        <v>1</v>
      </c>
      <c r="AA795">
        <v>2021</v>
      </c>
      <c r="AB795">
        <v>33.78</v>
      </c>
      <c r="AC795" t="s">
        <v>14</v>
      </c>
      <c r="AD795" t="s">
        <v>9</v>
      </c>
      <c r="AE795">
        <v>2021</v>
      </c>
      <c r="AF795">
        <v>2021</v>
      </c>
      <c r="AU795"/>
    </row>
    <row r="796" spans="1:47" x14ac:dyDescent="0.35">
      <c r="A796" t="s">
        <v>160</v>
      </c>
      <c r="B796" t="s">
        <v>50</v>
      </c>
      <c r="C796" t="s">
        <v>149</v>
      </c>
      <c r="D796" t="s">
        <v>159</v>
      </c>
      <c r="E796" t="s">
        <v>162</v>
      </c>
      <c r="G796" t="s">
        <v>1</v>
      </c>
      <c r="K796" t="s">
        <v>185</v>
      </c>
      <c r="L796" t="s">
        <v>122</v>
      </c>
      <c r="M796" s="14">
        <v>44214</v>
      </c>
      <c r="N796" s="14">
        <v>44214</v>
      </c>
      <c r="O796">
        <v>0</v>
      </c>
      <c r="P796">
        <v>79.67</v>
      </c>
      <c r="R796">
        <v>2110672000</v>
      </c>
      <c r="S796">
        <v>162300000</v>
      </c>
      <c r="V796" t="s">
        <v>160</v>
      </c>
      <c r="W796" t="s">
        <v>209</v>
      </c>
      <c r="X796" t="s">
        <v>161</v>
      </c>
      <c r="Y796">
        <v>1</v>
      </c>
      <c r="Z796">
        <v>1</v>
      </c>
      <c r="AA796">
        <v>2021</v>
      </c>
      <c r="AB796">
        <v>79.67</v>
      </c>
      <c r="AC796" t="s">
        <v>14</v>
      </c>
      <c r="AD796" t="s">
        <v>72</v>
      </c>
      <c r="AE796">
        <v>2021</v>
      </c>
      <c r="AF796">
        <v>2021</v>
      </c>
      <c r="AU796"/>
    </row>
    <row r="797" spans="1:47" x14ac:dyDescent="0.35">
      <c r="A797" t="s">
        <v>176</v>
      </c>
      <c r="B797" t="s">
        <v>27</v>
      </c>
      <c r="C797" t="s">
        <v>149</v>
      </c>
      <c r="D797" t="s">
        <v>150</v>
      </c>
      <c r="E797" t="s">
        <v>121</v>
      </c>
      <c r="G797" t="s">
        <v>1</v>
      </c>
      <c r="H797" t="s">
        <v>206</v>
      </c>
      <c r="K797" t="s">
        <v>185</v>
      </c>
      <c r="L797" t="s">
        <v>122</v>
      </c>
      <c r="M797" s="14">
        <v>44214</v>
      </c>
      <c r="N797" s="14">
        <v>44214</v>
      </c>
      <c r="O797">
        <v>0</v>
      </c>
      <c r="P797">
        <v>-143.57</v>
      </c>
      <c r="R797">
        <v>2221517010</v>
      </c>
      <c r="S797">
        <v>161300000</v>
      </c>
      <c r="V797" t="s">
        <v>176</v>
      </c>
      <c r="W797" t="s">
        <v>192</v>
      </c>
      <c r="X797" t="s">
        <v>119</v>
      </c>
      <c r="Y797">
        <v>1</v>
      </c>
      <c r="Z797">
        <v>1</v>
      </c>
      <c r="AA797">
        <v>2021</v>
      </c>
      <c r="AB797">
        <v>143.57</v>
      </c>
      <c r="AC797" t="s">
        <v>14</v>
      </c>
      <c r="AD797" t="s">
        <v>9</v>
      </c>
      <c r="AE797">
        <v>2021</v>
      </c>
      <c r="AF797">
        <v>2021</v>
      </c>
      <c r="AU797"/>
    </row>
    <row r="798" spans="1:47" x14ac:dyDescent="0.35">
      <c r="A798" t="s">
        <v>160</v>
      </c>
      <c r="B798" t="s">
        <v>28</v>
      </c>
      <c r="C798" t="s">
        <v>149</v>
      </c>
      <c r="D798" t="s">
        <v>159</v>
      </c>
      <c r="E798" t="s">
        <v>162</v>
      </c>
      <c r="G798" t="s">
        <v>1</v>
      </c>
      <c r="K798" t="s">
        <v>185</v>
      </c>
      <c r="L798" t="s">
        <v>122</v>
      </c>
      <c r="M798" s="14">
        <v>44214</v>
      </c>
      <c r="N798" s="14">
        <v>44214</v>
      </c>
      <c r="O798">
        <v>0</v>
      </c>
      <c r="P798">
        <v>2060.4699999999998</v>
      </c>
      <c r="R798">
        <v>2110672000</v>
      </c>
      <c r="S798">
        <v>161600000</v>
      </c>
      <c r="V798" t="s">
        <v>160</v>
      </c>
      <c r="W798" t="s">
        <v>198</v>
      </c>
      <c r="X798" t="s">
        <v>161</v>
      </c>
      <c r="Y798">
        <v>1</v>
      </c>
      <c r="Z798">
        <v>1</v>
      </c>
      <c r="AA798">
        <v>2021</v>
      </c>
      <c r="AB798">
        <v>2060.4699999999998</v>
      </c>
      <c r="AC798" t="s">
        <v>14</v>
      </c>
      <c r="AD798" t="s">
        <v>72</v>
      </c>
      <c r="AE798">
        <v>2021</v>
      </c>
      <c r="AF798">
        <v>2021</v>
      </c>
      <c r="AU798"/>
    </row>
    <row r="799" spans="1:47" x14ac:dyDescent="0.35">
      <c r="A799" t="s">
        <v>193</v>
      </c>
      <c r="B799" t="s">
        <v>29</v>
      </c>
      <c r="C799" t="s">
        <v>149</v>
      </c>
      <c r="D799" t="s">
        <v>159</v>
      </c>
      <c r="E799" t="s">
        <v>162</v>
      </c>
      <c r="G799" t="s">
        <v>1</v>
      </c>
      <c r="K799" t="s">
        <v>185</v>
      </c>
      <c r="L799" t="s">
        <v>122</v>
      </c>
      <c r="M799" s="14">
        <v>44214</v>
      </c>
      <c r="N799" s="14">
        <v>44214</v>
      </c>
      <c r="O799">
        <v>0</v>
      </c>
      <c r="P799">
        <v>28.57</v>
      </c>
      <c r="R799">
        <v>2110700000</v>
      </c>
      <c r="S799">
        <v>161300000</v>
      </c>
      <c r="V799" t="s">
        <v>193</v>
      </c>
      <c r="W799" t="s">
        <v>192</v>
      </c>
      <c r="X799" t="s">
        <v>161</v>
      </c>
      <c r="Y799">
        <v>1</v>
      </c>
      <c r="Z799">
        <v>1</v>
      </c>
      <c r="AA799">
        <v>2021</v>
      </c>
      <c r="AB799">
        <v>28.57</v>
      </c>
      <c r="AC799" t="s">
        <v>14</v>
      </c>
      <c r="AD799" t="s">
        <v>72</v>
      </c>
      <c r="AE799">
        <v>2021</v>
      </c>
      <c r="AF799">
        <v>2021</v>
      </c>
      <c r="AU799"/>
    </row>
    <row r="800" spans="1:47" x14ac:dyDescent="0.35">
      <c r="A800" t="s">
        <v>133</v>
      </c>
      <c r="B800" t="s">
        <v>42</v>
      </c>
      <c r="C800" t="s">
        <v>149</v>
      </c>
      <c r="D800" t="s">
        <v>150</v>
      </c>
      <c r="E800" t="s">
        <v>121</v>
      </c>
      <c r="G800" t="s">
        <v>1</v>
      </c>
      <c r="H800" t="s">
        <v>206</v>
      </c>
      <c r="K800" t="s">
        <v>185</v>
      </c>
      <c r="L800" t="s">
        <v>122</v>
      </c>
      <c r="M800" s="14">
        <v>44215</v>
      </c>
      <c r="N800" s="14">
        <v>44215</v>
      </c>
      <c r="O800">
        <v>0</v>
      </c>
      <c r="P800">
        <v>-2527.09</v>
      </c>
      <c r="R800">
        <v>2220120000</v>
      </c>
      <c r="S800">
        <v>161001000</v>
      </c>
      <c r="V800" t="s">
        <v>133</v>
      </c>
      <c r="W800" t="s">
        <v>195</v>
      </c>
      <c r="X800" t="s">
        <v>134</v>
      </c>
      <c r="Y800">
        <v>1</v>
      </c>
      <c r="Z800">
        <v>1</v>
      </c>
      <c r="AA800">
        <v>2021</v>
      </c>
      <c r="AB800">
        <v>2527.09</v>
      </c>
      <c r="AC800" t="s">
        <v>14</v>
      </c>
      <c r="AD800" t="s">
        <v>207</v>
      </c>
      <c r="AE800">
        <v>2021</v>
      </c>
      <c r="AF800">
        <v>2021</v>
      </c>
      <c r="AU800"/>
    </row>
    <row r="801" spans="1:47" x14ac:dyDescent="0.35">
      <c r="A801" t="s">
        <v>160</v>
      </c>
      <c r="B801" t="s">
        <v>38</v>
      </c>
      <c r="C801" t="s">
        <v>149</v>
      </c>
      <c r="D801" t="s">
        <v>159</v>
      </c>
      <c r="E801" t="s">
        <v>162</v>
      </c>
      <c r="G801" t="s">
        <v>1</v>
      </c>
      <c r="K801" t="s">
        <v>185</v>
      </c>
      <c r="L801" t="s">
        <v>122</v>
      </c>
      <c r="M801" s="14">
        <v>44215</v>
      </c>
      <c r="N801" s="14">
        <v>44215</v>
      </c>
      <c r="O801">
        <v>0</v>
      </c>
      <c r="P801">
        <v>1190.48</v>
      </c>
      <c r="R801">
        <v>2110672000</v>
      </c>
      <c r="S801">
        <v>161300000</v>
      </c>
      <c r="V801" t="s">
        <v>160</v>
      </c>
      <c r="W801" t="s">
        <v>192</v>
      </c>
      <c r="X801" t="s">
        <v>161</v>
      </c>
      <c r="Y801">
        <v>1</v>
      </c>
      <c r="Z801">
        <v>1</v>
      </c>
      <c r="AA801">
        <v>2021</v>
      </c>
      <c r="AB801">
        <v>1190.48</v>
      </c>
      <c r="AC801" t="s">
        <v>14</v>
      </c>
      <c r="AD801" t="s">
        <v>72</v>
      </c>
      <c r="AE801">
        <v>2021</v>
      </c>
      <c r="AF801">
        <v>2021</v>
      </c>
      <c r="AU801"/>
    </row>
    <row r="802" spans="1:47" x14ac:dyDescent="0.35">
      <c r="A802" t="s">
        <v>193</v>
      </c>
      <c r="B802" t="s">
        <v>29</v>
      </c>
      <c r="C802" t="s">
        <v>149</v>
      </c>
      <c r="D802" t="s">
        <v>159</v>
      </c>
      <c r="E802" t="s">
        <v>162</v>
      </c>
      <c r="G802" t="s">
        <v>1</v>
      </c>
      <c r="K802" t="s">
        <v>185</v>
      </c>
      <c r="L802" t="s">
        <v>122</v>
      </c>
      <c r="M802" s="14">
        <v>44215</v>
      </c>
      <c r="N802" s="14">
        <v>44215</v>
      </c>
      <c r="O802">
        <v>0</v>
      </c>
      <c r="P802">
        <v>23.81</v>
      </c>
      <c r="R802">
        <v>2110700000</v>
      </c>
      <c r="S802">
        <v>161800000</v>
      </c>
      <c r="V802" t="s">
        <v>193</v>
      </c>
      <c r="W802" t="s">
        <v>197</v>
      </c>
      <c r="X802" t="s">
        <v>161</v>
      </c>
      <c r="Y802">
        <v>1</v>
      </c>
      <c r="Z802">
        <v>1</v>
      </c>
      <c r="AA802">
        <v>2021</v>
      </c>
      <c r="AB802">
        <v>23.81</v>
      </c>
      <c r="AC802" t="s">
        <v>14</v>
      </c>
      <c r="AD802" t="s">
        <v>72</v>
      </c>
      <c r="AE802">
        <v>2021</v>
      </c>
      <c r="AF802">
        <v>2021</v>
      </c>
      <c r="AU802"/>
    </row>
    <row r="803" spans="1:47" x14ac:dyDescent="0.35">
      <c r="A803" t="s">
        <v>193</v>
      </c>
      <c r="B803" t="s">
        <v>29</v>
      </c>
      <c r="C803" t="s">
        <v>149</v>
      </c>
      <c r="D803" t="s">
        <v>159</v>
      </c>
      <c r="E803" t="s">
        <v>162</v>
      </c>
      <c r="G803" t="s">
        <v>1</v>
      </c>
      <c r="K803" t="s">
        <v>185</v>
      </c>
      <c r="L803" t="s">
        <v>122</v>
      </c>
      <c r="M803" s="14">
        <v>44215</v>
      </c>
      <c r="N803" s="14">
        <v>44215</v>
      </c>
      <c r="O803">
        <v>0</v>
      </c>
      <c r="P803">
        <v>23.81</v>
      </c>
      <c r="R803">
        <v>2110700000</v>
      </c>
      <c r="S803">
        <v>161020000</v>
      </c>
      <c r="V803" t="s">
        <v>193</v>
      </c>
      <c r="W803" t="s">
        <v>194</v>
      </c>
      <c r="X803" t="s">
        <v>161</v>
      </c>
      <c r="Y803">
        <v>1</v>
      </c>
      <c r="Z803">
        <v>1</v>
      </c>
      <c r="AA803">
        <v>2021</v>
      </c>
      <c r="AB803">
        <v>23.81</v>
      </c>
      <c r="AC803" t="s">
        <v>14</v>
      </c>
      <c r="AD803" t="s">
        <v>72</v>
      </c>
      <c r="AE803">
        <v>2021</v>
      </c>
      <c r="AF803">
        <v>2021</v>
      </c>
      <c r="AU803"/>
    </row>
    <row r="804" spans="1:47" x14ac:dyDescent="0.35">
      <c r="A804" t="s">
        <v>188</v>
      </c>
      <c r="B804" t="s">
        <v>31</v>
      </c>
      <c r="C804" t="s">
        <v>149</v>
      </c>
      <c r="D804" t="s">
        <v>159</v>
      </c>
      <c r="E804" t="s">
        <v>162</v>
      </c>
      <c r="G804" t="s">
        <v>1</v>
      </c>
      <c r="K804" t="s">
        <v>185</v>
      </c>
      <c r="L804" t="s">
        <v>122</v>
      </c>
      <c r="M804" s="14">
        <v>44215</v>
      </c>
      <c r="N804" s="14">
        <v>44215</v>
      </c>
      <c r="O804">
        <v>0</v>
      </c>
      <c r="P804">
        <v>1.1299999999999999</v>
      </c>
      <c r="R804">
        <v>2111070000</v>
      </c>
      <c r="S804">
        <v>161001000</v>
      </c>
      <c r="V804" t="s">
        <v>188</v>
      </c>
      <c r="W804" t="s">
        <v>195</v>
      </c>
      <c r="X804" t="s">
        <v>190</v>
      </c>
      <c r="Y804">
        <v>1</v>
      </c>
      <c r="Z804">
        <v>1</v>
      </c>
      <c r="AA804">
        <v>2021</v>
      </c>
      <c r="AB804">
        <v>1.1299999999999999</v>
      </c>
      <c r="AC804" t="s">
        <v>14</v>
      </c>
      <c r="AD804" t="s">
        <v>72</v>
      </c>
      <c r="AE804">
        <v>2021</v>
      </c>
      <c r="AF804">
        <v>2021</v>
      </c>
      <c r="AU804"/>
    </row>
    <row r="805" spans="1:47" x14ac:dyDescent="0.35">
      <c r="A805" t="s">
        <v>160</v>
      </c>
      <c r="B805" t="s">
        <v>25</v>
      </c>
      <c r="C805" t="s">
        <v>149</v>
      </c>
      <c r="D805" t="s">
        <v>159</v>
      </c>
      <c r="E805" t="s">
        <v>162</v>
      </c>
      <c r="G805" t="s">
        <v>1</v>
      </c>
      <c r="K805" t="s">
        <v>185</v>
      </c>
      <c r="L805" t="s">
        <v>122</v>
      </c>
      <c r="M805" s="14">
        <v>44215</v>
      </c>
      <c r="N805" s="14">
        <v>44215</v>
      </c>
      <c r="O805">
        <v>0</v>
      </c>
      <c r="P805">
        <v>246.61</v>
      </c>
      <c r="R805">
        <v>2110672000</v>
      </c>
      <c r="S805">
        <v>161300000</v>
      </c>
      <c r="V805" t="s">
        <v>160</v>
      </c>
      <c r="W805" t="s">
        <v>192</v>
      </c>
      <c r="X805" t="s">
        <v>161</v>
      </c>
      <c r="Y805">
        <v>1</v>
      </c>
      <c r="Z805">
        <v>1</v>
      </c>
      <c r="AA805">
        <v>2021</v>
      </c>
      <c r="AB805">
        <v>246.61</v>
      </c>
      <c r="AC805" t="s">
        <v>14</v>
      </c>
      <c r="AD805" t="s">
        <v>72</v>
      </c>
      <c r="AE805">
        <v>2021</v>
      </c>
      <c r="AF805">
        <v>2021</v>
      </c>
      <c r="AU805"/>
    </row>
    <row r="806" spans="1:47" x14ac:dyDescent="0.35">
      <c r="A806" t="s">
        <v>193</v>
      </c>
      <c r="B806" t="s">
        <v>29</v>
      </c>
      <c r="C806" t="s">
        <v>149</v>
      </c>
      <c r="D806" t="s">
        <v>159</v>
      </c>
      <c r="E806" t="s">
        <v>162</v>
      </c>
      <c r="G806" t="s">
        <v>1</v>
      </c>
      <c r="K806" t="s">
        <v>185</v>
      </c>
      <c r="L806" t="s">
        <v>122</v>
      </c>
      <c r="M806" s="14">
        <v>44215</v>
      </c>
      <c r="N806" s="14">
        <v>44215</v>
      </c>
      <c r="O806">
        <v>0</v>
      </c>
      <c r="P806">
        <v>23.81</v>
      </c>
      <c r="R806">
        <v>2110700000</v>
      </c>
      <c r="S806">
        <v>161020000</v>
      </c>
      <c r="V806" t="s">
        <v>193</v>
      </c>
      <c r="W806" t="s">
        <v>194</v>
      </c>
      <c r="X806" t="s">
        <v>161</v>
      </c>
      <c r="Y806">
        <v>1</v>
      </c>
      <c r="Z806">
        <v>1</v>
      </c>
      <c r="AA806">
        <v>2021</v>
      </c>
      <c r="AB806">
        <v>23.81</v>
      </c>
      <c r="AC806" t="s">
        <v>14</v>
      </c>
      <c r="AD806" t="s">
        <v>72</v>
      </c>
      <c r="AE806">
        <v>2021</v>
      </c>
      <c r="AF806">
        <v>2021</v>
      </c>
      <c r="AU806"/>
    </row>
    <row r="807" spans="1:47" x14ac:dyDescent="0.35">
      <c r="A807" t="s">
        <v>160</v>
      </c>
      <c r="B807" t="s">
        <v>25</v>
      </c>
      <c r="C807" t="s">
        <v>149</v>
      </c>
      <c r="D807" t="s">
        <v>159</v>
      </c>
      <c r="E807" t="s">
        <v>162</v>
      </c>
      <c r="G807" t="s">
        <v>1</v>
      </c>
      <c r="K807" t="s">
        <v>185</v>
      </c>
      <c r="L807" t="s">
        <v>122</v>
      </c>
      <c r="M807" s="14">
        <v>44215</v>
      </c>
      <c r="N807" s="14">
        <v>44215</v>
      </c>
      <c r="O807">
        <v>0</v>
      </c>
      <c r="P807">
        <v>1039.98</v>
      </c>
      <c r="R807">
        <v>2110672000</v>
      </c>
      <c r="S807">
        <v>161300000</v>
      </c>
      <c r="V807" t="s">
        <v>160</v>
      </c>
      <c r="W807" t="s">
        <v>192</v>
      </c>
      <c r="X807" t="s">
        <v>161</v>
      </c>
      <c r="Y807">
        <v>1</v>
      </c>
      <c r="Z807">
        <v>1</v>
      </c>
      <c r="AA807">
        <v>2021</v>
      </c>
      <c r="AB807">
        <v>1039.98</v>
      </c>
      <c r="AC807" t="s">
        <v>14</v>
      </c>
      <c r="AD807" t="s">
        <v>72</v>
      </c>
      <c r="AE807">
        <v>2021</v>
      </c>
      <c r="AF807">
        <v>2021</v>
      </c>
      <c r="AU807"/>
    </row>
    <row r="808" spans="1:47" x14ac:dyDescent="0.35">
      <c r="A808" t="s">
        <v>160</v>
      </c>
      <c r="B808" t="s">
        <v>28</v>
      </c>
      <c r="C808" t="s">
        <v>149</v>
      </c>
      <c r="D808" t="s">
        <v>159</v>
      </c>
      <c r="E808" t="s">
        <v>162</v>
      </c>
      <c r="G808" t="s">
        <v>1</v>
      </c>
      <c r="K808" t="s">
        <v>185</v>
      </c>
      <c r="L808" t="s">
        <v>122</v>
      </c>
      <c r="M808" s="14">
        <v>44215</v>
      </c>
      <c r="N808" s="14">
        <v>44215</v>
      </c>
      <c r="O808">
        <v>0</v>
      </c>
      <c r="P808">
        <v>72.38</v>
      </c>
      <c r="R808">
        <v>2110672000</v>
      </c>
      <c r="S808">
        <v>161400000</v>
      </c>
      <c r="V808" t="s">
        <v>160</v>
      </c>
      <c r="W808" t="s">
        <v>211</v>
      </c>
      <c r="X808" t="s">
        <v>161</v>
      </c>
      <c r="Y808">
        <v>1</v>
      </c>
      <c r="Z808">
        <v>1</v>
      </c>
      <c r="AA808">
        <v>2021</v>
      </c>
      <c r="AB808">
        <v>72.38</v>
      </c>
      <c r="AC808" t="s">
        <v>14</v>
      </c>
      <c r="AD808" t="s">
        <v>72</v>
      </c>
      <c r="AE808">
        <v>2021</v>
      </c>
      <c r="AF808">
        <v>2021</v>
      </c>
      <c r="AU808"/>
    </row>
    <row r="809" spans="1:47" x14ac:dyDescent="0.35">
      <c r="A809" t="s">
        <v>133</v>
      </c>
      <c r="B809" t="s">
        <v>41</v>
      </c>
      <c r="C809" t="s">
        <v>149</v>
      </c>
      <c r="D809" t="s">
        <v>150</v>
      </c>
      <c r="E809" t="s">
        <v>121</v>
      </c>
      <c r="G809" t="s">
        <v>1</v>
      </c>
      <c r="H809" t="s">
        <v>206</v>
      </c>
      <c r="K809" t="s">
        <v>185</v>
      </c>
      <c r="L809" t="s">
        <v>122</v>
      </c>
      <c r="M809" s="14">
        <v>44215</v>
      </c>
      <c r="N809" s="14">
        <v>44215</v>
      </c>
      <c r="O809">
        <v>0</v>
      </c>
      <c r="P809">
        <v>-363.38</v>
      </c>
      <c r="R809">
        <v>2220110000</v>
      </c>
      <c r="S809">
        <v>161001000</v>
      </c>
      <c r="V809" t="s">
        <v>133</v>
      </c>
      <c r="W809" t="s">
        <v>195</v>
      </c>
      <c r="X809" t="s">
        <v>134</v>
      </c>
      <c r="Y809">
        <v>1</v>
      </c>
      <c r="Z809">
        <v>1</v>
      </c>
      <c r="AA809">
        <v>2021</v>
      </c>
      <c r="AB809">
        <v>363.38</v>
      </c>
      <c r="AC809" t="s">
        <v>14</v>
      </c>
      <c r="AD809" t="s">
        <v>207</v>
      </c>
      <c r="AE809">
        <v>2021</v>
      </c>
      <c r="AF809">
        <v>2021</v>
      </c>
      <c r="AU809"/>
    </row>
    <row r="810" spans="1:47" x14ac:dyDescent="0.35">
      <c r="A810" t="s">
        <v>193</v>
      </c>
      <c r="B810" t="s">
        <v>29</v>
      </c>
      <c r="C810" t="s">
        <v>149</v>
      </c>
      <c r="D810" t="s">
        <v>159</v>
      </c>
      <c r="E810" t="s">
        <v>162</v>
      </c>
      <c r="G810" t="s">
        <v>1</v>
      </c>
      <c r="K810" t="s">
        <v>185</v>
      </c>
      <c r="L810" t="s">
        <v>122</v>
      </c>
      <c r="M810" s="14">
        <v>44215</v>
      </c>
      <c r="N810" s="14">
        <v>44215</v>
      </c>
      <c r="O810">
        <v>0</v>
      </c>
      <c r="P810">
        <v>20.83</v>
      </c>
      <c r="R810">
        <v>2110700000</v>
      </c>
      <c r="S810">
        <v>162700000</v>
      </c>
      <c r="V810" t="s">
        <v>193</v>
      </c>
      <c r="W810" t="s">
        <v>200</v>
      </c>
      <c r="X810" t="s">
        <v>161</v>
      </c>
      <c r="Y810">
        <v>1</v>
      </c>
      <c r="Z810">
        <v>1</v>
      </c>
      <c r="AA810">
        <v>2021</v>
      </c>
      <c r="AB810">
        <v>20.83</v>
      </c>
      <c r="AC810" t="s">
        <v>14</v>
      </c>
      <c r="AD810" t="s">
        <v>72</v>
      </c>
      <c r="AE810">
        <v>2021</v>
      </c>
      <c r="AF810">
        <v>2021</v>
      </c>
      <c r="AU810"/>
    </row>
    <row r="811" spans="1:47" x14ac:dyDescent="0.35">
      <c r="A811" t="s">
        <v>160</v>
      </c>
      <c r="B811" t="s">
        <v>26</v>
      </c>
      <c r="C811" t="s">
        <v>149</v>
      </c>
      <c r="D811" t="s">
        <v>159</v>
      </c>
      <c r="E811" t="s">
        <v>162</v>
      </c>
      <c r="G811" t="s">
        <v>1</v>
      </c>
      <c r="K811" t="s">
        <v>185</v>
      </c>
      <c r="L811" t="s">
        <v>122</v>
      </c>
      <c r="M811" s="14">
        <v>44215</v>
      </c>
      <c r="N811" s="14">
        <v>44215</v>
      </c>
      <c r="O811">
        <v>0</v>
      </c>
      <c r="P811">
        <v>3282.43</v>
      </c>
      <c r="R811">
        <v>2110672000</v>
      </c>
      <c r="S811">
        <v>161016000</v>
      </c>
      <c r="V811" t="s">
        <v>160</v>
      </c>
      <c r="W811" t="s">
        <v>201</v>
      </c>
      <c r="X811" t="s">
        <v>161</v>
      </c>
      <c r="Y811">
        <v>1</v>
      </c>
      <c r="Z811">
        <v>1</v>
      </c>
      <c r="AA811">
        <v>2021</v>
      </c>
      <c r="AB811">
        <v>3282.43</v>
      </c>
      <c r="AC811" t="s">
        <v>14</v>
      </c>
      <c r="AD811" t="s">
        <v>72</v>
      </c>
      <c r="AE811">
        <v>2021</v>
      </c>
      <c r="AF811">
        <v>2021</v>
      </c>
      <c r="AU811"/>
    </row>
    <row r="812" spans="1:47" x14ac:dyDescent="0.35">
      <c r="A812" t="s">
        <v>130</v>
      </c>
      <c r="B812" t="s">
        <v>34</v>
      </c>
      <c r="C812" t="s">
        <v>149</v>
      </c>
      <c r="D812" t="s">
        <v>150</v>
      </c>
      <c r="E812" t="s">
        <v>121</v>
      </c>
      <c r="G812" t="s">
        <v>1</v>
      </c>
      <c r="H812" t="s">
        <v>206</v>
      </c>
      <c r="K812" t="s">
        <v>185</v>
      </c>
      <c r="L812" t="s">
        <v>122</v>
      </c>
      <c r="M812" s="14">
        <v>44215</v>
      </c>
      <c r="N812" s="14">
        <v>44215</v>
      </c>
      <c r="O812">
        <v>0</v>
      </c>
      <c r="P812">
        <v>-32.19</v>
      </c>
      <c r="R812">
        <v>2221511000</v>
      </c>
      <c r="S812">
        <v>161021000</v>
      </c>
      <c r="V812" t="s">
        <v>130</v>
      </c>
      <c r="W812" t="s">
        <v>215</v>
      </c>
      <c r="X812" t="s">
        <v>119</v>
      </c>
      <c r="Y812">
        <v>1</v>
      </c>
      <c r="Z812">
        <v>1</v>
      </c>
      <c r="AA812">
        <v>2021</v>
      </c>
      <c r="AB812">
        <v>32.19</v>
      </c>
      <c r="AC812" t="s">
        <v>14</v>
      </c>
      <c r="AD812" t="s">
        <v>9</v>
      </c>
      <c r="AE812">
        <v>2021</v>
      </c>
      <c r="AF812">
        <v>2021</v>
      </c>
      <c r="AU812"/>
    </row>
    <row r="813" spans="1:47" x14ac:dyDescent="0.35">
      <c r="A813" t="s">
        <v>193</v>
      </c>
      <c r="B813" t="s">
        <v>29</v>
      </c>
      <c r="C813" t="s">
        <v>149</v>
      </c>
      <c r="D813" t="s">
        <v>159</v>
      </c>
      <c r="E813" t="s">
        <v>162</v>
      </c>
      <c r="G813" t="s">
        <v>1</v>
      </c>
      <c r="K813" t="s">
        <v>185</v>
      </c>
      <c r="L813" t="s">
        <v>122</v>
      </c>
      <c r="M813" s="14">
        <v>44215</v>
      </c>
      <c r="N813" s="14">
        <v>44215</v>
      </c>
      <c r="O813">
        <v>0</v>
      </c>
      <c r="P813">
        <v>166.67</v>
      </c>
      <c r="R813">
        <v>2110700000</v>
      </c>
      <c r="S813">
        <v>162300000</v>
      </c>
      <c r="V813" t="s">
        <v>193</v>
      </c>
      <c r="W813" t="s">
        <v>209</v>
      </c>
      <c r="X813" t="s">
        <v>161</v>
      </c>
      <c r="Y813">
        <v>1</v>
      </c>
      <c r="Z813">
        <v>1</v>
      </c>
      <c r="AA813">
        <v>2021</v>
      </c>
      <c r="AB813">
        <v>166.67</v>
      </c>
      <c r="AC813" t="s">
        <v>14</v>
      </c>
      <c r="AD813" t="s">
        <v>72</v>
      </c>
      <c r="AE813">
        <v>2021</v>
      </c>
      <c r="AF813">
        <v>2021</v>
      </c>
      <c r="AU813"/>
    </row>
    <row r="814" spans="1:47" x14ac:dyDescent="0.35">
      <c r="A814" t="s">
        <v>188</v>
      </c>
      <c r="B814" t="s">
        <v>31</v>
      </c>
      <c r="C814" t="s">
        <v>149</v>
      </c>
      <c r="D814" t="s">
        <v>159</v>
      </c>
      <c r="E814" t="s">
        <v>162</v>
      </c>
      <c r="G814" t="s">
        <v>1</v>
      </c>
      <c r="K814" t="s">
        <v>185</v>
      </c>
      <c r="L814" t="s">
        <v>122</v>
      </c>
      <c r="M814" s="14">
        <v>44215</v>
      </c>
      <c r="N814" s="14">
        <v>44215</v>
      </c>
      <c r="O814">
        <v>0</v>
      </c>
      <c r="P814">
        <v>238.1</v>
      </c>
      <c r="R814">
        <v>2111070000</v>
      </c>
      <c r="S814">
        <v>161900000</v>
      </c>
      <c r="V814" t="s">
        <v>188</v>
      </c>
      <c r="W814" t="s">
        <v>199</v>
      </c>
      <c r="X814" t="s">
        <v>190</v>
      </c>
      <c r="Y814">
        <v>1</v>
      </c>
      <c r="Z814">
        <v>1</v>
      </c>
      <c r="AA814">
        <v>2021</v>
      </c>
      <c r="AB814">
        <v>238.1</v>
      </c>
      <c r="AC814" t="s">
        <v>14</v>
      </c>
      <c r="AD814" t="s">
        <v>72</v>
      </c>
      <c r="AE814">
        <v>2021</v>
      </c>
      <c r="AF814">
        <v>2021</v>
      </c>
      <c r="AU814"/>
    </row>
    <row r="815" spans="1:47" x14ac:dyDescent="0.35">
      <c r="A815" t="s">
        <v>160</v>
      </c>
      <c r="B815" t="s">
        <v>26</v>
      </c>
      <c r="C815" t="s">
        <v>149</v>
      </c>
      <c r="D815" t="s">
        <v>159</v>
      </c>
      <c r="E815" t="s">
        <v>162</v>
      </c>
      <c r="G815" t="s">
        <v>1</v>
      </c>
      <c r="K815" t="s">
        <v>185</v>
      </c>
      <c r="L815" t="s">
        <v>122</v>
      </c>
      <c r="M815" s="14">
        <v>44215</v>
      </c>
      <c r="N815" s="14">
        <v>44215</v>
      </c>
      <c r="O815">
        <v>0</v>
      </c>
      <c r="P815">
        <v>553.22</v>
      </c>
      <c r="R815">
        <v>2110672000</v>
      </c>
      <c r="S815">
        <v>161012000</v>
      </c>
      <c r="V815" t="s">
        <v>160</v>
      </c>
      <c r="W815" t="s">
        <v>213</v>
      </c>
      <c r="X815" t="s">
        <v>161</v>
      </c>
      <c r="Y815">
        <v>1</v>
      </c>
      <c r="Z815">
        <v>1</v>
      </c>
      <c r="AA815">
        <v>2021</v>
      </c>
      <c r="AB815">
        <v>553.22</v>
      </c>
      <c r="AC815" t="s">
        <v>14</v>
      </c>
      <c r="AD815" t="s">
        <v>72</v>
      </c>
      <c r="AE815">
        <v>2021</v>
      </c>
      <c r="AF815">
        <v>2021</v>
      </c>
      <c r="AU815"/>
    </row>
    <row r="816" spans="1:47" x14ac:dyDescent="0.35">
      <c r="A816" t="s">
        <v>160</v>
      </c>
      <c r="B816" t="s">
        <v>25</v>
      </c>
      <c r="C816" t="s">
        <v>149</v>
      </c>
      <c r="D816" t="s">
        <v>159</v>
      </c>
      <c r="E816" t="s">
        <v>162</v>
      </c>
      <c r="G816" t="s">
        <v>1</v>
      </c>
      <c r="K816" t="s">
        <v>185</v>
      </c>
      <c r="L816" t="s">
        <v>122</v>
      </c>
      <c r="M816" s="14">
        <v>44215</v>
      </c>
      <c r="N816" s="14">
        <v>44215</v>
      </c>
      <c r="O816">
        <v>0</v>
      </c>
      <c r="P816">
        <v>90.36</v>
      </c>
      <c r="R816">
        <v>2110672000</v>
      </c>
      <c r="S816">
        <v>161600000</v>
      </c>
      <c r="V816" t="s">
        <v>160</v>
      </c>
      <c r="W816" t="s">
        <v>198</v>
      </c>
      <c r="X816" t="s">
        <v>161</v>
      </c>
      <c r="Y816">
        <v>1</v>
      </c>
      <c r="Z816">
        <v>1</v>
      </c>
      <c r="AA816">
        <v>2021</v>
      </c>
      <c r="AB816">
        <v>90.36</v>
      </c>
      <c r="AC816" t="s">
        <v>14</v>
      </c>
      <c r="AD816" t="s">
        <v>72</v>
      </c>
      <c r="AE816">
        <v>2021</v>
      </c>
      <c r="AF816">
        <v>2021</v>
      </c>
      <c r="AU816"/>
    </row>
    <row r="817" spans="1:47" x14ac:dyDescent="0.35">
      <c r="A817" t="s">
        <v>160</v>
      </c>
      <c r="B817" t="s">
        <v>26</v>
      </c>
      <c r="C817" t="s">
        <v>149</v>
      </c>
      <c r="D817" t="s">
        <v>159</v>
      </c>
      <c r="E817" t="s">
        <v>162</v>
      </c>
      <c r="G817" t="s">
        <v>1</v>
      </c>
      <c r="K817" t="s">
        <v>185</v>
      </c>
      <c r="L817" t="s">
        <v>122</v>
      </c>
      <c r="M817" s="14">
        <v>44215</v>
      </c>
      <c r="N817" s="14">
        <v>44215</v>
      </c>
      <c r="O817">
        <v>0</v>
      </c>
      <c r="P817">
        <v>14.53</v>
      </c>
      <c r="R817">
        <v>2110672000</v>
      </c>
      <c r="S817">
        <v>162600000</v>
      </c>
      <c r="V817" t="s">
        <v>160</v>
      </c>
      <c r="W817" t="s">
        <v>196</v>
      </c>
      <c r="X817" t="s">
        <v>161</v>
      </c>
      <c r="Y817">
        <v>1</v>
      </c>
      <c r="Z817">
        <v>1</v>
      </c>
      <c r="AA817">
        <v>2021</v>
      </c>
      <c r="AB817">
        <v>14.53</v>
      </c>
      <c r="AC817" t="s">
        <v>14</v>
      </c>
      <c r="AD817" t="s">
        <v>72</v>
      </c>
      <c r="AE817">
        <v>2021</v>
      </c>
      <c r="AF817">
        <v>2021</v>
      </c>
      <c r="AU817"/>
    </row>
    <row r="818" spans="1:47" x14ac:dyDescent="0.35">
      <c r="A818" t="s">
        <v>188</v>
      </c>
      <c r="B818" t="s">
        <v>31</v>
      </c>
      <c r="C818" t="s">
        <v>149</v>
      </c>
      <c r="D818" t="s">
        <v>159</v>
      </c>
      <c r="E818" t="s">
        <v>162</v>
      </c>
      <c r="G818" t="s">
        <v>1</v>
      </c>
      <c r="K818" t="s">
        <v>185</v>
      </c>
      <c r="L818" t="s">
        <v>122</v>
      </c>
      <c r="M818" s="14">
        <v>44215</v>
      </c>
      <c r="N818" s="14">
        <v>44215</v>
      </c>
      <c r="O818">
        <v>0</v>
      </c>
      <c r="P818">
        <v>403.45</v>
      </c>
      <c r="R818">
        <v>2111070000</v>
      </c>
      <c r="S818">
        <v>162800000</v>
      </c>
      <c r="V818" t="s">
        <v>188</v>
      </c>
      <c r="W818" t="s">
        <v>204</v>
      </c>
      <c r="X818" t="s">
        <v>190</v>
      </c>
      <c r="Y818">
        <v>1</v>
      </c>
      <c r="Z818">
        <v>1</v>
      </c>
      <c r="AA818">
        <v>2021</v>
      </c>
      <c r="AB818">
        <v>403.45</v>
      </c>
      <c r="AC818" t="s">
        <v>14</v>
      </c>
      <c r="AD818" t="s">
        <v>72</v>
      </c>
      <c r="AE818">
        <v>2021</v>
      </c>
      <c r="AF818">
        <v>2021</v>
      </c>
      <c r="AU818"/>
    </row>
    <row r="819" spans="1:47" x14ac:dyDescent="0.35">
      <c r="A819" t="s">
        <v>123</v>
      </c>
      <c r="B819" t="s">
        <v>47</v>
      </c>
      <c r="C819" t="s">
        <v>149</v>
      </c>
      <c r="D819" t="s">
        <v>150</v>
      </c>
      <c r="E819" t="s">
        <v>121</v>
      </c>
      <c r="G819" t="s">
        <v>1</v>
      </c>
      <c r="H819" t="s">
        <v>206</v>
      </c>
      <c r="K819" t="s">
        <v>185</v>
      </c>
      <c r="L819" t="s">
        <v>122</v>
      </c>
      <c r="M819" s="14">
        <v>44215</v>
      </c>
      <c r="N819" s="14">
        <v>44215</v>
      </c>
      <c r="O819">
        <v>0</v>
      </c>
      <c r="P819">
        <v>-1925.63</v>
      </c>
      <c r="R819">
        <v>2220913000</v>
      </c>
      <c r="S819">
        <v>161100000</v>
      </c>
      <c r="V819" t="s">
        <v>123</v>
      </c>
      <c r="W819" t="s">
        <v>212</v>
      </c>
      <c r="X819" t="s">
        <v>124</v>
      </c>
      <c r="Y819">
        <v>1</v>
      </c>
      <c r="Z819">
        <v>1</v>
      </c>
      <c r="AA819">
        <v>2021</v>
      </c>
      <c r="AB819">
        <v>1925.63</v>
      </c>
      <c r="AC819" t="s">
        <v>14</v>
      </c>
      <c r="AD819" t="s">
        <v>9</v>
      </c>
      <c r="AE819">
        <v>2021</v>
      </c>
      <c r="AF819">
        <v>2021</v>
      </c>
      <c r="AU819"/>
    </row>
    <row r="820" spans="1:47" x14ac:dyDescent="0.35">
      <c r="A820" t="s">
        <v>138</v>
      </c>
      <c r="C820" t="s">
        <v>149</v>
      </c>
      <c r="D820" t="s">
        <v>150</v>
      </c>
      <c r="E820" t="s">
        <v>162</v>
      </c>
      <c r="K820" t="s">
        <v>185</v>
      </c>
      <c r="L820" t="s">
        <v>122</v>
      </c>
      <c r="M820" s="14">
        <v>44216</v>
      </c>
      <c r="N820" s="14">
        <v>44216</v>
      </c>
      <c r="P820">
        <v>192.83</v>
      </c>
      <c r="X820" t="s">
        <v>139</v>
      </c>
      <c r="Y820">
        <v>1</v>
      </c>
      <c r="Z820">
        <v>1</v>
      </c>
      <c r="AA820">
        <v>2021</v>
      </c>
      <c r="AB820">
        <v>0</v>
      </c>
      <c r="AC820" t="s">
        <v>8</v>
      </c>
      <c r="AD820" t="s">
        <v>8</v>
      </c>
      <c r="AE820">
        <v>2021</v>
      </c>
      <c r="AF820">
        <v>2021</v>
      </c>
      <c r="AU820"/>
    </row>
    <row r="821" spans="1:47" x14ac:dyDescent="0.35">
      <c r="A821" t="s">
        <v>188</v>
      </c>
      <c r="B821" t="s">
        <v>31</v>
      </c>
      <c r="C821" t="s">
        <v>149</v>
      </c>
      <c r="D821" t="s">
        <v>159</v>
      </c>
      <c r="E821" t="s">
        <v>162</v>
      </c>
      <c r="G821" t="s">
        <v>1</v>
      </c>
      <c r="K821" t="s">
        <v>185</v>
      </c>
      <c r="L821" t="s">
        <v>122</v>
      </c>
      <c r="M821" s="14">
        <v>44216</v>
      </c>
      <c r="N821" s="14">
        <v>44216</v>
      </c>
      <c r="O821">
        <v>0</v>
      </c>
      <c r="P821">
        <v>40.58</v>
      </c>
      <c r="R821">
        <v>2111070000</v>
      </c>
      <c r="S821">
        <v>162000000</v>
      </c>
      <c r="V821" t="s">
        <v>188</v>
      </c>
      <c r="W821" t="s">
        <v>205</v>
      </c>
      <c r="X821" t="s">
        <v>190</v>
      </c>
      <c r="Y821">
        <v>1</v>
      </c>
      <c r="Z821">
        <v>1</v>
      </c>
      <c r="AA821">
        <v>2021</v>
      </c>
      <c r="AB821">
        <v>40.58</v>
      </c>
      <c r="AC821" t="s">
        <v>14</v>
      </c>
      <c r="AD821" t="s">
        <v>72</v>
      </c>
      <c r="AE821">
        <v>2021</v>
      </c>
      <c r="AF821">
        <v>2021</v>
      </c>
      <c r="AU821"/>
    </row>
    <row r="822" spans="1:47" x14ac:dyDescent="0.35">
      <c r="A822" t="s">
        <v>133</v>
      </c>
      <c r="B822" t="s">
        <v>41</v>
      </c>
      <c r="C822" t="s">
        <v>149</v>
      </c>
      <c r="D822" t="s">
        <v>150</v>
      </c>
      <c r="E822" t="s">
        <v>121</v>
      </c>
      <c r="G822" t="s">
        <v>1</v>
      </c>
      <c r="H822" t="s">
        <v>206</v>
      </c>
      <c r="K822" t="s">
        <v>185</v>
      </c>
      <c r="L822" t="s">
        <v>122</v>
      </c>
      <c r="M822" s="14">
        <v>44216</v>
      </c>
      <c r="N822" s="14">
        <v>44216</v>
      </c>
      <c r="O822">
        <v>0</v>
      </c>
      <c r="P822">
        <v>-65030.26</v>
      </c>
      <c r="R822">
        <v>2220110000</v>
      </c>
      <c r="S822">
        <v>161001000</v>
      </c>
      <c r="V822" t="s">
        <v>133</v>
      </c>
      <c r="W822" t="s">
        <v>195</v>
      </c>
      <c r="X822" t="s">
        <v>134</v>
      </c>
      <c r="Y822">
        <v>1</v>
      </c>
      <c r="Z822">
        <v>1</v>
      </c>
      <c r="AA822">
        <v>2021</v>
      </c>
      <c r="AB822">
        <v>65030.26</v>
      </c>
      <c r="AC822" t="s">
        <v>14</v>
      </c>
      <c r="AD822" t="s">
        <v>207</v>
      </c>
      <c r="AE822">
        <v>2021</v>
      </c>
      <c r="AF822">
        <v>2021</v>
      </c>
      <c r="AU822"/>
    </row>
    <row r="823" spans="1:47" x14ac:dyDescent="0.35">
      <c r="A823" t="s">
        <v>193</v>
      </c>
      <c r="B823" t="s">
        <v>29</v>
      </c>
      <c r="C823" t="s">
        <v>149</v>
      </c>
      <c r="D823" t="s">
        <v>159</v>
      </c>
      <c r="E823" t="s">
        <v>162</v>
      </c>
      <c r="G823" t="s">
        <v>1</v>
      </c>
      <c r="K823" t="s">
        <v>185</v>
      </c>
      <c r="L823" t="s">
        <v>122</v>
      </c>
      <c r="M823" s="14">
        <v>44216</v>
      </c>
      <c r="N823" s="14">
        <v>44216</v>
      </c>
      <c r="O823">
        <v>0</v>
      </c>
      <c r="P823">
        <v>71.430000000000007</v>
      </c>
      <c r="R823">
        <v>2110700000</v>
      </c>
      <c r="S823">
        <v>161020000</v>
      </c>
      <c r="V823" t="s">
        <v>193</v>
      </c>
      <c r="W823" t="s">
        <v>194</v>
      </c>
      <c r="X823" t="s">
        <v>161</v>
      </c>
      <c r="Y823">
        <v>1</v>
      </c>
      <c r="Z823">
        <v>1</v>
      </c>
      <c r="AA823">
        <v>2021</v>
      </c>
      <c r="AB823">
        <v>71.430000000000007</v>
      </c>
      <c r="AC823" t="s">
        <v>14</v>
      </c>
      <c r="AD823" t="s">
        <v>72</v>
      </c>
      <c r="AE823">
        <v>2021</v>
      </c>
      <c r="AF823">
        <v>2021</v>
      </c>
      <c r="AU823"/>
    </row>
    <row r="824" spans="1:47" x14ac:dyDescent="0.35">
      <c r="A824" t="s">
        <v>118</v>
      </c>
      <c r="B824" t="s">
        <v>46</v>
      </c>
      <c r="C824" t="s">
        <v>149</v>
      </c>
      <c r="D824" t="s">
        <v>150</v>
      </c>
      <c r="E824" t="s">
        <v>121</v>
      </c>
      <c r="G824" t="s">
        <v>1</v>
      </c>
      <c r="H824" t="s">
        <v>206</v>
      </c>
      <c r="K824" t="s">
        <v>185</v>
      </c>
      <c r="L824" t="s">
        <v>122</v>
      </c>
      <c r="M824" s="14">
        <v>44216</v>
      </c>
      <c r="N824" s="14">
        <v>44216</v>
      </c>
      <c r="O824">
        <v>0</v>
      </c>
      <c r="P824">
        <v>-6584.88</v>
      </c>
      <c r="R824">
        <v>2221513000</v>
      </c>
      <c r="S824">
        <v>161001000</v>
      </c>
      <c r="V824" t="s">
        <v>118</v>
      </c>
      <c r="W824" t="s">
        <v>195</v>
      </c>
      <c r="X824" t="s">
        <v>119</v>
      </c>
      <c r="Y824">
        <v>1</v>
      </c>
      <c r="Z824">
        <v>1</v>
      </c>
      <c r="AA824">
        <v>2021</v>
      </c>
      <c r="AB824">
        <v>6584.88</v>
      </c>
      <c r="AC824" t="s">
        <v>14</v>
      </c>
      <c r="AD824" t="s">
        <v>9</v>
      </c>
      <c r="AE824">
        <v>2021</v>
      </c>
      <c r="AF824">
        <v>2021</v>
      </c>
      <c r="AU824"/>
    </row>
    <row r="825" spans="1:47" x14ac:dyDescent="0.35">
      <c r="A825" t="s">
        <v>193</v>
      </c>
      <c r="B825" t="s">
        <v>29</v>
      </c>
      <c r="C825" t="s">
        <v>149</v>
      </c>
      <c r="D825" t="s">
        <v>159</v>
      </c>
      <c r="E825" t="s">
        <v>162</v>
      </c>
      <c r="G825" t="s">
        <v>1</v>
      </c>
      <c r="K825" t="s">
        <v>185</v>
      </c>
      <c r="L825" t="s">
        <v>122</v>
      </c>
      <c r="M825" s="14">
        <v>44216</v>
      </c>
      <c r="N825" s="14">
        <v>44216</v>
      </c>
      <c r="O825">
        <v>0</v>
      </c>
      <c r="P825">
        <v>97.62</v>
      </c>
      <c r="R825">
        <v>2110700000</v>
      </c>
      <c r="S825">
        <v>161800000</v>
      </c>
      <c r="V825" t="s">
        <v>193</v>
      </c>
      <c r="W825" t="s">
        <v>197</v>
      </c>
      <c r="X825" t="s">
        <v>161</v>
      </c>
      <c r="Y825">
        <v>1</v>
      </c>
      <c r="Z825">
        <v>1</v>
      </c>
      <c r="AA825">
        <v>2021</v>
      </c>
      <c r="AB825">
        <v>97.62</v>
      </c>
      <c r="AC825" t="s">
        <v>14</v>
      </c>
      <c r="AD825" t="s">
        <v>72</v>
      </c>
      <c r="AE825">
        <v>2021</v>
      </c>
      <c r="AF825">
        <v>2021</v>
      </c>
      <c r="AU825"/>
    </row>
    <row r="826" spans="1:47" x14ac:dyDescent="0.35">
      <c r="A826" t="s">
        <v>175</v>
      </c>
      <c r="B826" t="s">
        <v>39</v>
      </c>
      <c r="C826" t="s">
        <v>149</v>
      </c>
      <c r="D826" t="s">
        <v>150</v>
      </c>
      <c r="E826" t="s">
        <v>121</v>
      </c>
      <c r="G826" t="s">
        <v>1</v>
      </c>
      <c r="H826" t="s">
        <v>206</v>
      </c>
      <c r="K826" t="s">
        <v>185</v>
      </c>
      <c r="L826" t="s">
        <v>122</v>
      </c>
      <c r="M826" s="14">
        <v>44216</v>
      </c>
      <c r="N826" s="14">
        <v>44216</v>
      </c>
      <c r="O826">
        <v>0</v>
      </c>
      <c r="P826">
        <v>-615.71</v>
      </c>
      <c r="R826">
        <v>2221506000</v>
      </c>
      <c r="S826">
        <v>161026000</v>
      </c>
      <c r="V826" t="s">
        <v>175</v>
      </c>
      <c r="W826" t="s">
        <v>216</v>
      </c>
      <c r="X826" t="s">
        <v>119</v>
      </c>
      <c r="Y826">
        <v>1</v>
      </c>
      <c r="Z826">
        <v>1</v>
      </c>
      <c r="AA826">
        <v>2021</v>
      </c>
      <c r="AB826">
        <v>615.71</v>
      </c>
      <c r="AC826" t="s">
        <v>14</v>
      </c>
      <c r="AD826" t="s">
        <v>9</v>
      </c>
      <c r="AE826">
        <v>2021</v>
      </c>
      <c r="AF826">
        <v>2021</v>
      </c>
      <c r="AU826"/>
    </row>
    <row r="827" spans="1:47" x14ac:dyDescent="0.35">
      <c r="A827" t="s">
        <v>160</v>
      </c>
      <c r="B827" t="s">
        <v>25</v>
      </c>
      <c r="C827" t="s">
        <v>149</v>
      </c>
      <c r="D827" t="s">
        <v>159</v>
      </c>
      <c r="E827" t="s">
        <v>162</v>
      </c>
      <c r="G827" t="s">
        <v>1</v>
      </c>
      <c r="K827" t="s">
        <v>185</v>
      </c>
      <c r="L827" t="s">
        <v>122</v>
      </c>
      <c r="M827" s="14">
        <v>44216</v>
      </c>
      <c r="N827" s="14">
        <v>44216</v>
      </c>
      <c r="O827">
        <v>0</v>
      </c>
      <c r="P827">
        <v>156.83000000000001</v>
      </c>
      <c r="R827">
        <v>2110672000</v>
      </c>
      <c r="S827">
        <v>161300000</v>
      </c>
      <c r="V827" t="s">
        <v>160</v>
      </c>
      <c r="W827" t="s">
        <v>192</v>
      </c>
      <c r="X827" t="s">
        <v>161</v>
      </c>
      <c r="Y827">
        <v>1</v>
      </c>
      <c r="Z827">
        <v>1</v>
      </c>
      <c r="AA827">
        <v>2021</v>
      </c>
      <c r="AB827">
        <v>156.83000000000001</v>
      </c>
      <c r="AC827" t="s">
        <v>14</v>
      </c>
      <c r="AD827" t="s">
        <v>72</v>
      </c>
      <c r="AE827">
        <v>2021</v>
      </c>
      <c r="AF827">
        <v>2021</v>
      </c>
      <c r="AU827"/>
    </row>
    <row r="828" spans="1:47" x14ac:dyDescent="0.35">
      <c r="A828" t="s">
        <v>160</v>
      </c>
      <c r="B828" t="s">
        <v>35</v>
      </c>
      <c r="C828" t="s">
        <v>149</v>
      </c>
      <c r="D828" t="s">
        <v>159</v>
      </c>
      <c r="E828" t="s">
        <v>162</v>
      </c>
      <c r="G828" t="s">
        <v>1</v>
      </c>
      <c r="K828" t="s">
        <v>185</v>
      </c>
      <c r="L828" t="s">
        <v>122</v>
      </c>
      <c r="M828" s="14">
        <v>44216</v>
      </c>
      <c r="N828" s="14">
        <v>44216</v>
      </c>
      <c r="O828">
        <v>0</v>
      </c>
      <c r="P828">
        <v>8900.9500000000007</v>
      </c>
      <c r="R828">
        <v>2110672000</v>
      </c>
      <c r="S828">
        <v>161020000</v>
      </c>
      <c r="V828" t="s">
        <v>160</v>
      </c>
      <c r="W828" t="s">
        <v>194</v>
      </c>
      <c r="X828" t="s">
        <v>161</v>
      </c>
      <c r="Y828">
        <v>1</v>
      </c>
      <c r="Z828">
        <v>1</v>
      </c>
      <c r="AA828">
        <v>2021</v>
      </c>
      <c r="AB828">
        <v>8900.9500000000007</v>
      </c>
      <c r="AC828" t="s">
        <v>14</v>
      </c>
      <c r="AD828" t="s">
        <v>72</v>
      </c>
      <c r="AE828">
        <v>2021</v>
      </c>
      <c r="AF828">
        <v>2021</v>
      </c>
      <c r="AU828"/>
    </row>
    <row r="829" spans="1:47" x14ac:dyDescent="0.35">
      <c r="A829" t="s">
        <v>160</v>
      </c>
      <c r="B829" t="s">
        <v>25</v>
      </c>
      <c r="C829" t="s">
        <v>149</v>
      </c>
      <c r="D829" t="s">
        <v>159</v>
      </c>
      <c r="E829" t="s">
        <v>162</v>
      </c>
      <c r="G829" t="s">
        <v>1</v>
      </c>
      <c r="K829" t="s">
        <v>185</v>
      </c>
      <c r="L829" t="s">
        <v>122</v>
      </c>
      <c r="M829" s="14">
        <v>44216</v>
      </c>
      <c r="N829" s="14">
        <v>44216</v>
      </c>
      <c r="O829">
        <v>0</v>
      </c>
      <c r="P829">
        <v>23.62</v>
      </c>
      <c r="R829">
        <v>2110672000</v>
      </c>
      <c r="S829">
        <v>161600000</v>
      </c>
      <c r="V829" t="s">
        <v>160</v>
      </c>
      <c r="W829" t="s">
        <v>198</v>
      </c>
      <c r="X829" t="s">
        <v>161</v>
      </c>
      <c r="Y829">
        <v>1</v>
      </c>
      <c r="Z829">
        <v>1</v>
      </c>
      <c r="AA829">
        <v>2021</v>
      </c>
      <c r="AB829">
        <v>23.62</v>
      </c>
      <c r="AC829" t="s">
        <v>14</v>
      </c>
      <c r="AD829" t="s">
        <v>72</v>
      </c>
      <c r="AE829">
        <v>2021</v>
      </c>
      <c r="AF829">
        <v>2021</v>
      </c>
      <c r="AU829"/>
    </row>
    <row r="830" spans="1:47" x14ac:dyDescent="0.35">
      <c r="A830" t="s">
        <v>128</v>
      </c>
      <c r="C830" t="s">
        <v>149</v>
      </c>
      <c r="D830" t="s">
        <v>150</v>
      </c>
      <c r="E830" t="s">
        <v>121</v>
      </c>
      <c r="J830" t="s">
        <v>68</v>
      </c>
      <c r="K830" t="s">
        <v>185</v>
      </c>
      <c r="L830" t="s">
        <v>122</v>
      </c>
      <c r="M830" s="14">
        <v>44217</v>
      </c>
      <c r="N830" s="14">
        <v>44217</v>
      </c>
      <c r="P830">
        <v>3054400.15</v>
      </c>
      <c r="X830" t="s">
        <v>119</v>
      </c>
      <c r="Y830">
        <v>1</v>
      </c>
      <c r="Z830">
        <v>1</v>
      </c>
      <c r="AA830">
        <v>2021</v>
      </c>
      <c r="AB830">
        <v>0</v>
      </c>
      <c r="AC830" t="s">
        <v>8</v>
      </c>
      <c r="AD830" t="s">
        <v>8</v>
      </c>
      <c r="AE830">
        <v>2021</v>
      </c>
      <c r="AF830">
        <v>2021</v>
      </c>
      <c r="AU830"/>
    </row>
    <row r="831" spans="1:47" x14ac:dyDescent="0.35">
      <c r="A831" t="s">
        <v>155</v>
      </c>
      <c r="C831" t="s">
        <v>149</v>
      </c>
      <c r="D831" t="s">
        <v>150</v>
      </c>
      <c r="E831" t="s">
        <v>121</v>
      </c>
      <c r="J831" t="s">
        <v>68</v>
      </c>
      <c r="K831" t="s">
        <v>185</v>
      </c>
      <c r="L831" t="s">
        <v>122</v>
      </c>
      <c r="M831" s="14">
        <v>44217</v>
      </c>
      <c r="N831" s="14">
        <v>44217</v>
      </c>
      <c r="P831">
        <v>36021.94</v>
      </c>
      <c r="X831" t="s">
        <v>156</v>
      </c>
      <c r="Y831">
        <v>1</v>
      </c>
      <c r="Z831">
        <v>1</v>
      </c>
      <c r="AA831">
        <v>2021</v>
      </c>
      <c r="AB831">
        <v>0</v>
      </c>
      <c r="AC831" t="s">
        <v>8</v>
      </c>
      <c r="AD831" t="s">
        <v>8</v>
      </c>
      <c r="AE831">
        <v>2021</v>
      </c>
      <c r="AF831">
        <v>2021</v>
      </c>
      <c r="AU831"/>
    </row>
    <row r="832" spans="1:47" x14ac:dyDescent="0.35">
      <c r="A832" t="s">
        <v>172</v>
      </c>
      <c r="C832" t="s">
        <v>149</v>
      </c>
      <c r="D832" t="s">
        <v>150</v>
      </c>
      <c r="E832" t="s">
        <v>162</v>
      </c>
      <c r="K832" t="s">
        <v>185</v>
      </c>
      <c r="L832" t="s">
        <v>122</v>
      </c>
      <c r="M832" s="14">
        <v>44217</v>
      </c>
      <c r="N832" s="14">
        <v>44217</v>
      </c>
      <c r="P832">
        <v>3090422.09</v>
      </c>
      <c r="X832" t="s">
        <v>135</v>
      </c>
      <c r="Y832">
        <v>1</v>
      </c>
      <c r="Z832">
        <v>1</v>
      </c>
      <c r="AA832">
        <v>2021</v>
      </c>
      <c r="AB832">
        <v>0</v>
      </c>
      <c r="AC832" t="s">
        <v>8</v>
      </c>
      <c r="AD832" t="s">
        <v>8</v>
      </c>
      <c r="AE832">
        <v>2021</v>
      </c>
      <c r="AF832">
        <v>2021</v>
      </c>
      <c r="AU832"/>
    </row>
    <row r="833" spans="1:47" x14ac:dyDescent="0.35">
      <c r="A833" t="s">
        <v>160</v>
      </c>
      <c r="B833" t="s">
        <v>26</v>
      </c>
      <c r="C833" t="s">
        <v>149</v>
      </c>
      <c r="D833" t="s">
        <v>159</v>
      </c>
      <c r="E833" t="s">
        <v>162</v>
      </c>
      <c r="G833" t="s">
        <v>1</v>
      </c>
      <c r="K833" t="s">
        <v>185</v>
      </c>
      <c r="L833" t="s">
        <v>122</v>
      </c>
      <c r="M833" s="14">
        <v>44217</v>
      </c>
      <c r="N833" s="14">
        <v>44217</v>
      </c>
      <c r="O833">
        <v>0</v>
      </c>
      <c r="P833">
        <v>792.65</v>
      </c>
      <c r="R833">
        <v>2110672000</v>
      </c>
      <c r="S833">
        <v>161016000</v>
      </c>
      <c r="V833" t="s">
        <v>160</v>
      </c>
      <c r="W833" t="s">
        <v>201</v>
      </c>
      <c r="X833" t="s">
        <v>161</v>
      </c>
      <c r="Y833">
        <v>1</v>
      </c>
      <c r="Z833">
        <v>1</v>
      </c>
      <c r="AA833">
        <v>2021</v>
      </c>
      <c r="AB833">
        <v>792.65</v>
      </c>
      <c r="AC833" t="s">
        <v>14</v>
      </c>
      <c r="AD833" t="s">
        <v>72</v>
      </c>
      <c r="AE833">
        <v>2021</v>
      </c>
      <c r="AF833">
        <v>2021</v>
      </c>
      <c r="AU833"/>
    </row>
    <row r="834" spans="1:47" x14ac:dyDescent="0.35">
      <c r="A834" t="s">
        <v>188</v>
      </c>
      <c r="B834" t="s">
        <v>31</v>
      </c>
      <c r="C834" t="s">
        <v>149</v>
      </c>
      <c r="D834" t="s">
        <v>159</v>
      </c>
      <c r="E834" t="s">
        <v>162</v>
      </c>
      <c r="G834" t="s">
        <v>1</v>
      </c>
      <c r="K834" t="s">
        <v>185</v>
      </c>
      <c r="L834" t="s">
        <v>122</v>
      </c>
      <c r="M834" s="14">
        <v>44217</v>
      </c>
      <c r="N834" s="14">
        <v>44217</v>
      </c>
      <c r="O834">
        <v>0</v>
      </c>
      <c r="P834">
        <v>205.33</v>
      </c>
      <c r="R834">
        <v>2111070000</v>
      </c>
      <c r="S834">
        <v>161100000</v>
      </c>
      <c r="V834" t="s">
        <v>188</v>
      </c>
      <c r="W834" t="s">
        <v>212</v>
      </c>
      <c r="X834" t="s">
        <v>190</v>
      </c>
      <c r="Y834">
        <v>1</v>
      </c>
      <c r="Z834">
        <v>1</v>
      </c>
      <c r="AA834">
        <v>2021</v>
      </c>
      <c r="AB834">
        <v>205.33</v>
      </c>
      <c r="AC834" t="s">
        <v>14</v>
      </c>
      <c r="AD834" t="s">
        <v>72</v>
      </c>
      <c r="AE834">
        <v>2021</v>
      </c>
      <c r="AF834">
        <v>2021</v>
      </c>
      <c r="AU834"/>
    </row>
    <row r="835" spans="1:47" x14ac:dyDescent="0.35">
      <c r="A835" t="s">
        <v>193</v>
      </c>
      <c r="B835" t="s">
        <v>29</v>
      </c>
      <c r="C835" t="s">
        <v>149</v>
      </c>
      <c r="D835" t="s">
        <v>159</v>
      </c>
      <c r="E835" t="s">
        <v>162</v>
      </c>
      <c r="G835" t="s">
        <v>1</v>
      </c>
      <c r="K835" t="s">
        <v>185</v>
      </c>
      <c r="L835" t="s">
        <v>122</v>
      </c>
      <c r="M835" s="14">
        <v>44217</v>
      </c>
      <c r="N835" s="14">
        <v>44217</v>
      </c>
      <c r="O835">
        <v>0</v>
      </c>
      <c r="P835">
        <v>161.9</v>
      </c>
      <c r="R835">
        <v>2110700000</v>
      </c>
      <c r="S835">
        <v>161020000</v>
      </c>
      <c r="V835" t="s">
        <v>193</v>
      </c>
      <c r="W835" t="s">
        <v>194</v>
      </c>
      <c r="X835" t="s">
        <v>161</v>
      </c>
      <c r="Y835">
        <v>1</v>
      </c>
      <c r="Z835">
        <v>1</v>
      </c>
      <c r="AA835">
        <v>2021</v>
      </c>
      <c r="AB835">
        <v>161.9</v>
      </c>
      <c r="AC835" t="s">
        <v>14</v>
      </c>
      <c r="AD835" t="s">
        <v>72</v>
      </c>
      <c r="AE835">
        <v>2021</v>
      </c>
      <c r="AF835">
        <v>2021</v>
      </c>
      <c r="AU835"/>
    </row>
    <row r="836" spans="1:47" x14ac:dyDescent="0.35">
      <c r="A836" t="s">
        <v>160</v>
      </c>
      <c r="B836" t="s">
        <v>37</v>
      </c>
      <c r="C836" t="s">
        <v>149</v>
      </c>
      <c r="D836" t="s">
        <v>159</v>
      </c>
      <c r="E836" t="s">
        <v>162</v>
      </c>
      <c r="G836" t="s">
        <v>1</v>
      </c>
      <c r="K836" t="s">
        <v>185</v>
      </c>
      <c r="L836" t="s">
        <v>122</v>
      </c>
      <c r="M836" s="14">
        <v>44217</v>
      </c>
      <c r="N836" s="14">
        <v>44217</v>
      </c>
      <c r="O836">
        <v>0</v>
      </c>
      <c r="P836">
        <v>7143.64</v>
      </c>
      <c r="R836">
        <v>2110640000</v>
      </c>
      <c r="S836">
        <v>161017000</v>
      </c>
      <c r="V836" t="s">
        <v>160</v>
      </c>
      <c r="W836" t="s">
        <v>217</v>
      </c>
      <c r="X836" t="s">
        <v>161</v>
      </c>
      <c r="Y836">
        <v>1</v>
      </c>
      <c r="Z836">
        <v>1</v>
      </c>
      <c r="AA836">
        <v>2021</v>
      </c>
      <c r="AB836">
        <v>7143.64</v>
      </c>
      <c r="AC836" t="s">
        <v>14</v>
      </c>
      <c r="AD836" t="s">
        <v>72</v>
      </c>
      <c r="AE836">
        <v>2021</v>
      </c>
      <c r="AF836">
        <v>2021</v>
      </c>
      <c r="AU836"/>
    </row>
    <row r="837" spans="1:47" x14ac:dyDescent="0.35">
      <c r="A837" t="s">
        <v>160</v>
      </c>
      <c r="B837" t="s">
        <v>35</v>
      </c>
      <c r="C837" t="s">
        <v>149</v>
      </c>
      <c r="D837" t="s">
        <v>159</v>
      </c>
      <c r="E837" t="s">
        <v>162</v>
      </c>
      <c r="G837" t="s">
        <v>1</v>
      </c>
      <c r="K837" t="s">
        <v>185</v>
      </c>
      <c r="L837" t="s">
        <v>122</v>
      </c>
      <c r="M837" s="14">
        <v>44217</v>
      </c>
      <c r="N837" s="14">
        <v>44217</v>
      </c>
      <c r="O837">
        <v>0</v>
      </c>
      <c r="P837">
        <v>399.52</v>
      </c>
      <c r="R837">
        <v>2110672000</v>
      </c>
      <c r="S837">
        <v>161020000</v>
      </c>
      <c r="V837" t="s">
        <v>160</v>
      </c>
      <c r="W837" t="s">
        <v>194</v>
      </c>
      <c r="X837" t="s">
        <v>161</v>
      </c>
      <c r="Y837">
        <v>1</v>
      </c>
      <c r="Z837">
        <v>1</v>
      </c>
      <c r="AA837">
        <v>2021</v>
      </c>
      <c r="AB837">
        <v>399.52</v>
      </c>
      <c r="AC837" t="s">
        <v>14</v>
      </c>
      <c r="AD837" t="s">
        <v>72</v>
      </c>
      <c r="AE837">
        <v>2021</v>
      </c>
      <c r="AF837">
        <v>2021</v>
      </c>
      <c r="AU837"/>
    </row>
    <row r="838" spans="1:47" x14ac:dyDescent="0.35">
      <c r="A838" t="s">
        <v>160</v>
      </c>
      <c r="B838" t="s">
        <v>26</v>
      </c>
      <c r="C838" t="s">
        <v>149</v>
      </c>
      <c r="D838" t="s">
        <v>159</v>
      </c>
      <c r="E838" t="s">
        <v>162</v>
      </c>
      <c r="G838" t="s">
        <v>1</v>
      </c>
      <c r="K838" t="s">
        <v>185</v>
      </c>
      <c r="L838" t="s">
        <v>122</v>
      </c>
      <c r="M838" s="14">
        <v>44217</v>
      </c>
      <c r="N838" s="14">
        <v>44217</v>
      </c>
      <c r="O838">
        <v>0</v>
      </c>
      <c r="P838">
        <v>144759.12</v>
      </c>
      <c r="R838">
        <v>2110672000</v>
      </c>
      <c r="S838">
        <v>160000000</v>
      </c>
      <c r="V838" t="s">
        <v>160</v>
      </c>
      <c r="W838" t="s">
        <v>186</v>
      </c>
      <c r="X838" t="s">
        <v>161</v>
      </c>
      <c r="Y838">
        <v>1</v>
      </c>
      <c r="Z838">
        <v>1</v>
      </c>
      <c r="AA838">
        <v>2021</v>
      </c>
      <c r="AB838">
        <v>144759.12</v>
      </c>
      <c r="AC838" t="s">
        <v>14</v>
      </c>
      <c r="AD838" t="s">
        <v>72</v>
      </c>
      <c r="AE838">
        <v>2021</v>
      </c>
      <c r="AF838">
        <v>2021</v>
      </c>
      <c r="AU838"/>
    </row>
    <row r="839" spans="1:47" x14ac:dyDescent="0.35">
      <c r="A839" t="s">
        <v>123</v>
      </c>
      <c r="B839" t="s">
        <v>47</v>
      </c>
      <c r="C839" t="s">
        <v>149</v>
      </c>
      <c r="D839" t="s">
        <v>150</v>
      </c>
      <c r="E839" t="s">
        <v>121</v>
      </c>
      <c r="G839" t="s">
        <v>1</v>
      </c>
      <c r="H839" t="s">
        <v>206</v>
      </c>
      <c r="K839" t="s">
        <v>185</v>
      </c>
      <c r="L839" t="s">
        <v>122</v>
      </c>
      <c r="M839" s="14">
        <v>44217</v>
      </c>
      <c r="N839" s="14">
        <v>44217</v>
      </c>
      <c r="O839">
        <v>0</v>
      </c>
      <c r="P839">
        <v>-27559.919999999998</v>
      </c>
      <c r="R839">
        <v>2220913000</v>
      </c>
      <c r="S839">
        <v>161100000</v>
      </c>
      <c r="V839" t="s">
        <v>123</v>
      </c>
      <c r="W839" t="s">
        <v>212</v>
      </c>
      <c r="X839" t="s">
        <v>124</v>
      </c>
      <c r="Y839">
        <v>1</v>
      </c>
      <c r="Z839">
        <v>1</v>
      </c>
      <c r="AA839">
        <v>2021</v>
      </c>
      <c r="AB839">
        <v>27559.919999999998</v>
      </c>
      <c r="AC839" t="s">
        <v>14</v>
      </c>
      <c r="AD839" t="s">
        <v>9</v>
      </c>
      <c r="AE839">
        <v>2021</v>
      </c>
      <c r="AF839">
        <v>2021</v>
      </c>
      <c r="AU839"/>
    </row>
    <row r="840" spans="1:47" x14ac:dyDescent="0.35">
      <c r="A840" t="s">
        <v>130</v>
      </c>
      <c r="B840" t="s">
        <v>34</v>
      </c>
      <c r="C840" t="s">
        <v>149</v>
      </c>
      <c r="D840" t="s">
        <v>150</v>
      </c>
      <c r="E840" t="s">
        <v>121</v>
      </c>
      <c r="G840" t="s">
        <v>1</v>
      </c>
      <c r="H840" t="s">
        <v>206</v>
      </c>
      <c r="K840" t="s">
        <v>185</v>
      </c>
      <c r="L840" t="s">
        <v>122</v>
      </c>
      <c r="M840" s="14">
        <v>44217</v>
      </c>
      <c r="N840" s="14">
        <v>44217</v>
      </c>
      <c r="O840">
        <v>0</v>
      </c>
      <c r="P840">
        <v>-3959.95</v>
      </c>
      <c r="R840">
        <v>2221511000</v>
      </c>
      <c r="S840">
        <v>161014000</v>
      </c>
      <c r="V840" t="s">
        <v>130</v>
      </c>
      <c r="W840" t="s">
        <v>218</v>
      </c>
      <c r="X840" t="s">
        <v>119</v>
      </c>
      <c r="Y840">
        <v>1</v>
      </c>
      <c r="Z840">
        <v>1</v>
      </c>
      <c r="AA840">
        <v>2021</v>
      </c>
      <c r="AB840">
        <v>3959.95</v>
      </c>
      <c r="AC840" t="s">
        <v>14</v>
      </c>
      <c r="AD840" t="s">
        <v>9</v>
      </c>
      <c r="AE840">
        <v>2021</v>
      </c>
      <c r="AF840">
        <v>2021</v>
      </c>
      <c r="AU840"/>
    </row>
    <row r="841" spans="1:47" x14ac:dyDescent="0.35">
      <c r="A841" t="s">
        <v>160</v>
      </c>
      <c r="B841" t="s">
        <v>25</v>
      </c>
      <c r="C841" t="s">
        <v>149</v>
      </c>
      <c r="D841" t="s">
        <v>159</v>
      </c>
      <c r="E841" t="s">
        <v>162</v>
      </c>
      <c r="G841" t="s">
        <v>1</v>
      </c>
      <c r="K841" t="s">
        <v>185</v>
      </c>
      <c r="L841" t="s">
        <v>122</v>
      </c>
      <c r="M841" s="14">
        <v>44217</v>
      </c>
      <c r="N841" s="14">
        <v>44217</v>
      </c>
      <c r="O841">
        <v>0</v>
      </c>
      <c r="P841">
        <v>81.73</v>
      </c>
      <c r="R841">
        <v>2110672000</v>
      </c>
      <c r="S841">
        <v>161600000</v>
      </c>
      <c r="V841" t="s">
        <v>160</v>
      </c>
      <c r="W841" t="s">
        <v>198</v>
      </c>
      <c r="X841" t="s">
        <v>161</v>
      </c>
      <c r="Y841">
        <v>1</v>
      </c>
      <c r="Z841">
        <v>1</v>
      </c>
      <c r="AA841">
        <v>2021</v>
      </c>
      <c r="AB841">
        <v>81.73</v>
      </c>
      <c r="AC841" t="s">
        <v>14</v>
      </c>
      <c r="AD841" t="s">
        <v>72</v>
      </c>
      <c r="AE841">
        <v>2021</v>
      </c>
      <c r="AF841">
        <v>2021</v>
      </c>
      <c r="AU841"/>
    </row>
    <row r="842" spans="1:47" x14ac:dyDescent="0.35">
      <c r="A842" t="s">
        <v>160</v>
      </c>
      <c r="B842" t="s">
        <v>35</v>
      </c>
      <c r="C842" t="s">
        <v>149</v>
      </c>
      <c r="D842" t="s">
        <v>159</v>
      </c>
      <c r="E842" t="s">
        <v>162</v>
      </c>
      <c r="G842" t="s">
        <v>1</v>
      </c>
      <c r="K842" t="s">
        <v>185</v>
      </c>
      <c r="L842" t="s">
        <v>122</v>
      </c>
      <c r="M842" s="14">
        <v>44217</v>
      </c>
      <c r="N842" s="14">
        <v>44217</v>
      </c>
      <c r="O842">
        <v>0</v>
      </c>
      <c r="P842">
        <v>505.39</v>
      </c>
      <c r="R842">
        <v>2110672000</v>
      </c>
      <c r="S842">
        <v>162700000</v>
      </c>
      <c r="V842" t="s">
        <v>160</v>
      </c>
      <c r="W842" t="s">
        <v>200</v>
      </c>
      <c r="X842" t="s">
        <v>161</v>
      </c>
      <c r="Y842">
        <v>1</v>
      </c>
      <c r="Z842">
        <v>1</v>
      </c>
      <c r="AA842">
        <v>2021</v>
      </c>
      <c r="AB842">
        <v>505.39</v>
      </c>
      <c r="AC842" t="s">
        <v>14</v>
      </c>
      <c r="AD842" t="s">
        <v>72</v>
      </c>
      <c r="AE842">
        <v>2021</v>
      </c>
      <c r="AF842">
        <v>2021</v>
      </c>
      <c r="AU842"/>
    </row>
    <row r="843" spans="1:47" x14ac:dyDescent="0.35">
      <c r="A843" t="s">
        <v>160</v>
      </c>
      <c r="B843" t="s">
        <v>25</v>
      </c>
      <c r="C843" t="s">
        <v>149</v>
      </c>
      <c r="D843" t="s">
        <v>159</v>
      </c>
      <c r="E843" t="s">
        <v>162</v>
      </c>
      <c r="G843" t="s">
        <v>1</v>
      </c>
      <c r="K843" t="s">
        <v>185</v>
      </c>
      <c r="L843" t="s">
        <v>122</v>
      </c>
      <c r="M843" s="14">
        <v>44217</v>
      </c>
      <c r="N843" s="14">
        <v>44217</v>
      </c>
      <c r="O843">
        <v>0</v>
      </c>
      <c r="P843">
        <v>160.81</v>
      </c>
      <c r="R843">
        <v>2110672000</v>
      </c>
      <c r="S843">
        <v>161300000</v>
      </c>
      <c r="V843" t="s">
        <v>160</v>
      </c>
      <c r="W843" t="s">
        <v>192</v>
      </c>
      <c r="X843" t="s">
        <v>161</v>
      </c>
      <c r="Y843">
        <v>1</v>
      </c>
      <c r="Z843">
        <v>1</v>
      </c>
      <c r="AA843">
        <v>2021</v>
      </c>
      <c r="AB843">
        <v>160.81</v>
      </c>
      <c r="AC843" t="s">
        <v>14</v>
      </c>
      <c r="AD843" t="s">
        <v>72</v>
      </c>
      <c r="AE843">
        <v>2021</v>
      </c>
      <c r="AF843">
        <v>2021</v>
      </c>
      <c r="AU843"/>
    </row>
    <row r="844" spans="1:47" x14ac:dyDescent="0.35">
      <c r="A844" t="s">
        <v>160</v>
      </c>
      <c r="B844" t="s">
        <v>50</v>
      </c>
      <c r="C844" t="s">
        <v>149</v>
      </c>
      <c r="D844" t="s">
        <v>159</v>
      </c>
      <c r="E844" t="s">
        <v>162</v>
      </c>
      <c r="G844" t="s">
        <v>1</v>
      </c>
      <c r="K844" t="s">
        <v>185</v>
      </c>
      <c r="L844" t="s">
        <v>122</v>
      </c>
      <c r="M844" s="14">
        <v>44217</v>
      </c>
      <c r="N844" s="14">
        <v>44217</v>
      </c>
      <c r="O844">
        <v>0</v>
      </c>
      <c r="P844">
        <v>453.98</v>
      </c>
      <c r="R844">
        <v>2110672000</v>
      </c>
      <c r="S844">
        <v>162300000</v>
      </c>
      <c r="V844" t="s">
        <v>160</v>
      </c>
      <c r="W844" t="s">
        <v>209</v>
      </c>
      <c r="X844" t="s">
        <v>161</v>
      </c>
      <c r="Y844">
        <v>1</v>
      </c>
      <c r="Z844">
        <v>1</v>
      </c>
      <c r="AA844">
        <v>2021</v>
      </c>
      <c r="AB844">
        <v>453.98</v>
      </c>
      <c r="AC844" t="s">
        <v>14</v>
      </c>
      <c r="AD844" t="s">
        <v>72</v>
      </c>
      <c r="AE844">
        <v>2021</v>
      </c>
      <c r="AF844">
        <v>2021</v>
      </c>
      <c r="AU844"/>
    </row>
    <row r="845" spans="1:47" x14ac:dyDescent="0.35">
      <c r="A845" t="s">
        <v>176</v>
      </c>
      <c r="B845" t="s">
        <v>27</v>
      </c>
      <c r="C845" t="s">
        <v>149</v>
      </c>
      <c r="D845" t="s">
        <v>150</v>
      </c>
      <c r="E845" t="s">
        <v>121</v>
      </c>
      <c r="G845" t="s">
        <v>1</v>
      </c>
      <c r="H845" t="s">
        <v>206</v>
      </c>
      <c r="K845" t="s">
        <v>185</v>
      </c>
      <c r="L845" t="s">
        <v>122</v>
      </c>
      <c r="M845" s="14">
        <v>44217</v>
      </c>
      <c r="N845" s="14">
        <v>44217</v>
      </c>
      <c r="O845">
        <v>0</v>
      </c>
      <c r="P845">
        <v>-2.86</v>
      </c>
      <c r="R845">
        <v>2221517010</v>
      </c>
      <c r="S845">
        <v>161002000</v>
      </c>
      <c r="V845" t="s">
        <v>176</v>
      </c>
      <c r="W845" t="s">
        <v>202</v>
      </c>
      <c r="X845" t="s">
        <v>119</v>
      </c>
      <c r="Y845">
        <v>1</v>
      </c>
      <c r="Z845">
        <v>1</v>
      </c>
      <c r="AA845">
        <v>2021</v>
      </c>
      <c r="AB845">
        <v>2.86</v>
      </c>
      <c r="AC845" t="s">
        <v>14</v>
      </c>
      <c r="AD845" t="s">
        <v>9</v>
      </c>
      <c r="AE845">
        <v>2021</v>
      </c>
      <c r="AF845">
        <v>2021</v>
      </c>
      <c r="AU845"/>
    </row>
    <row r="846" spans="1:47" x14ac:dyDescent="0.35">
      <c r="A846" t="s">
        <v>130</v>
      </c>
      <c r="B846" t="s">
        <v>34</v>
      </c>
      <c r="C846" t="s">
        <v>149</v>
      </c>
      <c r="D846" t="s">
        <v>150</v>
      </c>
      <c r="E846" t="s">
        <v>121</v>
      </c>
      <c r="G846" t="s">
        <v>1</v>
      </c>
      <c r="H846" t="s">
        <v>206</v>
      </c>
      <c r="K846" t="s">
        <v>185</v>
      </c>
      <c r="L846" t="s">
        <v>122</v>
      </c>
      <c r="M846" s="14">
        <v>44217</v>
      </c>
      <c r="N846" s="14">
        <v>44217</v>
      </c>
      <c r="O846">
        <v>0</v>
      </c>
      <c r="P846">
        <v>-32.32</v>
      </c>
      <c r="R846">
        <v>2221511000</v>
      </c>
      <c r="S846">
        <v>162000000</v>
      </c>
      <c r="V846" t="s">
        <v>130</v>
      </c>
      <c r="W846" t="s">
        <v>205</v>
      </c>
      <c r="X846" t="s">
        <v>119</v>
      </c>
      <c r="Y846">
        <v>1</v>
      </c>
      <c r="Z846">
        <v>1</v>
      </c>
      <c r="AA846">
        <v>2021</v>
      </c>
      <c r="AB846">
        <v>32.32</v>
      </c>
      <c r="AC846" t="s">
        <v>14</v>
      </c>
      <c r="AD846" t="s">
        <v>9</v>
      </c>
      <c r="AE846">
        <v>2021</v>
      </c>
      <c r="AF846">
        <v>2021</v>
      </c>
      <c r="AU846"/>
    </row>
    <row r="847" spans="1:47" x14ac:dyDescent="0.35">
      <c r="A847" t="s">
        <v>130</v>
      </c>
      <c r="B847" t="s">
        <v>34</v>
      </c>
      <c r="C847" t="s">
        <v>149</v>
      </c>
      <c r="D847" t="s">
        <v>150</v>
      </c>
      <c r="E847" t="s">
        <v>121</v>
      </c>
      <c r="G847" t="s">
        <v>1</v>
      </c>
      <c r="H847" t="s">
        <v>206</v>
      </c>
      <c r="K847" t="s">
        <v>185</v>
      </c>
      <c r="L847" t="s">
        <v>122</v>
      </c>
      <c r="M847" s="14">
        <v>44217</v>
      </c>
      <c r="N847" s="14">
        <v>44217</v>
      </c>
      <c r="O847">
        <v>0</v>
      </c>
      <c r="P847">
        <v>-4.7300000000000004</v>
      </c>
      <c r="R847">
        <v>2221511000</v>
      </c>
      <c r="S847">
        <v>162000000</v>
      </c>
      <c r="V847" t="s">
        <v>130</v>
      </c>
      <c r="W847" t="s">
        <v>205</v>
      </c>
      <c r="X847" t="s">
        <v>119</v>
      </c>
      <c r="Y847">
        <v>1</v>
      </c>
      <c r="Z847">
        <v>1</v>
      </c>
      <c r="AA847">
        <v>2021</v>
      </c>
      <c r="AB847">
        <v>4.7300000000000004</v>
      </c>
      <c r="AC847" t="s">
        <v>14</v>
      </c>
      <c r="AD847" t="s">
        <v>9</v>
      </c>
      <c r="AE847">
        <v>2021</v>
      </c>
      <c r="AF847">
        <v>2021</v>
      </c>
      <c r="AU847"/>
    </row>
    <row r="848" spans="1:47" x14ac:dyDescent="0.35">
      <c r="A848" t="s">
        <v>160</v>
      </c>
      <c r="B848" t="s">
        <v>26</v>
      </c>
      <c r="C848" t="s">
        <v>149</v>
      </c>
      <c r="D848" t="s">
        <v>159</v>
      </c>
      <c r="E848" t="s">
        <v>162</v>
      </c>
      <c r="G848" t="s">
        <v>1</v>
      </c>
      <c r="K848" t="s">
        <v>185</v>
      </c>
      <c r="L848" t="s">
        <v>122</v>
      </c>
      <c r="M848" s="14">
        <v>44217</v>
      </c>
      <c r="N848" s="14">
        <v>44217</v>
      </c>
      <c r="O848">
        <v>0</v>
      </c>
      <c r="P848">
        <v>1708.1</v>
      </c>
      <c r="R848">
        <v>2110672000</v>
      </c>
      <c r="S848">
        <v>162000000</v>
      </c>
      <c r="V848" t="s">
        <v>160</v>
      </c>
      <c r="W848" t="s">
        <v>205</v>
      </c>
      <c r="X848" t="s">
        <v>161</v>
      </c>
      <c r="Y848">
        <v>1</v>
      </c>
      <c r="Z848">
        <v>1</v>
      </c>
      <c r="AA848">
        <v>2021</v>
      </c>
      <c r="AB848">
        <v>1708.1</v>
      </c>
      <c r="AC848" t="s">
        <v>14</v>
      </c>
      <c r="AD848" t="s">
        <v>72</v>
      </c>
      <c r="AE848">
        <v>2021</v>
      </c>
      <c r="AF848">
        <v>2021</v>
      </c>
      <c r="AU848"/>
    </row>
    <row r="849" spans="1:47" x14ac:dyDescent="0.35">
      <c r="A849" t="s">
        <v>128</v>
      </c>
      <c r="C849" t="s">
        <v>149</v>
      </c>
      <c r="D849" t="s">
        <v>150</v>
      </c>
      <c r="E849" t="s">
        <v>121</v>
      </c>
      <c r="J849" t="s">
        <v>68</v>
      </c>
      <c r="K849" t="s">
        <v>185</v>
      </c>
      <c r="L849" t="s">
        <v>122</v>
      </c>
      <c r="M849" s="14">
        <v>44218</v>
      </c>
      <c r="N849" s="14">
        <v>44218</v>
      </c>
      <c r="P849">
        <v>75517.59</v>
      </c>
      <c r="X849" t="s">
        <v>119</v>
      </c>
      <c r="Y849">
        <v>1</v>
      </c>
      <c r="Z849">
        <v>1</v>
      </c>
      <c r="AA849">
        <v>2021</v>
      </c>
      <c r="AB849">
        <v>0</v>
      </c>
      <c r="AC849" t="s">
        <v>8</v>
      </c>
      <c r="AD849" t="s">
        <v>8</v>
      </c>
      <c r="AE849">
        <v>2021</v>
      </c>
      <c r="AF849">
        <v>2021</v>
      </c>
      <c r="AU849"/>
    </row>
    <row r="850" spans="1:47" x14ac:dyDescent="0.35">
      <c r="A850" t="s">
        <v>170</v>
      </c>
      <c r="C850" t="s">
        <v>149</v>
      </c>
      <c r="D850" t="s">
        <v>150</v>
      </c>
      <c r="E850" t="s">
        <v>162</v>
      </c>
      <c r="K850" t="s">
        <v>185</v>
      </c>
      <c r="L850" t="s">
        <v>122</v>
      </c>
      <c r="M850" s="14">
        <v>44218</v>
      </c>
      <c r="N850" s="14">
        <v>44218</v>
      </c>
      <c r="P850">
        <v>75517.59</v>
      </c>
      <c r="X850" t="s">
        <v>119</v>
      </c>
      <c r="Y850">
        <v>1</v>
      </c>
      <c r="Z850">
        <v>1</v>
      </c>
      <c r="AA850">
        <v>2021</v>
      </c>
      <c r="AB850">
        <v>0</v>
      </c>
      <c r="AC850" t="s">
        <v>8</v>
      </c>
      <c r="AD850" t="s">
        <v>8</v>
      </c>
      <c r="AE850">
        <v>2021</v>
      </c>
      <c r="AF850">
        <v>2021</v>
      </c>
      <c r="AU850"/>
    </row>
    <row r="851" spans="1:47" x14ac:dyDescent="0.35">
      <c r="A851" t="s">
        <v>130</v>
      </c>
      <c r="B851" t="s">
        <v>36</v>
      </c>
      <c r="C851" t="s">
        <v>149</v>
      </c>
      <c r="D851" t="s">
        <v>150</v>
      </c>
      <c r="E851" t="s">
        <v>121</v>
      </c>
      <c r="G851" t="s">
        <v>1</v>
      </c>
      <c r="H851" t="s">
        <v>206</v>
      </c>
      <c r="K851" t="s">
        <v>185</v>
      </c>
      <c r="L851" t="s">
        <v>122</v>
      </c>
      <c r="M851" s="14">
        <v>44218</v>
      </c>
      <c r="N851" s="14">
        <v>44218</v>
      </c>
      <c r="O851">
        <v>0</v>
      </c>
      <c r="P851">
        <v>-4280</v>
      </c>
      <c r="R851">
        <v>2221517110</v>
      </c>
      <c r="S851">
        <v>161021000</v>
      </c>
      <c r="V851" t="s">
        <v>130</v>
      </c>
      <c r="W851" t="s">
        <v>215</v>
      </c>
      <c r="X851" t="s">
        <v>119</v>
      </c>
      <c r="Y851">
        <v>1</v>
      </c>
      <c r="Z851">
        <v>1</v>
      </c>
      <c r="AA851">
        <v>2021</v>
      </c>
      <c r="AB851">
        <v>4280</v>
      </c>
      <c r="AC851" t="s">
        <v>14</v>
      </c>
      <c r="AD851" t="s">
        <v>9</v>
      </c>
      <c r="AE851">
        <v>2021</v>
      </c>
      <c r="AF851">
        <v>2021</v>
      </c>
      <c r="AU851"/>
    </row>
    <row r="852" spans="1:47" x14ac:dyDescent="0.35">
      <c r="A852" t="s">
        <v>160</v>
      </c>
      <c r="B852" t="s">
        <v>28</v>
      </c>
      <c r="C852" t="s">
        <v>149</v>
      </c>
      <c r="D852" t="s">
        <v>159</v>
      </c>
      <c r="E852" t="s">
        <v>162</v>
      </c>
      <c r="G852" t="s">
        <v>1</v>
      </c>
      <c r="K852" t="s">
        <v>185</v>
      </c>
      <c r="L852" t="s">
        <v>122</v>
      </c>
      <c r="M852" s="14">
        <v>44218</v>
      </c>
      <c r="N852" s="14">
        <v>44218</v>
      </c>
      <c r="O852">
        <v>0</v>
      </c>
      <c r="P852">
        <v>49.92</v>
      </c>
      <c r="R852">
        <v>2110672000</v>
      </c>
      <c r="S852">
        <v>161900000</v>
      </c>
      <c r="V852" t="s">
        <v>160</v>
      </c>
      <c r="W852" t="s">
        <v>199</v>
      </c>
      <c r="X852" t="s">
        <v>161</v>
      </c>
      <c r="Y852">
        <v>1</v>
      </c>
      <c r="Z852">
        <v>1</v>
      </c>
      <c r="AA852">
        <v>2021</v>
      </c>
      <c r="AB852">
        <v>49.92</v>
      </c>
      <c r="AC852" t="s">
        <v>14</v>
      </c>
      <c r="AD852" t="s">
        <v>72</v>
      </c>
      <c r="AE852">
        <v>2021</v>
      </c>
      <c r="AF852">
        <v>2021</v>
      </c>
      <c r="AU852"/>
    </row>
    <row r="853" spans="1:47" x14ac:dyDescent="0.35">
      <c r="A853" t="s">
        <v>219</v>
      </c>
      <c r="B853" t="s">
        <v>55</v>
      </c>
      <c r="C853" t="s">
        <v>149</v>
      </c>
      <c r="D853" t="s">
        <v>159</v>
      </c>
      <c r="E853" t="s">
        <v>162</v>
      </c>
      <c r="G853" t="s">
        <v>1</v>
      </c>
      <c r="H853" t="s">
        <v>220</v>
      </c>
      <c r="K853" t="s">
        <v>185</v>
      </c>
      <c r="L853" t="s">
        <v>122</v>
      </c>
      <c r="M853" s="14">
        <v>44218</v>
      </c>
      <c r="N853" s="14">
        <v>44218</v>
      </c>
      <c r="O853">
        <v>0</v>
      </c>
      <c r="P853">
        <v>277306.15000000002</v>
      </c>
      <c r="R853">
        <v>2110810000</v>
      </c>
      <c r="S853">
        <v>161028000</v>
      </c>
      <c r="V853" t="s">
        <v>219</v>
      </c>
      <c r="W853" t="s">
        <v>221</v>
      </c>
      <c r="X853" t="s">
        <v>222</v>
      </c>
      <c r="Y853">
        <v>1</v>
      </c>
      <c r="Z853">
        <v>1</v>
      </c>
      <c r="AA853">
        <v>2021</v>
      </c>
      <c r="AB853">
        <v>277306.15000000002</v>
      </c>
      <c r="AC853" t="s">
        <v>14</v>
      </c>
      <c r="AD853" t="s">
        <v>72</v>
      </c>
      <c r="AE853">
        <v>2021</v>
      </c>
      <c r="AF853">
        <v>2021</v>
      </c>
      <c r="AU853"/>
    </row>
    <row r="854" spans="1:47" x14ac:dyDescent="0.35">
      <c r="A854" t="s">
        <v>160</v>
      </c>
      <c r="B854" t="s">
        <v>25</v>
      </c>
      <c r="C854" t="s">
        <v>149</v>
      </c>
      <c r="D854" t="s">
        <v>159</v>
      </c>
      <c r="E854" t="s">
        <v>162</v>
      </c>
      <c r="G854" t="s">
        <v>1</v>
      </c>
      <c r="K854" t="s">
        <v>185</v>
      </c>
      <c r="L854" t="s">
        <v>122</v>
      </c>
      <c r="M854" s="14">
        <v>44218</v>
      </c>
      <c r="N854" s="14">
        <v>44218</v>
      </c>
      <c r="O854">
        <v>0</v>
      </c>
      <c r="P854">
        <v>74.62</v>
      </c>
      <c r="R854">
        <v>2110672000</v>
      </c>
      <c r="S854">
        <v>161600000</v>
      </c>
      <c r="V854" t="s">
        <v>160</v>
      </c>
      <c r="W854" t="s">
        <v>198</v>
      </c>
      <c r="X854" t="s">
        <v>161</v>
      </c>
      <c r="Y854">
        <v>1</v>
      </c>
      <c r="Z854">
        <v>1</v>
      </c>
      <c r="AA854">
        <v>2021</v>
      </c>
      <c r="AB854">
        <v>74.62</v>
      </c>
      <c r="AC854" t="s">
        <v>14</v>
      </c>
      <c r="AD854" t="s">
        <v>72</v>
      </c>
      <c r="AE854">
        <v>2021</v>
      </c>
      <c r="AF854">
        <v>2021</v>
      </c>
      <c r="AU854"/>
    </row>
    <row r="855" spans="1:47" x14ac:dyDescent="0.35">
      <c r="A855" t="s">
        <v>193</v>
      </c>
      <c r="B855" t="s">
        <v>29</v>
      </c>
      <c r="C855" t="s">
        <v>149</v>
      </c>
      <c r="D855" t="s">
        <v>159</v>
      </c>
      <c r="E855" t="s">
        <v>162</v>
      </c>
      <c r="G855" t="s">
        <v>1</v>
      </c>
      <c r="K855" t="s">
        <v>185</v>
      </c>
      <c r="L855" t="s">
        <v>122</v>
      </c>
      <c r="M855" s="14">
        <v>44218</v>
      </c>
      <c r="N855" s="14">
        <v>44218</v>
      </c>
      <c r="O855">
        <v>0</v>
      </c>
      <c r="P855">
        <v>285.70999999999998</v>
      </c>
      <c r="R855">
        <v>2110700000</v>
      </c>
      <c r="S855">
        <v>162700000</v>
      </c>
      <c r="V855" t="s">
        <v>193</v>
      </c>
      <c r="W855" t="s">
        <v>200</v>
      </c>
      <c r="X855" t="s">
        <v>161</v>
      </c>
      <c r="Y855">
        <v>1</v>
      </c>
      <c r="Z855">
        <v>1</v>
      </c>
      <c r="AA855">
        <v>2021</v>
      </c>
      <c r="AB855">
        <v>285.70999999999998</v>
      </c>
      <c r="AC855" t="s">
        <v>14</v>
      </c>
      <c r="AD855" t="s">
        <v>72</v>
      </c>
      <c r="AE855">
        <v>2021</v>
      </c>
      <c r="AF855">
        <v>2021</v>
      </c>
      <c r="AU855"/>
    </row>
    <row r="856" spans="1:47" x14ac:dyDescent="0.35">
      <c r="A856" t="s">
        <v>188</v>
      </c>
      <c r="B856" t="s">
        <v>31</v>
      </c>
      <c r="C856" t="s">
        <v>149</v>
      </c>
      <c r="D856" t="s">
        <v>159</v>
      </c>
      <c r="E856" t="s">
        <v>162</v>
      </c>
      <c r="G856" t="s">
        <v>1</v>
      </c>
      <c r="K856" t="s">
        <v>185</v>
      </c>
      <c r="L856" t="s">
        <v>122</v>
      </c>
      <c r="M856" s="14">
        <v>44218</v>
      </c>
      <c r="N856" s="14">
        <v>44218</v>
      </c>
      <c r="O856">
        <v>0</v>
      </c>
      <c r="P856">
        <v>3.1</v>
      </c>
      <c r="R856">
        <v>2111070000</v>
      </c>
      <c r="S856">
        <v>161001000</v>
      </c>
      <c r="V856" t="s">
        <v>188</v>
      </c>
      <c r="W856" t="s">
        <v>195</v>
      </c>
      <c r="X856" t="s">
        <v>190</v>
      </c>
      <c r="Y856">
        <v>1</v>
      </c>
      <c r="Z856">
        <v>1</v>
      </c>
      <c r="AA856">
        <v>2021</v>
      </c>
      <c r="AB856">
        <v>3.1</v>
      </c>
      <c r="AC856" t="s">
        <v>14</v>
      </c>
      <c r="AD856" t="s">
        <v>72</v>
      </c>
      <c r="AE856">
        <v>2021</v>
      </c>
      <c r="AF856">
        <v>2021</v>
      </c>
      <c r="AU856"/>
    </row>
    <row r="857" spans="1:47" x14ac:dyDescent="0.35">
      <c r="A857" t="s">
        <v>160</v>
      </c>
      <c r="B857" t="s">
        <v>26</v>
      </c>
      <c r="C857" t="s">
        <v>149</v>
      </c>
      <c r="D857" t="s">
        <v>159</v>
      </c>
      <c r="E857" t="s">
        <v>162</v>
      </c>
      <c r="G857" t="s">
        <v>1</v>
      </c>
      <c r="K857" t="s">
        <v>185</v>
      </c>
      <c r="L857" t="s">
        <v>122</v>
      </c>
      <c r="M857" s="14">
        <v>44218</v>
      </c>
      <c r="N857" s="14">
        <v>44218</v>
      </c>
      <c r="O857">
        <v>0</v>
      </c>
      <c r="P857">
        <v>920.25</v>
      </c>
      <c r="R857">
        <v>2110672000</v>
      </c>
      <c r="S857">
        <v>162600000</v>
      </c>
      <c r="V857" t="s">
        <v>160</v>
      </c>
      <c r="W857" t="s">
        <v>196</v>
      </c>
      <c r="X857" t="s">
        <v>161</v>
      </c>
      <c r="Y857">
        <v>1</v>
      </c>
      <c r="Z857">
        <v>1</v>
      </c>
      <c r="AA857">
        <v>2021</v>
      </c>
      <c r="AB857">
        <v>920.25</v>
      </c>
      <c r="AC857" t="s">
        <v>14</v>
      </c>
      <c r="AD857" t="s">
        <v>72</v>
      </c>
      <c r="AE857">
        <v>2021</v>
      </c>
      <c r="AF857">
        <v>2021</v>
      </c>
      <c r="AU857"/>
    </row>
    <row r="858" spans="1:47" x14ac:dyDescent="0.35">
      <c r="A858" t="s">
        <v>160</v>
      </c>
      <c r="B858" t="s">
        <v>28</v>
      </c>
      <c r="C858" t="s">
        <v>149</v>
      </c>
      <c r="D858" t="s">
        <v>159</v>
      </c>
      <c r="E858" t="s">
        <v>162</v>
      </c>
      <c r="G858" t="s">
        <v>1</v>
      </c>
      <c r="K858" t="s">
        <v>185</v>
      </c>
      <c r="L858" t="s">
        <v>122</v>
      </c>
      <c r="M858" s="14">
        <v>44218</v>
      </c>
      <c r="N858" s="14">
        <v>44218</v>
      </c>
      <c r="O858">
        <v>0</v>
      </c>
      <c r="P858">
        <v>22.78</v>
      </c>
      <c r="R858">
        <v>2110672000</v>
      </c>
      <c r="S858">
        <v>161800000</v>
      </c>
      <c r="V858" t="s">
        <v>160</v>
      </c>
      <c r="W858" t="s">
        <v>197</v>
      </c>
      <c r="X858" t="s">
        <v>161</v>
      </c>
      <c r="Y858">
        <v>1</v>
      </c>
      <c r="Z858">
        <v>1</v>
      </c>
      <c r="AA858">
        <v>2021</v>
      </c>
      <c r="AB858">
        <v>22.78</v>
      </c>
      <c r="AC858" t="s">
        <v>14</v>
      </c>
      <c r="AD858" t="s">
        <v>72</v>
      </c>
      <c r="AE858">
        <v>2021</v>
      </c>
      <c r="AF858">
        <v>2021</v>
      </c>
      <c r="AU858"/>
    </row>
    <row r="859" spans="1:47" x14ac:dyDescent="0.35">
      <c r="A859" t="s">
        <v>160</v>
      </c>
      <c r="B859" t="s">
        <v>26</v>
      </c>
      <c r="C859" t="s">
        <v>149</v>
      </c>
      <c r="D859" t="s">
        <v>159</v>
      </c>
      <c r="E859" t="s">
        <v>162</v>
      </c>
      <c r="G859" t="s">
        <v>1</v>
      </c>
      <c r="K859" t="s">
        <v>185</v>
      </c>
      <c r="L859" t="s">
        <v>122</v>
      </c>
      <c r="M859" s="14">
        <v>44218</v>
      </c>
      <c r="N859" s="14">
        <v>44218</v>
      </c>
      <c r="O859">
        <v>0</v>
      </c>
      <c r="P859">
        <v>963.28</v>
      </c>
      <c r="R859">
        <v>2110672000</v>
      </c>
      <c r="S859">
        <v>162600000</v>
      </c>
      <c r="V859" t="s">
        <v>160</v>
      </c>
      <c r="W859" t="s">
        <v>196</v>
      </c>
      <c r="X859" t="s">
        <v>161</v>
      </c>
      <c r="Y859">
        <v>1</v>
      </c>
      <c r="Z859">
        <v>1</v>
      </c>
      <c r="AA859">
        <v>2021</v>
      </c>
      <c r="AB859">
        <v>963.28</v>
      </c>
      <c r="AC859" t="s">
        <v>14</v>
      </c>
      <c r="AD859" t="s">
        <v>72</v>
      </c>
      <c r="AE859">
        <v>2021</v>
      </c>
      <c r="AF859">
        <v>2021</v>
      </c>
      <c r="AU859"/>
    </row>
    <row r="860" spans="1:47" x14ac:dyDescent="0.35">
      <c r="A860" t="s">
        <v>160</v>
      </c>
      <c r="B860" t="s">
        <v>28</v>
      </c>
      <c r="C860" t="s">
        <v>149</v>
      </c>
      <c r="D860" t="s">
        <v>159</v>
      </c>
      <c r="E860" t="s">
        <v>162</v>
      </c>
      <c r="G860" t="s">
        <v>1</v>
      </c>
      <c r="K860" t="s">
        <v>185</v>
      </c>
      <c r="L860" t="s">
        <v>122</v>
      </c>
      <c r="M860" s="14">
        <v>44218</v>
      </c>
      <c r="N860" s="14">
        <v>44218</v>
      </c>
      <c r="O860">
        <v>0</v>
      </c>
      <c r="P860">
        <v>37.22</v>
      </c>
      <c r="R860">
        <v>2110672000</v>
      </c>
      <c r="S860">
        <v>161800000</v>
      </c>
      <c r="V860" t="s">
        <v>160</v>
      </c>
      <c r="W860" t="s">
        <v>197</v>
      </c>
      <c r="X860" t="s">
        <v>161</v>
      </c>
      <c r="Y860">
        <v>1</v>
      </c>
      <c r="Z860">
        <v>1</v>
      </c>
      <c r="AA860">
        <v>2021</v>
      </c>
      <c r="AB860">
        <v>37.22</v>
      </c>
      <c r="AC860" t="s">
        <v>14</v>
      </c>
      <c r="AD860" t="s">
        <v>72</v>
      </c>
      <c r="AE860">
        <v>2021</v>
      </c>
      <c r="AF860">
        <v>2021</v>
      </c>
      <c r="AU860"/>
    </row>
    <row r="861" spans="1:47" x14ac:dyDescent="0.35">
      <c r="A861" t="s">
        <v>160</v>
      </c>
      <c r="B861" t="s">
        <v>25</v>
      </c>
      <c r="C861" t="s">
        <v>149</v>
      </c>
      <c r="D861" t="s">
        <v>159</v>
      </c>
      <c r="E861" t="s">
        <v>162</v>
      </c>
      <c r="G861" t="s">
        <v>1</v>
      </c>
      <c r="K861" t="s">
        <v>185</v>
      </c>
      <c r="L861" t="s">
        <v>122</v>
      </c>
      <c r="M861" s="14">
        <v>44218</v>
      </c>
      <c r="N861" s="14">
        <v>44218</v>
      </c>
      <c r="O861">
        <v>0</v>
      </c>
      <c r="P861">
        <v>43.06</v>
      </c>
      <c r="R861">
        <v>2110672000</v>
      </c>
      <c r="S861">
        <v>161300000</v>
      </c>
      <c r="V861" t="s">
        <v>160</v>
      </c>
      <c r="W861" t="s">
        <v>192</v>
      </c>
      <c r="X861" t="s">
        <v>161</v>
      </c>
      <c r="Y861">
        <v>1</v>
      </c>
      <c r="Z861">
        <v>1</v>
      </c>
      <c r="AA861">
        <v>2021</v>
      </c>
      <c r="AB861">
        <v>43.06</v>
      </c>
      <c r="AC861" t="s">
        <v>14</v>
      </c>
      <c r="AD861" t="s">
        <v>72</v>
      </c>
      <c r="AE861">
        <v>2021</v>
      </c>
      <c r="AF861">
        <v>2021</v>
      </c>
      <c r="AU861"/>
    </row>
    <row r="862" spans="1:47" x14ac:dyDescent="0.35">
      <c r="A862" t="s">
        <v>188</v>
      </c>
      <c r="B862" t="s">
        <v>31</v>
      </c>
      <c r="C862" t="s">
        <v>149</v>
      </c>
      <c r="D862" t="s">
        <v>159</v>
      </c>
      <c r="E862" t="s">
        <v>162</v>
      </c>
      <c r="G862" t="s">
        <v>1</v>
      </c>
      <c r="K862" t="s">
        <v>185</v>
      </c>
      <c r="L862" t="s">
        <v>122</v>
      </c>
      <c r="M862" s="14">
        <v>44218</v>
      </c>
      <c r="N862" s="14">
        <v>44218</v>
      </c>
      <c r="O862">
        <v>0</v>
      </c>
      <c r="P862">
        <v>964.69</v>
      </c>
      <c r="R862">
        <v>2111070000</v>
      </c>
      <c r="S862">
        <v>161001000</v>
      </c>
      <c r="V862" t="s">
        <v>188</v>
      </c>
      <c r="W862" t="s">
        <v>195</v>
      </c>
      <c r="X862" t="s">
        <v>190</v>
      </c>
      <c r="Y862">
        <v>1</v>
      </c>
      <c r="Z862">
        <v>1</v>
      </c>
      <c r="AA862">
        <v>2021</v>
      </c>
      <c r="AB862">
        <v>964.69</v>
      </c>
      <c r="AC862" t="s">
        <v>14</v>
      </c>
      <c r="AD862" t="s">
        <v>72</v>
      </c>
      <c r="AE862">
        <v>2021</v>
      </c>
      <c r="AF862">
        <v>2021</v>
      </c>
      <c r="AU862"/>
    </row>
    <row r="863" spans="1:47" x14ac:dyDescent="0.35">
      <c r="A863" t="s">
        <v>160</v>
      </c>
      <c r="B863" t="s">
        <v>25</v>
      </c>
      <c r="C863" t="s">
        <v>149</v>
      </c>
      <c r="D863" t="s">
        <v>159</v>
      </c>
      <c r="E863" t="s">
        <v>162</v>
      </c>
      <c r="G863" t="s">
        <v>1</v>
      </c>
      <c r="K863" t="s">
        <v>185</v>
      </c>
      <c r="L863" t="s">
        <v>122</v>
      </c>
      <c r="M863" s="14">
        <v>44218</v>
      </c>
      <c r="N863" s="14">
        <v>44218</v>
      </c>
      <c r="O863">
        <v>0</v>
      </c>
      <c r="P863">
        <v>713.6</v>
      </c>
      <c r="R863">
        <v>2110672000</v>
      </c>
      <c r="S863">
        <v>161300000</v>
      </c>
      <c r="V863" t="s">
        <v>160</v>
      </c>
      <c r="W863" t="s">
        <v>192</v>
      </c>
      <c r="X863" t="s">
        <v>161</v>
      </c>
      <c r="Y863">
        <v>1</v>
      </c>
      <c r="Z863">
        <v>1</v>
      </c>
      <c r="AA863">
        <v>2021</v>
      </c>
      <c r="AB863">
        <v>713.6</v>
      </c>
      <c r="AC863" t="s">
        <v>14</v>
      </c>
      <c r="AD863" t="s">
        <v>72</v>
      </c>
      <c r="AE863">
        <v>2021</v>
      </c>
      <c r="AF863">
        <v>2021</v>
      </c>
      <c r="AU863"/>
    </row>
    <row r="864" spans="1:47" x14ac:dyDescent="0.35">
      <c r="A864" t="s">
        <v>160</v>
      </c>
      <c r="B864" t="s">
        <v>26</v>
      </c>
      <c r="C864" t="s">
        <v>149</v>
      </c>
      <c r="D864" t="s">
        <v>159</v>
      </c>
      <c r="E864" t="s">
        <v>162</v>
      </c>
      <c r="G864" t="s">
        <v>1</v>
      </c>
      <c r="K864" t="s">
        <v>185</v>
      </c>
      <c r="L864" t="s">
        <v>122</v>
      </c>
      <c r="M864" s="14">
        <v>44218</v>
      </c>
      <c r="N864" s="14">
        <v>44218</v>
      </c>
      <c r="O864">
        <v>0</v>
      </c>
      <c r="P864">
        <v>553.51</v>
      </c>
      <c r="R864">
        <v>2110672000</v>
      </c>
      <c r="S864">
        <v>162300000</v>
      </c>
      <c r="V864" t="s">
        <v>160</v>
      </c>
      <c r="W864" t="s">
        <v>209</v>
      </c>
      <c r="X864" t="s">
        <v>161</v>
      </c>
      <c r="Y864">
        <v>1</v>
      </c>
      <c r="Z864">
        <v>1</v>
      </c>
      <c r="AA864">
        <v>2021</v>
      </c>
      <c r="AB864">
        <v>553.51</v>
      </c>
      <c r="AC864" t="s">
        <v>14</v>
      </c>
      <c r="AD864" t="s">
        <v>72</v>
      </c>
      <c r="AE864">
        <v>2021</v>
      </c>
      <c r="AF864">
        <v>2021</v>
      </c>
      <c r="AU864"/>
    </row>
    <row r="865" spans="1:47" x14ac:dyDescent="0.35">
      <c r="A865" t="s">
        <v>160</v>
      </c>
      <c r="B865" t="s">
        <v>25</v>
      </c>
      <c r="C865" t="s">
        <v>149</v>
      </c>
      <c r="D865" t="s">
        <v>159</v>
      </c>
      <c r="E865" t="s">
        <v>162</v>
      </c>
      <c r="G865" t="s">
        <v>1</v>
      </c>
      <c r="K865" t="s">
        <v>185</v>
      </c>
      <c r="L865" t="s">
        <v>122</v>
      </c>
      <c r="M865" s="14">
        <v>44218</v>
      </c>
      <c r="N865" s="14">
        <v>44218</v>
      </c>
      <c r="O865">
        <v>0</v>
      </c>
      <c r="P865">
        <v>182.76</v>
      </c>
      <c r="R865">
        <v>2110672000</v>
      </c>
      <c r="S865">
        <v>161300000</v>
      </c>
      <c r="V865" t="s">
        <v>160</v>
      </c>
      <c r="W865" t="s">
        <v>192</v>
      </c>
      <c r="X865" t="s">
        <v>161</v>
      </c>
      <c r="Y865">
        <v>1</v>
      </c>
      <c r="Z865">
        <v>1</v>
      </c>
      <c r="AA865">
        <v>2021</v>
      </c>
      <c r="AB865">
        <v>182.76</v>
      </c>
      <c r="AC865" t="s">
        <v>14</v>
      </c>
      <c r="AD865" t="s">
        <v>72</v>
      </c>
      <c r="AE865">
        <v>2021</v>
      </c>
      <c r="AF865">
        <v>2021</v>
      </c>
      <c r="AU865"/>
    </row>
    <row r="866" spans="1:47" x14ac:dyDescent="0.35">
      <c r="A866" t="s">
        <v>160</v>
      </c>
      <c r="B866" t="s">
        <v>35</v>
      </c>
      <c r="C866" t="s">
        <v>149</v>
      </c>
      <c r="D866" t="s">
        <v>159</v>
      </c>
      <c r="E866" t="s">
        <v>162</v>
      </c>
      <c r="G866" t="s">
        <v>1</v>
      </c>
      <c r="K866" t="s">
        <v>185</v>
      </c>
      <c r="L866" t="s">
        <v>122</v>
      </c>
      <c r="M866" s="14">
        <v>44218</v>
      </c>
      <c r="N866" s="14">
        <v>44218</v>
      </c>
      <c r="O866">
        <v>0</v>
      </c>
      <c r="P866">
        <v>118.43</v>
      </c>
      <c r="R866">
        <v>2110672000</v>
      </c>
      <c r="S866">
        <v>161021000</v>
      </c>
      <c r="V866" t="s">
        <v>160</v>
      </c>
      <c r="W866" t="s">
        <v>215</v>
      </c>
      <c r="X866" t="s">
        <v>161</v>
      </c>
      <c r="Y866">
        <v>1</v>
      </c>
      <c r="Z866">
        <v>1</v>
      </c>
      <c r="AA866">
        <v>2021</v>
      </c>
      <c r="AB866">
        <v>118.43</v>
      </c>
      <c r="AC866" t="s">
        <v>14</v>
      </c>
      <c r="AD866" t="s">
        <v>72</v>
      </c>
      <c r="AE866">
        <v>2021</v>
      </c>
      <c r="AF866">
        <v>2021</v>
      </c>
      <c r="AU866"/>
    </row>
    <row r="867" spans="1:47" x14ac:dyDescent="0.35">
      <c r="A867" t="s">
        <v>193</v>
      </c>
      <c r="B867" t="s">
        <v>29</v>
      </c>
      <c r="C867" t="s">
        <v>149</v>
      </c>
      <c r="D867" t="s">
        <v>159</v>
      </c>
      <c r="E867" t="s">
        <v>162</v>
      </c>
      <c r="G867" t="s">
        <v>1</v>
      </c>
      <c r="K867" t="s">
        <v>185</v>
      </c>
      <c r="L867" t="s">
        <v>122</v>
      </c>
      <c r="M867" s="14">
        <v>44218</v>
      </c>
      <c r="N867" s="14">
        <v>44218</v>
      </c>
      <c r="O867">
        <v>0</v>
      </c>
      <c r="P867">
        <v>3809.06</v>
      </c>
      <c r="R867">
        <v>2110700000</v>
      </c>
      <c r="S867">
        <v>161100000</v>
      </c>
      <c r="V867" t="s">
        <v>193</v>
      </c>
      <c r="W867" t="s">
        <v>212</v>
      </c>
      <c r="X867" t="s">
        <v>161</v>
      </c>
      <c r="Y867">
        <v>1</v>
      </c>
      <c r="Z867">
        <v>1</v>
      </c>
      <c r="AA867">
        <v>2021</v>
      </c>
      <c r="AB867">
        <v>3809.06</v>
      </c>
      <c r="AC867" t="s">
        <v>14</v>
      </c>
      <c r="AD867" t="s">
        <v>72</v>
      </c>
      <c r="AE867">
        <v>2021</v>
      </c>
      <c r="AF867">
        <v>2021</v>
      </c>
      <c r="AU867"/>
    </row>
    <row r="868" spans="1:47" x14ac:dyDescent="0.35">
      <c r="A868" t="s">
        <v>118</v>
      </c>
      <c r="C868" t="s">
        <v>149</v>
      </c>
      <c r="D868" t="s">
        <v>150</v>
      </c>
      <c r="E868" t="s">
        <v>121</v>
      </c>
      <c r="J868" t="s">
        <v>6</v>
      </c>
      <c r="K868" t="s">
        <v>185</v>
      </c>
      <c r="L868" t="s">
        <v>122</v>
      </c>
      <c r="M868" s="14">
        <v>44221</v>
      </c>
      <c r="N868" s="14">
        <v>44221</v>
      </c>
      <c r="P868">
        <v>1380952.38</v>
      </c>
      <c r="X868" t="s">
        <v>119</v>
      </c>
      <c r="Y868">
        <v>1</v>
      </c>
      <c r="Z868">
        <v>1</v>
      </c>
      <c r="AA868">
        <v>2021</v>
      </c>
      <c r="AB868">
        <v>0</v>
      </c>
      <c r="AC868" t="s">
        <v>8</v>
      </c>
      <c r="AD868" t="s">
        <v>8</v>
      </c>
      <c r="AE868">
        <v>2021</v>
      </c>
      <c r="AF868">
        <v>2021</v>
      </c>
      <c r="AU868"/>
    </row>
    <row r="869" spans="1:47" x14ac:dyDescent="0.35">
      <c r="A869" t="s">
        <v>174</v>
      </c>
      <c r="C869" t="s">
        <v>149</v>
      </c>
      <c r="D869" t="s">
        <v>150</v>
      </c>
      <c r="E869" t="s">
        <v>162</v>
      </c>
      <c r="K869" t="s">
        <v>185</v>
      </c>
      <c r="L869" t="s">
        <v>122</v>
      </c>
      <c r="M869" s="14">
        <v>44221</v>
      </c>
      <c r="N869" s="14">
        <v>44221</v>
      </c>
      <c r="P869">
        <v>1380952.38</v>
      </c>
      <c r="X869" t="s">
        <v>157</v>
      </c>
      <c r="Y869">
        <v>1</v>
      </c>
      <c r="Z869">
        <v>1</v>
      </c>
      <c r="AA869">
        <v>2021</v>
      </c>
      <c r="AB869">
        <v>0</v>
      </c>
      <c r="AC869" t="s">
        <v>8</v>
      </c>
      <c r="AD869" t="s">
        <v>8</v>
      </c>
      <c r="AE869">
        <v>2021</v>
      </c>
      <c r="AF869">
        <v>2021</v>
      </c>
      <c r="AU869"/>
    </row>
    <row r="870" spans="1:47" x14ac:dyDescent="0.35">
      <c r="A870" t="s">
        <v>160</v>
      </c>
      <c r="B870" t="s">
        <v>50</v>
      </c>
      <c r="C870" t="s">
        <v>149</v>
      </c>
      <c r="D870" t="s">
        <v>159</v>
      </c>
      <c r="E870" t="s">
        <v>162</v>
      </c>
      <c r="G870" t="s">
        <v>1</v>
      </c>
      <c r="K870" t="s">
        <v>185</v>
      </c>
      <c r="L870" t="s">
        <v>122</v>
      </c>
      <c r="M870" s="14">
        <v>44221</v>
      </c>
      <c r="N870" s="14">
        <v>44221</v>
      </c>
      <c r="O870">
        <v>0</v>
      </c>
      <c r="P870">
        <v>1660.54</v>
      </c>
      <c r="R870">
        <v>2110672000</v>
      </c>
      <c r="S870">
        <v>162300000</v>
      </c>
      <c r="V870" t="s">
        <v>160</v>
      </c>
      <c r="W870" t="s">
        <v>209</v>
      </c>
      <c r="X870" t="s">
        <v>161</v>
      </c>
      <c r="Y870">
        <v>1</v>
      </c>
      <c r="Z870">
        <v>1</v>
      </c>
      <c r="AA870">
        <v>2021</v>
      </c>
      <c r="AB870">
        <v>1660.54</v>
      </c>
      <c r="AC870" t="s">
        <v>14</v>
      </c>
      <c r="AD870" t="s">
        <v>72</v>
      </c>
      <c r="AE870">
        <v>2021</v>
      </c>
      <c r="AF870">
        <v>2021</v>
      </c>
      <c r="AU870"/>
    </row>
    <row r="871" spans="1:47" x14ac:dyDescent="0.35">
      <c r="A871" t="s">
        <v>160</v>
      </c>
      <c r="B871" t="s">
        <v>26</v>
      </c>
      <c r="C871" t="s">
        <v>149</v>
      </c>
      <c r="D871" t="s">
        <v>159</v>
      </c>
      <c r="E871" t="s">
        <v>162</v>
      </c>
      <c r="G871" t="s">
        <v>1</v>
      </c>
      <c r="K871" t="s">
        <v>185</v>
      </c>
      <c r="L871" t="s">
        <v>122</v>
      </c>
      <c r="M871" s="14">
        <v>44221</v>
      </c>
      <c r="N871" s="14">
        <v>44221</v>
      </c>
      <c r="O871">
        <v>0</v>
      </c>
      <c r="P871">
        <v>132356.15</v>
      </c>
      <c r="R871">
        <v>2110672000</v>
      </c>
      <c r="S871">
        <v>162800000</v>
      </c>
      <c r="V871" t="s">
        <v>160</v>
      </c>
      <c r="W871" t="s">
        <v>204</v>
      </c>
      <c r="X871" t="s">
        <v>161</v>
      </c>
      <c r="Y871">
        <v>1</v>
      </c>
      <c r="Z871">
        <v>1</v>
      </c>
      <c r="AA871">
        <v>2021</v>
      </c>
      <c r="AB871">
        <v>132356.15</v>
      </c>
      <c r="AC871" t="s">
        <v>14</v>
      </c>
      <c r="AD871" t="s">
        <v>72</v>
      </c>
      <c r="AE871">
        <v>2021</v>
      </c>
      <c r="AF871">
        <v>2021</v>
      </c>
      <c r="AU871"/>
    </row>
    <row r="872" spans="1:47" x14ac:dyDescent="0.35">
      <c r="A872" t="s">
        <v>160</v>
      </c>
      <c r="B872" t="s">
        <v>50</v>
      </c>
      <c r="C872" t="s">
        <v>149</v>
      </c>
      <c r="D872" t="s">
        <v>159</v>
      </c>
      <c r="E872" t="s">
        <v>162</v>
      </c>
      <c r="G872" t="s">
        <v>1</v>
      </c>
      <c r="K872" t="s">
        <v>185</v>
      </c>
      <c r="L872" t="s">
        <v>122</v>
      </c>
      <c r="M872" s="14">
        <v>44221</v>
      </c>
      <c r="N872" s="14">
        <v>44221</v>
      </c>
      <c r="O872">
        <v>0</v>
      </c>
      <c r="P872">
        <v>2907.1</v>
      </c>
      <c r="R872">
        <v>2110672000</v>
      </c>
      <c r="S872">
        <v>162300000</v>
      </c>
      <c r="V872" t="s">
        <v>160</v>
      </c>
      <c r="W872" t="s">
        <v>209</v>
      </c>
      <c r="X872" t="s">
        <v>161</v>
      </c>
      <c r="Y872">
        <v>1</v>
      </c>
      <c r="Z872">
        <v>1</v>
      </c>
      <c r="AA872">
        <v>2021</v>
      </c>
      <c r="AB872">
        <v>2907.1</v>
      </c>
      <c r="AC872" t="s">
        <v>14</v>
      </c>
      <c r="AD872" t="s">
        <v>72</v>
      </c>
      <c r="AE872">
        <v>2021</v>
      </c>
      <c r="AF872">
        <v>2021</v>
      </c>
      <c r="AU872"/>
    </row>
    <row r="873" spans="1:47" x14ac:dyDescent="0.35">
      <c r="A873" t="s">
        <v>160</v>
      </c>
      <c r="B873" t="s">
        <v>26</v>
      </c>
      <c r="C873" t="s">
        <v>149</v>
      </c>
      <c r="D873" t="s">
        <v>159</v>
      </c>
      <c r="E873" t="s">
        <v>162</v>
      </c>
      <c r="G873" t="s">
        <v>1</v>
      </c>
      <c r="K873" t="s">
        <v>185</v>
      </c>
      <c r="L873" t="s">
        <v>122</v>
      </c>
      <c r="M873" s="14">
        <v>44221</v>
      </c>
      <c r="N873" s="14">
        <v>44221</v>
      </c>
      <c r="O873">
        <v>0</v>
      </c>
      <c r="P873">
        <v>36.32</v>
      </c>
      <c r="R873">
        <v>2110672000</v>
      </c>
      <c r="S873">
        <v>162600000</v>
      </c>
      <c r="V873" t="s">
        <v>160</v>
      </c>
      <c r="W873" t="s">
        <v>196</v>
      </c>
      <c r="X873" t="s">
        <v>161</v>
      </c>
      <c r="Y873">
        <v>1</v>
      </c>
      <c r="Z873">
        <v>1</v>
      </c>
      <c r="AA873">
        <v>2021</v>
      </c>
      <c r="AB873">
        <v>36.32</v>
      </c>
      <c r="AC873" t="s">
        <v>14</v>
      </c>
      <c r="AD873" t="s">
        <v>72</v>
      </c>
      <c r="AE873">
        <v>2021</v>
      </c>
      <c r="AF873">
        <v>2021</v>
      </c>
      <c r="AU873"/>
    </row>
    <row r="874" spans="1:47" x14ac:dyDescent="0.35">
      <c r="A874" t="s">
        <v>130</v>
      </c>
      <c r="B874" t="s">
        <v>36</v>
      </c>
      <c r="C874" t="s">
        <v>149</v>
      </c>
      <c r="D874" t="s">
        <v>150</v>
      </c>
      <c r="E874" t="s">
        <v>121</v>
      </c>
      <c r="G874" t="s">
        <v>1</v>
      </c>
      <c r="H874" t="s">
        <v>206</v>
      </c>
      <c r="K874" t="s">
        <v>185</v>
      </c>
      <c r="L874" t="s">
        <v>122</v>
      </c>
      <c r="M874" s="14">
        <v>44221</v>
      </c>
      <c r="N874" s="14">
        <v>44221</v>
      </c>
      <c r="O874">
        <v>0</v>
      </c>
      <c r="P874">
        <v>-14597.77</v>
      </c>
      <c r="R874">
        <v>2221517110</v>
      </c>
      <c r="S874">
        <v>161013000</v>
      </c>
      <c r="V874" t="s">
        <v>130</v>
      </c>
      <c r="W874" t="s">
        <v>223</v>
      </c>
      <c r="X874" t="s">
        <v>119</v>
      </c>
      <c r="Y874">
        <v>1</v>
      </c>
      <c r="Z874">
        <v>1</v>
      </c>
      <c r="AA874">
        <v>2021</v>
      </c>
      <c r="AB874">
        <v>14597.77</v>
      </c>
      <c r="AC874" t="s">
        <v>14</v>
      </c>
      <c r="AD874" t="s">
        <v>9</v>
      </c>
      <c r="AE874">
        <v>2021</v>
      </c>
      <c r="AF874">
        <v>2021</v>
      </c>
      <c r="AU874"/>
    </row>
    <row r="875" spans="1:47" x14ac:dyDescent="0.35">
      <c r="A875" t="s">
        <v>160</v>
      </c>
      <c r="B875" t="s">
        <v>25</v>
      </c>
      <c r="C875" t="s">
        <v>149</v>
      </c>
      <c r="D875" t="s">
        <v>159</v>
      </c>
      <c r="E875" t="s">
        <v>162</v>
      </c>
      <c r="G875" t="s">
        <v>1</v>
      </c>
      <c r="K875" t="s">
        <v>185</v>
      </c>
      <c r="L875" t="s">
        <v>122</v>
      </c>
      <c r="M875" s="14">
        <v>44221</v>
      </c>
      <c r="N875" s="14">
        <v>44221</v>
      </c>
      <c r="O875">
        <v>0</v>
      </c>
      <c r="P875">
        <v>330.69</v>
      </c>
      <c r="R875">
        <v>2110672000</v>
      </c>
      <c r="S875">
        <v>161600000</v>
      </c>
      <c r="V875" t="s">
        <v>160</v>
      </c>
      <c r="W875" t="s">
        <v>198</v>
      </c>
      <c r="X875" t="s">
        <v>161</v>
      </c>
      <c r="Y875">
        <v>1</v>
      </c>
      <c r="Z875">
        <v>1</v>
      </c>
      <c r="AA875">
        <v>2021</v>
      </c>
      <c r="AB875">
        <v>330.69</v>
      </c>
      <c r="AC875" t="s">
        <v>14</v>
      </c>
      <c r="AD875" t="s">
        <v>72</v>
      </c>
      <c r="AE875">
        <v>2021</v>
      </c>
      <c r="AF875">
        <v>2021</v>
      </c>
      <c r="AU875"/>
    </row>
    <row r="876" spans="1:47" x14ac:dyDescent="0.35">
      <c r="A876" t="s">
        <v>143</v>
      </c>
      <c r="B876" t="s">
        <v>48</v>
      </c>
      <c r="C876" t="s">
        <v>149</v>
      </c>
      <c r="D876" t="s">
        <v>159</v>
      </c>
      <c r="E876" t="s">
        <v>121</v>
      </c>
      <c r="G876" t="s">
        <v>1</v>
      </c>
      <c r="K876" t="s">
        <v>185</v>
      </c>
      <c r="L876" t="s">
        <v>122</v>
      </c>
      <c r="M876" s="14">
        <v>44221</v>
      </c>
      <c r="N876" s="14">
        <v>44221</v>
      </c>
      <c r="O876">
        <v>0</v>
      </c>
      <c r="P876">
        <v>1190476.19</v>
      </c>
      <c r="R876">
        <v>2220510000</v>
      </c>
      <c r="S876">
        <v>161020000</v>
      </c>
      <c r="V876" t="s">
        <v>143</v>
      </c>
      <c r="W876" t="s">
        <v>194</v>
      </c>
      <c r="X876" t="s">
        <v>144</v>
      </c>
      <c r="Y876">
        <v>1</v>
      </c>
      <c r="Z876">
        <v>1</v>
      </c>
      <c r="AA876">
        <v>2021</v>
      </c>
      <c r="AB876">
        <v>1190476.19</v>
      </c>
      <c r="AC876" t="s">
        <v>14</v>
      </c>
      <c r="AD876" t="s">
        <v>72</v>
      </c>
      <c r="AE876">
        <v>2021</v>
      </c>
      <c r="AF876">
        <v>2021</v>
      </c>
      <c r="AU876"/>
    </row>
    <row r="877" spans="1:47" x14ac:dyDescent="0.35">
      <c r="A877" t="s">
        <v>193</v>
      </c>
      <c r="B877" t="s">
        <v>29</v>
      </c>
      <c r="C877" t="s">
        <v>149</v>
      </c>
      <c r="D877" t="s">
        <v>159</v>
      </c>
      <c r="E877" t="s">
        <v>162</v>
      </c>
      <c r="G877" t="s">
        <v>1</v>
      </c>
      <c r="K877" t="s">
        <v>185</v>
      </c>
      <c r="L877" t="s">
        <v>122</v>
      </c>
      <c r="M877" s="14">
        <v>44221</v>
      </c>
      <c r="N877" s="14">
        <v>44221</v>
      </c>
      <c r="O877">
        <v>0</v>
      </c>
      <c r="P877">
        <v>357.14</v>
      </c>
      <c r="R877">
        <v>2110700000</v>
      </c>
      <c r="S877">
        <v>161020000</v>
      </c>
      <c r="V877" t="s">
        <v>193</v>
      </c>
      <c r="W877" t="s">
        <v>194</v>
      </c>
      <c r="X877" t="s">
        <v>161</v>
      </c>
      <c r="Y877">
        <v>1</v>
      </c>
      <c r="Z877">
        <v>1</v>
      </c>
      <c r="AA877">
        <v>2021</v>
      </c>
      <c r="AB877">
        <v>357.14</v>
      </c>
      <c r="AC877" t="s">
        <v>14</v>
      </c>
      <c r="AD877" t="s">
        <v>72</v>
      </c>
      <c r="AE877">
        <v>2021</v>
      </c>
      <c r="AF877">
        <v>2021</v>
      </c>
      <c r="AU877"/>
    </row>
    <row r="878" spans="1:47" x14ac:dyDescent="0.35">
      <c r="A878" t="s">
        <v>148</v>
      </c>
      <c r="C878" t="s">
        <v>149</v>
      </c>
      <c r="D878" t="s">
        <v>150</v>
      </c>
      <c r="E878" t="s">
        <v>162</v>
      </c>
      <c r="K878" t="s">
        <v>185</v>
      </c>
      <c r="L878" t="s">
        <v>122</v>
      </c>
      <c r="M878" s="14">
        <v>44221</v>
      </c>
      <c r="N878" s="14">
        <v>44221</v>
      </c>
      <c r="O878">
        <v>0</v>
      </c>
      <c r="P878">
        <v>111904.76</v>
      </c>
      <c r="R878">
        <v>2110210000</v>
      </c>
      <c r="S878">
        <v>161002000</v>
      </c>
      <c r="V878" t="s">
        <v>148</v>
      </c>
      <c r="W878" t="s">
        <v>202</v>
      </c>
      <c r="X878" t="s">
        <v>152</v>
      </c>
      <c r="Y878">
        <v>1</v>
      </c>
      <c r="Z878">
        <v>1</v>
      </c>
      <c r="AA878">
        <v>2021</v>
      </c>
      <c r="AB878">
        <v>111904.76</v>
      </c>
      <c r="AC878" t="s">
        <v>14</v>
      </c>
      <c r="AD878" t="s">
        <v>72</v>
      </c>
      <c r="AE878">
        <v>2021</v>
      </c>
      <c r="AF878">
        <v>2021</v>
      </c>
      <c r="AU878"/>
    </row>
    <row r="879" spans="1:47" x14ac:dyDescent="0.35">
      <c r="A879" t="s">
        <v>188</v>
      </c>
      <c r="B879" t="s">
        <v>31</v>
      </c>
      <c r="C879" t="s">
        <v>149</v>
      </c>
      <c r="D879" t="s">
        <v>159</v>
      </c>
      <c r="E879" t="s">
        <v>162</v>
      </c>
      <c r="G879" t="s">
        <v>1</v>
      </c>
      <c r="K879" t="s">
        <v>185</v>
      </c>
      <c r="L879" t="s">
        <v>122</v>
      </c>
      <c r="M879" s="14">
        <v>44221</v>
      </c>
      <c r="N879" s="14">
        <v>44221</v>
      </c>
      <c r="O879">
        <v>0</v>
      </c>
      <c r="P879">
        <v>263.81</v>
      </c>
      <c r="R879">
        <v>2111070000</v>
      </c>
      <c r="S879">
        <v>161001000</v>
      </c>
      <c r="V879" t="s">
        <v>188</v>
      </c>
      <c r="W879" t="s">
        <v>195</v>
      </c>
      <c r="X879" t="s">
        <v>190</v>
      </c>
      <c r="Y879">
        <v>1</v>
      </c>
      <c r="Z879">
        <v>1</v>
      </c>
      <c r="AA879">
        <v>2021</v>
      </c>
      <c r="AB879">
        <v>263.81</v>
      </c>
      <c r="AC879" t="s">
        <v>14</v>
      </c>
      <c r="AD879" t="s">
        <v>72</v>
      </c>
      <c r="AE879">
        <v>2021</v>
      </c>
      <c r="AF879">
        <v>2021</v>
      </c>
      <c r="AU879"/>
    </row>
    <row r="880" spans="1:47" x14ac:dyDescent="0.35">
      <c r="A880" t="s">
        <v>160</v>
      </c>
      <c r="B880" t="s">
        <v>25</v>
      </c>
      <c r="C880" t="s">
        <v>149</v>
      </c>
      <c r="D880" t="s">
        <v>159</v>
      </c>
      <c r="E880" t="s">
        <v>162</v>
      </c>
      <c r="G880" t="s">
        <v>1</v>
      </c>
      <c r="K880" t="s">
        <v>185</v>
      </c>
      <c r="L880" t="s">
        <v>122</v>
      </c>
      <c r="M880" s="14">
        <v>44221</v>
      </c>
      <c r="N880" s="14">
        <v>44221</v>
      </c>
      <c r="O880">
        <v>0</v>
      </c>
      <c r="P880">
        <v>520.35</v>
      </c>
      <c r="R880">
        <v>2110672000</v>
      </c>
      <c r="S880">
        <v>161300000</v>
      </c>
      <c r="V880" t="s">
        <v>160</v>
      </c>
      <c r="W880" t="s">
        <v>192</v>
      </c>
      <c r="X880" t="s">
        <v>161</v>
      </c>
      <c r="Y880">
        <v>1</v>
      </c>
      <c r="Z880">
        <v>1</v>
      </c>
      <c r="AA880">
        <v>2021</v>
      </c>
      <c r="AB880">
        <v>520.35</v>
      </c>
      <c r="AC880" t="s">
        <v>14</v>
      </c>
      <c r="AD880" t="s">
        <v>72</v>
      </c>
      <c r="AE880">
        <v>2021</v>
      </c>
      <c r="AF880">
        <v>2021</v>
      </c>
      <c r="AU880"/>
    </row>
    <row r="881" spans="1:47" x14ac:dyDescent="0.35">
      <c r="A881" t="s">
        <v>160</v>
      </c>
      <c r="B881" t="s">
        <v>35</v>
      </c>
      <c r="C881" t="s">
        <v>149</v>
      </c>
      <c r="D881" t="s">
        <v>159</v>
      </c>
      <c r="E881" t="s">
        <v>162</v>
      </c>
      <c r="G881" t="s">
        <v>1</v>
      </c>
      <c r="K881" t="s">
        <v>185</v>
      </c>
      <c r="L881" t="s">
        <v>122</v>
      </c>
      <c r="M881" s="14">
        <v>44221</v>
      </c>
      <c r="N881" s="14">
        <v>44221</v>
      </c>
      <c r="O881">
        <v>0</v>
      </c>
      <c r="P881">
        <v>399.52</v>
      </c>
      <c r="R881">
        <v>2110672000</v>
      </c>
      <c r="S881">
        <v>161020000</v>
      </c>
      <c r="V881" t="s">
        <v>160</v>
      </c>
      <c r="W881" t="s">
        <v>194</v>
      </c>
      <c r="X881" t="s">
        <v>161</v>
      </c>
      <c r="Y881">
        <v>1</v>
      </c>
      <c r="Z881">
        <v>1</v>
      </c>
      <c r="AA881">
        <v>2021</v>
      </c>
      <c r="AB881">
        <v>399.52</v>
      </c>
      <c r="AC881" t="s">
        <v>14</v>
      </c>
      <c r="AD881" t="s">
        <v>72</v>
      </c>
      <c r="AE881">
        <v>2021</v>
      </c>
      <c r="AF881">
        <v>2021</v>
      </c>
      <c r="AU881"/>
    </row>
    <row r="882" spans="1:47" x14ac:dyDescent="0.35">
      <c r="A882" t="s">
        <v>193</v>
      </c>
      <c r="B882" t="s">
        <v>29</v>
      </c>
      <c r="C882" t="s">
        <v>149</v>
      </c>
      <c r="D882" t="s">
        <v>159</v>
      </c>
      <c r="E882" t="s">
        <v>162</v>
      </c>
      <c r="G882" t="s">
        <v>1</v>
      </c>
      <c r="K882" t="s">
        <v>185</v>
      </c>
      <c r="L882" t="s">
        <v>122</v>
      </c>
      <c r="M882" s="14">
        <v>44221</v>
      </c>
      <c r="N882" s="14">
        <v>44221</v>
      </c>
      <c r="O882">
        <v>0</v>
      </c>
      <c r="P882">
        <v>61.9</v>
      </c>
      <c r="R882">
        <v>2110700000</v>
      </c>
      <c r="S882">
        <v>161900000</v>
      </c>
      <c r="V882" t="s">
        <v>193</v>
      </c>
      <c r="W882" t="s">
        <v>199</v>
      </c>
      <c r="X882" t="s">
        <v>161</v>
      </c>
      <c r="Y882">
        <v>1</v>
      </c>
      <c r="Z882">
        <v>1</v>
      </c>
      <c r="AA882">
        <v>2021</v>
      </c>
      <c r="AB882">
        <v>61.9</v>
      </c>
      <c r="AC882" t="s">
        <v>14</v>
      </c>
      <c r="AD882" t="s">
        <v>72</v>
      </c>
      <c r="AE882">
        <v>2021</v>
      </c>
      <c r="AF882">
        <v>2021</v>
      </c>
      <c r="AU882"/>
    </row>
    <row r="883" spans="1:47" x14ac:dyDescent="0.35">
      <c r="A883" t="s">
        <v>118</v>
      </c>
      <c r="C883" t="s">
        <v>149</v>
      </c>
      <c r="D883" t="s">
        <v>150</v>
      </c>
      <c r="E883" t="s">
        <v>121</v>
      </c>
      <c r="G883" t="s">
        <v>1</v>
      </c>
      <c r="J883" t="s">
        <v>6</v>
      </c>
      <c r="K883" t="s">
        <v>185</v>
      </c>
      <c r="L883" t="s">
        <v>122</v>
      </c>
      <c r="M883" s="14">
        <v>44221</v>
      </c>
      <c r="N883" s="14">
        <v>44221</v>
      </c>
      <c r="O883">
        <v>0</v>
      </c>
      <c r="P883">
        <v>95238.1</v>
      </c>
      <c r="R883">
        <v>2221513000</v>
      </c>
      <c r="S883">
        <v>161002000</v>
      </c>
      <c r="V883" t="s">
        <v>118</v>
      </c>
      <c r="W883" t="s">
        <v>202</v>
      </c>
      <c r="X883" t="s">
        <v>119</v>
      </c>
      <c r="Y883">
        <v>1</v>
      </c>
      <c r="Z883">
        <v>1</v>
      </c>
      <c r="AA883">
        <v>2021</v>
      </c>
      <c r="AB883">
        <v>-95238.1</v>
      </c>
      <c r="AC883" t="s">
        <v>14</v>
      </c>
      <c r="AD883" t="s">
        <v>72</v>
      </c>
      <c r="AE883">
        <v>2021</v>
      </c>
      <c r="AF883">
        <v>2021</v>
      </c>
      <c r="AU883"/>
    </row>
    <row r="884" spans="1:47" x14ac:dyDescent="0.35">
      <c r="A884" t="s">
        <v>193</v>
      </c>
      <c r="B884" t="s">
        <v>29</v>
      </c>
      <c r="C884" t="s">
        <v>149</v>
      </c>
      <c r="D884" t="s">
        <v>159</v>
      </c>
      <c r="E884" t="s">
        <v>162</v>
      </c>
      <c r="G884" t="s">
        <v>1</v>
      </c>
      <c r="K884" t="s">
        <v>185</v>
      </c>
      <c r="L884" t="s">
        <v>122</v>
      </c>
      <c r="M884" s="14">
        <v>44221</v>
      </c>
      <c r="N884" s="14">
        <v>44221</v>
      </c>
      <c r="O884">
        <v>0</v>
      </c>
      <c r="P884">
        <v>42.86</v>
      </c>
      <c r="R884">
        <v>2110700000</v>
      </c>
      <c r="S884">
        <v>161020000</v>
      </c>
      <c r="V884" t="s">
        <v>193</v>
      </c>
      <c r="W884" t="s">
        <v>194</v>
      </c>
      <c r="X884" t="s">
        <v>161</v>
      </c>
      <c r="Y884">
        <v>1</v>
      </c>
      <c r="Z884">
        <v>1</v>
      </c>
      <c r="AA884">
        <v>2021</v>
      </c>
      <c r="AB884">
        <v>42.86</v>
      </c>
      <c r="AC884" t="s">
        <v>14</v>
      </c>
      <c r="AD884" t="s">
        <v>72</v>
      </c>
      <c r="AE884">
        <v>2021</v>
      </c>
      <c r="AF884">
        <v>2021</v>
      </c>
      <c r="AU884"/>
    </row>
    <row r="885" spans="1:47" x14ac:dyDescent="0.35">
      <c r="A885" t="s">
        <v>175</v>
      </c>
      <c r="C885" t="s">
        <v>149</v>
      </c>
      <c r="D885" t="s">
        <v>150</v>
      </c>
      <c r="E885" t="s">
        <v>121</v>
      </c>
      <c r="G885" t="s">
        <v>1</v>
      </c>
      <c r="J885" t="s">
        <v>6</v>
      </c>
      <c r="K885" t="s">
        <v>185</v>
      </c>
      <c r="L885" t="s">
        <v>122</v>
      </c>
      <c r="M885" s="14">
        <v>44221</v>
      </c>
      <c r="N885" s="14">
        <v>44221</v>
      </c>
      <c r="O885">
        <v>0</v>
      </c>
      <c r="P885">
        <v>11904.76</v>
      </c>
      <c r="R885">
        <v>2221506000</v>
      </c>
      <c r="S885">
        <v>161002000</v>
      </c>
      <c r="V885" t="s">
        <v>175</v>
      </c>
      <c r="W885" t="s">
        <v>202</v>
      </c>
      <c r="X885" t="s">
        <v>119</v>
      </c>
      <c r="Y885">
        <v>1</v>
      </c>
      <c r="Z885">
        <v>1</v>
      </c>
      <c r="AA885">
        <v>2021</v>
      </c>
      <c r="AB885">
        <v>-11904.76</v>
      </c>
      <c r="AC885" t="s">
        <v>14</v>
      </c>
      <c r="AD885" t="s">
        <v>72</v>
      </c>
      <c r="AE885">
        <v>2021</v>
      </c>
      <c r="AF885">
        <v>2021</v>
      </c>
      <c r="AU885"/>
    </row>
    <row r="886" spans="1:47" x14ac:dyDescent="0.35">
      <c r="A886" t="s">
        <v>176</v>
      </c>
      <c r="C886" t="s">
        <v>149</v>
      </c>
      <c r="D886" t="s">
        <v>150</v>
      </c>
      <c r="E886" t="s">
        <v>121</v>
      </c>
      <c r="G886" t="s">
        <v>1</v>
      </c>
      <c r="J886" t="s">
        <v>6</v>
      </c>
      <c r="K886" t="s">
        <v>185</v>
      </c>
      <c r="L886" t="s">
        <v>122</v>
      </c>
      <c r="M886" s="14">
        <v>44221</v>
      </c>
      <c r="N886" s="14">
        <v>44221</v>
      </c>
      <c r="O886">
        <v>0</v>
      </c>
      <c r="P886">
        <v>4761.8999999999996</v>
      </c>
      <c r="R886">
        <v>2221517010</v>
      </c>
      <c r="S886">
        <v>161002000</v>
      </c>
      <c r="V886" t="s">
        <v>176</v>
      </c>
      <c r="W886" t="s">
        <v>202</v>
      </c>
      <c r="X886" t="s">
        <v>119</v>
      </c>
      <c r="Y886">
        <v>1</v>
      </c>
      <c r="Z886">
        <v>1</v>
      </c>
      <c r="AA886">
        <v>2021</v>
      </c>
      <c r="AB886">
        <v>-4761.8999999999996</v>
      </c>
      <c r="AC886" t="s">
        <v>14</v>
      </c>
      <c r="AD886" t="s">
        <v>72</v>
      </c>
      <c r="AE886">
        <v>2021</v>
      </c>
      <c r="AF886">
        <v>2021</v>
      </c>
      <c r="AU886"/>
    </row>
    <row r="887" spans="1:47" x14ac:dyDescent="0.35">
      <c r="A887" t="s">
        <v>160</v>
      </c>
      <c r="B887" t="s">
        <v>35</v>
      </c>
      <c r="C887" t="s">
        <v>149</v>
      </c>
      <c r="D887" t="s">
        <v>159</v>
      </c>
      <c r="E887" t="s">
        <v>162</v>
      </c>
      <c r="G887" t="s">
        <v>1</v>
      </c>
      <c r="K887" t="s">
        <v>185</v>
      </c>
      <c r="L887" t="s">
        <v>122</v>
      </c>
      <c r="M887" s="14">
        <v>44221</v>
      </c>
      <c r="N887" s="14">
        <v>44221</v>
      </c>
      <c r="O887">
        <v>0</v>
      </c>
      <c r="P887">
        <v>20870.02</v>
      </c>
      <c r="R887">
        <v>2110672000</v>
      </c>
      <c r="S887">
        <v>161020000</v>
      </c>
      <c r="V887" t="s">
        <v>160</v>
      </c>
      <c r="W887" t="s">
        <v>194</v>
      </c>
      <c r="X887" t="s">
        <v>161</v>
      </c>
      <c r="Y887">
        <v>1</v>
      </c>
      <c r="Z887">
        <v>1</v>
      </c>
      <c r="AA887">
        <v>2021</v>
      </c>
      <c r="AB887">
        <v>20870.02</v>
      </c>
      <c r="AC887" t="s">
        <v>14</v>
      </c>
      <c r="AD887" t="s">
        <v>72</v>
      </c>
      <c r="AE887">
        <v>2021</v>
      </c>
      <c r="AF887">
        <v>2021</v>
      </c>
      <c r="AU887"/>
    </row>
    <row r="888" spans="1:47" x14ac:dyDescent="0.35">
      <c r="A888" t="s">
        <v>130</v>
      </c>
      <c r="C888" t="s">
        <v>149</v>
      </c>
      <c r="D888" t="s">
        <v>150</v>
      </c>
      <c r="E888" t="s">
        <v>121</v>
      </c>
      <c r="I888" t="s">
        <v>1</v>
      </c>
      <c r="J888" t="s">
        <v>6</v>
      </c>
      <c r="K888" t="s">
        <v>185</v>
      </c>
      <c r="L888" t="s">
        <v>122</v>
      </c>
      <c r="M888" s="14">
        <v>44211</v>
      </c>
      <c r="N888" s="14">
        <v>44222</v>
      </c>
      <c r="P888">
        <v>8160.05</v>
      </c>
      <c r="X888" t="s">
        <v>119</v>
      </c>
      <c r="Y888">
        <v>1</v>
      </c>
      <c r="Z888">
        <v>1</v>
      </c>
      <c r="AA888">
        <v>2021</v>
      </c>
      <c r="AB888">
        <v>0</v>
      </c>
      <c r="AC888" t="s">
        <v>8</v>
      </c>
      <c r="AD888" t="s">
        <v>8</v>
      </c>
      <c r="AE888">
        <v>2021</v>
      </c>
      <c r="AF888">
        <v>2021</v>
      </c>
      <c r="AU888"/>
    </row>
    <row r="889" spans="1:47" x14ac:dyDescent="0.35">
      <c r="A889" t="s">
        <v>130</v>
      </c>
      <c r="C889" t="s">
        <v>149</v>
      </c>
      <c r="D889" t="s">
        <v>150</v>
      </c>
      <c r="E889" t="s">
        <v>121</v>
      </c>
      <c r="F889" t="s">
        <v>1</v>
      </c>
      <c r="J889" t="s">
        <v>6</v>
      </c>
      <c r="K889" t="s">
        <v>185</v>
      </c>
      <c r="L889" t="s">
        <v>122</v>
      </c>
      <c r="M889" s="14">
        <v>44211</v>
      </c>
      <c r="N889" s="14">
        <v>44222</v>
      </c>
      <c r="P889">
        <v>73360.89</v>
      </c>
      <c r="X889" t="s">
        <v>119</v>
      </c>
      <c r="Y889">
        <v>1</v>
      </c>
      <c r="Z889">
        <v>1</v>
      </c>
      <c r="AA889">
        <v>2021</v>
      </c>
      <c r="AB889">
        <v>0</v>
      </c>
      <c r="AC889" t="s">
        <v>8</v>
      </c>
      <c r="AD889" t="s">
        <v>8</v>
      </c>
      <c r="AE889">
        <v>2021</v>
      </c>
      <c r="AF889">
        <v>2020</v>
      </c>
      <c r="AU889"/>
    </row>
    <row r="890" spans="1:47" x14ac:dyDescent="0.35">
      <c r="A890" t="s">
        <v>118</v>
      </c>
      <c r="C890" t="s">
        <v>149</v>
      </c>
      <c r="D890" t="s">
        <v>150</v>
      </c>
      <c r="E890" t="s">
        <v>121</v>
      </c>
      <c r="J890" t="s">
        <v>6</v>
      </c>
      <c r="K890" t="s">
        <v>185</v>
      </c>
      <c r="L890" t="s">
        <v>122</v>
      </c>
      <c r="M890" s="14">
        <v>44211</v>
      </c>
      <c r="N890" s="14">
        <v>44222</v>
      </c>
      <c r="P890">
        <v>129422.93</v>
      </c>
      <c r="X890" t="s">
        <v>119</v>
      </c>
      <c r="Y890">
        <v>1</v>
      </c>
      <c r="Z890">
        <v>1</v>
      </c>
      <c r="AA890">
        <v>2021</v>
      </c>
      <c r="AB890">
        <v>0</v>
      </c>
      <c r="AC890" t="s">
        <v>8</v>
      </c>
      <c r="AD890" t="s">
        <v>8</v>
      </c>
      <c r="AE890">
        <v>2021</v>
      </c>
      <c r="AF890">
        <v>2021</v>
      </c>
      <c r="AU890"/>
    </row>
    <row r="891" spans="1:47" x14ac:dyDescent="0.35">
      <c r="A891" t="s">
        <v>148</v>
      </c>
      <c r="C891" t="s">
        <v>149</v>
      </c>
      <c r="D891" t="s">
        <v>150</v>
      </c>
      <c r="E891" t="s">
        <v>121</v>
      </c>
      <c r="J891" t="s">
        <v>5</v>
      </c>
      <c r="K891" t="s">
        <v>185</v>
      </c>
      <c r="L891" t="s">
        <v>122</v>
      </c>
      <c r="M891" s="14">
        <v>44211</v>
      </c>
      <c r="N891" s="14">
        <v>44222</v>
      </c>
      <c r="P891">
        <v>2571.4299999999998</v>
      </c>
      <c r="X891" t="s">
        <v>152</v>
      </c>
      <c r="Y891">
        <v>1</v>
      </c>
      <c r="Z891">
        <v>1</v>
      </c>
      <c r="AA891">
        <v>2021</v>
      </c>
      <c r="AB891">
        <v>0</v>
      </c>
      <c r="AC891" t="s">
        <v>8</v>
      </c>
      <c r="AD891" t="s">
        <v>8</v>
      </c>
      <c r="AE891">
        <v>2021</v>
      </c>
      <c r="AF891">
        <v>2021</v>
      </c>
      <c r="AU891"/>
    </row>
    <row r="892" spans="1:47" x14ac:dyDescent="0.35">
      <c r="A892" t="s">
        <v>123</v>
      </c>
      <c r="C892" t="s">
        <v>149</v>
      </c>
      <c r="D892" t="s">
        <v>150</v>
      </c>
      <c r="E892" t="s">
        <v>121</v>
      </c>
      <c r="J892" t="s">
        <v>5</v>
      </c>
      <c r="K892" t="s">
        <v>185</v>
      </c>
      <c r="L892" t="s">
        <v>122</v>
      </c>
      <c r="M892" s="14">
        <v>44211</v>
      </c>
      <c r="N892" s="14">
        <v>44222</v>
      </c>
      <c r="P892">
        <v>17365.52</v>
      </c>
      <c r="X892" t="s">
        <v>124</v>
      </c>
      <c r="Y892">
        <v>1</v>
      </c>
      <c r="Z892">
        <v>1</v>
      </c>
      <c r="AA892">
        <v>2021</v>
      </c>
      <c r="AB892">
        <v>0</v>
      </c>
      <c r="AC892" t="s">
        <v>8</v>
      </c>
      <c r="AD892" t="s">
        <v>8</v>
      </c>
      <c r="AE892">
        <v>2021</v>
      </c>
      <c r="AF892">
        <v>2021</v>
      </c>
      <c r="AU892"/>
    </row>
    <row r="893" spans="1:47" x14ac:dyDescent="0.35">
      <c r="A893" t="s">
        <v>123</v>
      </c>
      <c r="C893" t="s">
        <v>149</v>
      </c>
      <c r="D893" t="s">
        <v>150</v>
      </c>
      <c r="E893" t="s">
        <v>121</v>
      </c>
      <c r="I893" t="s">
        <v>1</v>
      </c>
      <c r="J893" t="s">
        <v>5</v>
      </c>
      <c r="K893" t="s">
        <v>185</v>
      </c>
      <c r="L893" t="s">
        <v>122</v>
      </c>
      <c r="M893" s="14">
        <v>44211</v>
      </c>
      <c r="N893" s="14">
        <v>44222</v>
      </c>
      <c r="P893">
        <v>37710.54</v>
      </c>
      <c r="X893" t="s">
        <v>124</v>
      </c>
      <c r="Y893">
        <v>1</v>
      </c>
      <c r="Z893">
        <v>1</v>
      </c>
      <c r="AA893">
        <v>2021</v>
      </c>
      <c r="AB893">
        <v>0</v>
      </c>
      <c r="AC893" t="s">
        <v>8</v>
      </c>
      <c r="AD893" t="s">
        <v>8</v>
      </c>
      <c r="AE893">
        <v>2021</v>
      </c>
      <c r="AF893">
        <v>2021</v>
      </c>
      <c r="AU893"/>
    </row>
    <row r="894" spans="1:47" x14ac:dyDescent="0.35">
      <c r="A894" t="s">
        <v>130</v>
      </c>
      <c r="C894" t="s">
        <v>149</v>
      </c>
      <c r="D894" t="s">
        <v>150</v>
      </c>
      <c r="E894" t="s">
        <v>121</v>
      </c>
      <c r="J894" t="s">
        <v>68</v>
      </c>
      <c r="K894" t="s">
        <v>185</v>
      </c>
      <c r="L894" t="s">
        <v>122</v>
      </c>
      <c r="M894" s="14">
        <v>44222</v>
      </c>
      <c r="N894" s="14">
        <v>44222</v>
      </c>
      <c r="P894">
        <v>461964.4</v>
      </c>
      <c r="X894" t="s">
        <v>119</v>
      </c>
      <c r="Y894">
        <v>1</v>
      </c>
      <c r="Z894">
        <v>1</v>
      </c>
      <c r="AA894">
        <v>2021</v>
      </c>
      <c r="AB894">
        <v>0</v>
      </c>
      <c r="AC894" t="s">
        <v>8</v>
      </c>
      <c r="AD894" t="s">
        <v>8</v>
      </c>
      <c r="AE894">
        <v>2021</v>
      </c>
      <c r="AF894">
        <v>2021</v>
      </c>
      <c r="AU894"/>
    </row>
    <row r="895" spans="1:47" x14ac:dyDescent="0.35">
      <c r="A895" t="s">
        <v>125</v>
      </c>
      <c r="C895" t="s">
        <v>149</v>
      </c>
      <c r="D895" t="s">
        <v>150</v>
      </c>
      <c r="E895" t="s">
        <v>121</v>
      </c>
      <c r="I895" t="s">
        <v>1</v>
      </c>
      <c r="J895" t="s">
        <v>5</v>
      </c>
      <c r="K895" t="s">
        <v>185</v>
      </c>
      <c r="L895" t="s">
        <v>122</v>
      </c>
      <c r="M895" s="14">
        <v>44211</v>
      </c>
      <c r="N895" s="14">
        <v>44222</v>
      </c>
      <c r="P895">
        <v>115.48</v>
      </c>
      <c r="X895" t="s">
        <v>124</v>
      </c>
      <c r="Y895">
        <v>1</v>
      </c>
      <c r="Z895">
        <v>1</v>
      </c>
      <c r="AA895">
        <v>2021</v>
      </c>
      <c r="AB895">
        <v>0</v>
      </c>
      <c r="AC895" t="s">
        <v>8</v>
      </c>
      <c r="AD895" t="s">
        <v>8</v>
      </c>
      <c r="AE895">
        <v>2021</v>
      </c>
      <c r="AF895">
        <v>2021</v>
      </c>
      <c r="AU895"/>
    </row>
    <row r="896" spans="1:47" x14ac:dyDescent="0.35">
      <c r="A896" t="s">
        <v>128</v>
      </c>
      <c r="C896" t="s">
        <v>149</v>
      </c>
      <c r="D896" t="s">
        <v>150</v>
      </c>
      <c r="E896" t="s">
        <v>162</v>
      </c>
      <c r="K896" t="s">
        <v>185</v>
      </c>
      <c r="L896" t="s">
        <v>122</v>
      </c>
      <c r="M896" s="14">
        <v>44222</v>
      </c>
      <c r="N896" s="14">
        <v>44222</v>
      </c>
      <c r="P896">
        <v>4748552.6100000003</v>
      </c>
      <c r="X896" t="s">
        <v>119</v>
      </c>
      <c r="Y896">
        <v>1</v>
      </c>
      <c r="Z896">
        <v>1</v>
      </c>
      <c r="AA896">
        <v>2021</v>
      </c>
      <c r="AB896">
        <v>0</v>
      </c>
      <c r="AC896" t="s">
        <v>8</v>
      </c>
      <c r="AD896" t="s">
        <v>8</v>
      </c>
      <c r="AE896">
        <v>2021</v>
      </c>
      <c r="AF896">
        <v>2021</v>
      </c>
      <c r="AU896"/>
    </row>
    <row r="897" spans="1:47" x14ac:dyDescent="0.35">
      <c r="A897" t="s">
        <v>165</v>
      </c>
      <c r="C897" t="s">
        <v>149</v>
      </c>
      <c r="D897" t="s">
        <v>150</v>
      </c>
      <c r="E897" t="s">
        <v>121</v>
      </c>
      <c r="I897" t="s">
        <v>1</v>
      </c>
      <c r="J897" t="s">
        <v>5</v>
      </c>
      <c r="K897" t="s">
        <v>185</v>
      </c>
      <c r="L897" t="s">
        <v>122</v>
      </c>
      <c r="M897" s="14">
        <v>44211</v>
      </c>
      <c r="N897" s="14">
        <v>44222</v>
      </c>
      <c r="P897">
        <v>1728.6</v>
      </c>
      <c r="X897" t="s">
        <v>124</v>
      </c>
      <c r="Y897">
        <v>1</v>
      </c>
      <c r="Z897">
        <v>1</v>
      </c>
      <c r="AA897">
        <v>2021</v>
      </c>
      <c r="AB897">
        <v>0</v>
      </c>
      <c r="AC897" t="s">
        <v>8</v>
      </c>
      <c r="AD897" t="s">
        <v>8</v>
      </c>
      <c r="AE897">
        <v>2021</v>
      </c>
      <c r="AF897">
        <v>2021</v>
      </c>
      <c r="AU897"/>
    </row>
    <row r="898" spans="1:47" x14ac:dyDescent="0.35">
      <c r="A898" t="s">
        <v>125</v>
      </c>
      <c r="C898" t="s">
        <v>149</v>
      </c>
      <c r="D898" t="s">
        <v>150</v>
      </c>
      <c r="E898" t="s">
        <v>121</v>
      </c>
      <c r="J898" t="s">
        <v>5</v>
      </c>
      <c r="K898" t="s">
        <v>185</v>
      </c>
      <c r="L898" t="s">
        <v>122</v>
      </c>
      <c r="M898" s="14">
        <v>44211</v>
      </c>
      <c r="N898" s="14">
        <v>44222</v>
      </c>
      <c r="P898">
        <v>23685.75</v>
      </c>
      <c r="X898" t="s">
        <v>124</v>
      </c>
      <c r="Y898">
        <v>1</v>
      </c>
      <c r="Z898">
        <v>1</v>
      </c>
      <c r="AA898">
        <v>2021</v>
      </c>
      <c r="AB898">
        <v>0</v>
      </c>
      <c r="AC898" t="s">
        <v>8</v>
      </c>
      <c r="AD898" t="s">
        <v>8</v>
      </c>
      <c r="AE898">
        <v>2021</v>
      </c>
      <c r="AF898">
        <v>2021</v>
      </c>
      <c r="AU898"/>
    </row>
    <row r="899" spans="1:47" x14ac:dyDescent="0.35">
      <c r="A899" t="s">
        <v>128</v>
      </c>
      <c r="C899" t="s">
        <v>149</v>
      </c>
      <c r="D899" t="s">
        <v>150</v>
      </c>
      <c r="E899" t="s">
        <v>121</v>
      </c>
      <c r="I899" t="s">
        <v>1</v>
      </c>
      <c r="J899" t="s">
        <v>5</v>
      </c>
      <c r="K899" t="s">
        <v>185</v>
      </c>
      <c r="L899" t="s">
        <v>122</v>
      </c>
      <c r="M899" s="14">
        <v>44211</v>
      </c>
      <c r="N899" s="14">
        <v>44222</v>
      </c>
      <c r="P899">
        <v>3492857.14</v>
      </c>
      <c r="X899" t="s">
        <v>119</v>
      </c>
      <c r="Y899">
        <v>1</v>
      </c>
      <c r="Z899">
        <v>1</v>
      </c>
      <c r="AA899">
        <v>2021</v>
      </c>
      <c r="AB899">
        <v>0</v>
      </c>
      <c r="AC899" t="s">
        <v>8</v>
      </c>
      <c r="AD899" t="s">
        <v>8</v>
      </c>
      <c r="AE899">
        <v>2021</v>
      </c>
      <c r="AF899">
        <v>2021</v>
      </c>
      <c r="AU899"/>
    </row>
    <row r="900" spans="1:47" x14ac:dyDescent="0.35">
      <c r="A900" t="s">
        <v>123</v>
      </c>
      <c r="C900" t="s">
        <v>149</v>
      </c>
      <c r="D900" t="s">
        <v>150</v>
      </c>
      <c r="E900" t="s">
        <v>121</v>
      </c>
      <c r="J900" t="s">
        <v>5</v>
      </c>
      <c r="K900" t="s">
        <v>185</v>
      </c>
      <c r="L900" t="s">
        <v>122</v>
      </c>
      <c r="M900" s="14">
        <v>44211</v>
      </c>
      <c r="N900" s="14">
        <v>44222</v>
      </c>
      <c r="P900">
        <v>4577.1400000000003</v>
      </c>
      <c r="X900" t="s">
        <v>124</v>
      </c>
      <c r="Y900">
        <v>1</v>
      </c>
      <c r="Z900">
        <v>1</v>
      </c>
      <c r="AA900">
        <v>2021</v>
      </c>
      <c r="AB900">
        <v>0</v>
      </c>
      <c r="AC900" t="s">
        <v>8</v>
      </c>
      <c r="AD900" t="s">
        <v>8</v>
      </c>
      <c r="AE900">
        <v>2021</v>
      </c>
      <c r="AF900">
        <v>2021</v>
      </c>
      <c r="AU900"/>
    </row>
    <row r="901" spans="1:47" x14ac:dyDescent="0.35">
      <c r="A901" t="s">
        <v>165</v>
      </c>
      <c r="C901" t="s">
        <v>149</v>
      </c>
      <c r="D901" t="s">
        <v>150</v>
      </c>
      <c r="E901" t="s">
        <v>121</v>
      </c>
      <c r="I901" t="s">
        <v>1</v>
      </c>
      <c r="J901" t="s">
        <v>5</v>
      </c>
      <c r="K901" t="s">
        <v>185</v>
      </c>
      <c r="L901" t="s">
        <v>122</v>
      </c>
      <c r="M901" s="14">
        <v>44211</v>
      </c>
      <c r="N901" s="14">
        <v>44222</v>
      </c>
      <c r="P901">
        <v>16677.400000000001</v>
      </c>
      <c r="X901" t="s">
        <v>124</v>
      </c>
      <c r="Y901">
        <v>1</v>
      </c>
      <c r="Z901">
        <v>1</v>
      </c>
      <c r="AA901">
        <v>2021</v>
      </c>
      <c r="AB901">
        <v>0</v>
      </c>
      <c r="AC901" t="s">
        <v>8</v>
      </c>
      <c r="AD901" t="s">
        <v>8</v>
      </c>
      <c r="AE901">
        <v>2021</v>
      </c>
      <c r="AF901">
        <v>2021</v>
      </c>
      <c r="AU901"/>
    </row>
    <row r="902" spans="1:47" x14ac:dyDescent="0.35">
      <c r="A902" t="s">
        <v>165</v>
      </c>
      <c r="C902" t="s">
        <v>149</v>
      </c>
      <c r="D902" t="s">
        <v>150</v>
      </c>
      <c r="E902" t="s">
        <v>121</v>
      </c>
      <c r="J902" t="s">
        <v>5</v>
      </c>
      <c r="K902" t="s">
        <v>185</v>
      </c>
      <c r="L902" t="s">
        <v>122</v>
      </c>
      <c r="M902" s="14">
        <v>44211</v>
      </c>
      <c r="N902" s="14">
        <v>44222</v>
      </c>
      <c r="P902">
        <v>23560.16</v>
      </c>
      <c r="X902" t="s">
        <v>124</v>
      </c>
      <c r="Y902">
        <v>1</v>
      </c>
      <c r="Z902">
        <v>1</v>
      </c>
      <c r="AA902">
        <v>2021</v>
      </c>
      <c r="AB902">
        <v>0</v>
      </c>
      <c r="AC902" t="s">
        <v>8</v>
      </c>
      <c r="AD902" t="s">
        <v>8</v>
      </c>
      <c r="AE902">
        <v>2021</v>
      </c>
      <c r="AF902">
        <v>2021</v>
      </c>
      <c r="AU902"/>
    </row>
    <row r="903" spans="1:47" x14ac:dyDescent="0.35">
      <c r="A903" t="s">
        <v>165</v>
      </c>
      <c r="C903" t="s">
        <v>149</v>
      </c>
      <c r="D903" t="s">
        <v>150</v>
      </c>
      <c r="E903" t="s">
        <v>121</v>
      </c>
      <c r="I903" t="s">
        <v>1</v>
      </c>
      <c r="J903" t="s">
        <v>5</v>
      </c>
      <c r="K903" t="s">
        <v>185</v>
      </c>
      <c r="L903" t="s">
        <v>122</v>
      </c>
      <c r="M903" s="14">
        <v>44211</v>
      </c>
      <c r="N903" s="14">
        <v>44222</v>
      </c>
      <c r="P903">
        <v>75986.59</v>
      </c>
      <c r="X903" t="s">
        <v>124</v>
      </c>
      <c r="Y903">
        <v>1</v>
      </c>
      <c r="Z903">
        <v>1</v>
      </c>
      <c r="AA903">
        <v>2021</v>
      </c>
      <c r="AB903">
        <v>0</v>
      </c>
      <c r="AC903" t="s">
        <v>8</v>
      </c>
      <c r="AD903" t="s">
        <v>8</v>
      </c>
      <c r="AE903">
        <v>2021</v>
      </c>
      <c r="AF903">
        <v>2021</v>
      </c>
      <c r="AU903"/>
    </row>
    <row r="904" spans="1:47" x14ac:dyDescent="0.35">
      <c r="A904" t="s">
        <v>165</v>
      </c>
      <c r="C904" t="s">
        <v>149</v>
      </c>
      <c r="D904" t="s">
        <v>150</v>
      </c>
      <c r="E904" t="s">
        <v>121</v>
      </c>
      <c r="I904" t="s">
        <v>1</v>
      </c>
      <c r="J904" t="s">
        <v>5</v>
      </c>
      <c r="K904" t="s">
        <v>185</v>
      </c>
      <c r="L904" t="s">
        <v>122</v>
      </c>
      <c r="M904" s="14">
        <v>44211</v>
      </c>
      <c r="N904" s="14">
        <v>44222</v>
      </c>
      <c r="P904">
        <v>27486.63</v>
      </c>
      <c r="X904" t="s">
        <v>124</v>
      </c>
      <c r="Y904">
        <v>1</v>
      </c>
      <c r="Z904">
        <v>1</v>
      </c>
      <c r="AA904">
        <v>2021</v>
      </c>
      <c r="AB904">
        <v>0</v>
      </c>
      <c r="AC904" t="s">
        <v>8</v>
      </c>
      <c r="AD904" t="s">
        <v>8</v>
      </c>
      <c r="AE904">
        <v>2021</v>
      </c>
      <c r="AF904">
        <v>2021</v>
      </c>
      <c r="AU904"/>
    </row>
    <row r="905" spans="1:47" x14ac:dyDescent="0.35">
      <c r="A905" t="s">
        <v>148</v>
      </c>
      <c r="C905" t="s">
        <v>149</v>
      </c>
      <c r="D905" t="s">
        <v>159</v>
      </c>
      <c r="E905" t="s">
        <v>162</v>
      </c>
      <c r="G905" t="s">
        <v>1</v>
      </c>
      <c r="K905" t="s">
        <v>185</v>
      </c>
      <c r="L905" t="s">
        <v>122</v>
      </c>
      <c r="M905" s="14">
        <v>44222</v>
      </c>
      <c r="N905" s="14">
        <v>44222</v>
      </c>
      <c r="O905">
        <v>0</v>
      </c>
      <c r="P905">
        <v>11933.68</v>
      </c>
      <c r="R905">
        <v>2110220000</v>
      </c>
      <c r="S905">
        <v>161008000</v>
      </c>
      <c r="V905" t="s">
        <v>148</v>
      </c>
      <c r="W905" t="s">
        <v>224</v>
      </c>
      <c r="X905" t="s">
        <v>152</v>
      </c>
      <c r="Y905">
        <v>1</v>
      </c>
      <c r="Z905">
        <v>1</v>
      </c>
      <c r="AA905">
        <v>2021</v>
      </c>
      <c r="AB905">
        <v>11933.68</v>
      </c>
      <c r="AC905" t="s">
        <v>14</v>
      </c>
      <c r="AD905" t="s">
        <v>72</v>
      </c>
      <c r="AE905">
        <v>2021</v>
      </c>
      <c r="AF905">
        <v>2021</v>
      </c>
      <c r="AU905"/>
    </row>
    <row r="906" spans="1:47" x14ac:dyDescent="0.35">
      <c r="A906" t="s">
        <v>160</v>
      </c>
      <c r="B906" t="s">
        <v>28</v>
      </c>
      <c r="C906" t="s">
        <v>149</v>
      </c>
      <c r="D906" t="s">
        <v>159</v>
      </c>
      <c r="E906" t="s">
        <v>162</v>
      </c>
      <c r="G906" t="s">
        <v>1</v>
      </c>
      <c r="K906" t="s">
        <v>185</v>
      </c>
      <c r="L906" t="s">
        <v>122</v>
      </c>
      <c r="M906" s="14">
        <v>44222</v>
      </c>
      <c r="N906" s="14">
        <v>44222</v>
      </c>
      <c r="O906">
        <v>0</v>
      </c>
      <c r="P906">
        <v>85.39</v>
      </c>
      <c r="R906">
        <v>2110672000</v>
      </c>
      <c r="S906">
        <v>161800000</v>
      </c>
      <c r="V906" t="s">
        <v>160</v>
      </c>
      <c r="W906" t="s">
        <v>197</v>
      </c>
      <c r="X906" t="s">
        <v>161</v>
      </c>
      <c r="Y906">
        <v>1</v>
      </c>
      <c r="Z906">
        <v>1</v>
      </c>
      <c r="AA906">
        <v>2021</v>
      </c>
      <c r="AB906">
        <v>85.39</v>
      </c>
      <c r="AC906" t="s">
        <v>14</v>
      </c>
      <c r="AD906" t="s">
        <v>72</v>
      </c>
      <c r="AE906">
        <v>2021</v>
      </c>
      <c r="AF906">
        <v>2021</v>
      </c>
      <c r="AU906"/>
    </row>
    <row r="907" spans="1:47" x14ac:dyDescent="0.35">
      <c r="A907" t="s">
        <v>160</v>
      </c>
      <c r="B907" t="s">
        <v>28</v>
      </c>
      <c r="C907" t="s">
        <v>149</v>
      </c>
      <c r="D907" t="s">
        <v>159</v>
      </c>
      <c r="E907" t="s">
        <v>162</v>
      </c>
      <c r="G907" t="s">
        <v>1</v>
      </c>
      <c r="K907" t="s">
        <v>185</v>
      </c>
      <c r="L907" t="s">
        <v>122</v>
      </c>
      <c r="M907" s="14">
        <v>44222</v>
      </c>
      <c r="N907" s="14">
        <v>44222</v>
      </c>
      <c r="O907">
        <v>0</v>
      </c>
      <c r="P907">
        <v>31.97</v>
      </c>
      <c r="R907">
        <v>2110672000</v>
      </c>
      <c r="S907">
        <v>161800000</v>
      </c>
      <c r="V907" t="s">
        <v>160</v>
      </c>
      <c r="W907" t="s">
        <v>197</v>
      </c>
      <c r="X907" t="s">
        <v>161</v>
      </c>
      <c r="Y907">
        <v>1</v>
      </c>
      <c r="Z907">
        <v>1</v>
      </c>
      <c r="AA907">
        <v>2021</v>
      </c>
      <c r="AB907">
        <v>31.97</v>
      </c>
      <c r="AC907" t="s">
        <v>14</v>
      </c>
      <c r="AD907" t="s">
        <v>72</v>
      </c>
      <c r="AE907">
        <v>2021</v>
      </c>
      <c r="AF907">
        <v>2021</v>
      </c>
      <c r="AU907"/>
    </row>
    <row r="908" spans="1:47" x14ac:dyDescent="0.35">
      <c r="A908" t="s">
        <v>133</v>
      </c>
      <c r="C908" t="s">
        <v>149</v>
      </c>
      <c r="D908" t="s">
        <v>150</v>
      </c>
      <c r="E908" t="s">
        <v>121</v>
      </c>
      <c r="G908" t="s">
        <v>1</v>
      </c>
      <c r="J908" t="s">
        <v>6</v>
      </c>
      <c r="K908" t="s">
        <v>185</v>
      </c>
      <c r="L908" t="s">
        <v>122</v>
      </c>
      <c r="M908" s="14">
        <v>44222</v>
      </c>
      <c r="N908" s="14">
        <v>44222</v>
      </c>
      <c r="O908">
        <v>0</v>
      </c>
      <c r="P908">
        <v>2071428.57</v>
      </c>
      <c r="R908">
        <v>2220110000</v>
      </c>
      <c r="S908">
        <v>161002000</v>
      </c>
      <c r="V908" t="s">
        <v>133</v>
      </c>
      <c r="W908" t="s">
        <v>202</v>
      </c>
      <c r="X908" t="s">
        <v>134</v>
      </c>
      <c r="Y908">
        <v>1</v>
      </c>
      <c r="Z908">
        <v>1</v>
      </c>
      <c r="AA908">
        <v>2021</v>
      </c>
      <c r="AB908">
        <v>-2071428.57</v>
      </c>
      <c r="AC908" t="s">
        <v>14</v>
      </c>
      <c r="AD908" t="s">
        <v>72</v>
      </c>
      <c r="AE908">
        <v>2021</v>
      </c>
      <c r="AF908">
        <v>2021</v>
      </c>
      <c r="AU908"/>
    </row>
    <row r="909" spans="1:47" x14ac:dyDescent="0.35">
      <c r="A909" t="s">
        <v>155</v>
      </c>
      <c r="B909" t="s">
        <v>49</v>
      </c>
      <c r="C909" t="s">
        <v>149</v>
      </c>
      <c r="D909" t="s">
        <v>150</v>
      </c>
      <c r="E909" t="s">
        <v>121</v>
      </c>
      <c r="G909" t="s">
        <v>1</v>
      </c>
      <c r="H909" t="s">
        <v>206</v>
      </c>
      <c r="K909" t="s">
        <v>185</v>
      </c>
      <c r="L909" t="s">
        <v>122</v>
      </c>
      <c r="M909" s="14">
        <v>44222</v>
      </c>
      <c r="N909" s="14">
        <v>44222</v>
      </c>
      <c r="O909">
        <v>0</v>
      </c>
      <c r="P909">
        <v>-27519.46</v>
      </c>
      <c r="R909">
        <v>2220620000</v>
      </c>
      <c r="S909">
        <v>161012000</v>
      </c>
      <c r="V909" t="s">
        <v>155</v>
      </c>
      <c r="W909" t="s">
        <v>213</v>
      </c>
      <c r="X909" t="s">
        <v>156</v>
      </c>
      <c r="Y909">
        <v>1</v>
      </c>
      <c r="Z909">
        <v>1</v>
      </c>
      <c r="AA909">
        <v>2021</v>
      </c>
      <c r="AB909">
        <v>27519.46</v>
      </c>
      <c r="AC909" t="s">
        <v>14</v>
      </c>
      <c r="AD909" t="s">
        <v>9</v>
      </c>
      <c r="AE909">
        <v>2021</v>
      </c>
      <c r="AF909">
        <v>2021</v>
      </c>
      <c r="AU909"/>
    </row>
    <row r="910" spans="1:47" x14ac:dyDescent="0.35">
      <c r="A910" t="s">
        <v>155</v>
      </c>
      <c r="B910" t="s">
        <v>32</v>
      </c>
      <c r="C910" t="s">
        <v>149</v>
      </c>
      <c r="D910" t="s">
        <v>150</v>
      </c>
      <c r="E910" t="s">
        <v>121</v>
      </c>
      <c r="G910" t="s">
        <v>1</v>
      </c>
      <c r="H910" t="s">
        <v>206</v>
      </c>
      <c r="K910" t="s">
        <v>185</v>
      </c>
      <c r="L910" t="s">
        <v>122</v>
      </c>
      <c r="M910" s="14">
        <v>44222</v>
      </c>
      <c r="N910" s="14">
        <v>44222</v>
      </c>
      <c r="O910">
        <v>0</v>
      </c>
      <c r="P910">
        <v>-36766.26</v>
      </c>
      <c r="R910">
        <v>2220610000</v>
      </c>
      <c r="S910">
        <v>161012000</v>
      </c>
      <c r="V910" t="s">
        <v>155</v>
      </c>
      <c r="W910" t="s">
        <v>213</v>
      </c>
      <c r="X910" t="s">
        <v>156</v>
      </c>
      <c r="Y910">
        <v>1</v>
      </c>
      <c r="Z910">
        <v>1</v>
      </c>
      <c r="AA910">
        <v>2021</v>
      </c>
      <c r="AB910">
        <v>36766.26</v>
      </c>
      <c r="AC910" t="s">
        <v>14</v>
      </c>
      <c r="AD910" t="s">
        <v>9</v>
      </c>
      <c r="AE910">
        <v>2021</v>
      </c>
      <c r="AF910">
        <v>2021</v>
      </c>
      <c r="AU910"/>
    </row>
    <row r="911" spans="1:47" x14ac:dyDescent="0.35">
      <c r="A911" t="s">
        <v>130</v>
      </c>
      <c r="B911" t="s">
        <v>36</v>
      </c>
      <c r="C911" t="s">
        <v>149</v>
      </c>
      <c r="D911" t="s">
        <v>150</v>
      </c>
      <c r="E911" t="s">
        <v>121</v>
      </c>
      <c r="G911" t="s">
        <v>1</v>
      </c>
      <c r="H911" t="s">
        <v>206</v>
      </c>
      <c r="K911" t="s">
        <v>185</v>
      </c>
      <c r="L911" t="s">
        <v>122</v>
      </c>
      <c r="M911" s="14">
        <v>44222</v>
      </c>
      <c r="N911" s="14">
        <v>44222</v>
      </c>
      <c r="O911">
        <v>0</v>
      </c>
      <c r="P911">
        <v>-10445.58</v>
      </c>
      <c r="R911">
        <v>2221517110</v>
      </c>
      <c r="S911">
        <v>161013000</v>
      </c>
      <c r="V911" t="s">
        <v>130</v>
      </c>
      <c r="W911" t="s">
        <v>223</v>
      </c>
      <c r="X911" t="s">
        <v>119</v>
      </c>
      <c r="Y911">
        <v>1</v>
      </c>
      <c r="Z911">
        <v>1</v>
      </c>
      <c r="AA911">
        <v>2021</v>
      </c>
      <c r="AB911">
        <v>10445.58</v>
      </c>
      <c r="AC911" t="s">
        <v>14</v>
      </c>
      <c r="AD911" t="s">
        <v>9</v>
      </c>
      <c r="AE911">
        <v>2021</v>
      </c>
      <c r="AF911">
        <v>2021</v>
      </c>
      <c r="AU911"/>
    </row>
    <row r="912" spans="1:47" x14ac:dyDescent="0.35">
      <c r="A912" t="s">
        <v>160</v>
      </c>
      <c r="B912" t="s">
        <v>26</v>
      </c>
      <c r="C912" t="s">
        <v>149</v>
      </c>
      <c r="D912" t="s">
        <v>159</v>
      </c>
      <c r="E912" t="s">
        <v>162</v>
      </c>
      <c r="G912" t="s">
        <v>1</v>
      </c>
      <c r="K912" t="s">
        <v>185</v>
      </c>
      <c r="L912" t="s">
        <v>122</v>
      </c>
      <c r="M912" s="14">
        <v>44222</v>
      </c>
      <c r="N912" s="14">
        <v>44222</v>
      </c>
      <c r="O912">
        <v>0</v>
      </c>
      <c r="P912">
        <v>6096.99</v>
      </c>
      <c r="R912">
        <v>2110672000</v>
      </c>
      <c r="S912">
        <v>161100000</v>
      </c>
      <c r="V912" t="s">
        <v>160</v>
      </c>
      <c r="W912" t="s">
        <v>212</v>
      </c>
      <c r="X912" t="s">
        <v>161</v>
      </c>
      <c r="Y912">
        <v>1</v>
      </c>
      <c r="Z912">
        <v>1</v>
      </c>
      <c r="AA912">
        <v>2021</v>
      </c>
      <c r="AB912">
        <v>6096.99</v>
      </c>
      <c r="AC912" t="s">
        <v>14</v>
      </c>
      <c r="AD912" t="s">
        <v>72</v>
      </c>
      <c r="AE912">
        <v>2021</v>
      </c>
      <c r="AF912">
        <v>2021</v>
      </c>
      <c r="AU912"/>
    </row>
    <row r="913" spans="1:47" x14ac:dyDescent="0.35">
      <c r="A913" t="s">
        <v>160</v>
      </c>
      <c r="B913" t="s">
        <v>35</v>
      </c>
      <c r="C913" t="s">
        <v>149</v>
      </c>
      <c r="D913" t="s">
        <v>159</v>
      </c>
      <c r="E913" t="s">
        <v>162</v>
      </c>
      <c r="G913" t="s">
        <v>1</v>
      </c>
      <c r="K913" t="s">
        <v>185</v>
      </c>
      <c r="L913" t="s">
        <v>122</v>
      </c>
      <c r="M913" s="14">
        <v>44222</v>
      </c>
      <c r="N913" s="14">
        <v>44222</v>
      </c>
      <c r="O913">
        <v>0</v>
      </c>
      <c r="P913">
        <v>205.87</v>
      </c>
      <c r="R913">
        <v>2110672000</v>
      </c>
      <c r="S913">
        <v>161800000</v>
      </c>
      <c r="V913" t="s">
        <v>160</v>
      </c>
      <c r="W913" t="s">
        <v>197</v>
      </c>
      <c r="X913" t="s">
        <v>161</v>
      </c>
      <c r="Y913">
        <v>1</v>
      </c>
      <c r="Z913">
        <v>1</v>
      </c>
      <c r="AA913">
        <v>2021</v>
      </c>
      <c r="AB913">
        <v>205.87</v>
      </c>
      <c r="AC913" t="s">
        <v>14</v>
      </c>
      <c r="AD913" t="s">
        <v>72</v>
      </c>
      <c r="AE913">
        <v>2021</v>
      </c>
      <c r="AF913">
        <v>2021</v>
      </c>
      <c r="AU913"/>
    </row>
    <row r="914" spans="1:47" x14ac:dyDescent="0.35">
      <c r="A914" t="s">
        <v>160</v>
      </c>
      <c r="B914" t="s">
        <v>25</v>
      </c>
      <c r="C914" t="s">
        <v>149</v>
      </c>
      <c r="D914" t="s">
        <v>159</v>
      </c>
      <c r="E914" t="s">
        <v>162</v>
      </c>
      <c r="G914" t="s">
        <v>1</v>
      </c>
      <c r="K914" t="s">
        <v>185</v>
      </c>
      <c r="L914" t="s">
        <v>122</v>
      </c>
      <c r="M914" s="14">
        <v>44222</v>
      </c>
      <c r="N914" s="14">
        <v>44222</v>
      </c>
      <c r="O914">
        <v>0</v>
      </c>
      <c r="P914">
        <v>976.43</v>
      </c>
      <c r="R914">
        <v>2110672000</v>
      </c>
      <c r="S914">
        <v>161300000</v>
      </c>
      <c r="V914" t="s">
        <v>160</v>
      </c>
      <c r="W914" t="s">
        <v>192</v>
      </c>
      <c r="X914" t="s">
        <v>161</v>
      </c>
      <c r="Y914">
        <v>1</v>
      </c>
      <c r="Z914">
        <v>1</v>
      </c>
      <c r="AA914">
        <v>2021</v>
      </c>
      <c r="AB914">
        <v>976.43</v>
      </c>
      <c r="AC914" t="s">
        <v>14</v>
      </c>
      <c r="AD914" t="s">
        <v>72</v>
      </c>
      <c r="AE914">
        <v>2021</v>
      </c>
      <c r="AF914">
        <v>2021</v>
      </c>
      <c r="AU914"/>
    </row>
    <row r="915" spans="1:47" x14ac:dyDescent="0.35">
      <c r="A915" t="s">
        <v>148</v>
      </c>
      <c r="C915" t="s">
        <v>149</v>
      </c>
      <c r="D915" t="s">
        <v>150</v>
      </c>
      <c r="E915" t="s">
        <v>162</v>
      </c>
      <c r="K915" t="s">
        <v>185</v>
      </c>
      <c r="L915" t="s">
        <v>122</v>
      </c>
      <c r="M915" s="14">
        <v>44222</v>
      </c>
      <c r="N915" s="14">
        <v>44222</v>
      </c>
      <c r="O915">
        <v>0</v>
      </c>
      <c r="P915">
        <v>190476.19</v>
      </c>
      <c r="R915">
        <v>2110210000</v>
      </c>
      <c r="S915">
        <v>161002000</v>
      </c>
      <c r="V915" t="s">
        <v>148</v>
      </c>
      <c r="W915" t="s">
        <v>202</v>
      </c>
      <c r="X915" t="s">
        <v>152</v>
      </c>
      <c r="Y915">
        <v>1</v>
      </c>
      <c r="Z915">
        <v>1</v>
      </c>
      <c r="AA915">
        <v>2021</v>
      </c>
      <c r="AB915">
        <v>190476.19</v>
      </c>
      <c r="AC915" t="s">
        <v>14</v>
      </c>
      <c r="AD915" t="s">
        <v>72</v>
      </c>
      <c r="AE915">
        <v>2021</v>
      </c>
      <c r="AF915">
        <v>2021</v>
      </c>
      <c r="AU915"/>
    </row>
    <row r="916" spans="1:47" x14ac:dyDescent="0.35">
      <c r="A916" t="s">
        <v>126</v>
      </c>
      <c r="B916" t="s">
        <v>56</v>
      </c>
      <c r="C916" t="s">
        <v>149</v>
      </c>
      <c r="D916" t="s">
        <v>150</v>
      </c>
      <c r="E916" t="s">
        <v>121</v>
      </c>
      <c r="G916" t="s">
        <v>1</v>
      </c>
      <c r="H916" t="s">
        <v>206</v>
      </c>
      <c r="K916" t="s">
        <v>185</v>
      </c>
      <c r="L916" t="s">
        <v>122</v>
      </c>
      <c r="M916" s="14">
        <v>44222</v>
      </c>
      <c r="N916" s="14">
        <v>44222</v>
      </c>
      <c r="O916">
        <v>0</v>
      </c>
      <c r="P916">
        <v>-18998.240000000002</v>
      </c>
      <c r="R916">
        <v>2221200000</v>
      </c>
      <c r="S916">
        <v>162600000</v>
      </c>
      <c r="V916" t="s">
        <v>126</v>
      </c>
      <c r="W916" t="s">
        <v>196</v>
      </c>
      <c r="X916" t="s">
        <v>127</v>
      </c>
      <c r="Y916">
        <v>1</v>
      </c>
      <c r="Z916">
        <v>1</v>
      </c>
      <c r="AA916">
        <v>2021</v>
      </c>
      <c r="AB916">
        <v>18998.240000000002</v>
      </c>
      <c r="AC916" t="s">
        <v>14</v>
      </c>
      <c r="AD916" t="s">
        <v>9</v>
      </c>
      <c r="AE916">
        <v>2021</v>
      </c>
      <c r="AF916">
        <v>2021</v>
      </c>
      <c r="AU916"/>
    </row>
    <row r="917" spans="1:47" x14ac:dyDescent="0.35">
      <c r="A917" t="s">
        <v>193</v>
      </c>
      <c r="B917" t="s">
        <v>29</v>
      </c>
      <c r="C917" t="s">
        <v>149</v>
      </c>
      <c r="D917" t="s">
        <v>159</v>
      </c>
      <c r="E917" t="s">
        <v>162</v>
      </c>
      <c r="G917" t="s">
        <v>1</v>
      </c>
      <c r="K917" t="s">
        <v>185</v>
      </c>
      <c r="L917" t="s">
        <v>122</v>
      </c>
      <c r="M917" s="14">
        <v>44222</v>
      </c>
      <c r="N917" s="14">
        <v>44222</v>
      </c>
      <c r="O917">
        <v>0</v>
      </c>
      <c r="P917">
        <v>8439.4</v>
      </c>
      <c r="R917">
        <v>2110700000</v>
      </c>
      <c r="S917">
        <v>161100000</v>
      </c>
      <c r="V917" t="s">
        <v>193</v>
      </c>
      <c r="W917" t="s">
        <v>212</v>
      </c>
      <c r="X917" t="s">
        <v>161</v>
      </c>
      <c r="Y917">
        <v>1</v>
      </c>
      <c r="Z917">
        <v>1</v>
      </c>
      <c r="AA917">
        <v>2021</v>
      </c>
      <c r="AB917">
        <v>8439.4</v>
      </c>
      <c r="AC917" t="s">
        <v>14</v>
      </c>
      <c r="AD917" t="s">
        <v>72</v>
      </c>
      <c r="AE917">
        <v>2021</v>
      </c>
      <c r="AF917">
        <v>2021</v>
      </c>
      <c r="AU917"/>
    </row>
    <row r="918" spans="1:47" x14ac:dyDescent="0.35">
      <c r="A918" t="s">
        <v>193</v>
      </c>
      <c r="B918" t="s">
        <v>29</v>
      </c>
      <c r="C918" t="s">
        <v>149</v>
      </c>
      <c r="D918" t="s">
        <v>159</v>
      </c>
      <c r="E918" t="s">
        <v>162</v>
      </c>
      <c r="G918" t="s">
        <v>1</v>
      </c>
      <c r="K918" t="s">
        <v>185</v>
      </c>
      <c r="L918" t="s">
        <v>122</v>
      </c>
      <c r="M918" s="14">
        <v>44222</v>
      </c>
      <c r="N918" s="14">
        <v>44222</v>
      </c>
      <c r="O918">
        <v>0</v>
      </c>
      <c r="P918">
        <v>371.43</v>
      </c>
      <c r="R918">
        <v>2110700000</v>
      </c>
      <c r="S918">
        <v>162300000</v>
      </c>
      <c r="V918" t="s">
        <v>193</v>
      </c>
      <c r="W918" t="s">
        <v>209</v>
      </c>
      <c r="X918" t="s">
        <v>161</v>
      </c>
      <c r="Y918">
        <v>1</v>
      </c>
      <c r="Z918">
        <v>1</v>
      </c>
      <c r="AA918">
        <v>2021</v>
      </c>
      <c r="AB918">
        <v>371.43</v>
      </c>
      <c r="AC918" t="s">
        <v>14</v>
      </c>
      <c r="AD918" t="s">
        <v>72</v>
      </c>
      <c r="AE918">
        <v>2021</v>
      </c>
      <c r="AF918">
        <v>2021</v>
      </c>
      <c r="AU918"/>
    </row>
    <row r="919" spans="1:47" x14ac:dyDescent="0.35">
      <c r="A919" t="s">
        <v>155</v>
      </c>
      <c r="C919" t="s">
        <v>149</v>
      </c>
      <c r="D919" t="s">
        <v>150</v>
      </c>
      <c r="E919" t="s">
        <v>121</v>
      </c>
      <c r="G919" t="s">
        <v>1</v>
      </c>
      <c r="J919" t="s">
        <v>7</v>
      </c>
      <c r="K919" t="s">
        <v>185</v>
      </c>
      <c r="L919" t="s">
        <v>122</v>
      </c>
      <c r="M919" s="14">
        <v>44222</v>
      </c>
      <c r="N919" s="14">
        <v>44222</v>
      </c>
      <c r="O919">
        <v>0</v>
      </c>
      <c r="P919">
        <v>78571.429999999993</v>
      </c>
      <c r="R919">
        <v>2220610000</v>
      </c>
      <c r="S919">
        <v>161002000</v>
      </c>
      <c r="V919" t="s">
        <v>155</v>
      </c>
      <c r="W919" t="s">
        <v>202</v>
      </c>
      <c r="X919" t="s">
        <v>156</v>
      </c>
      <c r="Y919">
        <v>1</v>
      </c>
      <c r="Z919">
        <v>1</v>
      </c>
      <c r="AA919">
        <v>2021</v>
      </c>
      <c r="AB919">
        <v>-78571.429999999993</v>
      </c>
      <c r="AC919" t="s">
        <v>14</v>
      </c>
      <c r="AD919" t="s">
        <v>72</v>
      </c>
      <c r="AE919">
        <v>2021</v>
      </c>
      <c r="AF919">
        <v>2021</v>
      </c>
      <c r="AU919"/>
    </row>
    <row r="920" spans="1:47" x14ac:dyDescent="0.35">
      <c r="A920" t="s">
        <v>130</v>
      </c>
      <c r="C920" t="s">
        <v>149</v>
      </c>
      <c r="D920" t="s">
        <v>150</v>
      </c>
      <c r="E920" t="s">
        <v>121</v>
      </c>
      <c r="G920" t="s">
        <v>1</v>
      </c>
      <c r="J920" t="s">
        <v>6</v>
      </c>
      <c r="K920" t="s">
        <v>185</v>
      </c>
      <c r="L920" t="s">
        <v>122</v>
      </c>
      <c r="M920" s="14">
        <v>44222</v>
      </c>
      <c r="N920" s="14">
        <v>44222</v>
      </c>
      <c r="O920">
        <v>0</v>
      </c>
      <c r="P920">
        <v>190476.19</v>
      </c>
      <c r="R920">
        <v>2221517110</v>
      </c>
      <c r="S920">
        <v>161002000</v>
      </c>
      <c r="V920" t="s">
        <v>130</v>
      </c>
      <c r="W920" t="s">
        <v>202</v>
      </c>
      <c r="X920" t="s">
        <v>119</v>
      </c>
      <c r="Y920">
        <v>1</v>
      </c>
      <c r="Z920">
        <v>1</v>
      </c>
      <c r="AA920">
        <v>2021</v>
      </c>
      <c r="AB920">
        <v>-190476.19</v>
      </c>
      <c r="AC920" t="s">
        <v>14</v>
      </c>
      <c r="AD920" t="s">
        <v>72</v>
      </c>
      <c r="AE920">
        <v>2021</v>
      </c>
      <c r="AF920">
        <v>2021</v>
      </c>
      <c r="AU920"/>
    </row>
    <row r="921" spans="1:47" x14ac:dyDescent="0.35">
      <c r="A921" t="s">
        <v>160</v>
      </c>
      <c r="B921" t="s">
        <v>25</v>
      </c>
      <c r="C921" t="s">
        <v>149</v>
      </c>
      <c r="D921" t="s">
        <v>159</v>
      </c>
      <c r="E921" t="s">
        <v>162</v>
      </c>
      <c r="G921" t="s">
        <v>1</v>
      </c>
      <c r="K921" t="s">
        <v>185</v>
      </c>
      <c r="L921" t="s">
        <v>122</v>
      </c>
      <c r="M921" s="14">
        <v>44222</v>
      </c>
      <c r="N921" s="14">
        <v>44222</v>
      </c>
      <c r="O921">
        <v>0</v>
      </c>
      <c r="P921">
        <v>34.11</v>
      </c>
      <c r="R921">
        <v>2110672000</v>
      </c>
      <c r="S921">
        <v>161600000</v>
      </c>
      <c r="V921" t="s">
        <v>160</v>
      </c>
      <c r="W921" t="s">
        <v>198</v>
      </c>
      <c r="X921" t="s">
        <v>161</v>
      </c>
      <c r="Y921">
        <v>1</v>
      </c>
      <c r="Z921">
        <v>1</v>
      </c>
      <c r="AA921">
        <v>2021</v>
      </c>
      <c r="AB921">
        <v>34.11</v>
      </c>
      <c r="AC921" t="s">
        <v>14</v>
      </c>
      <c r="AD921" t="s">
        <v>72</v>
      </c>
      <c r="AE921">
        <v>2021</v>
      </c>
      <c r="AF921">
        <v>2021</v>
      </c>
      <c r="AU921"/>
    </row>
    <row r="922" spans="1:47" x14ac:dyDescent="0.35">
      <c r="A922" t="s">
        <v>160</v>
      </c>
      <c r="B922" t="s">
        <v>35</v>
      </c>
      <c r="C922" t="s">
        <v>149</v>
      </c>
      <c r="D922" t="s">
        <v>159</v>
      </c>
      <c r="E922" t="s">
        <v>162</v>
      </c>
      <c r="G922" t="s">
        <v>1</v>
      </c>
      <c r="K922" t="s">
        <v>185</v>
      </c>
      <c r="L922" t="s">
        <v>122</v>
      </c>
      <c r="M922" s="14">
        <v>44222</v>
      </c>
      <c r="N922" s="14">
        <v>44222</v>
      </c>
      <c r="O922">
        <v>0</v>
      </c>
      <c r="P922">
        <v>9881.36</v>
      </c>
      <c r="R922">
        <v>2110672000</v>
      </c>
      <c r="S922">
        <v>161020000</v>
      </c>
      <c r="V922" t="s">
        <v>160</v>
      </c>
      <c r="W922" t="s">
        <v>194</v>
      </c>
      <c r="X922" t="s">
        <v>161</v>
      </c>
      <c r="Y922">
        <v>1</v>
      </c>
      <c r="Z922">
        <v>1</v>
      </c>
      <c r="AA922">
        <v>2021</v>
      </c>
      <c r="AB922">
        <v>9881.36</v>
      </c>
      <c r="AC922" t="s">
        <v>14</v>
      </c>
      <c r="AD922" t="s">
        <v>72</v>
      </c>
      <c r="AE922">
        <v>2021</v>
      </c>
      <c r="AF922">
        <v>2021</v>
      </c>
      <c r="AU922"/>
    </row>
    <row r="923" spans="1:47" x14ac:dyDescent="0.35">
      <c r="A923" t="s">
        <v>148</v>
      </c>
      <c r="C923" t="s">
        <v>149</v>
      </c>
      <c r="D923" t="s">
        <v>150</v>
      </c>
      <c r="E923" t="s">
        <v>162</v>
      </c>
      <c r="K923" t="s">
        <v>185</v>
      </c>
      <c r="L923" t="s">
        <v>122</v>
      </c>
      <c r="M923" s="14">
        <v>44222</v>
      </c>
      <c r="N923" s="14">
        <v>44222</v>
      </c>
      <c r="O923">
        <v>0</v>
      </c>
      <c r="P923">
        <v>2150000</v>
      </c>
      <c r="R923">
        <v>2110210000</v>
      </c>
      <c r="S923">
        <v>161002000</v>
      </c>
      <c r="V923" t="s">
        <v>148</v>
      </c>
      <c r="W923" t="s">
        <v>202</v>
      </c>
      <c r="X923" t="s">
        <v>152</v>
      </c>
      <c r="Y923">
        <v>1</v>
      </c>
      <c r="Z923">
        <v>1</v>
      </c>
      <c r="AA923">
        <v>2021</v>
      </c>
      <c r="AB923">
        <v>2150000</v>
      </c>
      <c r="AC923" t="s">
        <v>14</v>
      </c>
      <c r="AD923" t="s">
        <v>72</v>
      </c>
      <c r="AE923">
        <v>2021</v>
      </c>
      <c r="AF923">
        <v>2021</v>
      </c>
      <c r="AU923"/>
    </row>
    <row r="924" spans="1:47" x14ac:dyDescent="0.35">
      <c r="A924" t="s">
        <v>193</v>
      </c>
      <c r="B924" t="s">
        <v>29</v>
      </c>
      <c r="C924" t="s">
        <v>149</v>
      </c>
      <c r="D924" t="s">
        <v>159</v>
      </c>
      <c r="E924" t="s">
        <v>162</v>
      </c>
      <c r="G924" t="s">
        <v>1</v>
      </c>
      <c r="K924" t="s">
        <v>185</v>
      </c>
      <c r="L924" t="s">
        <v>122</v>
      </c>
      <c r="M924" s="14">
        <v>44222</v>
      </c>
      <c r="N924" s="14">
        <v>44222</v>
      </c>
      <c r="O924">
        <v>0</v>
      </c>
      <c r="P924">
        <v>35.71</v>
      </c>
      <c r="R924">
        <v>2110700000</v>
      </c>
      <c r="S924">
        <v>161700000</v>
      </c>
      <c r="V924" t="s">
        <v>193</v>
      </c>
      <c r="W924" t="s">
        <v>210</v>
      </c>
      <c r="X924" t="s">
        <v>161</v>
      </c>
      <c r="Y924">
        <v>1</v>
      </c>
      <c r="Z924">
        <v>1</v>
      </c>
      <c r="AA924">
        <v>2021</v>
      </c>
      <c r="AB924">
        <v>35.71</v>
      </c>
      <c r="AC924" t="s">
        <v>14</v>
      </c>
      <c r="AD924" t="s">
        <v>72</v>
      </c>
      <c r="AE924">
        <v>2021</v>
      </c>
      <c r="AF924">
        <v>2021</v>
      </c>
      <c r="AU924"/>
    </row>
    <row r="925" spans="1:47" x14ac:dyDescent="0.35">
      <c r="A925" t="s">
        <v>193</v>
      </c>
      <c r="B925" t="s">
        <v>29</v>
      </c>
      <c r="C925" t="s">
        <v>149</v>
      </c>
      <c r="D925" t="s">
        <v>159</v>
      </c>
      <c r="E925" t="s">
        <v>162</v>
      </c>
      <c r="G925" t="s">
        <v>1</v>
      </c>
      <c r="K925" t="s">
        <v>185</v>
      </c>
      <c r="L925" t="s">
        <v>122</v>
      </c>
      <c r="M925" s="14">
        <v>44222</v>
      </c>
      <c r="N925" s="14">
        <v>44222</v>
      </c>
      <c r="O925">
        <v>0</v>
      </c>
      <c r="P925">
        <v>119.05</v>
      </c>
      <c r="R925">
        <v>2110700000</v>
      </c>
      <c r="S925">
        <v>161900000</v>
      </c>
      <c r="V925" t="s">
        <v>193</v>
      </c>
      <c r="W925" t="s">
        <v>199</v>
      </c>
      <c r="X925" t="s">
        <v>161</v>
      </c>
      <c r="Y925">
        <v>1</v>
      </c>
      <c r="Z925">
        <v>1</v>
      </c>
      <c r="AA925">
        <v>2021</v>
      </c>
      <c r="AB925">
        <v>119.05</v>
      </c>
      <c r="AC925" t="s">
        <v>14</v>
      </c>
      <c r="AD925" t="s">
        <v>72</v>
      </c>
      <c r="AE925">
        <v>2021</v>
      </c>
      <c r="AF925">
        <v>2021</v>
      </c>
      <c r="AU925"/>
    </row>
    <row r="926" spans="1:47" x14ac:dyDescent="0.35">
      <c r="A926" t="s">
        <v>160</v>
      </c>
      <c r="B926" t="s">
        <v>25</v>
      </c>
      <c r="C926" t="s">
        <v>149</v>
      </c>
      <c r="D926" t="s">
        <v>159</v>
      </c>
      <c r="E926" t="s">
        <v>162</v>
      </c>
      <c r="G926" t="s">
        <v>1</v>
      </c>
      <c r="K926" t="s">
        <v>185</v>
      </c>
      <c r="L926" t="s">
        <v>122</v>
      </c>
      <c r="M926" s="14">
        <v>44222</v>
      </c>
      <c r="N926" s="14">
        <v>44222</v>
      </c>
      <c r="O926">
        <v>0</v>
      </c>
      <c r="P926">
        <v>170.86</v>
      </c>
      <c r="R926">
        <v>2110672000</v>
      </c>
      <c r="S926">
        <v>161300000</v>
      </c>
      <c r="V926" t="s">
        <v>160</v>
      </c>
      <c r="W926" t="s">
        <v>192</v>
      </c>
      <c r="X926" t="s">
        <v>161</v>
      </c>
      <c r="Y926">
        <v>1</v>
      </c>
      <c r="Z926">
        <v>1</v>
      </c>
      <c r="AA926">
        <v>2021</v>
      </c>
      <c r="AB926">
        <v>170.86</v>
      </c>
      <c r="AC926" t="s">
        <v>14</v>
      </c>
      <c r="AD926" t="s">
        <v>72</v>
      </c>
      <c r="AE926">
        <v>2021</v>
      </c>
      <c r="AF926">
        <v>2021</v>
      </c>
      <c r="AU926"/>
    </row>
    <row r="927" spans="1:47" x14ac:dyDescent="0.35">
      <c r="A927" t="s">
        <v>143</v>
      </c>
      <c r="C927" t="s">
        <v>149</v>
      </c>
      <c r="D927" t="s">
        <v>150</v>
      </c>
      <c r="E927" t="s">
        <v>121</v>
      </c>
      <c r="J927" t="s">
        <v>6</v>
      </c>
      <c r="K927" t="s">
        <v>185</v>
      </c>
      <c r="L927" t="s">
        <v>122</v>
      </c>
      <c r="M927" s="14">
        <v>44211</v>
      </c>
      <c r="N927" s="14">
        <v>44223</v>
      </c>
      <c r="P927">
        <v>83279.91</v>
      </c>
      <c r="X927" t="s">
        <v>144</v>
      </c>
      <c r="Y927">
        <v>1</v>
      </c>
      <c r="Z927">
        <v>1</v>
      </c>
      <c r="AA927">
        <v>2021</v>
      </c>
      <c r="AB927">
        <v>0</v>
      </c>
      <c r="AC927" t="s">
        <v>8</v>
      </c>
      <c r="AD927" t="s">
        <v>8</v>
      </c>
      <c r="AE927">
        <v>2021</v>
      </c>
      <c r="AF927">
        <v>2021</v>
      </c>
      <c r="AU927"/>
    </row>
    <row r="928" spans="1:47" x14ac:dyDescent="0.35">
      <c r="A928" t="s">
        <v>130</v>
      </c>
      <c r="C928" t="s">
        <v>149</v>
      </c>
      <c r="D928" t="s">
        <v>150</v>
      </c>
      <c r="E928" t="s">
        <v>121</v>
      </c>
      <c r="J928" t="s">
        <v>5</v>
      </c>
      <c r="K928" t="s">
        <v>185</v>
      </c>
      <c r="L928" t="s">
        <v>122</v>
      </c>
      <c r="M928" s="14">
        <v>44211</v>
      </c>
      <c r="N928" s="14">
        <v>44223</v>
      </c>
      <c r="P928">
        <v>714.29</v>
      </c>
      <c r="X928" t="s">
        <v>119</v>
      </c>
      <c r="Y928">
        <v>1</v>
      </c>
      <c r="Z928">
        <v>1</v>
      </c>
      <c r="AA928">
        <v>2021</v>
      </c>
      <c r="AB928">
        <v>0</v>
      </c>
      <c r="AC928" t="s">
        <v>8</v>
      </c>
      <c r="AD928" t="s">
        <v>8</v>
      </c>
      <c r="AE928">
        <v>2021</v>
      </c>
      <c r="AF928">
        <v>2021</v>
      </c>
      <c r="AU928"/>
    </row>
    <row r="929" spans="1:47" x14ac:dyDescent="0.35">
      <c r="A929" t="s">
        <v>143</v>
      </c>
      <c r="C929" t="s">
        <v>149</v>
      </c>
      <c r="D929" t="s">
        <v>150</v>
      </c>
      <c r="E929" t="s">
        <v>121</v>
      </c>
      <c r="F929" t="s">
        <v>1</v>
      </c>
      <c r="J929" t="s">
        <v>6</v>
      </c>
      <c r="K929" t="s">
        <v>185</v>
      </c>
      <c r="L929" t="s">
        <v>122</v>
      </c>
      <c r="M929" s="14">
        <v>44211</v>
      </c>
      <c r="N929" s="14">
        <v>44223</v>
      </c>
      <c r="P929">
        <v>64207.99</v>
      </c>
      <c r="X929" t="s">
        <v>144</v>
      </c>
      <c r="Y929">
        <v>1</v>
      </c>
      <c r="Z929">
        <v>1</v>
      </c>
      <c r="AA929">
        <v>2021</v>
      </c>
      <c r="AB929">
        <v>0</v>
      </c>
      <c r="AC929" t="s">
        <v>8</v>
      </c>
      <c r="AD929" t="s">
        <v>8</v>
      </c>
      <c r="AE929">
        <v>2021</v>
      </c>
      <c r="AF929">
        <v>2020</v>
      </c>
      <c r="AU929"/>
    </row>
    <row r="930" spans="1:47" x14ac:dyDescent="0.35">
      <c r="A930" t="s">
        <v>176</v>
      </c>
      <c r="C930" t="s">
        <v>149</v>
      </c>
      <c r="D930" t="s">
        <v>150</v>
      </c>
      <c r="E930" t="s">
        <v>162</v>
      </c>
      <c r="K930" t="s">
        <v>185</v>
      </c>
      <c r="L930" t="s">
        <v>122</v>
      </c>
      <c r="M930" s="14">
        <v>44223</v>
      </c>
      <c r="N930" s="14">
        <v>44223</v>
      </c>
      <c r="P930">
        <v>1766603.8</v>
      </c>
      <c r="X930" t="s">
        <v>119</v>
      </c>
      <c r="Y930">
        <v>1</v>
      </c>
      <c r="Z930">
        <v>1</v>
      </c>
      <c r="AA930">
        <v>2021</v>
      </c>
      <c r="AB930">
        <v>0</v>
      </c>
      <c r="AC930" t="s">
        <v>8</v>
      </c>
      <c r="AD930" t="s">
        <v>8</v>
      </c>
      <c r="AE930">
        <v>2021</v>
      </c>
      <c r="AF930">
        <v>2021</v>
      </c>
      <c r="AU930"/>
    </row>
    <row r="931" spans="1:47" x14ac:dyDescent="0.35">
      <c r="A931" t="s">
        <v>166</v>
      </c>
      <c r="C931" t="s">
        <v>149</v>
      </c>
      <c r="D931" t="s">
        <v>150</v>
      </c>
      <c r="E931" t="s">
        <v>121</v>
      </c>
      <c r="J931" t="s">
        <v>5</v>
      </c>
      <c r="K931" t="s">
        <v>185</v>
      </c>
      <c r="L931" t="s">
        <v>122</v>
      </c>
      <c r="M931" s="14">
        <v>44211</v>
      </c>
      <c r="N931" s="14">
        <v>44223</v>
      </c>
      <c r="P931">
        <v>15446.74</v>
      </c>
      <c r="X931" t="s">
        <v>167</v>
      </c>
      <c r="Y931">
        <v>1</v>
      </c>
      <c r="Z931">
        <v>1</v>
      </c>
      <c r="AA931">
        <v>2021</v>
      </c>
      <c r="AB931">
        <v>0</v>
      </c>
      <c r="AC931" t="s">
        <v>8</v>
      </c>
      <c r="AD931" t="s">
        <v>8</v>
      </c>
      <c r="AE931">
        <v>2021</v>
      </c>
      <c r="AF931">
        <v>2021</v>
      </c>
      <c r="AU931"/>
    </row>
    <row r="932" spans="1:47" x14ac:dyDescent="0.35">
      <c r="A932" t="s">
        <v>131</v>
      </c>
      <c r="C932" t="s">
        <v>149</v>
      </c>
      <c r="D932" t="s">
        <v>150</v>
      </c>
      <c r="E932" t="s">
        <v>121</v>
      </c>
      <c r="J932" t="s">
        <v>5</v>
      </c>
      <c r="K932" t="s">
        <v>185</v>
      </c>
      <c r="L932" t="s">
        <v>122</v>
      </c>
      <c r="M932" s="14">
        <v>44211</v>
      </c>
      <c r="N932" s="14">
        <v>44223</v>
      </c>
      <c r="P932">
        <v>8898.2099999999991</v>
      </c>
      <c r="X932" t="s">
        <v>132</v>
      </c>
      <c r="Y932">
        <v>1</v>
      </c>
      <c r="Z932">
        <v>1</v>
      </c>
      <c r="AA932">
        <v>2021</v>
      </c>
      <c r="AB932">
        <v>0</v>
      </c>
      <c r="AC932" t="s">
        <v>8</v>
      </c>
      <c r="AD932" t="s">
        <v>8</v>
      </c>
      <c r="AE932">
        <v>2021</v>
      </c>
      <c r="AF932">
        <v>2021</v>
      </c>
      <c r="AU932"/>
    </row>
    <row r="933" spans="1:47" x14ac:dyDescent="0.35">
      <c r="A933" t="s">
        <v>225</v>
      </c>
      <c r="C933" t="s">
        <v>149</v>
      </c>
      <c r="D933" t="s">
        <v>150</v>
      </c>
      <c r="E933" t="s">
        <v>121</v>
      </c>
      <c r="J933" t="s">
        <v>5</v>
      </c>
      <c r="K933" t="s">
        <v>185</v>
      </c>
      <c r="L933" t="s">
        <v>122</v>
      </c>
      <c r="M933" s="14">
        <v>44211</v>
      </c>
      <c r="N933" s="14">
        <v>44223</v>
      </c>
      <c r="P933">
        <v>89847.62</v>
      </c>
      <c r="X933" t="s">
        <v>140</v>
      </c>
      <c r="Y933">
        <v>1</v>
      </c>
      <c r="Z933">
        <v>1</v>
      </c>
      <c r="AA933">
        <v>2021</v>
      </c>
      <c r="AB933">
        <v>0</v>
      </c>
      <c r="AC933" t="s">
        <v>8</v>
      </c>
      <c r="AD933" t="s">
        <v>8</v>
      </c>
      <c r="AE933">
        <v>2021</v>
      </c>
      <c r="AF933">
        <v>2021</v>
      </c>
      <c r="AU933"/>
    </row>
    <row r="934" spans="1:47" x14ac:dyDescent="0.35">
      <c r="A934" t="s">
        <v>128</v>
      </c>
      <c r="C934" t="s">
        <v>149</v>
      </c>
      <c r="D934" t="s">
        <v>150</v>
      </c>
      <c r="E934" t="s">
        <v>121</v>
      </c>
      <c r="J934" t="s">
        <v>5</v>
      </c>
      <c r="K934" t="s">
        <v>185</v>
      </c>
      <c r="L934" t="s">
        <v>122</v>
      </c>
      <c r="M934" s="14">
        <v>44211</v>
      </c>
      <c r="N934" s="14">
        <v>44223</v>
      </c>
      <c r="P934">
        <v>25439.77</v>
      </c>
      <c r="X934" t="s">
        <v>119</v>
      </c>
      <c r="Y934">
        <v>1</v>
      </c>
      <c r="Z934">
        <v>1</v>
      </c>
      <c r="AA934">
        <v>2021</v>
      </c>
      <c r="AB934">
        <v>0</v>
      </c>
      <c r="AC934" t="s">
        <v>8</v>
      </c>
      <c r="AD934" t="s">
        <v>8</v>
      </c>
      <c r="AE934">
        <v>2021</v>
      </c>
      <c r="AF934">
        <v>2021</v>
      </c>
      <c r="AU934"/>
    </row>
    <row r="935" spans="1:47" x14ac:dyDescent="0.35">
      <c r="A935" t="s">
        <v>170</v>
      </c>
      <c r="C935" t="s">
        <v>149</v>
      </c>
      <c r="D935" t="s">
        <v>150</v>
      </c>
      <c r="E935" t="s">
        <v>121</v>
      </c>
      <c r="J935" t="s">
        <v>5</v>
      </c>
      <c r="K935" t="s">
        <v>185</v>
      </c>
      <c r="L935" t="s">
        <v>122</v>
      </c>
      <c r="M935" s="14">
        <v>44211</v>
      </c>
      <c r="N935" s="14">
        <v>44223</v>
      </c>
      <c r="P935">
        <v>857.14</v>
      </c>
      <c r="X935" t="s">
        <v>119</v>
      </c>
      <c r="Y935">
        <v>1</v>
      </c>
      <c r="Z935">
        <v>1</v>
      </c>
      <c r="AA935">
        <v>2021</v>
      </c>
      <c r="AB935">
        <v>0</v>
      </c>
      <c r="AC935" t="s">
        <v>8</v>
      </c>
      <c r="AD935" t="s">
        <v>8</v>
      </c>
      <c r="AE935">
        <v>2021</v>
      </c>
      <c r="AF935">
        <v>2021</v>
      </c>
      <c r="AU935"/>
    </row>
    <row r="936" spans="1:47" x14ac:dyDescent="0.35">
      <c r="A936" t="s">
        <v>136</v>
      </c>
      <c r="C936" t="s">
        <v>149</v>
      </c>
      <c r="D936" t="s">
        <v>150</v>
      </c>
      <c r="E936" t="s">
        <v>121</v>
      </c>
      <c r="J936" t="s">
        <v>5</v>
      </c>
      <c r="K936" t="s">
        <v>185</v>
      </c>
      <c r="L936" t="s">
        <v>122</v>
      </c>
      <c r="M936" s="14">
        <v>44211</v>
      </c>
      <c r="N936" s="14">
        <v>44223</v>
      </c>
      <c r="P936">
        <v>73364.87</v>
      </c>
      <c r="X936" t="s">
        <v>137</v>
      </c>
      <c r="Y936">
        <v>1</v>
      </c>
      <c r="Z936">
        <v>1</v>
      </c>
      <c r="AA936">
        <v>2021</v>
      </c>
      <c r="AB936">
        <v>0</v>
      </c>
      <c r="AC936" t="s">
        <v>8</v>
      </c>
      <c r="AD936" t="s">
        <v>8</v>
      </c>
      <c r="AE936">
        <v>2021</v>
      </c>
      <c r="AF936">
        <v>2021</v>
      </c>
      <c r="AU936"/>
    </row>
    <row r="937" spans="1:47" x14ac:dyDescent="0.35">
      <c r="A937" t="s">
        <v>171</v>
      </c>
      <c r="C937" t="s">
        <v>149</v>
      </c>
      <c r="D937" t="s">
        <v>150</v>
      </c>
      <c r="E937" t="s">
        <v>121</v>
      </c>
      <c r="J937" t="s">
        <v>5</v>
      </c>
      <c r="K937" t="s">
        <v>185</v>
      </c>
      <c r="L937" t="s">
        <v>122</v>
      </c>
      <c r="M937" s="14">
        <v>44211</v>
      </c>
      <c r="N937" s="14">
        <v>44223</v>
      </c>
      <c r="P937">
        <v>362284.51</v>
      </c>
      <c r="X937" t="s">
        <v>137</v>
      </c>
      <c r="Y937">
        <v>1</v>
      </c>
      <c r="Z937">
        <v>1</v>
      </c>
      <c r="AA937">
        <v>2021</v>
      </c>
      <c r="AB937">
        <v>0</v>
      </c>
      <c r="AC937" t="s">
        <v>8</v>
      </c>
      <c r="AD937" t="s">
        <v>8</v>
      </c>
      <c r="AE937">
        <v>2021</v>
      </c>
      <c r="AF937">
        <v>2021</v>
      </c>
      <c r="AU937"/>
    </row>
    <row r="938" spans="1:47" x14ac:dyDescent="0.35">
      <c r="A938" t="s">
        <v>226</v>
      </c>
      <c r="C938" t="s">
        <v>149</v>
      </c>
      <c r="D938" t="s">
        <v>150</v>
      </c>
      <c r="E938" t="s">
        <v>121</v>
      </c>
      <c r="J938" t="s">
        <v>5</v>
      </c>
      <c r="K938" t="s">
        <v>185</v>
      </c>
      <c r="L938" t="s">
        <v>122</v>
      </c>
      <c r="M938" s="14">
        <v>44211</v>
      </c>
      <c r="N938" s="14">
        <v>44223</v>
      </c>
      <c r="P938">
        <v>36712.78</v>
      </c>
      <c r="X938" t="s">
        <v>140</v>
      </c>
      <c r="Y938">
        <v>1</v>
      </c>
      <c r="Z938">
        <v>1</v>
      </c>
      <c r="AA938">
        <v>2021</v>
      </c>
      <c r="AB938">
        <v>0</v>
      </c>
      <c r="AC938" t="s">
        <v>8</v>
      </c>
      <c r="AD938" t="s">
        <v>8</v>
      </c>
      <c r="AE938">
        <v>2021</v>
      </c>
      <c r="AF938">
        <v>2021</v>
      </c>
      <c r="AU938"/>
    </row>
    <row r="939" spans="1:47" x14ac:dyDescent="0.35">
      <c r="A939" t="s">
        <v>171</v>
      </c>
      <c r="C939" t="s">
        <v>149</v>
      </c>
      <c r="D939" t="s">
        <v>150</v>
      </c>
      <c r="E939" t="s">
        <v>121</v>
      </c>
      <c r="J939" t="s">
        <v>5</v>
      </c>
      <c r="K939" t="s">
        <v>185</v>
      </c>
      <c r="L939" t="s">
        <v>122</v>
      </c>
      <c r="M939" s="14">
        <v>44211</v>
      </c>
      <c r="N939" s="14">
        <v>44223</v>
      </c>
      <c r="P939">
        <v>19981.5</v>
      </c>
      <c r="X939" t="s">
        <v>137</v>
      </c>
      <c r="Y939">
        <v>1</v>
      </c>
      <c r="Z939">
        <v>1</v>
      </c>
      <c r="AA939">
        <v>2021</v>
      </c>
      <c r="AB939">
        <v>0</v>
      </c>
      <c r="AC939" t="s">
        <v>8</v>
      </c>
      <c r="AD939" t="s">
        <v>8</v>
      </c>
      <c r="AE939">
        <v>2021</v>
      </c>
      <c r="AF939">
        <v>2021</v>
      </c>
      <c r="AU939"/>
    </row>
    <row r="940" spans="1:47" x14ac:dyDescent="0.35">
      <c r="A940" t="s">
        <v>125</v>
      </c>
      <c r="C940" t="s">
        <v>149</v>
      </c>
      <c r="D940" t="s">
        <v>150</v>
      </c>
      <c r="E940" t="s">
        <v>121</v>
      </c>
      <c r="J940" t="s">
        <v>5</v>
      </c>
      <c r="K940" t="s">
        <v>185</v>
      </c>
      <c r="L940" t="s">
        <v>122</v>
      </c>
      <c r="M940" s="14">
        <v>44211</v>
      </c>
      <c r="N940" s="14">
        <v>44223</v>
      </c>
      <c r="P940">
        <v>28916.77</v>
      </c>
      <c r="X940" t="s">
        <v>124</v>
      </c>
      <c r="Y940">
        <v>1</v>
      </c>
      <c r="Z940">
        <v>1</v>
      </c>
      <c r="AA940">
        <v>2021</v>
      </c>
      <c r="AB940">
        <v>0</v>
      </c>
      <c r="AC940" t="s">
        <v>8</v>
      </c>
      <c r="AD940" t="s">
        <v>8</v>
      </c>
      <c r="AE940">
        <v>2021</v>
      </c>
      <c r="AF940">
        <v>2021</v>
      </c>
      <c r="AU940"/>
    </row>
    <row r="941" spans="1:47" x14ac:dyDescent="0.35">
      <c r="A941" t="s">
        <v>171</v>
      </c>
      <c r="C941" t="s">
        <v>149</v>
      </c>
      <c r="D941" t="s">
        <v>150</v>
      </c>
      <c r="E941" t="s">
        <v>121</v>
      </c>
      <c r="J941" t="s">
        <v>5</v>
      </c>
      <c r="K941" t="s">
        <v>185</v>
      </c>
      <c r="L941" t="s">
        <v>122</v>
      </c>
      <c r="M941" s="14">
        <v>44211</v>
      </c>
      <c r="N941" s="14">
        <v>44223</v>
      </c>
      <c r="P941">
        <v>8681.16</v>
      </c>
      <c r="X941" t="s">
        <v>137</v>
      </c>
      <c r="Y941">
        <v>1</v>
      </c>
      <c r="Z941">
        <v>1</v>
      </c>
      <c r="AA941">
        <v>2021</v>
      </c>
      <c r="AB941">
        <v>0</v>
      </c>
      <c r="AC941" t="s">
        <v>8</v>
      </c>
      <c r="AD941" t="s">
        <v>8</v>
      </c>
      <c r="AE941">
        <v>2021</v>
      </c>
      <c r="AF941">
        <v>2021</v>
      </c>
      <c r="AU941"/>
    </row>
    <row r="942" spans="1:47" x14ac:dyDescent="0.35">
      <c r="A942" t="s">
        <v>171</v>
      </c>
      <c r="C942" t="s">
        <v>149</v>
      </c>
      <c r="D942" t="s">
        <v>150</v>
      </c>
      <c r="E942" t="s">
        <v>121</v>
      </c>
      <c r="J942" t="s">
        <v>5</v>
      </c>
      <c r="K942" t="s">
        <v>185</v>
      </c>
      <c r="L942" t="s">
        <v>122</v>
      </c>
      <c r="M942" s="14">
        <v>44211</v>
      </c>
      <c r="N942" s="14">
        <v>44223</v>
      </c>
      <c r="P942">
        <v>114859.46</v>
      </c>
      <c r="X942" t="s">
        <v>137</v>
      </c>
      <c r="Y942">
        <v>1</v>
      </c>
      <c r="Z942">
        <v>1</v>
      </c>
      <c r="AA942">
        <v>2021</v>
      </c>
      <c r="AB942">
        <v>0</v>
      </c>
      <c r="AC942" t="s">
        <v>8</v>
      </c>
      <c r="AD942" t="s">
        <v>8</v>
      </c>
      <c r="AE942">
        <v>2021</v>
      </c>
      <c r="AF942">
        <v>2021</v>
      </c>
      <c r="AU942"/>
    </row>
    <row r="943" spans="1:47" x14ac:dyDescent="0.35">
      <c r="A943" t="s">
        <v>143</v>
      </c>
      <c r="C943" t="s">
        <v>149</v>
      </c>
      <c r="D943" t="s">
        <v>150</v>
      </c>
      <c r="E943" t="s">
        <v>121</v>
      </c>
      <c r="J943" t="s">
        <v>5</v>
      </c>
      <c r="K943" t="s">
        <v>185</v>
      </c>
      <c r="L943" t="s">
        <v>122</v>
      </c>
      <c r="M943" s="14">
        <v>44211</v>
      </c>
      <c r="N943" s="14">
        <v>44223</v>
      </c>
      <c r="P943">
        <v>2383.3200000000002</v>
      </c>
      <c r="X943" t="s">
        <v>144</v>
      </c>
      <c r="Y943">
        <v>1</v>
      </c>
      <c r="Z943">
        <v>1</v>
      </c>
      <c r="AA943">
        <v>2021</v>
      </c>
      <c r="AB943">
        <v>0</v>
      </c>
      <c r="AC943" t="s">
        <v>8</v>
      </c>
      <c r="AD943" t="s">
        <v>8</v>
      </c>
      <c r="AE943">
        <v>2021</v>
      </c>
      <c r="AF943">
        <v>2021</v>
      </c>
      <c r="AU943"/>
    </row>
    <row r="944" spans="1:47" x14ac:dyDescent="0.35">
      <c r="A944" t="s">
        <v>160</v>
      </c>
      <c r="B944" t="s">
        <v>28</v>
      </c>
      <c r="C944" t="s">
        <v>149</v>
      </c>
      <c r="D944" t="s">
        <v>159</v>
      </c>
      <c r="E944" t="s">
        <v>162</v>
      </c>
      <c r="G944" t="s">
        <v>1</v>
      </c>
      <c r="K944" t="s">
        <v>185</v>
      </c>
      <c r="L944" t="s">
        <v>122</v>
      </c>
      <c r="M944" s="14">
        <v>44223</v>
      </c>
      <c r="N944" s="14">
        <v>44223</v>
      </c>
      <c r="O944">
        <v>0</v>
      </c>
      <c r="P944">
        <v>84.09</v>
      </c>
      <c r="R944">
        <v>2110672000</v>
      </c>
      <c r="S944">
        <v>161400000</v>
      </c>
      <c r="V944" t="s">
        <v>160</v>
      </c>
      <c r="W944" t="s">
        <v>211</v>
      </c>
      <c r="X944" t="s">
        <v>161</v>
      </c>
      <c r="Y944">
        <v>1</v>
      </c>
      <c r="Z944">
        <v>1</v>
      </c>
      <c r="AA944">
        <v>2021</v>
      </c>
      <c r="AB944">
        <v>84.09</v>
      </c>
      <c r="AC944" t="s">
        <v>14</v>
      </c>
      <c r="AD944" t="s">
        <v>72</v>
      </c>
      <c r="AE944">
        <v>2021</v>
      </c>
      <c r="AF944">
        <v>2021</v>
      </c>
      <c r="AU944"/>
    </row>
    <row r="945" spans="1:47" x14ac:dyDescent="0.35">
      <c r="A945" t="s">
        <v>160</v>
      </c>
      <c r="B945" t="s">
        <v>26</v>
      </c>
      <c r="C945" t="s">
        <v>149</v>
      </c>
      <c r="D945" t="s">
        <v>159</v>
      </c>
      <c r="E945" t="s">
        <v>162</v>
      </c>
      <c r="G945" t="s">
        <v>1</v>
      </c>
      <c r="K945" t="s">
        <v>185</v>
      </c>
      <c r="L945" t="s">
        <v>122</v>
      </c>
      <c r="M945" s="14">
        <v>44223</v>
      </c>
      <c r="N945" s="14">
        <v>44223</v>
      </c>
      <c r="O945">
        <v>0</v>
      </c>
      <c r="P945">
        <v>1137.1099999999999</v>
      </c>
      <c r="R945">
        <v>2110672000</v>
      </c>
      <c r="S945">
        <v>161018000</v>
      </c>
      <c r="V945" t="s">
        <v>160</v>
      </c>
      <c r="W945" t="s">
        <v>228</v>
      </c>
      <c r="X945" t="s">
        <v>161</v>
      </c>
      <c r="Y945">
        <v>1</v>
      </c>
      <c r="Z945">
        <v>1</v>
      </c>
      <c r="AA945">
        <v>2021</v>
      </c>
      <c r="AB945">
        <v>1137.1099999999999</v>
      </c>
      <c r="AC945" t="s">
        <v>14</v>
      </c>
      <c r="AD945" t="s">
        <v>72</v>
      </c>
      <c r="AE945">
        <v>2021</v>
      </c>
      <c r="AF945">
        <v>2021</v>
      </c>
      <c r="AU945"/>
    </row>
    <row r="946" spans="1:47" x14ac:dyDescent="0.35">
      <c r="A946" t="s">
        <v>175</v>
      </c>
      <c r="B946" t="s">
        <v>39</v>
      </c>
      <c r="C946" t="s">
        <v>149</v>
      </c>
      <c r="D946" t="s">
        <v>150</v>
      </c>
      <c r="E946" t="s">
        <v>121</v>
      </c>
      <c r="G946" t="s">
        <v>1</v>
      </c>
      <c r="H946" t="s">
        <v>206</v>
      </c>
      <c r="K946" t="s">
        <v>185</v>
      </c>
      <c r="L946" t="s">
        <v>122</v>
      </c>
      <c r="M946" s="14">
        <v>44223</v>
      </c>
      <c r="N946" s="14">
        <v>44223</v>
      </c>
      <c r="O946">
        <v>0</v>
      </c>
      <c r="P946">
        <v>-1764.29</v>
      </c>
      <c r="R946">
        <v>2221506000</v>
      </c>
      <c r="S946">
        <v>161026000</v>
      </c>
      <c r="V946" t="s">
        <v>175</v>
      </c>
      <c r="W946" t="s">
        <v>216</v>
      </c>
      <c r="X946" t="s">
        <v>119</v>
      </c>
      <c r="Y946">
        <v>1</v>
      </c>
      <c r="Z946">
        <v>1</v>
      </c>
      <c r="AA946">
        <v>2021</v>
      </c>
      <c r="AB946">
        <v>1764.29</v>
      </c>
      <c r="AC946" t="s">
        <v>14</v>
      </c>
      <c r="AD946" t="s">
        <v>14</v>
      </c>
      <c r="AE946">
        <v>2021</v>
      </c>
      <c r="AF946">
        <v>2021</v>
      </c>
      <c r="AU946"/>
    </row>
    <row r="947" spans="1:47" x14ac:dyDescent="0.35">
      <c r="A947" t="s">
        <v>188</v>
      </c>
      <c r="B947" t="s">
        <v>31</v>
      </c>
      <c r="C947" t="s">
        <v>149</v>
      </c>
      <c r="D947" t="s">
        <v>159</v>
      </c>
      <c r="E947" t="s">
        <v>162</v>
      </c>
      <c r="G947" t="s">
        <v>1</v>
      </c>
      <c r="K947" t="s">
        <v>185</v>
      </c>
      <c r="L947" t="s">
        <v>122</v>
      </c>
      <c r="M947" s="14">
        <v>44223</v>
      </c>
      <c r="N947" s="14">
        <v>44223</v>
      </c>
      <c r="O947">
        <v>0</v>
      </c>
      <c r="P947">
        <v>16.670000000000002</v>
      </c>
      <c r="R947">
        <v>2111070000</v>
      </c>
      <c r="S947">
        <v>161001000</v>
      </c>
      <c r="V947" t="s">
        <v>188</v>
      </c>
      <c r="W947" t="s">
        <v>195</v>
      </c>
      <c r="X947" t="s">
        <v>190</v>
      </c>
      <c r="Y947">
        <v>1</v>
      </c>
      <c r="Z947">
        <v>1</v>
      </c>
      <c r="AA947">
        <v>2021</v>
      </c>
      <c r="AB947">
        <v>16.670000000000002</v>
      </c>
      <c r="AC947" t="s">
        <v>14</v>
      </c>
      <c r="AD947" t="s">
        <v>72</v>
      </c>
      <c r="AE947">
        <v>2021</v>
      </c>
      <c r="AF947">
        <v>2021</v>
      </c>
      <c r="AU947"/>
    </row>
    <row r="948" spans="1:47" x14ac:dyDescent="0.35">
      <c r="A948" t="s">
        <v>160</v>
      </c>
      <c r="B948" t="s">
        <v>28</v>
      </c>
      <c r="C948" t="s">
        <v>149</v>
      </c>
      <c r="D948" t="s">
        <v>159</v>
      </c>
      <c r="E948" t="s">
        <v>162</v>
      </c>
      <c r="G948" t="s">
        <v>1</v>
      </c>
      <c r="K948" t="s">
        <v>185</v>
      </c>
      <c r="L948" t="s">
        <v>122</v>
      </c>
      <c r="M948" s="14">
        <v>44223</v>
      </c>
      <c r="N948" s="14">
        <v>44223</v>
      </c>
      <c r="O948">
        <v>0</v>
      </c>
      <c r="P948">
        <v>95.44</v>
      </c>
      <c r="R948">
        <v>2110672000</v>
      </c>
      <c r="S948">
        <v>161400000</v>
      </c>
      <c r="V948" t="s">
        <v>160</v>
      </c>
      <c r="W948" t="s">
        <v>211</v>
      </c>
      <c r="X948" t="s">
        <v>161</v>
      </c>
      <c r="Y948">
        <v>1</v>
      </c>
      <c r="Z948">
        <v>1</v>
      </c>
      <c r="AA948">
        <v>2021</v>
      </c>
      <c r="AB948">
        <v>95.44</v>
      </c>
      <c r="AC948" t="s">
        <v>14</v>
      </c>
      <c r="AD948" t="s">
        <v>72</v>
      </c>
      <c r="AE948">
        <v>2021</v>
      </c>
      <c r="AF948">
        <v>2021</v>
      </c>
      <c r="AU948"/>
    </row>
    <row r="949" spans="1:47" x14ac:dyDescent="0.35">
      <c r="A949" t="s">
        <v>160</v>
      </c>
      <c r="B949" t="s">
        <v>38</v>
      </c>
      <c r="C949" t="s">
        <v>149</v>
      </c>
      <c r="D949" t="s">
        <v>159</v>
      </c>
      <c r="E949" t="s">
        <v>162</v>
      </c>
      <c r="G949" t="s">
        <v>1</v>
      </c>
      <c r="K949" t="s">
        <v>185</v>
      </c>
      <c r="L949" t="s">
        <v>122</v>
      </c>
      <c r="M949" s="14">
        <v>44223</v>
      </c>
      <c r="N949" s="14">
        <v>44223</v>
      </c>
      <c r="O949">
        <v>0</v>
      </c>
      <c r="P949">
        <v>1190.48</v>
      </c>
      <c r="R949">
        <v>2110672000</v>
      </c>
      <c r="S949">
        <v>161300000</v>
      </c>
      <c r="V949" t="s">
        <v>160</v>
      </c>
      <c r="W949" t="s">
        <v>192</v>
      </c>
      <c r="X949" t="s">
        <v>161</v>
      </c>
      <c r="Y949">
        <v>1</v>
      </c>
      <c r="Z949">
        <v>1</v>
      </c>
      <c r="AA949">
        <v>2021</v>
      </c>
      <c r="AB949">
        <v>1190.48</v>
      </c>
      <c r="AC949" t="s">
        <v>14</v>
      </c>
      <c r="AD949" t="s">
        <v>72</v>
      </c>
      <c r="AE949">
        <v>2021</v>
      </c>
      <c r="AF949">
        <v>2021</v>
      </c>
      <c r="AU949"/>
    </row>
    <row r="950" spans="1:47" x14ac:dyDescent="0.35">
      <c r="A950" t="s">
        <v>160</v>
      </c>
      <c r="B950" t="s">
        <v>28</v>
      </c>
      <c r="C950" t="s">
        <v>149</v>
      </c>
      <c r="D950" t="s">
        <v>159</v>
      </c>
      <c r="E950" t="s">
        <v>162</v>
      </c>
      <c r="G950" t="s">
        <v>1</v>
      </c>
      <c r="K950" t="s">
        <v>185</v>
      </c>
      <c r="L950" t="s">
        <v>122</v>
      </c>
      <c r="M950" s="14">
        <v>44223</v>
      </c>
      <c r="N950" s="14">
        <v>44223</v>
      </c>
      <c r="O950">
        <v>0</v>
      </c>
      <c r="P950">
        <v>36.19</v>
      </c>
      <c r="R950">
        <v>2110672000</v>
      </c>
      <c r="S950">
        <v>161400000</v>
      </c>
      <c r="V950" t="s">
        <v>160</v>
      </c>
      <c r="W950" t="s">
        <v>211</v>
      </c>
      <c r="X950" t="s">
        <v>161</v>
      </c>
      <c r="Y950">
        <v>1</v>
      </c>
      <c r="Z950">
        <v>1</v>
      </c>
      <c r="AA950">
        <v>2021</v>
      </c>
      <c r="AB950">
        <v>36.19</v>
      </c>
      <c r="AC950" t="s">
        <v>14</v>
      </c>
      <c r="AD950" t="s">
        <v>72</v>
      </c>
      <c r="AE950">
        <v>2021</v>
      </c>
      <c r="AF950">
        <v>2021</v>
      </c>
      <c r="AU950"/>
    </row>
    <row r="951" spans="1:47" x14ac:dyDescent="0.35">
      <c r="A951" t="s">
        <v>160</v>
      </c>
      <c r="B951" t="s">
        <v>50</v>
      </c>
      <c r="C951" t="s">
        <v>149</v>
      </c>
      <c r="D951" t="s">
        <v>159</v>
      </c>
      <c r="E951" t="s">
        <v>162</v>
      </c>
      <c r="G951" t="s">
        <v>1</v>
      </c>
      <c r="K951" t="s">
        <v>185</v>
      </c>
      <c r="L951" t="s">
        <v>122</v>
      </c>
      <c r="M951" s="14">
        <v>44223</v>
      </c>
      <c r="N951" s="14">
        <v>44223</v>
      </c>
      <c r="O951">
        <v>0</v>
      </c>
      <c r="P951">
        <v>73.709999999999994</v>
      </c>
      <c r="R951">
        <v>2110672000</v>
      </c>
      <c r="S951">
        <v>162300000</v>
      </c>
      <c r="V951" t="s">
        <v>160</v>
      </c>
      <c r="W951" t="s">
        <v>209</v>
      </c>
      <c r="X951" t="s">
        <v>161</v>
      </c>
      <c r="Y951">
        <v>1</v>
      </c>
      <c r="Z951">
        <v>1</v>
      </c>
      <c r="AA951">
        <v>2021</v>
      </c>
      <c r="AB951">
        <v>73.709999999999994</v>
      </c>
      <c r="AC951" t="s">
        <v>14</v>
      </c>
      <c r="AD951" t="s">
        <v>72</v>
      </c>
      <c r="AE951">
        <v>2021</v>
      </c>
      <c r="AF951">
        <v>2021</v>
      </c>
      <c r="AU951"/>
    </row>
    <row r="952" spans="1:47" x14ac:dyDescent="0.35">
      <c r="A952" t="s">
        <v>160</v>
      </c>
      <c r="B952" t="s">
        <v>26</v>
      </c>
      <c r="C952" t="s">
        <v>149</v>
      </c>
      <c r="D952" t="s">
        <v>159</v>
      </c>
      <c r="E952" t="s">
        <v>162</v>
      </c>
      <c r="G952" t="s">
        <v>1</v>
      </c>
      <c r="K952" t="s">
        <v>185</v>
      </c>
      <c r="L952" t="s">
        <v>122</v>
      </c>
      <c r="M952" s="14">
        <v>44223</v>
      </c>
      <c r="N952" s="14">
        <v>44223</v>
      </c>
      <c r="O952">
        <v>0</v>
      </c>
      <c r="P952">
        <v>24763.47</v>
      </c>
      <c r="R952">
        <v>2110672000</v>
      </c>
      <c r="S952">
        <v>162200000</v>
      </c>
      <c r="V952" t="s">
        <v>160</v>
      </c>
      <c r="W952" t="s">
        <v>229</v>
      </c>
      <c r="X952" t="s">
        <v>161</v>
      </c>
      <c r="Y952">
        <v>1</v>
      </c>
      <c r="Z952">
        <v>1</v>
      </c>
      <c r="AA952">
        <v>2021</v>
      </c>
      <c r="AB952">
        <v>24763.47</v>
      </c>
      <c r="AC952" t="s">
        <v>14</v>
      </c>
      <c r="AD952" t="s">
        <v>72</v>
      </c>
      <c r="AE952">
        <v>2021</v>
      </c>
      <c r="AF952">
        <v>2021</v>
      </c>
      <c r="AU952"/>
    </row>
    <row r="953" spans="1:47" x14ac:dyDescent="0.35">
      <c r="A953" t="s">
        <v>130</v>
      </c>
      <c r="B953" t="s">
        <v>34</v>
      </c>
      <c r="C953" t="s">
        <v>149</v>
      </c>
      <c r="D953" t="s">
        <v>150</v>
      </c>
      <c r="E953" t="s">
        <v>121</v>
      </c>
      <c r="G953" t="s">
        <v>1</v>
      </c>
      <c r="H953" t="s">
        <v>206</v>
      </c>
      <c r="K953" t="s">
        <v>185</v>
      </c>
      <c r="L953" t="s">
        <v>122</v>
      </c>
      <c r="M953" s="14">
        <v>44223</v>
      </c>
      <c r="N953" s="14">
        <v>44223</v>
      </c>
      <c r="O953">
        <v>0</v>
      </c>
      <c r="P953">
        <v>-210.94</v>
      </c>
      <c r="R953">
        <v>2221511000</v>
      </c>
      <c r="S953">
        <v>160000000</v>
      </c>
      <c r="V953" t="s">
        <v>130</v>
      </c>
      <c r="W953" t="s">
        <v>186</v>
      </c>
      <c r="X953" t="s">
        <v>119</v>
      </c>
      <c r="Y953">
        <v>1</v>
      </c>
      <c r="Z953">
        <v>1</v>
      </c>
      <c r="AA953">
        <v>2021</v>
      </c>
      <c r="AB953">
        <v>210.94</v>
      </c>
      <c r="AC953" t="s">
        <v>14</v>
      </c>
      <c r="AD953" t="s">
        <v>14</v>
      </c>
      <c r="AE953">
        <v>2021</v>
      </c>
      <c r="AF953">
        <v>2021</v>
      </c>
      <c r="AU953"/>
    </row>
    <row r="954" spans="1:47" x14ac:dyDescent="0.35">
      <c r="A954" t="s">
        <v>130</v>
      </c>
      <c r="B954" t="s">
        <v>57</v>
      </c>
      <c r="C954" t="s">
        <v>149</v>
      </c>
      <c r="D954" t="s">
        <v>150</v>
      </c>
      <c r="E954" t="s">
        <v>121</v>
      </c>
      <c r="G954" t="s">
        <v>1</v>
      </c>
      <c r="H954" t="s">
        <v>206</v>
      </c>
      <c r="K954" t="s">
        <v>185</v>
      </c>
      <c r="L954" t="s">
        <v>122</v>
      </c>
      <c r="M954" s="14">
        <v>44223</v>
      </c>
      <c r="N954" s="14">
        <v>44223</v>
      </c>
      <c r="O954">
        <v>0</v>
      </c>
      <c r="P954">
        <v>-2142.86</v>
      </c>
      <c r="R954">
        <v>2221507000</v>
      </c>
      <c r="S954">
        <v>161024000</v>
      </c>
      <c r="V954" t="s">
        <v>130</v>
      </c>
      <c r="W954" t="s">
        <v>227</v>
      </c>
      <c r="X954" t="s">
        <v>119</v>
      </c>
      <c r="Y954">
        <v>1</v>
      </c>
      <c r="Z954">
        <v>1</v>
      </c>
      <c r="AA954">
        <v>2021</v>
      </c>
      <c r="AB954">
        <v>2142.86</v>
      </c>
      <c r="AC954" t="s">
        <v>14</v>
      </c>
      <c r="AD954" t="s">
        <v>14</v>
      </c>
      <c r="AE954">
        <v>2021</v>
      </c>
      <c r="AF954">
        <v>2021</v>
      </c>
      <c r="AU954"/>
    </row>
    <row r="955" spans="1:47" x14ac:dyDescent="0.35">
      <c r="A955" t="s">
        <v>160</v>
      </c>
      <c r="B955" t="s">
        <v>26</v>
      </c>
      <c r="C955" t="s">
        <v>149</v>
      </c>
      <c r="D955" t="s">
        <v>159</v>
      </c>
      <c r="E955" t="s">
        <v>162</v>
      </c>
      <c r="G955" t="s">
        <v>1</v>
      </c>
      <c r="K955" t="s">
        <v>185</v>
      </c>
      <c r="L955" t="s">
        <v>122</v>
      </c>
      <c r="M955" s="14">
        <v>44223</v>
      </c>
      <c r="N955" s="14">
        <v>44223</v>
      </c>
      <c r="O955">
        <v>0</v>
      </c>
      <c r="P955">
        <v>792.65</v>
      </c>
      <c r="R955">
        <v>2110672000</v>
      </c>
      <c r="S955">
        <v>161016000</v>
      </c>
      <c r="V955" t="s">
        <v>160</v>
      </c>
      <c r="W955" t="s">
        <v>201</v>
      </c>
      <c r="X955" t="s">
        <v>161</v>
      </c>
      <c r="Y955">
        <v>1</v>
      </c>
      <c r="Z955">
        <v>1</v>
      </c>
      <c r="AA955">
        <v>2021</v>
      </c>
      <c r="AB955">
        <v>792.65</v>
      </c>
      <c r="AC955" t="s">
        <v>14</v>
      </c>
      <c r="AD955" t="s">
        <v>72</v>
      </c>
      <c r="AE955">
        <v>2021</v>
      </c>
      <c r="AF955">
        <v>2021</v>
      </c>
      <c r="AU955"/>
    </row>
    <row r="956" spans="1:47" x14ac:dyDescent="0.35">
      <c r="A956" t="s">
        <v>160</v>
      </c>
      <c r="B956" t="s">
        <v>28</v>
      </c>
      <c r="C956" t="s">
        <v>149</v>
      </c>
      <c r="D956" t="s">
        <v>159</v>
      </c>
      <c r="E956" t="s">
        <v>162</v>
      </c>
      <c r="G956" t="s">
        <v>1</v>
      </c>
      <c r="K956" t="s">
        <v>185</v>
      </c>
      <c r="L956" t="s">
        <v>122</v>
      </c>
      <c r="M956" s="14">
        <v>44223</v>
      </c>
      <c r="N956" s="14">
        <v>44223</v>
      </c>
      <c r="O956">
        <v>0</v>
      </c>
      <c r="P956">
        <v>52.28</v>
      </c>
      <c r="R956">
        <v>2110672000</v>
      </c>
      <c r="S956">
        <v>161400000</v>
      </c>
      <c r="V956" t="s">
        <v>160</v>
      </c>
      <c r="W956" t="s">
        <v>211</v>
      </c>
      <c r="X956" t="s">
        <v>161</v>
      </c>
      <c r="Y956">
        <v>1</v>
      </c>
      <c r="Z956">
        <v>1</v>
      </c>
      <c r="AA956">
        <v>2021</v>
      </c>
      <c r="AB956">
        <v>52.28</v>
      </c>
      <c r="AC956" t="s">
        <v>14</v>
      </c>
      <c r="AD956" t="s">
        <v>72</v>
      </c>
      <c r="AE956">
        <v>2021</v>
      </c>
      <c r="AF956">
        <v>2021</v>
      </c>
      <c r="AU956"/>
    </row>
    <row r="957" spans="1:47" x14ac:dyDescent="0.35">
      <c r="A957" t="s">
        <v>160</v>
      </c>
      <c r="B957" t="s">
        <v>28</v>
      </c>
      <c r="C957" t="s">
        <v>149</v>
      </c>
      <c r="D957" t="s">
        <v>159</v>
      </c>
      <c r="E957" t="s">
        <v>162</v>
      </c>
      <c r="G957" t="s">
        <v>1</v>
      </c>
      <c r="K957" t="s">
        <v>185</v>
      </c>
      <c r="L957" t="s">
        <v>122</v>
      </c>
      <c r="M957" s="14">
        <v>44223</v>
      </c>
      <c r="N957" s="14">
        <v>44223</v>
      </c>
      <c r="O957">
        <v>0</v>
      </c>
      <c r="P957">
        <v>72.739999999999995</v>
      </c>
      <c r="R957">
        <v>2110672000</v>
      </c>
      <c r="S957">
        <v>161400000</v>
      </c>
      <c r="V957" t="s">
        <v>160</v>
      </c>
      <c r="W957" t="s">
        <v>211</v>
      </c>
      <c r="X957" t="s">
        <v>161</v>
      </c>
      <c r="Y957">
        <v>1</v>
      </c>
      <c r="Z957">
        <v>1</v>
      </c>
      <c r="AA957">
        <v>2021</v>
      </c>
      <c r="AB957">
        <v>72.739999999999995</v>
      </c>
      <c r="AC957" t="s">
        <v>14</v>
      </c>
      <c r="AD957" t="s">
        <v>72</v>
      </c>
      <c r="AE957">
        <v>2021</v>
      </c>
      <c r="AF957">
        <v>2021</v>
      </c>
      <c r="AU957"/>
    </row>
    <row r="958" spans="1:47" x14ac:dyDescent="0.35">
      <c r="A958" t="s">
        <v>133</v>
      </c>
      <c r="B958" t="s">
        <v>41</v>
      </c>
      <c r="C958" t="s">
        <v>149</v>
      </c>
      <c r="D958" t="s">
        <v>150</v>
      </c>
      <c r="E958" t="s">
        <v>121</v>
      </c>
      <c r="G958" t="s">
        <v>1</v>
      </c>
      <c r="H958" t="s">
        <v>206</v>
      </c>
      <c r="K958" t="s">
        <v>185</v>
      </c>
      <c r="L958" t="s">
        <v>122</v>
      </c>
      <c r="M958" s="14">
        <v>44223</v>
      </c>
      <c r="N958" s="14">
        <v>44223</v>
      </c>
      <c r="O958">
        <v>0</v>
      </c>
      <c r="P958">
        <v>-235711.41</v>
      </c>
      <c r="R958">
        <v>2220110000</v>
      </c>
      <c r="S958">
        <v>161001000</v>
      </c>
      <c r="V958" t="s">
        <v>133</v>
      </c>
      <c r="W958" t="s">
        <v>195</v>
      </c>
      <c r="X958" t="s">
        <v>134</v>
      </c>
      <c r="Y958">
        <v>1</v>
      </c>
      <c r="Z958">
        <v>1</v>
      </c>
      <c r="AA958">
        <v>2021</v>
      </c>
      <c r="AB958">
        <v>235711.41</v>
      </c>
      <c r="AC958" t="s">
        <v>14</v>
      </c>
      <c r="AD958" t="s">
        <v>230</v>
      </c>
      <c r="AE958">
        <v>2021</v>
      </c>
      <c r="AF958">
        <v>2021</v>
      </c>
      <c r="AU958"/>
    </row>
    <row r="959" spans="1:47" x14ac:dyDescent="0.35">
      <c r="A959" t="s">
        <v>160</v>
      </c>
      <c r="B959" t="s">
        <v>28</v>
      </c>
      <c r="C959" t="s">
        <v>149</v>
      </c>
      <c r="D959" t="s">
        <v>159</v>
      </c>
      <c r="E959" t="s">
        <v>162</v>
      </c>
      <c r="G959" t="s">
        <v>1</v>
      </c>
      <c r="K959" t="s">
        <v>185</v>
      </c>
      <c r="L959" t="s">
        <v>122</v>
      </c>
      <c r="M959" s="14">
        <v>44223</v>
      </c>
      <c r="N959" s="14">
        <v>44223</v>
      </c>
      <c r="O959">
        <v>0</v>
      </c>
      <c r="P959">
        <v>185.24</v>
      </c>
      <c r="R959">
        <v>2110672000</v>
      </c>
      <c r="S959">
        <v>161400000</v>
      </c>
      <c r="V959" t="s">
        <v>160</v>
      </c>
      <c r="W959" t="s">
        <v>211</v>
      </c>
      <c r="X959" t="s">
        <v>161</v>
      </c>
      <c r="Y959">
        <v>1</v>
      </c>
      <c r="Z959">
        <v>1</v>
      </c>
      <c r="AA959">
        <v>2021</v>
      </c>
      <c r="AB959">
        <v>185.24</v>
      </c>
      <c r="AC959" t="s">
        <v>14</v>
      </c>
      <c r="AD959" t="s">
        <v>72</v>
      </c>
      <c r="AE959">
        <v>2021</v>
      </c>
      <c r="AF959">
        <v>2021</v>
      </c>
      <c r="AU959"/>
    </row>
    <row r="960" spans="1:47" x14ac:dyDescent="0.35">
      <c r="A960" t="s">
        <v>118</v>
      </c>
      <c r="B960" t="s">
        <v>46</v>
      </c>
      <c r="C960" t="s">
        <v>149</v>
      </c>
      <c r="D960" t="s">
        <v>150</v>
      </c>
      <c r="E960" t="s">
        <v>121</v>
      </c>
      <c r="G960" t="s">
        <v>1</v>
      </c>
      <c r="H960" t="s">
        <v>206</v>
      </c>
      <c r="K960" t="s">
        <v>185</v>
      </c>
      <c r="L960" t="s">
        <v>122</v>
      </c>
      <c r="M960" s="14">
        <v>44223</v>
      </c>
      <c r="N960" s="14">
        <v>44223</v>
      </c>
      <c r="O960">
        <v>0</v>
      </c>
      <c r="P960">
        <v>-3230.95</v>
      </c>
      <c r="R960">
        <v>2221513000</v>
      </c>
      <c r="S960">
        <v>161001000</v>
      </c>
      <c r="V960" t="s">
        <v>118</v>
      </c>
      <c r="W960" t="s">
        <v>195</v>
      </c>
      <c r="X960" t="s">
        <v>119</v>
      </c>
      <c r="Y960">
        <v>1</v>
      </c>
      <c r="Z960">
        <v>1</v>
      </c>
      <c r="AA960">
        <v>2021</v>
      </c>
      <c r="AB960">
        <v>3230.95</v>
      </c>
      <c r="AC960" t="s">
        <v>14</v>
      </c>
      <c r="AD960" t="s">
        <v>14</v>
      </c>
      <c r="AE960">
        <v>2021</v>
      </c>
      <c r="AF960">
        <v>2021</v>
      </c>
      <c r="AU960"/>
    </row>
    <row r="961" spans="1:47" x14ac:dyDescent="0.35">
      <c r="A961" t="s">
        <v>130</v>
      </c>
      <c r="B961" t="s">
        <v>36</v>
      </c>
      <c r="C961" t="s">
        <v>149</v>
      </c>
      <c r="D961" t="s">
        <v>150</v>
      </c>
      <c r="E961" t="s">
        <v>121</v>
      </c>
      <c r="G961" t="s">
        <v>1</v>
      </c>
      <c r="H961" t="s">
        <v>206</v>
      </c>
      <c r="K961" t="s">
        <v>185</v>
      </c>
      <c r="L961" t="s">
        <v>122</v>
      </c>
      <c r="M961" s="14">
        <v>44223</v>
      </c>
      <c r="N961" s="14">
        <v>44223</v>
      </c>
      <c r="O961">
        <v>0</v>
      </c>
      <c r="P961">
        <v>-571.42999999999995</v>
      </c>
      <c r="R961">
        <v>2221517110</v>
      </c>
      <c r="S961">
        <v>161001000</v>
      </c>
      <c r="V961" t="s">
        <v>130</v>
      </c>
      <c r="W961" t="s">
        <v>195</v>
      </c>
      <c r="X961" t="s">
        <v>119</v>
      </c>
      <c r="Y961">
        <v>1</v>
      </c>
      <c r="Z961">
        <v>1</v>
      </c>
      <c r="AA961">
        <v>2021</v>
      </c>
      <c r="AB961">
        <v>571.42999999999995</v>
      </c>
      <c r="AC961" t="s">
        <v>14</v>
      </c>
      <c r="AD961" t="s">
        <v>14</v>
      </c>
      <c r="AE961">
        <v>2021</v>
      </c>
      <c r="AF961">
        <v>2021</v>
      </c>
      <c r="AU961"/>
    </row>
    <row r="962" spans="1:47" x14ac:dyDescent="0.35">
      <c r="A962" t="s">
        <v>130</v>
      </c>
      <c r="B962" t="s">
        <v>34</v>
      </c>
      <c r="C962" t="s">
        <v>149</v>
      </c>
      <c r="D962" t="s">
        <v>150</v>
      </c>
      <c r="E962" t="s">
        <v>121</v>
      </c>
      <c r="G962" t="s">
        <v>1</v>
      </c>
      <c r="H962" t="s">
        <v>206</v>
      </c>
      <c r="K962" t="s">
        <v>185</v>
      </c>
      <c r="L962" t="s">
        <v>122</v>
      </c>
      <c r="M962" s="14">
        <v>44223</v>
      </c>
      <c r="N962" s="14">
        <v>44223</v>
      </c>
      <c r="O962">
        <v>0</v>
      </c>
      <c r="P962">
        <v>-1298.33</v>
      </c>
      <c r="R962">
        <v>2221511000</v>
      </c>
      <c r="S962">
        <v>161001000</v>
      </c>
      <c r="V962" t="s">
        <v>130</v>
      </c>
      <c r="W962" t="s">
        <v>195</v>
      </c>
      <c r="X962" t="s">
        <v>119</v>
      </c>
      <c r="Y962">
        <v>1</v>
      </c>
      <c r="Z962">
        <v>1</v>
      </c>
      <c r="AA962">
        <v>2021</v>
      </c>
      <c r="AB962">
        <v>1298.33</v>
      </c>
      <c r="AC962" t="s">
        <v>14</v>
      </c>
      <c r="AD962" t="s">
        <v>14</v>
      </c>
      <c r="AE962">
        <v>2021</v>
      </c>
      <c r="AF962">
        <v>2021</v>
      </c>
      <c r="AU962"/>
    </row>
    <row r="963" spans="1:47" x14ac:dyDescent="0.35">
      <c r="A963" t="s">
        <v>160</v>
      </c>
      <c r="B963" t="s">
        <v>25</v>
      </c>
      <c r="C963" t="s">
        <v>149</v>
      </c>
      <c r="D963" t="s">
        <v>159</v>
      </c>
      <c r="E963" t="s">
        <v>162</v>
      </c>
      <c r="G963" t="s">
        <v>1</v>
      </c>
      <c r="K963" t="s">
        <v>185</v>
      </c>
      <c r="L963" t="s">
        <v>122</v>
      </c>
      <c r="M963" s="14">
        <v>44223</v>
      </c>
      <c r="N963" s="14">
        <v>44223</v>
      </c>
      <c r="O963">
        <v>0</v>
      </c>
      <c r="P963">
        <v>87.02</v>
      </c>
      <c r="R963">
        <v>2110672000</v>
      </c>
      <c r="S963">
        <v>161300000</v>
      </c>
      <c r="V963" t="s">
        <v>160</v>
      </c>
      <c r="W963" t="s">
        <v>192</v>
      </c>
      <c r="X963" t="s">
        <v>161</v>
      </c>
      <c r="Y963">
        <v>1</v>
      </c>
      <c r="Z963">
        <v>1</v>
      </c>
      <c r="AA963">
        <v>2021</v>
      </c>
      <c r="AB963">
        <v>87.02</v>
      </c>
      <c r="AC963" t="s">
        <v>14</v>
      </c>
      <c r="AD963" t="s">
        <v>72</v>
      </c>
      <c r="AE963">
        <v>2021</v>
      </c>
      <c r="AF963">
        <v>2021</v>
      </c>
      <c r="AU963"/>
    </row>
    <row r="964" spans="1:47" x14ac:dyDescent="0.35">
      <c r="A964" t="s">
        <v>160</v>
      </c>
      <c r="B964" t="s">
        <v>35</v>
      </c>
      <c r="C964" t="s">
        <v>149</v>
      </c>
      <c r="D964" t="s">
        <v>159</v>
      </c>
      <c r="E964" t="s">
        <v>162</v>
      </c>
      <c r="G964" t="s">
        <v>1</v>
      </c>
      <c r="K964" t="s">
        <v>185</v>
      </c>
      <c r="L964" t="s">
        <v>122</v>
      </c>
      <c r="M964" s="14">
        <v>44223</v>
      </c>
      <c r="N964" s="14">
        <v>44223</v>
      </c>
      <c r="O964">
        <v>0</v>
      </c>
      <c r="P964">
        <v>935.11</v>
      </c>
      <c r="R964">
        <v>2110672000</v>
      </c>
      <c r="S964">
        <v>161020000</v>
      </c>
      <c r="V964" t="s">
        <v>160</v>
      </c>
      <c r="W964" t="s">
        <v>194</v>
      </c>
      <c r="X964" t="s">
        <v>161</v>
      </c>
      <c r="Y964">
        <v>1</v>
      </c>
      <c r="Z964">
        <v>1</v>
      </c>
      <c r="AA964">
        <v>2021</v>
      </c>
      <c r="AB964">
        <v>935.11</v>
      </c>
      <c r="AC964" t="s">
        <v>14</v>
      </c>
      <c r="AD964" t="s">
        <v>72</v>
      </c>
      <c r="AE964">
        <v>2021</v>
      </c>
      <c r="AF964">
        <v>2021</v>
      </c>
      <c r="AU964"/>
    </row>
    <row r="965" spans="1:47" x14ac:dyDescent="0.35">
      <c r="A965" t="s">
        <v>160</v>
      </c>
      <c r="B965" t="s">
        <v>35</v>
      </c>
      <c r="C965" t="s">
        <v>149</v>
      </c>
      <c r="D965" t="s">
        <v>159</v>
      </c>
      <c r="E965" t="s">
        <v>162</v>
      </c>
      <c r="G965" t="s">
        <v>1</v>
      </c>
      <c r="K965" t="s">
        <v>185</v>
      </c>
      <c r="L965" t="s">
        <v>122</v>
      </c>
      <c r="M965" s="14">
        <v>44223</v>
      </c>
      <c r="N965" s="14">
        <v>44223</v>
      </c>
      <c r="O965">
        <v>0</v>
      </c>
      <c r="P965">
        <v>636.07000000000005</v>
      </c>
      <c r="R965">
        <v>2110672000</v>
      </c>
      <c r="S965">
        <v>161020000</v>
      </c>
      <c r="V965" t="s">
        <v>160</v>
      </c>
      <c r="W965" t="s">
        <v>194</v>
      </c>
      <c r="X965" t="s">
        <v>161</v>
      </c>
      <c r="Y965">
        <v>1</v>
      </c>
      <c r="Z965">
        <v>1</v>
      </c>
      <c r="AA965">
        <v>2021</v>
      </c>
      <c r="AB965">
        <v>636.07000000000005</v>
      </c>
      <c r="AC965" t="s">
        <v>14</v>
      </c>
      <c r="AD965" t="s">
        <v>72</v>
      </c>
      <c r="AE965">
        <v>2021</v>
      </c>
      <c r="AF965">
        <v>2021</v>
      </c>
      <c r="AU965"/>
    </row>
    <row r="966" spans="1:47" x14ac:dyDescent="0.35">
      <c r="A966" t="s">
        <v>160</v>
      </c>
      <c r="B966" t="s">
        <v>25</v>
      </c>
      <c r="C966" t="s">
        <v>149</v>
      </c>
      <c r="D966" t="s">
        <v>159</v>
      </c>
      <c r="E966" t="s">
        <v>162</v>
      </c>
      <c r="G966" t="s">
        <v>1</v>
      </c>
      <c r="K966" t="s">
        <v>185</v>
      </c>
      <c r="L966" t="s">
        <v>122</v>
      </c>
      <c r="M966" s="14">
        <v>44223</v>
      </c>
      <c r="N966" s="14">
        <v>44223</v>
      </c>
      <c r="O966">
        <v>0</v>
      </c>
      <c r="P966">
        <v>83.22</v>
      </c>
      <c r="R966">
        <v>2110672000</v>
      </c>
      <c r="S966">
        <v>161600000</v>
      </c>
      <c r="V966" t="s">
        <v>160</v>
      </c>
      <c r="W966" t="s">
        <v>198</v>
      </c>
      <c r="X966" t="s">
        <v>161</v>
      </c>
      <c r="Y966">
        <v>1</v>
      </c>
      <c r="Z966">
        <v>1</v>
      </c>
      <c r="AA966">
        <v>2021</v>
      </c>
      <c r="AB966">
        <v>83.22</v>
      </c>
      <c r="AC966" t="s">
        <v>14</v>
      </c>
      <c r="AD966" t="s">
        <v>72</v>
      </c>
      <c r="AE966">
        <v>2021</v>
      </c>
      <c r="AF966">
        <v>2021</v>
      </c>
      <c r="AU966"/>
    </row>
    <row r="967" spans="1:47" x14ac:dyDescent="0.35">
      <c r="A967" t="s">
        <v>130</v>
      </c>
      <c r="B967" t="s">
        <v>34</v>
      </c>
      <c r="C967" t="s">
        <v>149</v>
      </c>
      <c r="D967" t="s">
        <v>150</v>
      </c>
      <c r="E967" t="s">
        <v>121</v>
      </c>
      <c r="G967" t="s">
        <v>1</v>
      </c>
      <c r="H967" t="s">
        <v>206</v>
      </c>
      <c r="K967" t="s">
        <v>185</v>
      </c>
      <c r="L967" t="s">
        <v>122</v>
      </c>
      <c r="M967" s="14">
        <v>44223</v>
      </c>
      <c r="N967" s="14">
        <v>44223</v>
      </c>
      <c r="O967">
        <v>0</v>
      </c>
      <c r="P967">
        <v>-476.19</v>
      </c>
      <c r="R967">
        <v>2221511000</v>
      </c>
      <c r="S967">
        <v>162800000</v>
      </c>
      <c r="V967" t="s">
        <v>130</v>
      </c>
      <c r="W967" t="s">
        <v>204</v>
      </c>
      <c r="X967" t="s">
        <v>119</v>
      </c>
      <c r="Y967">
        <v>1</v>
      </c>
      <c r="Z967">
        <v>1</v>
      </c>
      <c r="AA967">
        <v>2021</v>
      </c>
      <c r="AB967">
        <v>476.19</v>
      </c>
      <c r="AC967" t="s">
        <v>14</v>
      </c>
      <c r="AD967" t="s">
        <v>14</v>
      </c>
      <c r="AE967">
        <v>2021</v>
      </c>
      <c r="AF967">
        <v>2021</v>
      </c>
      <c r="AU967"/>
    </row>
    <row r="968" spans="1:47" x14ac:dyDescent="0.35">
      <c r="A968" t="s">
        <v>188</v>
      </c>
      <c r="B968" t="s">
        <v>31</v>
      </c>
      <c r="C968" t="s">
        <v>149</v>
      </c>
      <c r="D968" t="s">
        <v>159</v>
      </c>
      <c r="E968" t="s">
        <v>162</v>
      </c>
      <c r="G968" t="s">
        <v>1</v>
      </c>
      <c r="K968" t="s">
        <v>185</v>
      </c>
      <c r="L968" t="s">
        <v>122</v>
      </c>
      <c r="M968" s="14">
        <v>44223</v>
      </c>
      <c r="N968" s="14">
        <v>44223</v>
      </c>
      <c r="O968">
        <v>0</v>
      </c>
      <c r="P968">
        <v>19.88</v>
      </c>
      <c r="R968">
        <v>2111070000</v>
      </c>
      <c r="S968">
        <v>161001000</v>
      </c>
      <c r="V968" t="s">
        <v>188</v>
      </c>
      <c r="W968" t="s">
        <v>195</v>
      </c>
      <c r="X968" t="s">
        <v>190</v>
      </c>
      <c r="Y968">
        <v>1</v>
      </c>
      <c r="Z968">
        <v>1</v>
      </c>
      <c r="AA968">
        <v>2021</v>
      </c>
      <c r="AB968">
        <v>19.88</v>
      </c>
      <c r="AC968" t="s">
        <v>14</v>
      </c>
      <c r="AD968" t="s">
        <v>72</v>
      </c>
      <c r="AE968">
        <v>2021</v>
      </c>
      <c r="AF968">
        <v>2021</v>
      </c>
      <c r="AU968"/>
    </row>
    <row r="969" spans="1:47" x14ac:dyDescent="0.35">
      <c r="A969" t="s">
        <v>160</v>
      </c>
      <c r="B969" t="s">
        <v>28</v>
      </c>
      <c r="C969" t="s">
        <v>149</v>
      </c>
      <c r="D969" t="s">
        <v>159</v>
      </c>
      <c r="E969" t="s">
        <v>162</v>
      </c>
      <c r="G969" t="s">
        <v>1</v>
      </c>
      <c r="K969" t="s">
        <v>185</v>
      </c>
      <c r="L969" t="s">
        <v>122</v>
      </c>
      <c r="M969" s="14">
        <v>44223</v>
      </c>
      <c r="N969" s="14">
        <v>44223</v>
      </c>
      <c r="O969">
        <v>0</v>
      </c>
      <c r="P969">
        <v>36.19</v>
      </c>
      <c r="R969">
        <v>2110672000</v>
      </c>
      <c r="S969">
        <v>161400000</v>
      </c>
      <c r="V969" t="s">
        <v>160</v>
      </c>
      <c r="W969" t="s">
        <v>211</v>
      </c>
      <c r="X969" t="s">
        <v>161</v>
      </c>
      <c r="Y969">
        <v>1</v>
      </c>
      <c r="Z969">
        <v>1</v>
      </c>
      <c r="AA969">
        <v>2021</v>
      </c>
      <c r="AB969">
        <v>36.19</v>
      </c>
      <c r="AC969" t="s">
        <v>14</v>
      </c>
      <c r="AD969" t="s">
        <v>72</v>
      </c>
      <c r="AE969">
        <v>2021</v>
      </c>
      <c r="AF969">
        <v>2021</v>
      </c>
      <c r="AU969"/>
    </row>
    <row r="970" spans="1:47" x14ac:dyDescent="0.35">
      <c r="A970" t="s">
        <v>165</v>
      </c>
      <c r="C970" t="s">
        <v>149</v>
      </c>
      <c r="D970" t="s">
        <v>150</v>
      </c>
      <c r="E970" t="s">
        <v>121</v>
      </c>
      <c r="F970" t="s">
        <v>1</v>
      </c>
      <c r="J970" t="s">
        <v>5</v>
      </c>
      <c r="K970" t="s">
        <v>185</v>
      </c>
      <c r="L970" t="s">
        <v>122</v>
      </c>
      <c r="M970" s="14">
        <v>44211</v>
      </c>
      <c r="N970" s="14">
        <v>44224</v>
      </c>
      <c r="P970">
        <v>338053.39</v>
      </c>
      <c r="X970" t="s">
        <v>124</v>
      </c>
      <c r="Y970">
        <v>1</v>
      </c>
      <c r="Z970">
        <v>1</v>
      </c>
      <c r="AA970">
        <v>2021</v>
      </c>
      <c r="AB970">
        <v>0</v>
      </c>
      <c r="AC970" t="s">
        <v>8</v>
      </c>
      <c r="AD970" t="s">
        <v>8</v>
      </c>
      <c r="AE970">
        <v>2021</v>
      </c>
      <c r="AF970">
        <v>2020</v>
      </c>
      <c r="AU970"/>
    </row>
    <row r="971" spans="1:47" x14ac:dyDescent="0.35">
      <c r="A971" t="s">
        <v>155</v>
      </c>
      <c r="C971" t="s">
        <v>149</v>
      </c>
      <c r="D971" t="s">
        <v>150</v>
      </c>
      <c r="E971" t="s">
        <v>121</v>
      </c>
      <c r="I971" t="s">
        <v>1</v>
      </c>
      <c r="J971" t="s">
        <v>5</v>
      </c>
      <c r="K971" t="s">
        <v>185</v>
      </c>
      <c r="L971" t="s">
        <v>122</v>
      </c>
      <c r="M971" s="14">
        <v>44211</v>
      </c>
      <c r="N971" s="14">
        <v>44224</v>
      </c>
      <c r="P971">
        <v>15980.81</v>
      </c>
      <c r="X971" t="s">
        <v>156</v>
      </c>
      <c r="Y971">
        <v>1</v>
      </c>
      <c r="Z971">
        <v>1</v>
      </c>
      <c r="AA971">
        <v>2021</v>
      </c>
      <c r="AB971">
        <v>0</v>
      </c>
      <c r="AC971" t="s">
        <v>8</v>
      </c>
      <c r="AD971" t="s">
        <v>8</v>
      </c>
      <c r="AE971">
        <v>2021</v>
      </c>
      <c r="AF971">
        <v>2021</v>
      </c>
      <c r="AU971"/>
    </row>
    <row r="972" spans="1:47" x14ac:dyDescent="0.35">
      <c r="A972" t="s">
        <v>141</v>
      </c>
      <c r="C972" t="s">
        <v>149</v>
      </c>
      <c r="D972" t="s">
        <v>150</v>
      </c>
      <c r="E972" t="s">
        <v>121</v>
      </c>
      <c r="F972" t="s">
        <v>1</v>
      </c>
      <c r="J972" t="s">
        <v>5</v>
      </c>
      <c r="K972" t="s">
        <v>185</v>
      </c>
      <c r="L972" t="s">
        <v>122</v>
      </c>
      <c r="M972" s="14">
        <v>44211</v>
      </c>
      <c r="N972" s="14">
        <v>44224</v>
      </c>
      <c r="P972">
        <v>97595.24</v>
      </c>
      <c r="X972" t="s">
        <v>142</v>
      </c>
      <c r="Y972">
        <v>1</v>
      </c>
      <c r="Z972">
        <v>1</v>
      </c>
      <c r="AA972">
        <v>2021</v>
      </c>
      <c r="AB972">
        <v>0</v>
      </c>
      <c r="AC972" t="s">
        <v>8</v>
      </c>
      <c r="AD972" t="s">
        <v>8</v>
      </c>
      <c r="AE972">
        <v>2021</v>
      </c>
      <c r="AF972">
        <v>2020</v>
      </c>
      <c r="AU972"/>
    </row>
    <row r="973" spans="1:47" x14ac:dyDescent="0.35">
      <c r="A973" t="s">
        <v>125</v>
      </c>
      <c r="C973" t="s">
        <v>149</v>
      </c>
      <c r="D973" t="s">
        <v>150</v>
      </c>
      <c r="E973" t="s">
        <v>121</v>
      </c>
      <c r="F973" t="s">
        <v>1</v>
      </c>
      <c r="J973" t="s">
        <v>5</v>
      </c>
      <c r="K973" t="s">
        <v>185</v>
      </c>
      <c r="L973" t="s">
        <v>122</v>
      </c>
      <c r="M973" s="14">
        <v>44211</v>
      </c>
      <c r="N973" s="14">
        <v>44224</v>
      </c>
      <c r="P973">
        <v>131394.10999999999</v>
      </c>
      <c r="X973" t="s">
        <v>124</v>
      </c>
      <c r="Y973">
        <v>1</v>
      </c>
      <c r="Z973">
        <v>1</v>
      </c>
      <c r="AA973">
        <v>2021</v>
      </c>
      <c r="AB973">
        <v>0</v>
      </c>
      <c r="AC973" t="s">
        <v>8</v>
      </c>
      <c r="AD973" t="s">
        <v>8</v>
      </c>
      <c r="AE973">
        <v>2021</v>
      </c>
      <c r="AF973">
        <v>2020</v>
      </c>
      <c r="AU973"/>
    </row>
    <row r="974" spans="1:47" x14ac:dyDescent="0.35">
      <c r="A974" t="s">
        <v>145</v>
      </c>
      <c r="C974" t="s">
        <v>149</v>
      </c>
      <c r="D974" t="s">
        <v>150</v>
      </c>
      <c r="E974" t="s">
        <v>121</v>
      </c>
      <c r="J974" t="s">
        <v>5</v>
      </c>
      <c r="K974" t="s">
        <v>185</v>
      </c>
      <c r="L974" t="s">
        <v>122</v>
      </c>
      <c r="M974" s="14">
        <v>44211</v>
      </c>
      <c r="N974" s="14">
        <v>44224</v>
      </c>
      <c r="P974">
        <v>237185.84</v>
      </c>
      <c r="X974" t="s">
        <v>144</v>
      </c>
      <c r="Y974">
        <v>1</v>
      </c>
      <c r="Z974">
        <v>1</v>
      </c>
      <c r="AA974">
        <v>2021</v>
      </c>
      <c r="AB974">
        <v>0</v>
      </c>
      <c r="AC974" t="s">
        <v>8</v>
      </c>
      <c r="AD974" t="s">
        <v>8</v>
      </c>
      <c r="AE974">
        <v>2021</v>
      </c>
      <c r="AF974">
        <v>2021</v>
      </c>
      <c r="AU974"/>
    </row>
    <row r="975" spans="1:47" x14ac:dyDescent="0.35">
      <c r="A975" t="s">
        <v>146</v>
      </c>
      <c r="C975" t="s">
        <v>149</v>
      </c>
      <c r="D975" t="s">
        <v>150</v>
      </c>
      <c r="E975" t="s">
        <v>121</v>
      </c>
      <c r="J975" t="s">
        <v>5</v>
      </c>
      <c r="K975" t="s">
        <v>185</v>
      </c>
      <c r="L975" t="s">
        <v>122</v>
      </c>
      <c r="M975" s="14">
        <v>44211</v>
      </c>
      <c r="N975" s="14">
        <v>44224</v>
      </c>
      <c r="P975">
        <v>13049.7</v>
      </c>
      <c r="X975" t="s">
        <v>147</v>
      </c>
      <c r="Y975">
        <v>1</v>
      </c>
      <c r="Z975">
        <v>1</v>
      </c>
      <c r="AA975">
        <v>2021</v>
      </c>
      <c r="AB975">
        <v>0</v>
      </c>
      <c r="AC975" t="s">
        <v>8</v>
      </c>
      <c r="AD975" t="s">
        <v>8</v>
      </c>
      <c r="AE975">
        <v>2021</v>
      </c>
      <c r="AF975">
        <v>2021</v>
      </c>
      <c r="AU975"/>
    </row>
    <row r="976" spans="1:47" x14ac:dyDescent="0.35">
      <c r="A976" t="s">
        <v>133</v>
      </c>
      <c r="C976" t="s">
        <v>149</v>
      </c>
      <c r="D976" t="s">
        <v>150</v>
      </c>
      <c r="E976" t="s">
        <v>121</v>
      </c>
      <c r="J976" t="s">
        <v>6</v>
      </c>
      <c r="K976" t="s">
        <v>185</v>
      </c>
      <c r="L976" t="s">
        <v>122</v>
      </c>
      <c r="M976" s="14">
        <v>44211</v>
      </c>
      <c r="N976" s="14">
        <v>44224</v>
      </c>
      <c r="P976">
        <v>861816.49</v>
      </c>
      <c r="X976" t="s">
        <v>134</v>
      </c>
      <c r="Y976">
        <v>1</v>
      </c>
      <c r="Z976">
        <v>1</v>
      </c>
      <c r="AA976">
        <v>2021</v>
      </c>
      <c r="AB976">
        <v>0</v>
      </c>
      <c r="AC976" t="s">
        <v>8</v>
      </c>
      <c r="AD976" t="s">
        <v>8</v>
      </c>
      <c r="AE976">
        <v>2021</v>
      </c>
      <c r="AF976">
        <v>2021</v>
      </c>
      <c r="AU976"/>
    </row>
    <row r="977" spans="1:47" x14ac:dyDescent="0.35">
      <c r="A977" t="s">
        <v>155</v>
      </c>
      <c r="C977" t="s">
        <v>149</v>
      </c>
      <c r="D977" t="s">
        <v>150</v>
      </c>
      <c r="E977" t="s">
        <v>121</v>
      </c>
      <c r="J977" t="s">
        <v>6</v>
      </c>
      <c r="K977" t="s">
        <v>185</v>
      </c>
      <c r="L977" t="s">
        <v>122</v>
      </c>
      <c r="M977" s="14">
        <v>44211</v>
      </c>
      <c r="N977" s="14">
        <v>44224</v>
      </c>
      <c r="P977">
        <v>278767.86</v>
      </c>
      <c r="X977" t="s">
        <v>156</v>
      </c>
      <c r="Y977">
        <v>1</v>
      </c>
      <c r="Z977">
        <v>1</v>
      </c>
      <c r="AA977">
        <v>2021</v>
      </c>
      <c r="AB977">
        <v>0</v>
      </c>
      <c r="AC977" t="s">
        <v>8</v>
      </c>
      <c r="AD977" t="s">
        <v>8</v>
      </c>
      <c r="AE977">
        <v>2021</v>
      </c>
      <c r="AF977">
        <v>2021</v>
      </c>
      <c r="AU977"/>
    </row>
    <row r="978" spans="1:47" x14ac:dyDescent="0.35">
      <c r="A978" t="s">
        <v>146</v>
      </c>
      <c r="C978" t="s">
        <v>149</v>
      </c>
      <c r="D978" t="s">
        <v>150</v>
      </c>
      <c r="E978" t="s">
        <v>121</v>
      </c>
      <c r="J978" t="s">
        <v>68</v>
      </c>
      <c r="K978" t="s">
        <v>185</v>
      </c>
      <c r="L978" t="s">
        <v>122</v>
      </c>
      <c r="M978" s="14">
        <v>44216</v>
      </c>
      <c r="N978" s="14">
        <v>44224</v>
      </c>
      <c r="P978">
        <v>9060.7999999999993</v>
      </c>
      <c r="X978" t="s">
        <v>147</v>
      </c>
      <c r="Y978">
        <v>1</v>
      </c>
      <c r="Z978">
        <v>1</v>
      </c>
      <c r="AA978">
        <v>2021</v>
      </c>
      <c r="AB978">
        <v>0</v>
      </c>
      <c r="AC978" t="s">
        <v>8</v>
      </c>
      <c r="AD978" t="s">
        <v>8</v>
      </c>
      <c r="AE978">
        <v>2021</v>
      </c>
      <c r="AF978">
        <v>2021</v>
      </c>
      <c r="AU978"/>
    </row>
    <row r="979" spans="1:47" x14ac:dyDescent="0.35">
      <c r="A979" t="s">
        <v>175</v>
      </c>
      <c r="C979" t="s">
        <v>149</v>
      </c>
      <c r="D979" t="s">
        <v>150</v>
      </c>
      <c r="E979" t="s">
        <v>162</v>
      </c>
      <c r="K979" t="s">
        <v>185</v>
      </c>
      <c r="L979" t="s">
        <v>122</v>
      </c>
      <c r="M979" s="14">
        <v>44224</v>
      </c>
      <c r="N979" s="14">
        <v>44224</v>
      </c>
      <c r="P979">
        <v>2119421.69</v>
      </c>
      <c r="X979" t="s">
        <v>119</v>
      </c>
      <c r="Y979">
        <v>1</v>
      </c>
      <c r="Z979">
        <v>1</v>
      </c>
      <c r="AA979">
        <v>2021</v>
      </c>
      <c r="AB979">
        <v>0</v>
      </c>
      <c r="AC979" t="s">
        <v>8</v>
      </c>
      <c r="AD979" t="s">
        <v>8</v>
      </c>
      <c r="AE979">
        <v>2021</v>
      </c>
      <c r="AF979">
        <v>2021</v>
      </c>
      <c r="AU979"/>
    </row>
    <row r="980" spans="1:47" x14ac:dyDescent="0.35">
      <c r="A980" t="s">
        <v>188</v>
      </c>
      <c r="B980" t="s">
        <v>31</v>
      </c>
      <c r="C980" t="s">
        <v>149</v>
      </c>
      <c r="D980" t="s">
        <v>159</v>
      </c>
      <c r="E980" t="s">
        <v>162</v>
      </c>
      <c r="G980" t="s">
        <v>1</v>
      </c>
      <c r="K980" t="s">
        <v>185</v>
      </c>
      <c r="L980" t="s">
        <v>122</v>
      </c>
      <c r="M980" s="14">
        <v>44224</v>
      </c>
      <c r="N980" s="14">
        <v>44224</v>
      </c>
      <c r="O980">
        <v>0</v>
      </c>
      <c r="P980">
        <v>4.5999999999999996</v>
      </c>
      <c r="R980">
        <v>2111070000</v>
      </c>
      <c r="S980">
        <v>161001000</v>
      </c>
      <c r="V980" t="s">
        <v>188</v>
      </c>
      <c r="W980" t="s">
        <v>195</v>
      </c>
      <c r="X980" t="s">
        <v>190</v>
      </c>
      <c r="Y980">
        <v>1</v>
      </c>
      <c r="Z980">
        <v>1</v>
      </c>
      <c r="AA980">
        <v>2021</v>
      </c>
      <c r="AB980">
        <v>4.5999999999999996</v>
      </c>
      <c r="AC980" t="s">
        <v>14</v>
      </c>
      <c r="AD980" t="s">
        <v>72</v>
      </c>
      <c r="AE980">
        <v>2021</v>
      </c>
      <c r="AF980">
        <v>2021</v>
      </c>
      <c r="AU980"/>
    </row>
    <row r="981" spans="1:47" x14ac:dyDescent="0.35">
      <c r="A981" t="s">
        <v>176</v>
      </c>
      <c r="B981" t="s">
        <v>27</v>
      </c>
      <c r="C981" t="s">
        <v>149</v>
      </c>
      <c r="D981" t="s">
        <v>150</v>
      </c>
      <c r="E981" t="s">
        <v>121</v>
      </c>
      <c r="G981" t="s">
        <v>1</v>
      </c>
      <c r="H981" t="s">
        <v>206</v>
      </c>
      <c r="K981" t="s">
        <v>185</v>
      </c>
      <c r="L981" t="s">
        <v>122</v>
      </c>
      <c r="M981" s="14">
        <v>44224</v>
      </c>
      <c r="N981" s="14">
        <v>44224</v>
      </c>
      <c r="O981">
        <v>0</v>
      </c>
      <c r="P981">
        <v>-5.95</v>
      </c>
      <c r="R981">
        <v>2221517010</v>
      </c>
      <c r="S981">
        <v>161002000</v>
      </c>
      <c r="V981" t="s">
        <v>176</v>
      </c>
      <c r="W981" t="s">
        <v>202</v>
      </c>
      <c r="X981" t="s">
        <v>119</v>
      </c>
      <c r="Y981">
        <v>1</v>
      </c>
      <c r="Z981">
        <v>1</v>
      </c>
      <c r="AA981">
        <v>2021</v>
      </c>
      <c r="AB981">
        <v>5.95</v>
      </c>
      <c r="AC981" t="s">
        <v>14</v>
      </c>
      <c r="AD981" t="s">
        <v>14</v>
      </c>
      <c r="AE981">
        <v>2021</v>
      </c>
      <c r="AF981">
        <v>2021</v>
      </c>
      <c r="AU981"/>
    </row>
    <row r="982" spans="1:47" x14ac:dyDescent="0.35">
      <c r="A982" t="s">
        <v>130</v>
      </c>
      <c r="B982" t="s">
        <v>34</v>
      </c>
      <c r="C982" t="s">
        <v>149</v>
      </c>
      <c r="D982" t="s">
        <v>150</v>
      </c>
      <c r="E982" t="s">
        <v>121</v>
      </c>
      <c r="G982" t="s">
        <v>1</v>
      </c>
      <c r="H982" t="s">
        <v>206</v>
      </c>
      <c r="K982" t="s">
        <v>185</v>
      </c>
      <c r="L982" t="s">
        <v>122</v>
      </c>
      <c r="M982" s="14">
        <v>44224</v>
      </c>
      <c r="N982" s="14">
        <v>44224</v>
      </c>
      <c r="O982">
        <v>0</v>
      </c>
      <c r="P982">
        <v>-3005.68</v>
      </c>
      <c r="R982">
        <v>2221511000</v>
      </c>
      <c r="S982">
        <v>161001000</v>
      </c>
      <c r="V982" t="s">
        <v>130</v>
      </c>
      <c r="W982" t="s">
        <v>195</v>
      </c>
      <c r="X982" t="s">
        <v>119</v>
      </c>
      <c r="Y982">
        <v>1</v>
      </c>
      <c r="Z982">
        <v>1</v>
      </c>
      <c r="AA982">
        <v>2021</v>
      </c>
      <c r="AB982">
        <v>3005.68</v>
      </c>
      <c r="AC982" t="s">
        <v>14</v>
      </c>
      <c r="AD982" t="s">
        <v>14</v>
      </c>
      <c r="AE982">
        <v>2021</v>
      </c>
      <c r="AF982">
        <v>2021</v>
      </c>
      <c r="AU982"/>
    </row>
    <row r="983" spans="1:47" x14ac:dyDescent="0.35">
      <c r="A983" t="s">
        <v>155</v>
      </c>
      <c r="B983" t="s">
        <v>32</v>
      </c>
      <c r="C983" t="s">
        <v>149</v>
      </c>
      <c r="D983" t="s">
        <v>150</v>
      </c>
      <c r="E983" t="s">
        <v>121</v>
      </c>
      <c r="G983" t="s">
        <v>1</v>
      </c>
      <c r="H983" t="s">
        <v>206</v>
      </c>
      <c r="K983" t="s">
        <v>185</v>
      </c>
      <c r="L983" t="s">
        <v>122</v>
      </c>
      <c r="M983" s="14">
        <v>44224</v>
      </c>
      <c r="N983" s="14">
        <v>44224</v>
      </c>
      <c r="O983">
        <v>0</v>
      </c>
      <c r="P983">
        <v>-9589.56</v>
      </c>
      <c r="R983">
        <v>2220610000</v>
      </c>
      <c r="S983">
        <v>161012000</v>
      </c>
      <c r="V983" t="s">
        <v>155</v>
      </c>
      <c r="W983" t="s">
        <v>213</v>
      </c>
      <c r="X983" t="s">
        <v>156</v>
      </c>
      <c r="Y983">
        <v>1</v>
      </c>
      <c r="Z983">
        <v>1</v>
      </c>
      <c r="AA983">
        <v>2021</v>
      </c>
      <c r="AB983">
        <v>9589.56</v>
      </c>
      <c r="AC983" t="s">
        <v>14</v>
      </c>
      <c r="AD983" t="s">
        <v>14</v>
      </c>
      <c r="AE983">
        <v>2021</v>
      </c>
      <c r="AF983">
        <v>2021</v>
      </c>
      <c r="AU983"/>
    </row>
    <row r="984" spans="1:47" x14ac:dyDescent="0.35">
      <c r="A984" t="s">
        <v>188</v>
      </c>
      <c r="B984" t="s">
        <v>31</v>
      </c>
      <c r="C984" t="s">
        <v>149</v>
      </c>
      <c r="D984" t="s">
        <v>159</v>
      </c>
      <c r="E984" t="s">
        <v>162</v>
      </c>
      <c r="G984" t="s">
        <v>1</v>
      </c>
      <c r="K984" t="s">
        <v>185</v>
      </c>
      <c r="L984" t="s">
        <v>122</v>
      </c>
      <c r="M984" s="14">
        <v>44224</v>
      </c>
      <c r="N984" s="14">
        <v>44224</v>
      </c>
      <c r="O984">
        <v>0</v>
      </c>
      <c r="P984">
        <v>652.78</v>
      </c>
      <c r="R984">
        <v>2111070000</v>
      </c>
      <c r="S984">
        <v>161900000</v>
      </c>
      <c r="V984" t="s">
        <v>188</v>
      </c>
      <c r="W984" t="s">
        <v>199</v>
      </c>
      <c r="X984" t="s">
        <v>190</v>
      </c>
      <c r="Y984">
        <v>1</v>
      </c>
      <c r="Z984">
        <v>1</v>
      </c>
      <c r="AA984">
        <v>2021</v>
      </c>
      <c r="AB984">
        <v>652.78</v>
      </c>
      <c r="AC984" t="s">
        <v>14</v>
      </c>
      <c r="AD984" t="s">
        <v>72</v>
      </c>
      <c r="AE984">
        <v>2021</v>
      </c>
      <c r="AF984">
        <v>2021</v>
      </c>
      <c r="AU984"/>
    </row>
    <row r="985" spans="1:47" x14ac:dyDescent="0.35">
      <c r="A985" t="s">
        <v>130</v>
      </c>
      <c r="B985" t="s">
        <v>36</v>
      </c>
      <c r="C985" t="s">
        <v>149</v>
      </c>
      <c r="D985" t="s">
        <v>150</v>
      </c>
      <c r="E985" t="s">
        <v>121</v>
      </c>
      <c r="G985" t="s">
        <v>1</v>
      </c>
      <c r="H985" t="s">
        <v>206</v>
      </c>
      <c r="K985" t="s">
        <v>185</v>
      </c>
      <c r="L985" t="s">
        <v>122</v>
      </c>
      <c r="M985" s="14">
        <v>44224</v>
      </c>
      <c r="N985" s="14">
        <v>44224</v>
      </c>
      <c r="O985">
        <v>0</v>
      </c>
      <c r="P985">
        <v>-6476.19</v>
      </c>
      <c r="R985">
        <v>2221517110</v>
      </c>
      <c r="S985">
        <v>162800000</v>
      </c>
      <c r="V985" t="s">
        <v>130</v>
      </c>
      <c r="W985" t="s">
        <v>204</v>
      </c>
      <c r="X985" t="s">
        <v>119</v>
      </c>
      <c r="Y985">
        <v>1</v>
      </c>
      <c r="Z985">
        <v>1</v>
      </c>
      <c r="AA985">
        <v>2021</v>
      </c>
      <c r="AB985">
        <v>6476.19</v>
      </c>
      <c r="AC985" t="s">
        <v>14</v>
      </c>
      <c r="AD985" t="s">
        <v>14</v>
      </c>
      <c r="AE985">
        <v>2021</v>
      </c>
      <c r="AF985">
        <v>2021</v>
      </c>
      <c r="AU985"/>
    </row>
    <row r="986" spans="1:47" x14ac:dyDescent="0.35">
      <c r="A986" t="s">
        <v>160</v>
      </c>
      <c r="B986" t="s">
        <v>26</v>
      </c>
      <c r="C986" t="s">
        <v>149</v>
      </c>
      <c r="D986" t="s">
        <v>159</v>
      </c>
      <c r="E986" t="s">
        <v>162</v>
      </c>
      <c r="G986" t="s">
        <v>1</v>
      </c>
      <c r="K986" t="s">
        <v>185</v>
      </c>
      <c r="L986" t="s">
        <v>122</v>
      </c>
      <c r="M986" s="14">
        <v>44224</v>
      </c>
      <c r="N986" s="14">
        <v>44224</v>
      </c>
      <c r="O986">
        <v>0</v>
      </c>
      <c r="P986">
        <v>629.54</v>
      </c>
      <c r="R986">
        <v>2110672000</v>
      </c>
      <c r="S986">
        <v>162600000</v>
      </c>
      <c r="V986" t="s">
        <v>160</v>
      </c>
      <c r="W986" t="s">
        <v>196</v>
      </c>
      <c r="X986" t="s">
        <v>161</v>
      </c>
      <c r="Y986">
        <v>1</v>
      </c>
      <c r="Z986">
        <v>1</v>
      </c>
      <c r="AA986">
        <v>2021</v>
      </c>
      <c r="AB986">
        <v>629.54</v>
      </c>
      <c r="AC986" t="s">
        <v>14</v>
      </c>
      <c r="AD986" t="s">
        <v>72</v>
      </c>
      <c r="AE986">
        <v>2021</v>
      </c>
      <c r="AF986">
        <v>2021</v>
      </c>
      <c r="AU986"/>
    </row>
    <row r="987" spans="1:47" x14ac:dyDescent="0.35">
      <c r="A987" t="s">
        <v>160</v>
      </c>
      <c r="B987" t="s">
        <v>50</v>
      </c>
      <c r="C987" t="s">
        <v>149</v>
      </c>
      <c r="D987" t="s">
        <v>159</v>
      </c>
      <c r="E987" t="s">
        <v>162</v>
      </c>
      <c r="G987" t="s">
        <v>1</v>
      </c>
      <c r="K987" t="s">
        <v>185</v>
      </c>
      <c r="L987" t="s">
        <v>122</v>
      </c>
      <c r="M987" s="14">
        <v>44224</v>
      </c>
      <c r="N987" s="14">
        <v>44224</v>
      </c>
      <c r="O987">
        <v>0</v>
      </c>
      <c r="P987">
        <v>294.99</v>
      </c>
      <c r="R987">
        <v>2110672000</v>
      </c>
      <c r="S987">
        <v>162300000</v>
      </c>
      <c r="V987" t="s">
        <v>160</v>
      </c>
      <c r="W987" t="s">
        <v>209</v>
      </c>
      <c r="X987" t="s">
        <v>161</v>
      </c>
      <c r="Y987">
        <v>1</v>
      </c>
      <c r="Z987">
        <v>1</v>
      </c>
      <c r="AA987">
        <v>2021</v>
      </c>
      <c r="AB987">
        <v>294.99</v>
      </c>
      <c r="AC987" t="s">
        <v>14</v>
      </c>
      <c r="AD987" t="s">
        <v>72</v>
      </c>
      <c r="AE987">
        <v>2021</v>
      </c>
      <c r="AF987">
        <v>2021</v>
      </c>
      <c r="AU987"/>
    </row>
    <row r="988" spans="1:47" x14ac:dyDescent="0.35">
      <c r="A988" t="s">
        <v>160</v>
      </c>
      <c r="B988" t="s">
        <v>26</v>
      </c>
      <c r="C988" t="s">
        <v>149</v>
      </c>
      <c r="D988" t="s">
        <v>159</v>
      </c>
      <c r="E988" t="s">
        <v>162</v>
      </c>
      <c r="G988" t="s">
        <v>1</v>
      </c>
      <c r="K988" t="s">
        <v>185</v>
      </c>
      <c r="L988" t="s">
        <v>122</v>
      </c>
      <c r="M988" s="14">
        <v>44224</v>
      </c>
      <c r="N988" s="14">
        <v>44224</v>
      </c>
      <c r="O988">
        <v>0</v>
      </c>
      <c r="P988">
        <v>1073.93</v>
      </c>
      <c r="R988">
        <v>2110672000</v>
      </c>
      <c r="S988">
        <v>162000000</v>
      </c>
      <c r="V988" t="s">
        <v>160</v>
      </c>
      <c r="W988" t="s">
        <v>205</v>
      </c>
      <c r="X988" t="s">
        <v>161</v>
      </c>
      <c r="Y988">
        <v>1</v>
      </c>
      <c r="Z988">
        <v>1</v>
      </c>
      <c r="AA988">
        <v>2021</v>
      </c>
      <c r="AB988">
        <v>1073.93</v>
      </c>
      <c r="AC988" t="s">
        <v>14</v>
      </c>
      <c r="AD988" t="s">
        <v>72</v>
      </c>
      <c r="AE988">
        <v>2021</v>
      </c>
      <c r="AF988">
        <v>2021</v>
      </c>
      <c r="AU988"/>
    </row>
    <row r="989" spans="1:47" x14ac:dyDescent="0.35">
      <c r="A989" t="s">
        <v>160</v>
      </c>
      <c r="B989" t="s">
        <v>35</v>
      </c>
      <c r="C989" t="s">
        <v>149</v>
      </c>
      <c r="D989" t="s">
        <v>159</v>
      </c>
      <c r="E989" t="s">
        <v>162</v>
      </c>
      <c r="G989" t="s">
        <v>1</v>
      </c>
      <c r="K989" t="s">
        <v>185</v>
      </c>
      <c r="L989" t="s">
        <v>122</v>
      </c>
      <c r="M989" s="14">
        <v>44224</v>
      </c>
      <c r="N989" s="14">
        <v>44224</v>
      </c>
      <c r="O989">
        <v>0</v>
      </c>
      <c r="P989">
        <v>478.63</v>
      </c>
      <c r="R989">
        <v>2110672000</v>
      </c>
      <c r="S989">
        <v>162000000</v>
      </c>
      <c r="V989" t="s">
        <v>160</v>
      </c>
      <c r="W989" t="s">
        <v>205</v>
      </c>
      <c r="X989" t="s">
        <v>161</v>
      </c>
      <c r="Y989">
        <v>1</v>
      </c>
      <c r="Z989">
        <v>1</v>
      </c>
      <c r="AA989">
        <v>2021</v>
      </c>
      <c r="AB989">
        <v>478.63</v>
      </c>
      <c r="AC989" t="s">
        <v>14</v>
      </c>
      <c r="AD989" t="s">
        <v>72</v>
      </c>
      <c r="AE989">
        <v>2021</v>
      </c>
      <c r="AF989">
        <v>2021</v>
      </c>
      <c r="AU989"/>
    </row>
    <row r="990" spans="1:47" x14ac:dyDescent="0.35">
      <c r="A990" t="s">
        <v>160</v>
      </c>
      <c r="B990" t="s">
        <v>25</v>
      </c>
      <c r="C990" t="s">
        <v>149</v>
      </c>
      <c r="D990" t="s">
        <v>159</v>
      </c>
      <c r="E990" t="s">
        <v>162</v>
      </c>
      <c r="G990" t="s">
        <v>1</v>
      </c>
      <c r="K990" t="s">
        <v>185</v>
      </c>
      <c r="L990" t="s">
        <v>122</v>
      </c>
      <c r="M990" s="14">
        <v>44224</v>
      </c>
      <c r="N990" s="14">
        <v>44224</v>
      </c>
      <c r="O990">
        <v>0</v>
      </c>
      <c r="P990">
        <v>117.17</v>
      </c>
      <c r="R990">
        <v>2110672000</v>
      </c>
      <c r="S990">
        <v>161300000</v>
      </c>
      <c r="V990" t="s">
        <v>160</v>
      </c>
      <c r="W990" t="s">
        <v>192</v>
      </c>
      <c r="X990" t="s">
        <v>161</v>
      </c>
      <c r="Y990">
        <v>1</v>
      </c>
      <c r="Z990">
        <v>1</v>
      </c>
      <c r="AA990">
        <v>2021</v>
      </c>
      <c r="AB990">
        <v>117.17</v>
      </c>
      <c r="AC990" t="s">
        <v>14</v>
      </c>
      <c r="AD990" t="s">
        <v>72</v>
      </c>
      <c r="AE990">
        <v>2021</v>
      </c>
      <c r="AF990">
        <v>2021</v>
      </c>
      <c r="AU990"/>
    </row>
    <row r="991" spans="1:47" x14ac:dyDescent="0.35">
      <c r="A991" t="s">
        <v>160</v>
      </c>
      <c r="B991" t="s">
        <v>26</v>
      </c>
      <c r="C991" t="s">
        <v>149</v>
      </c>
      <c r="D991" t="s">
        <v>159</v>
      </c>
      <c r="E991" t="s">
        <v>162</v>
      </c>
      <c r="G991" t="s">
        <v>1</v>
      </c>
      <c r="K991" t="s">
        <v>185</v>
      </c>
      <c r="L991" t="s">
        <v>122</v>
      </c>
      <c r="M991" s="14">
        <v>44224</v>
      </c>
      <c r="N991" s="14">
        <v>44224</v>
      </c>
      <c r="O991">
        <v>0</v>
      </c>
      <c r="P991">
        <v>3146.88</v>
      </c>
      <c r="R991">
        <v>2110672000</v>
      </c>
      <c r="S991">
        <v>161016000</v>
      </c>
      <c r="V991" t="s">
        <v>160</v>
      </c>
      <c r="W991" t="s">
        <v>201</v>
      </c>
      <c r="X991" t="s">
        <v>161</v>
      </c>
      <c r="Y991">
        <v>1</v>
      </c>
      <c r="Z991">
        <v>1</v>
      </c>
      <c r="AA991">
        <v>2021</v>
      </c>
      <c r="AB991">
        <v>3146.88</v>
      </c>
      <c r="AC991" t="s">
        <v>14</v>
      </c>
      <c r="AD991" t="s">
        <v>72</v>
      </c>
      <c r="AE991">
        <v>2021</v>
      </c>
      <c r="AF991">
        <v>2021</v>
      </c>
      <c r="AU991"/>
    </row>
    <row r="992" spans="1:47" x14ac:dyDescent="0.35">
      <c r="A992" t="s">
        <v>160</v>
      </c>
      <c r="B992" t="s">
        <v>35</v>
      </c>
      <c r="C992" t="s">
        <v>149</v>
      </c>
      <c r="D992" t="s">
        <v>159</v>
      </c>
      <c r="E992" t="s">
        <v>162</v>
      </c>
      <c r="G992" t="s">
        <v>1</v>
      </c>
      <c r="K992" t="s">
        <v>185</v>
      </c>
      <c r="L992" t="s">
        <v>122</v>
      </c>
      <c r="M992" s="14">
        <v>44224</v>
      </c>
      <c r="N992" s="14">
        <v>44224</v>
      </c>
      <c r="O992">
        <v>0</v>
      </c>
      <c r="P992">
        <v>409.16</v>
      </c>
      <c r="R992">
        <v>2110672000</v>
      </c>
      <c r="S992">
        <v>161020000</v>
      </c>
      <c r="V992" t="s">
        <v>160</v>
      </c>
      <c r="W992" t="s">
        <v>194</v>
      </c>
      <c r="X992" t="s">
        <v>161</v>
      </c>
      <c r="Y992">
        <v>1</v>
      </c>
      <c r="Z992">
        <v>1</v>
      </c>
      <c r="AA992">
        <v>2021</v>
      </c>
      <c r="AB992">
        <v>409.16</v>
      </c>
      <c r="AC992" t="s">
        <v>14</v>
      </c>
      <c r="AD992" t="s">
        <v>72</v>
      </c>
      <c r="AE992">
        <v>2021</v>
      </c>
      <c r="AF992">
        <v>2021</v>
      </c>
      <c r="AU992"/>
    </row>
    <row r="993" spans="1:47" x14ac:dyDescent="0.35">
      <c r="A993" t="s">
        <v>130</v>
      </c>
      <c r="B993" t="s">
        <v>33</v>
      </c>
      <c r="C993" t="s">
        <v>149</v>
      </c>
      <c r="D993" t="s">
        <v>150</v>
      </c>
      <c r="E993" t="s">
        <v>121</v>
      </c>
      <c r="G993" t="s">
        <v>1</v>
      </c>
      <c r="H993" t="s">
        <v>206</v>
      </c>
      <c r="K993" t="s">
        <v>185</v>
      </c>
      <c r="L993" t="s">
        <v>122</v>
      </c>
      <c r="M993" s="14">
        <v>44224</v>
      </c>
      <c r="N993" s="14">
        <v>44224</v>
      </c>
      <c r="O993">
        <v>0</v>
      </c>
      <c r="P993">
        <v>-19</v>
      </c>
      <c r="R993">
        <v>2221517160</v>
      </c>
      <c r="S993">
        <v>161012000</v>
      </c>
      <c r="V993" t="s">
        <v>130</v>
      </c>
      <c r="W993" t="s">
        <v>213</v>
      </c>
      <c r="X993" t="s">
        <v>119</v>
      </c>
      <c r="Y993">
        <v>1</v>
      </c>
      <c r="Z993">
        <v>1</v>
      </c>
      <c r="AA993">
        <v>2021</v>
      </c>
      <c r="AB993">
        <v>19</v>
      </c>
      <c r="AC993" t="s">
        <v>14</v>
      </c>
      <c r="AD993" t="s">
        <v>14</v>
      </c>
      <c r="AE993">
        <v>2021</v>
      </c>
      <c r="AF993">
        <v>2021</v>
      </c>
      <c r="AU993"/>
    </row>
    <row r="994" spans="1:47" x14ac:dyDescent="0.35">
      <c r="A994" t="s">
        <v>188</v>
      </c>
      <c r="B994" t="s">
        <v>31</v>
      </c>
      <c r="C994" t="s">
        <v>149</v>
      </c>
      <c r="D994" t="s">
        <v>159</v>
      </c>
      <c r="E994" t="s">
        <v>162</v>
      </c>
      <c r="G994" t="s">
        <v>1</v>
      </c>
      <c r="K994" t="s">
        <v>185</v>
      </c>
      <c r="L994" t="s">
        <v>122</v>
      </c>
      <c r="M994" s="14">
        <v>44224</v>
      </c>
      <c r="N994" s="14">
        <v>44224</v>
      </c>
      <c r="O994">
        <v>0</v>
      </c>
      <c r="P994">
        <v>13.46</v>
      </c>
      <c r="R994">
        <v>2111070000</v>
      </c>
      <c r="S994">
        <v>161001000</v>
      </c>
      <c r="V994" t="s">
        <v>188</v>
      </c>
      <c r="W994" t="s">
        <v>195</v>
      </c>
      <c r="X994" t="s">
        <v>190</v>
      </c>
      <c r="Y994">
        <v>1</v>
      </c>
      <c r="Z994">
        <v>1</v>
      </c>
      <c r="AA994">
        <v>2021</v>
      </c>
      <c r="AB994">
        <v>13.46</v>
      </c>
      <c r="AC994" t="s">
        <v>14</v>
      </c>
      <c r="AD994" t="s">
        <v>72</v>
      </c>
      <c r="AE994">
        <v>2021</v>
      </c>
      <c r="AF994">
        <v>2021</v>
      </c>
      <c r="AU994"/>
    </row>
    <row r="995" spans="1:47" x14ac:dyDescent="0.35">
      <c r="A995" t="s">
        <v>160</v>
      </c>
      <c r="B995" t="s">
        <v>38</v>
      </c>
      <c r="C995" t="s">
        <v>149</v>
      </c>
      <c r="D995" t="s">
        <v>159</v>
      </c>
      <c r="E995" t="s">
        <v>162</v>
      </c>
      <c r="G995" t="s">
        <v>1</v>
      </c>
      <c r="K995" t="s">
        <v>185</v>
      </c>
      <c r="L995" t="s">
        <v>122</v>
      </c>
      <c r="M995" s="14">
        <v>44224</v>
      </c>
      <c r="N995" s="14">
        <v>44224</v>
      </c>
      <c r="O995">
        <v>0</v>
      </c>
      <c r="P995">
        <v>1190.48</v>
      </c>
      <c r="R995">
        <v>2110672000</v>
      </c>
      <c r="S995">
        <v>161300000</v>
      </c>
      <c r="V995" t="s">
        <v>160</v>
      </c>
      <c r="W995" t="s">
        <v>192</v>
      </c>
      <c r="X995" t="s">
        <v>161</v>
      </c>
      <c r="Y995">
        <v>1</v>
      </c>
      <c r="Z995">
        <v>1</v>
      </c>
      <c r="AA995">
        <v>2021</v>
      </c>
      <c r="AB995">
        <v>1190.48</v>
      </c>
      <c r="AC995" t="s">
        <v>14</v>
      </c>
      <c r="AD995" t="s">
        <v>72</v>
      </c>
      <c r="AE995">
        <v>2021</v>
      </c>
      <c r="AF995">
        <v>2021</v>
      </c>
      <c r="AU995"/>
    </row>
    <row r="996" spans="1:47" x14ac:dyDescent="0.35">
      <c r="A996" t="s">
        <v>160</v>
      </c>
      <c r="B996" t="s">
        <v>50</v>
      </c>
      <c r="C996" t="s">
        <v>149</v>
      </c>
      <c r="D996" t="s">
        <v>159</v>
      </c>
      <c r="E996" t="s">
        <v>162</v>
      </c>
      <c r="G996" t="s">
        <v>1</v>
      </c>
      <c r="K996" t="s">
        <v>185</v>
      </c>
      <c r="L996" t="s">
        <v>122</v>
      </c>
      <c r="M996" s="14">
        <v>44224</v>
      </c>
      <c r="N996" s="14">
        <v>44224</v>
      </c>
      <c r="O996">
        <v>0</v>
      </c>
      <c r="P996">
        <v>52.12</v>
      </c>
      <c r="R996">
        <v>2110672000</v>
      </c>
      <c r="S996">
        <v>162300000</v>
      </c>
      <c r="V996" t="s">
        <v>160</v>
      </c>
      <c r="W996" t="s">
        <v>209</v>
      </c>
      <c r="X996" t="s">
        <v>161</v>
      </c>
      <c r="Y996">
        <v>1</v>
      </c>
      <c r="Z996">
        <v>1</v>
      </c>
      <c r="AA996">
        <v>2021</v>
      </c>
      <c r="AB996">
        <v>52.12</v>
      </c>
      <c r="AC996" t="s">
        <v>14</v>
      </c>
      <c r="AD996" t="s">
        <v>72</v>
      </c>
      <c r="AE996">
        <v>2021</v>
      </c>
      <c r="AF996">
        <v>2021</v>
      </c>
      <c r="AU996"/>
    </row>
    <row r="997" spans="1:47" x14ac:dyDescent="0.35">
      <c r="A997" t="s">
        <v>160</v>
      </c>
      <c r="B997" t="s">
        <v>25</v>
      </c>
      <c r="C997" t="s">
        <v>149</v>
      </c>
      <c r="D997" t="s">
        <v>159</v>
      </c>
      <c r="E997" t="s">
        <v>162</v>
      </c>
      <c r="G997" t="s">
        <v>1</v>
      </c>
      <c r="K997" t="s">
        <v>185</v>
      </c>
      <c r="L997" t="s">
        <v>122</v>
      </c>
      <c r="M997" s="14">
        <v>44224</v>
      </c>
      <c r="N997" s="14">
        <v>44224</v>
      </c>
      <c r="O997">
        <v>0</v>
      </c>
      <c r="P997">
        <v>74.599999999999994</v>
      </c>
      <c r="R997">
        <v>2110672000</v>
      </c>
      <c r="S997">
        <v>161600000</v>
      </c>
      <c r="V997" t="s">
        <v>160</v>
      </c>
      <c r="W997" t="s">
        <v>198</v>
      </c>
      <c r="X997" t="s">
        <v>161</v>
      </c>
      <c r="Y997">
        <v>1</v>
      </c>
      <c r="Z997">
        <v>1</v>
      </c>
      <c r="AA997">
        <v>2021</v>
      </c>
      <c r="AB997">
        <v>74.599999999999994</v>
      </c>
      <c r="AC997" t="s">
        <v>14</v>
      </c>
      <c r="AD997" t="s">
        <v>72</v>
      </c>
      <c r="AE997">
        <v>2021</v>
      </c>
      <c r="AF997">
        <v>2021</v>
      </c>
      <c r="AU997"/>
    </row>
    <row r="998" spans="1:47" x14ac:dyDescent="0.35">
      <c r="A998" t="s">
        <v>133</v>
      </c>
      <c r="B998" t="s">
        <v>42</v>
      </c>
      <c r="C998" t="s">
        <v>149</v>
      </c>
      <c r="D998" t="s">
        <v>150</v>
      </c>
      <c r="E998" t="s">
        <v>121</v>
      </c>
      <c r="G998" t="s">
        <v>1</v>
      </c>
      <c r="H998" t="s">
        <v>206</v>
      </c>
      <c r="K998" t="s">
        <v>185</v>
      </c>
      <c r="L998" t="s">
        <v>122</v>
      </c>
      <c r="M998" s="14">
        <v>44224</v>
      </c>
      <c r="N998" s="14">
        <v>44224</v>
      </c>
      <c r="O998">
        <v>0</v>
      </c>
      <c r="P998">
        <v>-282681.3</v>
      </c>
      <c r="R998">
        <v>2220120000</v>
      </c>
      <c r="S998">
        <v>161001000</v>
      </c>
      <c r="V998" t="s">
        <v>133</v>
      </c>
      <c r="W998" t="s">
        <v>195</v>
      </c>
      <c r="X998" t="s">
        <v>134</v>
      </c>
      <c r="Y998">
        <v>1</v>
      </c>
      <c r="Z998">
        <v>1</v>
      </c>
      <c r="AA998">
        <v>2021</v>
      </c>
      <c r="AB998">
        <v>282681.3</v>
      </c>
      <c r="AC998" t="s">
        <v>14</v>
      </c>
      <c r="AD998" t="s">
        <v>230</v>
      </c>
      <c r="AE998">
        <v>2021</v>
      </c>
      <c r="AF998">
        <v>2021</v>
      </c>
      <c r="AU998"/>
    </row>
    <row r="999" spans="1:47" x14ac:dyDescent="0.35">
      <c r="A999" t="s">
        <v>133</v>
      </c>
      <c r="B999" t="s">
        <v>41</v>
      </c>
      <c r="C999" t="s">
        <v>149</v>
      </c>
      <c r="D999" t="s">
        <v>150</v>
      </c>
      <c r="E999" t="s">
        <v>121</v>
      </c>
      <c r="G999" t="s">
        <v>1</v>
      </c>
      <c r="H999" t="s">
        <v>206</v>
      </c>
      <c r="K999" t="s">
        <v>185</v>
      </c>
      <c r="L999" t="s">
        <v>122</v>
      </c>
      <c r="M999" s="14">
        <v>44224</v>
      </c>
      <c r="N999" s="14">
        <v>44224</v>
      </c>
      <c r="O999">
        <v>0</v>
      </c>
      <c r="P999">
        <v>-1576220.48</v>
      </c>
      <c r="R999">
        <v>2220110000</v>
      </c>
      <c r="S999">
        <v>161001000</v>
      </c>
      <c r="V999" t="s">
        <v>133</v>
      </c>
      <c r="W999" t="s">
        <v>195</v>
      </c>
      <c r="X999" t="s">
        <v>134</v>
      </c>
      <c r="Y999">
        <v>1</v>
      </c>
      <c r="Z999">
        <v>1</v>
      </c>
      <c r="AA999">
        <v>2021</v>
      </c>
      <c r="AB999">
        <v>1576220.48</v>
      </c>
      <c r="AC999" t="s">
        <v>14</v>
      </c>
      <c r="AD999" t="s">
        <v>230</v>
      </c>
      <c r="AE999">
        <v>2021</v>
      </c>
      <c r="AF999">
        <v>2021</v>
      </c>
      <c r="AU999"/>
    </row>
    <row r="1000" spans="1:47" x14ac:dyDescent="0.35">
      <c r="A1000" t="s">
        <v>133</v>
      </c>
      <c r="B1000" t="s">
        <v>41</v>
      </c>
      <c r="C1000" t="s">
        <v>149</v>
      </c>
      <c r="D1000" t="s">
        <v>159</v>
      </c>
      <c r="E1000" t="s">
        <v>121</v>
      </c>
      <c r="G1000" t="s">
        <v>1</v>
      </c>
      <c r="K1000" t="s">
        <v>185</v>
      </c>
      <c r="L1000" t="s">
        <v>122</v>
      </c>
      <c r="M1000" s="14">
        <v>44224</v>
      </c>
      <c r="N1000" s="14">
        <v>44224</v>
      </c>
      <c r="O1000">
        <v>0</v>
      </c>
      <c r="P1000">
        <v>33051.71</v>
      </c>
      <c r="R1000">
        <v>2220110000</v>
      </c>
      <c r="S1000">
        <v>161001000</v>
      </c>
      <c r="V1000" t="s">
        <v>133</v>
      </c>
      <c r="W1000" t="s">
        <v>195</v>
      </c>
      <c r="X1000" t="s">
        <v>134</v>
      </c>
      <c r="Y1000">
        <v>1</v>
      </c>
      <c r="Z1000">
        <v>1</v>
      </c>
      <c r="AA1000">
        <v>2021</v>
      </c>
      <c r="AB1000">
        <v>33051.71</v>
      </c>
      <c r="AC1000" t="s">
        <v>14</v>
      </c>
      <c r="AD1000" t="s">
        <v>72</v>
      </c>
      <c r="AE1000">
        <v>2021</v>
      </c>
      <c r="AF1000">
        <v>2021</v>
      </c>
      <c r="AU1000"/>
    </row>
    <row r="1001" spans="1:47" x14ac:dyDescent="0.35">
      <c r="A1001" t="s">
        <v>155</v>
      </c>
      <c r="B1001" t="s">
        <v>49</v>
      </c>
      <c r="C1001" t="s">
        <v>149</v>
      </c>
      <c r="D1001" t="s">
        <v>150</v>
      </c>
      <c r="E1001" t="s">
        <v>121</v>
      </c>
      <c r="G1001" t="s">
        <v>1</v>
      </c>
      <c r="H1001" t="s">
        <v>206</v>
      </c>
      <c r="K1001" t="s">
        <v>185</v>
      </c>
      <c r="L1001" t="s">
        <v>122</v>
      </c>
      <c r="M1001" s="14">
        <v>44224</v>
      </c>
      <c r="N1001" s="14">
        <v>44224</v>
      </c>
      <c r="O1001">
        <v>0</v>
      </c>
      <c r="P1001">
        <v>-4696.16</v>
      </c>
      <c r="R1001">
        <v>2220620000</v>
      </c>
      <c r="S1001">
        <v>161012000</v>
      </c>
      <c r="V1001" t="s">
        <v>155</v>
      </c>
      <c r="W1001" t="s">
        <v>213</v>
      </c>
      <c r="X1001" t="s">
        <v>156</v>
      </c>
      <c r="Y1001">
        <v>1</v>
      </c>
      <c r="Z1001">
        <v>1</v>
      </c>
      <c r="AA1001">
        <v>2021</v>
      </c>
      <c r="AB1001">
        <v>4696.16</v>
      </c>
      <c r="AC1001" t="s">
        <v>14</v>
      </c>
      <c r="AD1001" t="s">
        <v>14</v>
      </c>
      <c r="AE1001">
        <v>2021</v>
      </c>
      <c r="AF1001">
        <v>2021</v>
      </c>
      <c r="AU1001"/>
    </row>
    <row r="1002" spans="1:47" x14ac:dyDescent="0.35">
      <c r="A1002" t="s">
        <v>160</v>
      </c>
      <c r="B1002" t="s">
        <v>35</v>
      </c>
      <c r="C1002" t="s">
        <v>149</v>
      </c>
      <c r="D1002" t="s">
        <v>159</v>
      </c>
      <c r="E1002" t="s">
        <v>162</v>
      </c>
      <c r="G1002" t="s">
        <v>1</v>
      </c>
      <c r="K1002" t="s">
        <v>185</v>
      </c>
      <c r="L1002" t="s">
        <v>122</v>
      </c>
      <c r="M1002" s="14">
        <v>44224</v>
      </c>
      <c r="N1002" s="14">
        <v>44224</v>
      </c>
      <c r="O1002">
        <v>0</v>
      </c>
      <c r="P1002">
        <v>8283.6</v>
      </c>
      <c r="R1002">
        <v>2110672000</v>
      </c>
      <c r="S1002">
        <v>161020000</v>
      </c>
      <c r="V1002" t="s">
        <v>160</v>
      </c>
      <c r="W1002" t="s">
        <v>194</v>
      </c>
      <c r="X1002" t="s">
        <v>161</v>
      </c>
      <c r="Y1002">
        <v>1</v>
      </c>
      <c r="Z1002">
        <v>1</v>
      </c>
      <c r="AA1002">
        <v>2021</v>
      </c>
      <c r="AB1002">
        <v>8283.6</v>
      </c>
      <c r="AC1002" t="s">
        <v>14</v>
      </c>
      <c r="AD1002" t="s">
        <v>72</v>
      </c>
      <c r="AE1002">
        <v>2021</v>
      </c>
      <c r="AF1002">
        <v>2021</v>
      </c>
      <c r="AU1002"/>
    </row>
    <row r="1003" spans="1:47" x14ac:dyDescent="0.35">
      <c r="A1003" t="s">
        <v>126</v>
      </c>
      <c r="C1003" t="s">
        <v>149</v>
      </c>
      <c r="D1003" t="s">
        <v>150</v>
      </c>
      <c r="E1003" t="s">
        <v>121</v>
      </c>
      <c r="F1003" t="s">
        <v>1</v>
      </c>
      <c r="J1003" t="s">
        <v>6</v>
      </c>
      <c r="K1003" t="s">
        <v>185</v>
      </c>
      <c r="L1003" t="s">
        <v>122</v>
      </c>
      <c r="M1003" s="14">
        <v>44211</v>
      </c>
      <c r="N1003" s="14">
        <v>44225</v>
      </c>
      <c r="P1003">
        <v>1781996.15</v>
      </c>
      <c r="X1003" t="s">
        <v>127</v>
      </c>
      <c r="Y1003">
        <v>1</v>
      </c>
      <c r="Z1003">
        <v>1</v>
      </c>
      <c r="AA1003">
        <v>2021</v>
      </c>
      <c r="AB1003">
        <v>0</v>
      </c>
      <c r="AC1003" t="s">
        <v>8</v>
      </c>
      <c r="AD1003" t="s">
        <v>8</v>
      </c>
      <c r="AE1003">
        <v>2021</v>
      </c>
      <c r="AF1003">
        <v>2020</v>
      </c>
      <c r="AU1003"/>
    </row>
    <row r="1004" spans="1:47" x14ac:dyDescent="0.35">
      <c r="A1004" t="s">
        <v>130</v>
      </c>
      <c r="C1004" t="s">
        <v>149</v>
      </c>
      <c r="D1004" t="s">
        <v>150</v>
      </c>
      <c r="E1004" t="s">
        <v>162</v>
      </c>
      <c r="K1004" t="s">
        <v>185</v>
      </c>
      <c r="L1004" t="s">
        <v>122</v>
      </c>
      <c r="M1004" s="14">
        <v>44225</v>
      </c>
      <c r="N1004" s="14">
        <v>44225</v>
      </c>
      <c r="P1004">
        <v>246222.92</v>
      </c>
      <c r="X1004" t="s">
        <v>119</v>
      </c>
      <c r="Y1004">
        <v>1</v>
      </c>
      <c r="Z1004">
        <v>1</v>
      </c>
      <c r="AA1004">
        <v>2021</v>
      </c>
      <c r="AB1004">
        <v>0</v>
      </c>
      <c r="AC1004" t="s">
        <v>8</v>
      </c>
      <c r="AD1004" t="s">
        <v>8</v>
      </c>
      <c r="AE1004">
        <v>2021</v>
      </c>
      <c r="AF1004">
        <v>2021</v>
      </c>
      <c r="AU1004"/>
    </row>
    <row r="1005" spans="1:47" x14ac:dyDescent="0.35">
      <c r="A1005" t="s">
        <v>130</v>
      </c>
      <c r="C1005" t="s">
        <v>149</v>
      </c>
      <c r="D1005" t="s">
        <v>150</v>
      </c>
      <c r="E1005" t="s">
        <v>162</v>
      </c>
      <c r="K1005" t="s">
        <v>185</v>
      </c>
      <c r="L1005" t="s">
        <v>122</v>
      </c>
      <c r="M1005" s="14">
        <v>44225</v>
      </c>
      <c r="N1005" s="14">
        <v>44225</v>
      </c>
      <c r="P1005">
        <v>21771720.989999998</v>
      </c>
      <c r="X1005" t="s">
        <v>119</v>
      </c>
      <c r="Y1005">
        <v>1</v>
      </c>
      <c r="Z1005">
        <v>1</v>
      </c>
      <c r="AA1005">
        <v>2021</v>
      </c>
      <c r="AB1005">
        <v>0</v>
      </c>
      <c r="AC1005" t="s">
        <v>8</v>
      </c>
      <c r="AD1005" t="s">
        <v>8</v>
      </c>
      <c r="AE1005">
        <v>2021</v>
      </c>
      <c r="AF1005">
        <v>2021</v>
      </c>
      <c r="AU1005"/>
    </row>
    <row r="1006" spans="1:47" x14ac:dyDescent="0.35">
      <c r="A1006" t="s">
        <v>128</v>
      </c>
      <c r="C1006" t="s">
        <v>149</v>
      </c>
      <c r="D1006" t="s">
        <v>159</v>
      </c>
      <c r="E1006" t="s">
        <v>121</v>
      </c>
      <c r="J1006" t="s">
        <v>68</v>
      </c>
      <c r="K1006" t="s">
        <v>185</v>
      </c>
      <c r="L1006" t="s">
        <v>122</v>
      </c>
      <c r="M1006" s="14">
        <v>44211</v>
      </c>
      <c r="N1006" s="14">
        <v>44225</v>
      </c>
      <c r="P1006">
        <v>214632.42</v>
      </c>
      <c r="X1006" t="s">
        <v>119</v>
      </c>
      <c r="Y1006">
        <v>1</v>
      </c>
      <c r="Z1006">
        <v>1</v>
      </c>
      <c r="AA1006">
        <v>2021</v>
      </c>
      <c r="AB1006">
        <v>0</v>
      </c>
      <c r="AC1006" t="s">
        <v>8</v>
      </c>
      <c r="AD1006" t="s">
        <v>8</v>
      </c>
      <c r="AE1006">
        <v>2021</v>
      </c>
      <c r="AF1006">
        <v>2021</v>
      </c>
      <c r="AU1006"/>
    </row>
    <row r="1007" spans="1:47" x14ac:dyDescent="0.35">
      <c r="A1007" t="s">
        <v>131</v>
      </c>
      <c r="C1007" t="s">
        <v>149</v>
      </c>
      <c r="D1007" t="s">
        <v>159</v>
      </c>
      <c r="E1007" t="s">
        <v>121</v>
      </c>
      <c r="J1007" t="s">
        <v>68</v>
      </c>
      <c r="K1007" t="s">
        <v>185</v>
      </c>
      <c r="L1007" t="s">
        <v>122</v>
      </c>
      <c r="M1007" s="14">
        <v>44211</v>
      </c>
      <c r="N1007" s="14">
        <v>44225</v>
      </c>
      <c r="P1007">
        <v>31590.5</v>
      </c>
      <c r="X1007" t="s">
        <v>132</v>
      </c>
      <c r="Y1007">
        <v>1</v>
      </c>
      <c r="Z1007">
        <v>1</v>
      </c>
      <c r="AA1007">
        <v>2021</v>
      </c>
      <c r="AB1007">
        <v>0</v>
      </c>
      <c r="AC1007" t="s">
        <v>8</v>
      </c>
      <c r="AD1007" t="s">
        <v>8</v>
      </c>
      <c r="AE1007">
        <v>2021</v>
      </c>
      <c r="AF1007">
        <v>2021</v>
      </c>
      <c r="AU1007"/>
    </row>
    <row r="1008" spans="1:47" x14ac:dyDescent="0.35">
      <c r="A1008" t="s">
        <v>146</v>
      </c>
      <c r="C1008" t="s">
        <v>149</v>
      </c>
      <c r="D1008" t="s">
        <v>150</v>
      </c>
      <c r="E1008" t="s">
        <v>121</v>
      </c>
      <c r="J1008" t="s">
        <v>6</v>
      </c>
      <c r="K1008" t="s">
        <v>185</v>
      </c>
      <c r="L1008" t="s">
        <v>122</v>
      </c>
      <c r="M1008" s="14">
        <v>44216</v>
      </c>
      <c r="N1008" s="14">
        <v>44225</v>
      </c>
      <c r="P1008">
        <v>2994.05</v>
      </c>
      <c r="X1008" t="s">
        <v>147</v>
      </c>
      <c r="Y1008">
        <v>1</v>
      </c>
      <c r="Z1008">
        <v>1</v>
      </c>
      <c r="AA1008">
        <v>2021</v>
      </c>
      <c r="AB1008">
        <v>0</v>
      </c>
      <c r="AC1008" t="s">
        <v>8</v>
      </c>
      <c r="AD1008" t="s">
        <v>8</v>
      </c>
      <c r="AE1008">
        <v>2021</v>
      </c>
      <c r="AF1008">
        <v>2021</v>
      </c>
      <c r="AU1008"/>
    </row>
    <row r="1009" spans="1:47" x14ac:dyDescent="0.35">
      <c r="A1009" t="s">
        <v>163</v>
      </c>
      <c r="C1009" t="s">
        <v>149</v>
      </c>
      <c r="D1009" t="s">
        <v>150</v>
      </c>
      <c r="E1009" t="s">
        <v>121</v>
      </c>
      <c r="J1009" t="s">
        <v>6</v>
      </c>
      <c r="K1009" t="s">
        <v>185</v>
      </c>
      <c r="L1009" t="s">
        <v>122</v>
      </c>
      <c r="M1009" s="14">
        <v>44211</v>
      </c>
      <c r="N1009" s="14">
        <v>44225</v>
      </c>
      <c r="P1009">
        <v>280713.09999999998</v>
      </c>
      <c r="X1009" t="s">
        <v>164</v>
      </c>
      <c r="Y1009">
        <v>1</v>
      </c>
      <c r="Z1009">
        <v>1</v>
      </c>
      <c r="AA1009">
        <v>2021</v>
      </c>
      <c r="AB1009">
        <v>0</v>
      </c>
      <c r="AC1009" t="s">
        <v>8</v>
      </c>
      <c r="AD1009" t="s">
        <v>8</v>
      </c>
      <c r="AE1009">
        <v>2021</v>
      </c>
      <c r="AF1009">
        <v>2021</v>
      </c>
      <c r="AU1009"/>
    </row>
    <row r="1010" spans="1:47" x14ac:dyDescent="0.35">
      <c r="A1010" t="s">
        <v>141</v>
      </c>
      <c r="C1010" t="s">
        <v>149</v>
      </c>
      <c r="D1010" t="s">
        <v>150</v>
      </c>
      <c r="E1010" t="s">
        <v>121</v>
      </c>
      <c r="J1010" t="s">
        <v>6</v>
      </c>
      <c r="K1010" t="s">
        <v>185</v>
      </c>
      <c r="L1010" t="s">
        <v>122</v>
      </c>
      <c r="M1010" s="14">
        <v>44211</v>
      </c>
      <c r="N1010" s="14">
        <v>44225</v>
      </c>
      <c r="P1010">
        <v>8862857.1400000006</v>
      </c>
      <c r="X1010" t="s">
        <v>142</v>
      </c>
      <c r="Y1010">
        <v>1</v>
      </c>
      <c r="Z1010">
        <v>1</v>
      </c>
      <c r="AA1010">
        <v>2021</v>
      </c>
      <c r="AB1010">
        <v>0</v>
      </c>
      <c r="AC1010" t="s">
        <v>8</v>
      </c>
      <c r="AD1010" t="s">
        <v>8</v>
      </c>
      <c r="AE1010">
        <v>2021</v>
      </c>
      <c r="AF1010">
        <v>2021</v>
      </c>
      <c r="AU1010"/>
    </row>
    <row r="1011" spans="1:47" x14ac:dyDescent="0.35">
      <c r="A1011" t="s">
        <v>123</v>
      </c>
      <c r="C1011" t="s">
        <v>149</v>
      </c>
      <c r="D1011" t="s">
        <v>150</v>
      </c>
      <c r="E1011" t="s">
        <v>121</v>
      </c>
      <c r="F1011" t="s">
        <v>1</v>
      </c>
      <c r="J1011" t="s">
        <v>6</v>
      </c>
      <c r="K1011" t="s">
        <v>185</v>
      </c>
      <c r="L1011" t="s">
        <v>122</v>
      </c>
      <c r="M1011" s="14">
        <v>44211</v>
      </c>
      <c r="N1011" s="14">
        <v>44225</v>
      </c>
      <c r="P1011">
        <v>2580205.63</v>
      </c>
      <c r="X1011" t="s">
        <v>124</v>
      </c>
      <c r="Y1011">
        <v>1</v>
      </c>
      <c r="Z1011">
        <v>1</v>
      </c>
      <c r="AA1011">
        <v>2021</v>
      </c>
      <c r="AB1011">
        <v>0</v>
      </c>
      <c r="AC1011" t="s">
        <v>8</v>
      </c>
      <c r="AD1011" t="s">
        <v>8</v>
      </c>
      <c r="AE1011">
        <v>2021</v>
      </c>
      <c r="AF1011">
        <v>2020</v>
      </c>
      <c r="AU1011"/>
    </row>
    <row r="1012" spans="1:47" x14ac:dyDescent="0.35">
      <c r="A1012" t="s">
        <v>125</v>
      </c>
      <c r="C1012" t="s">
        <v>149</v>
      </c>
      <c r="D1012" t="s">
        <v>150</v>
      </c>
      <c r="E1012" t="s">
        <v>121</v>
      </c>
      <c r="J1012" t="s">
        <v>6</v>
      </c>
      <c r="K1012" t="s">
        <v>185</v>
      </c>
      <c r="L1012" t="s">
        <v>122</v>
      </c>
      <c r="M1012" s="14">
        <v>44211</v>
      </c>
      <c r="N1012" s="14">
        <v>44225</v>
      </c>
      <c r="P1012">
        <v>2316583.21</v>
      </c>
      <c r="X1012" t="s">
        <v>124</v>
      </c>
      <c r="Y1012">
        <v>1</v>
      </c>
      <c r="Z1012">
        <v>1</v>
      </c>
      <c r="AA1012">
        <v>2021</v>
      </c>
      <c r="AB1012">
        <v>0</v>
      </c>
      <c r="AC1012" t="s">
        <v>8</v>
      </c>
      <c r="AD1012" t="s">
        <v>8</v>
      </c>
      <c r="AE1012">
        <v>2021</v>
      </c>
      <c r="AF1012">
        <v>2021</v>
      </c>
      <c r="AU1012"/>
    </row>
    <row r="1013" spans="1:47" x14ac:dyDescent="0.35">
      <c r="A1013" t="s">
        <v>125</v>
      </c>
      <c r="C1013" t="s">
        <v>149</v>
      </c>
      <c r="D1013" t="s">
        <v>150</v>
      </c>
      <c r="E1013" t="s">
        <v>121</v>
      </c>
      <c r="F1013" t="s">
        <v>1</v>
      </c>
      <c r="J1013" t="s">
        <v>6</v>
      </c>
      <c r="K1013" t="s">
        <v>185</v>
      </c>
      <c r="L1013" t="s">
        <v>122</v>
      </c>
      <c r="M1013" s="14">
        <v>44211</v>
      </c>
      <c r="N1013" s="14">
        <v>44225</v>
      </c>
      <c r="P1013">
        <v>580080.17000000004</v>
      </c>
      <c r="X1013" t="s">
        <v>124</v>
      </c>
      <c r="Y1013">
        <v>1</v>
      </c>
      <c r="Z1013">
        <v>1</v>
      </c>
      <c r="AA1013">
        <v>2021</v>
      </c>
      <c r="AB1013">
        <v>0</v>
      </c>
      <c r="AC1013" t="s">
        <v>8</v>
      </c>
      <c r="AD1013" t="s">
        <v>8</v>
      </c>
      <c r="AE1013">
        <v>2021</v>
      </c>
      <c r="AF1013">
        <v>2020</v>
      </c>
      <c r="AU1013"/>
    </row>
    <row r="1014" spans="1:47" x14ac:dyDescent="0.35">
      <c r="A1014" t="s">
        <v>165</v>
      </c>
      <c r="C1014" t="s">
        <v>149</v>
      </c>
      <c r="D1014" t="s">
        <v>150</v>
      </c>
      <c r="E1014" t="s">
        <v>121</v>
      </c>
      <c r="F1014" t="s">
        <v>1</v>
      </c>
      <c r="J1014" t="s">
        <v>6</v>
      </c>
      <c r="K1014" t="s">
        <v>185</v>
      </c>
      <c r="L1014" t="s">
        <v>122</v>
      </c>
      <c r="M1014" s="14">
        <v>44211</v>
      </c>
      <c r="N1014" s="14">
        <v>44225</v>
      </c>
      <c r="P1014">
        <v>69391.97</v>
      </c>
      <c r="X1014" t="s">
        <v>124</v>
      </c>
      <c r="Y1014">
        <v>1</v>
      </c>
      <c r="Z1014">
        <v>1</v>
      </c>
      <c r="AA1014">
        <v>2021</v>
      </c>
      <c r="AB1014">
        <v>0</v>
      </c>
      <c r="AC1014" t="s">
        <v>8</v>
      </c>
      <c r="AD1014" t="s">
        <v>8</v>
      </c>
      <c r="AE1014">
        <v>2021</v>
      </c>
      <c r="AF1014">
        <v>2020</v>
      </c>
      <c r="AU1014"/>
    </row>
    <row r="1015" spans="1:47" x14ac:dyDescent="0.35">
      <c r="A1015" t="s">
        <v>141</v>
      </c>
      <c r="C1015" t="s">
        <v>149</v>
      </c>
      <c r="D1015" t="s">
        <v>150</v>
      </c>
      <c r="E1015" t="s">
        <v>121</v>
      </c>
      <c r="J1015" t="s">
        <v>6</v>
      </c>
      <c r="K1015" t="s">
        <v>185</v>
      </c>
      <c r="L1015" t="s">
        <v>122</v>
      </c>
      <c r="M1015" s="14">
        <v>44216</v>
      </c>
      <c r="N1015" s="14">
        <v>44225</v>
      </c>
      <c r="P1015">
        <v>16586.03</v>
      </c>
      <c r="X1015" t="s">
        <v>142</v>
      </c>
      <c r="Y1015">
        <v>1</v>
      </c>
      <c r="Z1015">
        <v>1</v>
      </c>
      <c r="AA1015">
        <v>2021</v>
      </c>
      <c r="AB1015">
        <v>0</v>
      </c>
      <c r="AC1015" t="s">
        <v>8</v>
      </c>
      <c r="AD1015" t="s">
        <v>8</v>
      </c>
      <c r="AE1015">
        <v>2021</v>
      </c>
      <c r="AF1015">
        <v>2021</v>
      </c>
      <c r="AU1015"/>
    </row>
    <row r="1016" spans="1:47" x14ac:dyDescent="0.35">
      <c r="A1016" t="s">
        <v>143</v>
      </c>
      <c r="C1016" t="s">
        <v>149</v>
      </c>
      <c r="D1016" t="s">
        <v>150</v>
      </c>
      <c r="E1016" t="s">
        <v>121</v>
      </c>
      <c r="J1016" t="s">
        <v>6</v>
      </c>
      <c r="K1016" t="s">
        <v>185</v>
      </c>
      <c r="L1016" t="s">
        <v>122</v>
      </c>
      <c r="M1016" s="14">
        <v>44211</v>
      </c>
      <c r="N1016" s="14">
        <v>44225</v>
      </c>
      <c r="P1016">
        <v>5280313.53</v>
      </c>
      <c r="X1016" t="s">
        <v>144</v>
      </c>
      <c r="Y1016">
        <v>1</v>
      </c>
      <c r="Z1016">
        <v>1</v>
      </c>
      <c r="AA1016">
        <v>2021</v>
      </c>
      <c r="AB1016">
        <v>0</v>
      </c>
      <c r="AC1016" t="s">
        <v>8</v>
      </c>
      <c r="AD1016" t="s">
        <v>8</v>
      </c>
      <c r="AE1016">
        <v>2021</v>
      </c>
      <c r="AF1016">
        <v>2021</v>
      </c>
      <c r="AU1016"/>
    </row>
    <row r="1017" spans="1:47" x14ac:dyDescent="0.35">
      <c r="A1017" t="s">
        <v>130</v>
      </c>
      <c r="B1017" t="s">
        <v>36</v>
      </c>
      <c r="C1017" t="s">
        <v>149</v>
      </c>
      <c r="D1017" t="s">
        <v>150</v>
      </c>
      <c r="E1017" t="s">
        <v>121</v>
      </c>
      <c r="G1017" t="s">
        <v>1</v>
      </c>
      <c r="H1017" t="s">
        <v>206</v>
      </c>
      <c r="K1017" t="s">
        <v>185</v>
      </c>
      <c r="L1017" t="s">
        <v>122</v>
      </c>
      <c r="M1017" s="14">
        <v>44225</v>
      </c>
      <c r="N1017" s="14">
        <v>44225</v>
      </c>
      <c r="O1017">
        <v>0</v>
      </c>
      <c r="P1017">
        <v>-5.95</v>
      </c>
      <c r="R1017">
        <v>2221517110</v>
      </c>
      <c r="S1017">
        <v>161001000</v>
      </c>
      <c r="V1017" t="s">
        <v>130</v>
      </c>
      <c r="W1017" t="s">
        <v>195</v>
      </c>
      <c r="X1017" t="s">
        <v>119</v>
      </c>
      <c r="Y1017">
        <v>1</v>
      </c>
      <c r="Z1017">
        <v>1</v>
      </c>
      <c r="AA1017">
        <v>2021</v>
      </c>
      <c r="AB1017">
        <v>5.95</v>
      </c>
      <c r="AC1017" t="s">
        <v>14</v>
      </c>
      <c r="AD1017" t="s">
        <v>14</v>
      </c>
      <c r="AE1017">
        <v>2021</v>
      </c>
      <c r="AF1017">
        <v>2021</v>
      </c>
      <c r="AU1017"/>
    </row>
    <row r="1018" spans="1:47" x14ac:dyDescent="0.35">
      <c r="A1018" t="s">
        <v>160</v>
      </c>
      <c r="B1018" t="s">
        <v>25</v>
      </c>
      <c r="C1018" t="s">
        <v>149</v>
      </c>
      <c r="D1018" t="s">
        <v>159</v>
      </c>
      <c r="E1018" t="s">
        <v>162</v>
      </c>
      <c r="G1018" t="s">
        <v>1</v>
      </c>
      <c r="K1018" t="s">
        <v>185</v>
      </c>
      <c r="L1018" t="s">
        <v>122</v>
      </c>
      <c r="M1018" s="14">
        <v>44225</v>
      </c>
      <c r="N1018" s="14">
        <v>44225</v>
      </c>
      <c r="O1018">
        <v>0</v>
      </c>
      <c r="P1018">
        <v>801.31</v>
      </c>
      <c r="R1018">
        <v>2110672000</v>
      </c>
      <c r="S1018">
        <v>161300000</v>
      </c>
      <c r="V1018" t="s">
        <v>160</v>
      </c>
      <c r="W1018" t="s">
        <v>192</v>
      </c>
      <c r="X1018" t="s">
        <v>161</v>
      </c>
      <c r="Y1018">
        <v>1</v>
      </c>
      <c r="Z1018">
        <v>1</v>
      </c>
      <c r="AA1018">
        <v>2021</v>
      </c>
      <c r="AB1018">
        <v>801.31</v>
      </c>
      <c r="AC1018" t="s">
        <v>14</v>
      </c>
      <c r="AD1018" t="s">
        <v>72</v>
      </c>
      <c r="AE1018">
        <v>2021</v>
      </c>
      <c r="AF1018">
        <v>2021</v>
      </c>
      <c r="AU1018"/>
    </row>
    <row r="1019" spans="1:47" x14ac:dyDescent="0.35">
      <c r="A1019" t="s">
        <v>160</v>
      </c>
      <c r="B1019" t="s">
        <v>25</v>
      </c>
      <c r="C1019" t="s">
        <v>149</v>
      </c>
      <c r="D1019" t="s">
        <v>159</v>
      </c>
      <c r="E1019" t="s">
        <v>162</v>
      </c>
      <c r="G1019" t="s">
        <v>1</v>
      </c>
      <c r="K1019" t="s">
        <v>185</v>
      </c>
      <c r="L1019" t="s">
        <v>122</v>
      </c>
      <c r="M1019" s="14">
        <v>44225</v>
      </c>
      <c r="N1019" s="14">
        <v>44225</v>
      </c>
      <c r="O1019">
        <v>0</v>
      </c>
      <c r="P1019">
        <v>220.92</v>
      </c>
      <c r="R1019">
        <v>2110672000</v>
      </c>
      <c r="S1019">
        <v>161300000</v>
      </c>
      <c r="V1019" t="s">
        <v>160</v>
      </c>
      <c r="W1019" t="s">
        <v>192</v>
      </c>
      <c r="X1019" t="s">
        <v>161</v>
      </c>
      <c r="Y1019">
        <v>1</v>
      </c>
      <c r="Z1019">
        <v>1</v>
      </c>
      <c r="AA1019">
        <v>2021</v>
      </c>
      <c r="AB1019">
        <v>220.92</v>
      </c>
      <c r="AC1019" t="s">
        <v>14</v>
      </c>
      <c r="AD1019" t="s">
        <v>72</v>
      </c>
      <c r="AE1019">
        <v>2021</v>
      </c>
      <c r="AF1019">
        <v>2021</v>
      </c>
      <c r="AU1019"/>
    </row>
    <row r="1020" spans="1:47" x14ac:dyDescent="0.35">
      <c r="A1020" t="s">
        <v>203</v>
      </c>
      <c r="B1020" t="s">
        <v>52</v>
      </c>
      <c r="C1020" t="s">
        <v>149</v>
      </c>
      <c r="D1020" t="s">
        <v>150</v>
      </c>
      <c r="E1020" t="s">
        <v>121</v>
      </c>
      <c r="G1020" t="s">
        <v>1</v>
      </c>
      <c r="H1020" t="s">
        <v>206</v>
      </c>
      <c r="K1020" t="s">
        <v>185</v>
      </c>
      <c r="L1020" t="s">
        <v>122</v>
      </c>
      <c r="M1020" s="14">
        <v>44225</v>
      </c>
      <c r="N1020" s="14">
        <v>44225</v>
      </c>
      <c r="O1020">
        <v>0</v>
      </c>
      <c r="P1020">
        <v>-4857.1400000000003</v>
      </c>
      <c r="R1020">
        <v>2220142000</v>
      </c>
      <c r="S1020">
        <v>161020000</v>
      </c>
      <c r="V1020" t="s">
        <v>203</v>
      </c>
      <c r="W1020" t="s">
        <v>194</v>
      </c>
      <c r="X1020" t="s">
        <v>134</v>
      </c>
      <c r="Y1020">
        <v>1</v>
      </c>
      <c r="Z1020">
        <v>1</v>
      </c>
      <c r="AA1020">
        <v>2021</v>
      </c>
      <c r="AB1020">
        <v>4857.1400000000003</v>
      </c>
      <c r="AC1020" t="s">
        <v>14</v>
      </c>
      <c r="AD1020" t="s">
        <v>14</v>
      </c>
      <c r="AE1020">
        <v>2021</v>
      </c>
      <c r="AF1020">
        <v>2021</v>
      </c>
      <c r="AU1020"/>
    </row>
    <row r="1021" spans="1:47" x14ac:dyDescent="0.35">
      <c r="A1021" t="s">
        <v>130</v>
      </c>
      <c r="B1021" t="s">
        <v>34</v>
      </c>
      <c r="C1021" t="s">
        <v>149</v>
      </c>
      <c r="D1021" t="s">
        <v>150</v>
      </c>
      <c r="E1021" t="s">
        <v>121</v>
      </c>
      <c r="G1021" t="s">
        <v>1</v>
      </c>
      <c r="H1021" t="s">
        <v>206</v>
      </c>
      <c r="K1021" t="s">
        <v>185</v>
      </c>
      <c r="L1021" t="s">
        <v>122</v>
      </c>
      <c r="M1021" s="14">
        <v>44225</v>
      </c>
      <c r="N1021" s="14">
        <v>44225</v>
      </c>
      <c r="O1021">
        <v>0</v>
      </c>
      <c r="P1021">
        <v>-1416.69</v>
      </c>
      <c r="R1021">
        <v>2221511000</v>
      </c>
      <c r="S1021">
        <v>162000000</v>
      </c>
      <c r="V1021" t="s">
        <v>130</v>
      </c>
      <c r="W1021" t="s">
        <v>205</v>
      </c>
      <c r="X1021" t="s">
        <v>119</v>
      </c>
      <c r="Y1021">
        <v>1</v>
      </c>
      <c r="Z1021">
        <v>1</v>
      </c>
      <c r="AA1021">
        <v>2021</v>
      </c>
      <c r="AB1021">
        <v>1416.69</v>
      </c>
      <c r="AC1021" t="s">
        <v>14</v>
      </c>
      <c r="AD1021" t="s">
        <v>14</v>
      </c>
      <c r="AE1021">
        <v>2021</v>
      </c>
      <c r="AF1021">
        <v>2021</v>
      </c>
      <c r="AU1021"/>
    </row>
    <row r="1022" spans="1:47" x14ac:dyDescent="0.35">
      <c r="A1022" t="s">
        <v>160</v>
      </c>
      <c r="B1022" t="s">
        <v>35</v>
      </c>
      <c r="C1022" t="s">
        <v>149</v>
      </c>
      <c r="D1022" t="s">
        <v>159</v>
      </c>
      <c r="E1022" t="s">
        <v>162</v>
      </c>
      <c r="G1022" t="s">
        <v>1</v>
      </c>
      <c r="K1022" t="s">
        <v>185</v>
      </c>
      <c r="L1022" t="s">
        <v>122</v>
      </c>
      <c r="M1022" s="14">
        <v>44225</v>
      </c>
      <c r="N1022" s="14">
        <v>44225</v>
      </c>
      <c r="O1022">
        <v>0</v>
      </c>
      <c r="P1022">
        <v>438.24</v>
      </c>
      <c r="R1022">
        <v>2110672000</v>
      </c>
      <c r="S1022">
        <v>161021000</v>
      </c>
      <c r="V1022" t="s">
        <v>160</v>
      </c>
      <c r="W1022" t="s">
        <v>215</v>
      </c>
      <c r="X1022" t="s">
        <v>161</v>
      </c>
      <c r="Y1022">
        <v>1</v>
      </c>
      <c r="Z1022">
        <v>1</v>
      </c>
      <c r="AA1022">
        <v>2021</v>
      </c>
      <c r="AB1022">
        <v>438.24</v>
      </c>
      <c r="AC1022" t="s">
        <v>14</v>
      </c>
      <c r="AD1022" t="s">
        <v>72</v>
      </c>
      <c r="AE1022">
        <v>2021</v>
      </c>
      <c r="AF1022">
        <v>2021</v>
      </c>
      <c r="AU1022"/>
    </row>
    <row r="1023" spans="1:47" x14ac:dyDescent="0.35">
      <c r="A1023" t="s">
        <v>160</v>
      </c>
      <c r="B1023" t="s">
        <v>26</v>
      </c>
      <c r="C1023" t="s">
        <v>149</v>
      </c>
      <c r="D1023" t="s">
        <v>159</v>
      </c>
      <c r="E1023" t="s">
        <v>162</v>
      </c>
      <c r="G1023" t="s">
        <v>1</v>
      </c>
      <c r="K1023" t="s">
        <v>185</v>
      </c>
      <c r="L1023" t="s">
        <v>122</v>
      </c>
      <c r="M1023" s="14">
        <v>44225</v>
      </c>
      <c r="N1023" s="14">
        <v>44225</v>
      </c>
      <c r="O1023">
        <v>0</v>
      </c>
      <c r="P1023">
        <v>355.9</v>
      </c>
      <c r="R1023">
        <v>2110672000</v>
      </c>
      <c r="S1023">
        <v>161021000</v>
      </c>
      <c r="V1023" t="s">
        <v>160</v>
      </c>
      <c r="W1023" t="s">
        <v>215</v>
      </c>
      <c r="X1023" t="s">
        <v>161</v>
      </c>
      <c r="Y1023">
        <v>1</v>
      </c>
      <c r="Z1023">
        <v>1</v>
      </c>
      <c r="AA1023">
        <v>2021</v>
      </c>
      <c r="AB1023">
        <v>355.9</v>
      </c>
      <c r="AC1023" t="s">
        <v>14</v>
      </c>
      <c r="AD1023" t="s">
        <v>72</v>
      </c>
      <c r="AE1023">
        <v>2021</v>
      </c>
      <c r="AF1023">
        <v>2021</v>
      </c>
      <c r="AU1023"/>
    </row>
    <row r="1024" spans="1:47" x14ac:dyDescent="0.35">
      <c r="A1024" t="s">
        <v>160</v>
      </c>
      <c r="B1024" t="s">
        <v>25</v>
      </c>
      <c r="C1024" t="s">
        <v>149</v>
      </c>
      <c r="D1024" t="s">
        <v>159</v>
      </c>
      <c r="E1024" t="s">
        <v>162</v>
      </c>
      <c r="G1024" t="s">
        <v>1</v>
      </c>
      <c r="K1024" t="s">
        <v>185</v>
      </c>
      <c r="L1024" t="s">
        <v>122</v>
      </c>
      <c r="M1024" s="14">
        <v>44225</v>
      </c>
      <c r="N1024" s="14">
        <v>44225</v>
      </c>
      <c r="O1024">
        <v>0</v>
      </c>
      <c r="P1024">
        <v>129.83000000000001</v>
      </c>
      <c r="R1024">
        <v>2110672000</v>
      </c>
      <c r="S1024">
        <v>161600000</v>
      </c>
      <c r="V1024" t="s">
        <v>160</v>
      </c>
      <c r="W1024" t="s">
        <v>198</v>
      </c>
      <c r="X1024" t="s">
        <v>161</v>
      </c>
      <c r="Y1024">
        <v>1</v>
      </c>
      <c r="Z1024">
        <v>1</v>
      </c>
      <c r="AA1024">
        <v>2021</v>
      </c>
      <c r="AB1024">
        <v>129.83000000000001</v>
      </c>
      <c r="AC1024" t="s">
        <v>14</v>
      </c>
      <c r="AD1024" t="s">
        <v>72</v>
      </c>
      <c r="AE1024">
        <v>2021</v>
      </c>
      <c r="AF1024">
        <v>2021</v>
      </c>
      <c r="AU1024"/>
    </row>
    <row r="1025" spans="1:47" x14ac:dyDescent="0.35">
      <c r="A1025" t="s">
        <v>148</v>
      </c>
      <c r="C1025" t="s">
        <v>149</v>
      </c>
      <c r="D1025" t="s">
        <v>159</v>
      </c>
      <c r="E1025" t="s">
        <v>162</v>
      </c>
      <c r="G1025" t="s">
        <v>1</v>
      </c>
      <c r="K1025" t="s">
        <v>185</v>
      </c>
      <c r="L1025" t="s">
        <v>122</v>
      </c>
      <c r="M1025" s="14">
        <v>44225</v>
      </c>
      <c r="N1025" s="14">
        <v>44225</v>
      </c>
      <c r="O1025">
        <v>0</v>
      </c>
      <c r="P1025">
        <v>34074.51</v>
      </c>
      <c r="R1025">
        <v>2110220000</v>
      </c>
      <c r="S1025">
        <v>161008000</v>
      </c>
      <c r="V1025" t="s">
        <v>148</v>
      </c>
      <c r="W1025" t="s">
        <v>224</v>
      </c>
      <c r="X1025" t="s">
        <v>152</v>
      </c>
      <c r="Y1025">
        <v>1</v>
      </c>
      <c r="Z1025">
        <v>1</v>
      </c>
      <c r="AA1025">
        <v>2021</v>
      </c>
      <c r="AB1025">
        <v>34074.51</v>
      </c>
      <c r="AC1025" t="s">
        <v>14</v>
      </c>
      <c r="AD1025" t="s">
        <v>72</v>
      </c>
      <c r="AE1025">
        <v>2021</v>
      </c>
      <c r="AF1025">
        <v>2021</v>
      </c>
      <c r="AU1025"/>
    </row>
    <row r="1026" spans="1:47" x14ac:dyDescent="0.35">
      <c r="A1026" t="s">
        <v>176</v>
      </c>
      <c r="B1026" t="s">
        <v>27</v>
      </c>
      <c r="C1026" t="s">
        <v>149</v>
      </c>
      <c r="D1026" t="s">
        <v>150</v>
      </c>
      <c r="E1026" t="s">
        <v>121</v>
      </c>
      <c r="G1026" t="s">
        <v>1</v>
      </c>
      <c r="H1026" t="s">
        <v>206</v>
      </c>
      <c r="K1026" t="s">
        <v>185</v>
      </c>
      <c r="L1026" t="s">
        <v>122</v>
      </c>
      <c r="M1026" s="14">
        <v>44225</v>
      </c>
      <c r="N1026" s="14">
        <v>44225</v>
      </c>
      <c r="O1026">
        <v>0</v>
      </c>
      <c r="P1026">
        <v>-574.76</v>
      </c>
      <c r="R1026">
        <v>2221517010</v>
      </c>
      <c r="S1026">
        <v>161002000</v>
      </c>
      <c r="V1026" t="s">
        <v>176</v>
      </c>
      <c r="W1026" t="s">
        <v>202</v>
      </c>
      <c r="X1026" t="s">
        <v>119</v>
      </c>
      <c r="Y1026">
        <v>1</v>
      </c>
      <c r="Z1026">
        <v>1</v>
      </c>
      <c r="AA1026">
        <v>2021</v>
      </c>
      <c r="AB1026">
        <v>574.76</v>
      </c>
      <c r="AC1026" t="s">
        <v>14</v>
      </c>
      <c r="AD1026" t="s">
        <v>14</v>
      </c>
      <c r="AE1026">
        <v>2021</v>
      </c>
      <c r="AF1026">
        <v>2021</v>
      </c>
      <c r="AU1026"/>
    </row>
    <row r="1027" spans="1:47" x14ac:dyDescent="0.35">
      <c r="A1027" t="s">
        <v>193</v>
      </c>
      <c r="B1027" t="s">
        <v>29</v>
      </c>
      <c r="C1027" t="s">
        <v>149</v>
      </c>
      <c r="D1027" t="s">
        <v>159</v>
      </c>
      <c r="E1027" t="s">
        <v>162</v>
      </c>
      <c r="G1027" t="s">
        <v>1</v>
      </c>
      <c r="K1027" t="s">
        <v>185</v>
      </c>
      <c r="L1027" t="s">
        <v>122</v>
      </c>
      <c r="M1027" s="14">
        <v>44225</v>
      </c>
      <c r="N1027" s="14">
        <v>44225</v>
      </c>
      <c r="O1027">
        <v>0</v>
      </c>
      <c r="P1027">
        <v>142.86000000000001</v>
      </c>
      <c r="R1027">
        <v>2110700000</v>
      </c>
      <c r="S1027">
        <v>162800000</v>
      </c>
      <c r="V1027" t="s">
        <v>193</v>
      </c>
      <c r="W1027" t="s">
        <v>204</v>
      </c>
      <c r="X1027" t="s">
        <v>161</v>
      </c>
      <c r="Y1027">
        <v>1</v>
      </c>
      <c r="Z1027">
        <v>1</v>
      </c>
      <c r="AA1027">
        <v>2021</v>
      </c>
      <c r="AB1027">
        <v>142.86000000000001</v>
      </c>
      <c r="AC1027" t="s">
        <v>14</v>
      </c>
      <c r="AD1027" t="s">
        <v>72</v>
      </c>
      <c r="AE1027">
        <v>2021</v>
      </c>
      <c r="AF1027">
        <v>2021</v>
      </c>
      <c r="AU1027"/>
    </row>
    <row r="1028" spans="1:47" x14ac:dyDescent="0.35">
      <c r="A1028" t="s">
        <v>160</v>
      </c>
      <c r="B1028" t="s">
        <v>35</v>
      </c>
      <c r="C1028" t="s">
        <v>149</v>
      </c>
      <c r="D1028" t="s">
        <v>159</v>
      </c>
      <c r="E1028" t="s">
        <v>162</v>
      </c>
      <c r="G1028" t="s">
        <v>1</v>
      </c>
      <c r="K1028" t="s">
        <v>185</v>
      </c>
      <c r="L1028" t="s">
        <v>122</v>
      </c>
      <c r="M1028" s="14">
        <v>44225</v>
      </c>
      <c r="N1028" s="14">
        <v>44225</v>
      </c>
      <c r="O1028">
        <v>0</v>
      </c>
      <c r="P1028">
        <v>5.18</v>
      </c>
      <c r="R1028">
        <v>2110672000</v>
      </c>
      <c r="S1028">
        <v>161021000</v>
      </c>
      <c r="V1028" t="s">
        <v>160</v>
      </c>
      <c r="W1028" t="s">
        <v>215</v>
      </c>
      <c r="X1028" t="s">
        <v>161</v>
      </c>
      <c r="Y1028">
        <v>1</v>
      </c>
      <c r="Z1028">
        <v>1</v>
      </c>
      <c r="AA1028">
        <v>2021</v>
      </c>
      <c r="AB1028">
        <v>5.18</v>
      </c>
      <c r="AC1028" t="s">
        <v>14</v>
      </c>
      <c r="AD1028" t="s">
        <v>72</v>
      </c>
      <c r="AE1028">
        <v>2021</v>
      </c>
      <c r="AF1028">
        <v>2021</v>
      </c>
      <c r="AU1028"/>
    </row>
    <row r="1029" spans="1:47" x14ac:dyDescent="0.35">
      <c r="A1029" t="s">
        <v>193</v>
      </c>
      <c r="B1029" t="s">
        <v>29</v>
      </c>
      <c r="C1029" t="s">
        <v>149</v>
      </c>
      <c r="D1029" t="s">
        <v>159</v>
      </c>
      <c r="E1029" t="s">
        <v>162</v>
      </c>
      <c r="G1029" t="s">
        <v>1</v>
      </c>
      <c r="K1029" t="s">
        <v>185</v>
      </c>
      <c r="L1029" t="s">
        <v>122</v>
      </c>
      <c r="M1029" s="14">
        <v>44225</v>
      </c>
      <c r="N1029" s="14">
        <v>44225</v>
      </c>
      <c r="O1029">
        <v>0</v>
      </c>
      <c r="P1029">
        <v>119.05</v>
      </c>
      <c r="R1029">
        <v>2110700000</v>
      </c>
      <c r="S1029">
        <v>161900000</v>
      </c>
      <c r="V1029" t="s">
        <v>193</v>
      </c>
      <c r="W1029" t="s">
        <v>199</v>
      </c>
      <c r="X1029" t="s">
        <v>161</v>
      </c>
      <c r="Y1029">
        <v>1</v>
      </c>
      <c r="Z1029">
        <v>1</v>
      </c>
      <c r="AA1029">
        <v>2021</v>
      </c>
      <c r="AB1029">
        <v>119.05</v>
      </c>
      <c r="AC1029" t="s">
        <v>14</v>
      </c>
      <c r="AD1029" t="s">
        <v>72</v>
      </c>
      <c r="AE1029">
        <v>2021</v>
      </c>
      <c r="AF1029">
        <v>2021</v>
      </c>
      <c r="AU1029"/>
    </row>
    <row r="1030" spans="1:47" x14ac:dyDescent="0.35">
      <c r="A1030" t="s">
        <v>193</v>
      </c>
      <c r="B1030" t="s">
        <v>29</v>
      </c>
      <c r="C1030" t="s">
        <v>149</v>
      </c>
      <c r="D1030" t="s">
        <v>159</v>
      </c>
      <c r="E1030" t="s">
        <v>162</v>
      </c>
      <c r="G1030" t="s">
        <v>1</v>
      </c>
      <c r="K1030" t="s">
        <v>185</v>
      </c>
      <c r="L1030" t="s">
        <v>122</v>
      </c>
      <c r="M1030" s="14">
        <v>44225</v>
      </c>
      <c r="N1030" s="14">
        <v>44225</v>
      </c>
      <c r="O1030">
        <v>0</v>
      </c>
      <c r="P1030">
        <v>95.24</v>
      </c>
      <c r="R1030">
        <v>2110700000</v>
      </c>
      <c r="S1030">
        <v>161800000</v>
      </c>
      <c r="V1030" t="s">
        <v>193</v>
      </c>
      <c r="W1030" t="s">
        <v>197</v>
      </c>
      <c r="X1030" t="s">
        <v>161</v>
      </c>
      <c r="Y1030">
        <v>1</v>
      </c>
      <c r="Z1030">
        <v>1</v>
      </c>
      <c r="AA1030">
        <v>2021</v>
      </c>
      <c r="AB1030">
        <v>95.24</v>
      </c>
      <c r="AC1030" t="s">
        <v>14</v>
      </c>
      <c r="AD1030" t="s">
        <v>72</v>
      </c>
      <c r="AE1030">
        <v>2021</v>
      </c>
      <c r="AF1030">
        <v>2021</v>
      </c>
      <c r="AU1030"/>
    </row>
    <row r="1031" spans="1:47" x14ac:dyDescent="0.35">
      <c r="A1031" t="s">
        <v>160</v>
      </c>
      <c r="B1031" t="s">
        <v>35</v>
      </c>
      <c r="C1031" t="s">
        <v>149</v>
      </c>
      <c r="D1031" t="s">
        <v>159</v>
      </c>
      <c r="E1031" t="s">
        <v>162</v>
      </c>
      <c r="G1031" t="s">
        <v>1</v>
      </c>
      <c r="K1031" t="s">
        <v>185</v>
      </c>
      <c r="L1031" t="s">
        <v>122</v>
      </c>
      <c r="M1031" s="14">
        <v>44225</v>
      </c>
      <c r="N1031" s="14">
        <v>44225</v>
      </c>
      <c r="O1031">
        <v>0</v>
      </c>
      <c r="P1031">
        <v>4953.1499999999996</v>
      </c>
      <c r="R1031">
        <v>2110672000</v>
      </c>
      <c r="S1031">
        <v>161020000</v>
      </c>
      <c r="V1031" t="s">
        <v>160</v>
      </c>
      <c r="W1031" t="s">
        <v>194</v>
      </c>
      <c r="X1031" t="s">
        <v>161</v>
      </c>
      <c r="Y1031">
        <v>1</v>
      </c>
      <c r="Z1031">
        <v>1</v>
      </c>
      <c r="AA1031">
        <v>2021</v>
      </c>
      <c r="AB1031">
        <v>4953.1499999999996</v>
      </c>
      <c r="AC1031" t="s">
        <v>14</v>
      </c>
      <c r="AD1031" t="s">
        <v>72</v>
      </c>
      <c r="AE1031">
        <v>2021</v>
      </c>
      <c r="AF1031">
        <v>2021</v>
      </c>
      <c r="AU1031"/>
    </row>
    <row r="1032" spans="1:47" x14ac:dyDescent="0.35">
      <c r="A1032" t="s">
        <v>160</v>
      </c>
      <c r="B1032" t="s">
        <v>35</v>
      </c>
      <c r="C1032" t="s">
        <v>149</v>
      </c>
      <c r="D1032" t="s">
        <v>159</v>
      </c>
      <c r="E1032" t="s">
        <v>162</v>
      </c>
      <c r="G1032" t="s">
        <v>1</v>
      </c>
      <c r="K1032" t="s">
        <v>185</v>
      </c>
      <c r="L1032" t="s">
        <v>122</v>
      </c>
      <c r="M1032" s="14">
        <v>44225</v>
      </c>
      <c r="N1032" s="14">
        <v>44225</v>
      </c>
      <c r="O1032">
        <v>0</v>
      </c>
      <c r="P1032">
        <v>18.91</v>
      </c>
      <c r="R1032">
        <v>2110672000</v>
      </c>
      <c r="S1032">
        <v>161020000</v>
      </c>
      <c r="V1032" t="s">
        <v>160</v>
      </c>
      <c r="W1032" t="s">
        <v>194</v>
      </c>
      <c r="X1032" t="s">
        <v>161</v>
      </c>
      <c r="Y1032">
        <v>1</v>
      </c>
      <c r="Z1032">
        <v>1</v>
      </c>
      <c r="AA1032">
        <v>2021</v>
      </c>
      <c r="AB1032">
        <v>18.91</v>
      </c>
      <c r="AC1032" t="s">
        <v>14</v>
      </c>
      <c r="AD1032" t="s">
        <v>72</v>
      </c>
      <c r="AE1032">
        <v>2021</v>
      </c>
      <c r="AF1032">
        <v>2021</v>
      </c>
      <c r="AU1032"/>
    </row>
    <row r="1033" spans="1:47" x14ac:dyDescent="0.35">
      <c r="A1033" t="s">
        <v>141</v>
      </c>
      <c r="B1033" t="s">
        <v>61</v>
      </c>
      <c r="C1033" t="s">
        <v>149</v>
      </c>
      <c r="D1033" t="s">
        <v>150</v>
      </c>
      <c r="E1033" t="s">
        <v>121</v>
      </c>
      <c r="G1033" t="s">
        <v>1</v>
      </c>
      <c r="H1033" t="s">
        <v>206</v>
      </c>
      <c r="K1033" t="s">
        <v>185</v>
      </c>
      <c r="L1033" t="s">
        <v>122</v>
      </c>
      <c r="M1033" s="14">
        <v>44225</v>
      </c>
      <c r="N1033" s="14">
        <v>44225</v>
      </c>
      <c r="O1033">
        <v>0</v>
      </c>
      <c r="P1033">
        <v>-479465.32</v>
      </c>
      <c r="R1033">
        <v>2220800000</v>
      </c>
      <c r="S1033">
        <v>160000000</v>
      </c>
      <c r="V1033" t="s">
        <v>141</v>
      </c>
      <c r="W1033" t="s">
        <v>186</v>
      </c>
      <c r="X1033" t="s">
        <v>142</v>
      </c>
      <c r="Y1033">
        <v>1</v>
      </c>
      <c r="Z1033">
        <v>1</v>
      </c>
      <c r="AA1033">
        <v>2021</v>
      </c>
      <c r="AB1033">
        <v>479465.32</v>
      </c>
      <c r="AC1033" t="s">
        <v>14</v>
      </c>
      <c r="AD1033" t="s">
        <v>14</v>
      </c>
      <c r="AE1033">
        <v>2021</v>
      </c>
      <c r="AF1033">
        <v>2021</v>
      </c>
      <c r="AU1033"/>
    </row>
    <row r="1034" spans="1:47" x14ac:dyDescent="0.35">
      <c r="A1034" t="s">
        <v>176</v>
      </c>
      <c r="B1034" t="s">
        <v>27</v>
      </c>
      <c r="C1034" t="s">
        <v>149</v>
      </c>
      <c r="D1034" t="s">
        <v>150</v>
      </c>
      <c r="E1034" t="s">
        <v>121</v>
      </c>
      <c r="G1034" t="s">
        <v>1</v>
      </c>
      <c r="H1034" t="s">
        <v>206</v>
      </c>
      <c r="K1034" t="s">
        <v>185</v>
      </c>
      <c r="L1034" t="s">
        <v>122</v>
      </c>
      <c r="M1034" s="14">
        <v>44225</v>
      </c>
      <c r="N1034" s="14">
        <v>44225</v>
      </c>
      <c r="O1034">
        <v>0</v>
      </c>
      <c r="P1034">
        <v>-102.62</v>
      </c>
      <c r="R1034">
        <v>2221517010</v>
      </c>
      <c r="S1034">
        <v>161002000</v>
      </c>
      <c r="V1034" t="s">
        <v>176</v>
      </c>
      <c r="W1034" t="s">
        <v>202</v>
      </c>
      <c r="X1034" t="s">
        <v>119</v>
      </c>
      <c r="Y1034">
        <v>1</v>
      </c>
      <c r="Z1034">
        <v>1</v>
      </c>
      <c r="AA1034">
        <v>2021</v>
      </c>
      <c r="AB1034">
        <v>102.62</v>
      </c>
      <c r="AC1034" t="s">
        <v>14</v>
      </c>
      <c r="AD1034" t="s">
        <v>14</v>
      </c>
      <c r="AE1034">
        <v>2021</v>
      </c>
      <c r="AF1034">
        <v>2021</v>
      </c>
      <c r="AU1034"/>
    </row>
    <row r="1035" spans="1:47" x14ac:dyDescent="0.35">
      <c r="A1035" t="s">
        <v>160</v>
      </c>
      <c r="B1035" t="s">
        <v>25</v>
      </c>
      <c r="C1035" t="s">
        <v>149</v>
      </c>
      <c r="D1035" t="s">
        <v>159</v>
      </c>
      <c r="E1035" t="s">
        <v>162</v>
      </c>
      <c r="G1035" t="s">
        <v>1</v>
      </c>
      <c r="K1035" t="s">
        <v>185</v>
      </c>
      <c r="L1035" t="s">
        <v>122</v>
      </c>
      <c r="M1035" s="14">
        <v>44225</v>
      </c>
      <c r="N1035" s="14">
        <v>44225</v>
      </c>
      <c r="O1035">
        <v>0</v>
      </c>
      <c r="P1035">
        <v>102.62</v>
      </c>
      <c r="R1035">
        <v>2110672000</v>
      </c>
      <c r="S1035">
        <v>160000000</v>
      </c>
      <c r="V1035" t="s">
        <v>160</v>
      </c>
      <c r="W1035" t="s">
        <v>186</v>
      </c>
      <c r="X1035" t="s">
        <v>161</v>
      </c>
      <c r="Y1035">
        <v>1</v>
      </c>
      <c r="Z1035">
        <v>1</v>
      </c>
      <c r="AA1035">
        <v>2021</v>
      </c>
      <c r="AB1035">
        <v>102.62</v>
      </c>
      <c r="AC1035" t="s">
        <v>14</v>
      </c>
      <c r="AD1035" t="s">
        <v>72</v>
      </c>
      <c r="AE1035">
        <v>2021</v>
      </c>
      <c r="AF1035">
        <v>2021</v>
      </c>
      <c r="AU1035"/>
    </row>
    <row r="1036" spans="1:47" x14ac:dyDescent="0.35">
      <c r="A1036" t="s">
        <v>145</v>
      </c>
      <c r="B1036" t="s">
        <v>62</v>
      </c>
      <c r="C1036" t="s">
        <v>149</v>
      </c>
      <c r="D1036" t="s">
        <v>150</v>
      </c>
      <c r="E1036" t="s">
        <v>121</v>
      </c>
      <c r="G1036" t="s">
        <v>1</v>
      </c>
      <c r="H1036" t="s">
        <v>206</v>
      </c>
      <c r="K1036" t="s">
        <v>185</v>
      </c>
      <c r="L1036" t="s">
        <v>122</v>
      </c>
      <c r="M1036" s="14">
        <v>44225</v>
      </c>
      <c r="N1036" s="14">
        <v>44225</v>
      </c>
      <c r="O1036">
        <v>0</v>
      </c>
      <c r="P1036">
        <v>-40850.61</v>
      </c>
      <c r="R1036">
        <v>2220520000</v>
      </c>
      <c r="S1036">
        <v>160000000</v>
      </c>
      <c r="V1036" t="s">
        <v>145</v>
      </c>
      <c r="W1036" t="s">
        <v>186</v>
      </c>
      <c r="X1036" t="s">
        <v>144</v>
      </c>
      <c r="Y1036">
        <v>1</v>
      </c>
      <c r="Z1036">
        <v>1</v>
      </c>
      <c r="AA1036">
        <v>2021</v>
      </c>
      <c r="AB1036">
        <v>40850.61</v>
      </c>
      <c r="AC1036" t="s">
        <v>14</v>
      </c>
      <c r="AD1036" t="s">
        <v>14</v>
      </c>
      <c r="AE1036">
        <v>2021</v>
      </c>
      <c r="AF1036">
        <v>2021</v>
      </c>
      <c r="AU1036"/>
    </row>
    <row r="1037" spans="1:47" x14ac:dyDescent="0.35">
      <c r="A1037" t="s">
        <v>130</v>
      </c>
      <c r="B1037" t="s">
        <v>36</v>
      </c>
      <c r="C1037" t="s">
        <v>149</v>
      </c>
      <c r="D1037" t="s">
        <v>150</v>
      </c>
      <c r="E1037" t="s">
        <v>121</v>
      </c>
      <c r="G1037" t="s">
        <v>1</v>
      </c>
      <c r="H1037" t="s">
        <v>206</v>
      </c>
      <c r="K1037" t="s">
        <v>185</v>
      </c>
      <c r="L1037" t="s">
        <v>122</v>
      </c>
      <c r="M1037" s="14">
        <v>44225</v>
      </c>
      <c r="N1037" s="14">
        <v>44225</v>
      </c>
      <c r="O1037">
        <v>0</v>
      </c>
      <c r="P1037">
        <v>-27.46</v>
      </c>
      <c r="R1037">
        <v>2221517110</v>
      </c>
      <c r="S1037">
        <v>161003000</v>
      </c>
      <c r="V1037" t="s">
        <v>130</v>
      </c>
      <c r="W1037" t="s">
        <v>232</v>
      </c>
      <c r="X1037" t="s">
        <v>119</v>
      </c>
      <c r="Y1037">
        <v>1</v>
      </c>
      <c r="Z1037">
        <v>1</v>
      </c>
      <c r="AA1037">
        <v>2021</v>
      </c>
      <c r="AB1037">
        <v>27.46</v>
      </c>
      <c r="AC1037" t="s">
        <v>14</v>
      </c>
      <c r="AD1037" t="s">
        <v>14</v>
      </c>
      <c r="AE1037">
        <v>2021</v>
      </c>
      <c r="AF1037">
        <v>2021</v>
      </c>
      <c r="AU1037"/>
    </row>
    <row r="1038" spans="1:47" x14ac:dyDescent="0.35">
      <c r="A1038" t="s">
        <v>160</v>
      </c>
      <c r="B1038" t="s">
        <v>26</v>
      </c>
      <c r="C1038" t="s">
        <v>149</v>
      </c>
      <c r="D1038" t="s">
        <v>159</v>
      </c>
      <c r="E1038" t="s">
        <v>162</v>
      </c>
      <c r="G1038" t="s">
        <v>1</v>
      </c>
      <c r="K1038" t="s">
        <v>185</v>
      </c>
      <c r="L1038" t="s">
        <v>122</v>
      </c>
      <c r="M1038" s="14">
        <v>44225</v>
      </c>
      <c r="N1038" s="14">
        <v>44225</v>
      </c>
      <c r="O1038">
        <v>0</v>
      </c>
      <c r="P1038">
        <v>248.57</v>
      </c>
      <c r="R1038">
        <v>2110672000</v>
      </c>
      <c r="S1038">
        <v>161011000</v>
      </c>
      <c r="V1038" t="s">
        <v>160</v>
      </c>
      <c r="W1038" t="s">
        <v>231</v>
      </c>
      <c r="X1038" t="s">
        <v>161</v>
      </c>
      <c r="Y1038">
        <v>1</v>
      </c>
      <c r="Z1038">
        <v>1</v>
      </c>
      <c r="AA1038">
        <v>2021</v>
      </c>
      <c r="AB1038">
        <v>248.57</v>
      </c>
      <c r="AC1038" t="s">
        <v>14</v>
      </c>
      <c r="AD1038" t="s">
        <v>72</v>
      </c>
      <c r="AE1038">
        <v>2021</v>
      </c>
      <c r="AF1038">
        <v>2021</v>
      </c>
      <c r="AU1038"/>
    </row>
    <row r="1039" spans="1:47" x14ac:dyDescent="0.35">
      <c r="A1039" t="s">
        <v>193</v>
      </c>
      <c r="B1039" t="s">
        <v>29</v>
      </c>
      <c r="C1039" t="s">
        <v>149</v>
      </c>
      <c r="D1039" t="s">
        <v>159</v>
      </c>
      <c r="E1039" t="s">
        <v>162</v>
      </c>
      <c r="G1039" t="s">
        <v>1</v>
      </c>
      <c r="K1039" t="s">
        <v>185</v>
      </c>
      <c r="L1039" t="s">
        <v>122</v>
      </c>
      <c r="M1039" s="14">
        <v>44225</v>
      </c>
      <c r="N1039" s="14">
        <v>44225</v>
      </c>
      <c r="O1039">
        <v>0</v>
      </c>
      <c r="P1039">
        <v>95.24</v>
      </c>
      <c r="R1039">
        <v>2110700000</v>
      </c>
      <c r="S1039">
        <v>161800000</v>
      </c>
      <c r="V1039" t="s">
        <v>193</v>
      </c>
      <c r="W1039" t="s">
        <v>197</v>
      </c>
      <c r="X1039" t="s">
        <v>161</v>
      </c>
      <c r="Y1039">
        <v>1</v>
      </c>
      <c r="Z1039">
        <v>1</v>
      </c>
      <c r="AA1039">
        <v>2021</v>
      </c>
      <c r="AB1039">
        <v>95.24</v>
      </c>
      <c r="AC1039" t="s">
        <v>14</v>
      </c>
      <c r="AD1039" t="s">
        <v>72</v>
      </c>
      <c r="AE1039">
        <v>2021</v>
      </c>
      <c r="AF1039">
        <v>2021</v>
      </c>
      <c r="AU1039"/>
    </row>
    <row r="1040" spans="1:47" x14ac:dyDescent="0.35">
      <c r="A1040" t="s">
        <v>130</v>
      </c>
      <c r="B1040" t="s">
        <v>36</v>
      </c>
      <c r="C1040" t="s">
        <v>149</v>
      </c>
      <c r="D1040" t="s">
        <v>150</v>
      </c>
      <c r="E1040" t="s">
        <v>121</v>
      </c>
      <c r="G1040" t="s">
        <v>1</v>
      </c>
      <c r="H1040" t="s">
        <v>206</v>
      </c>
      <c r="K1040" t="s">
        <v>185</v>
      </c>
      <c r="L1040" t="s">
        <v>122</v>
      </c>
      <c r="M1040" s="14">
        <v>44225</v>
      </c>
      <c r="N1040" s="14">
        <v>44225</v>
      </c>
      <c r="O1040">
        <v>0</v>
      </c>
      <c r="P1040">
        <v>-15.16</v>
      </c>
      <c r="R1040">
        <v>2221517110</v>
      </c>
      <c r="S1040">
        <v>162000000</v>
      </c>
      <c r="V1040" t="s">
        <v>130</v>
      </c>
      <c r="W1040" t="s">
        <v>205</v>
      </c>
      <c r="X1040" t="s">
        <v>119</v>
      </c>
      <c r="Y1040">
        <v>1</v>
      </c>
      <c r="Z1040">
        <v>1</v>
      </c>
      <c r="AA1040">
        <v>2021</v>
      </c>
      <c r="AB1040">
        <v>15.16</v>
      </c>
      <c r="AC1040" t="s">
        <v>14</v>
      </c>
      <c r="AD1040" t="s">
        <v>14</v>
      </c>
      <c r="AE1040">
        <v>2021</v>
      </c>
      <c r="AF1040">
        <v>2021</v>
      </c>
      <c r="AU1040"/>
    </row>
    <row r="1041" spans="1:47" x14ac:dyDescent="0.35">
      <c r="A1041" t="s">
        <v>128</v>
      </c>
      <c r="B1041" t="s">
        <v>60</v>
      </c>
      <c r="C1041" t="s">
        <v>149</v>
      </c>
      <c r="D1041" t="s">
        <v>150</v>
      </c>
      <c r="E1041" t="s">
        <v>121</v>
      </c>
      <c r="G1041" t="s">
        <v>1</v>
      </c>
      <c r="H1041" t="s">
        <v>206</v>
      </c>
      <c r="K1041" t="s">
        <v>185</v>
      </c>
      <c r="L1041" t="s">
        <v>122</v>
      </c>
      <c r="M1041" s="14">
        <v>44225</v>
      </c>
      <c r="N1041" s="14">
        <v>44225</v>
      </c>
      <c r="O1041">
        <v>0</v>
      </c>
      <c r="P1041">
        <v>-611486.11</v>
      </c>
      <c r="R1041">
        <v>2221502000</v>
      </c>
      <c r="S1041">
        <v>160000000</v>
      </c>
      <c r="V1041" t="s">
        <v>128</v>
      </c>
      <c r="W1041" t="s">
        <v>186</v>
      </c>
      <c r="X1041" t="s">
        <v>119</v>
      </c>
      <c r="Y1041">
        <v>1</v>
      </c>
      <c r="Z1041">
        <v>1</v>
      </c>
      <c r="AA1041">
        <v>2021</v>
      </c>
      <c r="AB1041">
        <v>611486.11</v>
      </c>
      <c r="AC1041" t="s">
        <v>14</v>
      </c>
      <c r="AD1041" t="s">
        <v>14</v>
      </c>
      <c r="AE1041">
        <v>2021</v>
      </c>
      <c r="AF1041">
        <v>2021</v>
      </c>
      <c r="AU1041"/>
    </row>
    <row r="1042" spans="1:47" x14ac:dyDescent="0.35">
      <c r="A1042" t="s">
        <v>136</v>
      </c>
      <c r="B1042" t="s">
        <v>59</v>
      </c>
      <c r="C1042" t="s">
        <v>149</v>
      </c>
      <c r="D1042" t="s">
        <v>150</v>
      </c>
      <c r="E1042" t="s">
        <v>121</v>
      </c>
      <c r="G1042" t="s">
        <v>1</v>
      </c>
      <c r="H1042" t="s">
        <v>206</v>
      </c>
      <c r="K1042" t="s">
        <v>185</v>
      </c>
      <c r="L1042" t="s">
        <v>122</v>
      </c>
      <c r="M1042" s="14">
        <v>44225</v>
      </c>
      <c r="N1042" s="14">
        <v>44225</v>
      </c>
      <c r="O1042">
        <v>0</v>
      </c>
      <c r="P1042">
        <v>-464.51</v>
      </c>
      <c r="R1042">
        <v>2220420000</v>
      </c>
      <c r="S1042">
        <v>160000000</v>
      </c>
      <c r="V1042" t="s">
        <v>136</v>
      </c>
      <c r="W1042" t="s">
        <v>186</v>
      </c>
      <c r="X1042" t="s">
        <v>137</v>
      </c>
      <c r="Y1042">
        <v>1</v>
      </c>
      <c r="Z1042">
        <v>1</v>
      </c>
      <c r="AA1042">
        <v>2021</v>
      </c>
      <c r="AB1042">
        <v>464.51</v>
      </c>
      <c r="AC1042" t="s">
        <v>14</v>
      </c>
      <c r="AD1042" t="s">
        <v>14</v>
      </c>
      <c r="AE1042">
        <v>2021</v>
      </c>
      <c r="AF1042">
        <v>2021</v>
      </c>
      <c r="AU1042"/>
    </row>
    <row r="1043" spans="1:47" x14ac:dyDescent="0.35">
      <c r="A1043" t="s">
        <v>171</v>
      </c>
      <c r="B1043" t="s">
        <v>58</v>
      </c>
      <c r="C1043" t="s">
        <v>149</v>
      </c>
      <c r="D1043" t="s">
        <v>150</v>
      </c>
      <c r="E1043" t="s">
        <v>121</v>
      </c>
      <c r="G1043" t="s">
        <v>1</v>
      </c>
      <c r="H1043" t="s">
        <v>206</v>
      </c>
      <c r="K1043" t="s">
        <v>185</v>
      </c>
      <c r="L1043" t="s">
        <v>122</v>
      </c>
      <c r="M1043" s="14">
        <v>44225</v>
      </c>
      <c r="N1043" s="14">
        <v>44225</v>
      </c>
      <c r="O1043">
        <v>0</v>
      </c>
      <c r="P1043">
        <v>-935724.81</v>
      </c>
      <c r="R1043">
        <v>2220410000</v>
      </c>
      <c r="S1043">
        <v>160000000</v>
      </c>
      <c r="V1043" t="s">
        <v>171</v>
      </c>
      <c r="W1043" t="s">
        <v>186</v>
      </c>
      <c r="X1043" t="s">
        <v>137</v>
      </c>
      <c r="Y1043">
        <v>1</v>
      </c>
      <c r="Z1043">
        <v>1</v>
      </c>
      <c r="AA1043">
        <v>2021</v>
      </c>
      <c r="AB1043">
        <v>935724.81</v>
      </c>
      <c r="AC1043" t="s">
        <v>14</v>
      </c>
      <c r="AD1043" t="s">
        <v>14</v>
      </c>
      <c r="AE1043">
        <v>2021</v>
      </c>
      <c r="AF1043">
        <v>2021</v>
      </c>
      <c r="AU1043"/>
    </row>
    <row r="1044" spans="1:47" x14ac:dyDescent="0.35">
      <c r="A1044" t="s">
        <v>148</v>
      </c>
      <c r="C1044" t="s">
        <v>149</v>
      </c>
      <c r="D1044" t="s">
        <v>150</v>
      </c>
      <c r="E1044" t="s">
        <v>162</v>
      </c>
      <c r="K1044" t="s">
        <v>185</v>
      </c>
      <c r="L1044" t="s">
        <v>122</v>
      </c>
      <c r="M1044" s="14">
        <v>44225</v>
      </c>
      <c r="N1044" s="14">
        <v>44225</v>
      </c>
      <c r="O1044">
        <v>0</v>
      </c>
      <c r="P1044">
        <v>252380.95</v>
      </c>
      <c r="R1044">
        <v>2110210000</v>
      </c>
      <c r="S1044">
        <v>161002000</v>
      </c>
      <c r="V1044" t="s">
        <v>148</v>
      </c>
      <c r="W1044" t="s">
        <v>202</v>
      </c>
      <c r="X1044" t="s">
        <v>152</v>
      </c>
      <c r="Y1044">
        <v>1</v>
      </c>
      <c r="Z1044">
        <v>1</v>
      </c>
      <c r="AA1044">
        <v>2021</v>
      </c>
      <c r="AB1044">
        <v>252380.95</v>
      </c>
      <c r="AC1044" t="s">
        <v>14</v>
      </c>
      <c r="AD1044" t="s">
        <v>72</v>
      </c>
      <c r="AE1044">
        <v>2021</v>
      </c>
      <c r="AF1044">
        <v>2021</v>
      </c>
      <c r="AU1044"/>
    </row>
    <row r="1045" spans="1:47" x14ac:dyDescent="0.35">
      <c r="A1045" t="s">
        <v>123</v>
      </c>
      <c r="C1045" t="s">
        <v>149</v>
      </c>
      <c r="D1045" t="s">
        <v>150</v>
      </c>
      <c r="E1045" t="s">
        <v>121</v>
      </c>
      <c r="G1045" t="s">
        <v>1</v>
      </c>
      <c r="J1045" t="s">
        <v>6</v>
      </c>
      <c r="K1045" t="s">
        <v>185</v>
      </c>
      <c r="L1045" t="s">
        <v>122</v>
      </c>
      <c r="M1045" s="14">
        <v>44225</v>
      </c>
      <c r="N1045" s="14">
        <v>44225</v>
      </c>
      <c r="O1045">
        <v>0</v>
      </c>
      <c r="P1045">
        <v>252380.95</v>
      </c>
      <c r="R1045">
        <v>2220913000</v>
      </c>
      <c r="S1045">
        <v>161002000</v>
      </c>
      <c r="V1045" t="s">
        <v>123</v>
      </c>
      <c r="W1045" t="s">
        <v>202</v>
      </c>
      <c r="X1045" t="s">
        <v>124</v>
      </c>
      <c r="Y1045">
        <v>1</v>
      </c>
      <c r="Z1045">
        <v>1</v>
      </c>
      <c r="AA1045">
        <v>2021</v>
      </c>
      <c r="AB1045">
        <v>-252380.95</v>
      </c>
      <c r="AC1045" t="s">
        <v>14</v>
      </c>
      <c r="AD1045" t="s">
        <v>72</v>
      </c>
      <c r="AE1045">
        <v>2021</v>
      </c>
      <c r="AF1045">
        <v>2021</v>
      </c>
      <c r="AU1045"/>
    </row>
    <row r="1046" spans="1:47" x14ac:dyDescent="0.35">
      <c r="A1046" t="s">
        <v>123</v>
      </c>
      <c r="B1046" t="s">
        <v>47</v>
      </c>
      <c r="C1046" t="s">
        <v>149</v>
      </c>
      <c r="D1046" t="s">
        <v>150</v>
      </c>
      <c r="E1046" t="s">
        <v>121</v>
      </c>
      <c r="G1046" t="s">
        <v>1</v>
      </c>
      <c r="H1046" t="s">
        <v>206</v>
      </c>
      <c r="K1046" t="s">
        <v>185</v>
      </c>
      <c r="L1046" t="s">
        <v>122</v>
      </c>
      <c r="M1046" s="14">
        <v>44225</v>
      </c>
      <c r="N1046" s="14">
        <v>44225</v>
      </c>
      <c r="O1046">
        <v>0</v>
      </c>
      <c r="P1046">
        <v>-52398.99</v>
      </c>
      <c r="R1046">
        <v>2220913000</v>
      </c>
      <c r="S1046">
        <v>161100000</v>
      </c>
      <c r="V1046" t="s">
        <v>123</v>
      </c>
      <c r="W1046" t="s">
        <v>212</v>
      </c>
      <c r="X1046" t="s">
        <v>124</v>
      </c>
      <c r="Y1046">
        <v>1</v>
      </c>
      <c r="Z1046">
        <v>1</v>
      </c>
      <c r="AA1046">
        <v>2021</v>
      </c>
      <c r="AB1046">
        <v>52398.99</v>
      </c>
      <c r="AC1046" t="s">
        <v>14</v>
      </c>
      <c r="AD1046" t="s">
        <v>14</v>
      </c>
      <c r="AE1046">
        <v>2021</v>
      </c>
      <c r="AF1046">
        <v>2021</v>
      </c>
      <c r="AU1046"/>
    </row>
    <row r="1047" spans="1:47" x14ac:dyDescent="0.35">
      <c r="A1047" t="s">
        <v>130</v>
      </c>
      <c r="B1047" t="s">
        <v>34</v>
      </c>
      <c r="C1047" t="s">
        <v>149</v>
      </c>
      <c r="D1047" t="s">
        <v>150</v>
      </c>
      <c r="E1047" t="s">
        <v>121</v>
      </c>
      <c r="G1047" t="s">
        <v>1</v>
      </c>
      <c r="H1047" t="s">
        <v>206</v>
      </c>
      <c r="K1047" t="s">
        <v>185</v>
      </c>
      <c r="L1047" t="s">
        <v>122</v>
      </c>
      <c r="M1047" s="14">
        <v>44225</v>
      </c>
      <c r="N1047" s="14">
        <v>44225</v>
      </c>
      <c r="O1047">
        <v>0</v>
      </c>
      <c r="P1047">
        <v>-3183.83</v>
      </c>
      <c r="R1047">
        <v>2221511000</v>
      </c>
      <c r="S1047">
        <v>162600000</v>
      </c>
      <c r="V1047" t="s">
        <v>130</v>
      </c>
      <c r="W1047" t="s">
        <v>196</v>
      </c>
      <c r="X1047" t="s">
        <v>119</v>
      </c>
      <c r="Y1047">
        <v>1</v>
      </c>
      <c r="Z1047">
        <v>1</v>
      </c>
      <c r="AA1047">
        <v>2021</v>
      </c>
      <c r="AB1047">
        <v>3183.83</v>
      </c>
      <c r="AC1047" t="s">
        <v>14</v>
      </c>
      <c r="AD1047" t="s">
        <v>14</v>
      </c>
      <c r="AE1047">
        <v>2021</v>
      </c>
      <c r="AF1047">
        <v>2021</v>
      </c>
      <c r="AU1047"/>
    </row>
    <row r="1048" spans="1:47" x14ac:dyDescent="0.35">
      <c r="A1048" t="s">
        <v>133</v>
      </c>
      <c r="B1048" t="s">
        <v>41</v>
      </c>
      <c r="C1048" t="s">
        <v>149</v>
      </c>
      <c r="D1048" t="s">
        <v>150</v>
      </c>
      <c r="E1048" t="s">
        <v>121</v>
      </c>
      <c r="G1048" t="s">
        <v>1</v>
      </c>
      <c r="H1048" t="s">
        <v>206</v>
      </c>
      <c r="K1048" t="s">
        <v>185</v>
      </c>
      <c r="L1048" t="s">
        <v>122</v>
      </c>
      <c r="M1048" s="14">
        <v>44225</v>
      </c>
      <c r="N1048" s="14">
        <v>44225</v>
      </c>
      <c r="O1048">
        <v>0</v>
      </c>
      <c r="P1048">
        <v>-8897.69</v>
      </c>
      <c r="R1048">
        <v>2220110000</v>
      </c>
      <c r="S1048">
        <v>161001000</v>
      </c>
      <c r="V1048" t="s">
        <v>133</v>
      </c>
      <c r="W1048" t="s">
        <v>195</v>
      </c>
      <c r="X1048" t="s">
        <v>134</v>
      </c>
      <c r="Y1048">
        <v>1</v>
      </c>
      <c r="Z1048">
        <v>1</v>
      </c>
      <c r="AA1048">
        <v>2021</v>
      </c>
      <c r="AB1048">
        <v>8897.69</v>
      </c>
      <c r="AC1048" t="s">
        <v>14</v>
      </c>
      <c r="AD1048" t="s">
        <v>230</v>
      </c>
      <c r="AE1048">
        <v>2021</v>
      </c>
      <c r="AF1048">
        <v>2021</v>
      </c>
      <c r="AU1048"/>
    </row>
    <row r="1049" spans="1:47" x14ac:dyDescent="0.35">
      <c r="A1049" t="s">
        <v>188</v>
      </c>
      <c r="B1049" t="s">
        <v>31</v>
      </c>
      <c r="C1049" t="s">
        <v>149</v>
      </c>
      <c r="D1049" t="s">
        <v>159</v>
      </c>
      <c r="E1049" t="s">
        <v>162</v>
      </c>
      <c r="G1049" t="s">
        <v>1</v>
      </c>
      <c r="K1049" t="s">
        <v>185</v>
      </c>
      <c r="L1049" t="s">
        <v>122</v>
      </c>
      <c r="M1049" s="14">
        <v>44225</v>
      </c>
      <c r="N1049" s="14">
        <v>44225</v>
      </c>
      <c r="O1049">
        <v>0</v>
      </c>
      <c r="P1049">
        <v>63.12</v>
      </c>
      <c r="R1049">
        <v>2111070000</v>
      </c>
      <c r="S1049">
        <v>162100000</v>
      </c>
      <c r="V1049" t="s">
        <v>188</v>
      </c>
      <c r="W1049" t="s">
        <v>214</v>
      </c>
      <c r="X1049" t="s">
        <v>190</v>
      </c>
      <c r="Y1049">
        <v>1</v>
      </c>
      <c r="Z1049">
        <v>1</v>
      </c>
      <c r="AA1049">
        <v>2021</v>
      </c>
      <c r="AB1049">
        <v>63.12</v>
      </c>
      <c r="AC1049" t="s">
        <v>14</v>
      </c>
      <c r="AD1049" t="s">
        <v>72</v>
      </c>
      <c r="AE1049">
        <v>2021</v>
      </c>
      <c r="AF1049">
        <v>2021</v>
      </c>
      <c r="AU1049"/>
    </row>
    <row r="1050" spans="1:47" x14ac:dyDescent="0.35">
      <c r="A1050" t="s">
        <v>172</v>
      </c>
      <c r="C1050" t="s">
        <v>180</v>
      </c>
      <c r="D1050" t="s">
        <v>150</v>
      </c>
      <c r="E1050" t="s">
        <v>162</v>
      </c>
      <c r="L1050" t="s">
        <v>122</v>
      </c>
      <c r="M1050" s="14">
        <v>44227</v>
      </c>
      <c r="N1050" s="14">
        <v>44227</v>
      </c>
      <c r="P1050">
        <v>38341085.350000001</v>
      </c>
      <c r="X1050" t="s">
        <v>135</v>
      </c>
      <c r="Y1050">
        <v>1</v>
      </c>
      <c r="Z1050">
        <v>1</v>
      </c>
      <c r="AA1050">
        <v>2021</v>
      </c>
      <c r="AB1050">
        <v>0</v>
      </c>
      <c r="AC1050" t="s">
        <v>8</v>
      </c>
      <c r="AD1050" t="s">
        <v>8</v>
      </c>
      <c r="AE1050">
        <v>2021</v>
      </c>
      <c r="AF1050">
        <v>2021</v>
      </c>
      <c r="AU1050"/>
    </row>
    <row r="1051" spans="1:47" x14ac:dyDescent="0.35">
      <c r="A1051" t="s">
        <v>118</v>
      </c>
      <c r="C1051" t="s">
        <v>184</v>
      </c>
      <c r="D1051" t="s">
        <v>150</v>
      </c>
      <c r="E1051" t="s">
        <v>121</v>
      </c>
      <c r="G1051" t="s">
        <v>1</v>
      </c>
      <c r="H1051" t="s">
        <v>151</v>
      </c>
      <c r="K1051" t="s">
        <v>185</v>
      </c>
      <c r="L1051" t="s">
        <v>122</v>
      </c>
      <c r="M1051" s="14">
        <v>44228</v>
      </c>
      <c r="N1051" s="14">
        <v>44228</v>
      </c>
      <c r="O1051">
        <v>0</v>
      </c>
      <c r="P1051">
        <v>-13103.01</v>
      </c>
      <c r="R1051">
        <v>2221513000</v>
      </c>
      <c r="S1051">
        <v>160000000</v>
      </c>
      <c r="V1051" t="s">
        <v>118</v>
      </c>
      <c r="W1051" t="s">
        <v>186</v>
      </c>
      <c r="X1051" t="s">
        <v>119</v>
      </c>
      <c r="Y1051">
        <v>2</v>
      </c>
      <c r="Z1051">
        <v>2</v>
      </c>
      <c r="AA1051">
        <v>2021</v>
      </c>
      <c r="AB1051">
        <v>13103.01</v>
      </c>
      <c r="AC1051" t="s">
        <v>15</v>
      </c>
      <c r="AD1051" t="s">
        <v>72</v>
      </c>
      <c r="AE1051">
        <v>2021</v>
      </c>
      <c r="AF1051">
        <v>2021</v>
      </c>
      <c r="AU1051"/>
    </row>
    <row r="1052" spans="1:47" x14ac:dyDescent="0.35">
      <c r="A1052" t="s">
        <v>187</v>
      </c>
      <c r="C1052" t="s">
        <v>184</v>
      </c>
      <c r="D1052" t="s">
        <v>150</v>
      </c>
      <c r="E1052" t="s">
        <v>121</v>
      </c>
      <c r="G1052" t="s">
        <v>1</v>
      </c>
      <c r="H1052" t="s">
        <v>151</v>
      </c>
      <c r="K1052" t="s">
        <v>185</v>
      </c>
      <c r="L1052" t="s">
        <v>122</v>
      </c>
      <c r="M1052" s="14">
        <v>44228</v>
      </c>
      <c r="N1052" s="14">
        <v>44228</v>
      </c>
      <c r="O1052">
        <v>0</v>
      </c>
      <c r="P1052">
        <v>-454.85</v>
      </c>
      <c r="R1052">
        <v>2220316000</v>
      </c>
      <c r="S1052">
        <v>160000000</v>
      </c>
      <c r="V1052" t="s">
        <v>187</v>
      </c>
      <c r="W1052" t="s">
        <v>186</v>
      </c>
      <c r="X1052" t="s">
        <v>140</v>
      </c>
      <c r="Y1052">
        <v>2</v>
      </c>
      <c r="Z1052">
        <v>2</v>
      </c>
      <c r="AA1052">
        <v>2021</v>
      </c>
      <c r="AB1052">
        <v>454.85</v>
      </c>
      <c r="AC1052" t="s">
        <v>15</v>
      </c>
      <c r="AD1052" t="s">
        <v>72</v>
      </c>
      <c r="AE1052">
        <v>2021</v>
      </c>
      <c r="AF1052">
        <v>2021</v>
      </c>
      <c r="AU1052"/>
    </row>
    <row r="1053" spans="1:47" x14ac:dyDescent="0.35">
      <c r="A1053" t="s">
        <v>141</v>
      </c>
      <c r="C1053" t="s">
        <v>184</v>
      </c>
      <c r="D1053" t="s">
        <v>150</v>
      </c>
      <c r="E1053" t="s">
        <v>121</v>
      </c>
      <c r="G1053" t="s">
        <v>1</v>
      </c>
      <c r="H1053" t="s">
        <v>151</v>
      </c>
      <c r="K1053" t="s">
        <v>185</v>
      </c>
      <c r="L1053" t="s">
        <v>122</v>
      </c>
      <c r="M1053" s="14">
        <v>44228</v>
      </c>
      <c r="N1053" s="14">
        <v>44228</v>
      </c>
      <c r="O1053">
        <v>0</v>
      </c>
      <c r="P1053">
        <v>-21.63</v>
      </c>
      <c r="R1053">
        <v>2220800000</v>
      </c>
      <c r="S1053">
        <v>160000000</v>
      </c>
      <c r="V1053" t="s">
        <v>141</v>
      </c>
      <c r="W1053" t="s">
        <v>186</v>
      </c>
      <c r="X1053" t="s">
        <v>142</v>
      </c>
      <c r="Y1053">
        <v>2</v>
      </c>
      <c r="Z1053">
        <v>2</v>
      </c>
      <c r="AA1053">
        <v>2021</v>
      </c>
      <c r="AB1053">
        <v>21.63</v>
      </c>
      <c r="AC1053" t="s">
        <v>15</v>
      </c>
      <c r="AD1053" t="s">
        <v>72</v>
      </c>
      <c r="AE1053">
        <v>2021</v>
      </c>
      <c r="AF1053">
        <v>2021</v>
      </c>
      <c r="AU1053"/>
    </row>
    <row r="1054" spans="1:47" x14ac:dyDescent="0.35">
      <c r="A1054" t="s">
        <v>171</v>
      </c>
      <c r="C1054" t="s">
        <v>184</v>
      </c>
      <c r="D1054" t="s">
        <v>150</v>
      </c>
      <c r="E1054" t="s">
        <v>121</v>
      </c>
      <c r="G1054" t="s">
        <v>1</v>
      </c>
      <c r="H1054" t="s">
        <v>151</v>
      </c>
      <c r="K1054" t="s">
        <v>185</v>
      </c>
      <c r="L1054" t="s">
        <v>122</v>
      </c>
      <c r="M1054" s="14">
        <v>44228</v>
      </c>
      <c r="N1054" s="14">
        <v>44228</v>
      </c>
      <c r="O1054">
        <v>0</v>
      </c>
      <c r="P1054">
        <v>-112743.89</v>
      </c>
      <c r="R1054">
        <v>2220410000</v>
      </c>
      <c r="S1054">
        <v>160000000</v>
      </c>
      <c r="V1054" t="s">
        <v>171</v>
      </c>
      <c r="W1054" t="s">
        <v>186</v>
      </c>
      <c r="X1054" t="s">
        <v>137</v>
      </c>
      <c r="Y1054">
        <v>2</v>
      </c>
      <c r="Z1054">
        <v>2</v>
      </c>
      <c r="AA1054">
        <v>2021</v>
      </c>
      <c r="AB1054">
        <v>112743.89</v>
      </c>
      <c r="AC1054" t="s">
        <v>15</v>
      </c>
      <c r="AD1054" t="s">
        <v>72</v>
      </c>
      <c r="AE1054">
        <v>2021</v>
      </c>
      <c r="AF1054">
        <v>2021</v>
      </c>
      <c r="AU1054"/>
    </row>
    <row r="1055" spans="1:47" x14ac:dyDescent="0.35">
      <c r="A1055" t="s">
        <v>130</v>
      </c>
      <c r="C1055" t="s">
        <v>184</v>
      </c>
      <c r="D1055" t="s">
        <v>150</v>
      </c>
      <c r="E1055" t="s">
        <v>121</v>
      </c>
      <c r="G1055" t="s">
        <v>1</v>
      </c>
      <c r="H1055" t="s">
        <v>151</v>
      </c>
      <c r="K1055" t="s">
        <v>185</v>
      </c>
      <c r="L1055" t="s">
        <v>122</v>
      </c>
      <c r="M1055" s="14">
        <v>44228</v>
      </c>
      <c r="N1055" s="14">
        <v>44228</v>
      </c>
      <c r="O1055">
        <v>0</v>
      </c>
      <c r="P1055">
        <v>-32779.64</v>
      </c>
      <c r="R1055">
        <v>2221517110</v>
      </c>
      <c r="S1055">
        <v>160000000</v>
      </c>
      <c r="V1055" t="s">
        <v>130</v>
      </c>
      <c r="W1055" t="s">
        <v>186</v>
      </c>
      <c r="X1055" t="s">
        <v>119</v>
      </c>
      <c r="Y1055">
        <v>2</v>
      </c>
      <c r="Z1055">
        <v>2</v>
      </c>
      <c r="AA1055">
        <v>2021</v>
      </c>
      <c r="AB1055">
        <v>32779.64</v>
      </c>
      <c r="AC1055" t="s">
        <v>15</v>
      </c>
      <c r="AD1055" t="s">
        <v>72</v>
      </c>
      <c r="AE1055">
        <v>2021</v>
      </c>
      <c r="AF1055">
        <v>2021</v>
      </c>
      <c r="AU1055"/>
    </row>
    <row r="1056" spans="1:47" x14ac:dyDescent="0.35">
      <c r="A1056" t="s">
        <v>126</v>
      </c>
      <c r="C1056" t="s">
        <v>184</v>
      </c>
      <c r="D1056" t="s">
        <v>150</v>
      </c>
      <c r="E1056" t="s">
        <v>121</v>
      </c>
      <c r="G1056" t="s">
        <v>1</v>
      </c>
      <c r="H1056" t="s">
        <v>151</v>
      </c>
      <c r="K1056" t="s">
        <v>185</v>
      </c>
      <c r="L1056" t="s">
        <v>122</v>
      </c>
      <c r="M1056" s="14">
        <v>44228</v>
      </c>
      <c r="N1056" s="14">
        <v>44228</v>
      </c>
      <c r="O1056">
        <v>0</v>
      </c>
      <c r="P1056">
        <v>-1699.38</v>
      </c>
      <c r="R1056">
        <v>2221200000</v>
      </c>
      <c r="S1056">
        <v>160000000</v>
      </c>
      <c r="V1056" t="s">
        <v>126</v>
      </c>
      <c r="W1056" t="s">
        <v>186</v>
      </c>
      <c r="X1056" t="s">
        <v>127</v>
      </c>
      <c r="Y1056">
        <v>2</v>
      </c>
      <c r="Z1056">
        <v>2</v>
      </c>
      <c r="AA1056">
        <v>2021</v>
      </c>
      <c r="AB1056">
        <v>1699.38</v>
      </c>
      <c r="AC1056" t="s">
        <v>15</v>
      </c>
      <c r="AD1056" t="s">
        <v>72</v>
      </c>
      <c r="AE1056">
        <v>2021</v>
      </c>
      <c r="AF1056">
        <v>2021</v>
      </c>
      <c r="AU1056"/>
    </row>
    <row r="1057" spans="1:47" x14ac:dyDescent="0.35">
      <c r="A1057" t="s">
        <v>145</v>
      </c>
      <c r="C1057" t="s">
        <v>184</v>
      </c>
      <c r="D1057" t="s">
        <v>150</v>
      </c>
      <c r="E1057" t="s">
        <v>121</v>
      </c>
      <c r="G1057" t="s">
        <v>1</v>
      </c>
      <c r="H1057" t="s">
        <v>151</v>
      </c>
      <c r="K1057" t="s">
        <v>185</v>
      </c>
      <c r="L1057" t="s">
        <v>122</v>
      </c>
      <c r="M1057" s="14">
        <v>44228</v>
      </c>
      <c r="N1057" s="14">
        <v>44228</v>
      </c>
      <c r="O1057">
        <v>0</v>
      </c>
      <c r="P1057">
        <v>-19625.580000000002</v>
      </c>
      <c r="R1057">
        <v>2220520000</v>
      </c>
      <c r="S1057">
        <v>160000000</v>
      </c>
      <c r="V1057" t="s">
        <v>145</v>
      </c>
      <c r="W1057" t="s">
        <v>186</v>
      </c>
      <c r="X1057" t="s">
        <v>144</v>
      </c>
      <c r="Y1057">
        <v>2</v>
      </c>
      <c r="Z1057">
        <v>2</v>
      </c>
      <c r="AA1057">
        <v>2021</v>
      </c>
      <c r="AB1057">
        <v>19625.580000000002</v>
      </c>
      <c r="AC1057" t="s">
        <v>15</v>
      </c>
      <c r="AD1057" t="s">
        <v>72</v>
      </c>
      <c r="AE1057">
        <v>2021</v>
      </c>
      <c r="AF1057">
        <v>2021</v>
      </c>
      <c r="AU1057"/>
    </row>
    <row r="1058" spans="1:47" x14ac:dyDescent="0.35">
      <c r="A1058" t="s">
        <v>188</v>
      </c>
      <c r="C1058" t="s">
        <v>184</v>
      </c>
      <c r="D1058" t="s">
        <v>159</v>
      </c>
      <c r="E1058" t="s">
        <v>162</v>
      </c>
      <c r="G1058" t="s">
        <v>1</v>
      </c>
      <c r="H1058" t="s">
        <v>151</v>
      </c>
      <c r="K1058" t="s">
        <v>185</v>
      </c>
      <c r="L1058" t="s">
        <v>122</v>
      </c>
      <c r="M1058" s="14">
        <v>44228</v>
      </c>
      <c r="N1058" s="14">
        <v>44228</v>
      </c>
      <c r="O1058">
        <v>0</v>
      </c>
      <c r="P1058">
        <v>284616.90000000002</v>
      </c>
      <c r="R1058">
        <v>2111070000</v>
      </c>
      <c r="S1058">
        <v>160000000</v>
      </c>
      <c r="V1058" t="s">
        <v>188</v>
      </c>
      <c r="W1058" t="s">
        <v>186</v>
      </c>
      <c r="X1058" t="s">
        <v>190</v>
      </c>
      <c r="Y1058">
        <v>2</v>
      </c>
      <c r="Z1058">
        <v>2</v>
      </c>
      <c r="AA1058">
        <v>2021</v>
      </c>
      <c r="AB1058">
        <v>284616.90000000002</v>
      </c>
      <c r="AC1058" t="s">
        <v>15</v>
      </c>
      <c r="AD1058" t="s">
        <v>72</v>
      </c>
      <c r="AE1058">
        <v>2021</v>
      </c>
      <c r="AF1058">
        <v>2021</v>
      </c>
      <c r="AU1058"/>
    </row>
    <row r="1059" spans="1:47" x14ac:dyDescent="0.35">
      <c r="A1059" t="s">
        <v>130</v>
      </c>
      <c r="C1059" t="s">
        <v>184</v>
      </c>
      <c r="D1059" t="s">
        <v>150</v>
      </c>
      <c r="E1059" t="s">
        <v>121</v>
      </c>
      <c r="G1059" t="s">
        <v>1</v>
      </c>
      <c r="H1059" t="s">
        <v>151</v>
      </c>
      <c r="K1059" t="s">
        <v>185</v>
      </c>
      <c r="L1059" t="s">
        <v>122</v>
      </c>
      <c r="M1059" s="14">
        <v>44228</v>
      </c>
      <c r="N1059" s="14">
        <v>44228</v>
      </c>
      <c r="O1059">
        <v>0</v>
      </c>
      <c r="P1059">
        <v>-4205.54</v>
      </c>
      <c r="R1059">
        <v>2221517110</v>
      </c>
      <c r="S1059">
        <v>160000000</v>
      </c>
      <c r="V1059" t="s">
        <v>130</v>
      </c>
      <c r="W1059" t="s">
        <v>186</v>
      </c>
      <c r="X1059" t="s">
        <v>119</v>
      </c>
      <c r="Y1059">
        <v>2</v>
      </c>
      <c r="Z1059">
        <v>2</v>
      </c>
      <c r="AA1059">
        <v>2021</v>
      </c>
      <c r="AB1059">
        <v>4205.54</v>
      </c>
      <c r="AC1059" t="s">
        <v>15</v>
      </c>
      <c r="AD1059" t="s">
        <v>72</v>
      </c>
      <c r="AE1059">
        <v>2021</v>
      </c>
      <c r="AF1059">
        <v>2021</v>
      </c>
      <c r="AU1059"/>
    </row>
    <row r="1060" spans="1:47" x14ac:dyDescent="0.35">
      <c r="A1060" t="s">
        <v>176</v>
      </c>
      <c r="C1060" t="s">
        <v>184</v>
      </c>
      <c r="D1060" t="s">
        <v>150</v>
      </c>
      <c r="E1060" t="s">
        <v>121</v>
      </c>
      <c r="G1060" t="s">
        <v>1</v>
      </c>
      <c r="H1060" t="s">
        <v>151</v>
      </c>
      <c r="K1060" t="s">
        <v>185</v>
      </c>
      <c r="L1060" t="s">
        <v>122</v>
      </c>
      <c r="M1060" s="14">
        <v>44228</v>
      </c>
      <c r="N1060" s="14">
        <v>44228</v>
      </c>
      <c r="O1060">
        <v>0</v>
      </c>
      <c r="P1060">
        <v>-540.52</v>
      </c>
      <c r="R1060">
        <v>2221517010</v>
      </c>
      <c r="S1060">
        <v>160000000</v>
      </c>
      <c r="V1060" t="s">
        <v>176</v>
      </c>
      <c r="W1060" t="s">
        <v>186</v>
      </c>
      <c r="X1060" t="s">
        <v>119</v>
      </c>
      <c r="Y1060">
        <v>2</v>
      </c>
      <c r="Z1060">
        <v>2</v>
      </c>
      <c r="AA1060">
        <v>2021</v>
      </c>
      <c r="AB1060">
        <v>540.52</v>
      </c>
      <c r="AC1060" t="s">
        <v>15</v>
      </c>
      <c r="AD1060" t="s">
        <v>72</v>
      </c>
      <c r="AE1060">
        <v>2021</v>
      </c>
      <c r="AF1060">
        <v>2021</v>
      </c>
      <c r="AU1060"/>
    </row>
    <row r="1061" spans="1:47" x14ac:dyDescent="0.35">
      <c r="A1061" t="s">
        <v>175</v>
      </c>
      <c r="C1061" t="s">
        <v>184</v>
      </c>
      <c r="D1061" t="s">
        <v>150</v>
      </c>
      <c r="E1061" t="s">
        <v>121</v>
      </c>
      <c r="G1061" t="s">
        <v>1</v>
      </c>
      <c r="H1061" t="s">
        <v>151</v>
      </c>
      <c r="K1061" t="s">
        <v>185</v>
      </c>
      <c r="L1061" t="s">
        <v>122</v>
      </c>
      <c r="M1061" s="14">
        <v>44228</v>
      </c>
      <c r="N1061" s="14">
        <v>44228</v>
      </c>
      <c r="O1061">
        <v>0</v>
      </c>
      <c r="P1061">
        <v>-56133.19</v>
      </c>
      <c r="R1061">
        <v>2221506000</v>
      </c>
      <c r="S1061">
        <v>160000000</v>
      </c>
      <c r="V1061" t="s">
        <v>175</v>
      </c>
      <c r="W1061" t="s">
        <v>186</v>
      </c>
      <c r="X1061" t="s">
        <v>119</v>
      </c>
      <c r="Y1061">
        <v>2</v>
      </c>
      <c r="Z1061">
        <v>2</v>
      </c>
      <c r="AA1061">
        <v>2021</v>
      </c>
      <c r="AB1061">
        <v>56133.19</v>
      </c>
      <c r="AC1061" t="s">
        <v>15</v>
      </c>
      <c r="AD1061" t="s">
        <v>72</v>
      </c>
      <c r="AE1061">
        <v>2021</v>
      </c>
      <c r="AF1061">
        <v>2021</v>
      </c>
      <c r="AU1061"/>
    </row>
    <row r="1062" spans="1:47" x14ac:dyDescent="0.35">
      <c r="A1062" t="s">
        <v>123</v>
      </c>
      <c r="C1062" t="s">
        <v>184</v>
      </c>
      <c r="D1062" t="s">
        <v>150</v>
      </c>
      <c r="E1062" t="s">
        <v>121</v>
      </c>
      <c r="G1062" t="s">
        <v>1</v>
      </c>
      <c r="H1062" t="s">
        <v>151</v>
      </c>
      <c r="K1062" t="s">
        <v>185</v>
      </c>
      <c r="L1062" t="s">
        <v>122</v>
      </c>
      <c r="M1062" s="14">
        <v>44228</v>
      </c>
      <c r="N1062" s="14">
        <v>44228</v>
      </c>
      <c r="O1062">
        <v>0</v>
      </c>
      <c r="P1062">
        <v>-41309.89</v>
      </c>
      <c r="R1062">
        <v>2220913000</v>
      </c>
      <c r="S1062">
        <v>160000000</v>
      </c>
      <c r="V1062" t="s">
        <v>123</v>
      </c>
      <c r="W1062" t="s">
        <v>186</v>
      </c>
      <c r="X1062" t="s">
        <v>124</v>
      </c>
      <c r="Y1062">
        <v>2</v>
      </c>
      <c r="Z1062">
        <v>2</v>
      </c>
      <c r="AA1062">
        <v>2021</v>
      </c>
      <c r="AB1062">
        <v>41309.89</v>
      </c>
      <c r="AC1062" t="s">
        <v>15</v>
      </c>
      <c r="AD1062" t="s">
        <v>72</v>
      </c>
      <c r="AE1062">
        <v>2021</v>
      </c>
      <c r="AF1062">
        <v>2021</v>
      </c>
      <c r="AU1062"/>
    </row>
    <row r="1063" spans="1:47" x14ac:dyDescent="0.35">
      <c r="A1063" t="s">
        <v>191</v>
      </c>
      <c r="C1063" t="s">
        <v>184</v>
      </c>
      <c r="D1063" t="s">
        <v>150</v>
      </c>
      <c r="E1063" t="s">
        <v>121</v>
      </c>
      <c r="G1063" t="s">
        <v>1</v>
      </c>
      <c r="H1063" t="s">
        <v>151</v>
      </c>
      <c r="K1063" t="s">
        <v>185</v>
      </c>
      <c r="L1063" t="s">
        <v>122</v>
      </c>
      <c r="M1063" s="14">
        <v>44228</v>
      </c>
      <c r="N1063" s="14">
        <v>44228</v>
      </c>
      <c r="O1063">
        <v>0</v>
      </c>
      <c r="P1063">
        <v>-108.66</v>
      </c>
      <c r="R1063">
        <v>2220320900</v>
      </c>
      <c r="S1063">
        <v>160000000</v>
      </c>
      <c r="V1063" t="s">
        <v>191</v>
      </c>
      <c r="W1063" t="s">
        <v>186</v>
      </c>
      <c r="X1063" t="s">
        <v>135</v>
      </c>
      <c r="Y1063">
        <v>2</v>
      </c>
      <c r="Z1063">
        <v>2</v>
      </c>
      <c r="AA1063">
        <v>2021</v>
      </c>
      <c r="AB1063">
        <v>108.66</v>
      </c>
      <c r="AC1063" t="s">
        <v>15</v>
      </c>
      <c r="AD1063" t="s">
        <v>72</v>
      </c>
      <c r="AE1063">
        <v>2021</v>
      </c>
      <c r="AF1063">
        <v>2021</v>
      </c>
      <c r="AU1063"/>
    </row>
    <row r="1064" spans="1:47" x14ac:dyDescent="0.35">
      <c r="A1064" t="s">
        <v>123</v>
      </c>
      <c r="C1064" t="s">
        <v>184</v>
      </c>
      <c r="D1064" t="s">
        <v>150</v>
      </c>
      <c r="E1064" t="s">
        <v>121</v>
      </c>
      <c r="G1064" t="s">
        <v>1</v>
      </c>
      <c r="H1064" t="s">
        <v>151</v>
      </c>
      <c r="K1064" t="s">
        <v>185</v>
      </c>
      <c r="L1064" t="s">
        <v>122</v>
      </c>
      <c r="M1064" s="14">
        <v>44228</v>
      </c>
      <c r="N1064" s="14">
        <v>44228</v>
      </c>
      <c r="O1064">
        <v>0</v>
      </c>
      <c r="P1064">
        <v>-1891.12</v>
      </c>
      <c r="R1064">
        <v>2220913000</v>
      </c>
      <c r="S1064">
        <v>160000000</v>
      </c>
      <c r="V1064" t="s">
        <v>123</v>
      </c>
      <c r="W1064" t="s">
        <v>186</v>
      </c>
      <c r="X1064" t="s">
        <v>124</v>
      </c>
      <c r="Y1064">
        <v>2</v>
      </c>
      <c r="Z1064">
        <v>2</v>
      </c>
      <c r="AA1064">
        <v>2021</v>
      </c>
      <c r="AB1064">
        <v>1891.12</v>
      </c>
      <c r="AC1064" t="s">
        <v>15</v>
      </c>
      <c r="AD1064" t="s">
        <v>72</v>
      </c>
      <c r="AE1064">
        <v>2021</v>
      </c>
      <c r="AF1064">
        <v>2021</v>
      </c>
      <c r="AU1064"/>
    </row>
    <row r="1065" spans="1:47" x14ac:dyDescent="0.35">
      <c r="A1065" t="s">
        <v>163</v>
      </c>
      <c r="C1065" t="s">
        <v>120</v>
      </c>
      <c r="D1065" t="s">
        <v>159</v>
      </c>
      <c r="E1065" t="s">
        <v>121</v>
      </c>
      <c r="L1065" t="s">
        <v>129</v>
      </c>
      <c r="M1065" s="14">
        <v>44228</v>
      </c>
      <c r="N1065" s="14">
        <v>44228</v>
      </c>
      <c r="O1065">
        <v>0</v>
      </c>
      <c r="X1065" t="s">
        <v>164</v>
      </c>
      <c r="Y1065">
        <v>2</v>
      </c>
      <c r="Z1065">
        <v>2</v>
      </c>
      <c r="AA1065">
        <v>2021</v>
      </c>
      <c r="AB1065">
        <v>0</v>
      </c>
      <c r="AC1065" t="s">
        <v>8</v>
      </c>
      <c r="AD1065" t="s">
        <v>8</v>
      </c>
      <c r="AE1065">
        <v>2021</v>
      </c>
      <c r="AF1065">
        <v>2021</v>
      </c>
      <c r="AU1065"/>
    </row>
    <row r="1066" spans="1:47" x14ac:dyDescent="0.35">
      <c r="A1066" t="s">
        <v>141</v>
      </c>
      <c r="C1066" t="s">
        <v>120</v>
      </c>
      <c r="D1066" t="s">
        <v>150</v>
      </c>
      <c r="E1066" t="s">
        <v>121</v>
      </c>
      <c r="L1066" t="s">
        <v>129</v>
      </c>
      <c r="M1066" s="14">
        <v>44228</v>
      </c>
      <c r="N1066" s="14">
        <v>44228</v>
      </c>
      <c r="O1066">
        <v>0</v>
      </c>
      <c r="X1066" t="s">
        <v>142</v>
      </c>
      <c r="Y1066">
        <v>2</v>
      </c>
      <c r="Z1066">
        <v>2</v>
      </c>
      <c r="AA1066">
        <v>2021</v>
      </c>
      <c r="AB1066">
        <v>0</v>
      </c>
      <c r="AC1066" t="s">
        <v>8</v>
      </c>
      <c r="AD1066" t="s">
        <v>8</v>
      </c>
      <c r="AE1066">
        <v>2021</v>
      </c>
      <c r="AF1066">
        <v>2021</v>
      </c>
      <c r="AU1066"/>
    </row>
    <row r="1067" spans="1:47" x14ac:dyDescent="0.35">
      <c r="B1067" t="s">
        <v>124</v>
      </c>
      <c r="C1067" t="s">
        <v>120</v>
      </c>
      <c r="D1067" t="s">
        <v>150</v>
      </c>
      <c r="E1067" t="s">
        <v>121</v>
      </c>
      <c r="L1067" t="s">
        <v>129</v>
      </c>
      <c r="M1067" s="14">
        <v>44228</v>
      </c>
      <c r="N1067" s="14">
        <v>44228</v>
      </c>
      <c r="O1067">
        <v>306744.28999999998</v>
      </c>
      <c r="X1067" t="s">
        <v>124</v>
      </c>
      <c r="Y1067">
        <v>2</v>
      </c>
      <c r="Z1067">
        <v>2</v>
      </c>
      <c r="AA1067">
        <v>2021</v>
      </c>
      <c r="AB1067">
        <v>0</v>
      </c>
      <c r="AC1067" t="s">
        <v>8</v>
      </c>
      <c r="AD1067" t="s">
        <v>8</v>
      </c>
      <c r="AE1067">
        <v>2021</v>
      </c>
      <c r="AF1067">
        <v>2021</v>
      </c>
      <c r="AU1067"/>
    </row>
    <row r="1068" spans="1:47" x14ac:dyDescent="0.35">
      <c r="B1068" t="s">
        <v>157</v>
      </c>
      <c r="C1068" t="s">
        <v>120</v>
      </c>
      <c r="D1068" t="s">
        <v>150</v>
      </c>
      <c r="E1068" t="s">
        <v>121</v>
      </c>
      <c r="L1068" t="s">
        <v>129</v>
      </c>
      <c r="M1068" s="14">
        <v>44228</v>
      </c>
      <c r="N1068" s="14">
        <v>44228</v>
      </c>
      <c r="O1068">
        <v>1117202.03</v>
      </c>
      <c r="X1068" t="s">
        <v>157</v>
      </c>
      <c r="Y1068">
        <v>2</v>
      </c>
      <c r="Z1068">
        <v>2</v>
      </c>
      <c r="AA1068">
        <v>2021</v>
      </c>
      <c r="AB1068">
        <v>0</v>
      </c>
      <c r="AC1068" t="s">
        <v>8</v>
      </c>
      <c r="AD1068" t="s">
        <v>8</v>
      </c>
      <c r="AE1068">
        <v>2021</v>
      </c>
      <c r="AF1068">
        <v>2021</v>
      </c>
      <c r="AU1068"/>
    </row>
    <row r="1069" spans="1:47" x14ac:dyDescent="0.35">
      <c r="A1069" t="s">
        <v>126</v>
      </c>
      <c r="C1069" t="s">
        <v>120</v>
      </c>
      <c r="D1069" t="s">
        <v>150</v>
      </c>
      <c r="E1069" t="s">
        <v>121</v>
      </c>
      <c r="L1069" t="s">
        <v>129</v>
      </c>
      <c r="M1069" s="14">
        <v>44228</v>
      </c>
      <c r="N1069" s="14">
        <v>44228</v>
      </c>
      <c r="O1069">
        <v>0</v>
      </c>
      <c r="X1069" t="s">
        <v>127</v>
      </c>
      <c r="Y1069">
        <v>2</v>
      </c>
      <c r="Z1069">
        <v>2</v>
      </c>
      <c r="AA1069">
        <v>2021</v>
      </c>
      <c r="AB1069">
        <v>0</v>
      </c>
      <c r="AC1069" t="s">
        <v>8</v>
      </c>
      <c r="AD1069" t="s">
        <v>8</v>
      </c>
      <c r="AE1069">
        <v>2021</v>
      </c>
      <c r="AF1069">
        <v>2021</v>
      </c>
      <c r="AU1069"/>
    </row>
    <row r="1070" spans="1:47" x14ac:dyDescent="0.35">
      <c r="A1070" t="s">
        <v>166</v>
      </c>
      <c r="C1070" t="s">
        <v>120</v>
      </c>
      <c r="D1070" t="s">
        <v>150</v>
      </c>
      <c r="E1070" t="s">
        <v>121</v>
      </c>
      <c r="L1070" t="s">
        <v>129</v>
      </c>
      <c r="M1070" s="14">
        <v>44228</v>
      </c>
      <c r="N1070" s="14">
        <v>44228</v>
      </c>
      <c r="O1070">
        <v>475118.58</v>
      </c>
      <c r="X1070" t="s">
        <v>83</v>
      </c>
      <c r="Y1070">
        <v>2</v>
      </c>
      <c r="Z1070">
        <v>2</v>
      </c>
      <c r="AA1070">
        <v>2021</v>
      </c>
      <c r="AB1070">
        <v>0</v>
      </c>
      <c r="AC1070" t="s">
        <v>8</v>
      </c>
      <c r="AD1070" t="s">
        <v>8</v>
      </c>
      <c r="AE1070">
        <v>2021</v>
      </c>
      <c r="AF1070">
        <v>2021</v>
      </c>
      <c r="AU1070"/>
    </row>
    <row r="1071" spans="1:47" x14ac:dyDescent="0.35">
      <c r="B1071" t="s">
        <v>135</v>
      </c>
      <c r="C1071" t="s">
        <v>120</v>
      </c>
      <c r="D1071" t="s">
        <v>150</v>
      </c>
      <c r="E1071" t="s">
        <v>121</v>
      </c>
      <c r="L1071" t="s">
        <v>129</v>
      </c>
      <c r="M1071" s="14">
        <v>44228</v>
      </c>
      <c r="N1071" s="14">
        <v>44228</v>
      </c>
      <c r="O1071">
        <v>0</v>
      </c>
      <c r="X1071" t="s">
        <v>135</v>
      </c>
      <c r="Y1071">
        <v>2</v>
      </c>
      <c r="Z1071">
        <v>2</v>
      </c>
      <c r="AA1071">
        <v>2021</v>
      </c>
      <c r="AB1071">
        <v>0</v>
      </c>
      <c r="AC1071" t="s">
        <v>8</v>
      </c>
      <c r="AD1071" t="s">
        <v>8</v>
      </c>
      <c r="AE1071">
        <v>2021</v>
      </c>
      <c r="AF1071">
        <v>2021</v>
      </c>
      <c r="AU1071"/>
    </row>
    <row r="1072" spans="1:47" x14ac:dyDescent="0.35">
      <c r="A1072" t="s">
        <v>131</v>
      </c>
      <c r="C1072" t="s">
        <v>120</v>
      </c>
      <c r="D1072" t="s">
        <v>150</v>
      </c>
      <c r="E1072" t="s">
        <v>121</v>
      </c>
      <c r="L1072" t="s">
        <v>129</v>
      </c>
      <c r="M1072" s="14">
        <v>44228</v>
      </c>
      <c r="N1072" s="14">
        <v>44228</v>
      </c>
      <c r="O1072">
        <v>0</v>
      </c>
      <c r="X1072" t="s">
        <v>132</v>
      </c>
      <c r="Y1072">
        <v>2</v>
      </c>
      <c r="Z1072">
        <v>2</v>
      </c>
      <c r="AA1072">
        <v>2021</v>
      </c>
      <c r="AB1072">
        <v>0</v>
      </c>
      <c r="AC1072" t="s">
        <v>8</v>
      </c>
      <c r="AD1072" t="s">
        <v>8</v>
      </c>
      <c r="AE1072">
        <v>2021</v>
      </c>
      <c r="AF1072">
        <v>2021</v>
      </c>
      <c r="AU1072"/>
    </row>
    <row r="1073" spans="1:47" x14ac:dyDescent="0.35">
      <c r="A1073" t="s">
        <v>153</v>
      </c>
      <c r="C1073" t="s">
        <v>120</v>
      </c>
      <c r="D1073" t="s">
        <v>150</v>
      </c>
      <c r="E1073" t="s">
        <v>121</v>
      </c>
      <c r="L1073" t="s">
        <v>129</v>
      </c>
      <c r="M1073" s="14">
        <v>44228</v>
      </c>
      <c r="N1073" s="14">
        <v>44228</v>
      </c>
      <c r="O1073">
        <v>0</v>
      </c>
      <c r="X1073" t="s">
        <v>154</v>
      </c>
      <c r="Y1073">
        <v>2</v>
      </c>
      <c r="Z1073">
        <v>2</v>
      </c>
      <c r="AA1073">
        <v>2021</v>
      </c>
      <c r="AB1073">
        <v>0</v>
      </c>
      <c r="AC1073" t="s">
        <v>8</v>
      </c>
      <c r="AD1073" t="s">
        <v>8</v>
      </c>
      <c r="AE1073">
        <v>2021</v>
      </c>
      <c r="AF1073">
        <v>2021</v>
      </c>
      <c r="AU1073"/>
    </row>
    <row r="1074" spans="1:47" x14ac:dyDescent="0.35">
      <c r="A1074" t="s">
        <v>146</v>
      </c>
      <c r="C1074" t="s">
        <v>120</v>
      </c>
      <c r="D1074" t="s">
        <v>150</v>
      </c>
      <c r="E1074" t="s">
        <v>121</v>
      </c>
      <c r="L1074" t="s">
        <v>129</v>
      </c>
      <c r="M1074" s="14">
        <v>44228</v>
      </c>
      <c r="N1074" s="14">
        <v>44228</v>
      </c>
      <c r="O1074">
        <v>0</v>
      </c>
      <c r="X1074" t="s">
        <v>147</v>
      </c>
      <c r="Y1074">
        <v>2</v>
      </c>
      <c r="Z1074">
        <v>2</v>
      </c>
      <c r="AA1074">
        <v>2021</v>
      </c>
      <c r="AB1074">
        <v>0</v>
      </c>
      <c r="AC1074" t="s">
        <v>8</v>
      </c>
      <c r="AD1074" t="s">
        <v>8</v>
      </c>
      <c r="AE1074">
        <v>2021</v>
      </c>
      <c r="AF1074">
        <v>2021</v>
      </c>
      <c r="AU1074"/>
    </row>
    <row r="1075" spans="1:47" x14ac:dyDescent="0.35">
      <c r="A1075" t="s">
        <v>133</v>
      </c>
      <c r="C1075" t="s">
        <v>120</v>
      </c>
      <c r="D1075" t="s">
        <v>150</v>
      </c>
      <c r="E1075" t="s">
        <v>121</v>
      </c>
      <c r="L1075" t="s">
        <v>129</v>
      </c>
      <c r="M1075" s="14">
        <v>44228</v>
      </c>
      <c r="N1075" s="14">
        <v>44228</v>
      </c>
      <c r="O1075">
        <v>54591.27</v>
      </c>
      <c r="X1075" t="s">
        <v>134</v>
      </c>
      <c r="Y1075">
        <v>2</v>
      </c>
      <c r="Z1075">
        <v>2</v>
      </c>
      <c r="AA1075">
        <v>2021</v>
      </c>
      <c r="AB1075">
        <v>0</v>
      </c>
      <c r="AC1075" t="s">
        <v>8</v>
      </c>
      <c r="AD1075" t="s">
        <v>8</v>
      </c>
      <c r="AE1075">
        <v>2021</v>
      </c>
      <c r="AF1075">
        <v>2021</v>
      </c>
      <c r="AU1075"/>
    </row>
    <row r="1076" spans="1:47" x14ac:dyDescent="0.35">
      <c r="B1076" t="s">
        <v>119</v>
      </c>
      <c r="C1076" t="s">
        <v>120</v>
      </c>
      <c r="D1076" t="s">
        <v>150</v>
      </c>
      <c r="E1076" t="s">
        <v>121</v>
      </c>
      <c r="L1076" t="s">
        <v>129</v>
      </c>
      <c r="M1076" s="14">
        <v>44228</v>
      </c>
      <c r="N1076" s="14">
        <v>44228</v>
      </c>
      <c r="O1076">
        <v>890000</v>
      </c>
      <c r="X1076" t="s">
        <v>119</v>
      </c>
      <c r="Y1076">
        <v>2</v>
      </c>
      <c r="Z1076">
        <v>2</v>
      </c>
      <c r="AA1076">
        <v>2021</v>
      </c>
      <c r="AB1076">
        <v>0</v>
      </c>
      <c r="AC1076" t="s">
        <v>8</v>
      </c>
      <c r="AD1076" t="s">
        <v>8</v>
      </c>
      <c r="AE1076">
        <v>2021</v>
      </c>
      <c r="AF1076">
        <v>2021</v>
      </c>
      <c r="AU1076"/>
    </row>
    <row r="1077" spans="1:47" x14ac:dyDescent="0.35">
      <c r="A1077" t="s">
        <v>148</v>
      </c>
      <c r="C1077" t="s">
        <v>120</v>
      </c>
      <c r="D1077" t="s">
        <v>150</v>
      </c>
      <c r="E1077" t="s">
        <v>162</v>
      </c>
      <c r="L1077" t="s">
        <v>129</v>
      </c>
      <c r="M1077" s="14">
        <v>44228</v>
      </c>
      <c r="N1077" s="14">
        <v>44228</v>
      </c>
      <c r="O1077">
        <v>30188472.690000001</v>
      </c>
      <c r="X1077" t="s">
        <v>152</v>
      </c>
      <c r="Y1077">
        <v>2</v>
      </c>
      <c r="Z1077">
        <v>2</v>
      </c>
      <c r="AA1077">
        <v>2021</v>
      </c>
      <c r="AB1077">
        <v>0</v>
      </c>
      <c r="AC1077" t="s">
        <v>8</v>
      </c>
      <c r="AD1077" t="s">
        <v>8</v>
      </c>
      <c r="AE1077">
        <v>2021</v>
      </c>
      <c r="AF1077">
        <v>2021</v>
      </c>
      <c r="AU1077"/>
    </row>
    <row r="1078" spans="1:47" x14ac:dyDescent="0.35">
      <c r="B1078" t="s">
        <v>140</v>
      </c>
      <c r="C1078" t="s">
        <v>120</v>
      </c>
      <c r="D1078" t="s">
        <v>150</v>
      </c>
      <c r="E1078" t="s">
        <v>121</v>
      </c>
      <c r="L1078" t="s">
        <v>129</v>
      </c>
      <c r="M1078" s="14">
        <v>44228</v>
      </c>
      <c r="N1078" s="14">
        <v>44228</v>
      </c>
      <c r="O1078">
        <v>49687.45</v>
      </c>
      <c r="X1078" t="s">
        <v>140</v>
      </c>
      <c r="Y1078">
        <v>2</v>
      </c>
      <c r="Z1078">
        <v>2</v>
      </c>
      <c r="AA1078">
        <v>2021</v>
      </c>
      <c r="AB1078">
        <v>0</v>
      </c>
      <c r="AC1078" t="s">
        <v>8</v>
      </c>
      <c r="AD1078" t="s">
        <v>8</v>
      </c>
      <c r="AE1078">
        <v>2021</v>
      </c>
      <c r="AF1078">
        <v>2021</v>
      </c>
      <c r="AU1078"/>
    </row>
    <row r="1079" spans="1:47" x14ac:dyDescent="0.35">
      <c r="A1079" t="s">
        <v>148</v>
      </c>
      <c r="C1079" t="s">
        <v>120</v>
      </c>
      <c r="D1079" t="s">
        <v>159</v>
      </c>
      <c r="E1079" t="s">
        <v>162</v>
      </c>
      <c r="L1079" t="s">
        <v>129</v>
      </c>
      <c r="M1079" s="14">
        <v>44228</v>
      </c>
      <c r="N1079" s="14">
        <v>44228</v>
      </c>
      <c r="O1079">
        <v>7815059.0300000003</v>
      </c>
      <c r="X1079" t="s">
        <v>152</v>
      </c>
      <c r="Y1079">
        <v>2</v>
      </c>
      <c r="Z1079">
        <v>2</v>
      </c>
      <c r="AA1079">
        <v>2021</v>
      </c>
      <c r="AB1079">
        <v>0</v>
      </c>
      <c r="AC1079" t="s">
        <v>8</v>
      </c>
      <c r="AD1079" t="s">
        <v>8</v>
      </c>
      <c r="AE1079">
        <v>2021</v>
      </c>
      <c r="AF1079">
        <v>2021</v>
      </c>
      <c r="AU1079"/>
    </row>
    <row r="1080" spans="1:47" x14ac:dyDescent="0.35">
      <c r="A1080" t="s">
        <v>155</v>
      </c>
      <c r="C1080" t="s">
        <v>120</v>
      </c>
      <c r="D1080" t="s">
        <v>150</v>
      </c>
      <c r="E1080" t="s">
        <v>121</v>
      </c>
      <c r="L1080" t="s">
        <v>129</v>
      </c>
      <c r="M1080" s="14">
        <v>44228</v>
      </c>
      <c r="N1080" s="14">
        <v>44228</v>
      </c>
      <c r="O1080">
        <v>0</v>
      </c>
      <c r="X1080" t="s">
        <v>156</v>
      </c>
      <c r="Y1080">
        <v>2</v>
      </c>
      <c r="Z1080">
        <v>2</v>
      </c>
      <c r="AA1080">
        <v>2021</v>
      </c>
      <c r="AB1080">
        <v>0</v>
      </c>
      <c r="AC1080" t="s">
        <v>8</v>
      </c>
      <c r="AD1080" t="s">
        <v>8</v>
      </c>
      <c r="AE1080">
        <v>2021</v>
      </c>
      <c r="AF1080">
        <v>2021</v>
      </c>
      <c r="AU1080"/>
    </row>
    <row r="1081" spans="1:47" x14ac:dyDescent="0.35">
      <c r="A1081" t="s">
        <v>160</v>
      </c>
      <c r="C1081" t="s">
        <v>120</v>
      </c>
      <c r="D1081" t="s">
        <v>159</v>
      </c>
      <c r="E1081" t="s">
        <v>162</v>
      </c>
      <c r="L1081" t="s">
        <v>129</v>
      </c>
      <c r="M1081" s="14">
        <v>44228</v>
      </c>
      <c r="N1081" s="14">
        <v>44228</v>
      </c>
      <c r="O1081">
        <v>340000</v>
      </c>
      <c r="X1081" t="s">
        <v>161</v>
      </c>
      <c r="Y1081">
        <v>2</v>
      </c>
      <c r="Z1081">
        <v>2</v>
      </c>
      <c r="AA1081">
        <v>2021</v>
      </c>
      <c r="AB1081">
        <v>0</v>
      </c>
      <c r="AC1081" t="s">
        <v>8</v>
      </c>
      <c r="AD1081" t="s">
        <v>8</v>
      </c>
      <c r="AE1081">
        <v>2021</v>
      </c>
      <c r="AF1081">
        <v>2021</v>
      </c>
      <c r="AU1081"/>
    </row>
    <row r="1082" spans="1:47" x14ac:dyDescent="0.35">
      <c r="A1082" t="s">
        <v>233</v>
      </c>
      <c r="C1082" t="s">
        <v>120</v>
      </c>
      <c r="D1082" t="s">
        <v>159</v>
      </c>
      <c r="E1082" t="s">
        <v>162</v>
      </c>
      <c r="L1082" t="s">
        <v>129</v>
      </c>
      <c r="M1082" s="14">
        <v>44228</v>
      </c>
      <c r="N1082" s="14">
        <v>44228</v>
      </c>
      <c r="O1082">
        <v>172390.51</v>
      </c>
      <c r="X1082" t="s">
        <v>234</v>
      </c>
      <c r="Y1082">
        <v>2</v>
      </c>
      <c r="Z1082">
        <v>2</v>
      </c>
      <c r="AA1082">
        <v>2021</v>
      </c>
      <c r="AB1082">
        <v>0</v>
      </c>
      <c r="AC1082" t="s">
        <v>8</v>
      </c>
      <c r="AD1082" t="s">
        <v>8</v>
      </c>
      <c r="AE1082">
        <v>2021</v>
      </c>
      <c r="AF1082">
        <v>2021</v>
      </c>
      <c r="AU1082"/>
    </row>
    <row r="1083" spans="1:47" x14ac:dyDescent="0.35">
      <c r="B1083" t="s">
        <v>137</v>
      </c>
      <c r="C1083" t="s">
        <v>120</v>
      </c>
      <c r="D1083" t="s">
        <v>150</v>
      </c>
      <c r="E1083" t="s">
        <v>121</v>
      </c>
      <c r="L1083" t="s">
        <v>129</v>
      </c>
      <c r="M1083" s="14">
        <v>44228</v>
      </c>
      <c r="N1083" s="14">
        <v>44228</v>
      </c>
      <c r="O1083">
        <v>3875238.1</v>
      </c>
      <c r="X1083" t="s">
        <v>137</v>
      </c>
      <c r="Y1083">
        <v>2</v>
      </c>
      <c r="Z1083">
        <v>2</v>
      </c>
      <c r="AA1083">
        <v>2021</v>
      </c>
      <c r="AB1083">
        <v>0</v>
      </c>
      <c r="AC1083" t="s">
        <v>8</v>
      </c>
      <c r="AD1083" t="s">
        <v>8</v>
      </c>
      <c r="AE1083">
        <v>2021</v>
      </c>
      <c r="AF1083">
        <v>2021</v>
      </c>
      <c r="AU1083"/>
    </row>
    <row r="1084" spans="1:47" x14ac:dyDescent="0.35">
      <c r="A1084" t="s">
        <v>143</v>
      </c>
      <c r="C1084" t="s">
        <v>120</v>
      </c>
      <c r="D1084" t="s">
        <v>150</v>
      </c>
      <c r="E1084" t="s">
        <v>121</v>
      </c>
      <c r="L1084" t="s">
        <v>129</v>
      </c>
      <c r="M1084" s="14">
        <v>44228</v>
      </c>
      <c r="N1084" s="14">
        <v>44228</v>
      </c>
      <c r="O1084">
        <v>24379.030000000261</v>
      </c>
      <c r="X1084" t="s">
        <v>144</v>
      </c>
      <c r="Y1084">
        <v>2</v>
      </c>
      <c r="Z1084">
        <v>2</v>
      </c>
      <c r="AA1084">
        <v>2021</v>
      </c>
      <c r="AB1084">
        <v>0</v>
      </c>
      <c r="AC1084" t="s">
        <v>8</v>
      </c>
      <c r="AD1084" t="s">
        <v>8</v>
      </c>
      <c r="AE1084">
        <v>2021</v>
      </c>
      <c r="AF1084">
        <v>2021</v>
      </c>
      <c r="AU1084"/>
    </row>
    <row r="1085" spans="1:47" x14ac:dyDescent="0.35">
      <c r="A1085" t="s">
        <v>143</v>
      </c>
      <c r="C1085" t="s">
        <v>120</v>
      </c>
      <c r="D1085" t="s">
        <v>159</v>
      </c>
      <c r="E1085" t="s">
        <v>121</v>
      </c>
      <c r="L1085" t="s">
        <v>129</v>
      </c>
      <c r="M1085" s="14">
        <v>44228</v>
      </c>
      <c r="N1085" s="14">
        <v>44228</v>
      </c>
      <c r="O1085">
        <v>8327449.54</v>
      </c>
      <c r="X1085" t="s">
        <v>144</v>
      </c>
      <c r="Y1085">
        <v>2</v>
      </c>
      <c r="Z1085">
        <v>2</v>
      </c>
      <c r="AA1085">
        <v>2021</v>
      </c>
      <c r="AB1085">
        <v>0</v>
      </c>
      <c r="AC1085" t="s">
        <v>8</v>
      </c>
      <c r="AD1085" t="s">
        <v>8</v>
      </c>
      <c r="AE1085">
        <v>2021</v>
      </c>
      <c r="AF1085">
        <v>2021</v>
      </c>
      <c r="AU1085"/>
    </row>
    <row r="1086" spans="1:47" x14ac:dyDescent="0.35">
      <c r="A1086" t="s">
        <v>145</v>
      </c>
      <c r="C1086" t="s">
        <v>120</v>
      </c>
      <c r="D1086" t="s">
        <v>150</v>
      </c>
      <c r="E1086" t="s">
        <v>121</v>
      </c>
      <c r="L1086" t="s">
        <v>129</v>
      </c>
      <c r="M1086" s="14">
        <v>44228</v>
      </c>
      <c r="N1086" s="14">
        <v>44228</v>
      </c>
      <c r="O1086">
        <v>0</v>
      </c>
      <c r="X1086" t="s">
        <v>144</v>
      </c>
      <c r="Y1086">
        <v>2</v>
      </c>
      <c r="Z1086">
        <v>2</v>
      </c>
      <c r="AA1086">
        <v>2021</v>
      </c>
      <c r="AB1086">
        <v>0</v>
      </c>
      <c r="AC1086" t="s">
        <v>8</v>
      </c>
      <c r="AD1086" t="s">
        <v>8</v>
      </c>
      <c r="AE1086">
        <v>2021</v>
      </c>
      <c r="AF1086">
        <v>2021</v>
      </c>
      <c r="AU1086"/>
    </row>
    <row r="1087" spans="1:47" x14ac:dyDescent="0.35">
      <c r="A1087" t="s">
        <v>138</v>
      </c>
      <c r="C1087" t="s">
        <v>120</v>
      </c>
      <c r="D1087" t="s">
        <v>150</v>
      </c>
      <c r="E1087" t="s">
        <v>121</v>
      </c>
      <c r="L1087" t="s">
        <v>129</v>
      </c>
      <c r="M1087" s="14">
        <v>44228</v>
      </c>
      <c r="N1087" s="14">
        <v>44228</v>
      </c>
      <c r="O1087">
        <v>5653560.3600000003</v>
      </c>
      <c r="X1087" t="s">
        <v>139</v>
      </c>
      <c r="Y1087">
        <v>2</v>
      </c>
      <c r="Z1087">
        <v>2</v>
      </c>
      <c r="AA1087">
        <v>2021</v>
      </c>
      <c r="AB1087">
        <v>0</v>
      </c>
      <c r="AC1087" t="s">
        <v>8</v>
      </c>
      <c r="AD1087" t="s">
        <v>8</v>
      </c>
      <c r="AE1087">
        <v>2021</v>
      </c>
      <c r="AF1087">
        <v>2021</v>
      </c>
      <c r="AU1087"/>
    </row>
    <row r="1088" spans="1:47" x14ac:dyDescent="0.35">
      <c r="A1088" t="s">
        <v>123</v>
      </c>
      <c r="C1088" t="s">
        <v>149</v>
      </c>
      <c r="D1088" t="s">
        <v>150</v>
      </c>
      <c r="E1088" t="s">
        <v>162</v>
      </c>
      <c r="L1088" t="s">
        <v>129</v>
      </c>
      <c r="M1088" s="14">
        <v>44228</v>
      </c>
      <c r="N1088" s="14">
        <v>44228</v>
      </c>
      <c r="O1088">
        <v>34240952.380000003</v>
      </c>
      <c r="X1088" t="s">
        <v>124</v>
      </c>
      <c r="Y1088">
        <v>2</v>
      </c>
      <c r="Z1088">
        <v>2</v>
      </c>
      <c r="AA1088">
        <v>2021</v>
      </c>
      <c r="AB1088">
        <v>0</v>
      </c>
      <c r="AC1088" t="s">
        <v>8</v>
      </c>
      <c r="AD1088" t="s">
        <v>8</v>
      </c>
      <c r="AE1088">
        <v>2021</v>
      </c>
      <c r="AF1088">
        <v>2021</v>
      </c>
      <c r="AU1088"/>
    </row>
    <row r="1089" spans="1:47" x14ac:dyDescent="0.35">
      <c r="A1089" t="s">
        <v>141</v>
      </c>
      <c r="C1089" t="s">
        <v>149</v>
      </c>
      <c r="D1089" t="s">
        <v>150</v>
      </c>
      <c r="E1089" t="s">
        <v>121</v>
      </c>
      <c r="F1089" t="s">
        <v>1</v>
      </c>
      <c r="H1089" t="s">
        <v>151</v>
      </c>
      <c r="L1089" t="s">
        <v>129</v>
      </c>
      <c r="M1089" s="14">
        <v>44228</v>
      </c>
      <c r="N1089" s="14">
        <v>44228</v>
      </c>
      <c r="O1089">
        <v>-0.01</v>
      </c>
      <c r="X1089" t="s">
        <v>142</v>
      </c>
      <c r="Y1089">
        <v>2</v>
      </c>
      <c r="Z1089">
        <v>2</v>
      </c>
      <c r="AA1089">
        <v>2021</v>
      </c>
      <c r="AB1089">
        <v>0</v>
      </c>
      <c r="AC1089" t="s">
        <v>8</v>
      </c>
      <c r="AD1089" t="s">
        <v>8</v>
      </c>
      <c r="AE1089">
        <v>2021</v>
      </c>
      <c r="AF1089">
        <v>2020</v>
      </c>
      <c r="AU1089"/>
    </row>
    <row r="1090" spans="1:47" x14ac:dyDescent="0.35">
      <c r="A1090" t="s">
        <v>133</v>
      </c>
      <c r="C1090" t="s">
        <v>149</v>
      </c>
      <c r="D1090" t="s">
        <v>150</v>
      </c>
      <c r="E1090" t="s">
        <v>121</v>
      </c>
      <c r="L1090" t="s">
        <v>129</v>
      </c>
      <c r="M1090" s="14">
        <v>44228</v>
      </c>
      <c r="N1090" s="14">
        <v>44228</v>
      </c>
      <c r="O1090">
        <v>-16.760000000000002</v>
      </c>
      <c r="X1090" t="s">
        <v>134</v>
      </c>
      <c r="Y1090">
        <v>2</v>
      </c>
      <c r="Z1090">
        <v>2</v>
      </c>
      <c r="AA1090">
        <v>2021</v>
      </c>
      <c r="AB1090">
        <v>0</v>
      </c>
      <c r="AC1090" t="s">
        <v>8</v>
      </c>
      <c r="AD1090" t="s">
        <v>8</v>
      </c>
      <c r="AE1090">
        <v>2021</v>
      </c>
      <c r="AF1090">
        <v>2021</v>
      </c>
      <c r="AU1090"/>
    </row>
    <row r="1091" spans="1:47" x14ac:dyDescent="0.35">
      <c r="A1091" t="s">
        <v>145</v>
      </c>
      <c r="C1091" t="s">
        <v>149</v>
      </c>
      <c r="D1091" t="s">
        <v>150</v>
      </c>
      <c r="E1091" t="s">
        <v>121</v>
      </c>
      <c r="L1091" t="s">
        <v>129</v>
      </c>
      <c r="M1091" s="14">
        <v>44228</v>
      </c>
      <c r="N1091" s="14">
        <v>44228</v>
      </c>
      <c r="O1091">
        <v>53635.81</v>
      </c>
      <c r="X1091" t="s">
        <v>144</v>
      </c>
      <c r="Y1091">
        <v>2</v>
      </c>
      <c r="Z1091">
        <v>2</v>
      </c>
      <c r="AA1091">
        <v>2021</v>
      </c>
      <c r="AB1091">
        <v>0</v>
      </c>
      <c r="AC1091" t="s">
        <v>8</v>
      </c>
      <c r="AD1091" t="s">
        <v>8</v>
      </c>
      <c r="AE1091">
        <v>2021</v>
      </c>
      <c r="AF1091">
        <v>2021</v>
      </c>
      <c r="AU1091"/>
    </row>
    <row r="1092" spans="1:47" x14ac:dyDescent="0.35">
      <c r="A1092" t="s">
        <v>148</v>
      </c>
      <c r="C1092" t="s">
        <v>180</v>
      </c>
      <c r="D1092" t="s">
        <v>150</v>
      </c>
      <c r="E1092" t="s">
        <v>121</v>
      </c>
      <c r="L1092" t="s">
        <v>122</v>
      </c>
      <c r="M1092" s="14">
        <v>44228</v>
      </c>
      <c r="N1092" s="14">
        <v>44228</v>
      </c>
      <c r="P1092">
        <v>468217.28</v>
      </c>
      <c r="X1092" t="s">
        <v>152</v>
      </c>
      <c r="Y1092">
        <v>2</v>
      </c>
      <c r="Z1092">
        <v>2</v>
      </c>
      <c r="AA1092">
        <v>2021</v>
      </c>
      <c r="AB1092">
        <v>0</v>
      </c>
      <c r="AC1092" t="s">
        <v>8</v>
      </c>
      <c r="AD1092" t="s">
        <v>8</v>
      </c>
      <c r="AE1092">
        <v>2021</v>
      </c>
      <c r="AF1092">
        <v>2021</v>
      </c>
      <c r="AU1092"/>
    </row>
    <row r="1093" spans="1:47" x14ac:dyDescent="0.35">
      <c r="A1093" t="s">
        <v>128</v>
      </c>
      <c r="C1093" t="s">
        <v>149</v>
      </c>
      <c r="D1093" t="s">
        <v>150</v>
      </c>
      <c r="E1093" t="s">
        <v>121</v>
      </c>
      <c r="L1093" t="s">
        <v>129</v>
      </c>
      <c r="M1093" s="14">
        <v>44228</v>
      </c>
      <c r="N1093" s="14">
        <v>44228</v>
      </c>
      <c r="O1093">
        <v>-108.93</v>
      </c>
      <c r="X1093" t="s">
        <v>119</v>
      </c>
      <c r="Y1093">
        <v>2</v>
      </c>
      <c r="Z1093">
        <v>2</v>
      </c>
      <c r="AA1093">
        <v>2021</v>
      </c>
      <c r="AB1093">
        <v>0</v>
      </c>
      <c r="AC1093" t="s">
        <v>8</v>
      </c>
      <c r="AD1093" t="s">
        <v>8</v>
      </c>
      <c r="AE1093">
        <v>2021</v>
      </c>
      <c r="AF1093">
        <v>2021</v>
      </c>
      <c r="AU1093"/>
    </row>
    <row r="1094" spans="1:47" x14ac:dyDescent="0.35">
      <c r="A1094" t="s">
        <v>165</v>
      </c>
      <c r="C1094" t="s">
        <v>149</v>
      </c>
      <c r="D1094" t="s">
        <v>159</v>
      </c>
      <c r="E1094" t="s">
        <v>162</v>
      </c>
      <c r="L1094" t="s">
        <v>129</v>
      </c>
      <c r="M1094" s="14">
        <v>44228</v>
      </c>
      <c r="N1094" s="14">
        <v>44228</v>
      </c>
      <c r="O1094">
        <v>55476.19</v>
      </c>
      <c r="X1094" t="s">
        <v>124</v>
      </c>
      <c r="Y1094">
        <v>2</v>
      </c>
      <c r="Z1094">
        <v>2</v>
      </c>
      <c r="AA1094">
        <v>2021</v>
      </c>
      <c r="AB1094">
        <v>0</v>
      </c>
      <c r="AC1094" t="s">
        <v>8</v>
      </c>
      <c r="AD1094" t="s">
        <v>8</v>
      </c>
      <c r="AE1094">
        <v>2021</v>
      </c>
      <c r="AF1094">
        <v>2021</v>
      </c>
      <c r="AU1094"/>
    </row>
    <row r="1095" spans="1:47" x14ac:dyDescent="0.35">
      <c r="A1095" t="s">
        <v>123</v>
      </c>
      <c r="C1095" t="s">
        <v>149</v>
      </c>
      <c r="D1095" t="s">
        <v>159</v>
      </c>
      <c r="E1095" t="s">
        <v>162</v>
      </c>
      <c r="L1095" t="s">
        <v>129</v>
      </c>
      <c r="M1095" s="14">
        <v>44228</v>
      </c>
      <c r="N1095" s="14">
        <v>44228</v>
      </c>
      <c r="O1095">
        <v>455238.1</v>
      </c>
      <c r="X1095" t="s">
        <v>124</v>
      </c>
      <c r="Y1095">
        <v>2</v>
      </c>
      <c r="Z1095">
        <v>2</v>
      </c>
      <c r="AA1095">
        <v>2021</v>
      </c>
      <c r="AB1095">
        <v>0</v>
      </c>
      <c r="AC1095" t="s">
        <v>8</v>
      </c>
      <c r="AD1095" t="s">
        <v>8</v>
      </c>
      <c r="AE1095">
        <v>2021</v>
      </c>
      <c r="AF1095">
        <v>2021</v>
      </c>
      <c r="AU1095"/>
    </row>
    <row r="1096" spans="1:47" x14ac:dyDescent="0.35">
      <c r="A1096" t="s">
        <v>143</v>
      </c>
      <c r="C1096" t="s">
        <v>149</v>
      </c>
      <c r="D1096" t="s">
        <v>150</v>
      </c>
      <c r="E1096" t="s">
        <v>121</v>
      </c>
      <c r="L1096" t="s">
        <v>129</v>
      </c>
      <c r="M1096" s="14">
        <v>44228</v>
      </c>
      <c r="N1096" s="14">
        <v>44228</v>
      </c>
      <c r="O1096">
        <v>3636.81</v>
      </c>
      <c r="X1096" t="s">
        <v>144</v>
      </c>
      <c r="Y1096">
        <v>2</v>
      </c>
      <c r="Z1096">
        <v>2</v>
      </c>
      <c r="AA1096">
        <v>2021</v>
      </c>
      <c r="AB1096">
        <v>0</v>
      </c>
      <c r="AC1096" t="s">
        <v>8</v>
      </c>
      <c r="AD1096" t="s">
        <v>8</v>
      </c>
      <c r="AE1096">
        <v>2021</v>
      </c>
      <c r="AF1096">
        <v>2021</v>
      </c>
      <c r="AU1096"/>
    </row>
    <row r="1097" spans="1:47" x14ac:dyDescent="0.35">
      <c r="A1097" t="s">
        <v>148</v>
      </c>
      <c r="C1097" t="s">
        <v>180</v>
      </c>
      <c r="D1097" t="s">
        <v>150</v>
      </c>
      <c r="E1097" t="s">
        <v>121</v>
      </c>
      <c r="L1097" t="s">
        <v>122</v>
      </c>
      <c r="M1097" s="14">
        <v>44228</v>
      </c>
      <c r="N1097" s="14">
        <v>44228</v>
      </c>
      <c r="P1097">
        <v>656404.68999999994</v>
      </c>
      <c r="X1097" t="s">
        <v>152</v>
      </c>
      <c r="Y1097">
        <v>2</v>
      </c>
      <c r="Z1097">
        <v>2</v>
      </c>
      <c r="AA1097">
        <v>2021</v>
      </c>
      <c r="AB1097">
        <v>0</v>
      </c>
      <c r="AC1097" t="s">
        <v>8</v>
      </c>
      <c r="AD1097" t="s">
        <v>8</v>
      </c>
      <c r="AE1097">
        <v>2021</v>
      </c>
      <c r="AF1097">
        <v>2021</v>
      </c>
      <c r="AU1097"/>
    </row>
    <row r="1098" spans="1:47" x14ac:dyDescent="0.35">
      <c r="A1098" t="s">
        <v>126</v>
      </c>
      <c r="C1098" t="s">
        <v>180</v>
      </c>
      <c r="D1098" t="s">
        <v>150</v>
      </c>
      <c r="E1098" t="s">
        <v>121</v>
      </c>
      <c r="L1098" t="s">
        <v>122</v>
      </c>
      <c r="M1098" s="14">
        <v>44228</v>
      </c>
      <c r="N1098" s="14">
        <v>44228</v>
      </c>
      <c r="P1098">
        <v>33471.75</v>
      </c>
      <c r="X1098" t="s">
        <v>127</v>
      </c>
      <c r="Y1098">
        <v>2</v>
      </c>
      <c r="Z1098">
        <v>2</v>
      </c>
      <c r="AA1098">
        <v>2021</v>
      </c>
      <c r="AB1098">
        <v>0</v>
      </c>
      <c r="AC1098" t="s">
        <v>8</v>
      </c>
      <c r="AD1098" t="s">
        <v>8</v>
      </c>
      <c r="AE1098">
        <v>2021</v>
      </c>
      <c r="AF1098">
        <v>2021</v>
      </c>
      <c r="AU1098"/>
    </row>
    <row r="1099" spans="1:47" x14ac:dyDescent="0.35">
      <c r="A1099" t="s">
        <v>145</v>
      </c>
      <c r="B1099" t="s">
        <v>119</v>
      </c>
      <c r="C1099" t="s">
        <v>149</v>
      </c>
      <c r="D1099" t="s">
        <v>150</v>
      </c>
      <c r="E1099" t="s">
        <v>121</v>
      </c>
      <c r="L1099" t="s">
        <v>129</v>
      </c>
      <c r="M1099" s="14">
        <v>44228</v>
      </c>
      <c r="N1099" s="14">
        <v>44228</v>
      </c>
      <c r="O1099">
        <v>1119047.6200000001</v>
      </c>
      <c r="X1099" t="s">
        <v>119</v>
      </c>
      <c r="Y1099">
        <v>2</v>
      </c>
      <c r="Z1099">
        <v>2</v>
      </c>
      <c r="AA1099">
        <v>2021</v>
      </c>
      <c r="AB1099">
        <v>0</v>
      </c>
      <c r="AC1099" t="s">
        <v>8</v>
      </c>
      <c r="AD1099" t="s">
        <v>8</v>
      </c>
      <c r="AE1099">
        <v>2021</v>
      </c>
      <c r="AF1099">
        <v>2021</v>
      </c>
      <c r="AU1099"/>
    </row>
    <row r="1100" spans="1:47" x14ac:dyDescent="0.35">
      <c r="A1100" t="s">
        <v>130</v>
      </c>
      <c r="C1100" t="s">
        <v>149</v>
      </c>
      <c r="D1100" t="s">
        <v>150</v>
      </c>
      <c r="E1100" t="s">
        <v>121</v>
      </c>
      <c r="F1100" t="s">
        <v>1</v>
      </c>
      <c r="L1100" t="s">
        <v>129</v>
      </c>
      <c r="M1100" s="14">
        <v>44228</v>
      </c>
      <c r="N1100" s="14">
        <v>44228</v>
      </c>
      <c r="O1100">
        <v>218571.43</v>
      </c>
      <c r="X1100" t="s">
        <v>119</v>
      </c>
      <c r="Y1100">
        <v>2</v>
      </c>
      <c r="Z1100">
        <v>2</v>
      </c>
      <c r="AA1100">
        <v>2021</v>
      </c>
      <c r="AB1100">
        <v>0</v>
      </c>
      <c r="AC1100" t="s">
        <v>8</v>
      </c>
      <c r="AD1100" t="s">
        <v>8</v>
      </c>
      <c r="AE1100">
        <v>2021</v>
      </c>
      <c r="AF1100">
        <v>2020</v>
      </c>
      <c r="AU1100"/>
    </row>
    <row r="1101" spans="1:47" x14ac:dyDescent="0.35">
      <c r="A1101" t="s">
        <v>130</v>
      </c>
      <c r="C1101" t="s">
        <v>149</v>
      </c>
      <c r="D1101" t="s">
        <v>150</v>
      </c>
      <c r="E1101" t="s">
        <v>121</v>
      </c>
      <c r="L1101" t="s">
        <v>129</v>
      </c>
      <c r="M1101" s="14">
        <v>44228</v>
      </c>
      <c r="N1101" s="14">
        <v>44228</v>
      </c>
      <c r="O1101">
        <v>1287.83</v>
      </c>
      <c r="X1101" t="s">
        <v>119</v>
      </c>
      <c r="Y1101">
        <v>2</v>
      </c>
      <c r="Z1101">
        <v>2</v>
      </c>
      <c r="AA1101">
        <v>2021</v>
      </c>
      <c r="AB1101">
        <v>0</v>
      </c>
      <c r="AC1101" t="s">
        <v>8</v>
      </c>
      <c r="AD1101" t="s">
        <v>8</v>
      </c>
      <c r="AE1101">
        <v>2021</v>
      </c>
      <c r="AF1101">
        <v>2021</v>
      </c>
      <c r="AU1101"/>
    </row>
    <row r="1102" spans="1:47" x14ac:dyDescent="0.35">
      <c r="A1102" t="s">
        <v>163</v>
      </c>
      <c r="C1102" t="s">
        <v>149</v>
      </c>
      <c r="D1102" t="s">
        <v>159</v>
      </c>
      <c r="E1102" t="s">
        <v>121</v>
      </c>
      <c r="L1102" t="s">
        <v>129</v>
      </c>
      <c r="M1102" s="14">
        <v>44228</v>
      </c>
      <c r="N1102" s="14">
        <v>44228</v>
      </c>
      <c r="O1102">
        <v>692757.43</v>
      </c>
      <c r="X1102" t="s">
        <v>164</v>
      </c>
      <c r="Y1102">
        <v>2</v>
      </c>
      <c r="Z1102">
        <v>2</v>
      </c>
      <c r="AA1102">
        <v>2021</v>
      </c>
      <c r="AB1102">
        <v>0</v>
      </c>
      <c r="AC1102" t="s">
        <v>8</v>
      </c>
      <c r="AD1102" t="s">
        <v>8</v>
      </c>
      <c r="AE1102">
        <v>2021</v>
      </c>
      <c r="AF1102">
        <v>2021</v>
      </c>
      <c r="AU1102"/>
    </row>
    <row r="1103" spans="1:47" x14ac:dyDescent="0.35">
      <c r="A1103" t="s">
        <v>155</v>
      </c>
      <c r="C1103" t="s">
        <v>180</v>
      </c>
      <c r="D1103" t="s">
        <v>150</v>
      </c>
      <c r="E1103" t="s">
        <v>121</v>
      </c>
      <c r="L1103" t="s">
        <v>122</v>
      </c>
      <c r="M1103" s="14">
        <v>44228</v>
      </c>
      <c r="N1103" s="14">
        <v>44228</v>
      </c>
      <c r="P1103">
        <v>66657.58</v>
      </c>
      <c r="X1103" t="s">
        <v>156</v>
      </c>
      <c r="Y1103">
        <v>2</v>
      </c>
      <c r="Z1103">
        <v>2</v>
      </c>
      <c r="AA1103">
        <v>2021</v>
      </c>
      <c r="AB1103">
        <v>0</v>
      </c>
      <c r="AC1103" t="s">
        <v>8</v>
      </c>
      <c r="AD1103" t="s">
        <v>8</v>
      </c>
      <c r="AE1103">
        <v>2021</v>
      </c>
      <c r="AF1103">
        <v>2021</v>
      </c>
      <c r="AU1103"/>
    </row>
    <row r="1104" spans="1:47" x14ac:dyDescent="0.35">
      <c r="A1104" t="s">
        <v>130</v>
      </c>
      <c r="C1104" t="s">
        <v>180</v>
      </c>
      <c r="D1104" t="s">
        <v>150</v>
      </c>
      <c r="E1104" t="s">
        <v>121</v>
      </c>
      <c r="L1104" t="s">
        <v>122</v>
      </c>
      <c r="M1104" s="14">
        <v>44228</v>
      </c>
      <c r="N1104" s="14">
        <v>44228</v>
      </c>
      <c r="P1104">
        <v>1722606.52</v>
      </c>
      <c r="X1104" t="s">
        <v>119</v>
      </c>
      <c r="Y1104">
        <v>2</v>
      </c>
      <c r="Z1104">
        <v>2</v>
      </c>
      <c r="AA1104">
        <v>2021</v>
      </c>
      <c r="AB1104">
        <v>0</v>
      </c>
      <c r="AC1104" t="s">
        <v>8</v>
      </c>
      <c r="AD1104" t="s">
        <v>8</v>
      </c>
      <c r="AE1104">
        <v>2021</v>
      </c>
      <c r="AF1104">
        <v>2021</v>
      </c>
      <c r="AU1104"/>
    </row>
    <row r="1105" spans="1:47" x14ac:dyDescent="0.35">
      <c r="A1105" t="s">
        <v>130</v>
      </c>
      <c r="C1105" t="s">
        <v>180</v>
      </c>
      <c r="D1105" t="s">
        <v>150</v>
      </c>
      <c r="E1105" t="s">
        <v>121</v>
      </c>
      <c r="L1105" t="s">
        <v>122</v>
      </c>
      <c r="M1105" s="14">
        <v>44228</v>
      </c>
      <c r="N1105" s="14">
        <v>44228</v>
      </c>
      <c r="P1105">
        <v>1890983.19</v>
      </c>
      <c r="X1105" t="s">
        <v>119</v>
      </c>
      <c r="Y1105">
        <v>2</v>
      </c>
      <c r="Z1105">
        <v>2</v>
      </c>
      <c r="AA1105">
        <v>2021</v>
      </c>
      <c r="AB1105">
        <v>0</v>
      </c>
      <c r="AC1105" t="s">
        <v>8</v>
      </c>
      <c r="AD1105" t="s">
        <v>8</v>
      </c>
      <c r="AE1105">
        <v>2021</v>
      </c>
      <c r="AF1105">
        <v>2021</v>
      </c>
      <c r="AU1105"/>
    </row>
    <row r="1106" spans="1:47" x14ac:dyDescent="0.35">
      <c r="A1106" t="s">
        <v>126</v>
      </c>
      <c r="C1106" t="s">
        <v>180</v>
      </c>
      <c r="D1106" t="s">
        <v>150</v>
      </c>
      <c r="E1106" t="s">
        <v>121</v>
      </c>
      <c r="L1106" t="s">
        <v>122</v>
      </c>
      <c r="M1106" s="14">
        <v>44228</v>
      </c>
      <c r="N1106" s="14">
        <v>44228</v>
      </c>
      <c r="P1106">
        <v>260947.67</v>
      </c>
      <c r="X1106" t="s">
        <v>127</v>
      </c>
      <c r="Y1106">
        <v>2</v>
      </c>
      <c r="Z1106">
        <v>2</v>
      </c>
      <c r="AA1106">
        <v>2021</v>
      </c>
      <c r="AB1106">
        <v>0</v>
      </c>
      <c r="AC1106" t="s">
        <v>8</v>
      </c>
      <c r="AD1106" t="s">
        <v>8</v>
      </c>
      <c r="AE1106">
        <v>2021</v>
      </c>
      <c r="AF1106">
        <v>2021</v>
      </c>
      <c r="AU1106"/>
    </row>
    <row r="1107" spans="1:47" x14ac:dyDescent="0.35">
      <c r="A1107" t="s">
        <v>145</v>
      </c>
      <c r="C1107" t="s">
        <v>180</v>
      </c>
      <c r="D1107" t="s">
        <v>150</v>
      </c>
      <c r="E1107" t="s">
        <v>121</v>
      </c>
      <c r="L1107" t="s">
        <v>122</v>
      </c>
      <c r="M1107" s="14">
        <v>44228</v>
      </c>
      <c r="N1107" s="14">
        <v>44228</v>
      </c>
      <c r="P1107">
        <v>904.76</v>
      </c>
      <c r="X1107" t="s">
        <v>144</v>
      </c>
      <c r="Y1107">
        <v>2</v>
      </c>
      <c r="Z1107">
        <v>2</v>
      </c>
      <c r="AA1107">
        <v>2021</v>
      </c>
      <c r="AB1107">
        <v>0</v>
      </c>
      <c r="AC1107" t="s">
        <v>8</v>
      </c>
      <c r="AD1107" t="s">
        <v>8</v>
      </c>
      <c r="AE1107">
        <v>2021</v>
      </c>
      <c r="AF1107">
        <v>2021</v>
      </c>
      <c r="AU1107"/>
    </row>
    <row r="1108" spans="1:47" x14ac:dyDescent="0.35">
      <c r="A1108" t="s">
        <v>136</v>
      </c>
      <c r="C1108" t="s">
        <v>149</v>
      </c>
      <c r="D1108" t="s">
        <v>150</v>
      </c>
      <c r="E1108" t="s">
        <v>121</v>
      </c>
      <c r="L1108" t="s">
        <v>129</v>
      </c>
      <c r="M1108" s="14">
        <v>44228</v>
      </c>
      <c r="N1108" s="14">
        <v>44228</v>
      </c>
      <c r="O1108">
        <v>63095.24</v>
      </c>
      <c r="X1108" t="s">
        <v>137</v>
      </c>
      <c r="Y1108">
        <v>2</v>
      </c>
      <c r="Z1108">
        <v>2</v>
      </c>
      <c r="AA1108">
        <v>2021</v>
      </c>
      <c r="AB1108">
        <v>0</v>
      </c>
      <c r="AC1108" t="s">
        <v>8</v>
      </c>
      <c r="AD1108" t="s">
        <v>8</v>
      </c>
      <c r="AE1108">
        <v>2021</v>
      </c>
      <c r="AF1108">
        <v>2021</v>
      </c>
      <c r="AU1108"/>
    </row>
    <row r="1109" spans="1:47" x14ac:dyDescent="0.35">
      <c r="A1109" t="s">
        <v>233</v>
      </c>
      <c r="C1109" t="s">
        <v>180</v>
      </c>
      <c r="D1109" t="s">
        <v>150</v>
      </c>
      <c r="E1109" t="s">
        <v>121</v>
      </c>
      <c r="L1109" t="s">
        <v>122</v>
      </c>
      <c r="M1109" s="14">
        <v>44228</v>
      </c>
      <c r="N1109" s="14">
        <v>44228</v>
      </c>
      <c r="P1109">
        <v>25905.5</v>
      </c>
      <c r="X1109" t="s">
        <v>234</v>
      </c>
      <c r="Y1109">
        <v>2</v>
      </c>
      <c r="Z1109">
        <v>2</v>
      </c>
      <c r="AA1109">
        <v>2021</v>
      </c>
      <c r="AB1109">
        <v>0</v>
      </c>
      <c r="AC1109" t="s">
        <v>8</v>
      </c>
      <c r="AD1109" t="s">
        <v>8</v>
      </c>
      <c r="AE1109">
        <v>2021</v>
      </c>
      <c r="AF1109">
        <v>2021</v>
      </c>
      <c r="AU1109"/>
    </row>
    <row r="1110" spans="1:47" x14ac:dyDescent="0.35">
      <c r="A1110" t="s">
        <v>130</v>
      </c>
      <c r="C1110" t="s">
        <v>149</v>
      </c>
      <c r="D1110" t="s">
        <v>150</v>
      </c>
      <c r="E1110" t="s">
        <v>121</v>
      </c>
      <c r="L1110" t="s">
        <v>129</v>
      </c>
      <c r="M1110" s="14">
        <v>44228</v>
      </c>
      <c r="N1110" s="14">
        <v>44228</v>
      </c>
      <c r="O1110">
        <v>44047.62</v>
      </c>
      <c r="X1110" t="s">
        <v>119</v>
      </c>
      <c r="Y1110">
        <v>2</v>
      </c>
      <c r="Z1110">
        <v>2</v>
      </c>
      <c r="AA1110">
        <v>2021</v>
      </c>
      <c r="AB1110">
        <v>0</v>
      </c>
      <c r="AC1110" t="s">
        <v>8</v>
      </c>
      <c r="AD1110" t="s">
        <v>8</v>
      </c>
      <c r="AE1110">
        <v>2021</v>
      </c>
      <c r="AF1110">
        <v>2021</v>
      </c>
      <c r="AU1110"/>
    </row>
    <row r="1111" spans="1:47" x14ac:dyDescent="0.35">
      <c r="A1111" t="s">
        <v>123</v>
      </c>
      <c r="C1111" t="s">
        <v>180</v>
      </c>
      <c r="D1111" t="s">
        <v>150</v>
      </c>
      <c r="E1111" t="s">
        <v>121</v>
      </c>
      <c r="L1111" t="s">
        <v>122</v>
      </c>
      <c r="M1111" s="14">
        <v>44228</v>
      </c>
      <c r="N1111" s="14">
        <v>44228</v>
      </c>
      <c r="P1111">
        <v>3257012.61</v>
      </c>
      <c r="X1111" t="s">
        <v>124</v>
      </c>
      <c r="Y1111">
        <v>2</v>
      </c>
      <c r="Z1111">
        <v>2</v>
      </c>
      <c r="AA1111">
        <v>2021</v>
      </c>
      <c r="AB1111">
        <v>0</v>
      </c>
      <c r="AC1111" t="s">
        <v>8</v>
      </c>
      <c r="AD1111" t="s">
        <v>8</v>
      </c>
      <c r="AE1111">
        <v>2021</v>
      </c>
      <c r="AF1111">
        <v>2021</v>
      </c>
      <c r="AU1111"/>
    </row>
    <row r="1112" spans="1:47" x14ac:dyDescent="0.35">
      <c r="A1112" t="s">
        <v>128</v>
      </c>
      <c r="C1112" t="s">
        <v>180</v>
      </c>
      <c r="D1112" t="s">
        <v>150</v>
      </c>
      <c r="E1112" t="s">
        <v>121</v>
      </c>
      <c r="L1112" t="s">
        <v>122</v>
      </c>
      <c r="M1112" s="14">
        <v>44228</v>
      </c>
      <c r="N1112" s="14">
        <v>44228</v>
      </c>
      <c r="P1112">
        <v>32290.09</v>
      </c>
      <c r="X1112" t="s">
        <v>119</v>
      </c>
      <c r="Y1112">
        <v>2</v>
      </c>
      <c r="Z1112">
        <v>2</v>
      </c>
      <c r="AA1112">
        <v>2021</v>
      </c>
      <c r="AB1112">
        <v>0</v>
      </c>
      <c r="AC1112" t="s">
        <v>8</v>
      </c>
      <c r="AD1112" t="s">
        <v>8</v>
      </c>
      <c r="AE1112">
        <v>2021</v>
      </c>
      <c r="AF1112">
        <v>2021</v>
      </c>
      <c r="AU1112"/>
    </row>
    <row r="1113" spans="1:47" x14ac:dyDescent="0.35">
      <c r="A1113" t="s">
        <v>148</v>
      </c>
      <c r="C1113" t="s">
        <v>180</v>
      </c>
      <c r="D1113" t="s">
        <v>150</v>
      </c>
      <c r="E1113" t="s">
        <v>121</v>
      </c>
      <c r="L1113" t="s">
        <v>122</v>
      </c>
      <c r="M1113" s="14">
        <v>44228</v>
      </c>
      <c r="N1113" s="14">
        <v>44228</v>
      </c>
      <c r="P1113">
        <v>1767.86</v>
      </c>
      <c r="X1113" t="s">
        <v>152</v>
      </c>
      <c r="Y1113">
        <v>2</v>
      </c>
      <c r="Z1113">
        <v>2</v>
      </c>
      <c r="AA1113">
        <v>2021</v>
      </c>
      <c r="AB1113">
        <v>0</v>
      </c>
      <c r="AC1113" t="s">
        <v>8</v>
      </c>
      <c r="AD1113" t="s">
        <v>8</v>
      </c>
      <c r="AE1113">
        <v>2021</v>
      </c>
      <c r="AF1113">
        <v>2021</v>
      </c>
      <c r="AU1113"/>
    </row>
    <row r="1114" spans="1:47" x14ac:dyDescent="0.35">
      <c r="A1114" t="s">
        <v>131</v>
      </c>
      <c r="C1114" t="s">
        <v>180</v>
      </c>
      <c r="D1114" t="s">
        <v>150</v>
      </c>
      <c r="E1114" t="s">
        <v>121</v>
      </c>
      <c r="L1114" t="s">
        <v>122</v>
      </c>
      <c r="M1114" s="14">
        <v>44228</v>
      </c>
      <c r="N1114" s="14">
        <v>44228</v>
      </c>
      <c r="P1114">
        <v>248662.59</v>
      </c>
      <c r="X1114" t="s">
        <v>132</v>
      </c>
      <c r="Y1114">
        <v>2</v>
      </c>
      <c r="Z1114">
        <v>2</v>
      </c>
      <c r="AA1114">
        <v>2021</v>
      </c>
      <c r="AB1114">
        <v>0</v>
      </c>
      <c r="AC1114" t="s">
        <v>8</v>
      </c>
      <c r="AD1114" t="s">
        <v>8</v>
      </c>
      <c r="AE1114">
        <v>2021</v>
      </c>
      <c r="AF1114">
        <v>2021</v>
      </c>
      <c r="AU1114"/>
    </row>
    <row r="1115" spans="1:47" x14ac:dyDescent="0.35">
      <c r="A1115" t="s">
        <v>128</v>
      </c>
      <c r="C1115" t="s">
        <v>180</v>
      </c>
      <c r="D1115" t="s">
        <v>150</v>
      </c>
      <c r="E1115" t="s">
        <v>121</v>
      </c>
      <c r="L1115" t="s">
        <v>122</v>
      </c>
      <c r="M1115" s="14">
        <v>44228</v>
      </c>
      <c r="N1115" s="14">
        <v>44228</v>
      </c>
      <c r="P1115">
        <v>31242.39</v>
      </c>
      <c r="X1115" t="s">
        <v>119</v>
      </c>
      <c r="Y1115">
        <v>2</v>
      </c>
      <c r="Z1115">
        <v>2</v>
      </c>
      <c r="AA1115">
        <v>2021</v>
      </c>
      <c r="AB1115">
        <v>0</v>
      </c>
      <c r="AC1115" t="s">
        <v>8</v>
      </c>
      <c r="AD1115" t="s">
        <v>8</v>
      </c>
      <c r="AE1115">
        <v>2021</v>
      </c>
      <c r="AF1115">
        <v>2021</v>
      </c>
      <c r="AU1115"/>
    </row>
    <row r="1116" spans="1:47" x14ac:dyDescent="0.35">
      <c r="A1116" t="s">
        <v>153</v>
      </c>
      <c r="C1116" t="s">
        <v>180</v>
      </c>
      <c r="D1116" t="s">
        <v>150</v>
      </c>
      <c r="E1116" t="s">
        <v>121</v>
      </c>
      <c r="L1116" t="s">
        <v>122</v>
      </c>
      <c r="M1116" s="14">
        <v>44228</v>
      </c>
      <c r="N1116" s="14">
        <v>44228</v>
      </c>
      <c r="P1116">
        <v>1050730.51</v>
      </c>
      <c r="X1116" t="s">
        <v>154</v>
      </c>
      <c r="Y1116">
        <v>2</v>
      </c>
      <c r="Z1116">
        <v>2</v>
      </c>
      <c r="AA1116">
        <v>2021</v>
      </c>
      <c r="AB1116">
        <v>0</v>
      </c>
      <c r="AC1116" t="s">
        <v>8</v>
      </c>
      <c r="AD1116" t="s">
        <v>8</v>
      </c>
      <c r="AE1116">
        <v>2021</v>
      </c>
      <c r="AF1116">
        <v>2021</v>
      </c>
      <c r="AU1116"/>
    </row>
    <row r="1117" spans="1:47" x14ac:dyDescent="0.35">
      <c r="A1117" t="s">
        <v>171</v>
      </c>
      <c r="C1117" t="s">
        <v>149</v>
      </c>
      <c r="D1117" t="s">
        <v>150</v>
      </c>
      <c r="E1117" t="s">
        <v>121</v>
      </c>
      <c r="F1117" t="s">
        <v>1</v>
      </c>
      <c r="L1117" t="s">
        <v>129</v>
      </c>
      <c r="M1117" s="14">
        <v>44228</v>
      </c>
      <c r="N1117" s="14">
        <v>44228</v>
      </c>
      <c r="O1117">
        <v>1051249.52</v>
      </c>
      <c r="X1117" t="s">
        <v>137</v>
      </c>
      <c r="Y1117">
        <v>2</v>
      </c>
      <c r="Z1117">
        <v>2</v>
      </c>
      <c r="AA1117">
        <v>2021</v>
      </c>
      <c r="AB1117">
        <v>0</v>
      </c>
      <c r="AC1117" t="s">
        <v>8</v>
      </c>
      <c r="AD1117" t="s">
        <v>8</v>
      </c>
      <c r="AE1117">
        <v>2021</v>
      </c>
      <c r="AF1117">
        <v>2020</v>
      </c>
      <c r="AU1117"/>
    </row>
    <row r="1118" spans="1:47" x14ac:dyDescent="0.35">
      <c r="A1118" t="s">
        <v>166</v>
      </c>
      <c r="C1118" t="s">
        <v>180</v>
      </c>
      <c r="D1118" t="s">
        <v>150</v>
      </c>
      <c r="E1118" t="s">
        <v>121</v>
      </c>
      <c r="L1118" t="s">
        <v>122</v>
      </c>
      <c r="M1118" s="14">
        <v>44228</v>
      </c>
      <c r="N1118" s="14">
        <v>44228</v>
      </c>
      <c r="P1118">
        <v>21221.72</v>
      </c>
      <c r="X1118" t="s">
        <v>167</v>
      </c>
      <c r="Y1118">
        <v>2</v>
      </c>
      <c r="Z1118">
        <v>2</v>
      </c>
      <c r="AA1118">
        <v>2021</v>
      </c>
      <c r="AB1118">
        <v>0</v>
      </c>
      <c r="AC1118" t="s">
        <v>8</v>
      </c>
      <c r="AD1118" t="s">
        <v>8</v>
      </c>
      <c r="AE1118">
        <v>2021</v>
      </c>
      <c r="AF1118">
        <v>2021</v>
      </c>
      <c r="AU1118"/>
    </row>
    <row r="1119" spans="1:47" x14ac:dyDescent="0.35">
      <c r="A1119" t="s">
        <v>123</v>
      </c>
      <c r="C1119" t="s">
        <v>180</v>
      </c>
      <c r="D1119" t="s">
        <v>150</v>
      </c>
      <c r="E1119" t="s">
        <v>121</v>
      </c>
      <c r="L1119" t="s">
        <v>122</v>
      </c>
      <c r="M1119" s="14">
        <v>44228</v>
      </c>
      <c r="N1119" s="14">
        <v>44228</v>
      </c>
      <c r="P1119">
        <v>3636.81</v>
      </c>
      <c r="X1119" t="s">
        <v>124</v>
      </c>
      <c r="Y1119">
        <v>2</v>
      </c>
      <c r="Z1119">
        <v>2</v>
      </c>
      <c r="AA1119">
        <v>2021</v>
      </c>
      <c r="AB1119">
        <v>0</v>
      </c>
      <c r="AC1119" t="s">
        <v>8</v>
      </c>
      <c r="AD1119" t="s">
        <v>8</v>
      </c>
      <c r="AE1119">
        <v>2021</v>
      </c>
      <c r="AF1119">
        <v>2021</v>
      </c>
      <c r="AU1119"/>
    </row>
    <row r="1120" spans="1:47" x14ac:dyDescent="0.35">
      <c r="A1120" t="s">
        <v>125</v>
      </c>
      <c r="C1120" t="s">
        <v>180</v>
      </c>
      <c r="D1120" t="s">
        <v>150</v>
      </c>
      <c r="E1120" t="s">
        <v>121</v>
      </c>
      <c r="L1120" t="s">
        <v>122</v>
      </c>
      <c r="M1120" s="14">
        <v>44228</v>
      </c>
      <c r="N1120" s="14">
        <v>44228</v>
      </c>
      <c r="P1120">
        <v>1877810.77</v>
      </c>
      <c r="X1120" t="s">
        <v>124</v>
      </c>
      <c r="Y1120">
        <v>2</v>
      </c>
      <c r="Z1120">
        <v>2</v>
      </c>
      <c r="AA1120">
        <v>2021</v>
      </c>
      <c r="AB1120">
        <v>0</v>
      </c>
      <c r="AC1120" t="s">
        <v>8</v>
      </c>
      <c r="AD1120" t="s">
        <v>8</v>
      </c>
      <c r="AE1120">
        <v>2021</v>
      </c>
      <c r="AF1120">
        <v>2021</v>
      </c>
      <c r="AU1120"/>
    </row>
    <row r="1121" spans="1:47" x14ac:dyDescent="0.35">
      <c r="A1121" t="s">
        <v>163</v>
      </c>
      <c r="C1121" t="s">
        <v>180</v>
      </c>
      <c r="D1121" t="s">
        <v>150</v>
      </c>
      <c r="E1121" t="s">
        <v>121</v>
      </c>
      <c r="L1121" t="s">
        <v>122</v>
      </c>
      <c r="M1121" s="14">
        <v>44228</v>
      </c>
      <c r="N1121" s="14">
        <v>44228</v>
      </c>
      <c r="P1121">
        <v>129.29</v>
      </c>
      <c r="X1121" t="s">
        <v>164</v>
      </c>
      <c r="Y1121">
        <v>2</v>
      </c>
      <c r="Z1121">
        <v>2</v>
      </c>
      <c r="AA1121">
        <v>2021</v>
      </c>
      <c r="AB1121">
        <v>0</v>
      </c>
      <c r="AC1121" t="s">
        <v>8</v>
      </c>
      <c r="AD1121" t="s">
        <v>8</v>
      </c>
      <c r="AE1121">
        <v>2021</v>
      </c>
      <c r="AF1121">
        <v>2021</v>
      </c>
      <c r="AU1121"/>
    </row>
    <row r="1122" spans="1:47" x14ac:dyDescent="0.35">
      <c r="A1122" t="s">
        <v>208</v>
      </c>
      <c r="C1122" t="s">
        <v>149</v>
      </c>
      <c r="D1122" t="s">
        <v>150</v>
      </c>
      <c r="E1122" t="s">
        <v>121</v>
      </c>
      <c r="L1122" t="s">
        <v>129</v>
      </c>
      <c r="M1122" s="14">
        <v>44228</v>
      </c>
      <c r="N1122" s="14">
        <v>44228</v>
      </c>
      <c r="O1122">
        <v>1833333.33</v>
      </c>
      <c r="X1122" t="s">
        <v>157</v>
      </c>
      <c r="Y1122">
        <v>2</v>
      </c>
      <c r="Z1122">
        <v>2</v>
      </c>
      <c r="AA1122">
        <v>2021</v>
      </c>
      <c r="AB1122">
        <v>0</v>
      </c>
      <c r="AC1122" t="s">
        <v>8</v>
      </c>
      <c r="AD1122" t="s">
        <v>8</v>
      </c>
      <c r="AE1122">
        <v>2021</v>
      </c>
      <c r="AF1122">
        <v>2021</v>
      </c>
      <c r="AU1122"/>
    </row>
    <row r="1123" spans="1:47" x14ac:dyDescent="0.35">
      <c r="A1123" t="s">
        <v>145</v>
      </c>
      <c r="B1123" t="s">
        <v>135</v>
      </c>
      <c r="C1123" t="s">
        <v>149</v>
      </c>
      <c r="D1123" t="s">
        <v>150</v>
      </c>
      <c r="E1123" t="s">
        <v>121</v>
      </c>
      <c r="L1123" t="s">
        <v>129</v>
      </c>
      <c r="M1123" s="14">
        <v>44228</v>
      </c>
      <c r="N1123" s="14">
        <v>44228</v>
      </c>
      <c r="O1123">
        <v>871428.57</v>
      </c>
      <c r="X1123" t="s">
        <v>135</v>
      </c>
      <c r="Y1123">
        <v>2</v>
      </c>
      <c r="Z1123">
        <v>2</v>
      </c>
      <c r="AA1123">
        <v>2021</v>
      </c>
      <c r="AB1123">
        <v>0</v>
      </c>
      <c r="AC1123" t="s">
        <v>8</v>
      </c>
      <c r="AD1123" t="s">
        <v>8</v>
      </c>
      <c r="AE1123">
        <v>2021</v>
      </c>
      <c r="AF1123">
        <v>2021</v>
      </c>
      <c r="AU1123"/>
    </row>
    <row r="1124" spans="1:47" x14ac:dyDescent="0.35">
      <c r="A1124" t="s">
        <v>130</v>
      </c>
      <c r="C1124" t="s">
        <v>149</v>
      </c>
      <c r="D1124" t="s">
        <v>150</v>
      </c>
      <c r="E1124" t="s">
        <v>121</v>
      </c>
      <c r="L1124" t="s">
        <v>129</v>
      </c>
      <c r="M1124" s="14">
        <v>44228</v>
      </c>
      <c r="N1124" s="14">
        <v>44228</v>
      </c>
      <c r="O1124">
        <v>7904761.9000000004</v>
      </c>
      <c r="X1124" t="s">
        <v>119</v>
      </c>
      <c r="Y1124">
        <v>2</v>
      </c>
      <c r="Z1124">
        <v>2</v>
      </c>
      <c r="AA1124">
        <v>2021</v>
      </c>
      <c r="AB1124">
        <v>0</v>
      </c>
      <c r="AC1124" t="s">
        <v>8</v>
      </c>
      <c r="AD1124" t="s">
        <v>8</v>
      </c>
      <c r="AE1124">
        <v>2021</v>
      </c>
      <c r="AF1124">
        <v>2021</v>
      </c>
      <c r="AU1124"/>
    </row>
    <row r="1125" spans="1:47" x14ac:dyDescent="0.35">
      <c r="A1125" t="s">
        <v>174</v>
      </c>
      <c r="B1125" t="s">
        <v>140</v>
      </c>
      <c r="C1125" t="s">
        <v>149</v>
      </c>
      <c r="D1125" t="s">
        <v>150</v>
      </c>
      <c r="E1125" t="s">
        <v>121</v>
      </c>
      <c r="L1125" t="s">
        <v>129</v>
      </c>
      <c r="M1125" s="14">
        <v>44228</v>
      </c>
      <c r="N1125" s="14">
        <v>44228</v>
      </c>
      <c r="O1125">
        <v>1306302.31</v>
      </c>
      <c r="X1125" t="s">
        <v>140</v>
      </c>
      <c r="Y1125">
        <v>2</v>
      </c>
      <c r="Z1125">
        <v>2</v>
      </c>
      <c r="AA1125">
        <v>2021</v>
      </c>
      <c r="AB1125">
        <v>0</v>
      </c>
      <c r="AC1125" t="s">
        <v>8</v>
      </c>
      <c r="AD1125" t="s">
        <v>8</v>
      </c>
      <c r="AE1125">
        <v>2021</v>
      </c>
      <c r="AF1125">
        <v>2021</v>
      </c>
      <c r="AU1125"/>
    </row>
    <row r="1126" spans="1:47" x14ac:dyDescent="0.35">
      <c r="A1126" t="s">
        <v>130</v>
      </c>
      <c r="C1126" t="s">
        <v>149</v>
      </c>
      <c r="D1126" t="s">
        <v>150</v>
      </c>
      <c r="E1126" t="s">
        <v>121</v>
      </c>
      <c r="L1126" t="s">
        <v>129</v>
      </c>
      <c r="M1126" s="14">
        <v>44228</v>
      </c>
      <c r="N1126" s="14">
        <v>44228</v>
      </c>
      <c r="O1126">
        <v>3647315.57</v>
      </c>
      <c r="X1126" t="s">
        <v>119</v>
      </c>
      <c r="Y1126">
        <v>2</v>
      </c>
      <c r="Z1126">
        <v>2</v>
      </c>
      <c r="AA1126">
        <v>2021</v>
      </c>
      <c r="AB1126">
        <v>0</v>
      </c>
      <c r="AC1126" t="s">
        <v>8</v>
      </c>
      <c r="AD1126" t="s">
        <v>8</v>
      </c>
      <c r="AE1126">
        <v>2021</v>
      </c>
      <c r="AF1126">
        <v>2021</v>
      </c>
      <c r="AU1126"/>
    </row>
    <row r="1127" spans="1:47" x14ac:dyDescent="0.35">
      <c r="A1127" t="s">
        <v>130</v>
      </c>
      <c r="C1127" t="s">
        <v>149</v>
      </c>
      <c r="D1127" t="s">
        <v>150</v>
      </c>
      <c r="E1127" t="s">
        <v>121</v>
      </c>
      <c r="L1127" t="s">
        <v>129</v>
      </c>
      <c r="M1127" s="14">
        <v>44228</v>
      </c>
      <c r="N1127" s="14">
        <v>44228</v>
      </c>
      <c r="O1127">
        <v>5297718.76</v>
      </c>
      <c r="X1127" t="s">
        <v>119</v>
      </c>
      <c r="Y1127">
        <v>2</v>
      </c>
      <c r="Z1127">
        <v>2</v>
      </c>
      <c r="AA1127">
        <v>2021</v>
      </c>
      <c r="AB1127">
        <v>0</v>
      </c>
      <c r="AC1127" t="s">
        <v>8</v>
      </c>
      <c r="AD1127" t="s">
        <v>8</v>
      </c>
      <c r="AE1127">
        <v>2021</v>
      </c>
      <c r="AF1127">
        <v>2021</v>
      </c>
      <c r="AU1127"/>
    </row>
    <row r="1128" spans="1:47" x14ac:dyDescent="0.35">
      <c r="A1128" t="s">
        <v>130</v>
      </c>
      <c r="C1128" t="s">
        <v>149</v>
      </c>
      <c r="D1128" t="s">
        <v>150</v>
      </c>
      <c r="E1128" t="s">
        <v>121</v>
      </c>
      <c r="L1128" t="s">
        <v>129</v>
      </c>
      <c r="M1128" s="14">
        <v>44228</v>
      </c>
      <c r="N1128" s="14">
        <v>44228</v>
      </c>
      <c r="O1128">
        <v>47619.05</v>
      </c>
      <c r="X1128" t="s">
        <v>119</v>
      </c>
      <c r="Y1128">
        <v>2</v>
      </c>
      <c r="Z1128">
        <v>2</v>
      </c>
      <c r="AA1128">
        <v>2021</v>
      </c>
      <c r="AB1128">
        <v>0</v>
      </c>
      <c r="AC1128" t="s">
        <v>8</v>
      </c>
      <c r="AD1128" t="s">
        <v>8</v>
      </c>
      <c r="AE1128">
        <v>2021</v>
      </c>
      <c r="AF1128">
        <v>2021</v>
      </c>
      <c r="AU1128"/>
    </row>
    <row r="1129" spans="1:47" x14ac:dyDescent="0.35">
      <c r="A1129" t="s">
        <v>130</v>
      </c>
      <c r="C1129" t="s">
        <v>149</v>
      </c>
      <c r="D1129" t="s">
        <v>150</v>
      </c>
      <c r="E1129" t="s">
        <v>121</v>
      </c>
      <c r="L1129" t="s">
        <v>129</v>
      </c>
      <c r="M1129" s="14">
        <v>44228</v>
      </c>
      <c r="N1129" s="14">
        <v>44228</v>
      </c>
      <c r="O1129">
        <v>8235714.29</v>
      </c>
      <c r="X1129" t="s">
        <v>119</v>
      </c>
      <c r="Y1129">
        <v>2</v>
      </c>
      <c r="Z1129">
        <v>2</v>
      </c>
      <c r="AA1129">
        <v>2021</v>
      </c>
      <c r="AB1129">
        <v>0</v>
      </c>
      <c r="AC1129" t="s">
        <v>8</v>
      </c>
      <c r="AD1129" t="s">
        <v>8</v>
      </c>
      <c r="AE1129">
        <v>2021</v>
      </c>
      <c r="AF1129">
        <v>2021</v>
      </c>
      <c r="AU1129"/>
    </row>
    <row r="1130" spans="1:47" x14ac:dyDescent="0.35">
      <c r="A1130" t="s">
        <v>130</v>
      </c>
      <c r="C1130" t="s">
        <v>149</v>
      </c>
      <c r="D1130" t="s">
        <v>150</v>
      </c>
      <c r="E1130" t="s">
        <v>121</v>
      </c>
      <c r="L1130" t="s">
        <v>129</v>
      </c>
      <c r="M1130" s="14">
        <v>44228</v>
      </c>
      <c r="N1130" s="14">
        <v>44228</v>
      </c>
      <c r="O1130">
        <v>1059032.1399999999</v>
      </c>
      <c r="X1130" t="s">
        <v>119</v>
      </c>
      <c r="Y1130">
        <v>2</v>
      </c>
      <c r="Z1130">
        <v>2</v>
      </c>
      <c r="AA1130">
        <v>2021</v>
      </c>
      <c r="AB1130">
        <v>0</v>
      </c>
      <c r="AC1130" t="s">
        <v>8</v>
      </c>
      <c r="AD1130" t="s">
        <v>8</v>
      </c>
      <c r="AE1130">
        <v>2021</v>
      </c>
      <c r="AF1130">
        <v>2021</v>
      </c>
      <c r="AU1130"/>
    </row>
    <row r="1131" spans="1:47" x14ac:dyDescent="0.35">
      <c r="A1131" t="s">
        <v>130</v>
      </c>
      <c r="C1131" t="s">
        <v>149</v>
      </c>
      <c r="D1131" t="s">
        <v>150</v>
      </c>
      <c r="E1131" t="s">
        <v>121</v>
      </c>
      <c r="L1131" t="s">
        <v>129</v>
      </c>
      <c r="M1131" s="14">
        <v>44228</v>
      </c>
      <c r="N1131" s="14">
        <v>44228</v>
      </c>
      <c r="O1131">
        <v>184459.43</v>
      </c>
      <c r="X1131" t="s">
        <v>119</v>
      </c>
      <c r="Y1131">
        <v>2</v>
      </c>
      <c r="Z1131">
        <v>2</v>
      </c>
      <c r="AA1131">
        <v>2021</v>
      </c>
      <c r="AB1131">
        <v>0</v>
      </c>
      <c r="AC1131" t="s">
        <v>8</v>
      </c>
      <c r="AD1131" t="s">
        <v>8</v>
      </c>
      <c r="AE1131">
        <v>2021</v>
      </c>
      <c r="AF1131">
        <v>2021</v>
      </c>
      <c r="AU1131"/>
    </row>
    <row r="1132" spans="1:47" x14ac:dyDescent="0.35">
      <c r="A1132" t="s">
        <v>130</v>
      </c>
      <c r="C1132" t="s">
        <v>149</v>
      </c>
      <c r="D1132" t="s">
        <v>150</v>
      </c>
      <c r="E1132" t="s">
        <v>121</v>
      </c>
      <c r="L1132" t="s">
        <v>129</v>
      </c>
      <c r="M1132" s="14">
        <v>44228</v>
      </c>
      <c r="N1132" s="14">
        <v>44228</v>
      </c>
      <c r="O1132">
        <v>245238.1</v>
      </c>
      <c r="X1132" t="s">
        <v>119</v>
      </c>
      <c r="Y1132">
        <v>2</v>
      </c>
      <c r="Z1132">
        <v>2</v>
      </c>
      <c r="AA1132">
        <v>2021</v>
      </c>
      <c r="AB1132">
        <v>0</v>
      </c>
      <c r="AC1132" t="s">
        <v>8</v>
      </c>
      <c r="AD1132" t="s">
        <v>8</v>
      </c>
      <c r="AE1132">
        <v>2021</v>
      </c>
      <c r="AF1132">
        <v>2021</v>
      </c>
      <c r="AU1132"/>
    </row>
    <row r="1133" spans="1:47" x14ac:dyDescent="0.35">
      <c r="A1133" t="s">
        <v>130</v>
      </c>
      <c r="B1133" t="s">
        <v>157</v>
      </c>
      <c r="C1133" t="s">
        <v>149</v>
      </c>
      <c r="D1133" t="s">
        <v>150</v>
      </c>
      <c r="E1133" t="s">
        <v>121</v>
      </c>
      <c r="L1133" t="s">
        <v>129</v>
      </c>
      <c r="M1133" s="14">
        <v>44228</v>
      </c>
      <c r="N1133" s="14">
        <v>44228</v>
      </c>
      <c r="O1133">
        <v>2380.9499999999998</v>
      </c>
      <c r="X1133" t="s">
        <v>157</v>
      </c>
      <c r="Y1133">
        <v>2</v>
      </c>
      <c r="Z1133">
        <v>2</v>
      </c>
      <c r="AA1133">
        <v>2021</v>
      </c>
      <c r="AB1133">
        <v>0</v>
      </c>
      <c r="AC1133" t="s">
        <v>8</v>
      </c>
      <c r="AD1133" t="s">
        <v>8</v>
      </c>
      <c r="AE1133">
        <v>2021</v>
      </c>
      <c r="AF1133">
        <v>2021</v>
      </c>
      <c r="AU1133"/>
    </row>
    <row r="1134" spans="1:47" x14ac:dyDescent="0.35">
      <c r="A1134" t="s">
        <v>130</v>
      </c>
      <c r="C1134" t="s">
        <v>149</v>
      </c>
      <c r="D1134" t="s">
        <v>150</v>
      </c>
      <c r="E1134" t="s">
        <v>121</v>
      </c>
      <c r="L1134" t="s">
        <v>129</v>
      </c>
      <c r="M1134" s="14">
        <v>44228</v>
      </c>
      <c r="N1134" s="14">
        <v>44228</v>
      </c>
      <c r="O1134">
        <v>2857142.86</v>
      </c>
      <c r="X1134" t="s">
        <v>119</v>
      </c>
      <c r="Y1134">
        <v>2</v>
      </c>
      <c r="Z1134">
        <v>2</v>
      </c>
      <c r="AA1134">
        <v>2021</v>
      </c>
      <c r="AB1134">
        <v>0</v>
      </c>
      <c r="AC1134" t="s">
        <v>8</v>
      </c>
      <c r="AD1134" t="s">
        <v>8</v>
      </c>
      <c r="AE1134">
        <v>2021</v>
      </c>
      <c r="AF1134">
        <v>2021</v>
      </c>
      <c r="AU1134"/>
    </row>
    <row r="1135" spans="1:47" x14ac:dyDescent="0.35">
      <c r="A1135" t="s">
        <v>193</v>
      </c>
      <c r="B1135" t="s">
        <v>29</v>
      </c>
      <c r="C1135" t="s">
        <v>149</v>
      </c>
      <c r="D1135" t="s">
        <v>159</v>
      </c>
      <c r="E1135" t="s">
        <v>162</v>
      </c>
      <c r="G1135" t="s">
        <v>1</v>
      </c>
      <c r="K1135" t="s">
        <v>185</v>
      </c>
      <c r="L1135" t="s">
        <v>122</v>
      </c>
      <c r="M1135" s="14">
        <v>44228</v>
      </c>
      <c r="N1135" s="14">
        <v>44228</v>
      </c>
      <c r="O1135">
        <v>0</v>
      </c>
      <c r="P1135">
        <v>238.1</v>
      </c>
      <c r="R1135">
        <v>2110700000</v>
      </c>
      <c r="S1135">
        <v>162600000</v>
      </c>
      <c r="V1135" t="s">
        <v>193</v>
      </c>
      <c r="W1135" t="s">
        <v>196</v>
      </c>
      <c r="X1135" t="s">
        <v>161</v>
      </c>
      <c r="Y1135">
        <v>2</v>
      </c>
      <c r="Z1135">
        <v>2</v>
      </c>
      <c r="AA1135">
        <v>2021</v>
      </c>
      <c r="AB1135">
        <v>238.1</v>
      </c>
      <c r="AC1135" t="s">
        <v>15</v>
      </c>
      <c r="AD1135" t="s">
        <v>72</v>
      </c>
      <c r="AE1135">
        <v>2021</v>
      </c>
      <c r="AF1135">
        <v>2021</v>
      </c>
      <c r="AU1135"/>
    </row>
    <row r="1136" spans="1:47" x14ac:dyDescent="0.35">
      <c r="A1136" t="s">
        <v>188</v>
      </c>
      <c r="B1136" t="s">
        <v>31</v>
      </c>
      <c r="C1136" t="s">
        <v>149</v>
      </c>
      <c r="D1136" t="s">
        <v>159</v>
      </c>
      <c r="E1136" t="s">
        <v>162</v>
      </c>
      <c r="G1136" t="s">
        <v>1</v>
      </c>
      <c r="K1136" t="s">
        <v>185</v>
      </c>
      <c r="L1136" t="s">
        <v>122</v>
      </c>
      <c r="M1136" s="14">
        <v>44228</v>
      </c>
      <c r="N1136" s="14">
        <v>44228</v>
      </c>
      <c r="O1136">
        <v>0</v>
      </c>
      <c r="P1136">
        <v>13.12</v>
      </c>
      <c r="R1136">
        <v>2111070000</v>
      </c>
      <c r="S1136">
        <v>161001000</v>
      </c>
      <c r="V1136" t="s">
        <v>188</v>
      </c>
      <c r="W1136" t="s">
        <v>195</v>
      </c>
      <c r="X1136" t="s">
        <v>190</v>
      </c>
      <c r="Y1136">
        <v>2</v>
      </c>
      <c r="Z1136">
        <v>2</v>
      </c>
      <c r="AA1136">
        <v>2021</v>
      </c>
      <c r="AB1136">
        <v>13.12</v>
      </c>
      <c r="AC1136" t="s">
        <v>15</v>
      </c>
      <c r="AD1136" t="s">
        <v>72</v>
      </c>
      <c r="AE1136">
        <v>2021</v>
      </c>
      <c r="AF1136">
        <v>2021</v>
      </c>
      <c r="AU1136"/>
    </row>
    <row r="1137" spans="1:47" x14ac:dyDescent="0.35">
      <c r="A1137" t="s">
        <v>133</v>
      </c>
      <c r="B1137" t="s">
        <v>41</v>
      </c>
      <c r="C1137" t="s">
        <v>149</v>
      </c>
      <c r="D1137" t="s">
        <v>150</v>
      </c>
      <c r="E1137" t="s">
        <v>121</v>
      </c>
      <c r="G1137" t="s">
        <v>1</v>
      </c>
      <c r="H1137" t="s">
        <v>206</v>
      </c>
      <c r="K1137" t="s">
        <v>185</v>
      </c>
      <c r="L1137" t="s">
        <v>122</v>
      </c>
      <c r="M1137" s="14">
        <v>44228</v>
      </c>
      <c r="N1137" s="14">
        <v>44228</v>
      </c>
      <c r="O1137">
        <v>0</v>
      </c>
      <c r="P1137">
        <v>-2931.48</v>
      </c>
      <c r="R1137">
        <v>2220110000</v>
      </c>
      <c r="S1137">
        <v>161001000</v>
      </c>
      <c r="V1137" t="s">
        <v>133</v>
      </c>
      <c r="W1137" t="s">
        <v>195</v>
      </c>
      <c r="X1137" t="s">
        <v>134</v>
      </c>
      <c r="Y1137">
        <v>2</v>
      </c>
      <c r="Z1137">
        <v>2</v>
      </c>
      <c r="AA1137">
        <v>2021</v>
      </c>
      <c r="AB1137">
        <v>2931.48</v>
      </c>
      <c r="AC1137" t="s">
        <v>15</v>
      </c>
      <c r="AD1137" t="s">
        <v>230</v>
      </c>
      <c r="AE1137">
        <v>2021</v>
      </c>
      <c r="AF1137">
        <v>2021</v>
      </c>
      <c r="AU1137"/>
    </row>
    <row r="1138" spans="1:47" x14ac:dyDescent="0.35">
      <c r="A1138" t="s">
        <v>160</v>
      </c>
      <c r="B1138" t="s">
        <v>25</v>
      </c>
      <c r="C1138" t="s">
        <v>149</v>
      </c>
      <c r="D1138" t="s">
        <v>159</v>
      </c>
      <c r="E1138" t="s">
        <v>162</v>
      </c>
      <c r="G1138" t="s">
        <v>1</v>
      </c>
      <c r="K1138" t="s">
        <v>185</v>
      </c>
      <c r="L1138" t="s">
        <v>122</v>
      </c>
      <c r="M1138" s="14">
        <v>44228</v>
      </c>
      <c r="N1138" s="14">
        <v>44228</v>
      </c>
      <c r="O1138">
        <v>0</v>
      </c>
      <c r="P1138">
        <v>123.02</v>
      </c>
      <c r="R1138">
        <v>2110672000</v>
      </c>
      <c r="S1138">
        <v>161600000</v>
      </c>
      <c r="V1138" t="s">
        <v>160</v>
      </c>
      <c r="W1138" t="s">
        <v>198</v>
      </c>
      <c r="X1138" t="s">
        <v>161</v>
      </c>
      <c r="Y1138">
        <v>2</v>
      </c>
      <c r="Z1138">
        <v>2</v>
      </c>
      <c r="AA1138">
        <v>2021</v>
      </c>
      <c r="AB1138">
        <v>123.02</v>
      </c>
      <c r="AC1138" t="s">
        <v>15</v>
      </c>
      <c r="AD1138" t="s">
        <v>72</v>
      </c>
      <c r="AE1138">
        <v>2021</v>
      </c>
      <c r="AF1138">
        <v>2021</v>
      </c>
      <c r="AU1138"/>
    </row>
    <row r="1139" spans="1:47" x14ac:dyDescent="0.35">
      <c r="A1139" t="s">
        <v>188</v>
      </c>
      <c r="B1139" t="s">
        <v>31</v>
      </c>
      <c r="C1139" t="s">
        <v>149</v>
      </c>
      <c r="D1139" t="s">
        <v>159</v>
      </c>
      <c r="E1139" t="s">
        <v>162</v>
      </c>
      <c r="G1139" t="s">
        <v>1</v>
      </c>
      <c r="K1139" t="s">
        <v>185</v>
      </c>
      <c r="L1139" t="s">
        <v>122</v>
      </c>
      <c r="M1139" s="14">
        <v>44228</v>
      </c>
      <c r="N1139" s="14">
        <v>44228</v>
      </c>
      <c r="O1139">
        <v>0</v>
      </c>
      <c r="P1139">
        <v>864.73</v>
      </c>
      <c r="R1139">
        <v>2111070000</v>
      </c>
      <c r="S1139">
        <v>162600000</v>
      </c>
      <c r="V1139" t="s">
        <v>188</v>
      </c>
      <c r="W1139" t="s">
        <v>196</v>
      </c>
      <c r="X1139" t="s">
        <v>190</v>
      </c>
      <c r="Y1139">
        <v>2</v>
      </c>
      <c r="Z1139">
        <v>2</v>
      </c>
      <c r="AA1139">
        <v>2021</v>
      </c>
      <c r="AB1139">
        <v>864.73</v>
      </c>
      <c r="AC1139" t="s">
        <v>15</v>
      </c>
      <c r="AD1139" t="s">
        <v>72</v>
      </c>
      <c r="AE1139">
        <v>2021</v>
      </c>
      <c r="AF1139">
        <v>2021</v>
      </c>
      <c r="AU1139"/>
    </row>
    <row r="1140" spans="1:47" x14ac:dyDescent="0.35">
      <c r="A1140" t="s">
        <v>193</v>
      </c>
      <c r="B1140" t="s">
        <v>29</v>
      </c>
      <c r="C1140" t="s">
        <v>149</v>
      </c>
      <c r="D1140" t="s">
        <v>159</v>
      </c>
      <c r="E1140" t="s">
        <v>162</v>
      </c>
      <c r="G1140" t="s">
        <v>1</v>
      </c>
      <c r="K1140" t="s">
        <v>185</v>
      </c>
      <c r="L1140" t="s">
        <v>122</v>
      </c>
      <c r="M1140" s="14">
        <v>44228</v>
      </c>
      <c r="N1140" s="14">
        <v>44228</v>
      </c>
      <c r="O1140">
        <v>0</v>
      </c>
      <c r="P1140">
        <v>714.29</v>
      </c>
      <c r="R1140">
        <v>2110700000</v>
      </c>
      <c r="S1140">
        <v>161900000</v>
      </c>
      <c r="V1140" t="s">
        <v>193</v>
      </c>
      <c r="W1140" t="s">
        <v>199</v>
      </c>
      <c r="X1140" t="s">
        <v>161</v>
      </c>
      <c r="Y1140">
        <v>2</v>
      </c>
      <c r="Z1140">
        <v>2</v>
      </c>
      <c r="AA1140">
        <v>2021</v>
      </c>
      <c r="AB1140">
        <v>714.29</v>
      </c>
      <c r="AC1140" t="s">
        <v>15</v>
      </c>
      <c r="AD1140" t="s">
        <v>72</v>
      </c>
      <c r="AE1140">
        <v>2021</v>
      </c>
      <c r="AF1140">
        <v>2021</v>
      </c>
      <c r="AU1140"/>
    </row>
    <row r="1141" spans="1:47" x14ac:dyDescent="0.35">
      <c r="A1141" t="s">
        <v>193</v>
      </c>
      <c r="B1141" t="s">
        <v>29</v>
      </c>
      <c r="C1141" t="s">
        <v>149</v>
      </c>
      <c r="D1141" t="s">
        <v>159</v>
      </c>
      <c r="E1141" t="s">
        <v>162</v>
      </c>
      <c r="G1141" t="s">
        <v>1</v>
      </c>
      <c r="K1141" t="s">
        <v>185</v>
      </c>
      <c r="L1141" t="s">
        <v>122</v>
      </c>
      <c r="M1141" s="14">
        <v>44228</v>
      </c>
      <c r="N1141" s="14">
        <v>44228</v>
      </c>
      <c r="O1141">
        <v>0</v>
      </c>
      <c r="P1141">
        <v>595.24</v>
      </c>
      <c r="R1141">
        <v>2110700000</v>
      </c>
      <c r="S1141">
        <v>162800000</v>
      </c>
      <c r="V1141" t="s">
        <v>193</v>
      </c>
      <c r="W1141" t="s">
        <v>204</v>
      </c>
      <c r="X1141" t="s">
        <v>161</v>
      </c>
      <c r="Y1141">
        <v>2</v>
      </c>
      <c r="Z1141">
        <v>2</v>
      </c>
      <c r="AA1141">
        <v>2021</v>
      </c>
      <c r="AB1141">
        <v>595.24</v>
      </c>
      <c r="AC1141" t="s">
        <v>15</v>
      </c>
      <c r="AD1141" t="s">
        <v>72</v>
      </c>
      <c r="AE1141">
        <v>2021</v>
      </c>
      <c r="AF1141">
        <v>2021</v>
      </c>
      <c r="AU1141"/>
    </row>
    <row r="1142" spans="1:47" x14ac:dyDescent="0.35">
      <c r="A1142" t="s">
        <v>133</v>
      </c>
      <c r="B1142" t="s">
        <v>42</v>
      </c>
      <c r="C1142" t="s">
        <v>149</v>
      </c>
      <c r="D1142" t="s">
        <v>150</v>
      </c>
      <c r="E1142" t="s">
        <v>121</v>
      </c>
      <c r="G1142" t="s">
        <v>1</v>
      </c>
      <c r="H1142" t="s">
        <v>206</v>
      </c>
      <c r="K1142" t="s">
        <v>185</v>
      </c>
      <c r="L1142" t="s">
        <v>122</v>
      </c>
      <c r="M1142" s="14">
        <v>44228</v>
      </c>
      <c r="N1142" s="14">
        <v>44228</v>
      </c>
      <c r="O1142">
        <v>0</v>
      </c>
      <c r="P1142">
        <v>-17547.62</v>
      </c>
      <c r="R1142">
        <v>2220120000</v>
      </c>
      <c r="S1142">
        <v>161001000</v>
      </c>
      <c r="V1142" t="s">
        <v>133</v>
      </c>
      <c r="W1142" t="s">
        <v>195</v>
      </c>
      <c r="X1142" t="s">
        <v>134</v>
      </c>
      <c r="Y1142">
        <v>2</v>
      </c>
      <c r="Z1142">
        <v>2</v>
      </c>
      <c r="AA1142">
        <v>2021</v>
      </c>
      <c r="AB1142">
        <v>17547.62</v>
      </c>
      <c r="AC1142" t="s">
        <v>15</v>
      </c>
      <c r="AD1142" t="s">
        <v>230</v>
      </c>
      <c r="AE1142">
        <v>2021</v>
      </c>
      <c r="AF1142">
        <v>2021</v>
      </c>
      <c r="AU1142"/>
    </row>
    <row r="1143" spans="1:47" x14ac:dyDescent="0.35">
      <c r="A1143" t="s">
        <v>193</v>
      </c>
      <c r="B1143" t="s">
        <v>29</v>
      </c>
      <c r="C1143" t="s">
        <v>149</v>
      </c>
      <c r="D1143" t="s">
        <v>159</v>
      </c>
      <c r="E1143" t="s">
        <v>162</v>
      </c>
      <c r="G1143" t="s">
        <v>1</v>
      </c>
      <c r="K1143" t="s">
        <v>185</v>
      </c>
      <c r="L1143" t="s">
        <v>122</v>
      </c>
      <c r="M1143" s="14">
        <v>44228</v>
      </c>
      <c r="N1143" s="14">
        <v>44228</v>
      </c>
      <c r="O1143">
        <v>0</v>
      </c>
      <c r="P1143">
        <v>428.57</v>
      </c>
      <c r="R1143">
        <v>2110700000</v>
      </c>
      <c r="S1143">
        <v>161700000</v>
      </c>
      <c r="V1143" t="s">
        <v>193</v>
      </c>
      <c r="W1143" t="s">
        <v>210</v>
      </c>
      <c r="X1143" t="s">
        <v>161</v>
      </c>
      <c r="Y1143">
        <v>2</v>
      </c>
      <c r="Z1143">
        <v>2</v>
      </c>
      <c r="AA1143">
        <v>2021</v>
      </c>
      <c r="AB1143">
        <v>428.57</v>
      </c>
      <c r="AC1143" t="s">
        <v>15</v>
      </c>
      <c r="AD1143" t="s">
        <v>72</v>
      </c>
      <c r="AE1143">
        <v>2021</v>
      </c>
      <c r="AF1143">
        <v>2021</v>
      </c>
      <c r="AU1143"/>
    </row>
    <row r="1144" spans="1:47" x14ac:dyDescent="0.35">
      <c r="A1144" t="s">
        <v>193</v>
      </c>
      <c r="B1144" t="s">
        <v>29</v>
      </c>
      <c r="C1144" t="s">
        <v>149</v>
      </c>
      <c r="D1144" t="s">
        <v>159</v>
      </c>
      <c r="E1144" t="s">
        <v>162</v>
      </c>
      <c r="G1144" t="s">
        <v>1</v>
      </c>
      <c r="K1144" t="s">
        <v>185</v>
      </c>
      <c r="L1144" t="s">
        <v>122</v>
      </c>
      <c r="M1144" s="14">
        <v>44228</v>
      </c>
      <c r="N1144" s="14">
        <v>44228</v>
      </c>
      <c r="O1144">
        <v>0</v>
      </c>
      <c r="P1144">
        <v>29.76</v>
      </c>
      <c r="R1144">
        <v>2110700000</v>
      </c>
      <c r="S1144">
        <v>161800000</v>
      </c>
      <c r="V1144" t="s">
        <v>193</v>
      </c>
      <c r="W1144" t="s">
        <v>197</v>
      </c>
      <c r="X1144" t="s">
        <v>161</v>
      </c>
      <c r="Y1144">
        <v>2</v>
      </c>
      <c r="Z1144">
        <v>2</v>
      </c>
      <c r="AA1144">
        <v>2021</v>
      </c>
      <c r="AB1144">
        <v>29.76</v>
      </c>
      <c r="AC1144" t="s">
        <v>15</v>
      </c>
      <c r="AD1144" t="s">
        <v>72</v>
      </c>
      <c r="AE1144">
        <v>2021</v>
      </c>
      <c r="AF1144">
        <v>2021</v>
      </c>
      <c r="AU1144"/>
    </row>
    <row r="1145" spans="1:47" x14ac:dyDescent="0.35">
      <c r="A1145" t="s">
        <v>160</v>
      </c>
      <c r="B1145" t="s">
        <v>25</v>
      </c>
      <c r="C1145" t="s">
        <v>149</v>
      </c>
      <c r="D1145" t="s">
        <v>159</v>
      </c>
      <c r="E1145" t="s">
        <v>162</v>
      </c>
      <c r="G1145" t="s">
        <v>1</v>
      </c>
      <c r="K1145" t="s">
        <v>185</v>
      </c>
      <c r="L1145" t="s">
        <v>122</v>
      </c>
      <c r="M1145" s="14">
        <v>44228</v>
      </c>
      <c r="N1145" s="14">
        <v>44228</v>
      </c>
      <c r="O1145">
        <v>0</v>
      </c>
      <c r="P1145">
        <v>389.16</v>
      </c>
      <c r="R1145">
        <v>2110672000</v>
      </c>
      <c r="S1145">
        <v>161300000</v>
      </c>
      <c r="V1145" t="s">
        <v>160</v>
      </c>
      <c r="W1145" t="s">
        <v>192</v>
      </c>
      <c r="X1145" t="s">
        <v>161</v>
      </c>
      <c r="Y1145">
        <v>2</v>
      </c>
      <c r="Z1145">
        <v>2</v>
      </c>
      <c r="AA1145">
        <v>2021</v>
      </c>
      <c r="AB1145">
        <v>389.16</v>
      </c>
      <c r="AC1145" t="s">
        <v>15</v>
      </c>
      <c r="AD1145" t="s">
        <v>72</v>
      </c>
      <c r="AE1145">
        <v>2021</v>
      </c>
      <c r="AF1145">
        <v>2021</v>
      </c>
      <c r="AU1145"/>
    </row>
    <row r="1146" spans="1:47" x14ac:dyDescent="0.35">
      <c r="A1146" t="s">
        <v>188</v>
      </c>
      <c r="B1146" t="s">
        <v>31</v>
      </c>
      <c r="C1146" t="s">
        <v>149</v>
      </c>
      <c r="D1146" t="s">
        <v>159</v>
      </c>
      <c r="E1146" t="s">
        <v>162</v>
      </c>
      <c r="G1146" t="s">
        <v>1</v>
      </c>
      <c r="K1146" t="s">
        <v>185</v>
      </c>
      <c r="L1146" t="s">
        <v>122</v>
      </c>
      <c r="M1146" s="14">
        <v>44228</v>
      </c>
      <c r="N1146" s="14">
        <v>44228</v>
      </c>
      <c r="O1146">
        <v>0</v>
      </c>
      <c r="P1146">
        <v>71.430000000000007</v>
      </c>
      <c r="R1146">
        <v>2111070000</v>
      </c>
      <c r="S1146">
        <v>161001000</v>
      </c>
      <c r="V1146" t="s">
        <v>188</v>
      </c>
      <c r="W1146" t="s">
        <v>195</v>
      </c>
      <c r="X1146" t="s">
        <v>190</v>
      </c>
      <c r="Y1146">
        <v>2</v>
      </c>
      <c r="Z1146">
        <v>2</v>
      </c>
      <c r="AA1146">
        <v>2021</v>
      </c>
      <c r="AB1146">
        <v>71.430000000000007</v>
      </c>
      <c r="AC1146" t="s">
        <v>15</v>
      </c>
      <c r="AD1146" t="s">
        <v>72</v>
      </c>
      <c r="AE1146">
        <v>2021</v>
      </c>
      <c r="AF1146">
        <v>2021</v>
      </c>
      <c r="AU1146"/>
    </row>
    <row r="1147" spans="1:47" x14ac:dyDescent="0.35">
      <c r="A1147" t="s">
        <v>193</v>
      </c>
      <c r="B1147" t="s">
        <v>29</v>
      </c>
      <c r="C1147" t="s">
        <v>149</v>
      </c>
      <c r="D1147" t="s">
        <v>159</v>
      </c>
      <c r="E1147" t="s">
        <v>162</v>
      </c>
      <c r="G1147" t="s">
        <v>1</v>
      </c>
      <c r="K1147" t="s">
        <v>185</v>
      </c>
      <c r="L1147" t="s">
        <v>122</v>
      </c>
      <c r="M1147" s="14">
        <v>44228</v>
      </c>
      <c r="N1147" s="14">
        <v>44228</v>
      </c>
      <c r="O1147">
        <v>0</v>
      </c>
      <c r="P1147">
        <v>714.29</v>
      </c>
      <c r="R1147">
        <v>2110700000</v>
      </c>
      <c r="S1147">
        <v>162600000</v>
      </c>
      <c r="V1147" t="s">
        <v>193</v>
      </c>
      <c r="W1147" t="s">
        <v>196</v>
      </c>
      <c r="X1147" t="s">
        <v>161</v>
      </c>
      <c r="Y1147">
        <v>2</v>
      </c>
      <c r="Z1147">
        <v>2</v>
      </c>
      <c r="AA1147">
        <v>2021</v>
      </c>
      <c r="AB1147">
        <v>714.29</v>
      </c>
      <c r="AC1147" t="s">
        <v>15</v>
      </c>
      <c r="AD1147" t="s">
        <v>72</v>
      </c>
      <c r="AE1147">
        <v>2021</v>
      </c>
      <c r="AF1147">
        <v>2021</v>
      </c>
      <c r="AU1147"/>
    </row>
    <row r="1148" spans="1:47" x14ac:dyDescent="0.35">
      <c r="A1148" t="s">
        <v>123</v>
      </c>
      <c r="B1148" t="s">
        <v>47</v>
      </c>
      <c r="C1148" t="s">
        <v>149</v>
      </c>
      <c r="D1148" t="s">
        <v>150</v>
      </c>
      <c r="E1148" t="s">
        <v>121</v>
      </c>
      <c r="G1148" t="s">
        <v>1</v>
      </c>
      <c r="H1148" t="s">
        <v>206</v>
      </c>
      <c r="K1148" t="s">
        <v>185</v>
      </c>
      <c r="L1148" t="s">
        <v>122</v>
      </c>
      <c r="M1148" s="14">
        <v>44228</v>
      </c>
      <c r="N1148" s="14">
        <v>44228</v>
      </c>
      <c r="O1148">
        <v>0</v>
      </c>
      <c r="P1148">
        <v>-14278.57</v>
      </c>
      <c r="R1148">
        <v>2220913000</v>
      </c>
      <c r="S1148">
        <v>161100000</v>
      </c>
      <c r="V1148" t="s">
        <v>123</v>
      </c>
      <c r="W1148" t="s">
        <v>212</v>
      </c>
      <c r="X1148" t="s">
        <v>124</v>
      </c>
      <c r="Y1148">
        <v>2</v>
      </c>
      <c r="Z1148">
        <v>2</v>
      </c>
      <c r="AA1148">
        <v>2021</v>
      </c>
      <c r="AB1148">
        <v>14278.57</v>
      </c>
      <c r="AC1148" t="s">
        <v>15</v>
      </c>
      <c r="AD1148" t="s">
        <v>14</v>
      </c>
      <c r="AE1148">
        <v>2021</v>
      </c>
      <c r="AF1148">
        <v>2021</v>
      </c>
      <c r="AU1148"/>
    </row>
    <row r="1149" spans="1:47" x14ac:dyDescent="0.35">
      <c r="A1149" t="s">
        <v>172</v>
      </c>
      <c r="C1149" t="s">
        <v>149</v>
      </c>
      <c r="D1149" t="s">
        <v>150</v>
      </c>
      <c r="E1149" t="s">
        <v>162</v>
      </c>
      <c r="K1149" t="s">
        <v>185</v>
      </c>
      <c r="L1149" t="s">
        <v>122</v>
      </c>
      <c r="M1149" s="14">
        <v>44229</v>
      </c>
      <c r="N1149" s="14">
        <v>44229</v>
      </c>
      <c r="P1149">
        <v>1094965.03</v>
      </c>
      <c r="X1149" t="s">
        <v>135</v>
      </c>
      <c r="Y1149">
        <v>2</v>
      </c>
      <c r="Z1149">
        <v>2</v>
      </c>
      <c r="AA1149">
        <v>2021</v>
      </c>
      <c r="AB1149">
        <v>0</v>
      </c>
      <c r="AC1149" t="s">
        <v>8</v>
      </c>
      <c r="AD1149" t="s">
        <v>8</v>
      </c>
      <c r="AE1149">
        <v>2021</v>
      </c>
      <c r="AF1149">
        <v>2021</v>
      </c>
      <c r="AU1149"/>
    </row>
    <row r="1150" spans="1:47" x14ac:dyDescent="0.35">
      <c r="A1150" t="s">
        <v>131</v>
      </c>
      <c r="C1150" t="s">
        <v>149</v>
      </c>
      <c r="D1150" t="s">
        <v>150</v>
      </c>
      <c r="E1150" t="s">
        <v>121</v>
      </c>
      <c r="J1150" t="s">
        <v>6</v>
      </c>
      <c r="K1150" t="s">
        <v>185</v>
      </c>
      <c r="L1150" t="s">
        <v>122</v>
      </c>
      <c r="M1150" s="14">
        <v>44211</v>
      </c>
      <c r="N1150" s="14">
        <v>44229</v>
      </c>
      <c r="P1150">
        <v>989011.8</v>
      </c>
      <c r="X1150" t="s">
        <v>132</v>
      </c>
      <c r="Y1150">
        <v>1</v>
      </c>
      <c r="Z1150">
        <v>2</v>
      </c>
      <c r="AA1150">
        <v>2021</v>
      </c>
      <c r="AB1150">
        <v>0</v>
      </c>
      <c r="AC1150" t="s">
        <v>8</v>
      </c>
      <c r="AD1150" t="s">
        <v>8</v>
      </c>
      <c r="AE1150">
        <v>2021</v>
      </c>
      <c r="AF1150">
        <v>2021</v>
      </c>
      <c r="AU1150"/>
    </row>
    <row r="1151" spans="1:47" x14ac:dyDescent="0.35">
      <c r="A1151" t="s">
        <v>133</v>
      </c>
      <c r="C1151" t="s">
        <v>149</v>
      </c>
      <c r="D1151" t="s">
        <v>150</v>
      </c>
      <c r="E1151" t="s">
        <v>121</v>
      </c>
      <c r="J1151" t="s">
        <v>6</v>
      </c>
      <c r="K1151" t="s">
        <v>185</v>
      </c>
      <c r="L1151" t="s">
        <v>122</v>
      </c>
      <c r="M1151" s="14">
        <v>44211</v>
      </c>
      <c r="N1151" s="14">
        <v>44229</v>
      </c>
      <c r="P1151">
        <v>53635.79</v>
      </c>
      <c r="X1151" t="s">
        <v>134</v>
      </c>
      <c r="Y1151">
        <v>1</v>
      </c>
      <c r="Z1151">
        <v>2</v>
      </c>
      <c r="AA1151">
        <v>2021</v>
      </c>
      <c r="AB1151">
        <v>0</v>
      </c>
      <c r="AC1151" t="s">
        <v>8</v>
      </c>
      <c r="AD1151" t="s">
        <v>8</v>
      </c>
      <c r="AE1151">
        <v>2021</v>
      </c>
      <c r="AF1151">
        <v>2021</v>
      </c>
      <c r="AU1151"/>
    </row>
    <row r="1152" spans="1:47" x14ac:dyDescent="0.35">
      <c r="A1152" t="s">
        <v>123</v>
      </c>
      <c r="C1152" t="s">
        <v>149</v>
      </c>
      <c r="D1152" t="s">
        <v>150</v>
      </c>
      <c r="E1152" t="s">
        <v>121</v>
      </c>
      <c r="J1152" t="s">
        <v>5</v>
      </c>
      <c r="K1152" t="s">
        <v>185</v>
      </c>
      <c r="L1152" t="s">
        <v>122</v>
      </c>
      <c r="M1152" s="14">
        <v>44211</v>
      </c>
      <c r="N1152" s="14">
        <v>44229</v>
      </c>
      <c r="P1152">
        <v>31242.39</v>
      </c>
      <c r="X1152" t="s">
        <v>124</v>
      </c>
      <c r="Y1152">
        <v>1</v>
      </c>
      <c r="Z1152">
        <v>2</v>
      </c>
      <c r="AA1152">
        <v>2021</v>
      </c>
      <c r="AB1152">
        <v>0</v>
      </c>
      <c r="AC1152" t="s">
        <v>8</v>
      </c>
      <c r="AD1152" t="s">
        <v>8</v>
      </c>
      <c r="AE1152">
        <v>2021</v>
      </c>
      <c r="AF1152">
        <v>2021</v>
      </c>
      <c r="AU1152"/>
    </row>
    <row r="1153" spans="1:47" x14ac:dyDescent="0.35">
      <c r="A1153" t="s">
        <v>160</v>
      </c>
      <c r="B1153" t="s">
        <v>25</v>
      </c>
      <c r="C1153" t="s">
        <v>149</v>
      </c>
      <c r="D1153" t="s">
        <v>159</v>
      </c>
      <c r="E1153" t="s">
        <v>162</v>
      </c>
      <c r="G1153" t="s">
        <v>1</v>
      </c>
      <c r="K1153" t="s">
        <v>185</v>
      </c>
      <c r="L1153" t="s">
        <v>122</v>
      </c>
      <c r="M1153" s="14">
        <v>44229</v>
      </c>
      <c r="N1153" s="14">
        <v>44229</v>
      </c>
      <c r="O1153">
        <v>0</v>
      </c>
      <c r="P1153">
        <v>898.5</v>
      </c>
      <c r="R1153">
        <v>2110672000</v>
      </c>
      <c r="S1153">
        <v>161300000</v>
      </c>
      <c r="V1153" t="s">
        <v>160</v>
      </c>
      <c r="W1153" t="s">
        <v>192</v>
      </c>
      <c r="X1153" t="s">
        <v>161</v>
      </c>
      <c r="Y1153">
        <v>2</v>
      </c>
      <c r="Z1153">
        <v>2</v>
      </c>
      <c r="AA1153">
        <v>2021</v>
      </c>
      <c r="AB1153">
        <v>898.5</v>
      </c>
      <c r="AC1153" t="s">
        <v>15</v>
      </c>
      <c r="AD1153" t="s">
        <v>72</v>
      </c>
      <c r="AE1153">
        <v>2021</v>
      </c>
      <c r="AF1153">
        <v>2021</v>
      </c>
      <c r="AU1153"/>
    </row>
    <row r="1154" spans="1:47" x14ac:dyDescent="0.35">
      <c r="A1154" t="s">
        <v>188</v>
      </c>
      <c r="B1154" t="s">
        <v>31</v>
      </c>
      <c r="C1154" t="s">
        <v>149</v>
      </c>
      <c r="D1154" t="s">
        <v>159</v>
      </c>
      <c r="E1154" t="s">
        <v>162</v>
      </c>
      <c r="G1154" t="s">
        <v>1</v>
      </c>
      <c r="K1154" t="s">
        <v>185</v>
      </c>
      <c r="L1154" t="s">
        <v>122</v>
      </c>
      <c r="M1154" s="14">
        <v>44229</v>
      </c>
      <c r="N1154" s="14">
        <v>44229</v>
      </c>
      <c r="O1154">
        <v>0</v>
      </c>
      <c r="P1154">
        <v>265.49</v>
      </c>
      <c r="R1154">
        <v>2111070000</v>
      </c>
      <c r="S1154">
        <v>162800000</v>
      </c>
      <c r="V1154" t="s">
        <v>188</v>
      </c>
      <c r="W1154" t="s">
        <v>204</v>
      </c>
      <c r="X1154" t="s">
        <v>190</v>
      </c>
      <c r="Y1154">
        <v>2</v>
      </c>
      <c r="Z1154">
        <v>2</v>
      </c>
      <c r="AA1154">
        <v>2021</v>
      </c>
      <c r="AB1154">
        <v>265.49</v>
      </c>
      <c r="AC1154" t="s">
        <v>15</v>
      </c>
      <c r="AD1154" t="s">
        <v>72</v>
      </c>
      <c r="AE1154">
        <v>2021</v>
      </c>
      <c r="AF1154">
        <v>2021</v>
      </c>
      <c r="AU1154"/>
    </row>
    <row r="1155" spans="1:47" x14ac:dyDescent="0.35">
      <c r="A1155" t="s">
        <v>193</v>
      </c>
      <c r="B1155" t="s">
        <v>29</v>
      </c>
      <c r="C1155" t="s">
        <v>149</v>
      </c>
      <c r="D1155" t="s">
        <v>159</v>
      </c>
      <c r="E1155" t="s">
        <v>162</v>
      </c>
      <c r="G1155" t="s">
        <v>1</v>
      </c>
      <c r="K1155" t="s">
        <v>185</v>
      </c>
      <c r="L1155" t="s">
        <v>122</v>
      </c>
      <c r="M1155" s="14">
        <v>44229</v>
      </c>
      <c r="N1155" s="14">
        <v>44229</v>
      </c>
      <c r="O1155">
        <v>0</v>
      </c>
      <c r="P1155">
        <v>123.81</v>
      </c>
      <c r="R1155">
        <v>2110700000</v>
      </c>
      <c r="S1155">
        <v>162100000</v>
      </c>
      <c r="V1155" t="s">
        <v>193</v>
      </c>
      <c r="W1155" t="s">
        <v>214</v>
      </c>
      <c r="X1155" t="s">
        <v>161</v>
      </c>
      <c r="Y1155">
        <v>2</v>
      </c>
      <c r="Z1155">
        <v>2</v>
      </c>
      <c r="AA1155">
        <v>2021</v>
      </c>
      <c r="AB1155">
        <v>123.81</v>
      </c>
      <c r="AC1155" t="s">
        <v>15</v>
      </c>
      <c r="AD1155" t="s">
        <v>72</v>
      </c>
      <c r="AE1155">
        <v>2021</v>
      </c>
      <c r="AF1155">
        <v>2021</v>
      </c>
      <c r="AU1155"/>
    </row>
    <row r="1156" spans="1:47" x14ac:dyDescent="0.35">
      <c r="A1156" t="s">
        <v>128</v>
      </c>
      <c r="B1156" t="s">
        <v>60</v>
      </c>
      <c r="C1156" t="s">
        <v>149</v>
      </c>
      <c r="D1156" t="s">
        <v>150</v>
      </c>
      <c r="E1156" t="s">
        <v>121</v>
      </c>
      <c r="G1156" t="s">
        <v>1</v>
      </c>
      <c r="H1156" t="s">
        <v>206</v>
      </c>
      <c r="K1156" t="s">
        <v>185</v>
      </c>
      <c r="L1156" t="s">
        <v>122</v>
      </c>
      <c r="M1156" s="14">
        <v>44229</v>
      </c>
      <c r="N1156" s="14">
        <v>44229</v>
      </c>
      <c r="O1156">
        <v>0</v>
      </c>
      <c r="P1156">
        <v>-254089.69</v>
      </c>
      <c r="R1156">
        <v>2221502000</v>
      </c>
      <c r="S1156">
        <v>160000000</v>
      </c>
      <c r="V1156" t="s">
        <v>128</v>
      </c>
      <c r="W1156" t="s">
        <v>186</v>
      </c>
      <c r="X1156" t="s">
        <v>119</v>
      </c>
      <c r="Y1156">
        <v>2</v>
      </c>
      <c r="Z1156">
        <v>2</v>
      </c>
      <c r="AA1156">
        <v>2021</v>
      </c>
      <c r="AB1156">
        <v>254089.69</v>
      </c>
      <c r="AC1156" t="s">
        <v>15</v>
      </c>
      <c r="AD1156" t="s">
        <v>14</v>
      </c>
      <c r="AE1156">
        <v>2021</v>
      </c>
      <c r="AF1156">
        <v>2021</v>
      </c>
      <c r="AU1156"/>
    </row>
    <row r="1157" spans="1:47" x14ac:dyDescent="0.35">
      <c r="A1157" t="s">
        <v>123</v>
      </c>
      <c r="B1157" t="s">
        <v>47</v>
      </c>
      <c r="C1157" t="s">
        <v>149</v>
      </c>
      <c r="D1157" t="s">
        <v>150</v>
      </c>
      <c r="E1157" t="s">
        <v>121</v>
      </c>
      <c r="G1157" t="s">
        <v>1</v>
      </c>
      <c r="H1157" t="s">
        <v>206</v>
      </c>
      <c r="K1157" t="s">
        <v>185</v>
      </c>
      <c r="L1157" t="s">
        <v>122</v>
      </c>
      <c r="M1157" s="14">
        <v>44229</v>
      </c>
      <c r="N1157" s="14">
        <v>44229</v>
      </c>
      <c r="O1157">
        <v>0</v>
      </c>
      <c r="P1157">
        <v>-10905.2</v>
      </c>
      <c r="R1157">
        <v>2220913000</v>
      </c>
      <c r="S1157">
        <v>161100000</v>
      </c>
      <c r="V1157" t="s">
        <v>123</v>
      </c>
      <c r="W1157" t="s">
        <v>212</v>
      </c>
      <c r="X1157" t="s">
        <v>124</v>
      </c>
      <c r="Y1157">
        <v>2</v>
      </c>
      <c r="Z1157">
        <v>2</v>
      </c>
      <c r="AA1157">
        <v>2021</v>
      </c>
      <c r="AB1157">
        <v>10905.2</v>
      </c>
      <c r="AC1157" t="s">
        <v>15</v>
      </c>
      <c r="AD1157" t="s">
        <v>14</v>
      </c>
      <c r="AE1157">
        <v>2021</v>
      </c>
      <c r="AF1157">
        <v>2021</v>
      </c>
      <c r="AU1157"/>
    </row>
    <row r="1158" spans="1:47" x14ac:dyDescent="0.35">
      <c r="A1158" t="s">
        <v>133</v>
      </c>
      <c r="B1158" t="s">
        <v>41</v>
      </c>
      <c r="C1158" t="s">
        <v>149</v>
      </c>
      <c r="D1158" t="s">
        <v>150</v>
      </c>
      <c r="E1158" t="s">
        <v>121</v>
      </c>
      <c r="G1158" t="s">
        <v>1</v>
      </c>
      <c r="H1158" t="s">
        <v>206</v>
      </c>
      <c r="K1158" t="s">
        <v>185</v>
      </c>
      <c r="L1158" t="s">
        <v>122</v>
      </c>
      <c r="M1158" s="14">
        <v>44229</v>
      </c>
      <c r="N1158" s="14">
        <v>44229</v>
      </c>
      <c r="O1158">
        <v>0</v>
      </c>
      <c r="P1158">
        <v>-145.07</v>
      </c>
      <c r="R1158">
        <v>2220110000</v>
      </c>
      <c r="S1158">
        <v>161001000</v>
      </c>
      <c r="V1158" t="s">
        <v>133</v>
      </c>
      <c r="W1158" t="s">
        <v>195</v>
      </c>
      <c r="X1158" t="s">
        <v>134</v>
      </c>
      <c r="Y1158">
        <v>2</v>
      </c>
      <c r="Z1158">
        <v>2</v>
      </c>
      <c r="AA1158">
        <v>2021</v>
      </c>
      <c r="AB1158">
        <v>145.07</v>
      </c>
      <c r="AC1158" t="s">
        <v>15</v>
      </c>
      <c r="AD1158" t="s">
        <v>230</v>
      </c>
      <c r="AE1158">
        <v>2021</v>
      </c>
      <c r="AF1158">
        <v>2021</v>
      </c>
      <c r="AU1158"/>
    </row>
    <row r="1159" spans="1:47" x14ac:dyDescent="0.35">
      <c r="A1159" t="s">
        <v>193</v>
      </c>
      <c r="B1159" t="s">
        <v>29</v>
      </c>
      <c r="C1159" t="s">
        <v>149</v>
      </c>
      <c r="D1159" t="s">
        <v>159</v>
      </c>
      <c r="E1159" t="s">
        <v>162</v>
      </c>
      <c r="G1159" t="s">
        <v>1</v>
      </c>
      <c r="K1159" t="s">
        <v>185</v>
      </c>
      <c r="L1159" t="s">
        <v>122</v>
      </c>
      <c r="M1159" s="14">
        <v>44229</v>
      </c>
      <c r="N1159" s="14">
        <v>44229</v>
      </c>
      <c r="O1159">
        <v>0</v>
      </c>
      <c r="P1159">
        <v>23.81</v>
      </c>
      <c r="R1159">
        <v>2110700000</v>
      </c>
      <c r="S1159">
        <v>161700000</v>
      </c>
      <c r="V1159" t="s">
        <v>193</v>
      </c>
      <c r="W1159" t="s">
        <v>210</v>
      </c>
      <c r="X1159" t="s">
        <v>161</v>
      </c>
      <c r="Y1159">
        <v>2</v>
      </c>
      <c r="Z1159">
        <v>2</v>
      </c>
      <c r="AA1159">
        <v>2021</v>
      </c>
      <c r="AB1159">
        <v>23.81</v>
      </c>
      <c r="AC1159" t="s">
        <v>15</v>
      </c>
      <c r="AD1159" t="s">
        <v>72</v>
      </c>
      <c r="AE1159">
        <v>2021</v>
      </c>
      <c r="AF1159">
        <v>2021</v>
      </c>
      <c r="AU1159"/>
    </row>
    <row r="1160" spans="1:47" x14ac:dyDescent="0.35">
      <c r="A1160" t="s">
        <v>193</v>
      </c>
      <c r="B1160" t="s">
        <v>29</v>
      </c>
      <c r="C1160" t="s">
        <v>149</v>
      </c>
      <c r="D1160" t="s">
        <v>159</v>
      </c>
      <c r="E1160" t="s">
        <v>162</v>
      </c>
      <c r="G1160" t="s">
        <v>1</v>
      </c>
      <c r="K1160" t="s">
        <v>185</v>
      </c>
      <c r="L1160" t="s">
        <v>122</v>
      </c>
      <c r="M1160" s="14">
        <v>44229</v>
      </c>
      <c r="N1160" s="14">
        <v>44229</v>
      </c>
      <c r="O1160">
        <v>0</v>
      </c>
      <c r="P1160">
        <v>214.29</v>
      </c>
      <c r="R1160">
        <v>2110700000</v>
      </c>
      <c r="S1160">
        <v>162700000</v>
      </c>
      <c r="V1160" t="s">
        <v>193</v>
      </c>
      <c r="W1160" t="s">
        <v>200</v>
      </c>
      <c r="X1160" t="s">
        <v>161</v>
      </c>
      <c r="Y1160">
        <v>2</v>
      </c>
      <c r="Z1160">
        <v>2</v>
      </c>
      <c r="AA1160">
        <v>2021</v>
      </c>
      <c r="AB1160">
        <v>214.29</v>
      </c>
      <c r="AC1160" t="s">
        <v>15</v>
      </c>
      <c r="AD1160" t="s">
        <v>72</v>
      </c>
      <c r="AE1160">
        <v>2021</v>
      </c>
      <c r="AF1160">
        <v>2021</v>
      </c>
      <c r="AU1160"/>
    </row>
    <row r="1161" spans="1:47" x14ac:dyDescent="0.35">
      <c r="A1161" t="s">
        <v>160</v>
      </c>
      <c r="B1161" t="s">
        <v>38</v>
      </c>
      <c r="C1161" t="s">
        <v>149</v>
      </c>
      <c r="D1161" t="s">
        <v>159</v>
      </c>
      <c r="E1161" t="s">
        <v>162</v>
      </c>
      <c r="G1161" t="s">
        <v>1</v>
      </c>
      <c r="K1161" t="s">
        <v>185</v>
      </c>
      <c r="L1161" t="s">
        <v>122</v>
      </c>
      <c r="M1161" s="14">
        <v>44229</v>
      </c>
      <c r="N1161" s="14">
        <v>44229</v>
      </c>
      <c r="O1161">
        <v>0</v>
      </c>
      <c r="P1161">
        <v>1190.48</v>
      </c>
      <c r="R1161">
        <v>2110672000</v>
      </c>
      <c r="S1161">
        <v>161300000</v>
      </c>
      <c r="V1161" t="s">
        <v>160</v>
      </c>
      <c r="W1161" t="s">
        <v>192</v>
      </c>
      <c r="X1161" t="s">
        <v>161</v>
      </c>
      <c r="Y1161">
        <v>2</v>
      </c>
      <c r="Z1161">
        <v>2</v>
      </c>
      <c r="AA1161">
        <v>2021</v>
      </c>
      <c r="AB1161">
        <v>1190.48</v>
      </c>
      <c r="AC1161" t="s">
        <v>15</v>
      </c>
      <c r="AD1161" t="s">
        <v>72</v>
      </c>
      <c r="AE1161">
        <v>2021</v>
      </c>
      <c r="AF1161">
        <v>2021</v>
      </c>
      <c r="AU1161"/>
    </row>
    <row r="1162" spans="1:47" x14ac:dyDescent="0.35">
      <c r="A1162" t="s">
        <v>160</v>
      </c>
      <c r="B1162" t="s">
        <v>35</v>
      </c>
      <c r="C1162" t="s">
        <v>149</v>
      </c>
      <c r="D1162" t="s">
        <v>159</v>
      </c>
      <c r="E1162" t="s">
        <v>162</v>
      </c>
      <c r="G1162" t="s">
        <v>1</v>
      </c>
      <c r="K1162" t="s">
        <v>185</v>
      </c>
      <c r="L1162" t="s">
        <v>122</v>
      </c>
      <c r="M1162" s="14">
        <v>44229</v>
      </c>
      <c r="N1162" s="14">
        <v>44229</v>
      </c>
      <c r="O1162">
        <v>0</v>
      </c>
      <c r="P1162">
        <v>12515.17</v>
      </c>
      <c r="R1162">
        <v>2110672000</v>
      </c>
      <c r="S1162">
        <v>161020000</v>
      </c>
      <c r="V1162" t="s">
        <v>160</v>
      </c>
      <c r="W1162" t="s">
        <v>194</v>
      </c>
      <c r="X1162" t="s">
        <v>161</v>
      </c>
      <c r="Y1162">
        <v>2</v>
      </c>
      <c r="Z1162">
        <v>2</v>
      </c>
      <c r="AA1162">
        <v>2021</v>
      </c>
      <c r="AB1162">
        <v>12515.17</v>
      </c>
      <c r="AC1162" t="s">
        <v>15</v>
      </c>
      <c r="AD1162" t="s">
        <v>72</v>
      </c>
      <c r="AE1162">
        <v>2021</v>
      </c>
      <c r="AF1162">
        <v>2021</v>
      </c>
      <c r="AU1162"/>
    </row>
    <row r="1163" spans="1:47" x14ac:dyDescent="0.35">
      <c r="A1163" t="s">
        <v>160</v>
      </c>
      <c r="B1163" t="s">
        <v>25</v>
      </c>
      <c r="C1163" t="s">
        <v>149</v>
      </c>
      <c r="D1163" t="s">
        <v>159</v>
      </c>
      <c r="E1163" t="s">
        <v>162</v>
      </c>
      <c r="G1163" t="s">
        <v>1</v>
      </c>
      <c r="K1163" t="s">
        <v>185</v>
      </c>
      <c r="L1163" t="s">
        <v>122</v>
      </c>
      <c r="M1163" s="14">
        <v>44229</v>
      </c>
      <c r="N1163" s="14">
        <v>44229</v>
      </c>
      <c r="O1163">
        <v>0</v>
      </c>
      <c r="P1163">
        <v>145.99</v>
      </c>
      <c r="R1163">
        <v>2110672000</v>
      </c>
      <c r="S1163">
        <v>161300000</v>
      </c>
      <c r="V1163" t="s">
        <v>160</v>
      </c>
      <c r="W1163" t="s">
        <v>192</v>
      </c>
      <c r="X1163" t="s">
        <v>161</v>
      </c>
      <c r="Y1163">
        <v>2</v>
      </c>
      <c r="Z1163">
        <v>2</v>
      </c>
      <c r="AA1163">
        <v>2021</v>
      </c>
      <c r="AB1163">
        <v>145.99</v>
      </c>
      <c r="AC1163" t="s">
        <v>15</v>
      </c>
      <c r="AD1163" t="s">
        <v>72</v>
      </c>
      <c r="AE1163">
        <v>2021</v>
      </c>
      <c r="AF1163">
        <v>2021</v>
      </c>
      <c r="AU1163"/>
    </row>
    <row r="1164" spans="1:47" x14ac:dyDescent="0.35">
      <c r="A1164" t="s">
        <v>160</v>
      </c>
      <c r="B1164" t="s">
        <v>25</v>
      </c>
      <c r="C1164" t="s">
        <v>149</v>
      </c>
      <c r="D1164" t="s">
        <v>159</v>
      </c>
      <c r="E1164" t="s">
        <v>162</v>
      </c>
      <c r="G1164" t="s">
        <v>1</v>
      </c>
      <c r="K1164" t="s">
        <v>185</v>
      </c>
      <c r="L1164" t="s">
        <v>122</v>
      </c>
      <c r="M1164" s="14">
        <v>44229</v>
      </c>
      <c r="N1164" s="14">
        <v>44229</v>
      </c>
      <c r="O1164">
        <v>0</v>
      </c>
      <c r="P1164">
        <v>59.98</v>
      </c>
      <c r="R1164">
        <v>2110672000</v>
      </c>
      <c r="S1164">
        <v>161600000</v>
      </c>
      <c r="V1164" t="s">
        <v>160</v>
      </c>
      <c r="W1164" t="s">
        <v>198</v>
      </c>
      <c r="X1164" t="s">
        <v>161</v>
      </c>
      <c r="Y1164">
        <v>2</v>
      </c>
      <c r="Z1164">
        <v>2</v>
      </c>
      <c r="AA1164">
        <v>2021</v>
      </c>
      <c r="AB1164">
        <v>59.98</v>
      </c>
      <c r="AC1164" t="s">
        <v>15</v>
      </c>
      <c r="AD1164" t="s">
        <v>72</v>
      </c>
      <c r="AE1164">
        <v>2021</v>
      </c>
      <c r="AF1164">
        <v>2021</v>
      </c>
      <c r="AU1164"/>
    </row>
    <row r="1165" spans="1:47" x14ac:dyDescent="0.35">
      <c r="A1165" t="s">
        <v>188</v>
      </c>
      <c r="B1165" t="s">
        <v>31</v>
      </c>
      <c r="C1165" t="s">
        <v>149</v>
      </c>
      <c r="D1165" t="s">
        <v>159</v>
      </c>
      <c r="E1165" t="s">
        <v>162</v>
      </c>
      <c r="G1165" t="s">
        <v>1</v>
      </c>
      <c r="H1165" t="s">
        <v>220</v>
      </c>
      <c r="K1165" t="s">
        <v>185</v>
      </c>
      <c r="L1165" t="s">
        <v>122</v>
      </c>
      <c r="M1165" s="14">
        <v>44229</v>
      </c>
      <c r="N1165" s="14">
        <v>44229</v>
      </c>
      <c r="O1165">
        <v>0</v>
      </c>
      <c r="P1165">
        <v>10095.14</v>
      </c>
      <c r="R1165">
        <v>2111070000</v>
      </c>
      <c r="S1165">
        <v>161100000</v>
      </c>
      <c r="V1165" t="s">
        <v>188</v>
      </c>
      <c r="W1165" t="s">
        <v>212</v>
      </c>
      <c r="X1165" t="s">
        <v>190</v>
      </c>
      <c r="Y1165">
        <v>2</v>
      </c>
      <c r="Z1165">
        <v>2</v>
      </c>
      <c r="AA1165">
        <v>2021</v>
      </c>
      <c r="AB1165">
        <v>10095.14</v>
      </c>
      <c r="AC1165" t="s">
        <v>15</v>
      </c>
      <c r="AD1165" t="s">
        <v>72</v>
      </c>
      <c r="AE1165">
        <v>2021</v>
      </c>
      <c r="AF1165">
        <v>2021</v>
      </c>
      <c r="AU1165"/>
    </row>
    <row r="1166" spans="1:47" x14ac:dyDescent="0.35">
      <c r="A1166" t="s">
        <v>130</v>
      </c>
      <c r="C1166" t="s">
        <v>149</v>
      </c>
      <c r="D1166" t="s">
        <v>150</v>
      </c>
      <c r="E1166" t="s">
        <v>162</v>
      </c>
      <c r="K1166" t="s">
        <v>185</v>
      </c>
      <c r="L1166" t="s">
        <v>122</v>
      </c>
      <c r="M1166" s="14">
        <v>44230</v>
      </c>
      <c r="N1166" s="14">
        <v>44230</v>
      </c>
      <c r="P1166">
        <v>483.16</v>
      </c>
      <c r="X1166" t="s">
        <v>119</v>
      </c>
      <c r="Y1166">
        <v>2</v>
      </c>
      <c r="Z1166">
        <v>2</v>
      </c>
      <c r="AA1166">
        <v>2021</v>
      </c>
      <c r="AB1166">
        <v>0</v>
      </c>
      <c r="AC1166" t="s">
        <v>8</v>
      </c>
      <c r="AD1166" t="s">
        <v>8</v>
      </c>
      <c r="AE1166">
        <v>2021</v>
      </c>
      <c r="AF1166">
        <v>2021</v>
      </c>
      <c r="AU1166"/>
    </row>
    <row r="1167" spans="1:47" x14ac:dyDescent="0.35">
      <c r="A1167" t="s">
        <v>126</v>
      </c>
      <c r="C1167" t="s">
        <v>149</v>
      </c>
      <c r="D1167" t="s">
        <v>150</v>
      </c>
      <c r="E1167" t="s">
        <v>121</v>
      </c>
      <c r="J1167" t="s">
        <v>68</v>
      </c>
      <c r="K1167" t="s">
        <v>185</v>
      </c>
      <c r="L1167" t="s">
        <v>122</v>
      </c>
      <c r="M1167" s="14">
        <v>44211</v>
      </c>
      <c r="N1167" s="14">
        <v>44230</v>
      </c>
      <c r="P1167">
        <v>483.16</v>
      </c>
      <c r="X1167" t="s">
        <v>127</v>
      </c>
      <c r="Y1167">
        <v>1</v>
      </c>
      <c r="Z1167">
        <v>2</v>
      </c>
      <c r="AA1167">
        <v>2021</v>
      </c>
      <c r="AB1167">
        <v>0</v>
      </c>
      <c r="AC1167" t="s">
        <v>8</v>
      </c>
      <c r="AD1167" t="s">
        <v>8</v>
      </c>
      <c r="AE1167">
        <v>2021</v>
      </c>
      <c r="AF1167">
        <v>2021</v>
      </c>
      <c r="AU1167"/>
    </row>
    <row r="1168" spans="1:47" x14ac:dyDescent="0.35">
      <c r="A1168" t="s">
        <v>130</v>
      </c>
      <c r="C1168" t="s">
        <v>149</v>
      </c>
      <c r="D1168" t="s">
        <v>150</v>
      </c>
      <c r="E1168" t="s">
        <v>162</v>
      </c>
      <c r="K1168" t="s">
        <v>185</v>
      </c>
      <c r="L1168" t="s">
        <v>122</v>
      </c>
      <c r="M1168" s="14">
        <v>44230</v>
      </c>
      <c r="N1168" s="14">
        <v>44230</v>
      </c>
      <c r="P1168">
        <v>2475.56</v>
      </c>
      <c r="X1168" t="s">
        <v>119</v>
      </c>
      <c r="Y1168">
        <v>2</v>
      </c>
      <c r="Z1168">
        <v>2</v>
      </c>
      <c r="AA1168">
        <v>2021</v>
      </c>
      <c r="AB1168">
        <v>0</v>
      </c>
      <c r="AC1168" t="s">
        <v>8</v>
      </c>
      <c r="AD1168" t="s">
        <v>8</v>
      </c>
      <c r="AE1168">
        <v>2021</v>
      </c>
      <c r="AF1168">
        <v>2021</v>
      </c>
      <c r="AU1168"/>
    </row>
    <row r="1169" spans="1:47" x14ac:dyDescent="0.35">
      <c r="A1169" t="s">
        <v>174</v>
      </c>
      <c r="C1169" t="s">
        <v>149</v>
      </c>
      <c r="D1169" t="s">
        <v>159</v>
      </c>
      <c r="E1169" t="s">
        <v>121</v>
      </c>
      <c r="J1169" t="s">
        <v>68</v>
      </c>
      <c r="K1169" t="s">
        <v>185</v>
      </c>
      <c r="L1169" t="s">
        <v>122</v>
      </c>
      <c r="M1169" s="14">
        <v>44211</v>
      </c>
      <c r="N1169" s="14">
        <v>44230</v>
      </c>
      <c r="P1169">
        <v>2475.56</v>
      </c>
      <c r="X1169" t="s">
        <v>157</v>
      </c>
      <c r="Y1169">
        <v>1</v>
      </c>
      <c r="Z1169">
        <v>2</v>
      </c>
      <c r="AA1169">
        <v>2021</v>
      </c>
      <c r="AB1169">
        <v>0</v>
      </c>
      <c r="AC1169" t="s">
        <v>8</v>
      </c>
      <c r="AD1169" t="s">
        <v>8</v>
      </c>
      <c r="AE1169">
        <v>2021</v>
      </c>
      <c r="AF1169">
        <v>2021</v>
      </c>
      <c r="AU1169"/>
    </row>
    <row r="1170" spans="1:47" x14ac:dyDescent="0.35">
      <c r="A1170" t="s">
        <v>128</v>
      </c>
      <c r="B1170" t="s">
        <v>60</v>
      </c>
      <c r="C1170" t="s">
        <v>149</v>
      </c>
      <c r="D1170" t="s">
        <v>150</v>
      </c>
      <c r="E1170" t="s">
        <v>121</v>
      </c>
      <c r="G1170" t="s">
        <v>1</v>
      </c>
      <c r="H1170" t="s">
        <v>206</v>
      </c>
      <c r="K1170" t="s">
        <v>185</v>
      </c>
      <c r="L1170" t="s">
        <v>122</v>
      </c>
      <c r="M1170" s="14">
        <v>44230</v>
      </c>
      <c r="N1170" s="14">
        <v>44230</v>
      </c>
      <c r="O1170">
        <v>0</v>
      </c>
      <c r="P1170">
        <v>-37537.75</v>
      </c>
      <c r="R1170">
        <v>2221502000</v>
      </c>
      <c r="S1170">
        <v>160000000</v>
      </c>
      <c r="V1170" t="s">
        <v>128</v>
      </c>
      <c r="W1170" t="s">
        <v>186</v>
      </c>
      <c r="X1170" t="s">
        <v>119</v>
      </c>
      <c r="Y1170">
        <v>2</v>
      </c>
      <c r="Z1170">
        <v>2</v>
      </c>
      <c r="AA1170">
        <v>2021</v>
      </c>
      <c r="AB1170">
        <v>37537.75</v>
      </c>
      <c r="AC1170" t="s">
        <v>15</v>
      </c>
      <c r="AD1170" t="s">
        <v>14</v>
      </c>
      <c r="AE1170">
        <v>2021</v>
      </c>
      <c r="AF1170">
        <v>2021</v>
      </c>
      <c r="AU1170"/>
    </row>
    <row r="1171" spans="1:47" x14ac:dyDescent="0.35">
      <c r="A1171" t="s">
        <v>160</v>
      </c>
      <c r="B1171" t="s">
        <v>25</v>
      </c>
      <c r="C1171" t="s">
        <v>149</v>
      </c>
      <c r="D1171" t="s">
        <v>159</v>
      </c>
      <c r="E1171" t="s">
        <v>162</v>
      </c>
      <c r="G1171" t="s">
        <v>1</v>
      </c>
      <c r="K1171" t="s">
        <v>185</v>
      </c>
      <c r="L1171" t="s">
        <v>122</v>
      </c>
      <c r="M1171" s="14">
        <v>44230</v>
      </c>
      <c r="N1171" s="14">
        <v>44230</v>
      </c>
      <c r="O1171">
        <v>0</v>
      </c>
      <c r="P1171">
        <v>10.15</v>
      </c>
      <c r="R1171">
        <v>2110672000</v>
      </c>
      <c r="S1171">
        <v>161600000</v>
      </c>
      <c r="V1171" t="s">
        <v>160</v>
      </c>
      <c r="W1171" t="s">
        <v>198</v>
      </c>
      <c r="X1171" t="s">
        <v>161</v>
      </c>
      <c r="Y1171">
        <v>2</v>
      </c>
      <c r="Z1171">
        <v>2</v>
      </c>
      <c r="AA1171">
        <v>2021</v>
      </c>
      <c r="AB1171">
        <v>10.15</v>
      </c>
      <c r="AC1171" t="s">
        <v>15</v>
      </c>
      <c r="AD1171" t="s">
        <v>72</v>
      </c>
      <c r="AE1171">
        <v>2021</v>
      </c>
      <c r="AF1171">
        <v>2021</v>
      </c>
      <c r="AU1171"/>
    </row>
    <row r="1172" spans="1:47" x14ac:dyDescent="0.35">
      <c r="A1172" t="s">
        <v>160</v>
      </c>
      <c r="B1172" t="s">
        <v>25</v>
      </c>
      <c r="C1172" t="s">
        <v>149</v>
      </c>
      <c r="D1172" t="s">
        <v>159</v>
      </c>
      <c r="E1172" t="s">
        <v>162</v>
      </c>
      <c r="G1172" t="s">
        <v>1</v>
      </c>
      <c r="K1172" t="s">
        <v>185</v>
      </c>
      <c r="L1172" t="s">
        <v>122</v>
      </c>
      <c r="M1172" s="14">
        <v>44230</v>
      </c>
      <c r="N1172" s="14">
        <v>44230</v>
      </c>
      <c r="O1172">
        <v>0</v>
      </c>
      <c r="P1172">
        <v>254.12</v>
      </c>
      <c r="R1172">
        <v>2110672000</v>
      </c>
      <c r="S1172">
        <v>161300000</v>
      </c>
      <c r="V1172" t="s">
        <v>160</v>
      </c>
      <c r="W1172" t="s">
        <v>192</v>
      </c>
      <c r="X1172" t="s">
        <v>161</v>
      </c>
      <c r="Y1172">
        <v>2</v>
      </c>
      <c r="Z1172">
        <v>2</v>
      </c>
      <c r="AA1172">
        <v>2021</v>
      </c>
      <c r="AB1172">
        <v>254.12</v>
      </c>
      <c r="AC1172" t="s">
        <v>15</v>
      </c>
      <c r="AD1172" t="s">
        <v>72</v>
      </c>
      <c r="AE1172">
        <v>2021</v>
      </c>
      <c r="AF1172">
        <v>2021</v>
      </c>
      <c r="AU1172"/>
    </row>
    <row r="1173" spans="1:47" x14ac:dyDescent="0.35">
      <c r="A1173" t="s">
        <v>123</v>
      </c>
      <c r="B1173" t="s">
        <v>47</v>
      </c>
      <c r="C1173" t="s">
        <v>149</v>
      </c>
      <c r="D1173" t="s">
        <v>150</v>
      </c>
      <c r="E1173" t="s">
        <v>121</v>
      </c>
      <c r="G1173" t="s">
        <v>1</v>
      </c>
      <c r="H1173" t="s">
        <v>206</v>
      </c>
      <c r="K1173" t="s">
        <v>185</v>
      </c>
      <c r="L1173" t="s">
        <v>122</v>
      </c>
      <c r="M1173" s="14">
        <v>44230</v>
      </c>
      <c r="N1173" s="14">
        <v>44230</v>
      </c>
      <c r="O1173">
        <v>0</v>
      </c>
      <c r="P1173">
        <v>-627.03</v>
      </c>
      <c r="R1173">
        <v>2220913000</v>
      </c>
      <c r="S1173">
        <v>161100000</v>
      </c>
      <c r="V1173" t="s">
        <v>123</v>
      </c>
      <c r="W1173" t="s">
        <v>212</v>
      </c>
      <c r="X1173" t="s">
        <v>124</v>
      </c>
      <c r="Y1173">
        <v>2</v>
      </c>
      <c r="Z1173">
        <v>2</v>
      </c>
      <c r="AA1173">
        <v>2021</v>
      </c>
      <c r="AB1173">
        <v>627.03</v>
      </c>
      <c r="AC1173" t="s">
        <v>15</v>
      </c>
      <c r="AD1173" t="s">
        <v>14</v>
      </c>
      <c r="AE1173">
        <v>2021</v>
      </c>
      <c r="AF1173">
        <v>2021</v>
      </c>
      <c r="AU1173"/>
    </row>
    <row r="1174" spans="1:47" x14ac:dyDescent="0.35">
      <c r="A1174" t="s">
        <v>133</v>
      </c>
      <c r="B1174" t="s">
        <v>41</v>
      </c>
      <c r="C1174" t="s">
        <v>149</v>
      </c>
      <c r="D1174" t="s">
        <v>150</v>
      </c>
      <c r="E1174" t="s">
        <v>121</v>
      </c>
      <c r="G1174" t="s">
        <v>1</v>
      </c>
      <c r="H1174" t="s">
        <v>206</v>
      </c>
      <c r="K1174" t="s">
        <v>185</v>
      </c>
      <c r="L1174" t="s">
        <v>122</v>
      </c>
      <c r="M1174" s="14">
        <v>44230</v>
      </c>
      <c r="N1174" s="14">
        <v>44230</v>
      </c>
      <c r="O1174">
        <v>0</v>
      </c>
      <c r="P1174">
        <v>-24138.18</v>
      </c>
      <c r="R1174">
        <v>2220110000</v>
      </c>
      <c r="S1174">
        <v>161001000</v>
      </c>
      <c r="V1174" t="s">
        <v>133</v>
      </c>
      <c r="W1174" t="s">
        <v>195</v>
      </c>
      <c r="X1174" t="s">
        <v>134</v>
      </c>
      <c r="Y1174">
        <v>2</v>
      </c>
      <c r="Z1174">
        <v>2</v>
      </c>
      <c r="AA1174">
        <v>2021</v>
      </c>
      <c r="AB1174">
        <v>24138.18</v>
      </c>
      <c r="AC1174" t="s">
        <v>15</v>
      </c>
      <c r="AD1174" t="s">
        <v>230</v>
      </c>
      <c r="AE1174">
        <v>2021</v>
      </c>
      <c r="AF1174">
        <v>2021</v>
      </c>
      <c r="AU1174"/>
    </row>
    <row r="1175" spans="1:47" x14ac:dyDescent="0.35">
      <c r="A1175" t="s">
        <v>160</v>
      </c>
      <c r="B1175" t="s">
        <v>35</v>
      </c>
      <c r="C1175" t="s">
        <v>149</v>
      </c>
      <c r="D1175" t="s">
        <v>159</v>
      </c>
      <c r="E1175" t="s">
        <v>162</v>
      </c>
      <c r="G1175" t="s">
        <v>1</v>
      </c>
      <c r="K1175" t="s">
        <v>185</v>
      </c>
      <c r="L1175" t="s">
        <v>122</v>
      </c>
      <c r="M1175" s="14">
        <v>44230</v>
      </c>
      <c r="N1175" s="14">
        <v>44230</v>
      </c>
      <c r="O1175">
        <v>0</v>
      </c>
      <c r="P1175">
        <v>5340.2</v>
      </c>
      <c r="R1175">
        <v>2110672000</v>
      </c>
      <c r="S1175">
        <v>161020000</v>
      </c>
      <c r="V1175" t="s">
        <v>160</v>
      </c>
      <c r="W1175" t="s">
        <v>194</v>
      </c>
      <c r="X1175" t="s">
        <v>161</v>
      </c>
      <c r="Y1175">
        <v>2</v>
      </c>
      <c r="Z1175">
        <v>2</v>
      </c>
      <c r="AA1175">
        <v>2021</v>
      </c>
      <c r="AB1175">
        <v>5340.2</v>
      </c>
      <c r="AC1175" t="s">
        <v>15</v>
      </c>
      <c r="AD1175" t="s">
        <v>72</v>
      </c>
      <c r="AE1175">
        <v>2021</v>
      </c>
      <c r="AF1175">
        <v>2021</v>
      </c>
      <c r="AU1175"/>
    </row>
    <row r="1176" spans="1:47" x14ac:dyDescent="0.35">
      <c r="A1176" t="s">
        <v>233</v>
      </c>
      <c r="C1176" t="s">
        <v>149</v>
      </c>
      <c r="D1176" t="s">
        <v>159</v>
      </c>
      <c r="E1176" t="s">
        <v>162</v>
      </c>
      <c r="G1176" t="s">
        <v>1</v>
      </c>
      <c r="K1176" t="s">
        <v>185</v>
      </c>
      <c r="L1176" t="s">
        <v>122</v>
      </c>
      <c r="M1176" s="14">
        <v>44230</v>
      </c>
      <c r="N1176" s="14">
        <v>44230</v>
      </c>
      <c r="O1176">
        <v>0</v>
      </c>
      <c r="P1176">
        <v>0.38</v>
      </c>
      <c r="R1176">
        <v>2110510000</v>
      </c>
      <c r="S1176">
        <v>161020000</v>
      </c>
      <c r="V1176" t="s">
        <v>233</v>
      </c>
      <c r="W1176" t="s">
        <v>194</v>
      </c>
      <c r="X1176" t="s">
        <v>234</v>
      </c>
      <c r="Y1176">
        <v>2</v>
      </c>
      <c r="Z1176">
        <v>2</v>
      </c>
      <c r="AA1176">
        <v>2021</v>
      </c>
      <c r="AB1176">
        <v>0.38</v>
      </c>
      <c r="AC1176" t="s">
        <v>15</v>
      </c>
      <c r="AD1176" t="s">
        <v>72</v>
      </c>
      <c r="AE1176">
        <v>2021</v>
      </c>
      <c r="AF1176">
        <v>2021</v>
      </c>
      <c r="AU1176"/>
    </row>
    <row r="1177" spans="1:47" x14ac:dyDescent="0.35">
      <c r="A1177" t="s">
        <v>118</v>
      </c>
      <c r="B1177" t="s">
        <v>46</v>
      </c>
      <c r="C1177" t="s">
        <v>149</v>
      </c>
      <c r="D1177" t="s">
        <v>150</v>
      </c>
      <c r="E1177" t="s">
        <v>121</v>
      </c>
      <c r="G1177" t="s">
        <v>1</v>
      </c>
      <c r="H1177" t="s">
        <v>206</v>
      </c>
      <c r="K1177" t="s">
        <v>185</v>
      </c>
      <c r="L1177" t="s">
        <v>122</v>
      </c>
      <c r="M1177" s="14">
        <v>44230</v>
      </c>
      <c r="N1177" s="14">
        <v>44230</v>
      </c>
      <c r="O1177">
        <v>0</v>
      </c>
      <c r="P1177">
        <v>-8431.2900000000009</v>
      </c>
      <c r="R1177">
        <v>2221513000</v>
      </c>
      <c r="S1177">
        <v>161001000</v>
      </c>
      <c r="V1177" t="s">
        <v>118</v>
      </c>
      <c r="W1177" t="s">
        <v>195</v>
      </c>
      <c r="X1177" t="s">
        <v>119</v>
      </c>
      <c r="Y1177">
        <v>2</v>
      </c>
      <c r="Z1177">
        <v>2</v>
      </c>
      <c r="AA1177">
        <v>2021</v>
      </c>
      <c r="AB1177">
        <v>8431.2900000000009</v>
      </c>
      <c r="AC1177" t="s">
        <v>15</v>
      </c>
      <c r="AD1177" t="s">
        <v>14</v>
      </c>
      <c r="AE1177">
        <v>2021</v>
      </c>
      <c r="AF1177">
        <v>2021</v>
      </c>
      <c r="AU1177"/>
    </row>
    <row r="1178" spans="1:47" x14ac:dyDescent="0.35">
      <c r="A1178" t="s">
        <v>145</v>
      </c>
      <c r="C1178" t="s">
        <v>149</v>
      </c>
      <c r="D1178" t="s">
        <v>150</v>
      </c>
      <c r="E1178" t="s">
        <v>121</v>
      </c>
      <c r="J1178" t="s">
        <v>6</v>
      </c>
      <c r="K1178" t="s">
        <v>185</v>
      </c>
      <c r="L1178" t="s">
        <v>122</v>
      </c>
      <c r="M1178" s="14">
        <v>44211</v>
      </c>
      <c r="N1178" s="14">
        <v>44231</v>
      </c>
      <c r="P1178">
        <v>19326.41</v>
      </c>
      <c r="X1178" t="s">
        <v>144</v>
      </c>
      <c r="Y1178">
        <v>1</v>
      </c>
      <c r="Z1178">
        <v>2</v>
      </c>
      <c r="AA1178">
        <v>2021</v>
      </c>
      <c r="AB1178">
        <v>0</v>
      </c>
      <c r="AC1178" t="s">
        <v>8</v>
      </c>
      <c r="AD1178" t="s">
        <v>8</v>
      </c>
      <c r="AE1178">
        <v>2021</v>
      </c>
      <c r="AF1178">
        <v>2021</v>
      </c>
      <c r="AU1178"/>
    </row>
    <row r="1179" spans="1:47" x14ac:dyDescent="0.35">
      <c r="A1179" t="s">
        <v>158</v>
      </c>
      <c r="C1179" t="s">
        <v>149</v>
      </c>
      <c r="D1179" t="s">
        <v>150</v>
      </c>
      <c r="E1179" t="s">
        <v>121</v>
      </c>
      <c r="J1179" t="s">
        <v>6</v>
      </c>
      <c r="K1179" t="s">
        <v>185</v>
      </c>
      <c r="L1179" t="s">
        <v>122</v>
      </c>
      <c r="M1179" s="14">
        <v>44211</v>
      </c>
      <c r="N1179" s="14">
        <v>44231</v>
      </c>
      <c r="P1179">
        <v>86672.4</v>
      </c>
      <c r="X1179" t="s">
        <v>124</v>
      </c>
      <c r="Y1179">
        <v>1</v>
      </c>
      <c r="Z1179">
        <v>2</v>
      </c>
      <c r="AA1179">
        <v>2021</v>
      </c>
      <c r="AB1179">
        <v>0</v>
      </c>
      <c r="AC1179" t="s">
        <v>8</v>
      </c>
      <c r="AD1179" t="s">
        <v>8</v>
      </c>
      <c r="AE1179">
        <v>2021</v>
      </c>
      <c r="AF1179">
        <v>2021</v>
      </c>
      <c r="AU1179"/>
    </row>
    <row r="1180" spans="1:47" x14ac:dyDescent="0.35">
      <c r="A1180" t="s">
        <v>126</v>
      </c>
      <c r="C1180" t="s">
        <v>149</v>
      </c>
      <c r="D1180" t="s">
        <v>150</v>
      </c>
      <c r="E1180" t="s">
        <v>121</v>
      </c>
      <c r="F1180" t="s">
        <v>1</v>
      </c>
      <c r="J1180" t="s">
        <v>6</v>
      </c>
      <c r="K1180" t="s">
        <v>185</v>
      </c>
      <c r="L1180" t="s">
        <v>122</v>
      </c>
      <c r="M1180" s="14">
        <v>44211</v>
      </c>
      <c r="N1180" s="14">
        <v>44231</v>
      </c>
      <c r="P1180">
        <v>1051249.52</v>
      </c>
      <c r="X1180" t="s">
        <v>127</v>
      </c>
      <c r="Y1180">
        <v>1</v>
      </c>
      <c r="Z1180">
        <v>2</v>
      </c>
      <c r="AA1180">
        <v>2021</v>
      </c>
      <c r="AB1180">
        <v>0</v>
      </c>
      <c r="AC1180" t="s">
        <v>8</v>
      </c>
      <c r="AD1180" t="s">
        <v>8</v>
      </c>
      <c r="AE1180">
        <v>2021</v>
      </c>
      <c r="AF1180">
        <v>2020</v>
      </c>
      <c r="AU1180"/>
    </row>
    <row r="1181" spans="1:47" x14ac:dyDescent="0.35">
      <c r="A1181" t="s">
        <v>130</v>
      </c>
      <c r="C1181" t="s">
        <v>149</v>
      </c>
      <c r="D1181" t="s">
        <v>150</v>
      </c>
      <c r="E1181" t="s">
        <v>162</v>
      </c>
      <c r="K1181" t="s">
        <v>185</v>
      </c>
      <c r="L1181" t="s">
        <v>122</v>
      </c>
      <c r="M1181" s="14">
        <v>44231</v>
      </c>
      <c r="N1181" s="14">
        <v>44231</v>
      </c>
      <c r="P1181">
        <v>1157248.32</v>
      </c>
      <c r="X1181" t="s">
        <v>119</v>
      </c>
      <c r="Y1181">
        <v>2</v>
      </c>
      <c r="Z1181">
        <v>2</v>
      </c>
      <c r="AA1181">
        <v>2021</v>
      </c>
      <c r="AB1181">
        <v>0</v>
      </c>
      <c r="AC1181" t="s">
        <v>8</v>
      </c>
      <c r="AD1181" t="s">
        <v>8</v>
      </c>
      <c r="AE1181">
        <v>2021</v>
      </c>
      <c r="AF1181">
        <v>2021</v>
      </c>
      <c r="AU1181"/>
    </row>
    <row r="1182" spans="1:47" x14ac:dyDescent="0.35">
      <c r="A1182" t="s">
        <v>160</v>
      </c>
      <c r="B1182" t="s">
        <v>25</v>
      </c>
      <c r="C1182" t="s">
        <v>149</v>
      </c>
      <c r="D1182" t="s">
        <v>159</v>
      </c>
      <c r="E1182" t="s">
        <v>162</v>
      </c>
      <c r="G1182" t="s">
        <v>1</v>
      </c>
      <c r="K1182" t="s">
        <v>185</v>
      </c>
      <c r="L1182" t="s">
        <v>122</v>
      </c>
      <c r="M1182" s="14">
        <v>44231</v>
      </c>
      <c r="N1182" s="14">
        <v>44231</v>
      </c>
      <c r="O1182">
        <v>0</v>
      </c>
      <c r="P1182">
        <v>107.1</v>
      </c>
      <c r="R1182">
        <v>2110672000</v>
      </c>
      <c r="S1182">
        <v>161300000</v>
      </c>
      <c r="V1182" t="s">
        <v>160</v>
      </c>
      <c r="W1182" t="s">
        <v>192</v>
      </c>
      <c r="X1182" t="s">
        <v>161</v>
      </c>
      <c r="Y1182">
        <v>2</v>
      </c>
      <c r="Z1182">
        <v>2</v>
      </c>
      <c r="AA1182">
        <v>2021</v>
      </c>
      <c r="AB1182">
        <v>107.1</v>
      </c>
      <c r="AC1182" t="s">
        <v>15</v>
      </c>
      <c r="AD1182" t="s">
        <v>72</v>
      </c>
      <c r="AE1182">
        <v>2021</v>
      </c>
      <c r="AF1182">
        <v>2021</v>
      </c>
      <c r="AU1182"/>
    </row>
    <row r="1183" spans="1:47" x14ac:dyDescent="0.35">
      <c r="A1183" t="s">
        <v>160</v>
      </c>
      <c r="B1183" t="s">
        <v>26</v>
      </c>
      <c r="C1183" t="s">
        <v>149</v>
      </c>
      <c r="D1183" t="s">
        <v>159</v>
      </c>
      <c r="E1183" t="s">
        <v>162</v>
      </c>
      <c r="G1183" t="s">
        <v>1</v>
      </c>
      <c r="K1183" t="s">
        <v>185</v>
      </c>
      <c r="L1183" t="s">
        <v>122</v>
      </c>
      <c r="M1183" s="14">
        <v>44231</v>
      </c>
      <c r="N1183" s="14">
        <v>44231</v>
      </c>
      <c r="O1183">
        <v>0</v>
      </c>
      <c r="P1183">
        <v>65770.25</v>
      </c>
      <c r="R1183">
        <v>2110672000</v>
      </c>
      <c r="S1183">
        <v>161016000</v>
      </c>
      <c r="V1183" t="s">
        <v>160</v>
      </c>
      <c r="W1183" t="s">
        <v>201</v>
      </c>
      <c r="X1183" t="s">
        <v>161</v>
      </c>
      <c r="Y1183">
        <v>2</v>
      </c>
      <c r="Z1183">
        <v>2</v>
      </c>
      <c r="AA1183">
        <v>2021</v>
      </c>
      <c r="AB1183">
        <v>65770.25</v>
      </c>
      <c r="AC1183" t="s">
        <v>15</v>
      </c>
      <c r="AD1183" t="s">
        <v>72</v>
      </c>
      <c r="AE1183">
        <v>2021</v>
      </c>
      <c r="AF1183">
        <v>2021</v>
      </c>
      <c r="AU1183"/>
    </row>
    <row r="1184" spans="1:47" x14ac:dyDescent="0.35">
      <c r="A1184" t="s">
        <v>160</v>
      </c>
      <c r="B1184" t="s">
        <v>25</v>
      </c>
      <c r="C1184" t="s">
        <v>149</v>
      </c>
      <c r="D1184" t="s">
        <v>159</v>
      </c>
      <c r="E1184" t="s">
        <v>162</v>
      </c>
      <c r="G1184" t="s">
        <v>1</v>
      </c>
      <c r="K1184" t="s">
        <v>185</v>
      </c>
      <c r="L1184" t="s">
        <v>122</v>
      </c>
      <c r="M1184" s="14">
        <v>44231</v>
      </c>
      <c r="N1184" s="14">
        <v>44231</v>
      </c>
      <c r="O1184">
        <v>0</v>
      </c>
      <c r="P1184">
        <v>21.37</v>
      </c>
      <c r="R1184">
        <v>2110672000</v>
      </c>
      <c r="S1184">
        <v>161600000</v>
      </c>
      <c r="V1184" t="s">
        <v>160</v>
      </c>
      <c r="W1184" t="s">
        <v>198</v>
      </c>
      <c r="X1184" t="s">
        <v>161</v>
      </c>
      <c r="Y1184">
        <v>2</v>
      </c>
      <c r="Z1184">
        <v>2</v>
      </c>
      <c r="AA1184">
        <v>2021</v>
      </c>
      <c r="AB1184">
        <v>21.37</v>
      </c>
      <c r="AC1184" t="s">
        <v>15</v>
      </c>
      <c r="AD1184" t="s">
        <v>72</v>
      </c>
      <c r="AE1184">
        <v>2021</v>
      </c>
      <c r="AF1184">
        <v>2021</v>
      </c>
      <c r="AU1184"/>
    </row>
    <row r="1185" spans="1:47" x14ac:dyDescent="0.35">
      <c r="A1185" t="s">
        <v>171</v>
      </c>
      <c r="B1185" t="s">
        <v>58</v>
      </c>
      <c r="C1185" t="s">
        <v>149</v>
      </c>
      <c r="D1185" t="s">
        <v>150</v>
      </c>
      <c r="E1185" t="s">
        <v>121</v>
      </c>
      <c r="G1185" t="s">
        <v>1</v>
      </c>
      <c r="H1185" t="s">
        <v>206</v>
      </c>
      <c r="K1185" t="s">
        <v>185</v>
      </c>
      <c r="L1185" t="s">
        <v>122</v>
      </c>
      <c r="M1185" s="14">
        <v>44231</v>
      </c>
      <c r="N1185" s="14">
        <v>44231</v>
      </c>
      <c r="O1185">
        <v>0</v>
      </c>
      <c r="P1185">
        <v>-700744.02</v>
      </c>
      <c r="R1185">
        <v>2220410000</v>
      </c>
      <c r="S1185">
        <v>160000000</v>
      </c>
      <c r="V1185" t="s">
        <v>171</v>
      </c>
      <c r="W1185" t="s">
        <v>186</v>
      </c>
      <c r="X1185" t="s">
        <v>137</v>
      </c>
      <c r="Y1185">
        <v>2</v>
      </c>
      <c r="Z1185">
        <v>2</v>
      </c>
      <c r="AA1185">
        <v>2021</v>
      </c>
      <c r="AB1185">
        <v>700744.02</v>
      </c>
      <c r="AC1185" t="s">
        <v>15</v>
      </c>
      <c r="AD1185" t="s">
        <v>14</v>
      </c>
      <c r="AE1185">
        <v>2021</v>
      </c>
      <c r="AF1185">
        <v>2021</v>
      </c>
      <c r="AU1185"/>
    </row>
    <row r="1186" spans="1:47" x14ac:dyDescent="0.35">
      <c r="A1186" t="s">
        <v>141</v>
      </c>
      <c r="B1186" t="s">
        <v>61</v>
      </c>
      <c r="C1186" t="s">
        <v>149</v>
      </c>
      <c r="D1186" t="s">
        <v>150</v>
      </c>
      <c r="E1186" t="s">
        <v>121</v>
      </c>
      <c r="G1186" t="s">
        <v>1</v>
      </c>
      <c r="H1186" t="s">
        <v>206</v>
      </c>
      <c r="K1186" t="s">
        <v>185</v>
      </c>
      <c r="L1186" t="s">
        <v>122</v>
      </c>
      <c r="M1186" s="14">
        <v>44231</v>
      </c>
      <c r="N1186" s="14">
        <v>44231</v>
      </c>
      <c r="O1186">
        <v>0</v>
      </c>
      <c r="P1186">
        <v>-324047.65999999997</v>
      </c>
      <c r="R1186">
        <v>2220800000</v>
      </c>
      <c r="S1186">
        <v>160000000</v>
      </c>
      <c r="V1186" t="s">
        <v>141</v>
      </c>
      <c r="W1186" t="s">
        <v>186</v>
      </c>
      <c r="X1186" t="s">
        <v>142</v>
      </c>
      <c r="Y1186">
        <v>2</v>
      </c>
      <c r="Z1186">
        <v>2</v>
      </c>
      <c r="AA1186">
        <v>2021</v>
      </c>
      <c r="AB1186">
        <v>324047.65999999997</v>
      </c>
      <c r="AC1186" t="s">
        <v>15</v>
      </c>
      <c r="AD1186" t="s">
        <v>14</v>
      </c>
      <c r="AE1186">
        <v>2021</v>
      </c>
      <c r="AF1186">
        <v>2021</v>
      </c>
      <c r="AU1186"/>
    </row>
    <row r="1187" spans="1:47" x14ac:dyDescent="0.35">
      <c r="A1187" t="s">
        <v>133</v>
      </c>
      <c r="B1187" t="s">
        <v>41</v>
      </c>
      <c r="C1187" t="s">
        <v>149</v>
      </c>
      <c r="D1187" t="s">
        <v>150</v>
      </c>
      <c r="E1187" t="s">
        <v>121</v>
      </c>
      <c r="G1187" t="s">
        <v>1</v>
      </c>
      <c r="H1187" t="s">
        <v>206</v>
      </c>
      <c r="K1187" t="s">
        <v>185</v>
      </c>
      <c r="L1187" t="s">
        <v>122</v>
      </c>
      <c r="M1187" s="14">
        <v>44231</v>
      </c>
      <c r="N1187" s="14">
        <v>44231</v>
      </c>
      <c r="O1187">
        <v>0</v>
      </c>
      <c r="P1187">
        <v>-140</v>
      </c>
      <c r="R1187">
        <v>2220110000</v>
      </c>
      <c r="S1187">
        <v>161001000</v>
      </c>
      <c r="V1187" t="s">
        <v>133</v>
      </c>
      <c r="W1187" t="s">
        <v>195</v>
      </c>
      <c r="X1187" t="s">
        <v>134</v>
      </c>
      <c r="Y1187">
        <v>2</v>
      </c>
      <c r="Z1187">
        <v>2</v>
      </c>
      <c r="AA1187">
        <v>2021</v>
      </c>
      <c r="AB1187">
        <v>140</v>
      </c>
      <c r="AC1187" t="s">
        <v>15</v>
      </c>
      <c r="AD1187" t="s">
        <v>230</v>
      </c>
      <c r="AE1187">
        <v>2021</v>
      </c>
      <c r="AF1187">
        <v>2021</v>
      </c>
      <c r="AU1187"/>
    </row>
    <row r="1188" spans="1:47" x14ac:dyDescent="0.35">
      <c r="A1188" t="s">
        <v>193</v>
      </c>
      <c r="B1188" t="s">
        <v>29</v>
      </c>
      <c r="C1188" t="s">
        <v>149</v>
      </c>
      <c r="D1188" t="s">
        <v>159</v>
      </c>
      <c r="E1188" t="s">
        <v>162</v>
      </c>
      <c r="G1188" t="s">
        <v>1</v>
      </c>
      <c r="K1188" t="s">
        <v>185</v>
      </c>
      <c r="L1188" t="s">
        <v>122</v>
      </c>
      <c r="M1188" s="14">
        <v>44232</v>
      </c>
      <c r="N1188" s="14">
        <v>44232</v>
      </c>
      <c r="O1188">
        <v>0</v>
      </c>
      <c r="P1188">
        <v>45.24</v>
      </c>
      <c r="R1188">
        <v>2110700000</v>
      </c>
      <c r="S1188">
        <v>161900000</v>
      </c>
      <c r="V1188" t="s">
        <v>193</v>
      </c>
      <c r="W1188" t="s">
        <v>199</v>
      </c>
      <c r="X1188" t="s">
        <v>161</v>
      </c>
      <c r="Y1188">
        <v>2</v>
      </c>
      <c r="Z1188">
        <v>2</v>
      </c>
      <c r="AA1188">
        <v>2021</v>
      </c>
      <c r="AB1188">
        <v>45.24</v>
      </c>
      <c r="AC1188" t="s">
        <v>15</v>
      </c>
      <c r="AD1188" t="s">
        <v>72</v>
      </c>
      <c r="AE1188">
        <v>2021</v>
      </c>
      <c r="AF1188">
        <v>2021</v>
      </c>
      <c r="AU1188"/>
    </row>
    <row r="1189" spans="1:47" x14ac:dyDescent="0.35">
      <c r="A1189" t="s">
        <v>160</v>
      </c>
      <c r="B1189" t="s">
        <v>26</v>
      </c>
      <c r="C1189" t="s">
        <v>149</v>
      </c>
      <c r="D1189" t="s">
        <v>159</v>
      </c>
      <c r="E1189" t="s">
        <v>162</v>
      </c>
      <c r="G1189" t="s">
        <v>1</v>
      </c>
      <c r="K1189" t="s">
        <v>185</v>
      </c>
      <c r="L1189" t="s">
        <v>122</v>
      </c>
      <c r="M1189" s="14">
        <v>44232</v>
      </c>
      <c r="N1189" s="14">
        <v>44232</v>
      </c>
      <c r="O1189">
        <v>0</v>
      </c>
      <c r="P1189">
        <v>1357.38</v>
      </c>
      <c r="R1189">
        <v>2110672000</v>
      </c>
      <c r="S1189">
        <v>161001000</v>
      </c>
      <c r="V1189" t="s">
        <v>160</v>
      </c>
      <c r="W1189" t="s">
        <v>195</v>
      </c>
      <c r="X1189" t="s">
        <v>161</v>
      </c>
      <c r="Y1189">
        <v>2</v>
      </c>
      <c r="Z1189">
        <v>2</v>
      </c>
      <c r="AA1189">
        <v>2021</v>
      </c>
      <c r="AB1189">
        <v>1357.38</v>
      </c>
      <c r="AC1189" t="s">
        <v>15</v>
      </c>
      <c r="AD1189" t="s">
        <v>72</v>
      </c>
      <c r="AE1189">
        <v>2021</v>
      </c>
      <c r="AF1189">
        <v>2021</v>
      </c>
      <c r="AU1189"/>
    </row>
    <row r="1190" spans="1:47" x14ac:dyDescent="0.35">
      <c r="A1190" t="s">
        <v>193</v>
      </c>
      <c r="B1190" t="s">
        <v>29</v>
      </c>
      <c r="C1190" t="s">
        <v>149</v>
      </c>
      <c r="D1190" t="s">
        <v>159</v>
      </c>
      <c r="E1190" t="s">
        <v>162</v>
      </c>
      <c r="G1190" t="s">
        <v>1</v>
      </c>
      <c r="K1190" t="s">
        <v>185</v>
      </c>
      <c r="L1190" t="s">
        <v>122</v>
      </c>
      <c r="M1190" s="14">
        <v>44232</v>
      </c>
      <c r="N1190" s="14">
        <v>44232</v>
      </c>
      <c r="O1190">
        <v>0</v>
      </c>
      <c r="P1190">
        <v>95.24</v>
      </c>
      <c r="R1190">
        <v>2110700000</v>
      </c>
      <c r="S1190">
        <v>161900000</v>
      </c>
      <c r="V1190" t="s">
        <v>193</v>
      </c>
      <c r="W1190" t="s">
        <v>199</v>
      </c>
      <c r="X1190" t="s">
        <v>161</v>
      </c>
      <c r="Y1190">
        <v>2</v>
      </c>
      <c r="Z1190">
        <v>2</v>
      </c>
      <c r="AA1190">
        <v>2021</v>
      </c>
      <c r="AB1190">
        <v>95.24</v>
      </c>
      <c r="AC1190" t="s">
        <v>15</v>
      </c>
      <c r="AD1190" t="s">
        <v>72</v>
      </c>
      <c r="AE1190">
        <v>2021</v>
      </c>
      <c r="AF1190">
        <v>2021</v>
      </c>
      <c r="AU1190"/>
    </row>
    <row r="1191" spans="1:47" x14ac:dyDescent="0.35">
      <c r="A1191" t="s">
        <v>193</v>
      </c>
      <c r="B1191" t="s">
        <v>29</v>
      </c>
      <c r="C1191" t="s">
        <v>149</v>
      </c>
      <c r="D1191" t="s">
        <v>159</v>
      </c>
      <c r="E1191" t="s">
        <v>162</v>
      </c>
      <c r="G1191" t="s">
        <v>1</v>
      </c>
      <c r="K1191" t="s">
        <v>185</v>
      </c>
      <c r="L1191" t="s">
        <v>122</v>
      </c>
      <c r="M1191" s="14">
        <v>44232</v>
      </c>
      <c r="N1191" s="14">
        <v>44232</v>
      </c>
      <c r="O1191">
        <v>0</v>
      </c>
      <c r="P1191">
        <v>101.19</v>
      </c>
      <c r="R1191">
        <v>2110700000</v>
      </c>
      <c r="S1191">
        <v>161020000</v>
      </c>
      <c r="V1191" t="s">
        <v>193</v>
      </c>
      <c r="W1191" t="s">
        <v>194</v>
      </c>
      <c r="X1191" t="s">
        <v>161</v>
      </c>
      <c r="Y1191">
        <v>2</v>
      </c>
      <c r="Z1191">
        <v>2</v>
      </c>
      <c r="AA1191">
        <v>2021</v>
      </c>
      <c r="AB1191">
        <v>101.19</v>
      </c>
      <c r="AC1191" t="s">
        <v>15</v>
      </c>
      <c r="AD1191" t="s">
        <v>72</v>
      </c>
      <c r="AE1191">
        <v>2021</v>
      </c>
      <c r="AF1191">
        <v>2021</v>
      </c>
      <c r="AU1191"/>
    </row>
    <row r="1192" spans="1:47" x14ac:dyDescent="0.35">
      <c r="A1192" t="s">
        <v>176</v>
      </c>
      <c r="B1192" t="s">
        <v>27</v>
      </c>
      <c r="C1192" t="s">
        <v>149</v>
      </c>
      <c r="D1192" t="s">
        <v>150</v>
      </c>
      <c r="E1192" t="s">
        <v>121</v>
      </c>
      <c r="G1192" t="s">
        <v>1</v>
      </c>
      <c r="H1192" t="s">
        <v>206</v>
      </c>
      <c r="K1192" t="s">
        <v>185</v>
      </c>
      <c r="L1192" t="s">
        <v>122</v>
      </c>
      <c r="M1192" s="14">
        <v>44232</v>
      </c>
      <c r="N1192" s="14">
        <v>44232</v>
      </c>
      <c r="O1192">
        <v>0</v>
      </c>
      <c r="P1192">
        <v>-5.95</v>
      </c>
      <c r="R1192">
        <v>2221517010</v>
      </c>
      <c r="S1192">
        <v>161002000</v>
      </c>
      <c r="V1192" t="s">
        <v>176</v>
      </c>
      <c r="W1192" t="s">
        <v>202</v>
      </c>
      <c r="X1192" t="s">
        <v>119</v>
      </c>
      <c r="Y1192">
        <v>2</v>
      </c>
      <c r="Z1192">
        <v>2</v>
      </c>
      <c r="AA1192">
        <v>2021</v>
      </c>
      <c r="AB1192">
        <v>5.95</v>
      </c>
      <c r="AC1192" t="s">
        <v>15</v>
      </c>
      <c r="AD1192" t="s">
        <v>14</v>
      </c>
      <c r="AE1192">
        <v>2021</v>
      </c>
      <c r="AF1192">
        <v>2021</v>
      </c>
      <c r="AU1192"/>
    </row>
    <row r="1193" spans="1:47" x14ac:dyDescent="0.35">
      <c r="A1193" t="s">
        <v>193</v>
      </c>
      <c r="B1193" t="s">
        <v>29</v>
      </c>
      <c r="C1193" t="s">
        <v>149</v>
      </c>
      <c r="D1193" t="s">
        <v>159</v>
      </c>
      <c r="E1193" t="s">
        <v>162</v>
      </c>
      <c r="G1193" t="s">
        <v>1</v>
      </c>
      <c r="K1193" t="s">
        <v>185</v>
      </c>
      <c r="L1193" t="s">
        <v>122</v>
      </c>
      <c r="M1193" s="14">
        <v>44232</v>
      </c>
      <c r="N1193" s="14">
        <v>44232</v>
      </c>
      <c r="O1193">
        <v>0</v>
      </c>
      <c r="P1193">
        <v>119.05</v>
      </c>
      <c r="R1193">
        <v>2110700000</v>
      </c>
      <c r="S1193">
        <v>162300000</v>
      </c>
      <c r="V1193" t="s">
        <v>193</v>
      </c>
      <c r="W1193" t="s">
        <v>209</v>
      </c>
      <c r="X1193" t="s">
        <v>161</v>
      </c>
      <c r="Y1193">
        <v>2</v>
      </c>
      <c r="Z1193">
        <v>2</v>
      </c>
      <c r="AA1193">
        <v>2021</v>
      </c>
      <c r="AB1193">
        <v>119.05</v>
      </c>
      <c r="AC1193" t="s">
        <v>15</v>
      </c>
      <c r="AD1193" t="s">
        <v>72</v>
      </c>
      <c r="AE1193">
        <v>2021</v>
      </c>
      <c r="AF1193">
        <v>2021</v>
      </c>
      <c r="AU1193"/>
    </row>
    <row r="1194" spans="1:47" x14ac:dyDescent="0.35">
      <c r="A1194" t="s">
        <v>160</v>
      </c>
      <c r="B1194" t="s">
        <v>25</v>
      </c>
      <c r="C1194" t="s">
        <v>149</v>
      </c>
      <c r="D1194" t="s">
        <v>159</v>
      </c>
      <c r="E1194" t="s">
        <v>162</v>
      </c>
      <c r="G1194" t="s">
        <v>1</v>
      </c>
      <c r="K1194" t="s">
        <v>185</v>
      </c>
      <c r="L1194" t="s">
        <v>122</v>
      </c>
      <c r="M1194" s="14">
        <v>44232</v>
      </c>
      <c r="N1194" s="14">
        <v>44232</v>
      </c>
      <c r="O1194">
        <v>0</v>
      </c>
      <c r="P1194">
        <v>145.65</v>
      </c>
      <c r="R1194">
        <v>2110672000</v>
      </c>
      <c r="S1194">
        <v>161300000</v>
      </c>
      <c r="V1194" t="s">
        <v>160</v>
      </c>
      <c r="W1194" t="s">
        <v>192</v>
      </c>
      <c r="X1194" t="s">
        <v>161</v>
      </c>
      <c r="Y1194">
        <v>2</v>
      </c>
      <c r="Z1194">
        <v>2</v>
      </c>
      <c r="AA1194">
        <v>2021</v>
      </c>
      <c r="AB1194">
        <v>145.65</v>
      </c>
      <c r="AC1194" t="s">
        <v>15</v>
      </c>
      <c r="AD1194" t="s">
        <v>72</v>
      </c>
      <c r="AE1194">
        <v>2021</v>
      </c>
      <c r="AF1194">
        <v>2021</v>
      </c>
      <c r="AU1194"/>
    </row>
    <row r="1195" spans="1:47" x14ac:dyDescent="0.35">
      <c r="A1195" t="s">
        <v>141</v>
      </c>
      <c r="B1195" t="s">
        <v>61</v>
      </c>
      <c r="C1195" t="s">
        <v>149</v>
      </c>
      <c r="D1195" t="s">
        <v>150</v>
      </c>
      <c r="E1195" t="s">
        <v>121</v>
      </c>
      <c r="G1195" t="s">
        <v>1</v>
      </c>
      <c r="H1195" t="s">
        <v>206</v>
      </c>
      <c r="K1195" t="s">
        <v>185</v>
      </c>
      <c r="L1195" t="s">
        <v>122</v>
      </c>
      <c r="M1195" s="14">
        <v>44232</v>
      </c>
      <c r="N1195" s="14">
        <v>44232</v>
      </c>
      <c r="O1195">
        <v>0</v>
      </c>
      <c r="P1195">
        <v>-252261.67</v>
      </c>
      <c r="R1195">
        <v>2220800000</v>
      </c>
      <c r="S1195">
        <v>160000000</v>
      </c>
      <c r="V1195" t="s">
        <v>141</v>
      </c>
      <c r="W1195" t="s">
        <v>186</v>
      </c>
      <c r="X1195" t="s">
        <v>142</v>
      </c>
      <c r="Y1195">
        <v>2</v>
      </c>
      <c r="Z1195">
        <v>2</v>
      </c>
      <c r="AA1195">
        <v>2021</v>
      </c>
      <c r="AB1195">
        <v>252261.67</v>
      </c>
      <c r="AC1195" t="s">
        <v>15</v>
      </c>
      <c r="AD1195" t="s">
        <v>14</v>
      </c>
      <c r="AE1195">
        <v>2021</v>
      </c>
      <c r="AF1195">
        <v>2021</v>
      </c>
      <c r="AU1195"/>
    </row>
    <row r="1196" spans="1:47" x14ac:dyDescent="0.35">
      <c r="A1196" t="s">
        <v>160</v>
      </c>
      <c r="B1196" t="s">
        <v>25</v>
      </c>
      <c r="C1196" t="s">
        <v>149</v>
      </c>
      <c r="D1196" t="s">
        <v>159</v>
      </c>
      <c r="E1196" t="s">
        <v>162</v>
      </c>
      <c r="G1196" t="s">
        <v>1</v>
      </c>
      <c r="K1196" t="s">
        <v>185</v>
      </c>
      <c r="L1196" t="s">
        <v>122</v>
      </c>
      <c r="M1196" s="14">
        <v>44232</v>
      </c>
      <c r="N1196" s="14">
        <v>44232</v>
      </c>
      <c r="O1196">
        <v>0</v>
      </c>
      <c r="P1196">
        <v>673.93</v>
      </c>
      <c r="R1196">
        <v>2110672000</v>
      </c>
      <c r="S1196">
        <v>161300000</v>
      </c>
      <c r="V1196" t="s">
        <v>160</v>
      </c>
      <c r="W1196" t="s">
        <v>192</v>
      </c>
      <c r="X1196" t="s">
        <v>161</v>
      </c>
      <c r="Y1196">
        <v>2</v>
      </c>
      <c r="Z1196">
        <v>2</v>
      </c>
      <c r="AA1196">
        <v>2021</v>
      </c>
      <c r="AB1196">
        <v>673.93</v>
      </c>
      <c r="AC1196" t="s">
        <v>15</v>
      </c>
      <c r="AD1196" t="s">
        <v>72</v>
      </c>
      <c r="AE1196">
        <v>2021</v>
      </c>
      <c r="AF1196">
        <v>2021</v>
      </c>
      <c r="AU1196"/>
    </row>
    <row r="1197" spans="1:47" x14ac:dyDescent="0.35">
      <c r="A1197" t="s">
        <v>188</v>
      </c>
      <c r="B1197" t="s">
        <v>31</v>
      </c>
      <c r="C1197" t="s">
        <v>149</v>
      </c>
      <c r="D1197" t="s">
        <v>159</v>
      </c>
      <c r="E1197" t="s">
        <v>162</v>
      </c>
      <c r="G1197" t="s">
        <v>1</v>
      </c>
      <c r="K1197" t="s">
        <v>185</v>
      </c>
      <c r="L1197" t="s">
        <v>122</v>
      </c>
      <c r="M1197" s="14">
        <v>44232</v>
      </c>
      <c r="N1197" s="14">
        <v>44232</v>
      </c>
      <c r="O1197">
        <v>0</v>
      </c>
      <c r="P1197">
        <v>507.26</v>
      </c>
      <c r="R1197">
        <v>2111070000</v>
      </c>
      <c r="S1197">
        <v>162800000</v>
      </c>
      <c r="V1197" t="s">
        <v>188</v>
      </c>
      <c r="W1197" t="s">
        <v>204</v>
      </c>
      <c r="X1197" t="s">
        <v>190</v>
      </c>
      <c r="Y1197">
        <v>2</v>
      </c>
      <c r="Z1197">
        <v>2</v>
      </c>
      <c r="AA1197">
        <v>2021</v>
      </c>
      <c r="AB1197">
        <v>507.26</v>
      </c>
      <c r="AC1197" t="s">
        <v>15</v>
      </c>
      <c r="AD1197" t="s">
        <v>72</v>
      </c>
      <c r="AE1197">
        <v>2021</v>
      </c>
      <c r="AF1197">
        <v>2021</v>
      </c>
      <c r="AU1197"/>
    </row>
    <row r="1198" spans="1:47" x14ac:dyDescent="0.35">
      <c r="A1198" t="s">
        <v>171</v>
      </c>
      <c r="B1198" t="s">
        <v>58</v>
      </c>
      <c r="C1198" t="s">
        <v>149</v>
      </c>
      <c r="D1198" t="s">
        <v>150</v>
      </c>
      <c r="E1198" t="s">
        <v>121</v>
      </c>
      <c r="G1198" t="s">
        <v>1</v>
      </c>
      <c r="H1198" t="s">
        <v>206</v>
      </c>
      <c r="K1198" t="s">
        <v>185</v>
      </c>
      <c r="L1198" t="s">
        <v>122</v>
      </c>
      <c r="M1198" s="14">
        <v>44232</v>
      </c>
      <c r="N1198" s="14">
        <v>44232</v>
      </c>
      <c r="O1198">
        <v>0</v>
      </c>
      <c r="P1198">
        <v>-3307.55</v>
      </c>
      <c r="R1198">
        <v>2220410000</v>
      </c>
      <c r="S1198">
        <v>160000000</v>
      </c>
      <c r="V1198" t="s">
        <v>171</v>
      </c>
      <c r="W1198" t="s">
        <v>186</v>
      </c>
      <c r="X1198" t="s">
        <v>137</v>
      </c>
      <c r="Y1198">
        <v>2</v>
      </c>
      <c r="Z1198">
        <v>2</v>
      </c>
      <c r="AA1198">
        <v>2021</v>
      </c>
      <c r="AB1198">
        <v>3307.55</v>
      </c>
      <c r="AC1198" t="s">
        <v>15</v>
      </c>
      <c r="AD1198" t="s">
        <v>14</v>
      </c>
      <c r="AE1198">
        <v>2021</v>
      </c>
      <c r="AF1198">
        <v>2021</v>
      </c>
      <c r="AU1198"/>
    </row>
    <row r="1199" spans="1:47" x14ac:dyDescent="0.35">
      <c r="A1199" t="s">
        <v>160</v>
      </c>
      <c r="B1199" t="s">
        <v>25</v>
      </c>
      <c r="C1199" t="s">
        <v>149</v>
      </c>
      <c r="D1199" t="s">
        <v>159</v>
      </c>
      <c r="E1199" t="s">
        <v>162</v>
      </c>
      <c r="G1199" t="s">
        <v>1</v>
      </c>
      <c r="K1199" t="s">
        <v>185</v>
      </c>
      <c r="L1199" t="s">
        <v>122</v>
      </c>
      <c r="M1199" s="14">
        <v>44232</v>
      </c>
      <c r="N1199" s="14">
        <v>44232</v>
      </c>
      <c r="O1199">
        <v>0</v>
      </c>
      <c r="P1199">
        <v>16.12</v>
      </c>
      <c r="R1199">
        <v>2110672000</v>
      </c>
      <c r="S1199">
        <v>161600000</v>
      </c>
      <c r="V1199" t="s">
        <v>160</v>
      </c>
      <c r="W1199" t="s">
        <v>198</v>
      </c>
      <c r="X1199" t="s">
        <v>161</v>
      </c>
      <c r="Y1199">
        <v>2</v>
      </c>
      <c r="Z1199">
        <v>2</v>
      </c>
      <c r="AA1199">
        <v>2021</v>
      </c>
      <c r="AB1199">
        <v>16.12</v>
      </c>
      <c r="AC1199" t="s">
        <v>15</v>
      </c>
      <c r="AD1199" t="s">
        <v>72</v>
      </c>
      <c r="AE1199">
        <v>2021</v>
      </c>
      <c r="AF1199">
        <v>2021</v>
      </c>
      <c r="AU1199"/>
    </row>
    <row r="1200" spans="1:47" x14ac:dyDescent="0.35">
      <c r="A1200" t="s">
        <v>160</v>
      </c>
      <c r="B1200" t="s">
        <v>35</v>
      </c>
      <c r="C1200" t="s">
        <v>149</v>
      </c>
      <c r="D1200" t="s">
        <v>159</v>
      </c>
      <c r="E1200" t="s">
        <v>162</v>
      </c>
      <c r="G1200" t="s">
        <v>1</v>
      </c>
      <c r="K1200" t="s">
        <v>185</v>
      </c>
      <c r="L1200" t="s">
        <v>122</v>
      </c>
      <c r="M1200" s="14">
        <v>44232</v>
      </c>
      <c r="N1200" s="14">
        <v>44232</v>
      </c>
      <c r="O1200">
        <v>0</v>
      </c>
      <c r="P1200">
        <v>130</v>
      </c>
      <c r="R1200">
        <v>2110672000</v>
      </c>
      <c r="S1200">
        <v>161021000</v>
      </c>
      <c r="V1200" t="s">
        <v>160</v>
      </c>
      <c r="W1200" t="s">
        <v>215</v>
      </c>
      <c r="X1200" t="s">
        <v>161</v>
      </c>
      <c r="Y1200">
        <v>2</v>
      </c>
      <c r="Z1200">
        <v>2</v>
      </c>
      <c r="AA1200">
        <v>2021</v>
      </c>
      <c r="AB1200">
        <v>130</v>
      </c>
      <c r="AC1200" t="s">
        <v>15</v>
      </c>
      <c r="AD1200" t="s">
        <v>72</v>
      </c>
      <c r="AE1200">
        <v>2021</v>
      </c>
      <c r="AF1200">
        <v>2021</v>
      </c>
      <c r="AU1200"/>
    </row>
    <row r="1201" spans="1:47" x14ac:dyDescent="0.35">
      <c r="A1201" t="s">
        <v>160</v>
      </c>
      <c r="B1201" t="s">
        <v>38</v>
      </c>
      <c r="C1201" t="s">
        <v>149</v>
      </c>
      <c r="D1201" t="s">
        <v>159</v>
      </c>
      <c r="E1201" t="s">
        <v>162</v>
      </c>
      <c r="G1201" t="s">
        <v>1</v>
      </c>
      <c r="K1201" t="s">
        <v>185</v>
      </c>
      <c r="L1201" t="s">
        <v>122</v>
      </c>
      <c r="M1201" s="14">
        <v>44235</v>
      </c>
      <c r="N1201" s="14">
        <v>44235</v>
      </c>
      <c r="O1201">
        <v>0</v>
      </c>
      <c r="P1201">
        <v>1190.48</v>
      </c>
      <c r="R1201">
        <v>2110672000</v>
      </c>
      <c r="S1201">
        <v>161300000</v>
      </c>
      <c r="V1201" t="s">
        <v>160</v>
      </c>
      <c r="W1201" t="s">
        <v>192</v>
      </c>
      <c r="X1201" t="s">
        <v>161</v>
      </c>
      <c r="Y1201">
        <v>2</v>
      </c>
      <c r="Z1201">
        <v>2</v>
      </c>
      <c r="AA1201">
        <v>2021</v>
      </c>
      <c r="AB1201">
        <v>1190.48</v>
      </c>
      <c r="AC1201" t="s">
        <v>15</v>
      </c>
      <c r="AD1201" t="s">
        <v>72</v>
      </c>
      <c r="AE1201">
        <v>2021</v>
      </c>
      <c r="AF1201">
        <v>2021</v>
      </c>
      <c r="AU1201"/>
    </row>
    <row r="1202" spans="1:47" x14ac:dyDescent="0.35">
      <c r="A1202" t="s">
        <v>160</v>
      </c>
      <c r="B1202" t="s">
        <v>26</v>
      </c>
      <c r="C1202" t="s">
        <v>149</v>
      </c>
      <c r="D1202" t="s">
        <v>159</v>
      </c>
      <c r="E1202" t="s">
        <v>162</v>
      </c>
      <c r="G1202" t="s">
        <v>1</v>
      </c>
      <c r="K1202" t="s">
        <v>185</v>
      </c>
      <c r="L1202" t="s">
        <v>122</v>
      </c>
      <c r="M1202" s="14">
        <v>44235</v>
      </c>
      <c r="N1202" s="14">
        <v>44235</v>
      </c>
      <c r="O1202">
        <v>0</v>
      </c>
      <c r="P1202">
        <v>792.65</v>
      </c>
      <c r="R1202">
        <v>2110672000</v>
      </c>
      <c r="S1202">
        <v>161016000</v>
      </c>
      <c r="V1202" t="s">
        <v>160</v>
      </c>
      <c r="W1202" t="s">
        <v>201</v>
      </c>
      <c r="X1202" t="s">
        <v>161</v>
      </c>
      <c r="Y1202">
        <v>2</v>
      </c>
      <c r="Z1202">
        <v>2</v>
      </c>
      <c r="AA1202">
        <v>2021</v>
      </c>
      <c r="AB1202">
        <v>792.65</v>
      </c>
      <c r="AC1202" t="s">
        <v>15</v>
      </c>
      <c r="AD1202" t="s">
        <v>72</v>
      </c>
      <c r="AE1202">
        <v>2021</v>
      </c>
      <c r="AF1202">
        <v>2021</v>
      </c>
      <c r="AU1202"/>
    </row>
    <row r="1203" spans="1:47" x14ac:dyDescent="0.35">
      <c r="A1203" t="s">
        <v>193</v>
      </c>
      <c r="B1203" t="s">
        <v>29</v>
      </c>
      <c r="C1203" t="s">
        <v>149</v>
      </c>
      <c r="D1203" t="s">
        <v>159</v>
      </c>
      <c r="E1203" t="s">
        <v>162</v>
      </c>
      <c r="G1203" t="s">
        <v>1</v>
      </c>
      <c r="K1203" t="s">
        <v>185</v>
      </c>
      <c r="L1203" t="s">
        <v>122</v>
      </c>
      <c r="M1203" s="14">
        <v>44235</v>
      </c>
      <c r="N1203" s="14">
        <v>44235</v>
      </c>
      <c r="O1203">
        <v>0</v>
      </c>
      <c r="P1203">
        <v>23.81</v>
      </c>
      <c r="R1203">
        <v>2110700000</v>
      </c>
      <c r="S1203">
        <v>161900000</v>
      </c>
      <c r="V1203" t="s">
        <v>193</v>
      </c>
      <c r="W1203" t="s">
        <v>199</v>
      </c>
      <c r="X1203" t="s">
        <v>161</v>
      </c>
      <c r="Y1203">
        <v>2</v>
      </c>
      <c r="Z1203">
        <v>2</v>
      </c>
      <c r="AA1203">
        <v>2021</v>
      </c>
      <c r="AB1203">
        <v>23.81</v>
      </c>
      <c r="AC1203" t="s">
        <v>15</v>
      </c>
      <c r="AD1203" t="s">
        <v>72</v>
      </c>
      <c r="AE1203">
        <v>2021</v>
      </c>
      <c r="AF1203">
        <v>2021</v>
      </c>
      <c r="AU1203"/>
    </row>
    <row r="1204" spans="1:47" x14ac:dyDescent="0.35">
      <c r="A1204" t="s">
        <v>193</v>
      </c>
      <c r="B1204" t="s">
        <v>29</v>
      </c>
      <c r="C1204" t="s">
        <v>149</v>
      </c>
      <c r="D1204" t="s">
        <v>159</v>
      </c>
      <c r="E1204" t="s">
        <v>162</v>
      </c>
      <c r="G1204" t="s">
        <v>1</v>
      </c>
      <c r="K1204" t="s">
        <v>185</v>
      </c>
      <c r="L1204" t="s">
        <v>122</v>
      </c>
      <c r="M1204" s="14">
        <v>44235</v>
      </c>
      <c r="N1204" s="14">
        <v>44235</v>
      </c>
      <c r="O1204">
        <v>0</v>
      </c>
      <c r="P1204">
        <v>161.9</v>
      </c>
      <c r="R1204">
        <v>2110700000</v>
      </c>
      <c r="S1204">
        <v>162700000</v>
      </c>
      <c r="V1204" t="s">
        <v>193</v>
      </c>
      <c r="W1204" t="s">
        <v>200</v>
      </c>
      <c r="X1204" t="s">
        <v>161</v>
      </c>
      <c r="Y1204">
        <v>2</v>
      </c>
      <c r="Z1204">
        <v>2</v>
      </c>
      <c r="AA1204">
        <v>2021</v>
      </c>
      <c r="AB1204">
        <v>161.9</v>
      </c>
      <c r="AC1204" t="s">
        <v>15</v>
      </c>
      <c r="AD1204" t="s">
        <v>72</v>
      </c>
      <c r="AE1204">
        <v>2021</v>
      </c>
      <c r="AF1204">
        <v>2021</v>
      </c>
      <c r="AU1204"/>
    </row>
    <row r="1205" spans="1:47" x14ac:dyDescent="0.35">
      <c r="A1205" t="s">
        <v>193</v>
      </c>
      <c r="B1205" t="s">
        <v>29</v>
      </c>
      <c r="C1205" t="s">
        <v>149</v>
      </c>
      <c r="D1205" t="s">
        <v>159</v>
      </c>
      <c r="E1205" t="s">
        <v>162</v>
      </c>
      <c r="G1205" t="s">
        <v>1</v>
      </c>
      <c r="K1205" t="s">
        <v>185</v>
      </c>
      <c r="L1205" t="s">
        <v>122</v>
      </c>
      <c r="M1205" s="14">
        <v>44235</v>
      </c>
      <c r="N1205" s="14">
        <v>44235</v>
      </c>
      <c r="O1205">
        <v>0</v>
      </c>
      <c r="P1205">
        <v>107.14</v>
      </c>
      <c r="R1205">
        <v>2110700000</v>
      </c>
      <c r="S1205">
        <v>161700000</v>
      </c>
      <c r="V1205" t="s">
        <v>193</v>
      </c>
      <c r="W1205" t="s">
        <v>210</v>
      </c>
      <c r="X1205" t="s">
        <v>161</v>
      </c>
      <c r="Y1205">
        <v>2</v>
      </c>
      <c r="Z1205">
        <v>2</v>
      </c>
      <c r="AA1205">
        <v>2021</v>
      </c>
      <c r="AB1205">
        <v>107.14</v>
      </c>
      <c r="AC1205" t="s">
        <v>15</v>
      </c>
      <c r="AD1205" t="s">
        <v>72</v>
      </c>
      <c r="AE1205">
        <v>2021</v>
      </c>
      <c r="AF1205">
        <v>2021</v>
      </c>
      <c r="AU1205"/>
    </row>
    <row r="1206" spans="1:47" x14ac:dyDescent="0.35">
      <c r="A1206" t="s">
        <v>188</v>
      </c>
      <c r="B1206" t="s">
        <v>31</v>
      </c>
      <c r="C1206" t="s">
        <v>149</v>
      </c>
      <c r="D1206" t="s">
        <v>159</v>
      </c>
      <c r="E1206" t="s">
        <v>162</v>
      </c>
      <c r="G1206" t="s">
        <v>1</v>
      </c>
      <c r="K1206" t="s">
        <v>185</v>
      </c>
      <c r="L1206" t="s">
        <v>122</v>
      </c>
      <c r="M1206" s="14">
        <v>44235</v>
      </c>
      <c r="N1206" s="14">
        <v>44235</v>
      </c>
      <c r="O1206">
        <v>0</v>
      </c>
      <c r="P1206">
        <v>60.36</v>
      </c>
      <c r="R1206">
        <v>2111070000</v>
      </c>
      <c r="S1206">
        <v>161001000</v>
      </c>
      <c r="V1206" t="s">
        <v>188</v>
      </c>
      <c r="W1206" t="s">
        <v>195</v>
      </c>
      <c r="X1206" t="s">
        <v>190</v>
      </c>
      <c r="Y1206">
        <v>2</v>
      </c>
      <c r="Z1206">
        <v>2</v>
      </c>
      <c r="AA1206">
        <v>2021</v>
      </c>
      <c r="AB1206">
        <v>60.36</v>
      </c>
      <c r="AC1206" t="s">
        <v>15</v>
      </c>
      <c r="AD1206" t="s">
        <v>72</v>
      </c>
      <c r="AE1206">
        <v>2021</v>
      </c>
      <c r="AF1206">
        <v>2021</v>
      </c>
      <c r="AU1206"/>
    </row>
    <row r="1207" spans="1:47" x14ac:dyDescent="0.35">
      <c r="A1207" t="s">
        <v>208</v>
      </c>
      <c r="C1207" t="s">
        <v>149</v>
      </c>
      <c r="D1207" t="s">
        <v>150</v>
      </c>
      <c r="E1207" t="s">
        <v>162</v>
      </c>
      <c r="K1207" t="s">
        <v>185</v>
      </c>
      <c r="L1207" t="s">
        <v>122</v>
      </c>
      <c r="M1207" s="14">
        <v>44235</v>
      </c>
      <c r="N1207" s="14">
        <v>44235</v>
      </c>
      <c r="P1207">
        <v>35837.29</v>
      </c>
      <c r="X1207" t="s">
        <v>157</v>
      </c>
      <c r="Y1207">
        <v>2</v>
      </c>
      <c r="Z1207">
        <v>2</v>
      </c>
      <c r="AA1207">
        <v>2021</v>
      </c>
      <c r="AB1207">
        <v>0</v>
      </c>
      <c r="AC1207" t="s">
        <v>8</v>
      </c>
      <c r="AD1207" t="s">
        <v>8</v>
      </c>
      <c r="AE1207">
        <v>2021</v>
      </c>
      <c r="AF1207">
        <v>2021</v>
      </c>
      <c r="AU1207"/>
    </row>
    <row r="1208" spans="1:47" x14ac:dyDescent="0.35">
      <c r="A1208" t="s">
        <v>126</v>
      </c>
      <c r="C1208" t="s">
        <v>149</v>
      </c>
      <c r="D1208" t="s">
        <v>150</v>
      </c>
      <c r="E1208" t="s">
        <v>121</v>
      </c>
      <c r="J1208" t="s">
        <v>6</v>
      </c>
      <c r="K1208" t="s">
        <v>185</v>
      </c>
      <c r="L1208" t="s">
        <v>122</v>
      </c>
      <c r="M1208" s="14">
        <v>44211</v>
      </c>
      <c r="N1208" s="14">
        <v>44235</v>
      </c>
      <c r="P1208">
        <v>35837.29</v>
      </c>
      <c r="X1208" t="s">
        <v>127</v>
      </c>
      <c r="Y1208">
        <v>1</v>
      </c>
      <c r="Z1208">
        <v>2</v>
      </c>
      <c r="AA1208">
        <v>2021</v>
      </c>
      <c r="AB1208">
        <v>0</v>
      </c>
      <c r="AC1208" t="s">
        <v>8</v>
      </c>
      <c r="AD1208" t="s">
        <v>8</v>
      </c>
      <c r="AE1208">
        <v>2021</v>
      </c>
      <c r="AF1208">
        <v>2021</v>
      </c>
      <c r="AU1208"/>
    </row>
    <row r="1209" spans="1:47" x14ac:dyDescent="0.35">
      <c r="A1209" t="s">
        <v>160</v>
      </c>
      <c r="B1209" t="s">
        <v>25</v>
      </c>
      <c r="C1209" t="s">
        <v>149</v>
      </c>
      <c r="D1209" t="s">
        <v>159</v>
      </c>
      <c r="E1209" t="s">
        <v>162</v>
      </c>
      <c r="G1209" t="s">
        <v>1</v>
      </c>
      <c r="K1209" t="s">
        <v>185</v>
      </c>
      <c r="L1209" t="s">
        <v>122</v>
      </c>
      <c r="M1209" s="14">
        <v>44235</v>
      </c>
      <c r="N1209" s="14">
        <v>44235</v>
      </c>
      <c r="O1209">
        <v>0</v>
      </c>
      <c r="P1209">
        <v>57.75</v>
      </c>
      <c r="R1209">
        <v>2110672000</v>
      </c>
      <c r="S1209">
        <v>161600000</v>
      </c>
      <c r="V1209" t="s">
        <v>160</v>
      </c>
      <c r="W1209" t="s">
        <v>198</v>
      </c>
      <c r="X1209" t="s">
        <v>161</v>
      </c>
      <c r="Y1209">
        <v>2</v>
      </c>
      <c r="Z1209">
        <v>2</v>
      </c>
      <c r="AA1209">
        <v>2021</v>
      </c>
      <c r="AB1209">
        <v>57.75</v>
      </c>
      <c r="AC1209" t="s">
        <v>15</v>
      </c>
      <c r="AD1209" t="s">
        <v>72</v>
      </c>
      <c r="AE1209">
        <v>2021</v>
      </c>
      <c r="AF1209">
        <v>2021</v>
      </c>
      <c r="AU1209"/>
    </row>
    <row r="1210" spans="1:47" x14ac:dyDescent="0.35">
      <c r="A1210" t="s">
        <v>160</v>
      </c>
      <c r="B1210" t="s">
        <v>25</v>
      </c>
      <c r="C1210" t="s">
        <v>149</v>
      </c>
      <c r="D1210" t="s">
        <v>159</v>
      </c>
      <c r="E1210" t="s">
        <v>162</v>
      </c>
      <c r="G1210" t="s">
        <v>1</v>
      </c>
      <c r="K1210" t="s">
        <v>185</v>
      </c>
      <c r="L1210" t="s">
        <v>122</v>
      </c>
      <c r="M1210" s="14">
        <v>44235</v>
      </c>
      <c r="N1210" s="14">
        <v>44235</v>
      </c>
      <c r="O1210">
        <v>0</v>
      </c>
      <c r="P1210">
        <v>456.62</v>
      </c>
      <c r="R1210">
        <v>2110672000</v>
      </c>
      <c r="S1210">
        <v>161300000</v>
      </c>
      <c r="V1210" t="s">
        <v>160</v>
      </c>
      <c r="W1210" t="s">
        <v>192</v>
      </c>
      <c r="X1210" t="s">
        <v>161</v>
      </c>
      <c r="Y1210">
        <v>2</v>
      </c>
      <c r="Z1210">
        <v>2</v>
      </c>
      <c r="AA1210">
        <v>2021</v>
      </c>
      <c r="AB1210">
        <v>456.62</v>
      </c>
      <c r="AC1210" t="s">
        <v>15</v>
      </c>
      <c r="AD1210" t="s">
        <v>72</v>
      </c>
      <c r="AE1210">
        <v>2021</v>
      </c>
      <c r="AF1210">
        <v>2021</v>
      </c>
      <c r="AU1210"/>
    </row>
    <row r="1211" spans="1:47" x14ac:dyDescent="0.35">
      <c r="A1211" t="s">
        <v>123</v>
      </c>
      <c r="B1211" t="s">
        <v>47</v>
      </c>
      <c r="C1211" t="s">
        <v>149</v>
      </c>
      <c r="D1211" t="s">
        <v>150</v>
      </c>
      <c r="E1211" t="s">
        <v>121</v>
      </c>
      <c r="G1211" t="s">
        <v>1</v>
      </c>
      <c r="H1211" t="s">
        <v>206</v>
      </c>
      <c r="K1211" t="s">
        <v>185</v>
      </c>
      <c r="L1211" t="s">
        <v>122</v>
      </c>
      <c r="M1211" s="14">
        <v>44235</v>
      </c>
      <c r="N1211" s="14">
        <v>44235</v>
      </c>
      <c r="O1211">
        <v>0</v>
      </c>
      <c r="P1211">
        <v>-113.85</v>
      </c>
      <c r="R1211">
        <v>2220913000</v>
      </c>
      <c r="S1211">
        <v>161100000</v>
      </c>
      <c r="V1211" t="s">
        <v>123</v>
      </c>
      <c r="W1211" t="s">
        <v>212</v>
      </c>
      <c r="X1211" t="s">
        <v>124</v>
      </c>
      <c r="Y1211">
        <v>2</v>
      </c>
      <c r="Z1211">
        <v>2</v>
      </c>
      <c r="AA1211">
        <v>2021</v>
      </c>
      <c r="AB1211">
        <v>113.85</v>
      </c>
      <c r="AC1211" t="s">
        <v>15</v>
      </c>
      <c r="AD1211" t="s">
        <v>14</v>
      </c>
      <c r="AE1211">
        <v>2021</v>
      </c>
      <c r="AF1211">
        <v>2021</v>
      </c>
      <c r="AU1211"/>
    </row>
    <row r="1212" spans="1:47" x14ac:dyDescent="0.35">
      <c r="A1212" t="s">
        <v>160</v>
      </c>
      <c r="B1212" t="s">
        <v>26</v>
      </c>
      <c r="C1212" t="s">
        <v>149</v>
      </c>
      <c r="D1212" t="s">
        <v>159</v>
      </c>
      <c r="E1212" t="s">
        <v>162</v>
      </c>
      <c r="G1212" t="s">
        <v>1</v>
      </c>
      <c r="K1212" t="s">
        <v>185</v>
      </c>
      <c r="L1212" t="s">
        <v>122</v>
      </c>
      <c r="M1212" s="14">
        <v>44235</v>
      </c>
      <c r="N1212" s="14">
        <v>44235</v>
      </c>
      <c r="O1212">
        <v>0</v>
      </c>
      <c r="P1212">
        <v>1190.48</v>
      </c>
      <c r="R1212">
        <v>2110672000</v>
      </c>
      <c r="S1212">
        <v>162600000</v>
      </c>
      <c r="V1212" t="s">
        <v>160</v>
      </c>
      <c r="W1212" t="s">
        <v>196</v>
      </c>
      <c r="X1212" t="s">
        <v>161</v>
      </c>
      <c r="Y1212">
        <v>2</v>
      </c>
      <c r="Z1212">
        <v>2</v>
      </c>
      <c r="AA1212">
        <v>2021</v>
      </c>
      <c r="AB1212">
        <v>1190.48</v>
      </c>
      <c r="AC1212" t="s">
        <v>15</v>
      </c>
      <c r="AD1212" t="s">
        <v>72</v>
      </c>
      <c r="AE1212">
        <v>2021</v>
      </c>
      <c r="AF1212">
        <v>2021</v>
      </c>
      <c r="AU1212"/>
    </row>
    <row r="1213" spans="1:47" x14ac:dyDescent="0.35">
      <c r="A1213" t="s">
        <v>181</v>
      </c>
      <c r="C1213" t="s">
        <v>149</v>
      </c>
      <c r="D1213" t="s">
        <v>159</v>
      </c>
      <c r="E1213" t="s">
        <v>121</v>
      </c>
      <c r="G1213" t="s">
        <v>1</v>
      </c>
      <c r="H1213" t="s">
        <v>220</v>
      </c>
      <c r="K1213" t="s">
        <v>185</v>
      </c>
      <c r="L1213" t="s">
        <v>122</v>
      </c>
      <c r="M1213" s="14">
        <v>44235</v>
      </c>
      <c r="N1213" s="14">
        <v>44235</v>
      </c>
      <c r="O1213">
        <v>0</v>
      </c>
      <c r="P1213">
        <v>277306.15000000002</v>
      </c>
      <c r="R1213">
        <v>2281900000</v>
      </c>
      <c r="S1213">
        <v>161028000</v>
      </c>
      <c r="V1213" t="s">
        <v>181</v>
      </c>
      <c r="W1213" t="s">
        <v>221</v>
      </c>
      <c r="X1213" t="s">
        <v>182</v>
      </c>
      <c r="Y1213">
        <v>2</v>
      </c>
      <c r="Z1213">
        <v>2</v>
      </c>
      <c r="AA1213">
        <v>2021</v>
      </c>
      <c r="AB1213">
        <v>277306.15000000002</v>
      </c>
      <c r="AC1213" t="s">
        <v>15</v>
      </c>
      <c r="AD1213" t="s">
        <v>72</v>
      </c>
      <c r="AE1213">
        <v>2021</v>
      </c>
      <c r="AF1213">
        <v>2021</v>
      </c>
      <c r="AU1213"/>
    </row>
    <row r="1214" spans="1:47" x14ac:dyDescent="0.35">
      <c r="A1214" t="s">
        <v>160</v>
      </c>
      <c r="B1214" t="s">
        <v>25</v>
      </c>
      <c r="C1214" t="s">
        <v>149</v>
      </c>
      <c r="D1214" t="s">
        <v>159</v>
      </c>
      <c r="E1214" t="s">
        <v>162</v>
      </c>
      <c r="G1214" t="s">
        <v>1</v>
      </c>
      <c r="K1214" t="s">
        <v>185</v>
      </c>
      <c r="L1214" t="s">
        <v>122</v>
      </c>
      <c r="M1214" s="14">
        <v>44235</v>
      </c>
      <c r="N1214" s="14">
        <v>44235</v>
      </c>
      <c r="O1214">
        <v>0</v>
      </c>
      <c r="P1214">
        <v>1941.78</v>
      </c>
      <c r="R1214">
        <v>2110672000</v>
      </c>
      <c r="S1214">
        <v>161600000</v>
      </c>
      <c r="V1214" t="s">
        <v>160</v>
      </c>
      <c r="W1214" t="s">
        <v>198</v>
      </c>
      <c r="X1214" t="s">
        <v>161</v>
      </c>
      <c r="Y1214">
        <v>2</v>
      </c>
      <c r="Z1214">
        <v>2</v>
      </c>
      <c r="AA1214">
        <v>2021</v>
      </c>
      <c r="AB1214">
        <v>1941.78</v>
      </c>
      <c r="AC1214" t="s">
        <v>15</v>
      </c>
      <c r="AD1214" t="s">
        <v>72</v>
      </c>
      <c r="AE1214">
        <v>2021</v>
      </c>
      <c r="AF1214">
        <v>2021</v>
      </c>
      <c r="AU1214"/>
    </row>
    <row r="1215" spans="1:47" x14ac:dyDescent="0.35">
      <c r="A1215" t="s">
        <v>160</v>
      </c>
      <c r="B1215" t="s">
        <v>35</v>
      </c>
      <c r="C1215" t="s">
        <v>149</v>
      </c>
      <c r="D1215" t="s">
        <v>159</v>
      </c>
      <c r="E1215" t="s">
        <v>162</v>
      </c>
      <c r="G1215" t="s">
        <v>1</v>
      </c>
      <c r="K1215" t="s">
        <v>185</v>
      </c>
      <c r="L1215" t="s">
        <v>122</v>
      </c>
      <c r="M1215" s="14">
        <v>44235</v>
      </c>
      <c r="N1215" s="14">
        <v>44235</v>
      </c>
      <c r="O1215">
        <v>0</v>
      </c>
      <c r="P1215">
        <v>296.81</v>
      </c>
      <c r="R1215">
        <v>2110672000</v>
      </c>
      <c r="S1215">
        <v>161020000</v>
      </c>
      <c r="V1215" t="s">
        <v>160</v>
      </c>
      <c r="W1215" t="s">
        <v>194</v>
      </c>
      <c r="X1215" t="s">
        <v>161</v>
      </c>
      <c r="Y1215">
        <v>2</v>
      </c>
      <c r="Z1215">
        <v>2</v>
      </c>
      <c r="AA1215">
        <v>2021</v>
      </c>
      <c r="AB1215">
        <v>296.81</v>
      </c>
      <c r="AC1215" t="s">
        <v>15</v>
      </c>
      <c r="AD1215" t="s">
        <v>72</v>
      </c>
      <c r="AE1215">
        <v>2021</v>
      </c>
      <c r="AF1215">
        <v>2021</v>
      </c>
      <c r="AU1215"/>
    </row>
    <row r="1216" spans="1:47" x14ac:dyDescent="0.35">
      <c r="A1216" t="s">
        <v>160</v>
      </c>
      <c r="B1216" t="s">
        <v>28</v>
      </c>
      <c r="C1216" t="s">
        <v>149</v>
      </c>
      <c r="D1216" t="s">
        <v>159</v>
      </c>
      <c r="E1216" t="s">
        <v>162</v>
      </c>
      <c r="G1216" t="s">
        <v>1</v>
      </c>
      <c r="K1216" t="s">
        <v>185</v>
      </c>
      <c r="L1216" t="s">
        <v>122</v>
      </c>
      <c r="M1216" s="14">
        <v>44235</v>
      </c>
      <c r="N1216" s="14">
        <v>44235</v>
      </c>
      <c r="O1216">
        <v>0</v>
      </c>
      <c r="P1216">
        <v>206.52</v>
      </c>
      <c r="R1216">
        <v>2110672000</v>
      </c>
      <c r="S1216">
        <v>161600000</v>
      </c>
      <c r="V1216" t="s">
        <v>160</v>
      </c>
      <c r="W1216" t="s">
        <v>198</v>
      </c>
      <c r="X1216" t="s">
        <v>161</v>
      </c>
      <c r="Y1216">
        <v>2</v>
      </c>
      <c r="Z1216">
        <v>2</v>
      </c>
      <c r="AA1216">
        <v>2021</v>
      </c>
      <c r="AB1216">
        <v>206.52</v>
      </c>
      <c r="AC1216" t="s">
        <v>15</v>
      </c>
      <c r="AD1216" t="s">
        <v>72</v>
      </c>
      <c r="AE1216">
        <v>2021</v>
      </c>
      <c r="AF1216">
        <v>2021</v>
      </c>
      <c r="AU1216"/>
    </row>
    <row r="1217" spans="1:47" x14ac:dyDescent="0.35">
      <c r="A1217" t="s">
        <v>160</v>
      </c>
      <c r="B1217" t="s">
        <v>28</v>
      </c>
      <c r="C1217" t="s">
        <v>149</v>
      </c>
      <c r="D1217" t="s">
        <v>159</v>
      </c>
      <c r="E1217" t="s">
        <v>162</v>
      </c>
      <c r="G1217" t="s">
        <v>1</v>
      </c>
      <c r="K1217" t="s">
        <v>185</v>
      </c>
      <c r="L1217" t="s">
        <v>122</v>
      </c>
      <c r="M1217" s="14">
        <v>44236</v>
      </c>
      <c r="N1217" s="14">
        <v>44236</v>
      </c>
      <c r="O1217">
        <v>0</v>
      </c>
      <c r="P1217">
        <v>36.9</v>
      </c>
      <c r="R1217">
        <v>2110672000</v>
      </c>
      <c r="S1217">
        <v>161400000</v>
      </c>
      <c r="V1217" t="s">
        <v>160</v>
      </c>
      <c r="W1217" t="s">
        <v>211</v>
      </c>
      <c r="X1217" t="s">
        <v>161</v>
      </c>
      <c r="Y1217">
        <v>2</v>
      </c>
      <c r="Z1217">
        <v>2</v>
      </c>
      <c r="AA1217">
        <v>2021</v>
      </c>
      <c r="AB1217">
        <v>36.9</v>
      </c>
      <c r="AC1217" t="s">
        <v>15</v>
      </c>
      <c r="AD1217" t="s">
        <v>72</v>
      </c>
      <c r="AE1217">
        <v>2021</v>
      </c>
      <c r="AF1217">
        <v>2021</v>
      </c>
      <c r="AU1217"/>
    </row>
    <row r="1218" spans="1:47" x14ac:dyDescent="0.35">
      <c r="A1218" t="s">
        <v>193</v>
      </c>
      <c r="B1218" t="s">
        <v>29</v>
      </c>
      <c r="C1218" t="s">
        <v>149</v>
      </c>
      <c r="D1218" t="s">
        <v>159</v>
      </c>
      <c r="E1218" t="s">
        <v>162</v>
      </c>
      <c r="G1218" t="s">
        <v>1</v>
      </c>
      <c r="K1218" t="s">
        <v>185</v>
      </c>
      <c r="L1218" t="s">
        <v>122</v>
      </c>
      <c r="M1218" s="14">
        <v>44236</v>
      </c>
      <c r="N1218" s="14">
        <v>44236</v>
      </c>
      <c r="O1218">
        <v>0</v>
      </c>
      <c r="P1218">
        <v>95.24</v>
      </c>
      <c r="R1218">
        <v>2110700000</v>
      </c>
      <c r="S1218">
        <v>162600000</v>
      </c>
      <c r="V1218" t="s">
        <v>193</v>
      </c>
      <c r="W1218" t="s">
        <v>196</v>
      </c>
      <c r="X1218" t="s">
        <v>161</v>
      </c>
      <c r="Y1218">
        <v>2</v>
      </c>
      <c r="Z1218">
        <v>2</v>
      </c>
      <c r="AA1218">
        <v>2021</v>
      </c>
      <c r="AB1218">
        <v>95.24</v>
      </c>
      <c r="AC1218" t="s">
        <v>15</v>
      </c>
      <c r="AD1218" t="s">
        <v>72</v>
      </c>
      <c r="AE1218">
        <v>2021</v>
      </c>
      <c r="AF1218">
        <v>2021</v>
      </c>
      <c r="AU1218"/>
    </row>
    <row r="1219" spans="1:47" x14ac:dyDescent="0.35">
      <c r="A1219" t="s">
        <v>160</v>
      </c>
      <c r="B1219" t="s">
        <v>35</v>
      </c>
      <c r="C1219" t="s">
        <v>149</v>
      </c>
      <c r="D1219" t="s">
        <v>159</v>
      </c>
      <c r="E1219" t="s">
        <v>162</v>
      </c>
      <c r="G1219" t="s">
        <v>1</v>
      </c>
      <c r="K1219" t="s">
        <v>185</v>
      </c>
      <c r="L1219" t="s">
        <v>122</v>
      </c>
      <c r="M1219" s="14">
        <v>44236</v>
      </c>
      <c r="N1219" s="14">
        <v>44236</v>
      </c>
      <c r="O1219">
        <v>0</v>
      </c>
      <c r="P1219">
        <v>17774.54</v>
      </c>
      <c r="R1219">
        <v>2110672000</v>
      </c>
      <c r="S1219">
        <v>161020000</v>
      </c>
      <c r="V1219" t="s">
        <v>160</v>
      </c>
      <c r="W1219" t="s">
        <v>194</v>
      </c>
      <c r="X1219" t="s">
        <v>161</v>
      </c>
      <c r="Y1219">
        <v>2</v>
      </c>
      <c r="Z1219">
        <v>2</v>
      </c>
      <c r="AA1219">
        <v>2021</v>
      </c>
      <c r="AB1219">
        <v>17774.54</v>
      </c>
      <c r="AC1219" t="s">
        <v>15</v>
      </c>
      <c r="AD1219" t="s">
        <v>72</v>
      </c>
      <c r="AE1219">
        <v>2021</v>
      </c>
      <c r="AF1219">
        <v>2021</v>
      </c>
      <c r="AU1219"/>
    </row>
    <row r="1220" spans="1:47" x14ac:dyDescent="0.35">
      <c r="A1220" t="s">
        <v>188</v>
      </c>
      <c r="B1220" t="s">
        <v>31</v>
      </c>
      <c r="C1220" t="s">
        <v>149</v>
      </c>
      <c r="D1220" t="s">
        <v>159</v>
      </c>
      <c r="E1220" t="s">
        <v>162</v>
      </c>
      <c r="G1220" t="s">
        <v>1</v>
      </c>
      <c r="K1220" t="s">
        <v>185</v>
      </c>
      <c r="L1220" t="s">
        <v>122</v>
      </c>
      <c r="M1220" s="14">
        <v>44236</v>
      </c>
      <c r="N1220" s="14">
        <v>44236</v>
      </c>
      <c r="O1220">
        <v>0</v>
      </c>
      <c r="P1220">
        <v>11.96</v>
      </c>
      <c r="R1220">
        <v>2111070000</v>
      </c>
      <c r="S1220">
        <v>161001000</v>
      </c>
      <c r="V1220" t="s">
        <v>188</v>
      </c>
      <c r="W1220" t="s">
        <v>195</v>
      </c>
      <c r="X1220" t="s">
        <v>190</v>
      </c>
      <c r="Y1220">
        <v>2</v>
      </c>
      <c r="Z1220">
        <v>2</v>
      </c>
      <c r="AA1220">
        <v>2021</v>
      </c>
      <c r="AB1220">
        <v>11.96</v>
      </c>
      <c r="AC1220" t="s">
        <v>15</v>
      </c>
      <c r="AD1220" t="s">
        <v>72</v>
      </c>
      <c r="AE1220">
        <v>2021</v>
      </c>
      <c r="AF1220">
        <v>2021</v>
      </c>
      <c r="AU1220"/>
    </row>
    <row r="1221" spans="1:47" x14ac:dyDescent="0.35">
      <c r="A1221" t="s">
        <v>160</v>
      </c>
      <c r="B1221" t="s">
        <v>25</v>
      </c>
      <c r="C1221" t="s">
        <v>149</v>
      </c>
      <c r="D1221" t="s">
        <v>159</v>
      </c>
      <c r="E1221" t="s">
        <v>162</v>
      </c>
      <c r="G1221" t="s">
        <v>1</v>
      </c>
      <c r="K1221" t="s">
        <v>185</v>
      </c>
      <c r="L1221" t="s">
        <v>122</v>
      </c>
      <c r="M1221" s="14">
        <v>44236</v>
      </c>
      <c r="N1221" s="14">
        <v>44236</v>
      </c>
      <c r="O1221">
        <v>0</v>
      </c>
      <c r="P1221">
        <v>894.74</v>
      </c>
      <c r="R1221">
        <v>2110672000</v>
      </c>
      <c r="S1221">
        <v>161300000</v>
      </c>
      <c r="V1221" t="s">
        <v>160</v>
      </c>
      <c r="W1221" t="s">
        <v>192</v>
      </c>
      <c r="X1221" t="s">
        <v>161</v>
      </c>
      <c r="Y1221">
        <v>2</v>
      </c>
      <c r="Z1221">
        <v>2</v>
      </c>
      <c r="AA1221">
        <v>2021</v>
      </c>
      <c r="AB1221">
        <v>894.74</v>
      </c>
      <c r="AC1221" t="s">
        <v>15</v>
      </c>
      <c r="AD1221" t="s">
        <v>72</v>
      </c>
      <c r="AE1221">
        <v>2021</v>
      </c>
      <c r="AF1221">
        <v>2021</v>
      </c>
      <c r="AU1221"/>
    </row>
    <row r="1222" spans="1:47" x14ac:dyDescent="0.35">
      <c r="A1222" t="s">
        <v>160</v>
      </c>
      <c r="B1222" t="s">
        <v>25</v>
      </c>
      <c r="C1222" t="s">
        <v>149</v>
      </c>
      <c r="D1222" t="s">
        <v>159</v>
      </c>
      <c r="E1222" t="s">
        <v>162</v>
      </c>
      <c r="G1222" t="s">
        <v>1</v>
      </c>
      <c r="K1222" t="s">
        <v>185</v>
      </c>
      <c r="L1222" t="s">
        <v>122</v>
      </c>
      <c r="M1222" s="14">
        <v>44236</v>
      </c>
      <c r="N1222" s="14">
        <v>44236</v>
      </c>
      <c r="O1222">
        <v>0</v>
      </c>
      <c r="P1222">
        <v>87.34</v>
      </c>
      <c r="R1222">
        <v>2110672000</v>
      </c>
      <c r="S1222">
        <v>161600000</v>
      </c>
      <c r="V1222" t="s">
        <v>160</v>
      </c>
      <c r="W1222" t="s">
        <v>198</v>
      </c>
      <c r="X1222" t="s">
        <v>161</v>
      </c>
      <c r="Y1222">
        <v>2</v>
      </c>
      <c r="Z1222">
        <v>2</v>
      </c>
      <c r="AA1222">
        <v>2021</v>
      </c>
      <c r="AB1222">
        <v>87.34</v>
      </c>
      <c r="AC1222" t="s">
        <v>15</v>
      </c>
      <c r="AD1222" t="s">
        <v>72</v>
      </c>
      <c r="AE1222">
        <v>2021</v>
      </c>
      <c r="AF1222">
        <v>2021</v>
      </c>
      <c r="AU1222"/>
    </row>
    <row r="1223" spans="1:47" x14ac:dyDescent="0.35">
      <c r="A1223" t="s">
        <v>130</v>
      </c>
      <c r="B1223" t="s">
        <v>36</v>
      </c>
      <c r="C1223" t="s">
        <v>149</v>
      </c>
      <c r="D1223" t="s">
        <v>150</v>
      </c>
      <c r="E1223" t="s">
        <v>121</v>
      </c>
      <c r="G1223" t="s">
        <v>1</v>
      </c>
      <c r="H1223" t="s">
        <v>206</v>
      </c>
      <c r="K1223" t="s">
        <v>185</v>
      </c>
      <c r="L1223" t="s">
        <v>122</v>
      </c>
      <c r="M1223" s="14">
        <v>44236</v>
      </c>
      <c r="N1223" s="14">
        <v>44236</v>
      </c>
      <c r="O1223">
        <v>0</v>
      </c>
      <c r="P1223">
        <v>-4720</v>
      </c>
      <c r="R1223">
        <v>2221517110</v>
      </c>
      <c r="S1223">
        <v>161021000</v>
      </c>
      <c r="V1223" t="s">
        <v>130</v>
      </c>
      <c r="W1223" t="s">
        <v>215</v>
      </c>
      <c r="X1223" t="s">
        <v>119</v>
      </c>
      <c r="Y1223">
        <v>2</v>
      </c>
      <c r="Z1223">
        <v>2</v>
      </c>
      <c r="AA1223">
        <v>2021</v>
      </c>
      <c r="AB1223">
        <v>4720</v>
      </c>
      <c r="AC1223" t="s">
        <v>15</v>
      </c>
      <c r="AD1223" t="s">
        <v>14</v>
      </c>
      <c r="AE1223">
        <v>2021</v>
      </c>
      <c r="AF1223">
        <v>2021</v>
      </c>
      <c r="AU1223"/>
    </row>
    <row r="1224" spans="1:47" x14ac:dyDescent="0.35">
      <c r="A1224" t="s">
        <v>160</v>
      </c>
      <c r="B1224" t="s">
        <v>25</v>
      </c>
      <c r="C1224" t="s">
        <v>149</v>
      </c>
      <c r="D1224" t="s">
        <v>159</v>
      </c>
      <c r="E1224" t="s">
        <v>162</v>
      </c>
      <c r="G1224" t="s">
        <v>1</v>
      </c>
      <c r="K1224" t="s">
        <v>185</v>
      </c>
      <c r="L1224" t="s">
        <v>122</v>
      </c>
      <c r="M1224" s="14">
        <v>44236</v>
      </c>
      <c r="N1224" s="14">
        <v>44236</v>
      </c>
      <c r="O1224">
        <v>0</v>
      </c>
      <c r="P1224">
        <v>118.38</v>
      </c>
      <c r="R1224">
        <v>2110672000</v>
      </c>
      <c r="S1224">
        <v>161300000</v>
      </c>
      <c r="V1224" t="s">
        <v>160</v>
      </c>
      <c r="W1224" t="s">
        <v>192</v>
      </c>
      <c r="X1224" t="s">
        <v>161</v>
      </c>
      <c r="Y1224">
        <v>2</v>
      </c>
      <c r="Z1224">
        <v>2</v>
      </c>
      <c r="AA1224">
        <v>2021</v>
      </c>
      <c r="AB1224">
        <v>118.38</v>
      </c>
      <c r="AC1224" t="s">
        <v>15</v>
      </c>
      <c r="AD1224" t="s">
        <v>72</v>
      </c>
      <c r="AE1224">
        <v>2021</v>
      </c>
      <c r="AF1224">
        <v>2021</v>
      </c>
      <c r="AU1224"/>
    </row>
    <row r="1225" spans="1:47" x14ac:dyDescent="0.35">
      <c r="A1225" t="s">
        <v>193</v>
      </c>
      <c r="B1225" t="s">
        <v>29</v>
      </c>
      <c r="C1225" t="s">
        <v>149</v>
      </c>
      <c r="D1225" t="s">
        <v>159</v>
      </c>
      <c r="E1225" t="s">
        <v>162</v>
      </c>
      <c r="G1225" t="s">
        <v>1</v>
      </c>
      <c r="K1225" t="s">
        <v>185</v>
      </c>
      <c r="L1225" t="s">
        <v>122</v>
      </c>
      <c r="M1225" s="14">
        <v>44237</v>
      </c>
      <c r="N1225" s="14">
        <v>44237</v>
      </c>
      <c r="O1225">
        <v>0</v>
      </c>
      <c r="P1225">
        <v>119.05</v>
      </c>
      <c r="R1225">
        <v>2110700000</v>
      </c>
      <c r="S1225">
        <v>162600000</v>
      </c>
      <c r="V1225" t="s">
        <v>193</v>
      </c>
      <c r="W1225" t="s">
        <v>196</v>
      </c>
      <c r="X1225" t="s">
        <v>161</v>
      </c>
      <c r="Y1225">
        <v>2</v>
      </c>
      <c r="Z1225">
        <v>2</v>
      </c>
      <c r="AA1225">
        <v>2021</v>
      </c>
      <c r="AB1225">
        <v>119.05</v>
      </c>
      <c r="AC1225" t="s">
        <v>15</v>
      </c>
      <c r="AD1225" t="s">
        <v>72</v>
      </c>
      <c r="AE1225">
        <v>2021</v>
      </c>
      <c r="AF1225">
        <v>2021</v>
      </c>
      <c r="AU1225"/>
    </row>
    <row r="1226" spans="1:47" x14ac:dyDescent="0.35">
      <c r="A1226" t="s">
        <v>193</v>
      </c>
      <c r="B1226" t="s">
        <v>29</v>
      </c>
      <c r="C1226" t="s">
        <v>149</v>
      </c>
      <c r="D1226" t="s">
        <v>159</v>
      </c>
      <c r="E1226" t="s">
        <v>162</v>
      </c>
      <c r="G1226" t="s">
        <v>1</v>
      </c>
      <c r="K1226" t="s">
        <v>185</v>
      </c>
      <c r="L1226" t="s">
        <v>122</v>
      </c>
      <c r="M1226" s="14">
        <v>44237</v>
      </c>
      <c r="N1226" s="14">
        <v>44237</v>
      </c>
      <c r="O1226">
        <v>0</v>
      </c>
      <c r="P1226">
        <v>61.9</v>
      </c>
      <c r="R1226">
        <v>2110700000</v>
      </c>
      <c r="S1226">
        <v>161900000</v>
      </c>
      <c r="V1226" t="s">
        <v>193</v>
      </c>
      <c r="W1226" t="s">
        <v>199</v>
      </c>
      <c r="X1226" t="s">
        <v>161</v>
      </c>
      <c r="Y1226">
        <v>2</v>
      </c>
      <c r="Z1226">
        <v>2</v>
      </c>
      <c r="AA1226">
        <v>2021</v>
      </c>
      <c r="AB1226">
        <v>61.9</v>
      </c>
      <c r="AC1226" t="s">
        <v>15</v>
      </c>
      <c r="AD1226" t="s">
        <v>72</v>
      </c>
      <c r="AE1226">
        <v>2021</v>
      </c>
      <c r="AF1226">
        <v>2021</v>
      </c>
      <c r="AU1226"/>
    </row>
    <row r="1227" spans="1:47" x14ac:dyDescent="0.35">
      <c r="A1227" t="s">
        <v>193</v>
      </c>
      <c r="B1227" t="s">
        <v>29</v>
      </c>
      <c r="C1227" t="s">
        <v>149</v>
      </c>
      <c r="D1227" t="s">
        <v>159</v>
      </c>
      <c r="E1227" t="s">
        <v>162</v>
      </c>
      <c r="G1227" t="s">
        <v>1</v>
      </c>
      <c r="K1227" t="s">
        <v>185</v>
      </c>
      <c r="L1227" t="s">
        <v>122</v>
      </c>
      <c r="M1227" s="14">
        <v>44237</v>
      </c>
      <c r="N1227" s="14">
        <v>44237</v>
      </c>
      <c r="O1227">
        <v>0</v>
      </c>
      <c r="P1227">
        <v>71.430000000000007</v>
      </c>
      <c r="R1227">
        <v>2110700000</v>
      </c>
      <c r="S1227">
        <v>162800000</v>
      </c>
      <c r="V1227" t="s">
        <v>193</v>
      </c>
      <c r="W1227" t="s">
        <v>204</v>
      </c>
      <c r="X1227" t="s">
        <v>161</v>
      </c>
      <c r="Y1227">
        <v>2</v>
      </c>
      <c r="Z1227">
        <v>2</v>
      </c>
      <c r="AA1227">
        <v>2021</v>
      </c>
      <c r="AB1227">
        <v>71.430000000000007</v>
      </c>
      <c r="AC1227" t="s">
        <v>15</v>
      </c>
      <c r="AD1227" t="s">
        <v>72</v>
      </c>
      <c r="AE1227">
        <v>2021</v>
      </c>
      <c r="AF1227">
        <v>2021</v>
      </c>
      <c r="AU1227"/>
    </row>
    <row r="1228" spans="1:47" x14ac:dyDescent="0.35">
      <c r="A1228" t="s">
        <v>160</v>
      </c>
      <c r="B1228" t="s">
        <v>35</v>
      </c>
      <c r="C1228" t="s">
        <v>149</v>
      </c>
      <c r="D1228" t="s">
        <v>159</v>
      </c>
      <c r="E1228" t="s">
        <v>162</v>
      </c>
      <c r="G1228" t="s">
        <v>1</v>
      </c>
      <c r="K1228" t="s">
        <v>185</v>
      </c>
      <c r="L1228" t="s">
        <v>122</v>
      </c>
      <c r="M1228" s="14">
        <v>44237</v>
      </c>
      <c r="N1228" s="14">
        <v>44237</v>
      </c>
      <c r="O1228">
        <v>0</v>
      </c>
      <c r="P1228">
        <v>1554.47</v>
      </c>
      <c r="R1228">
        <v>2110672000</v>
      </c>
      <c r="S1228">
        <v>161020000</v>
      </c>
      <c r="V1228" t="s">
        <v>160</v>
      </c>
      <c r="W1228" t="s">
        <v>194</v>
      </c>
      <c r="X1228" t="s">
        <v>161</v>
      </c>
      <c r="Y1228">
        <v>2</v>
      </c>
      <c r="Z1228">
        <v>2</v>
      </c>
      <c r="AA1228">
        <v>2021</v>
      </c>
      <c r="AB1228">
        <v>1554.47</v>
      </c>
      <c r="AC1228" t="s">
        <v>15</v>
      </c>
      <c r="AD1228" t="s">
        <v>72</v>
      </c>
      <c r="AE1228">
        <v>2021</v>
      </c>
      <c r="AF1228">
        <v>2021</v>
      </c>
      <c r="AU1228"/>
    </row>
    <row r="1229" spans="1:47" x14ac:dyDescent="0.35">
      <c r="A1229" t="s">
        <v>160</v>
      </c>
      <c r="B1229" t="s">
        <v>28</v>
      </c>
      <c r="C1229" t="s">
        <v>149</v>
      </c>
      <c r="D1229" t="s">
        <v>159</v>
      </c>
      <c r="E1229" t="s">
        <v>162</v>
      </c>
      <c r="G1229" t="s">
        <v>1</v>
      </c>
      <c r="K1229" t="s">
        <v>185</v>
      </c>
      <c r="L1229" t="s">
        <v>122</v>
      </c>
      <c r="M1229" s="14">
        <v>44237</v>
      </c>
      <c r="N1229" s="14">
        <v>44237</v>
      </c>
      <c r="O1229">
        <v>0</v>
      </c>
      <c r="P1229">
        <v>27.86</v>
      </c>
      <c r="R1229">
        <v>2110672000</v>
      </c>
      <c r="S1229">
        <v>161400000</v>
      </c>
      <c r="V1229" t="s">
        <v>160</v>
      </c>
      <c r="W1229" t="s">
        <v>211</v>
      </c>
      <c r="X1229" t="s">
        <v>161</v>
      </c>
      <c r="Y1229">
        <v>2</v>
      </c>
      <c r="Z1229">
        <v>2</v>
      </c>
      <c r="AA1229">
        <v>2021</v>
      </c>
      <c r="AB1229">
        <v>27.86</v>
      </c>
      <c r="AC1229" t="s">
        <v>15</v>
      </c>
      <c r="AD1229" t="s">
        <v>72</v>
      </c>
      <c r="AE1229">
        <v>2021</v>
      </c>
      <c r="AF1229">
        <v>2021</v>
      </c>
      <c r="AU1229"/>
    </row>
    <row r="1230" spans="1:47" x14ac:dyDescent="0.35">
      <c r="A1230" t="s">
        <v>123</v>
      </c>
      <c r="C1230" t="s">
        <v>149</v>
      </c>
      <c r="D1230" t="s">
        <v>159</v>
      </c>
      <c r="E1230" t="s">
        <v>121</v>
      </c>
      <c r="G1230" t="s">
        <v>1</v>
      </c>
      <c r="H1230" t="s">
        <v>220</v>
      </c>
      <c r="K1230" t="s">
        <v>185</v>
      </c>
      <c r="L1230" t="s">
        <v>122</v>
      </c>
      <c r="M1230" s="14">
        <v>44237</v>
      </c>
      <c r="N1230" s="14">
        <v>44237</v>
      </c>
      <c r="O1230">
        <v>0</v>
      </c>
      <c r="P1230">
        <v>10095.14</v>
      </c>
      <c r="R1230">
        <v>2280900000</v>
      </c>
      <c r="S1230">
        <v>161100000</v>
      </c>
      <c r="V1230" t="s">
        <v>123</v>
      </c>
      <c r="W1230" t="s">
        <v>212</v>
      </c>
      <c r="X1230" t="s">
        <v>124</v>
      </c>
      <c r="Y1230">
        <v>2</v>
      </c>
      <c r="Z1230">
        <v>2</v>
      </c>
      <c r="AA1230">
        <v>2021</v>
      </c>
      <c r="AB1230">
        <v>10095.14</v>
      </c>
      <c r="AC1230" t="s">
        <v>15</v>
      </c>
      <c r="AD1230" t="s">
        <v>72</v>
      </c>
      <c r="AE1230">
        <v>2021</v>
      </c>
      <c r="AF1230">
        <v>2021</v>
      </c>
      <c r="AU1230"/>
    </row>
    <row r="1231" spans="1:47" x14ac:dyDescent="0.35">
      <c r="A1231" t="s">
        <v>130</v>
      </c>
      <c r="B1231" t="s">
        <v>34</v>
      </c>
      <c r="C1231" t="s">
        <v>149</v>
      </c>
      <c r="D1231" t="s">
        <v>150</v>
      </c>
      <c r="E1231" t="s">
        <v>121</v>
      </c>
      <c r="G1231" t="s">
        <v>1</v>
      </c>
      <c r="H1231" t="s">
        <v>206</v>
      </c>
      <c r="K1231" t="s">
        <v>185</v>
      </c>
      <c r="L1231" t="s">
        <v>122</v>
      </c>
      <c r="M1231" s="14">
        <v>44237</v>
      </c>
      <c r="N1231" s="14">
        <v>44237</v>
      </c>
      <c r="O1231">
        <v>0</v>
      </c>
      <c r="P1231">
        <v>-7.52</v>
      </c>
      <c r="R1231">
        <v>2221511000</v>
      </c>
      <c r="S1231">
        <v>162000000</v>
      </c>
      <c r="V1231" t="s">
        <v>130</v>
      </c>
      <c r="W1231" t="s">
        <v>205</v>
      </c>
      <c r="X1231" t="s">
        <v>119</v>
      </c>
      <c r="Y1231">
        <v>2</v>
      </c>
      <c r="Z1231">
        <v>2</v>
      </c>
      <c r="AA1231">
        <v>2021</v>
      </c>
      <c r="AB1231">
        <v>7.52</v>
      </c>
      <c r="AC1231" t="s">
        <v>15</v>
      </c>
      <c r="AD1231" t="s">
        <v>14</v>
      </c>
      <c r="AE1231">
        <v>2021</v>
      </c>
      <c r="AF1231">
        <v>2021</v>
      </c>
      <c r="AU1231"/>
    </row>
    <row r="1232" spans="1:47" x14ac:dyDescent="0.35">
      <c r="A1232" t="s">
        <v>160</v>
      </c>
      <c r="B1232" t="s">
        <v>35</v>
      </c>
      <c r="C1232" t="s">
        <v>149</v>
      </c>
      <c r="D1232" t="s">
        <v>159</v>
      </c>
      <c r="E1232" t="s">
        <v>162</v>
      </c>
      <c r="G1232" t="s">
        <v>1</v>
      </c>
      <c r="K1232" t="s">
        <v>185</v>
      </c>
      <c r="L1232" t="s">
        <v>122</v>
      </c>
      <c r="M1232" s="14">
        <v>44237</v>
      </c>
      <c r="N1232" s="14">
        <v>44237</v>
      </c>
      <c r="O1232">
        <v>0</v>
      </c>
      <c r="P1232">
        <v>4349.4799999999996</v>
      </c>
      <c r="R1232">
        <v>2110672000</v>
      </c>
      <c r="S1232">
        <v>161020000</v>
      </c>
      <c r="V1232" t="s">
        <v>160</v>
      </c>
      <c r="W1232" t="s">
        <v>194</v>
      </c>
      <c r="X1232" t="s">
        <v>161</v>
      </c>
      <c r="Y1232">
        <v>2</v>
      </c>
      <c r="Z1232">
        <v>2</v>
      </c>
      <c r="AA1232">
        <v>2021</v>
      </c>
      <c r="AB1232">
        <v>4349.4799999999996</v>
      </c>
      <c r="AC1232" t="s">
        <v>15</v>
      </c>
      <c r="AD1232" t="s">
        <v>72</v>
      </c>
      <c r="AE1232">
        <v>2021</v>
      </c>
      <c r="AF1232">
        <v>2021</v>
      </c>
      <c r="AU1232"/>
    </row>
    <row r="1233" spans="1:47" x14ac:dyDescent="0.35">
      <c r="A1233" t="s">
        <v>160</v>
      </c>
      <c r="B1233" t="s">
        <v>38</v>
      </c>
      <c r="C1233" t="s">
        <v>149</v>
      </c>
      <c r="D1233" t="s">
        <v>159</v>
      </c>
      <c r="E1233" t="s">
        <v>162</v>
      </c>
      <c r="G1233" t="s">
        <v>1</v>
      </c>
      <c r="K1233" t="s">
        <v>185</v>
      </c>
      <c r="L1233" t="s">
        <v>122</v>
      </c>
      <c r="M1233" s="14">
        <v>44237</v>
      </c>
      <c r="N1233" s="14">
        <v>44237</v>
      </c>
      <c r="O1233">
        <v>0</v>
      </c>
      <c r="P1233">
        <v>3631.96</v>
      </c>
      <c r="R1233">
        <v>2110672000</v>
      </c>
      <c r="S1233">
        <v>161016000</v>
      </c>
      <c r="V1233" t="s">
        <v>160</v>
      </c>
      <c r="W1233" t="s">
        <v>201</v>
      </c>
      <c r="X1233" t="s">
        <v>161</v>
      </c>
      <c r="Y1233">
        <v>2</v>
      </c>
      <c r="Z1233">
        <v>2</v>
      </c>
      <c r="AA1233">
        <v>2021</v>
      </c>
      <c r="AB1233">
        <v>3631.96</v>
      </c>
      <c r="AC1233" t="s">
        <v>15</v>
      </c>
      <c r="AD1233" t="s">
        <v>72</v>
      </c>
      <c r="AE1233">
        <v>2021</v>
      </c>
      <c r="AF1233">
        <v>2021</v>
      </c>
      <c r="AU1233"/>
    </row>
    <row r="1234" spans="1:47" x14ac:dyDescent="0.35">
      <c r="A1234" t="s">
        <v>193</v>
      </c>
      <c r="B1234" t="s">
        <v>29</v>
      </c>
      <c r="C1234" t="s">
        <v>149</v>
      </c>
      <c r="D1234" t="s">
        <v>159</v>
      </c>
      <c r="E1234" t="s">
        <v>162</v>
      </c>
      <c r="G1234" t="s">
        <v>1</v>
      </c>
      <c r="K1234" t="s">
        <v>185</v>
      </c>
      <c r="L1234" t="s">
        <v>122</v>
      </c>
      <c r="M1234" s="14">
        <v>44237</v>
      </c>
      <c r="N1234" s="14">
        <v>44237</v>
      </c>
      <c r="O1234">
        <v>0</v>
      </c>
      <c r="P1234">
        <v>333.33</v>
      </c>
      <c r="R1234">
        <v>2110700000</v>
      </c>
      <c r="S1234">
        <v>161800000</v>
      </c>
      <c r="V1234" t="s">
        <v>193</v>
      </c>
      <c r="W1234" t="s">
        <v>197</v>
      </c>
      <c r="X1234" t="s">
        <v>161</v>
      </c>
      <c r="Y1234">
        <v>2</v>
      </c>
      <c r="Z1234">
        <v>2</v>
      </c>
      <c r="AA1234">
        <v>2021</v>
      </c>
      <c r="AB1234">
        <v>333.33</v>
      </c>
      <c r="AC1234" t="s">
        <v>15</v>
      </c>
      <c r="AD1234" t="s">
        <v>72</v>
      </c>
      <c r="AE1234">
        <v>2021</v>
      </c>
      <c r="AF1234">
        <v>2021</v>
      </c>
      <c r="AU1234"/>
    </row>
    <row r="1235" spans="1:47" x14ac:dyDescent="0.35">
      <c r="A1235" t="s">
        <v>118</v>
      </c>
      <c r="B1235" t="s">
        <v>46</v>
      </c>
      <c r="C1235" t="s">
        <v>149</v>
      </c>
      <c r="D1235" t="s">
        <v>150</v>
      </c>
      <c r="E1235" t="s">
        <v>121</v>
      </c>
      <c r="G1235" t="s">
        <v>1</v>
      </c>
      <c r="H1235" t="s">
        <v>206</v>
      </c>
      <c r="K1235" t="s">
        <v>185</v>
      </c>
      <c r="L1235" t="s">
        <v>122</v>
      </c>
      <c r="M1235" s="14">
        <v>44237</v>
      </c>
      <c r="N1235" s="14">
        <v>44237</v>
      </c>
      <c r="O1235">
        <v>0</v>
      </c>
      <c r="P1235">
        <v>-5635.81</v>
      </c>
      <c r="R1235">
        <v>2221513000</v>
      </c>
      <c r="S1235">
        <v>161001000</v>
      </c>
      <c r="V1235" t="s">
        <v>118</v>
      </c>
      <c r="W1235" t="s">
        <v>195</v>
      </c>
      <c r="X1235" t="s">
        <v>119</v>
      </c>
      <c r="Y1235">
        <v>2</v>
      </c>
      <c r="Z1235">
        <v>2</v>
      </c>
      <c r="AA1235">
        <v>2021</v>
      </c>
      <c r="AB1235">
        <v>5635.81</v>
      </c>
      <c r="AC1235" t="s">
        <v>15</v>
      </c>
      <c r="AD1235" t="s">
        <v>14</v>
      </c>
      <c r="AE1235">
        <v>2021</v>
      </c>
      <c r="AF1235">
        <v>2021</v>
      </c>
      <c r="AU1235"/>
    </row>
    <row r="1236" spans="1:47" x14ac:dyDescent="0.35">
      <c r="A1236" t="s">
        <v>175</v>
      </c>
      <c r="B1236" t="s">
        <v>39</v>
      </c>
      <c r="C1236" t="s">
        <v>149</v>
      </c>
      <c r="D1236" t="s">
        <v>150</v>
      </c>
      <c r="E1236" t="s">
        <v>121</v>
      </c>
      <c r="G1236" t="s">
        <v>1</v>
      </c>
      <c r="H1236" t="s">
        <v>206</v>
      </c>
      <c r="K1236" t="s">
        <v>185</v>
      </c>
      <c r="L1236" t="s">
        <v>122</v>
      </c>
      <c r="M1236" s="14">
        <v>44237</v>
      </c>
      <c r="N1236" s="14">
        <v>44237</v>
      </c>
      <c r="O1236">
        <v>0</v>
      </c>
      <c r="P1236">
        <v>-4438.1000000000004</v>
      </c>
      <c r="R1236">
        <v>2221506000</v>
      </c>
      <c r="S1236">
        <v>161026000</v>
      </c>
      <c r="V1236" t="s">
        <v>175</v>
      </c>
      <c r="W1236" t="s">
        <v>216</v>
      </c>
      <c r="X1236" t="s">
        <v>119</v>
      </c>
      <c r="Y1236">
        <v>2</v>
      </c>
      <c r="Z1236">
        <v>2</v>
      </c>
      <c r="AA1236">
        <v>2021</v>
      </c>
      <c r="AB1236">
        <v>4438.1000000000004</v>
      </c>
      <c r="AC1236" t="s">
        <v>15</v>
      </c>
      <c r="AD1236" t="s">
        <v>14</v>
      </c>
      <c r="AE1236">
        <v>2021</v>
      </c>
      <c r="AF1236">
        <v>2021</v>
      </c>
      <c r="AU1236"/>
    </row>
    <row r="1237" spans="1:47" x14ac:dyDescent="0.35">
      <c r="A1237" t="s">
        <v>160</v>
      </c>
      <c r="B1237" t="s">
        <v>26</v>
      </c>
      <c r="C1237" t="s">
        <v>149</v>
      </c>
      <c r="D1237" t="s">
        <v>159</v>
      </c>
      <c r="E1237" t="s">
        <v>162</v>
      </c>
      <c r="G1237" t="s">
        <v>1</v>
      </c>
      <c r="K1237" t="s">
        <v>185</v>
      </c>
      <c r="L1237" t="s">
        <v>122</v>
      </c>
      <c r="M1237" s="14">
        <v>44237</v>
      </c>
      <c r="N1237" s="14">
        <v>44237</v>
      </c>
      <c r="O1237">
        <v>0</v>
      </c>
      <c r="P1237">
        <v>7.64</v>
      </c>
      <c r="R1237">
        <v>2110672000</v>
      </c>
      <c r="S1237">
        <v>161021000</v>
      </c>
      <c r="V1237" t="s">
        <v>160</v>
      </c>
      <c r="W1237" t="s">
        <v>215</v>
      </c>
      <c r="X1237" t="s">
        <v>161</v>
      </c>
      <c r="Y1237">
        <v>2</v>
      </c>
      <c r="Z1237">
        <v>2</v>
      </c>
      <c r="AA1237">
        <v>2021</v>
      </c>
      <c r="AB1237">
        <v>7.64</v>
      </c>
      <c r="AC1237" t="s">
        <v>15</v>
      </c>
      <c r="AD1237" t="s">
        <v>72</v>
      </c>
      <c r="AE1237">
        <v>2021</v>
      </c>
      <c r="AF1237">
        <v>2021</v>
      </c>
      <c r="AU1237"/>
    </row>
    <row r="1238" spans="1:47" x14ac:dyDescent="0.35">
      <c r="A1238" t="s">
        <v>160</v>
      </c>
      <c r="B1238" t="s">
        <v>26</v>
      </c>
      <c r="C1238" t="s">
        <v>149</v>
      </c>
      <c r="D1238" t="s">
        <v>159</v>
      </c>
      <c r="E1238" t="s">
        <v>162</v>
      </c>
      <c r="G1238" t="s">
        <v>1</v>
      </c>
      <c r="K1238" t="s">
        <v>185</v>
      </c>
      <c r="L1238" t="s">
        <v>122</v>
      </c>
      <c r="M1238" s="14">
        <v>44237</v>
      </c>
      <c r="N1238" s="14">
        <v>44237</v>
      </c>
      <c r="O1238">
        <v>0</v>
      </c>
      <c r="P1238">
        <v>193.7</v>
      </c>
      <c r="R1238">
        <v>2110672000</v>
      </c>
      <c r="S1238">
        <v>162600000</v>
      </c>
      <c r="V1238" t="s">
        <v>160</v>
      </c>
      <c r="W1238" t="s">
        <v>196</v>
      </c>
      <c r="X1238" t="s">
        <v>161</v>
      </c>
      <c r="Y1238">
        <v>2</v>
      </c>
      <c r="Z1238">
        <v>2</v>
      </c>
      <c r="AA1238">
        <v>2021</v>
      </c>
      <c r="AB1238">
        <v>193.7</v>
      </c>
      <c r="AC1238" t="s">
        <v>15</v>
      </c>
      <c r="AD1238" t="s">
        <v>72</v>
      </c>
      <c r="AE1238">
        <v>2021</v>
      </c>
      <c r="AF1238">
        <v>2021</v>
      </c>
      <c r="AU1238"/>
    </row>
    <row r="1239" spans="1:47" x14ac:dyDescent="0.35">
      <c r="A1239" t="s">
        <v>130</v>
      </c>
      <c r="B1239" t="s">
        <v>34</v>
      </c>
      <c r="C1239" t="s">
        <v>149</v>
      </c>
      <c r="D1239" t="s">
        <v>150</v>
      </c>
      <c r="E1239" t="s">
        <v>121</v>
      </c>
      <c r="G1239" t="s">
        <v>1</v>
      </c>
      <c r="H1239" t="s">
        <v>206</v>
      </c>
      <c r="K1239" t="s">
        <v>185</v>
      </c>
      <c r="L1239" t="s">
        <v>122</v>
      </c>
      <c r="M1239" s="14">
        <v>44237</v>
      </c>
      <c r="N1239" s="14">
        <v>44237</v>
      </c>
      <c r="O1239">
        <v>0</v>
      </c>
      <c r="P1239">
        <v>-6452.63</v>
      </c>
      <c r="R1239">
        <v>2221511000</v>
      </c>
      <c r="S1239">
        <v>161001000</v>
      </c>
      <c r="V1239" t="s">
        <v>130</v>
      </c>
      <c r="W1239" t="s">
        <v>195</v>
      </c>
      <c r="X1239" t="s">
        <v>119</v>
      </c>
      <c r="Y1239">
        <v>2</v>
      </c>
      <c r="Z1239">
        <v>2</v>
      </c>
      <c r="AA1239">
        <v>2021</v>
      </c>
      <c r="AB1239">
        <v>6452.63</v>
      </c>
      <c r="AC1239" t="s">
        <v>15</v>
      </c>
      <c r="AD1239" t="s">
        <v>14</v>
      </c>
      <c r="AE1239">
        <v>2021</v>
      </c>
      <c r="AF1239">
        <v>2021</v>
      </c>
      <c r="AU1239"/>
    </row>
    <row r="1240" spans="1:47" x14ac:dyDescent="0.35">
      <c r="A1240" t="s">
        <v>160</v>
      </c>
      <c r="B1240" t="s">
        <v>25</v>
      </c>
      <c r="C1240" t="s">
        <v>149</v>
      </c>
      <c r="D1240" t="s">
        <v>159</v>
      </c>
      <c r="E1240" t="s">
        <v>162</v>
      </c>
      <c r="G1240" t="s">
        <v>1</v>
      </c>
      <c r="K1240" t="s">
        <v>185</v>
      </c>
      <c r="L1240" t="s">
        <v>122</v>
      </c>
      <c r="M1240" s="14">
        <v>44237</v>
      </c>
      <c r="N1240" s="14">
        <v>44237</v>
      </c>
      <c r="O1240">
        <v>0</v>
      </c>
      <c r="P1240">
        <v>50.23</v>
      </c>
      <c r="R1240">
        <v>2110672000</v>
      </c>
      <c r="S1240">
        <v>161600000</v>
      </c>
      <c r="V1240" t="s">
        <v>160</v>
      </c>
      <c r="W1240" t="s">
        <v>198</v>
      </c>
      <c r="X1240" t="s">
        <v>161</v>
      </c>
      <c r="Y1240">
        <v>2</v>
      </c>
      <c r="Z1240">
        <v>2</v>
      </c>
      <c r="AA1240">
        <v>2021</v>
      </c>
      <c r="AB1240">
        <v>50.23</v>
      </c>
      <c r="AC1240" t="s">
        <v>15</v>
      </c>
      <c r="AD1240" t="s">
        <v>72</v>
      </c>
      <c r="AE1240">
        <v>2021</v>
      </c>
      <c r="AF1240">
        <v>2021</v>
      </c>
      <c r="AU1240"/>
    </row>
    <row r="1241" spans="1:47" x14ac:dyDescent="0.35">
      <c r="A1241" t="s">
        <v>123</v>
      </c>
      <c r="B1241" t="s">
        <v>47</v>
      </c>
      <c r="C1241" t="s">
        <v>149</v>
      </c>
      <c r="D1241" t="s">
        <v>150</v>
      </c>
      <c r="E1241" t="s">
        <v>121</v>
      </c>
      <c r="G1241" t="s">
        <v>1</v>
      </c>
      <c r="H1241" t="s">
        <v>206</v>
      </c>
      <c r="K1241" t="s">
        <v>185</v>
      </c>
      <c r="L1241" t="s">
        <v>122</v>
      </c>
      <c r="M1241" s="14">
        <v>44237</v>
      </c>
      <c r="N1241" s="14">
        <v>44237</v>
      </c>
      <c r="O1241">
        <v>0</v>
      </c>
      <c r="P1241">
        <v>-47619.05</v>
      </c>
      <c r="R1241">
        <v>2220913000</v>
      </c>
      <c r="S1241">
        <v>161001000</v>
      </c>
      <c r="V1241" t="s">
        <v>123</v>
      </c>
      <c r="W1241" t="s">
        <v>195</v>
      </c>
      <c r="X1241" t="s">
        <v>124</v>
      </c>
      <c r="Y1241">
        <v>2</v>
      </c>
      <c r="Z1241">
        <v>2</v>
      </c>
      <c r="AA1241">
        <v>2021</v>
      </c>
      <c r="AB1241">
        <v>47619.05</v>
      </c>
      <c r="AC1241" t="s">
        <v>15</v>
      </c>
      <c r="AD1241" t="s">
        <v>14</v>
      </c>
      <c r="AE1241">
        <v>2021</v>
      </c>
      <c r="AF1241">
        <v>2021</v>
      </c>
      <c r="AU1241"/>
    </row>
    <row r="1242" spans="1:47" x14ac:dyDescent="0.35">
      <c r="A1242" t="s">
        <v>191</v>
      </c>
      <c r="C1242" t="s">
        <v>149</v>
      </c>
      <c r="D1242" t="s">
        <v>150</v>
      </c>
      <c r="E1242" t="s">
        <v>121</v>
      </c>
      <c r="G1242" t="s">
        <v>1</v>
      </c>
      <c r="J1242" t="s">
        <v>5</v>
      </c>
      <c r="K1242" t="s">
        <v>185</v>
      </c>
      <c r="L1242" t="s">
        <v>122</v>
      </c>
      <c r="M1242" s="14">
        <v>44237</v>
      </c>
      <c r="N1242" s="14">
        <v>44237</v>
      </c>
      <c r="O1242">
        <v>0</v>
      </c>
      <c r="P1242">
        <v>8333.33</v>
      </c>
      <c r="R1242">
        <v>2220320900</v>
      </c>
      <c r="S1242">
        <v>161002000</v>
      </c>
      <c r="V1242" t="s">
        <v>191</v>
      </c>
      <c r="W1242" t="s">
        <v>202</v>
      </c>
      <c r="X1242" t="s">
        <v>135</v>
      </c>
      <c r="Y1242">
        <v>2</v>
      </c>
      <c r="Z1242">
        <v>2</v>
      </c>
      <c r="AA1242">
        <v>2021</v>
      </c>
      <c r="AB1242">
        <v>-8333.33</v>
      </c>
      <c r="AC1242" t="s">
        <v>15</v>
      </c>
      <c r="AD1242" t="s">
        <v>72</v>
      </c>
      <c r="AE1242">
        <v>2021</v>
      </c>
      <c r="AF1242">
        <v>2021</v>
      </c>
      <c r="AU1242"/>
    </row>
    <row r="1243" spans="1:47" x14ac:dyDescent="0.35">
      <c r="A1243" t="s">
        <v>138</v>
      </c>
      <c r="C1243" t="s">
        <v>149</v>
      </c>
      <c r="D1243" t="s">
        <v>150</v>
      </c>
      <c r="E1243" t="s">
        <v>121</v>
      </c>
      <c r="G1243" t="s">
        <v>1</v>
      </c>
      <c r="J1243" t="s">
        <v>5</v>
      </c>
      <c r="K1243" t="s">
        <v>185</v>
      </c>
      <c r="L1243" t="s">
        <v>122</v>
      </c>
      <c r="M1243" s="14">
        <v>44237</v>
      </c>
      <c r="N1243" s="14">
        <v>44237</v>
      </c>
      <c r="O1243">
        <v>0</v>
      </c>
      <c r="P1243">
        <v>1833333.33</v>
      </c>
      <c r="R1243">
        <v>2220200000</v>
      </c>
      <c r="S1243">
        <v>161002000</v>
      </c>
      <c r="V1243" t="s">
        <v>138</v>
      </c>
      <c r="W1243" t="s">
        <v>202</v>
      </c>
      <c r="X1243" t="s">
        <v>139</v>
      </c>
      <c r="Y1243">
        <v>2</v>
      </c>
      <c r="Z1243">
        <v>2</v>
      </c>
      <c r="AA1243">
        <v>2021</v>
      </c>
      <c r="AB1243">
        <v>-1833333.33</v>
      </c>
      <c r="AC1243" t="s">
        <v>15</v>
      </c>
      <c r="AD1243" t="s">
        <v>72</v>
      </c>
      <c r="AE1243">
        <v>2021</v>
      </c>
      <c r="AF1243">
        <v>2021</v>
      </c>
      <c r="AU1243"/>
    </row>
    <row r="1244" spans="1:47" x14ac:dyDescent="0.35">
      <c r="A1244" t="s">
        <v>130</v>
      </c>
      <c r="B1244" t="s">
        <v>36</v>
      </c>
      <c r="C1244" t="s">
        <v>149</v>
      </c>
      <c r="D1244" t="s">
        <v>150</v>
      </c>
      <c r="E1244" t="s">
        <v>121</v>
      </c>
      <c r="G1244" t="s">
        <v>1</v>
      </c>
      <c r="H1244" t="s">
        <v>206</v>
      </c>
      <c r="K1244" t="s">
        <v>185</v>
      </c>
      <c r="L1244" t="s">
        <v>122</v>
      </c>
      <c r="M1244" s="14">
        <v>44237</v>
      </c>
      <c r="N1244" s="14">
        <v>44237</v>
      </c>
      <c r="O1244">
        <v>0</v>
      </c>
      <c r="P1244">
        <v>-2707.38</v>
      </c>
      <c r="R1244">
        <v>2221517110</v>
      </c>
      <c r="S1244">
        <v>161001000</v>
      </c>
      <c r="V1244" t="s">
        <v>130</v>
      </c>
      <c r="W1244" t="s">
        <v>195</v>
      </c>
      <c r="X1244" t="s">
        <v>119</v>
      </c>
      <c r="Y1244">
        <v>2</v>
      </c>
      <c r="Z1244">
        <v>2</v>
      </c>
      <c r="AA1244">
        <v>2021</v>
      </c>
      <c r="AB1244">
        <v>2707.38</v>
      </c>
      <c r="AC1244" t="s">
        <v>15</v>
      </c>
      <c r="AD1244" t="s">
        <v>14</v>
      </c>
      <c r="AE1244">
        <v>2021</v>
      </c>
      <c r="AF1244">
        <v>2021</v>
      </c>
      <c r="AU1244"/>
    </row>
    <row r="1245" spans="1:47" x14ac:dyDescent="0.35">
      <c r="A1245" t="s">
        <v>133</v>
      </c>
      <c r="B1245" t="s">
        <v>41</v>
      </c>
      <c r="C1245" t="s">
        <v>149</v>
      </c>
      <c r="D1245" t="s">
        <v>150</v>
      </c>
      <c r="E1245" t="s">
        <v>121</v>
      </c>
      <c r="G1245" t="s">
        <v>1</v>
      </c>
      <c r="H1245" t="s">
        <v>206</v>
      </c>
      <c r="K1245" t="s">
        <v>185</v>
      </c>
      <c r="L1245" t="s">
        <v>122</v>
      </c>
      <c r="M1245" s="14">
        <v>44237</v>
      </c>
      <c r="N1245" s="14">
        <v>44237</v>
      </c>
      <c r="O1245">
        <v>0</v>
      </c>
      <c r="P1245">
        <v>-108236.78</v>
      </c>
      <c r="R1245">
        <v>2220110000</v>
      </c>
      <c r="S1245">
        <v>161001000</v>
      </c>
      <c r="V1245" t="s">
        <v>133</v>
      </c>
      <c r="W1245" t="s">
        <v>195</v>
      </c>
      <c r="X1245" t="s">
        <v>134</v>
      </c>
      <c r="Y1245">
        <v>2</v>
      </c>
      <c r="Z1245">
        <v>2</v>
      </c>
      <c r="AA1245">
        <v>2021</v>
      </c>
      <c r="AB1245">
        <v>108236.78</v>
      </c>
      <c r="AC1245" t="s">
        <v>15</v>
      </c>
      <c r="AD1245" t="s">
        <v>230</v>
      </c>
      <c r="AE1245">
        <v>2021</v>
      </c>
      <c r="AF1245">
        <v>2021</v>
      </c>
      <c r="AU1245"/>
    </row>
    <row r="1246" spans="1:47" x14ac:dyDescent="0.35">
      <c r="A1246" t="s">
        <v>160</v>
      </c>
      <c r="B1246" t="s">
        <v>25</v>
      </c>
      <c r="C1246" t="s">
        <v>149</v>
      </c>
      <c r="D1246" t="s">
        <v>159</v>
      </c>
      <c r="E1246" t="s">
        <v>162</v>
      </c>
      <c r="G1246" t="s">
        <v>1</v>
      </c>
      <c r="K1246" t="s">
        <v>185</v>
      </c>
      <c r="L1246" t="s">
        <v>122</v>
      </c>
      <c r="M1246" s="14">
        <v>44237</v>
      </c>
      <c r="N1246" s="14">
        <v>44237</v>
      </c>
      <c r="O1246">
        <v>0</v>
      </c>
      <c r="P1246">
        <v>134.56</v>
      </c>
      <c r="R1246">
        <v>2110672000</v>
      </c>
      <c r="S1246">
        <v>161300000</v>
      </c>
      <c r="V1246" t="s">
        <v>160</v>
      </c>
      <c r="W1246" t="s">
        <v>192</v>
      </c>
      <c r="X1246" t="s">
        <v>161</v>
      </c>
      <c r="Y1246">
        <v>2</v>
      </c>
      <c r="Z1246">
        <v>2</v>
      </c>
      <c r="AA1246">
        <v>2021</v>
      </c>
      <c r="AB1246">
        <v>134.56</v>
      </c>
      <c r="AC1246" t="s">
        <v>15</v>
      </c>
      <c r="AD1246" t="s">
        <v>72</v>
      </c>
      <c r="AE1246">
        <v>2021</v>
      </c>
      <c r="AF1246">
        <v>2021</v>
      </c>
      <c r="AU1246"/>
    </row>
    <row r="1247" spans="1:47" x14ac:dyDescent="0.35">
      <c r="A1247" t="s">
        <v>160</v>
      </c>
      <c r="B1247" t="s">
        <v>35</v>
      </c>
      <c r="C1247" t="s">
        <v>149</v>
      </c>
      <c r="D1247" t="s">
        <v>159</v>
      </c>
      <c r="E1247" t="s">
        <v>162</v>
      </c>
      <c r="G1247" t="s">
        <v>1</v>
      </c>
      <c r="K1247" t="s">
        <v>185</v>
      </c>
      <c r="L1247" t="s">
        <v>122</v>
      </c>
      <c r="M1247" s="14">
        <v>44237</v>
      </c>
      <c r="N1247" s="14">
        <v>44237</v>
      </c>
      <c r="O1247">
        <v>0</v>
      </c>
      <c r="P1247">
        <v>5.18</v>
      </c>
      <c r="R1247">
        <v>2110672000</v>
      </c>
      <c r="S1247">
        <v>161021000</v>
      </c>
      <c r="V1247" t="s">
        <v>160</v>
      </c>
      <c r="W1247" t="s">
        <v>215</v>
      </c>
      <c r="X1247" t="s">
        <v>161</v>
      </c>
      <c r="Y1247">
        <v>2</v>
      </c>
      <c r="Z1247">
        <v>2</v>
      </c>
      <c r="AA1247">
        <v>2021</v>
      </c>
      <c r="AB1247">
        <v>5.18</v>
      </c>
      <c r="AC1247" t="s">
        <v>15</v>
      </c>
      <c r="AD1247" t="s">
        <v>72</v>
      </c>
      <c r="AE1247">
        <v>2021</v>
      </c>
      <c r="AF1247">
        <v>2021</v>
      </c>
      <c r="AU1247"/>
    </row>
    <row r="1248" spans="1:47" x14ac:dyDescent="0.35">
      <c r="A1248" t="s">
        <v>160</v>
      </c>
      <c r="B1248" t="s">
        <v>26</v>
      </c>
      <c r="C1248" t="s">
        <v>149</v>
      </c>
      <c r="D1248" t="s">
        <v>159</v>
      </c>
      <c r="E1248" t="s">
        <v>162</v>
      </c>
      <c r="G1248" t="s">
        <v>1</v>
      </c>
      <c r="K1248" t="s">
        <v>185</v>
      </c>
      <c r="L1248" t="s">
        <v>122</v>
      </c>
      <c r="M1248" s="14">
        <v>44237</v>
      </c>
      <c r="N1248" s="14">
        <v>44237</v>
      </c>
      <c r="O1248">
        <v>0</v>
      </c>
      <c r="P1248">
        <v>102.41</v>
      </c>
      <c r="R1248">
        <v>2110672000</v>
      </c>
      <c r="S1248">
        <v>161021000</v>
      </c>
      <c r="V1248" t="s">
        <v>160</v>
      </c>
      <c r="W1248" t="s">
        <v>215</v>
      </c>
      <c r="X1248" t="s">
        <v>161</v>
      </c>
      <c r="Y1248">
        <v>2</v>
      </c>
      <c r="Z1248">
        <v>2</v>
      </c>
      <c r="AA1248">
        <v>2021</v>
      </c>
      <c r="AB1248">
        <v>102.41</v>
      </c>
      <c r="AC1248" t="s">
        <v>15</v>
      </c>
      <c r="AD1248" t="s">
        <v>72</v>
      </c>
      <c r="AE1248">
        <v>2021</v>
      </c>
      <c r="AF1248">
        <v>2021</v>
      </c>
      <c r="AU1248"/>
    </row>
    <row r="1249" spans="1:47" x14ac:dyDescent="0.35">
      <c r="A1249" t="s">
        <v>133</v>
      </c>
      <c r="C1249" t="s">
        <v>149</v>
      </c>
      <c r="D1249" t="s">
        <v>150</v>
      </c>
      <c r="E1249" t="s">
        <v>121</v>
      </c>
      <c r="G1249" t="s">
        <v>1</v>
      </c>
      <c r="J1249" t="s">
        <v>5</v>
      </c>
      <c r="K1249" t="s">
        <v>185</v>
      </c>
      <c r="L1249" t="s">
        <v>122</v>
      </c>
      <c r="M1249" s="14">
        <v>44237</v>
      </c>
      <c r="N1249" s="14">
        <v>44237</v>
      </c>
      <c r="O1249">
        <v>0</v>
      </c>
      <c r="P1249">
        <v>5523809.5199999996</v>
      </c>
      <c r="R1249">
        <v>2220110000</v>
      </c>
      <c r="S1249">
        <v>161002000</v>
      </c>
      <c r="V1249" t="s">
        <v>133</v>
      </c>
      <c r="W1249" t="s">
        <v>202</v>
      </c>
      <c r="X1249" t="s">
        <v>134</v>
      </c>
      <c r="Y1249">
        <v>2</v>
      </c>
      <c r="Z1249">
        <v>2</v>
      </c>
      <c r="AA1249">
        <v>2021</v>
      </c>
      <c r="AB1249">
        <v>-5523809.5199999996</v>
      </c>
      <c r="AC1249" t="s">
        <v>15</v>
      </c>
      <c r="AD1249" t="s">
        <v>72</v>
      </c>
      <c r="AE1249">
        <v>2021</v>
      </c>
      <c r="AF1249">
        <v>2021</v>
      </c>
      <c r="AU1249"/>
    </row>
    <row r="1250" spans="1:47" x14ac:dyDescent="0.35">
      <c r="A1250" t="s">
        <v>148</v>
      </c>
      <c r="C1250" t="s">
        <v>149</v>
      </c>
      <c r="D1250" t="s">
        <v>150</v>
      </c>
      <c r="E1250" t="s">
        <v>162</v>
      </c>
      <c r="K1250" t="s">
        <v>185</v>
      </c>
      <c r="L1250" t="s">
        <v>122</v>
      </c>
      <c r="M1250" s="14">
        <v>44237</v>
      </c>
      <c r="N1250" s="14">
        <v>44237</v>
      </c>
      <c r="O1250">
        <v>0</v>
      </c>
      <c r="P1250">
        <v>7365476.1900000004</v>
      </c>
      <c r="R1250">
        <v>2110210000</v>
      </c>
      <c r="S1250">
        <v>161002000</v>
      </c>
      <c r="V1250" t="s">
        <v>148</v>
      </c>
      <c r="W1250" t="s">
        <v>202</v>
      </c>
      <c r="X1250" t="s">
        <v>152</v>
      </c>
      <c r="Y1250">
        <v>2</v>
      </c>
      <c r="Z1250">
        <v>2</v>
      </c>
      <c r="AA1250">
        <v>2021</v>
      </c>
      <c r="AB1250">
        <v>7365476.1900000004</v>
      </c>
      <c r="AC1250" t="s">
        <v>15</v>
      </c>
      <c r="AD1250" t="s">
        <v>72</v>
      </c>
      <c r="AE1250">
        <v>2021</v>
      </c>
      <c r="AF1250">
        <v>2021</v>
      </c>
      <c r="AU1250"/>
    </row>
    <row r="1251" spans="1:47" x14ac:dyDescent="0.35">
      <c r="A1251" t="s">
        <v>188</v>
      </c>
      <c r="B1251" t="s">
        <v>31</v>
      </c>
      <c r="C1251" t="s">
        <v>149</v>
      </c>
      <c r="D1251" t="s">
        <v>159</v>
      </c>
      <c r="E1251" t="s">
        <v>162</v>
      </c>
      <c r="G1251" t="s">
        <v>1</v>
      </c>
      <c r="K1251" t="s">
        <v>185</v>
      </c>
      <c r="L1251" t="s">
        <v>122</v>
      </c>
      <c r="M1251" s="14">
        <v>44238</v>
      </c>
      <c r="N1251" s="14">
        <v>44238</v>
      </c>
      <c r="O1251">
        <v>0</v>
      </c>
      <c r="P1251">
        <v>1428.57</v>
      </c>
      <c r="R1251">
        <v>2111070000</v>
      </c>
      <c r="S1251">
        <v>161001000</v>
      </c>
      <c r="V1251" t="s">
        <v>188</v>
      </c>
      <c r="W1251" t="s">
        <v>195</v>
      </c>
      <c r="X1251" t="s">
        <v>190</v>
      </c>
      <c r="Y1251">
        <v>2</v>
      </c>
      <c r="Z1251">
        <v>2</v>
      </c>
      <c r="AA1251">
        <v>2021</v>
      </c>
      <c r="AB1251">
        <v>1428.57</v>
      </c>
      <c r="AC1251" t="s">
        <v>15</v>
      </c>
      <c r="AD1251" t="s">
        <v>72</v>
      </c>
      <c r="AE1251">
        <v>2021</v>
      </c>
      <c r="AF1251">
        <v>2021</v>
      </c>
      <c r="AU1251"/>
    </row>
    <row r="1252" spans="1:47" x14ac:dyDescent="0.35">
      <c r="A1252" t="s">
        <v>160</v>
      </c>
      <c r="B1252" t="s">
        <v>26</v>
      </c>
      <c r="C1252" t="s">
        <v>149</v>
      </c>
      <c r="D1252" t="s">
        <v>159</v>
      </c>
      <c r="E1252" t="s">
        <v>162</v>
      </c>
      <c r="G1252" t="s">
        <v>1</v>
      </c>
      <c r="K1252" t="s">
        <v>185</v>
      </c>
      <c r="L1252" t="s">
        <v>122</v>
      </c>
      <c r="M1252" s="14">
        <v>44238</v>
      </c>
      <c r="N1252" s="14">
        <v>44238</v>
      </c>
      <c r="O1252">
        <v>0</v>
      </c>
      <c r="P1252">
        <v>792.65</v>
      </c>
      <c r="R1252">
        <v>2110672000</v>
      </c>
      <c r="S1252">
        <v>161016000</v>
      </c>
      <c r="V1252" t="s">
        <v>160</v>
      </c>
      <c r="W1252" t="s">
        <v>201</v>
      </c>
      <c r="X1252" t="s">
        <v>161</v>
      </c>
      <c r="Y1252">
        <v>2</v>
      </c>
      <c r="Z1252">
        <v>2</v>
      </c>
      <c r="AA1252">
        <v>2021</v>
      </c>
      <c r="AB1252">
        <v>792.65</v>
      </c>
      <c r="AC1252" t="s">
        <v>15</v>
      </c>
      <c r="AD1252" t="s">
        <v>72</v>
      </c>
      <c r="AE1252">
        <v>2021</v>
      </c>
      <c r="AF1252">
        <v>2021</v>
      </c>
      <c r="AU1252"/>
    </row>
    <row r="1253" spans="1:47" x14ac:dyDescent="0.35">
      <c r="A1253" t="s">
        <v>160</v>
      </c>
      <c r="B1253" t="s">
        <v>50</v>
      </c>
      <c r="C1253" t="s">
        <v>149</v>
      </c>
      <c r="D1253" t="s">
        <v>159</v>
      </c>
      <c r="E1253" t="s">
        <v>162</v>
      </c>
      <c r="G1253" t="s">
        <v>1</v>
      </c>
      <c r="K1253" t="s">
        <v>185</v>
      </c>
      <c r="L1253" t="s">
        <v>122</v>
      </c>
      <c r="M1253" s="14">
        <v>44238</v>
      </c>
      <c r="N1253" s="14">
        <v>44238</v>
      </c>
      <c r="O1253">
        <v>0</v>
      </c>
      <c r="P1253">
        <v>79.67</v>
      </c>
      <c r="R1253">
        <v>2110672000</v>
      </c>
      <c r="S1253">
        <v>162300000</v>
      </c>
      <c r="V1253" t="s">
        <v>160</v>
      </c>
      <c r="W1253" t="s">
        <v>209</v>
      </c>
      <c r="X1253" t="s">
        <v>161</v>
      </c>
      <c r="Y1253">
        <v>2</v>
      </c>
      <c r="Z1253">
        <v>2</v>
      </c>
      <c r="AA1253">
        <v>2021</v>
      </c>
      <c r="AB1253">
        <v>79.67</v>
      </c>
      <c r="AC1253" t="s">
        <v>15</v>
      </c>
      <c r="AD1253" t="s">
        <v>72</v>
      </c>
      <c r="AE1253">
        <v>2021</v>
      </c>
      <c r="AF1253">
        <v>2021</v>
      </c>
      <c r="AU1253"/>
    </row>
    <row r="1254" spans="1:47" x14ac:dyDescent="0.35">
      <c r="A1254" t="s">
        <v>193</v>
      </c>
      <c r="B1254" t="s">
        <v>29</v>
      </c>
      <c r="C1254" t="s">
        <v>149</v>
      </c>
      <c r="D1254" t="s">
        <v>159</v>
      </c>
      <c r="E1254" t="s">
        <v>162</v>
      </c>
      <c r="G1254" t="s">
        <v>1</v>
      </c>
      <c r="K1254" t="s">
        <v>185</v>
      </c>
      <c r="L1254" t="s">
        <v>122</v>
      </c>
      <c r="M1254" s="14">
        <v>44238</v>
      </c>
      <c r="N1254" s="14">
        <v>44238</v>
      </c>
      <c r="O1254">
        <v>0</v>
      </c>
      <c r="P1254">
        <v>161.9</v>
      </c>
      <c r="R1254">
        <v>2110700000</v>
      </c>
      <c r="S1254">
        <v>161020000</v>
      </c>
      <c r="V1254" t="s">
        <v>193</v>
      </c>
      <c r="W1254" t="s">
        <v>194</v>
      </c>
      <c r="X1254" t="s">
        <v>161</v>
      </c>
      <c r="Y1254">
        <v>2</v>
      </c>
      <c r="Z1254">
        <v>2</v>
      </c>
      <c r="AA1254">
        <v>2021</v>
      </c>
      <c r="AB1254">
        <v>161.9</v>
      </c>
      <c r="AC1254" t="s">
        <v>15</v>
      </c>
      <c r="AD1254" t="s">
        <v>72</v>
      </c>
      <c r="AE1254">
        <v>2021</v>
      </c>
      <c r="AF1254">
        <v>2021</v>
      </c>
      <c r="AU1254"/>
    </row>
    <row r="1255" spans="1:47" x14ac:dyDescent="0.35">
      <c r="A1255" t="s">
        <v>193</v>
      </c>
      <c r="B1255" t="s">
        <v>29</v>
      </c>
      <c r="C1255" t="s">
        <v>149</v>
      </c>
      <c r="D1255" t="s">
        <v>159</v>
      </c>
      <c r="E1255" t="s">
        <v>162</v>
      </c>
      <c r="G1255" t="s">
        <v>1</v>
      </c>
      <c r="K1255" t="s">
        <v>185</v>
      </c>
      <c r="L1255" t="s">
        <v>122</v>
      </c>
      <c r="M1255" s="14">
        <v>44238</v>
      </c>
      <c r="N1255" s="14">
        <v>44238</v>
      </c>
      <c r="O1255">
        <v>0</v>
      </c>
      <c r="P1255">
        <v>476.19</v>
      </c>
      <c r="R1255">
        <v>2110700000</v>
      </c>
      <c r="S1255">
        <v>161020000</v>
      </c>
      <c r="V1255" t="s">
        <v>193</v>
      </c>
      <c r="W1255" t="s">
        <v>194</v>
      </c>
      <c r="X1255" t="s">
        <v>161</v>
      </c>
      <c r="Y1255">
        <v>2</v>
      </c>
      <c r="Z1255">
        <v>2</v>
      </c>
      <c r="AA1255">
        <v>2021</v>
      </c>
      <c r="AB1255">
        <v>476.19</v>
      </c>
      <c r="AC1255" t="s">
        <v>15</v>
      </c>
      <c r="AD1255" t="s">
        <v>72</v>
      </c>
      <c r="AE1255">
        <v>2021</v>
      </c>
      <c r="AF1255">
        <v>2021</v>
      </c>
      <c r="AU1255"/>
    </row>
    <row r="1256" spans="1:47" x14ac:dyDescent="0.35">
      <c r="A1256" t="s">
        <v>191</v>
      </c>
      <c r="B1256" t="s">
        <v>45</v>
      </c>
      <c r="C1256" t="s">
        <v>149</v>
      </c>
      <c r="D1256" t="s">
        <v>150</v>
      </c>
      <c r="E1256" t="s">
        <v>121</v>
      </c>
      <c r="G1256" t="s">
        <v>1</v>
      </c>
      <c r="H1256" t="s">
        <v>206</v>
      </c>
      <c r="K1256" t="s">
        <v>185</v>
      </c>
      <c r="L1256" t="s">
        <v>122</v>
      </c>
      <c r="M1256" s="14">
        <v>44238</v>
      </c>
      <c r="N1256" s="14">
        <v>44238</v>
      </c>
      <c r="O1256">
        <v>0</v>
      </c>
      <c r="P1256">
        <v>-8333.33</v>
      </c>
      <c r="R1256">
        <v>2220320900</v>
      </c>
      <c r="S1256">
        <v>161001000</v>
      </c>
      <c r="V1256" t="s">
        <v>191</v>
      </c>
      <c r="W1256" t="s">
        <v>195</v>
      </c>
      <c r="X1256" t="s">
        <v>135</v>
      </c>
      <c r="Y1256">
        <v>2</v>
      </c>
      <c r="Z1256">
        <v>2</v>
      </c>
      <c r="AA1256">
        <v>2021</v>
      </c>
      <c r="AB1256">
        <v>8333.33</v>
      </c>
      <c r="AC1256" t="s">
        <v>15</v>
      </c>
      <c r="AD1256" t="s">
        <v>14</v>
      </c>
      <c r="AE1256">
        <v>2021</v>
      </c>
      <c r="AF1256">
        <v>2021</v>
      </c>
      <c r="AU1256"/>
    </row>
    <row r="1257" spans="1:47" x14ac:dyDescent="0.35">
      <c r="A1257" t="s">
        <v>160</v>
      </c>
      <c r="B1257" t="s">
        <v>28</v>
      </c>
      <c r="C1257" t="s">
        <v>149</v>
      </c>
      <c r="D1257" t="s">
        <v>159</v>
      </c>
      <c r="E1257" t="s">
        <v>162</v>
      </c>
      <c r="G1257" t="s">
        <v>1</v>
      </c>
      <c r="K1257" t="s">
        <v>185</v>
      </c>
      <c r="L1257" t="s">
        <v>122</v>
      </c>
      <c r="M1257" s="14">
        <v>44238</v>
      </c>
      <c r="N1257" s="14">
        <v>44238</v>
      </c>
      <c r="O1257">
        <v>0</v>
      </c>
      <c r="P1257">
        <v>49.26</v>
      </c>
      <c r="R1257">
        <v>2110672000</v>
      </c>
      <c r="S1257">
        <v>161800000</v>
      </c>
      <c r="V1257" t="s">
        <v>160</v>
      </c>
      <c r="W1257" t="s">
        <v>197</v>
      </c>
      <c r="X1257" t="s">
        <v>161</v>
      </c>
      <c r="Y1257">
        <v>2</v>
      </c>
      <c r="Z1257">
        <v>2</v>
      </c>
      <c r="AA1257">
        <v>2021</v>
      </c>
      <c r="AB1257">
        <v>49.26</v>
      </c>
      <c r="AC1257" t="s">
        <v>15</v>
      </c>
      <c r="AD1257" t="s">
        <v>72</v>
      </c>
      <c r="AE1257">
        <v>2021</v>
      </c>
      <c r="AF1257">
        <v>2021</v>
      </c>
      <c r="AU1257"/>
    </row>
    <row r="1258" spans="1:47" x14ac:dyDescent="0.35">
      <c r="A1258" t="s">
        <v>160</v>
      </c>
      <c r="B1258" t="s">
        <v>25</v>
      </c>
      <c r="C1258" t="s">
        <v>149</v>
      </c>
      <c r="D1258" t="s">
        <v>159</v>
      </c>
      <c r="E1258" t="s">
        <v>162</v>
      </c>
      <c r="G1258" t="s">
        <v>1</v>
      </c>
      <c r="K1258" t="s">
        <v>185</v>
      </c>
      <c r="L1258" t="s">
        <v>122</v>
      </c>
      <c r="M1258" s="14">
        <v>44238</v>
      </c>
      <c r="N1258" s="14">
        <v>44238</v>
      </c>
      <c r="O1258">
        <v>0</v>
      </c>
      <c r="P1258">
        <v>60.35</v>
      </c>
      <c r="R1258">
        <v>2110672000</v>
      </c>
      <c r="S1258">
        <v>161600000</v>
      </c>
      <c r="V1258" t="s">
        <v>160</v>
      </c>
      <c r="W1258" t="s">
        <v>198</v>
      </c>
      <c r="X1258" t="s">
        <v>161</v>
      </c>
      <c r="Y1258">
        <v>2</v>
      </c>
      <c r="Z1258">
        <v>2</v>
      </c>
      <c r="AA1258">
        <v>2021</v>
      </c>
      <c r="AB1258">
        <v>60.35</v>
      </c>
      <c r="AC1258" t="s">
        <v>15</v>
      </c>
      <c r="AD1258" t="s">
        <v>72</v>
      </c>
      <c r="AE1258">
        <v>2021</v>
      </c>
      <c r="AF1258">
        <v>2021</v>
      </c>
      <c r="AU1258"/>
    </row>
    <row r="1259" spans="1:47" x14ac:dyDescent="0.35">
      <c r="A1259" t="s">
        <v>160</v>
      </c>
      <c r="B1259" t="s">
        <v>25</v>
      </c>
      <c r="C1259" t="s">
        <v>149</v>
      </c>
      <c r="D1259" t="s">
        <v>159</v>
      </c>
      <c r="E1259" t="s">
        <v>162</v>
      </c>
      <c r="G1259" t="s">
        <v>1</v>
      </c>
      <c r="K1259" t="s">
        <v>185</v>
      </c>
      <c r="L1259" t="s">
        <v>122</v>
      </c>
      <c r="M1259" s="14">
        <v>44238</v>
      </c>
      <c r="N1259" s="14">
        <v>44238</v>
      </c>
      <c r="O1259">
        <v>0</v>
      </c>
      <c r="P1259">
        <v>170.28</v>
      </c>
      <c r="R1259">
        <v>2110672000</v>
      </c>
      <c r="S1259">
        <v>161300000</v>
      </c>
      <c r="V1259" t="s">
        <v>160</v>
      </c>
      <c r="W1259" t="s">
        <v>192</v>
      </c>
      <c r="X1259" t="s">
        <v>161</v>
      </c>
      <c r="Y1259">
        <v>2</v>
      </c>
      <c r="Z1259">
        <v>2</v>
      </c>
      <c r="AA1259">
        <v>2021</v>
      </c>
      <c r="AB1259">
        <v>170.28</v>
      </c>
      <c r="AC1259" t="s">
        <v>15</v>
      </c>
      <c r="AD1259" t="s">
        <v>72</v>
      </c>
      <c r="AE1259">
        <v>2021</v>
      </c>
      <c r="AF1259">
        <v>2021</v>
      </c>
      <c r="AU1259"/>
    </row>
    <row r="1260" spans="1:47" x14ac:dyDescent="0.35">
      <c r="A1260" t="s">
        <v>160</v>
      </c>
      <c r="B1260" t="s">
        <v>28</v>
      </c>
      <c r="C1260" t="s">
        <v>149</v>
      </c>
      <c r="D1260" t="s">
        <v>159</v>
      </c>
      <c r="E1260" t="s">
        <v>162</v>
      </c>
      <c r="G1260" t="s">
        <v>1</v>
      </c>
      <c r="K1260" t="s">
        <v>185</v>
      </c>
      <c r="L1260" t="s">
        <v>122</v>
      </c>
      <c r="M1260" s="14">
        <v>44238</v>
      </c>
      <c r="N1260" s="14">
        <v>44238</v>
      </c>
      <c r="O1260">
        <v>0</v>
      </c>
      <c r="P1260">
        <v>78.83</v>
      </c>
      <c r="R1260">
        <v>2110672000</v>
      </c>
      <c r="S1260">
        <v>161800000</v>
      </c>
      <c r="V1260" t="s">
        <v>160</v>
      </c>
      <c r="W1260" t="s">
        <v>197</v>
      </c>
      <c r="X1260" t="s">
        <v>161</v>
      </c>
      <c r="Y1260">
        <v>2</v>
      </c>
      <c r="Z1260">
        <v>2</v>
      </c>
      <c r="AA1260">
        <v>2021</v>
      </c>
      <c r="AB1260">
        <v>78.83</v>
      </c>
      <c r="AC1260" t="s">
        <v>15</v>
      </c>
      <c r="AD1260" t="s">
        <v>72</v>
      </c>
      <c r="AE1260">
        <v>2021</v>
      </c>
      <c r="AF1260">
        <v>2021</v>
      </c>
      <c r="AU1260"/>
    </row>
    <row r="1261" spans="1:47" x14ac:dyDescent="0.35">
      <c r="A1261" t="s">
        <v>138</v>
      </c>
      <c r="B1261" t="s">
        <v>44</v>
      </c>
      <c r="C1261" t="s">
        <v>149</v>
      </c>
      <c r="D1261" t="s">
        <v>150</v>
      </c>
      <c r="E1261" t="s">
        <v>121</v>
      </c>
      <c r="G1261" t="s">
        <v>1</v>
      </c>
      <c r="H1261" t="s">
        <v>206</v>
      </c>
      <c r="K1261" t="s">
        <v>185</v>
      </c>
      <c r="L1261" t="s">
        <v>122</v>
      </c>
      <c r="M1261" s="14">
        <v>44238</v>
      </c>
      <c r="N1261" s="14">
        <v>44238</v>
      </c>
      <c r="O1261">
        <v>0</v>
      </c>
      <c r="P1261">
        <v>-1833333.33</v>
      </c>
      <c r="R1261">
        <v>2220200000</v>
      </c>
      <c r="S1261">
        <v>161001000</v>
      </c>
      <c r="V1261" t="s">
        <v>138</v>
      </c>
      <c r="W1261" t="s">
        <v>195</v>
      </c>
      <c r="X1261" t="s">
        <v>139</v>
      </c>
      <c r="Y1261">
        <v>2</v>
      </c>
      <c r="Z1261">
        <v>2</v>
      </c>
      <c r="AA1261">
        <v>2021</v>
      </c>
      <c r="AB1261">
        <v>1833333.33</v>
      </c>
      <c r="AC1261" t="s">
        <v>15</v>
      </c>
      <c r="AD1261" t="s">
        <v>14</v>
      </c>
      <c r="AE1261">
        <v>2021</v>
      </c>
      <c r="AF1261">
        <v>2021</v>
      </c>
      <c r="AU1261"/>
    </row>
    <row r="1262" spans="1:47" x14ac:dyDescent="0.35">
      <c r="A1262" t="s">
        <v>193</v>
      </c>
      <c r="B1262" t="s">
        <v>29</v>
      </c>
      <c r="C1262" t="s">
        <v>149</v>
      </c>
      <c r="D1262" t="s">
        <v>159</v>
      </c>
      <c r="E1262" t="s">
        <v>162</v>
      </c>
      <c r="G1262" t="s">
        <v>1</v>
      </c>
      <c r="K1262" t="s">
        <v>185</v>
      </c>
      <c r="L1262" t="s">
        <v>122</v>
      </c>
      <c r="M1262" s="14">
        <v>44239</v>
      </c>
      <c r="N1262" s="14">
        <v>44239</v>
      </c>
      <c r="O1262">
        <v>0</v>
      </c>
      <c r="P1262">
        <v>119.05</v>
      </c>
      <c r="R1262">
        <v>2110700000</v>
      </c>
      <c r="S1262">
        <v>162100000</v>
      </c>
      <c r="V1262" t="s">
        <v>193</v>
      </c>
      <c r="W1262" t="s">
        <v>214</v>
      </c>
      <c r="X1262" t="s">
        <v>161</v>
      </c>
      <c r="Y1262">
        <v>2</v>
      </c>
      <c r="Z1262">
        <v>2</v>
      </c>
      <c r="AA1262">
        <v>2021</v>
      </c>
      <c r="AB1262">
        <v>119.05</v>
      </c>
      <c r="AC1262" t="s">
        <v>15</v>
      </c>
      <c r="AD1262" t="s">
        <v>72</v>
      </c>
      <c r="AE1262">
        <v>2021</v>
      </c>
      <c r="AF1262">
        <v>2021</v>
      </c>
      <c r="AU1262"/>
    </row>
    <row r="1263" spans="1:47" x14ac:dyDescent="0.35">
      <c r="A1263" t="s">
        <v>193</v>
      </c>
      <c r="B1263" t="s">
        <v>29</v>
      </c>
      <c r="C1263" t="s">
        <v>149</v>
      </c>
      <c r="D1263" t="s">
        <v>159</v>
      </c>
      <c r="E1263" t="s">
        <v>162</v>
      </c>
      <c r="G1263" t="s">
        <v>1</v>
      </c>
      <c r="K1263" t="s">
        <v>185</v>
      </c>
      <c r="L1263" t="s">
        <v>122</v>
      </c>
      <c r="M1263" s="14">
        <v>44239</v>
      </c>
      <c r="N1263" s="14">
        <v>44239</v>
      </c>
      <c r="O1263">
        <v>0</v>
      </c>
      <c r="P1263">
        <v>238.1</v>
      </c>
      <c r="R1263">
        <v>2110700000</v>
      </c>
      <c r="S1263">
        <v>161900000</v>
      </c>
      <c r="V1263" t="s">
        <v>193</v>
      </c>
      <c r="W1263" t="s">
        <v>199</v>
      </c>
      <c r="X1263" t="s">
        <v>161</v>
      </c>
      <c r="Y1263">
        <v>2</v>
      </c>
      <c r="Z1263">
        <v>2</v>
      </c>
      <c r="AA1263">
        <v>2021</v>
      </c>
      <c r="AB1263">
        <v>238.1</v>
      </c>
      <c r="AC1263" t="s">
        <v>15</v>
      </c>
      <c r="AD1263" t="s">
        <v>72</v>
      </c>
      <c r="AE1263">
        <v>2021</v>
      </c>
      <c r="AF1263">
        <v>2021</v>
      </c>
      <c r="AU1263"/>
    </row>
    <row r="1264" spans="1:47" x14ac:dyDescent="0.35">
      <c r="A1264" t="s">
        <v>193</v>
      </c>
      <c r="B1264" t="s">
        <v>29</v>
      </c>
      <c r="C1264" t="s">
        <v>149</v>
      </c>
      <c r="D1264" t="s">
        <v>159</v>
      </c>
      <c r="E1264" t="s">
        <v>162</v>
      </c>
      <c r="G1264" t="s">
        <v>1</v>
      </c>
      <c r="K1264" t="s">
        <v>185</v>
      </c>
      <c r="L1264" t="s">
        <v>122</v>
      </c>
      <c r="M1264" s="14">
        <v>44239</v>
      </c>
      <c r="N1264" s="14">
        <v>44239</v>
      </c>
      <c r="O1264">
        <v>0</v>
      </c>
      <c r="P1264">
        <v>28.21</v>
      </c>
      <c r="R1264">
        <v>2110700000</v>
      </c>
      <c r="S1264">
        <v>161020000</v>
      </c>
      <c r="V1264" t="s">
        <v>193</v>
      </c>
      <c r="W1264" t="s">
        <v>194</v>
      </c>
      <c r="X1264" t="s">
        <v>161</v>
      </c>
      <c r="Y1264">
        <v>2</v>
      </c>
      <c r="Z1264">
        <v>2</v>
      </c>
      <c r="AA1264">
        <v>2021</v>
      </c>
      <c r="AB1264">
        <v>28.21</v>
      </c>
      <c r="AC1264" t="s">
        <v>15</v>
      </c>
      <c r="AD1264" t="s">
        <v>72</v>
      </c>
      <c r="AE1264">
        <v>2021</v>
      </c>
      <c r="AF1264">
        <v>2021</v>
      </c>
      <c r="AU1264"/>
    </row>
    <row r="1265" spans="1:47" x14ac:dyDescent="0.35">
      <c r="A1265" t="s">
        <v>188</v>
      </c>
      <c r="B1265" t="s">
        <v>31</v>
      </c>
      <c r="C1265" t="s">
        <v>149</v>
      </c>
      <c r="D1265" t="s">
        <v>159</v>
      </c>
      <c r="E1265" t="s">
        <v>162</v>
      </c>
      <c r="G1265" t="s">
        <v>1</v>
      </c>
      <c r="K1265" t="s">
        <v>185</v>
      </c>
      <c r="L1265" t="s">
        <v>122</v>
      </c>
      <c r="M1265" s="14">
        <v>44239</v>
      </c>
      <c r="N1265" s="14">
        <v>44239</v>
      </c>
      <c r="O1265">
        <v>0</v>
      </c>
      <c r="P1265">
        <v>2.39</v>
      </c>
      <c r="R1265">
        <v>2111070000</v>
      </c>
      <c r="S1265">
        <v>161001000</v>
      </c>
      <c r="V1265" t="s">
        <v>188</v>
      </c>
      <c r="W1265" t="s">
        <v>195</v>
      </c>
      <c r="X1265" t="s">
        <v>190</v>
      </c>
      <c r="Y1265">
        <v>2</v>
      </c>
      <c r="Z1265">
        <v>2</v>
      </c>
      <c r="AA1265">
        <v>2021</v>
      </c>
      <c r="AB1265">
        <v>2.39</v>
      </c>
      <c r="AC1265" t="s">
        <v>15</v>
      </c>
      <c r="AD1265" t="s">
        <v>72</v>
      </c>
      <c r="AE1265">
        <v>2021</v>
      </c>
      <c r="AF1265">
        <v>2021</v>
      </c>
      <c r="AU1265"/>
    </row>
    <row r="1266" spans="1:47" x14ac:dyDescent="0.35">
      <c r="A1266" t="s">
        <v>160</v>
      </c>
      <c r="B1266" t="s">
        <v>38</v>
      </c>
      <c r="C1266" t="s">
        <v>149</v>
      </c>
      <c r="D1266" t="s">
        <v>159</v>
      </c>
      <c r="E1266" t="s">
        <v>162</v>
      </c>
      <c r="G1266" t="s">
        <v>1</v>
      </c>
      <c r="K1266" t="s">
        <v>185</v>
      </c>
      <c r="L1266" t="s">
        <v>122</v>
      </c>
      <c r="M1266" s="14">
        <v>44239</v>
      </c>
      <c r="N1266" s="14">
        <v>44239</v>
      </c>
      <c r="O1266">
        <v>0</v>
      </c>
      <c r="P1266">
        <v>1190.48</v>
      </c>
      <c r="R1266">
        <v>2110672000</v>
      </c>
      <c r="S1266">
        <v>161300000</v>
      </c>
      <c r="V1266" t="s">
        <v>160</v>
      </c>
      <c r="W1266" t="s">
        <v>192</v>
      </c>
      <c r="X1266" t="s">
        <v>161</v>
      </c>
      <c r="Y1266">
        <v>2</v>
      </c>
      <c r="Z1266">
        <v>2</v>
      </c>
      <c r="AA1266">
        <v>2021</v>
      </c>
      <c r="AB1266">
        <v>1190.48</v>
      </c>
      <c r="AC1266" t="s">
        <v>15</v>
      </c>
      <c r="AD1266" t="s">
        <v>72</v>
      </c>
      <c r="AE1266">
        <v>2021</v>
      </c>
      <c r="AF1266">
        <v>2021</v>
      </c>
      <c r="AU1266"/>
    </row>
    <row r="1267" spans="1:47" x14ac:dyDescent="0.35">
      <c r="A1267" t="s">
        <v>188</v>
      </c>
      <c r="B1267" t="s">
        <v>31</v>
      </c>
      <c r="C1267" t="s">
        <v>149</v>
      </c>
      <c r="D1267" t="s">
        <v>159</v>
      </c>
      <c r="E1267" t="s">
        <v>162</v>
      </c>
      <c r="G1267" t="s">
        <v>1</v>
      </c>
      <c r="K1267" t="s">
        <v>185</v>
      </c>
      <c r="L1267" t="s">
        <v>122</v>
      </c>
      <c r="M1267" s="14">
        <v>44239</v>
      </c>
      <c r="N1267" s="14">
        <v>44239</v>
      </c>
      <c r="O1267">
        <v>0</v>
      </c>
      <c r="P1267">
        <v>242.64</v>
      </c>
      <c r="R1267">
        <v>2111070000</v>
      </c>
      <c r="S1267">
        <v>162800000</v>
      </c>
      <c r="V1267" t="s">
        <v>188</v>
      </c>
      <c r="W1267" t="s">
        <v>204</v>
      </c>
      <c r="X1267" t="s">
        <v>190</v>
      </c>
      <c r="Y1267">
        <v>2</v>
      </c>
      <c r="Z1267">
        <v>2</v>
      </c>
      <c r="AA1267">
        <v>2021</v>
      </c>
      <c r="AB1267">
        <v>242.64</v>
      </c>
      <c r="AC1267" t="s">
        <v>15</v>
      </c>
      <c r="AD1267" t="s">
        <v>72</v>
      </c>
      <c r="AE1267">
        <v>2021</v>
      </c>
      <c r="AF1267">
        <v>2021</v>
      </c>
      <c r="AU1267"/>
    </row>
    <row r="1268" spans="1:47" x14ac:dyDescent="0.35">
      <c r="A1268" t="s">
        <v>130</v>
      </c>
      <c r="B1268" t="s">
        <v>36</v>
      </c>
      <c r="C1268" t="s">
        <v>149</v>
      </c>
      <c r="D1268" t="s">
        <v>150</v>
      </c>
      <c r="E1268" t="s">
        <v>121</v>
      </c>
      <c r="G1268" t="s">
        <v>1</v>
      </c>
      <c r="H1268" t="s">
        <v>206</v>
      </c>
      <c r="K1268" t="s">
        <v>185</v>
      </c>
      <c r="L1268" t="s">
        <v>122</v>
      </c>
      <c r="M1268" s="14">
        <v>44239</v>
      </c>
      <c r="N1268" s="14">
        <v>44239</v>
      </c>
      <c r="O1268">
        <v>0</v>
      </c>
      <c r="P1268">
        <v>-344.87</v>
      </c>
      <c r="R1268">
        <v>2221517110</v>
      </c>
      <c r="S1268">
        <v>161013000</v>
      </c>
      <c r="V1268" t="s">
        <v>130</v>
      </c>
      <c r="W1268" t="s">
        <v>223</v>
      </c>
      <c r="X1268" t="s">
        <v>119</v>
      </c>
      <c r="Y1268">
        <v>2</v>
      </c>
      <c r="Z1268">
        <v>2</v>
      </c>
      <c r="AA1268">
        <v>2021</v>
      </c>
      <c r="AB1268">
        <v>344.87</v>
      </c>
      <c r="AC1268" t="s">
        <v>15</v>
      </c>
      <c r="AD1268" t="s">
        <v>14</v>
      </c>
      <c r="AE1268">
        <v>2021</v>
      </c>
      <c r="AF1268">
        <v>2021</v>
      </c>
      <c r="AU1268"/>
    </row>
    <row r="1269" spans="1:47" x14ac:dyDescent="0.35">
      <c r="A1269" t="s">
        <v>193</v>
      </c>
      <c r="B1269" t="s">
        <v>29</v>
      </c>
      <c r="C1269" t="s">
        <v>149</v>
      </c>
      <c r="D1269" t="s">
        <v>159</v>
      </c>
      <c r="E1269" t="s">
        <v>162</v>
      </c>
      <c r="G1269" t="s">
        <v>1</v>
      </c>
      <c r="K1269" t="s">
        <v>185</v>
      </c>
      <c r="L1269" t="s">
        <v>122</v>
      </c>
      <c r="M1269" s="14">
        <v>44239</v>
      </c>
      <c r="N1269" s="14">
        <v>44239</v>
      </c>
      <c r="O1269">
        <v>0</v>
      </c>
      <c r="P1269">
        <v>423.92</v>
      </c>
      <c r="R1269">
        <v>2110700000</v>
      </c>
      <c r="S1269">
        <v>161900000</v>
      </c>
      <c r="V1269" t="s">
        <v>193</v>
      </c>
      <c r="W1269" t="s">
        <v>199</v>
      </c>
      <c r="X1269" t="s">
        <v>161</v>
      </c>
      <c r="Y1269">
        <v>2</v>
      </c>
      <c r="Z1269">
        <v>2</v>
      </c>
      <c r="AA1269">
        <v>2021</v>
      </c>
      <c r="AB1269">
        <v>423.92</v>
      </c>
      <c r="AC1269" t="s">
        <v>15</v>
      </c>
      <c r="AD1269" t="s">
        <v>72</v>
      </c>
      <c r="AE1269">
        <v>2021</v>
      </c>
      <c r="AF1269">
        <v>2021</v>
      </c>
      <c r="AU1269"/>
    </row>
    <row r="1270" spans="1:47" x14ac:dyDescent="0.35">
      <c r="A1270" t="s">
        <v>153</v>
      </c>
      <c r="C1270" t="s">
        <v>149</v>
      </c>
      <c r="D1270" t="s">
        <v>150</v>
      </c>
      <c r="E1270" t="s">
        <v>121</v>
      </c>
      <c r="I1270" t="s">
        <v>1</v>
      </c>
      <c r="J1270" t="s">
        <v>5</v>
      </c>
      <c r="K1270" t="s">
        <v>185</v>
      </c>
      <c r="L1270" t="s">
        <v>122</v>
      </c>
      <c r="M1270" s="14">
        <v>44231</v>
      </c>
      <c r="N1270" s="14">
        <v>44239</v>
      </c>
      <c r="P1270">
        <v>1380952.38</v>
      </c>
      <c r="X1270" t="s">
        <v>154</v>
      </c>
      <c r="Y1270">
        <v>2</v>
      </c>
      <c r="Z1270">
        <v>2</v>
      </c>
      <c r="AA1270">
        <v>2021</v>
      </c>
      <c r="AB1270">
        <v>0</v>
      </c>
      <c r="AC1270" t="s">
        <v>8</v>
      </c>
      <c r="AD1270" t="s">
        <v>8</v>
      </c>
      <c r="AE1270">
        <v>2021</v>
      </c>
      <c r="AF1270">
        <v>2021</v>
      </c>
      <c r="AU1270"/>
    </row>
    <row r="1271" spans="1:47" x14ac:dyDescent="0.35">
      <c r="A1271" t="s">
        <v>153</v>
      </c>
      <c r="C1271" t="s">
        <v>149</v>
      </c>
      <c r="D1271" t="s">
        <v>150</v>
      </c>
      <c r="E1271" t="s">
        <v>121</v>
      </c>
      <c r="J1271" t="s">
        <v>5</v>
      </c>
      <c r="K1271" t="s">
        <v>185</v>
      </c>
      <c r="L1271" t="s">
        <v>122</v>
      </c>
      <c r="M1271" s="14">
        <v>44231</v>
      </c>
      <c r="N1271" s="14">
        <v>44239</v>
      </c>
      <c r="P1271">
        <v>20385.349999999999</v>
      </c>
      <c r="X1271" t="s">
        <v>154</v>
      </c>
      <c r="Y1271">
        <v>2</v>
      </c>
      <c r="Z1271">
        <v>2</v>
      </c>
      <c r="AA1271">
        <v>2021</v>
      </c>
      <c r="AB1271">
        <v>0</v>
      </c>
      <c r="AC1271" t="s">
        <v>8</v>
      </c>
      <c r="AD1271" t="s">
        <v>8</v>
      </c>
      <c r="AE1271">
        <v>2021</v>
      </c>
      <c r="AF1271">
        <v>2021</v>
      </c>
      <c r="AU1271"/>
    </row>
    <row r="1272" spans="1:47" x14ac:dyDescent="0.35">
      <c r="A1272" t="s">
        <v>153</v>
      </c>
      <c r="C1272" t="s">
        <v>149</v>
      </c>
      <c r="D1272" t="s">
        <v>150</v>
      </c>
      <c r="E1272" t="s">
        <v>121</v>
      </c>
      <c r="I1272" t="s">
        <v>1</v>
      </c>
      <c r="J1272" t="s">
        <v>5</v>
      </c>
      <c r="K1272" t="s">
        <v>185</v>
      </c>
      <c r="L1272" t="s">
        <v>122</v>
      </c>
      <c r="M1272" s="14">
        <v>44231</v>
      </c>
      <c r="N1272" s="14">
        <v>44239</v>
      </c>
      <c r="P1272">
        <v>98919.13</v>
      </c>
      <c r="X1272" t="s">
        <v>154</v>
      </c>
      <c r="Y1272">
        <v>2</v>
      </c>
      <c r="Z1272">
        <v>2</v>
      </c>
      <c r="AA1272">
        <v>2021</v>
      </c>
      <c r="AB1272">
        <v>0</v>
      </c>
      <c r="AC1272" t="s">
        <v>8</v>
      </c>
      <c r="AD1272" t="s">
        <v>8</v>
      </c>
      <c r="AE1272">
        <v>2021</v>
      </c>
      <c r="AF1272">
        <v>2021</v>
      </c>
      <c r="AU1272"/>
    </row>
    <row r="1273" spans="1:47" x14ac:dyDescent="0.35">
      <c r="A1273" t="s">
        <v>148</v>
      </c>
      <c r="C1273" t="s">
        <v>149</v>
      </c>
      <c r="D1273" t="s">
        <v>159</v>
      </c>
      <c r="E1273" t="s">
        <v>121</v>
      </c>
      <c r="J1273" t="s">
        <v>68</v>
      </c>
      <c r="K1273" t="s">
        <v>185</v>
      </c>
      <c r="L1273" t="s">
        <v>122</v>
      </c>
      <c r="M1273" s="14">
        <v>44239</v>
      </c>
      <c r="N1273" s="14">
        <v>44239</v>
      </c>
      <c r="P1273">
        <v>1514.39</v>
      </c>
      <c r="X1273" t="s">
        <v>152</v>
      </c>
      <c r="Y1273">
        <v>2</v>
      </c>
      <c r="Z1273">
        <v>2</v>
      </c>
      <c r="AA1273">
        <v>2021</v>
      </c>
      <c r="AB1273">
        <v>0</v>
      </c>
      <c r="AC1273" t="s">
        <v>8</v>
      </c>
      <c r="AD1273" t="s">
        <v>8</v>
      </c>
      <c r="AE1273">
        <v>2021</v>
      </c>
      <c r="AF1273">
        <v>2021</v>
      </c>
      <c r="AU1273"/>
    </row>
    <row r="1274" spans="1:47" x14ac:dyDescent="0.35">
      <c r="A1274" t="s">
        <v>219</v>
      </c>
      <c r="C1274" t="s">
        <v>149</v>
      </c>
      <c r="D1274" t="s">
        <v>150</v>
      </c>
      <c r="E1274" t="s">
        <v>162</v>
      </c>
      <c r="K1274" t="s">
        <v>185</v>
      </c>
      <c r="L1274" t="s">
        <v>122</v>
      </c>
      <c r="M1274" s="14">
        <v>44239</v>
      </c>
      <c r="N1274" s="14">
        <v>44239</v>
      </c>
      <c r="P1274">
        <v>1514.39</v>
      </c>
      <c r="X1274" t="s">
        <v>222</v>
      </c>
      <c r="Y1274">
        <v>2</v>
      </c>
      <c r="Z1274">
        <v>2</v>
      </c>
      <c r="AA1274">
        <v>2021</v>
      </c>
      <c r="AB1274">
        <v>0</v>
      </c>
      <c r="AC1274" t="s">
        <v>8</v>
      </c>
      <c r="AD1274" t="s">
        <v>8</v>
      </c>
      <c r="AE1274">
        <v>2021</v>
      </c>
      <c r="AF1274">
        <v>2021</v>
      </c>
      <c r="AU1274"/>
    </row>
    <row r="1275" spans="1:47" x14ac:dyDescent="0.35">
      <c r="A1275" t="s">
        <v>219</v>
      </c>
      <c r="C1275" t="s">
        <v>149</v>
      </c>
      <c r="D1275" t="s">
        <v>150</v>
      </c>
      <c r="E1275" t="s">
        <v>162</v>
      </c>
      <c r="K1275" t="s">
        <v>185</v>
      </c>
      <c r="L1275" t="s">
        <v>122</v>
      </c>
      <c r="M1275" s="14">
        <v>44239</v>
      </c>
      <c r="N1275" s="14">
        <v>44239</v>
      </c>
      <c r="P1275">
        <v>1523151.18</v>
      </c>
      <c r="X1275" t="s">
        <v>222</v>
      </c>
      <c r="Y1275">
        <v>2</v>
      </c>
      <c r="Z1275">
        <v>2</v>
      </c>
      <c r="AA1275">
        <v>2021</v>
      </c>
      <c r="AB1275">
        <v>0</v>
      </c>
      <c r="AC1275" t="s">
        <v>8</v>
      </c>
      <c r="AD1275" t="s">
        <v>8</v>
      </c>
      <c r="AE1275">
        <v>2021</v>
      </c>
      <c r="AF1275">
        <v>2021</v>
      </c>
      <c r="AU1275"/>
    </row>
    <row r="1276" spans="1:47" x14ac:dyDescent="0.35">
      <c r="A1276" t="s">
        <v>148</v>
      </c>
      <c r="C1276" t="s">
        <v>149</v>
      </c>
      <c r="D1276" t="s">
        <v>150</v>
      </c>
      <c r="E1276" t="s">
        <v>121</v>
      </c>
      <c r="J1276" t="s">
        <v>6</v>
      </c>
      <c r="K1276" t="s">
        <v>185</v>
      </c>
      <c r="L1276" t="s">
        <v>122</v>
      </c>
      <c r="M1276" s="14">
        <v>44231</v>
      </c>
      <c r="N1276" s="14">
        <v>44239</v>
      </c>
      <c r="P1276">
        <v>22894.33</v>
      </c>
      <c r="X1276" t="s">
        <v>152</v>
      </c>
      <c r="Y1276">
        <v>2</v>
      </c>
      <c r="Z1276">
        <v>2</v>
      </c>
      <c r="AA1276">
        <v>2021</v>
      </c>
      <c r="AB1276">
        <v>0</v>
      </c>
      <c r="AC1276" t="s">
        <v>8</v>
      </c>
      <c r="AD1276" t="s">
        <v>8</v>
      </c>
      <c r="AE1276">
        <v>2021</v>
      </c>
      <c r="AF1276">
        <v>2021</v>
      </c>
      <c r="AU1276"/>
    </row>
    <row r="1277" spans="1:47" x14ac:dyDescent="0.35">
      <c r="A1277" t="s">
        <v>160</v>
      </c>
      <c r="B1277" t="s">
        <v>28</v>
      </c>
      <c r="C1277" t="s">
        <v>149</v>
      </c>
      <c r="D1277" t="s">
        <v>159</v>
      </c>
      <c r="E1277" t="s">
        <v>162</v>
      </c>
      <c r="G1277" t="s">
        <v>1</v>
      </c>
      <c r="K1277" t="s">
        <v>185</v>
      </c>
      <c r="L1277" t="s">
        <v>122</v>
      </c>
      <c r="M1277" s="14">
        <v>44239</v>
      </c>
      <c r="N1277" s="14">
        <v>44239</v>
      </c>
      <c r="O1277">
        <v>0</v>
      </c>
      <c r="P1277">
        <v>52.59</v>
      </c>
      <c r="R1277">
        <v>2110672000</v>
      </c>
      <c r="S1277">
        <v>161900000</v>
      </c>
      <c r="V1277" t="s">
        <v>160</v>
      </c>
      <c r="W1277" t="s">
        <v>199</v>
      </c>
      <c r="X1277" t="s">
        <v>161</v>
      </c>
      <c r="Y1277">
        <v>2</v>
      </c>
      <c r="Z1277">
        <v>2</v>
      </c>
      <c r="AA1277">
        <v>2021</v>
      </c>
      <c r="AB1277">
        <v>52.59</v>
      </c>
      <c r="AC1277" t="s">
        <v>15</v>
      </c>
      <c r="AD1277" t="s">
        <v>72</v>
      </c>
      <c r="AE1277">
        <v>2021</v>
      </c>
      <c r="AF1277">
        <v>2021</v>
      </c>
      <c r="AU1277"/>
    </row>
    <row r="1278" spans="1:47" x14ac:dyDescent="0.35">
      <c r="A1278" t="s">
        <v>160</v>
      </c>
      <c r="B1278" t="s">
        <v>26</v>
      </c>
      <c r="C1278" t="s">
        <v>149</v>
      </c>
      <c r="D1278" t="s">
        <v>159</v>
      </c>
      <c r="E1278" t="s">
        <v>162</v>
      </c>
      <c r="G1278" t="s">
        <v>1</v>
      </c>
      <c r="K1278" t="s">
        <v>185</v>
      </c>
      <c r="L1278" t="s">
        <v>122</v>
      </c>
      <c r="M1278" s="14">
        <v>44239</v>
      </c>
      <c r="N1278" s="14">
        <v>44239</v>
      </c>
      <c r="O1278">
        <v>0</v>
      </c>
      <c r="P1278">
        <v>248.57</v>
      </c>
      <c r="R1278">
        <v>2110672000</v>
      </c>
      <c r="S1278">
        <v>161011000</v>
      </c>
      <c r="V1278" t="s">
        <v>160</v>
      </c>
      <c r="W1278" t="s">
        <v>231</v>
      </c>
      <c r="X1278" t="s">
        <v>161</v>
      </c>
      <c r="Y1278">
        <v>2</v>
      </c>
      <c r="Z1278">
        <v>2</v>
      </c>
      <c r="AA1278">
        <v>2021</v>
      </c>
      <c r="AB1278">
        <v>248.57</v>
      </c>
      <c r="AC1278" t="s">
        <v>15</v>
      </c>
      <c r="AD1278" t="s">
        <v>72</v>
      </c>
      <c r="AE1278">
        <v>2021</v>
      </c>
      <c r="AF1278">
        <v>2021</v>
      </c>
      <c r="AU1278"/>
    </row>
    <row r="1279" spans="1:47" x14ac:dyDescent="0.35">
      <c r="A1279" t="s">
        <v>160</v>
      </c>
      <c r="B1279" t="s">
        <v>25</v>
      </c>
      <c r="C1279" t="s">
        <v>149</v>
      </c>
      <c r="D1279" t="s">
        <v>159</v>
      </c>
      <c r="E1279" t="s">
        <v>162</v>
      </c>
      <c r="G1279" t="s">
        <v>1</v>
      </c>
      <c r="K1279" t="s">
        <v>185</v>
      </c>
      <c r="L1279" t="s">
        <v>122</v>
      </c>
      <c r="M1279" s="14">
        <v>44239</v>
      </c>
      <c r="N1279" s="14">
        <v>44239</v>
      </c>
      <c r="O1279">
        <v>0</v>
      </c>
      <c r="P1279">
        <v>749.52</v>
      </c>
      <c r="R1279">
        <v>2110672000</v>
      </c>
      <c r="S1279">
        <v>161300000</v>
      </c>
      <c r="V1279" t="s">
        <v>160</v>
      </c>
      <c r="W1279" t="s">
        <v>192</v>
      </c>
      <c r="X1279" t="s">
        <v>161</v>
      </c>
      <c r="Y1279">
        <v>2</v>
      </c>
      <c r="Z1279">
        <v>2</v>
      </c>
      <c r="AA1279">
        <v>2021</v>
      </c>
      <c r="AB1279">
        <v>749.52</v>
      </c>
      <c r="AC1279" t="s">
        <v>15</v>
      </c>
      <c r="AD1279" t="s">
        <v>72</v>
      </c>
      <c r="AE1279">
        <v>2021</v>
      </c>
      <c r="AF1279">
        <v>2021</v>
      </c>
      <c r="AU1279"/>
    </row>
    <row r="1280" spans="1:47" x14ac:dyDescent="0.35">
      <c r="A1280" t="s">
        <v>160</v>
      </c>
      <c r="B1280" t="s">
        <v>25</v>
      </c>
      <c r="C1280" t="s">
        <v>149</v>
      </c>
      <c r="D1280" t="s">
        <v>159</v>
      </c>
      <c r="E1280" t="s">
        <v>162</v>
      </c>
      <c r="G1280" t="s">
        <v>1</v>
      </c>
      <c r="K1280" t="s">
        <v>185</v>
      </c>
      <c r="L1280" t="s">
        <v>122</v>
      </c>
      <c r="M1280" s="14">
        <v>44239</v>
      </c>
      <c r="N1280" s="14">
        <v>44239</v>
      </c>
      <c r="O1280">
        <v>0</v>
      </c>
      <c r="P1280">
        <v>193.8</v>
      </c>
      <c r="R1280">
        <v>2110672000</v>
      </c>
      <c r="S1280">
        <v>161300000</v>
      </c>
      <c r="V1280" t="s">
        <v>160</v>
      </c>
      <c r="W1280" t="s">
        <v>192</v>
      </c>
      <c r="X1280" t="s">
        <v>161</v>
      </c>
      <c r="Y1280">
        <v>2</v>
      </c>
      <c r="Z1280">
        <v>2</v>
      </c>
      <c r="AA1280">
        <v>2021</v>
      </c>
      <c r="AB1280">
        <v>193.8</v>
      </c>
      <c r="AC1280" t="s">
        <v>15</v>
      </c>
      <c r="AD1280" t="s">
        <v>72</v>
      </c>
      <c r="AE1280">
        <v>2021</v>
      </c>
      <c r="AF1280">
        <v>2021</v>
      </c>
      <c r="AU1280"/>
    </row>
    <row r="1281" spans="1:47" x14ac:dyDescent="0.35">
      <c r="A1281" t="s">
        <v>160</v>
      </c>
      <c r="B1281" t="s">
        <v>26</v>
      </c>
      <c r="C1281" t="s">
        <v>149</v>
      </c>
      <c r="D1281" t="s">
        <v>159</v>
      </c>
      <c r="E1281" t="s">
        <v>162</v>
      </c>
      <c r="G1281" t="s">
        <v>1</v>
      </c>
      <c r="K1281" t="s">
        <v>185</v>
      </c>
      <c r="L1281" t="s">
        <v>122</v>
      </c>
      <c r="M1281" s="14">
        <v>44239</v>
      </c>
      <c r="N1281" s="14">
        <v>44239</v>
      </c>
      <c r="O1281">
        <v>0</v>
      </c>
      <c r="P1281">
        <v>838.39</v>
      </c>
      <c r="R1281">
        <v>2110672000</v>
      </c>
      <c r="S1281">
        <v>161012000</v>
      </c>
      <c r="V1281" t="s">
        <v>160</v>
      </c>
      <c r="W1281" t="s">
        <v>213</v>
      </c>
      <c r="X1281" t="s">
        <v>161</v>
      </c>
      <c r="Y1281">
        <v>2</v>
      </c>
      <c r="Z1281">
        <v>2</v>
      </c>
      <c r="AA1281">
        <v>2021</v>
      </c>
      <c r="AB1281">
        <v>838.39</v>
      </c>
      <c r="AC1281" t="s">
        <v>15</v>
      </c>
      <c r="AD1281" t="s">
        <v>72</v>
      </c>
      <c r="AE1281">
        <v>2021</v>
      </c>
      <c r="AF1281">
        <v>2021</v>
      </c>
      <c r="AU1281"/>
    </row>
    <row r="1282" spans="1:47" x14ac:dyDescent="0.35">
      <c r="A1282" t="s">
        <v>160</v>
      </c>
      <c r="B1282" t="s">
        <v>25</v>
      </c>
      <c r="C1282" t="s">
        <v>149</v>
      </c>
      <c r="D1282" t="s">
        <v>159</v>
      </c>
      <c r="E1282" t="s">
        <v>162</v>
      </c>
      <c r="G1282" t="s">
        <v>1</v>
      </c>
      <c r="K1282" t="s">
        <v>185</v>
      </c>
      <c r="L1282" t="s">
        <v>122</v>
      </c>
      <c r="M1282" s="14">
        <v>44239</v>
      </c>
      <c r="N1282" s="14">
        <v>44239</v>
      </c>
      <c r="O1282">
        <v>0</v>
      </c>
      <c r="P1282">
        <v>157.81</v>
      </c>
      <c r="R1282">
        <v>2110672000</v>
      </c>
      <c r="S1282">
        <v>161600000</v>
      </c>
      <c r="V1282" t="s">
        <v>160</v>
      </c>
      <c r="W1282" t="s">
        <v>198</v>
      </c>
      <c r="X1282" t="s">
        <v>161</v>
      </c>
      <c r="Y1282">
        <v>2</v>
      </c>
      <c r="Z1282">
        <v>2</v>
      </c>
      <c r="AA1282">
        <v>2021</v>
      </c>
      <c r="AB1282">
        <v>157.81</v>
      </c>
      <c r="AC1282" t="s">
        <v>15</v>
      </c>
      <c r="AD1282" t="s">
        <v>72</v>
      </c>
      <c r="AE1282">
        <v>2021</v>
      </c>
      <c r="AF1282">
        <v>2021</v>
      </c>
      <c r="AU1282"/>
    </row>
    <row r="1283" spans="1:47" x14ac:dyDescent="0.35">
      <c r="A1283" t="s">
        <v>155</v>
      </c>
      <c r="C1283" t="s">
        <v>149</v>
      </c>
      <c r="D1283" t="s">
        <v>150</v>
      </c>
      <c r="E1283" t="s">
        <v>121</v>
      </c>
      <c r="G1283" t="s">
        <v>1</v>
      </c>
      <c r="J1283" t="s">
        <v>6</v>
      </c>
      <c r="K1283" t="s">
        <v>185</v>
      </c>
      <c r="L1283" t="s">
        <v>122</v>
      </c>
      <c r="M1283" s="14">
        <v>44239</v>
      </c>
      <c r="N1283" s="14">
        <v>44239</v>
      </c>
      <c r="O1283">
        <v>0</v>
      </c>
      <c r="P1283">
        <v>85714.29</v>
      </c>
      <c r="R1283">
        <v>2220610000</v>
      </c>
      <c r="S1283">
        <v>161002000</v>
      </c>
      <c r="V1283" t="s">
        <v>155</v>
      </c>
      <c r="W1283" t="s">
        <v>202</v>
      </c>
      <c r="X1283" t="s">
        <v>156</v>
      </c>
      <c r="Y1283">
        <v>2</v>
      </c>
      <c r="Z1283">
        <v>2</v>
      </c>
      <c r="AA1283">
        <v>2021</v>
      </c>
      <c r="AB1283">
        <v>-85714.29</v>
      </c>
      <c r="AC1283" t="s">
        <v>15</v>
      </c>
      <c r="AD1283" t="s">
        <v>72</v>
      </c>
      <c r="AE1283">
        <v>2021</v>
      </c>
      <c r="AF1283">
        <v>2021</v>
      </c>
      <c r="AU1283"/>
    </row>
    <row r="1284" spans="1:47" x14ac:dyDescent="0.35">
      <c r="A1284" t="s">
        <v>133</v>
      </c>
      <c r="B1284" t="s">
        <v>41</v>
      </c>
      <c r="C1284" t="s">
        <v>149</v>
      </c>
      <c r="D1284" t="s">
        <v>150</v>
      </c>
      <c r="E1284" t="s">
        <v>121</v>
      </c>
      <c r="G1284" t="s">
        <v>1</v>
      </c>
      <c r="H1284" t="s">
        <v>206</v>
      </c>
      <c r="K1284" t="s">
        <v>185</v>
      </c>
      <c r="L1284" t="s">
        <v>122</v>
      </c>
      <c r="M1284" s="14">
        <v>44239</v>
      </c>
      <c r="N1284" s="14">
        <v>44239</v>
      </c>
      <c r="O1284">
        <v>0</v>
      </c>
      <c r="P1284">
        <v>-4098021.89</v>
      </c>
      <c r="R1284">
        <v>2220110000</v>
      </c>
      <c r="S1284">
        <v>161001000</v>
      </c>
      <c r="V1284" t="s">
        <v>133</v>
      </c>
      <c r="W1284" t="s">
        <v>195</v>
      </c>
      <c r="X1284" t="s">
        <v>134</v>
      </c>
      <c r="Y1284">
        <v>2</v>
      </c>
      <c r="Z1284">
        <v>2</v>
      </c>
      <c r="AA1284">
        <v>2021</v>
      </c>
      <c r="AB1284">
        <v>4098021.89</v>
      </c>
      <c r="AC1284" t="s">
        <v>15</v>
      </c>
      <c r="AD1284" t="s">
        <v>235</v>
      </c>
      <c r="AE1284">
        <v>2021</v>
      </c>
      <c r="AF1284">
        <v>2021</v>
      </c>
      <c r="AU1284"/>
    </row>
    <row r="1285" spans="1:47" x14ac:dyDescent="0.35">
      <c r="A1285" t="s">
        <v>133</v>
      </c>
      <c r="B1285" t="s">
        <v>42</v>
      </c>
      <c r="C1285" t="s">
        <v>149</v>
      </c>
      <c r="D1285" t="s">
        <v>150</v>
      </c>
      <c r="E1285" t="s">
        <v>121</v>
      </c>
      <c r="G1285" t="s">
        <v>1</v>
      </c>
      <c r="H1285" t="s">
        <v>206</v>
      </c>
      <c r="K1285" t="s">
        <v>185</v>
      </c>
      <c r="L1285" t="s">
        <v>122</v>
      </c>
      <c r="M1285" s="14">
        <v>44239</v>
      </c>
      <c r="N1285" s="14">
        <v>44239</v>
      </c>
      <c r="O1285">
        <v>0</v>
      </c>
      <c r="P1285">
        <v>-15900.15</v>
      </c>
      <c r="R1285">
        <v>2220120000</v>
      </c>
      <c r="S1285">
        <v>161001000</v>
      </c>
      <c r="V1285" t="s">
        <v>133</v>
      </c>
      <c r="W1285" t="s">
        <v>195</v>
      </c>
      <c r="X1285" t="s">
        <v>134</v>
      </c>
      <c r="Y1285">
        <v>2</v>
      </c>
      <c r="Z1285">
        <v>2</v>
      </c>
      <c r="AA1285">
        <v>2021</v>
      </c>
      <c r="AB1285">
        <v>15900.15</v>
      </c>
      <c r="AC1285" t="s">
        <v>15</v>
      </c>
      <c r="AD1285" t="s">
        <v>235</v>
      </c>
      <c r="AE1285">
        <v>2021</v>
      </c>
      <c r="AF1285">
        <v>2021</v>
      </c>
      <c r="AU1285"/>
    </row>
    <row r="1286" spans="1:47" x14ac:dyDescent="0.35">
      <c r="A1286" t="s">
        <v>148</v>
      </c>
      <c r="C1286" t="s">
        <v>149</v>
      </c>
      <c r="D1286" t="s">
        <v>150</v>
      </c>
      <c r="E1286" t="s">
        <v>162</v>
      </c>
      <c r="K1286" t="s">
        <v>185</v>
      </c>
      <c r="L1286" t="s">
        <v>122</v>
      </c>
      <c r="M1286" s="14">
        <v>44239</v>
      </c>
      <c r="N1286" s="14">
        <v>44239</v>
      </c>
      <c r="O1286">
        <v>0</v>
      </c>
      <c r="P1286">
        <v>85714.29</v>
      </c>
      <c r="R1286">
        <v>2110210000</v>
      </c>
      <c r="S1286">
        <v>161002000</v>
      </c>
      <c r="V1286" t="s">
        <v>148</v>
      </c>
      <c r="W1286" t="s">
        <v>202</v>
      </c>
      <c r="X1286" t="s">
        <v>152</v>
      </c>
      <c r="Y1286">
        <v>2</v>
      </c>
      <c r="Z1286">
        <v>2</v>
      </c>
      <c r="AA1286">
        <v>2021</v>
      </c>
      <c r="AB1286">
        <v>85714.29</v>
      </c>
      <c r="AC1286" t="s">
        <v>15</v>
      </c>
      <c r="AD1286" t="s">
        <v>72</v>
      </c>
      <c r="AE1286">
        <v>2021</v>
      </c>
      <c r="AF1286">
        <v>2021</v>
      </c>
      <c r="AU1286"/>
    </row>
    <row r="1287" spans="1:47" x14ac:dyDescent="0.35">
      <c r="A1287" t="s">
        <v>160</v>
      </c>
      <c r="B1287" t="s">
        <v>50</v>
      </c>
      <c r="C1287" t="s">
        <v>149</v>
      </c>
      <c r="D1287" t="s">
        <v>159</v>
      </c>
      <c r="E1287" t="s">
        <v>162</v>
      </c>
      <c r="G1287" t="s">
        <v>1</v>
      </c>
      <c r="K1287" t="s">
        <v>185</v>
      </c>
      <c r="L1287" t="s">
        <v>122</v>
      </c>
      <c r="M1287" s="14">
        <v>44239</v>
      </c>
      <c r="N1287" s="14">
        <v>44239</v>
      </c>
      <c r="O1287">
        <v>0</v>
      </c>
      <c r="P1287">
        <v>1817.09</v>
      </c>
      <c r="R1287">
        <v>2110672000</v>
      </c>
      <c r="S1287">
        <v>162300000</v>
      </c>
      <c r="V1287" t="s">
        <v>160</v>
      </c>
      <c r="W1287" t="s">
        <v>209</v>
      </c>
      <c r="X1287" t="s">
        <v>161</v>
      </c>
      <c r="Y1287">
        <v>2</v>
      </c>
      <c r="Z1287">
        <v>2</v>
      </c>
      <c r="AA1287">
        <v>2021</v>
      </c>
      <c r="AB1287">
        <v>1817.09</v>
      </c>
      <c r="AC1287" t="s">
        <v>15</v>
      </c>
      <c r="AD1287" t="s">
        <v>72</v>
      </c>
      <c r="AE1287">
        <v>2021</v>
      </c>
      <c r="AF1287">
        <v>2021</v>
      </c>
      <c r="AU1287"/>
    </row>
    <row r="1288" spans="1:47" x14ac:dyDescent="0.35">
      <c r="A1288" t="s">
        <v>130</v>
      </c>
      <c r="B1288" t="s">
        <v>33</v>
      </c>
      <c r="C1288" t="s">
        <v>149</v>
      </c>
      <c r="D1288" t="s">
        <v>150</v>
      </c>
      <c r="E1288" t="s">
        <v>121</v>
      </c>
      <c r="G1288" t="s">
        <v>1</v>
      </c>
      <c r="H1288" t="s">
        <v>206</v>
      </c>
      <c r="K1288" t="s">
        <v>185</v>
      </c>
      <c r="L1288" t="s">
        <v>122</v>
      </c>
      <c r="M1288" s="14">
        <v>44239</v>
      </c>
      <c r="N1288" s="14">
        <v>44239</v>
      </c>
      <c r="O1288">
        <v>0</v>
      </c>
      <c r="P1288">
        <v>-21.63</v>
      </c>
      <c r="R1288">
        <v>2221517160</v>
      </c>
      <c r="S1288">
        <v>161012000</v>
      </c>
      <c r="V1288" t="s">
        <v>130</v>
      </c>
      <c r="W1288" t="s">
        <v>213</v>
      </c>
      <c r="X1288" t="s">
        <v>119</v>
      </c>
      <c r="Y1288">
        <v>2</v>
      </c>
      <c r="Z1288">
        <v>2</v>
      </c>
      <c r="AA1288">
        <v>2021</v>
      </c>
      <c r="AB1288">
        <v>21.63</v>
      </c>
      <c r="AC1288" t="s">
        <v>15</v>
      </c>
      <c r="AD1288" t="s">
        <v>14</v>
      </c>
      <c r="AE1288">
        <v>2021</v>
      </c>
      <c r="AF1288">
        <v>2021</v>
      </c>
      <c r="AU1288"/>
    </row>
    <row r="1289" spans="1:47" x14ac:dyDescent="0.35">
      <c r="A1289" t="s">
        <v>193</v>
      </c>
      <c r="B1289" t="s">
        <v>29</v>
      </c>
      <c r="C1289" t="s">
        <v>149</v>
      </c>
      <c r="D1289" t="s">
        <v>159</v>
      </c>
      <c r="E1289" t="s">
        <v>162</v>
      </c>
      <c r="G1289" t="s">
        <v>1</v>
      </c>
      <c r="K1289" t="s">
        <v>185</v>
      </c>
      <c r="L1289" t="s">
        <v>122</v>
      </c>
      <c r="M1289" s="14">
        <v>44242</v>
      </c>
      <c r="N1289" s="14">
        <v>44242</v>
      </c>
      <c r="O1289">
        <v>0</v>
      </c>
      <c r="P1289">
        <v>476.19</v>
      </c>
      <c r="R1289">
        <v>2110700000</v>
      </c>
      <c r="S1289">
        <v>161700000</v>
      </c>
      <c r="V1289" t="s">
        <v>193</v>
      </c>
      <c r="W1289" t="s">
        <v>210</v>
      </c>
      <c r="X1289" t="s">
        <v>161</v>
      </c>
      <c r="Y1289">
        <v>2</v>
      </c>
      <c r="Z1289">
        <v>2</v>
      </c>
      <c r="AA1289">
        <v>2021</v>
      </c>
      <c r="AB1289">
        <v>476.19</v>
      </c>
      <c r="AC1289" t="s">
        <v>15</v>
      </c>
      <c r="AD1289" t="s">
        <v>72</v>
      </c>
      <c r="AE1289">
        <v>2021</v>
      </c>
      <c r="AF1289">
        <v>2021</v>
      </c>
      <c r="AU1289"/>
    </row>
    <row r="1290" spans="1:47" x14ac:dyDescent="0.35">
      <c r="A1290" t="s">
        <v>160</v>
      </c>
      <c r="B1290" t="s">
        <v>37</v>
      </c>
      <c r="C1290" t="s">
        <v>149</v>
      </c>
      <c r="D1290" t="s">
        <v>159</v>
      </c>
      <c r="E1290" t="s">
        <v>162</v>
      </c>
      <c r="G1290" t="s">
        <v>1</v>
      </c>
      <c r="H1290" t="s">
        <v>189</v>
      </c>
      <c r="K1290" t="s">
        <v>185</v>
      </c>
      <c r="L1290" t="s">
        <v>122</v>
      </c>
      <c r="M1290" s="14">
        <v>44242</v>
      </c>
      <c r="N1290" s="14">
        <v>44242</v>
      </c>
      <c r="O1290">
        <v>0</v>
      </c>
      <c r="P1290">
        <v>16571.41</v>
      </c>
      <c r="R1290">
        <v>2110640000</v>
      </c>
      <c r="S1290">
        <v>161017000</v>
      </c>
      <c r="V1290" t="s">
        <v>160</v>
      </c>
      <c r="W1290" t="s">
        <v>217</v>
      </c>
      <c r="X1290" t="s">
        <v>161</v>
      </c>
      <c r="Y1290">
        <v>2</v>
      </c>
      <c r="Z1290">
        <v>2</v>
      </c>
      <c r="AA1290">
        <v>2021</v>
      </c>
      <c r="AB1290">
        <v>16571.41</v>
      </c>
      <c r="AC1290" t="s">
        <v>15</v>
      </c>
      <c r="AD1290" t="s">
        <v>72</v>
      </c>
      <c r="AE1290">
        <v>2021</v>
      </c>
      <c r="AF1290">
        <v>2021</v>
      </c>
      <c r="AU1290"/>
    </row>
    <row r="1291" spans="1:47" x14ac:dyDescent="0.35">
      <c r="A1291" t="s">
        <v>193</v>
      </c>
      <c r="B1291" t="s">
        <v>29</v>
      </c>
      <c r="C1291" t="s">
        <v>149</v>
      </c>
      <c r="D1291" t="s">
        <v>159</v>
      </c>
      <c r="E1291" t="s">
        <v>162</v>
      </c>
      <c r="G1291" t="s">
        <v>1</v>
      </c>
      <c r="K1291" t="s">
        <v>185</v>
      </c>
      <c r="L1291" t="s">
        <v>122</v>
      </c>
      <c r="M1291" s="14">
        <v>44242</v>
      </c>
      <c r="N1291" s="14">
        <v>44242</v>
      </c>
      <c r="O1291">
        <v>0</v>
      </c>
      <c r="P1291">
        <v>714.29</v>
      </c>
      <c r="R1291">
        <v>2110700000</v>
      </c>
      <c r="S1291">
        <v>161020000</v>
      </c>
      <c r="V1291" t="s">
        <v>193</v>
      </c>
      <c r="W1291" t="s">
        <v>194</v>
      </c>
      <c r="X1291" t="s">
        <v>161</v>
      </c>
      <c r="Y1291">
        <v>2</v>
      </c>
      <c r="Z1291">
        <v>2</v>
      </c>
      <c r="AA1291">
        <v>2021</v>
      </c>
      <c r="AB1291">
        <v>714.29</v>
      </c>
      <c r="AC1291" t="s">
        <v>15</v>
      </c>
      <c r="AD1291" t="s">
        <v>72</v>
      </c>
      <c r="AE1291">
        <v>2021</v>
      </c>
      <c r="AF1291">
        <v>2021</v>
      </c>
      <c r="AU1291"/>
    </row>
    <row r="1292" spans="1:47" x14ac:dyDescent="0.35">
      <c r="A1292" t="s">
        <v>193</v>
      </c>
      <c r="B1292" t="s">
        <v>29</v>
      </c>
      <c r="C1292" t="s">
        <v>149</v>
      </c>
      <c r="D1292" t="s">
        <v>159</v>
      </c>
      <c r="E1292" t="s">
        <v>162</v>
      </c>
      <c r="G1292" t="s">
        <v>1</v>
      </c>
      <c r="K1292" t="s">
        <v>185</v>
      </c>
      <c r="L1292" t="s">
        <v>122</v>
      </c>
      <c r="M1292" s="14">
        <v>44242</v>
      </c>
      <c r="N1292" s="14">
        <v>44242</v>
      </c>
      <c r="O1292">
        <v>0</v>
      </c>
      <c r="P1292">
        <v>238.1</v>
      </c>
      <c r="R1292">
        <v>2110700000</v>
      </c>
      <c r="S1292">
        <v>161020000</v>
      </c>
      <c r="V1292" t="s">
        <v>193</v>
      </c>
      <c r="W1292" t="s">
        <v>194</v>
      </c>
      <c r="X1292" t="s">
        <v>161</v>
      </c>
      <c r="Y1292">
        <v>2</v>
      </c>
      <c r="Z1292">
        <v>2</v>
      </c>
      <c r="AA1292">
        <v>2021</v>
      </c>
      <c r="AB1292">
        <v>238.1</v>
      </c>
      <c r="AC1292" t="s">
        <v>15</v>
      </c>
      <c r="AD1292" t="s">
        <v>72</v>
      </c>
      <c r="AE1292">
        <v>2021</v>
      </c>
      <c r="AF1292">
        <v>2021</v>
      </c>
      <c r="AU1292"/>
    </row>
    <row r="1293" spans="1:47" x14ac:dyDescent="0.35">
      <c r="A1293" t="s">
        <v>193</v>
      </c>
      <c r="B1293" t="s">
        <v>29</v>
      </c>
      <c r="C1293" t="s">
        <v>149</v>
      </c>
      <c r="D1293" t="s">
        <v>159</v>
      </c>
      <c r="E1293" t="s">
        <v>162</v>
      </c>
      <c r="G1293" t="s">
        <v>1</v>
      </c>
      <c r="K1293" t="s">
        <v>185</v>
      </c>
      <c r="L1293" t="s">
        <v>122</v>
      </c>
      <c r="M1293" s="14">
        <v>44242</v>
      </c>
      <c r="N1293" s="14">
        <v>44242</v>
      </c>
      <c r="O1293">
        <v>0</v>
      </c>
      <c r="P1293">
        <v>183.33</v>
      </c>
      <c r="R1293">
        <v>2110700000</v>
      </c>
      <c r="S1293">
        <v>162300000</v>
      </c>
      <c r="V1293" t="s">
        <v>193</v>
      </c>
      <c r="W1293" t="s">
        <v>209</v>
      </c>
      <c r="X1293" t="s">
        <v>161</v>
      </c>
      <c r="Y1293">
        <v>2</v>
      </c>
      <c r="Z1293">
        <v>2</v>
      </c>
      <c r="AA1293">
        <v>2021</v>
      </c>
      <c r="AB1293">
        <v>183.33</v>
      </c>
      <c r="AC1293" t="s">
        <v>15</v>
      </c>
      <c r="AD1293" t="s">
        <v>72</v>
      </c>
      <c r="AE1293">
        <v>2021</v>
      </c>
      <c r="AF1293">
        <v>2021</v>
      </c>
      <c r="AU1293"/>
    </row>
    <row r="1294" spans="1:47" x14ac:dyDescent="0.35">
      <c r="A1294" t="s">
        <v>193</v>
      </c>
      <c r="B1294" t="s">
        <v>29</v>
      </c>
      <c r="C1294" t="s">
        <v>149</v>
      </c>
      <c r="D1294" t="s">
        <v>159</v>
      </c>
      <c r="E1294" t="s">
        <v>162</v>
      </c>
      <c r="G1294" t="s">
        <v>1</v>
      </c>
      <c r="K1294" t="s">
        <v>185</v>
      </c>
      <c r="L1294" t="s">
        <v>122</v>
      </c>
      <c r="M1294" s="14">
        <v>44242</v>
      </c>
      <c r="N1294" s="14">
        <v>44242</v>
      </c>
      <c r="O1294">
        <v>0</v>
      </c>
      <c r="P1294">
        <v>71.430000000000007</v>
      </c>
      <c r="R1294">
        <v>2110700000</v>
      </c>
      <c r="S1294">
        <v>161900000</v>
      </c>
      <c r="V1294" t="s">
        <v>193</v>
      </c>
      <c r="W1294" t="s">
        <v>199</v>
      </c>
      <c r="X1294" t="s">
        <v>161</v>
      </c>
      <c r="Y1294">
        <v>2</v>
      </c>
      <c r="Z1294">
        <v>2</v>
      </c>
      <c r="AA1294">
        <v>2021</v>
      </c>
      <c r="AB1294">
        <v>71.430000000000007</v>
      </c>
      <c r="AC1294" t="s">
        <v>15</v>
      </c>
      <c r="AD1294" t="s">
        <v>72</v>
      </c>
      <c r="AE1294">
        <v>2021</v>
      </c>
      <c r="AF1294">
        <v>2021</v>
      </c>
      <c r="AU1294"/>
    </row>
    <row r="1295" spans="1:47" x14ac:dyDescent="0.35">
      <c r="A1295" t="s">
        <v>193</v>
      </c>
      <c r="B1295" t="s">
        <v>29</v>
      </c>
      <c r="C1295" t="s">
        <v>149</v>
      </c>
      <c r="D1295" t="s">
        <v>159</v>
      </c>
      <c r="E1295" t="s">
        <v>162</v>
      </c>
      <c r="G1295" t="s">
        <v>1</v>
      </c>
      <c r="K1295" t="s">
        <v>185</v>
      </c>
      <c r="L1295" t="s">
        <v>122</v>
      </c>
      <c r="M1295" s="14">
        <v>44242</v>
      </c>
      <c r="N1295" s="14">
        <v>44242</v>
      </c>
      <c r="O1295">
        <v>0</v>
      </c>
      <c r="P1295">
        <v>71.430000000000007</v>
      </c>
      <c r="R1295">
        <v>2110700000</v>
      </c>
      <c r="S1295">
        <v>162300000</v>
      </c>
      <c r="V1295" t="s">
        <v>193</v>
      </c>
      <c r="W1295" t="s">
        <v>209</v>
      </c>
      <c r="X1295" t="s">
        <v>161</v>
      </c>
      <c r="Y1295">
        <v>2</v>
      </c>
      <c r="Z1295">
        <v>2</v>
      </c>
      <c r="AA1295">
        <v>2021</v>
      </c>
      <c r="AB1295">
        <v>71.430000000000007</v>
      </c>
      <c r="AC1295" t="s">
        <v>15</v>
      </c>
      <c r="AD1295" t="s">
        <v>72</v>
      </c>
      <c r="AE1295">
        <v>2021</v>
      </c>
      <c r="AF1295">
        <v>2021</v>
      </c>
      <c r="AU1295"/>
    </row>
    <row r="1296" spans="1:47" x14ac:dyDescent="0.35">
      <c r="A1296" t="s">
        <v>160</v>
      </c>
      <c r="B1296" t="s">
        <v>26</v>
      </c>
      <c r="C1296" t="s">
        <v>149</v>
      </c>
      <c r="D1296" t="s">
        <v>159</v>
      </c>
      <c r="E1296" t="s">
        <v>162</v>
      </c>
      <c r="G1296" t="s">
        <v>1</v>
      </c>
      <c r="K1296" t="s">
        <v>185</v>
      </c>
      <c r="L1296" t="s">
        <v>122</v>
      </c>
      <c r="M1296" s="14">
        <v>44242</v>
      </c>
      <c r="N1296" s="14">
        <v>44242</v>
      </c>
      <c r="O1296">
        <v>0</v>
      </c>
      <c r="P1296">
        <v>3282.43</v>
      </c>
      <c r="R1296">
        <v>2110672000</v>
      </c>
      <c r="S1296">
        <v>161016000</v>
      </c>
      <c r="V1296" t="s">
        <v>160</v>
      </c>
      <c r="W1296" t="s">
        <v>201</v>
      </c>
      <c r="X1296" t="s">
        <v>161</v>
      </c>
      <c r="Y1296">
        <v>2</v>
      </c>
      <c r="Z1296">
        <v>2</v>
      </c>
      <c r="AA1296">
        <v>2021</v>
      </c>
      <c r="AB1296">
        <v>3282.43</v>
      </c>
      <c r="AC1296" t="s">
        <v>15</v>
      </c>
      <c r="AD1296" t="s">
        <v>72</v>
      </c>
      <c r="AE1296">
        <v>2021</v>
      </c>
      <c r="AF1296">
        <v>2021</v>
      </c>
      <c r="AU1296"/>
    </row>
    <row r="1297" spans="1:47" x14ac:dyDescent="0.35">
      <c r="A1297" t="s">
        <v>188</v>
      </c>
      <c r="B1297" t="s">
        <v>31</v>
      </c>
      <c r="C1297" t="s">
        <v>149</v>
      </c>
      <c r="D1297" t="s">
        <v>159</v>
      </c>
      <c r="E1297" t="s">
        <v>162</v>
      </c>
      <c r="G1297" t="s">
        <v>1</v>
      </c>
      <c r="K1297" t="s">
        <v>185</v>
      </c>
      <c r="L1297" t="s">
        <v>122</v>
      </c>
      <c r="M1297" s="14">
        <v>44242</v>
      </c>
      <c r="N1297" s="14">
        <v>44242</v>
      </c>
      <c r="O1297">
        <v>0</v>
      </c>
      <c r="P1297">
        <v>2021.75</v>
      </c>
      <c r="R1297">
        <v>2111070000</v>
      </c>
      <c r="S1297">
        <v>161012000</v>
      </c>
      <c r="V1297" t="s">
        <v>188</v>
      </c>
      <c r="W1297" t="s">
        <v>213</v>
      </c>
      <c r="X1297" t="s">
        <v>190</v>
      </c>
      <c r="Y1297">
        <v>2</v>
      </c>
      <c r="Z1297">
        <v>2</v>
      </c>
      <c r="AA1297">
        <v>2021</v>
      </c>
      <c r="AB1297">
        <v>2021.75</v>
      </c>
      <c r="AC1297" t="s">
        <v>15</v>
      </c>
      <c r="AD1297" t="s">
        <v>72</v>
      </c>
      <c r="AE1297">
        <v>2021</v>
      </c>
      <c r="AF1297">
        <v>2021</v>
      </c>
      <c r="AU1297"/>
    </row>
    <row r="1298" spans="1:47" x14ac:dyDescent="0.35">
      <c r="A1298" t="s">
        <v>141</v>
      </c>
      <c r="C1298" t="s">
        <v>149</v>
      </c>
      <c r="D1298" t="s">
        <v>150</v>
      </c>
      <c r="E1298" t="s">
        <v>162</v>
      </c>
      <c r="K1298" t="s">
        <v>185</v>
      </c>
      <c r="L1298" t="s">
        <v>122</v>
      </c>
      <c r="M1298" s="14">
        <v>44242</v>
      </c>
      <c r="N1298" s="14">
        <v>44242</v>
      </c>
      <c r="P1298">
        <v>77656.95</v>
      </c>
      <c r="X1298" t="s">
        <v>142</v>
      </c>
      <c r="Y1298">
        <v>2</v>
      </c>
      <c r="Z1298">
        <v>2</v>
      </c>
      <c r="AA1298">
        <v>2021</v>
      </c>
      <c r="AB1298">
        <v>0</v>
      </c>
      <c r="AC1298" t="s">
        <v>8</v>
      </c>
      <c r="AD1298" t="s">
        <v>8</v>
      </c>
      <c r="AE1298">
        <v>2021</v>
      </c>
      <c r="AF1298">
        <v>2021</v>
      </c>
      <c r="AU1298"/>
    </row>
    <row r="1299" spans="1:47" x14ac:dyDescent="0.35">
      <c r="A1299" t="s">
        <v>233</v>
      </c>
      <c r="C1299" t="s">
        <v>149</v>
      </c>
      <c r="D1299" t="s">
        <v>150</v>
      </c>
      <c r="E1299" t="s">
        <v>121</v>
      </c>
      <c r="J1299" t="s">
        <v>6</v>
      </c>
      <c r="K1299" t="s">
        <v>185</v>
      </c>
      <c r="L1299" t="s">
        <v>122</v>
      </c>
      <c r="M1299" s="14">
        <v>44231</v>
      </c>
      <c r="N1299" s="14">
        <v>44242</v>
      </c>
      <c r="P1299">
        <v>77656.95</v>
      </c>
      <c r="X1299" t="s">
        <v>234</v>
      </c>
      <c r="Y1299">
        <v>2</v>
      </c>
      <c r="Z1299">
        <v>2</v>
      </c>
      <c r="AA1299">
        <v>2021</v>
      </c>
      <c r="AB1299">
        <v>0</v>
      </c>
      <c r="AC1299" t="s">
        <v>8</v>
      </c>
      <c r="AD1299" t="s">
        <v>8</v>
      </c>
      <c r="AE1299">
        <v>2021</v>
      </c>
      <c r="AF1299">
        <v>2021</v>
      </c>
      <c r="AU1299"/>
    </row>
    <row r="1300" spans="1:47" x14ac:dyDescent="0.35">
      <c r="A1300" t="s">
        <v>203</v>
      </c>
      <c r="B1300" t="s">
        <v>51</v>
      </c>
      <c r="C1300" t="s">
        <v>149</v>
      </c>
      <c r="D1300" t="s">
        <v>150</v>
      </c>
      <c r="E1300" t="s">
        <v>121</v>
      </c>
      <c r="G1300" t="s">
        <v>1</v>
      </c>
      <c r="H1300" t="s">
        <v>206</v>
      </c>
      <c r="K1300" t="s">
        <v>185</v>
      </c>
      <c r="L1300" t="s">
        <v>122</v>
      </c>
      <c r="M1300" s="14">
        <v>44242</v>
      </c>
      <c r="N1300" s="14">
        <v>44242</v>
      </c>
      <c r="O1300">
        <v>0</v>
      </c>
      <c r="P1300">
        <v>-299948.79999999999</v>
      </c>
      <c r="R1300">
        <v>2220141000</v>
      </c>
      <c r="S1300">
        <v>161020000</v>
      </c>
      <c r="V1300" t="s">
        <v>203</v>
      </c>
      <c r="W1300" t="s">
        <v>194</v>
      </c>
      <c r="X1300" t="s">
        <v>134</v>
      </c>
      <c r="Y1300">
        <v>2</v>
      </c>
      <c r="Z1300">
        <v>2</v>
      </c>
      <c r="AA1300">
        <v>2021</v>
      </c>
      <c r="AB1300">
        <v>299948.79999999999</v>
      </c>
      <c r="AC1300" t="s">
        <v>15</v>
      </c>
      <c r="AD1300" t="s">
        <v>14</v>
      </c>
      <c r="AE1300">
        <v>2021</v>
      </c>
      <c r="AF1300">
        <v>2021</v>
      </c>
      <c r="AU1300"/>
    </row>
    <row r="1301" spans="1:47" x14ac:dyDescent="0.35">
      <c r="A1301" t="s">
        <v>160</v>
      </c>
      <c r="B1301" t="s">
        <v>25</v>
      </c>
      <c r="C1301" t="s">
        <v>149</v>
      </c>
      <c r="D1301" t="s">
        <v>159</v>
      </c>
      <c r="E1301" t="s">
        <v>162</v>
      </c>
      <c r="G1301" t="s">
        <v>1</v>
      </c>
      <c r="K1301" t="s">
        <v>185</v>
      </c>
      <c r="L1301" t="s">
        <v>122</v>
      </c>
      <c r="M1301" s="14">
        <v>44242</v>
      </c>
      <c r="N1301" s="14">
        <v>44242</v>
      </c>
      <c r="O1301">
        <v>0</v>
      </c>
      <c r="P1301">
        <v>427.4</v>
      </c>
      <c r="R1301">
        <v>2110672000</v>
      </c>
      <c r="S1301">
        <v>161600000</v>
      </c>
      <c r="V1301" t="s">
        <v>160</v>
      </c>
      <c r="W1301" t="s">
        <v>198</v>
      </c>
      <c r="X1301" t="s">
        <v>161</v>
      </c>
      <c r="Y1301">
        <v>2</v>
      </c>
      <c r="Z1301">
        <v>2</v>
      </c>
      <c r="AA1301">
        <v>2021</v>
      </c>
      <c r="AB1301">
        <v>427.4</v>
      </c>
      <c r="AC1301" t="s">
        <v>15</v>
      </c>
      <c r="AD1301" t="s">
        <v>72</v>
      </c>
      <c r="AE1301">
        <v>2021</v>
      </c>
      <c r="AF1301">
        <v>2021</v>
      </c>
      <c r="AU1301"/>
    </row>
    <row r="1302" spans="1:47" x14ac:dyDescent="0.35">
      <c r="A1302" t="s">
        <v>160</v>
      </c>
      <c r="B1302" t="s">
        <v>35</v>
      </c>
      <c r="C1302" t="s">
        <v>149</v>
      </c>
      <c r="D1302" t="s">
        <v>159</v>
      </c>
      <c r="E1302" t="s">
        <v>162</v>
      </c>
      <c r="G1302" t="s">
        <v>1</v>
      </c>
      <c r="K1302" t="s">
        <v>185</v>
      </c>
      <c r="L1302" t="s">
        <v>122</v>
      </c>
      <c r="M1302" s="14">
        <v>44242</v>
      </c>
      <c r="N1302" s="14">
        <v>44242</v>
      </c>
      <c r="O1302">
        <v>0</v>
      </c>
      <c r="P1302">
        <v>37.14</v>
      </c>
      <c r="R1302">
        <v>2110672000</v>
      </c>
      <c r="S1302">
        <v>162800000</v>
      </c>
      <c r="V1302" t="s">
        <v>160</v>
      </c>
      <c r="W1302" t="s">
        <v>204</v>
      </c>
      <c r="X1302" t="s">
        <v>161</v>
      </c>
      <c r="Y1302">
        <v>2</v>
      </c>
      <c r="Z1302">
        <v>2</v>
      </c>
      <c r="AA1302">
        <v>2021</v>
      </c>
      <c r="AB1302">
        <v>37.14</v>
      </c>
      <c r="AC1302" t="s">
        <v>15</v>
      </c>
      <c r="AD1302" t="s">
        <v>72</v>
      </c>
      <c r="AE1302">
        <v>2021</v>
      </c>
      <c r="AF1302">
        <v>2021</v>
      </c>
      <c r="AU1302"/>
    </row>
    <row r="1303" spans="1:47" x14ac:dyDescent="0.35">
      <c r="A1303" t="s">
        <v>118</v>
      </c>
      <c r="B1303" t="s">
        <v>46</v>
      </c>
      <c r="C1303" t="s">
        <v>149</v>
      </c>
      <c r="D1303" t="s">
        <v>150</v>
      </c>
      <c r="E1303" t="s">
        <v>121</v>
      </c>
      <c r="G1303" t="s">
        <v>1</v>
      </c>
      <c r="H1303" t="s">
        <v>206</v>
      </c>
      <c r="K1303" t="s">
        <v>185</v>
      </c>
      <c r="L1303" t="s">
        <v>122</v>
      </c>
      <c r="M1303" s="14">
        <v>44242</v>
      </c>
      <c r="N1303" s="14">
        <v>44242</v>
      </c>
      <c r="O1303">
        <v>0</v>
      </c>
      <c r="P1303">
        <v>-7142.86</v>
      </c>
      <c r="R1303">
        <v>2221513000</v>
      </c>
      <c r="S1303">
        <v>161021000</v>
      </c>
      <c r="V1303" t="s">
        <v>118</v>
      </c>
      <c r="W1303" t="s">
        <v>215</v>
      </c>
      <c r="X1303" t="s">
        <v>119</v>
      </c>
      <c r="Y1303">
        <v>2</v>
      </c>
      <c r="Z1303">
        <v>2</v>
      </c>
      <c r="AA1303">
        <v>2021</v>
      </c>
      <c r="AB1303">
        <v>7142.86</v>
      </c>
      <c r="AC1303" t="s">
        <v>15</v>
      </c>
      <c r="AD1303" t="s">
        <v>14</v>
      </c>
      <c r="AE1303">
        <v>2021</v>
      </c>
      <c r="AF1303">
        <v>2021</v>
      </c>
      <c r="AU1303"/>
    </row>
    <row r="1304" spans="1:47" x14ac:dyDescent="0.35">
      <c r="A1304" t="s">
        <v>160</v>
      </c>
      <c r="B1304" t="s">
        <v>35</v>
      </c>
      <c r="C1304" t="s">
        <v>149</v>
      </c>
      <c r="D1304" t="s">
        <v>159</v>
      </c>
      <c r="E1304" t="s">
        <v>162</v>
      </c>
      <c r="G1304" t="s">
        <v>1</v>
      </c>
      <c r="K1304" t="s">
        <v>185</v>
      </c>
      <c r="L1304" t="s">
        <v>122</v>
      </c>
      <c r="M1304" s="14">
        <v>44242</v>
      </c>
      <c r="N1304" s="14">
        <v>44242</v>
      </c>
      <c r="O1304">
        <v>0</v>
      </c>
      <c r="P1304">
        <v>3839.03</v>
      </c>
      <c r="R1304">
        <v>2110672000</v>
      </c>
      <c r="S1304">
        <v>161020000</v>
      </c>
      <c r="V1304" t="s">
        <v>160</v>
      </c>
      <c r="W1304" t="s">
        <v>194</v>
      </c>
      <c r="X1304" t="s">
        <v>161</v>
      </c>
      <c r="Y1304">
        <v>2</v>
      </c>
      <c r="Z1304">
        <v>2</v>
      </c>
      <c r="AA1304">
        <v>2021</v>
      </c>
      <c r="AB1304">
        <v>3839.03</v>
      </c>
      <c r="AC1304" t="s">
        <v>15</v>
      </c>
      <c r="AD1304" t="s">
        <v>72</v>
      </c>
      <c r="AE1304">
        <v>2021</v>
      </c>
      <c r="AF1304">
        <v>2021</v>
      </c>
      <c r="AU1304"/>
    </row>
    <row r="1305" spans="1:47" x14ac:dyDescent="0.35">
      <c r="A1305" t="s">
        <v>160</v>
      </c>
      <c r="B1305" t="s">
        <v>35</v>
      </c>
      <c r="C1305" t="s">
        <v>149</v>
      </c>
      <c r="D1305" t="s">
        <v>159</v>
      </c>
      <c r="E1305" t="s">
        <v>162</v>
      </c>
      <c r="G1305" t="s">
        <v>1</v>
      </c>
      <c r="K1305" t="s">
        <v>185</v>
      </c>
      <c r="L1305" t="s">
        <v>122</v>
      </c>
      <c r="M1305" s="14">
        <v>44242</v>
      </c>
      <c r="N1305" s="14">
        <v>44242</v>
      </c>
      <c r="O1305">
        <v>0</v>
      </c>
      <c r="P1305">
        <v>3545.52</v>
      </c>
      <c r="R1305">
        <v>2110672000</v>
      </c>
      <c r="S1305">
        <v>161020000</v>
      </c>
      <c r="V1305" t="s">
        <v>160</v>
      </c>
      <c r="W1305" t="s">
        <v>194</v>
      </c>
      <c r="X1305" t="s">
        <v>161</v>
      </c>
      <c r="Y1305">
        <v>2</v>
      </c>
      <c r="Z1305">
        <v>2</v>
      </c>
      <c r="AA1305">
        <v>2021</v>
      </c>
      <c r="AB1305">
        <v>3545.52</v>
      </c>
      <c r="AC1305" t="s">
        <v>15</v>
      </c>
      <c r="AD1305" t="s">
        <v>72</v>
      </c>
      <c r="AE1305">
        <v>2021</v>
      </c>
      <c r="AF1305">
        <v>2021</v>
      </c>
      <c r="AU1305"/>
    </row>
    <row r="1306" spans="1:47" x14ac:dyDescent="0.35">
      <c r="A1306" t="s">
        <v>160</v>
      </c>
      <c r="B1306" t="s">
        <v>25</v>
      </c>
      <c r="C1306" t="s">
        <v>149</v>
      </c>
      <c r="D1306" t="s">
        <v>159</v>
      </c>
      <c r="E1306" t="s">
        <v>162</v>
      </c>
      <c r="G1306" t="s">
        <v>1</v>
      </c>
      <c r="K1306" t="s">
        <v>185</v>
      </c>
      <c r="L1306" t="s">
        <v>122</v>
      </c>
      <c r="M1306" s="14">
        <v>44242</v>
      </c>
      <c r="N1306" s="14">
        <v>44242</v>
      </c>
      <c r="O1306">
        <v>0</v>
      </c>
      <c r="P1306">
        <v>542.49</v>
      </c>
      <c r="R1306">
        <v>2110672000</v>
      </c>
      <c r="S1306">
        <v>161300000</v>
      </c>
      <c r="V1306" t="s">
        <v>160</v>
      </c>
      <c r="W1306" t="s">
        <v>192</v>
      </c>
      <c r="X1306" t="s">
        <v>161</v>
      </c>
      <c r="Y1306">
        <v>2</v>
      </c>
      <c r="Z1306">
        <v>2</v>
      </c>
      <c r="AA1306">
        <v>2021</v>
      </c>
      <c r="AB1306">
        <v>542.49</v>
      </c>
      <c r="AC1306" t="s">
        <v>15</v>
      </c>
      <c r="AD1306" t="s">
        <v>72</v>
      </c>
      <c r="AE1306">
        <v>2021</v>
      </c>
      <c r="AF1306">
        <v>2021</v>
      </c>
      <c r="AU1306"/>
    </row>
    <row r="1307" spans="1:47" x14ac:dyDescent="0.35">
      <c r="A1307" t="s">
        <v>176</v>
      </c>
      <c r="B1307" t="s">
        <v>27</v>
      </c>
      <c r="C1307" t="s">
        <v>149</v>
      </c>
      <c r="D1307" t="s">
        <v>150</v>
      </c>
      <c r="E1307" t="s">
        <v>121</v>
      </c>
      <c r="G1307" t="s">
        <v>1</v>
      </c>
      <c r="H1307" t="s">
        <v>206</v>
      </c>
      <c r="K1307" t="s">
        <v>185</v>
      </c>
      <c r="L1307" t="s">
        <v>122</v>
      </c>
      <c r="M1307" s="14">
        <v>44242</v>
      </c>
      <c r="N1307" s="14">
        <v>44242</v>
      </c>
      <c r="O1307">
        <v>0</v>
      </c>
      <c r="P1307">
        <v>-129.29</v>
      </c>
      <c r="R1307">
        <v>2221517010</v>
      </c>
      <c r="S1307">
        <v>161300000</v>
      </c>
      <c r="V1307" t="s">
        <v>176</v>
      </c>
      <c r="W1307" t="s">
        <v>192</v>
      </c>
      <c r="X1307" t="s">
        <v>119</v>
      </c>
      <c r="Y1307">
        <v>2</v>
      </c>
      <c r="Z1307">
        <v>2</v>
      </c>
      <c r="AA1307">
        <v>2021</v>
      </c>
      <c r="AB1307">
        <v>129.29</v>
      </c>
      <c r="AC1307" t="s">
        <v>15</v>
      </c>
      <c r="AD1307" t="s">
        <v>14</v>
      </c>
      <c r="AE1307">
        <v>2021</v>
      </c>
      <c r="AF1307">
        <v>2021</v>
      </c>
      <c r="AU1307"/>
    </row>
    <row r="1308" spans="1:47" x14ac:dyDescent="0.35">
      <c r="A1308" t="s">
        <v>123</v>
      </c>
      <c r="B1308" t="s">
        <v>47</v>
      </c>
      <c r="C1308" t="s">
        <v>149</v>
      </c>
      <c r="D1308" t="s">
        <v>150</v>
      </c>
      <c r="E1308" t="s">
        <v>121</v>
      </c>
      <c r="G1308" t="s">
        <v>1</v>
      </c>
      <c r="H1308" t="s">
        <v>206</v>
      </c>
      <c r="K1308" t="s">
        <v>185</v>
      </c>
      <c r="L1308" t="s">
        <v>122</v>
      </c>
      <c r="M1308" s="14">
        <v>44243</v>
      </c>
      <c r="N1308" s="14">
        <v>44243</v>
      </c>
      <c r="O1308">
        <v>0</v>
      </c>
      <c r="P1308">
        <v>-1009.86</v>
      </c>
      <c r="R1308">
        <v>2220913000</v>
      </c>
      <c r="S1308">
        <v>161100000</v>
      </c>
      <c r="V1308" t="s">
        <v>123</v>
      </c>
      <c r="W1308" t="s">
        <v>212</v>
      </c>
      <c r="X1308" t="s">
        <v>124</v>
      </c>
      <c r="Y1308">
        <v>2</v>
      </c>
      <c r="Z1308">
        <v>2</v>
      </c>
      <c r="AA1308">
        <v>2021</v>
      </c>
      <c r="AB1308">
        <v>1009.86</v>
      </c>
      <c r="AC1308" t="s">
        <v>15</v>
      </c>
      <c r="AD1308" t="s">
        <v>14</v>
      </c>
      <c r="AE1308">
        <v>2021</v>
      </c>
      <c r="AF1308">
        <v>2021</v>
      </c>
      <c r="AU1308"/>
    </row>
    <row r="1309" spans="1:47" x14ac:dyDescent="0.35">
      <c r="A1309" t="s">
        <v>160</v>
      </c>
      <c r="B1309" t="s">
        <v>26</v>
      </c>
      <c r="C1309" t="s">
        <v>149</v>
      </c>
      <c r="D1309" t="s">
        <v>159</v>
      </c>
      <c r="E1309" t="s">
        <v>162</v>
      </c>
      <c r="G1309" t="s">
        <v>1</v>
      </c>
      <c r="K1309" t="s">
        <v>185</v>
      </c>
      <c r="L1309" t="s">
        <v>122</v>
      </c>
      <c r="M1309" s="14">
        <v>44243</v>
      </c>
      <c r="N1309" s="14">
        <v>44243</v>
      </c>
      <c r="O1309">
        <v>0</v>
      </c>
      <c r="P1309">
        <v>228.57</v>
      </c>
      <c r="R1309">
        <v>2110672000</v>
      </c>
      <c r="S1309">
        <v>161001000</v>
      </c>
      <c r="V1309" t="s">
        <v>160</v>
      </c>
      <c r="W1309" t="s">
        <v>195</v>
      </c>
      <c r="X1309" t="s">
        <v>161</v>
      </c>
      <c r="Y1309">
        <v>2</v>
      </c>
      <c r="Z1309">
        <v>2</v>
      </c>
      <c r="AA1309">
        <v>2021</v>
      </c>
      <c r="AB1309">
        <v>228.57</v>
      </c>
      <c r="AC1309" t="s">
        <v>15</v>
      </c>
      <c r="AD1309" t="s">
        <v>72</v>
      </c>
      <c r="AE1309">
        <v>2021</v>
      </c>
      <c r="AF1309">
        <v>2021</v>
      </c>
      <c r="AU1309"/>
    </row>
    <row r="1310" spans="1:47" x14ac:dyDescent="0.35">
      <c r="A1310" t="s">
        <v>176</v>
      </c>
      <c r="B1310" t="s">
        <v>27</v>
      </c>
      <c r="C1310" t="s">
        <v>149</v>
      </c>
      <c r="D1310" t="s">
        <v>150</v>
      </c>
      <c r="E1310" t="s">
        <v>121</v>
      </c>
      <c r="G1310" t="s">
        <v>1</v>
      </c>
      <c r="H1310" t="s">
        <v>206</v>
      </c>
      <c r="K1310" t="s">
        <v>185</v>
      </c>
      <c r="L1310" t="s">
        <v>122</v>
      </c>
      <c r="M1310" s="14">
        <v>44243</v>
      </c>
      <c r="N1310" s="14">
        <v>44243</v>
      </c>
      <c r="O1310">
        <v>0</v>
      </c>
      <c r="P1310">
        <v>-5.95</v>
      </c>
      <c r="R1310">
        <v>2221517010</v>
      </c>
      <c r="S1310">
        <v>161002000</v>
      </c>
      <c r="V1310" t="s">
        <v>176</v>
      </c>
      <c r="W1310" t="s">
        <v>202</v>
      </c>
      <c r="X1310" t="s">
        <v>119</v>
      </c>
      <c r="Y1310">
        <v>2</v>
      </c>
      <c r="Z1310">
        <v>2</v>
      </c>
      <c r="AA1310">
        <v>2021</v>
      </c>
      <c r="AB1310">
        <v>5.95</v>
      </c>
      <c r="AC1310" t="s">
        <v>15</v>
      </c>
      <c r="AD1310" t="s">
        <v>14</v>
      </c>
      <c r="AE1310">
        <v>2021</v>
      </c>
      <c r="AF1310">
        <v>2021</v>
      </c>
      <c r="AU1310"/>
    </row>
    <row r="1311" spans="1:47" x14ac:dyDescent="0.35">
      <c r="A1311" t="s">
        <v>160</v>
      </c>
      <c r="B1311" t="s">
        <v>26</v>
      </c>
      <c r="C1311" t="s">
        <v>149</v>
      </c>
      <c r="D1311" t="s">
        <v>159</v>
      </c>
      <c r="E1311" t="s">
        <v>162</v>
      </c>
      <c r="G1311" t="s">
        <v>1</v>
      </c>
      <c r="K1311" t="s">
        <v>185</v>
      </c>
      <c r="L1311" t="s">
        <v>122</v>
      </c>
      <c r="M1311" s="14">
        <v>44243</v>
      </c>
      <c r="N1311" s="14">
        <v>44243</v>
      </c>
      <c r="O1311">
        <v>0</v>
      </c>
      <c r="P1311">
        <v>792.65</v>
      </c>
      <c r="R1311">
        <v>2110672000</v>
      </c>
      <c r="S1311">
        <v>161016000</v>
      </c>
      <c r="V1311" t="s">
        <v>160</v>
      </c>
      <c r="W1311" t="s">
        <v>201</v>
      </c>
      <c r="X1311" t="s">
        <v>161</v>
      </c>
      <c r="Y1311">
        <v>2</v>
      </c>
      <c r="Z1311">
        <v>2</v>
      </c>
      <c r="AA1311">
        <v>2021</v>
      </c>
      <c r="AB1311">
        <v>792.65</v>
      </c>
      <c r="AC1311" t="s">
        <v>15</v>
      </c>
      <c r="AD1311" t="s">
        <v>72</v>
      </c>
      <c r="AE1311">
        <v>2021</v>
      </c>
      <c r="AF1311">
        <v>2021</v>
      </c>
      <c r="AU1311"/>
    </row>
    <row r="1312" spans="1:47" x14ac:dyDescent="0.35">
      <c r="A1312" t="s">
        <v>160</v>
      </c>
      <c r="B1312" t="s">
        <v>38</v>
      </c>
      <c r="C1312" t="s">
        <v>149</v>
      </c>
      <c r="D1312" t="s">
        <v>159</v>
      </c>
      <c r="E1312" t="s">
        <v>162</v>
      </c>
      <c r="G1312" t="s">
        <v>1</v>
      </c>
      <c r="K1312" t="s">
        <v>185</v>
      </c>
      <c r="L1312" t="s">
        <v>122</v>
      </c>
      <c r="M1312" s="14">
        <v>44243</v>
      </c>
      <c r="N1312" s="14">
        <v>44243</v>
      </c>
      <c r="O1312">
        <v>0</v>
      </c>
      <c r="P1312">
        <v>1190.48</v>
      </c>
      <c r="R1312">
        <v>2110672000</v>
      </c>
      <c r="S1312">
        <v>161300000</v>
      </c>
      <c r="V1312" t="s">
        <v>160</v>
      </c>
      <c r="W1312" t="s">
        <v>192</v>
      </c>
      <c r="X1312" t="s">
        <v>161</v>
      </c>
      <c r="Y1312">
        <v>2</v>
      </c>
      <c r="Z1312">
        <v>2</v>
      </c>
      <c r="AA1312">
        <v>2021</v>
      </c>
      <c r="AB1312">
        <v>1190.48</v>
      </c>
      <c r="AC1312" t="s">
        <v>15</v>
      </c>
      <c r="AD1312" t="s">
        <v>72</v>
      </c>
      <c r="AE1312">
        <v>2021</v>
      </c>
      <c r="AF1312">
        <v>2021</v>
      </c>
      <c r="AU1312"/>
    </row>
    <row r="1313" spans="1:47" x14ac:dyDescent="0.35">
      <c r="A1313" t="s">
        <v>160</v>
      </c>
      <c r="B1313" t="s">
        <v>30</v>
      </c>
      <c r="C1313" t="s">
        <v>149</v>
      </c>
      <c r="D1313" t="s">
        <v>159</v>
      </c>
      <c r="E1313" t="s">
        <v>162</v>
      </c>
      <c r="G1313" t="s">
        <v>1</v>
      </c>
      <c r="K1313" t="s">
        <v>185</v>
      </c>
      <c r="L1313" t="s">
        <v>122</v>
      </c>
      <c r="M1313" s="14">
        <v>44243</v>
      </c>
      <c r="N1313" s="14">
        <v>44243</v>
      </c>
      <c r="O1313">
        <v>0</v>
      </c>
      <c r="P1313">
        <v>320.92</v>
      </c>
      <c r="R1313">
        <v>2110672000</v>
      </c>
      <c r="S1313">
        <v>162000000</v>
      </c>
      <c r="V1313" t="s">
        <v>160</v>
      </c>
      <c r="W1313" t="s">
        <v>205</v>
      </c>
      <c r="X1313" t="s">
        <v>161</v>
      </c>
      <c r="Y1313">
        <v>2</v>
      </c>
      <c r="Z1313">
        <v>2</v>
      </c>
      <c r="AA1313">
        <v>2021</v>
      </c>
      <c r="AB1313">
        <v>320.92</v>
      </c>
      <c r="AC1313" t="s">
        <v>15</v>
      </c>
      <c r="AD1313" t="s">
        <v>72</v>
      </c>
      <c r="AE1313">
        <v>2021</v>
      </c>
      <c r="AF1313">
        <v>2021</v>
      </c>
      <c r="AU1313"/>
    </row>
    <row r="1314" spans="1:47" x14ac:dyDescent="0.35">
      <c r="A1314" t="s">
        <v>193</v>
      </c>
      <c r="B1314" t="s">
        <v>29</v>
      </c>
      <c r="C1314" t="s">
        <v>149</v>
      </c>
      <c r="D1314" t="s">
        <v>159</v>
      </c>
      <c r="E1314" t="s">
        <v>162</v>
      </c>
      <c r="G1314" t="s">
        <v>1</v>
      </c>
      <c r="K1314" t="s">
        <v>185</v>
      </c>
      <c r="L1314" t="s">
        <v>122</v>
      </c>
      <c r="M1314" s="14">
        <v>44243</v>
      </c>
      <c r="N1314" s="14">
        <v>44243</v>
      </c>
      <c r="O1314">
        <v>0</v>
      </c>
      <c r="P1314">
        <v>142.86000000000001</v>
      </c>
      <c r="R1314">
        <v>2110700000</v>
      </c>
      <c r="S1314">
        <v>161900000</v>
      </c>
      <c r="V1314" t="s">
        <v>193</v>
      </c>
      <c r="W1314" t="s">
        <v>199</v>
      </c>
      <c r="X1314" t="s">
        <v>161</v>
      </c>
      <c r="Y1314">
        <v>2</v>
      </c>
      <c r="Z1314">
        <v>2</v>
      </c>
      <c r="AA1314">
        <v>2021</v>
      </c>
      <c r="AB1314">
        <v>142.86000000000001</v>
      </c>
      <c r="AC1314" t="s">
        <v>15</v>
      </c>
      <c r="AD1314" t="s">
        <v>72</v>
      </c>
      <c r="AE1314">
        <v>2021</v>
      </c>
      <c r="AF1314">
        <v>2021</v>
      </c>
      <c r="AU1314"/>
    </row>
    <row r="1315" spans="1:47" x14ac:dyDescent="0.35">
      <c r="A1315" t="s">
        <v>193</v>
      </c>
      <c r="B1315" t="s">
        <v>29</v>
      </c>
      <c r="C1315" t="s">
        <v>149</v>
      </c>
      <c r="D1315" t="s">
        <v>159</v>
      </c>
      <c r="E1315" t="s">
        <v>162</v>
      </c>
      <c r="G1315" t="s">
        <v>1</v>
      </c>
      <c r="K1315" t="s">
        <v>185</v>
      </c>
      <c r="L1315" t="s">
        <v>122</v>
      </c>
      <c r="M1315" s="14">
        <v>44243</v>
      </c>
      <c r="N1315" s="14">
        <v>44243</v>
      </c>
      <c r="O1315">
        <v>0</v>
      </c>
      <c r="P1315">
        <v>119.05</v>
      </c>
      <c r="R1315">
        <v>2110700000</v>
      </c>
      <c r="S1315">
        <v>161700000</v>
      </c>
      <c r="V1315" t="s">
        <v>193</v>
      </c>
      <c r="W1315" t="s">
        <v>210</v>
      </c>
      <c r="X1315" t="s">
        <v>161</v>
      </c>
      <c r="Y1315">
        <v>2</v>
      </c>
      <c r="Z1315">
        <v>2</v>
      </c>
      <c r="AA1315">
        <v>2021</v>
      </c>
      <c r="AB1315">
        <v>119.05</v>
      </c>
      <c r="AC1315" t="s">
        <v>15</v>
      </c>
      <c r="AD1315" t="s">
        <v>72</v>
      </c>
      <c r="AE1315">
        <v>2021</v>
      </c>
      <c r="AF1315">
        <v>2021</v>
      </c>
      <c r="AU1315"/>
    </row>
    <row r="1316" spans="1:47" x14ac:dyDescent="0.35">
      <c r="A1316" t="s">
        <v>193</v>
      </c>
      <c r="B1316" t="s">
        <v>29</v>
      </c>
      <c r="C1316" t="s">
        <v>149</v>
      </c>
      <c r="D1316" t="s">
        <v>159</v>
      </c>
      <c r="E1316" t="s">
        <v>162</v>
      </c>
      <c r="G1316" t="s">
        <v>1</v>
      </c>
      <c r="K1316" t="s">
        <v>185</v>
      </c>
      <c r="L1316" t="s">
        <v>122</v>
      </c>
      <c r="M1316" s="14">
        <v>44243</v>
      </c>
      <c r="N1316" s="14">
        <v>44243</v>
      </c>
      <c r="O1316">
        <v>0</v>
      </c>
      <c r="P1316">
        <v>63.43</v>
      </c>
      <c r="R1316">
        <v>2110700000</v>
      </c>
      <c r="S1316">
        <v>161800000</v>
      </c>
      <c r="V1316" t="s">
        <v>193</v>
      </c>
      <c r="W1316" t="s">
        <v>197</v>
      </c>
      <c r="X1316" t="s">
        <v>161</v>
      </c>
      <c r="Y1316">
        <v>2</v>
      </c>
      <c r="Z1316">
        <v>2</v>
      </c>
      <c r="AA1316">
        <v>2021</v>
      </c>
      <c r="AB1316">
        <v>63.43</v>
      </c>
      <c r="AC1316" t="s">
        <v>15</v>
      </c>
      <c r="AD1316" t="s">
        <v>72</v>
      </c>
      <c r="AE1316">
        <v>2021</v>
      </c>
      <c r="AF1316">
        <v>2021</v>
      </c>
      <c r="AU1316"/>
    </row>
    <row r="1317" spans="1:47" x14ac:dyDescent="0.35">
      <c r="A1317" t="s">
        <v>193</v>
      </c>
      <c r="B1317" t="s">
        <v>29</v>
      </c>
      <c r="C1317" t="s">
        <v>149</v>
      </c>
      <c r="D1317" t="s">
        <v>159</v>
      </c>
      <c r="E1317" t="s">
        <v>162</v>
      </c>
      <c r="G1317" t="s">
        <v>1</v>
      </c>
      <c r="K1317" t="s">
        <v>185</v>
      </c>
      <c r="L1317" t="s">
        <v>122</v>
      </c>
      <c r="M1317" s="14">
        <v>44243</v>
      </c>
      <c r="N1317" s="14">
        <v>44243</v>
      </c>
      <c r="O1317">
        <v>0</v>
      </c>
      <c r="P1317">
        <v>28.57</v>
      </c>
      <c r="R1317">
        <v>2110700000</v>
      </c>
      <c r="S1317">
        <v>161300000</v>
      </c>
      <c r="V1317" t="s">
        <v>193</v>
      </c>
      <c r="W1317" t="s">
        <v>192</v>
      </c>
      <c r="X1317" t="s">
        <v>161</v>
      </c>
      <c r="Y1317">
        <v>2</v>
      </c>
      <c r="Z1317">
        <v>2</v>
      </c>
      <c r="AA1317">
        <v>2021</v>
      </c>
      <c r="AB1317">
        <v>28.57</v>
      </c>
      <c r="AC1317" t="s">
        <v>15</v>
      </c>
      <c r="AD1317" t="s">
        <v>72</v>
      </c>
      <c r="AE1317">
        <v>2021</v>
      </c>
      <c r="AF1317">
        <v>2021</v>
      </c>
      <c r="AU1317"/>
    </row>
    <row r="1318" spans="1:47" x14ac:dyDescent="0.35">
      <c r="A1318" t="s">
        <v>193</v>
      </c>
      <c r="B1318" t="s">
        <v>29</v>
      </c>
      <c r="C1318" t="s">
        <v>149</v>
      </c>
      <c r="D1318" t="s">
        <v>159</v>
      </c>
      <c r="E1318" t="s">
        <v>162</v>
      </c>
      <c r="G1318" t="s">
        <v>1</v>
      </c>
      <c r="K1318" t="s">
        <v>185</v>
      </c>
      <c r="L1318" t="s">
        <v>122</v>
      </c>
      <c r="M1318" s="14">
        <v>44243</v>
      </c>
      <c r="N1318" s="14">
        <v>44243</v>
      </c>
      <c r="O1318">
        <v>0</v>
      </c>
      <c r="P1318">
        <v>190.48</v>
      </c>
      <c r="R1318">
        <v>2110700000</v>
      </c>
      <c r="S1318">
        <v>161900000</v>
      </c>
      <c r="V1318" t="s">
        <v>193</v>
      </c>
      <c r="W1318" t="s">
        <v>199</v>
      </c>
      <c r="X1318" t="s">
        <v>161</v>
      </c>
      <c r="Y1318">
        <v>2</v>
      </c>
      <c r="Z1318">
        <v>2</v>
      </c>
      <c r="AA1318">
        <v>2021</v>
      </c>
      <c r="AB1318">
        <v>190.48</v>
      </c>
      <c r="AC1318" t="s">
        <v>15</v>
      </c>
      <c r="AD1318" t="s">
        <v>72</v>
      </c>
      <c r="AE1318">
        <v>2021</v>
      </c>
      <c r="AF1318">
        <v>2021</v>
      </c>
      <c r="AU1318"/>
    </row>
    <row r="1319" spans="1:47" x14ac:dyDescent="0.35">
      <c r="A1319" t="s">
        <v>193</v>
      </c>
      <c r="B1319" t="s">
        <v>29</v>
      </c>
      <c r="C1319" t="s">
        <v>149</v>
      </c>
      <c r="D1319" t="s">
        <v>159</v>
      </c>
      <c r="E1319" t="s">
        <v>162</v>
      </c>
      <c r="G1319" t="s">
        <v>1</v>
      </c>
      <c r="K1319" t="s">
        <v>185</v>
      </c>
      <c r="L1319" t="s">
        <v>122</v>
      </c>
      <c r="M1319" s="14">
        <v>44243</v>
      </c>
      <c r="N1319" s="14">
        <v>44243</v>
      </c>
      <c r="O1319">
        <v>0</v>
      </c>
      <c r="P1319">
        <v>0.91</v>
      </c>
      <c r="R1319">
        <v>2110700000</v>
      </c>
      <c r="S1319">
        <v>162800000</v>
      </c>
      <c r="V1319" t="s">
        <v>193</v>
      </c>
      <c r="W1319" t="s">
        <v>204</v>
      </c>
      <c r="X1319" t="s">
        <v>161</v>
      </c>
      <c r="Y1319">
        <v>2</v>
      </c>
      <c r="Z1319">
        <v>2</v>
      </c>
      <c r="AA1319">
        <v>2021</v>
      </c>
      <c r="AB1319">
        <v>0.91</v>
      </c>
      <c r="AC1319" t="s">
        <v>15</v>
      </c>
      <c r="AD1319" t="s">
        <v>72</v>
      </c>
      <c r="AE1319">
        <v>2021</v>
      </c>
      <c r="AF1319">
        <v>2021</v>
      </c>
      <c r="AU1319"/>
    </row>
    <row r="1320" spans="1:47" x14ac:dyDescent="0.35">
      <c r="A1320" t="s">
        <v>193</v>
      </c>
      <c r="B1320" t="s">
        <v>29</v>
      </c>
      <c r="C1320" t="s">
        <v>149</v>
      </c>
      <c r="D1320" t="s">
        <v>159</v>
      </c>
      <c r="E1320" t="s">
        <v>162</v>
      </c>
      <c r="G1320" t="s">
        <v>1</v>
      </c>
      <c r="K1320" t="s">
        <v>185</v>
      </c>
      <c r="L1320" t="s">
        <v>122</v>
      </c>
      <c r="M1320" s="14">
        <v>44243</v>
      </c>
      <c r="N1320" s="14">
        <v>44243</v>
      </c>
      <c r="O1320">
        <v>0</v>
      </c>
      <c r="P1320">
        <v>23.81</v>
      </c>
      <c r="R1320">
        <v>2110700000</v>
      </c>
      <c r="S1320">
        <v>161800000</v>
      </c>
      <c r="V1320" t="s">
        <v>193</v>
      </c>
      <c r="W1320" t="s">
        <v>197</v>
      </c>
      <c r="X1320" t="s">
        <v>161</v>
      </c>
      <c r="Y1320">
        <v>2</v>
      </c>
      <c r="Z1320">
        <v>2</v>
      </c>
      <c r="AA1320">
        <v>2021</v>
      </c>
      <c r="AB1320">
        <v>23.81</v>
      </c>
      <c r="AC1320" t="s">
        <v>15</v>
      </c>
      <c r="AD1320" t="s">
        <v>72</v>
      </c>
      <c r="AE1320">
        <v>2021</v>
      </c>
      <c r="AF1320">
        <v>2021</v>
      </c>
      <c r="AU1320"/>
    </row>
    <row r="1321" spans="1:47" x14ac:dyDescent="0.35">
      <c r="A1321" t="s">
        <v>165</v>
      </c>
      <c r="C1321" t="s">
        <v>149</v>
      </c>
      <c r="D1321" t="s">
        <v>150</v>
      </c>
      <c r="E1321" t="s">
        <v>162</v>
      </c>
      <c r="K1321" t="s">
        <v>185</v>
      </c>
      <c r="L1321" t="s">
        <v>122</v>
      </c>
      <c r="M1321" s="14">
        <v>44243</v>
      </c>
      <c r="N1321" s="14">
        <v>44243</v>
      </c>
      <c r="P1321">
        <v>10451.67</v>
      </c>
      <c r="X1321" t="s">
        <v>124</v>
      </c>
      <c r="Y1321">
        <v>2</v>
      </c>
      <c r="Z1321">
        <v>2</v>
      </c>
      <c r="AA1321">
        <v>2021</v>
      </c>
      <c r="AB1321">
        <v>0</v>
      </c>
      <c r="AC1321" t="s">
        <v>8</v>
      </c>
      <c r="AD1321" t="s">
        <v>8</v>
      </c>
      <c r="AE1321">
        <v>2021</v>
      </c>
      <c r="AF1321">
        <v>2021</v>
      </c>
      <c r="AU1321"/>
    </row>
    <row r="1322" spans="1:47" x14ac:dyDescent="0.35">
      <c r="A1322" t="s">
        <v>148</v>
      </c>
      <c r="C1322" t="s">
        <v>149</v>
      </c>
      <c r="D1322" t="s">
        <v>150</v>
      </c>
      <c r="E1322" t="s">
        <v>121</v>
      </c>
      <c r="I1322" t="s">
        <v>1</v>
      </c>
      <c r="J1322" t="s">
        <v>5</v>
      </c>
      <c r="K1322" t="s">
        <v>185</v>
      </c>
      <c r="L1322" t="s">
        <v>122</v>
      </c>
      <c r="M1322" s="14">
        <v>44231</v>
      </c>
      <c r="N1322" s="14">
        <v>44243</v>
      </c>
      <c r="P1322">
        <v>8582.16</v>
      </c>
      <c r="X1322" t="s">
        <v>152</v>
      </c>
      <c r="Y1322">
        <v>2</v>
      </c>
      <c r="Z1322">
        <v>2</v>
      </c>
      <c r="AA1322">
        <v>2021</v>
      </c>
      <c r="AB1322">
        <v>0</v>
      </c>
      <c r="AC1322" t="s">
        <v>8</v>
      </c>
      <c r="AD1322" t="s">
        <v>8</v>
      </c>
      <c r="AE1322">
        <v>2021</v>
      </c>
      <c r="AF1322">
        <v>2021</v>
      </c>
      <c r="AU1322"/>
    </row>
    <row r="1323" spans="1:47" x14ac:dyDescent="0.35">
      <c r="A1323" t="s">
        <v>163</v>
      </c>
      <c r="C1323" t="s">
        <v>149</v>
      </c>
      <c r="D1323" t="s">
        <v>150</v>
      </c>
      <c r="E1323" t="s">
        <v>121</v>
      </c>
      <c r="J1323" t="s">
        <v>6</v>
      </c>
      <c r="K1323" t="s">
        <v>185</v>
      </c>
      <c r="L1323" t="s">
        <v>122</v>
      </c>
      <c r="M1323" s="14">
        <v>44231</v>
      </c>
      <c r="N1323" s="14">
        <v>44243</v>
      </c>
      <c r="P1323">
        <v>1869.51</v>
      </c>
      <c r="X1323" t="s">
        <v>164</v>
      </c>
      <c r="Y1323">
        <v>2</v>
      </c>
      <c r="Z1323">
        <v>2</v>
      </c>
      <c r="AA1323">
        <v>2021</v>
      </c>
      <c r="AB1323">
        <v>0</v>
      </c>
      <c r="AC1323" t="s">
        <v>8</v>
      </c>
      <c r="AD1323" t="s">
        <v>8</v>
      </c>
      <c r="AE1323">
        <v>2021</v>
      </c>
      <c r="AF1323">
        <v>2021</v>
      </c>
      <c r="AU1323"/>
    </row>
    <row r="1324" spans="1:47" x14ac:dyDescent="0.35">
      <c r="A1324" t="s">
        <v>160</v>
      </c>
      <c r="B1324" t="s">
        <v>25</v>
      </c>
      <c r="C1324" t="s">
        <v>149</v>
      </c>
      <c r="D1324" t="s">
        <v>159</v>
      </c>
      <c r="E1324" t="s">
        <v>162</v>
      </c>
      <c r="G1324" t="s">
        <v>1</v>
      </c>
      <c r="K1324" t="s">
        <v>185</v>
      </c>
      <c r="L1324" t="s">
        <v>122</v>
      </c>
      <c r="M1324" s="14">
        <v>44243</v>
      </c>
      <c r="N1324" s="14">
        <v>44243</v>
      </c>
      <c r="O1324">
        <v>0</v>
      </c>
      <c r="P1324">
        <v>926.9</v>
      </c>
      <c r="R1324">
        <v>2110672000</v>
      </c>
      <c r="S1324">
        <v>161300000</v>
      </c>
      <c r="V1324" t="s">
        <v>160</v>
      </c>
      <c r="W1324" t="s">
        <v>192</v>
      </c>
      <c r="X1324" t="s">
        <v>161</v>
      </c>
      <c r="Y1324">
        <v>2</v>
      </c>
      <c r="Z1324">
        <v>2</v>
      </c>
      <c r="AA1324">
        <v>2021</v>
      </c>
      <c r="AB1324">
        <v>926.9</v>
      </c>
      <c r="AC1324" t="s">
        <v>15</v>
      </c>
      <c r="AD1324" t="s">
        <v>72</v>
      </c>
      <c r="AE1324">
        <v>2021</v>
      </c>
      <c r="AF1324">
        <v>2021</v>
      </c>
      <c r="AU1324"/>
    </row>
    <row r="1325" spans="1:47" x14ac:dyDescent="0.35">
      <c r="A1325" t="s">
        <v>160</v>
      </c>
      <c r="B1325" t="s">
        <v>25</v>
      </c>
      <c r="C1325" t="s">
        <v>149</v>
      </c>
      <c r="D1325" t="s">
        <v>159</v>
      </c>
      <c r="E1325" t="s">
        <v>162</v>
      </c>
      <c r="G1325" t="s">
        <v>1</v>
      </c>
      <c r="K1325" t="s">
        <v>185</v>
      </c>
      <c r="L1325" t="s">
        <v>122</v>
      </c>
      <c r="M1325" s="14">
        <v>44243</v>
      </c>
      <c r="N1325" s="14">
        <v>44243</v>
      </c>
      <c r="O1325">
        <v>0</v>
      </c>
      <c r="P1325">
        <v>161.9</v>
      </c>
      <c r="R1325">
        <v>2110672000</v>
      </c>
      <c r="S1325">
        <v>161300000</v>
      </c>
      <c r="V1325" t="s">
        <v>160</v>
      </c>
      <c r="W1325" t="s">
        <v>192</v>
      </c>
      <c r="X1325" t="s">
        <v>161</v>
      </c>
      <c r="Y1325">
        <v>2</v>
      </c>
      <c r="Z1325">
        <v>2</v>
      </c>
      <c r="AA1325">
        <v>2021</v>
      </c>
      <c r="AB1325">
        <v>161.9</v>
      </c>
      <c r="AC1325" t="s">
        <v>15</v>
      </c>
      <c r="AD1325" t="s">
        <v>72</v>
      </c>
      <c r="AE1325">
        <v>2021</v>
      </c>
      <c r="AF1325">
        <v>2021</v>
      </c>
      <c r="AU1325"/>
    </row>
    <row r="1326" spans="1:47" x14ac:dyDescent="0.35">
      <c r="A1326" t="s">
        <v>160</v>
      </c>
      <c r="B1326" t="s">
        <v>25</v>
      </c>
      <c r="C1326" t="s">
        <v>149</v>
      </c>
      <c r="D1326" t="s">
        <v>159</v>
      </c>
      <c r="E1326" t="s">
        <v>162</v>
      </c>
      <c r="G1326" t="s">
        <v>1</v>
      </c>
      <c r="K1326" t="s">
        <v>185</v>
      </c>
      <c r="L1326" t="s">
        <v>122</v>
      </c>
      <c r="M1326" s="14">
        <v>44243</v>
      </c>
      <c r="N1326" s="14">
        <v>44243</v>
      </c>
      <c r="O1326">
        <v>0</v>
      </c>
      <c r="P1326">
        <v>58.13</v>
      </c>
      <c r="R1326">
        <v>2110672000</v>
      </c>
      <c r="S1326">
        <v>161600000</v>
      </c>
      <c r="V1326" t="s">
        <v>160</v>
      </c>
      <c r="W1326" t="s">
        <v>198</v>
      </c>
      <c r="X1326" t="s">
        <v>161</v>
      </c>
      <c r="Y1326">
        <v>2</v>
      </c>
      <c r="Z1326">
        <v>2</v>
      </c>
      <c r="AA1326">
        <v>2021</v>
      </c>
      <c r="AB1326">
        <v>58.13</v>
      </c>
      <c r="AC1326" t="s">
        <v>15</v>
      </c>
      <c r="AD1326" t="s">
        <v>72</v>
      </c>
      <c r="AE1326">
        <v>2021</v>
      </c>
      <c r="AF1326">
        <v>2021</v>
      </c>
      <c r="AU1326"/>
    </row>
    <row r="1327" spans="1:47" x14ac:dyDescent="0.35">
      <c r="A1327" t="s">
        <v>130</v>
      </c>
      <c r="B1327" t="s">
        <v>63</v>
      </c>
      <c r="C1327" t="s">
        <v>149</v>
      </c>
      <c r="D1327" t="s">
        <v>150</v>
      </c>
      <c r="E1327" t="s">
        <v>121</v>
      </c>
      <c r="G1327" t="s">
        <v>1</v>
      </c>
      <c r="H1327" t="s">
        <v>206</v>
      </c>
      <c r="K1327" t="s">
        <v>185</v>
      </c>
      <c r="L1327" t="s">
        <v>122</v>
      </c>
      <c r="M1327" s="14">
        <v>44244</v>
      </c>
      <c r="N1327" s="14">
        <v>44244</v>
      </c>
      <c r="O1327">
        <v>0</v>
      </c>
      <c r="P1327">
        <v>-2648.13</v>
      </c>
      <c r="R1327">
        <v>2221507000</v>
      </c>
      <c r="S1327">
        <v>161024000</v>
      </c>
      <c r="V1327" t="s">
        <v>130</v>
      </c>
      <c r="W1327" t="s">
        <v>227</v>
      </c>
      <c r="X1327" t="s">
        <v>119</v>
      </c>
      <c r="Y1327">
        <v>2</v>
      </c>
      <c r="Z1327">
        <v>2</v>
      </c>
      <c r="AA1327">
        <v>2021</v>
      </c>
      <c r="AB1327">
        <v>2648.13</v>
      </c>
      <c r="AC1327" t="s">
        <v>15</v>
      </c>
      <c r="AD1327" t="s">
        <v>14</v>
      </c>
      <c r="AE1327">
        <v>2021</v>
      </c>
      <c r="AF1327">
        <v>2021</v>
      </c>
      <c r="AU1327"/>
    </row>
    <row r="1328" spans="1:47" x14ac:dyDescent="0.35">
      <c r="A1328" t="s">
        <v>188</v>
      </c>
      <c r="B1328" t="s">
        <v>31</v>
      </c>
      <c r="C1328" t="s">
        <v>149</v>
      </c>
      <c r="D1328" t="s">
        <v>159</v>
      </c>
      <c r="E1328" t="s">
        <v>162</v>
      </c>
      <c r="G1328" t="s">
        <v>1</v>
      </c>
      <c r="K1328" t="s">
        <v>185</v>
      </c>
      <c r="L1328" t="s">
        <v>122</v>
      </c>
      <c r="M1328" s="14">
        <v>44244</v>
      </c>
      <c r="N1328" s="14">
        <v>44244</v>
      </c>
      <c r="O1328">
        <v>0</v>
      </c>
      <c r="P1328">
        <v>145.83000000000001</v>
      </c>
      <c r="R1328">
        <v>2111070000</v>
      </c>
      <c r="S1328">
        <v>161001000</v>
      </c>
      <c r="V1328" t="s">
        <v>188</v>
      </c>
      <c r="W1328" t="s">
        <v>195</v>
      </c>
      <c r="X1328" t="s">
        <v>190</v>
      </c>
      <c r="Y1328">
        <v>2</v>
      </c>
      <c r="Z1328">
        <v>2</v>
      </c>
      <c r="AA1328">
        <v>2021</v>
      </c>
      <c r="AB1328">
        <v>145.83000000000001</v>
      </c>
      <c r="AC1328" t="s">
        <v>15</v>
      </c>
      <c r="AD1328" t="s">
        <v>72</v>
      </c>
      <c r="AE1328">
        <v>2021</v>
      </c>
      <c r="AF1328">
        <v>2021</v>
      </c>
      <c r="AU1328"/>
    </row>
    <row r="1329" spans="1:47" x14ac:dyDescent="0.35">
      <c r="A1329" t="s">
        <v>193</v>
      </c>
      <c r="B1329" t="s">
        <v>29</v>
      </c>
      <c r="C1329" t="s">
        <v>149</v>
      </c>
      <c r="D1329" t="s">
        <v>159</v>
      </c>
      <c r="E1329" t="s">
        <v>162</v>
      </c>
      <c r="G1329" t="s">
        <v>1</v>
      </c>
      <c r="K1329" t="s">
        <v>185</v>
      </c>
      <c r="L1329" t="s">
        <v>122</v>
      </c>
      <c r="M1329" s="14">
        <v>44244</v>
      </c>
      <c r="N1329" s="14">
        <v>44244</v>
      </c>
      <c r="O1329">
        <v>0</v>
      </c>
      <c r="P1329">
        <v>23.81</v>
      </c>
      <c r="R1329">
        <v>2110700000</v>
      </c>
      <c r="S1329">
        <v>161900000</v>
      </c>
      <c r="V1329" t="s">
        <v>193</v>
      </c>
      <c r="W1329" t="s">
        <v>199</v>
      </c>
      <c r="X1329" t="s">
        <v>161</v>
      </c>
      <c r="Y1329">
        <v>2</v>
      </c>
      <c r="Z1329">
        <v>2</v>
      </c>
      <c r="AA1329">
        <v>2021</v>
      </c>
      <c r="AB1329">
        <v>23.81</v>
      </c>
      <c r="AC1329" t="s">
        <v>15</v>
      </c>
      <c r="AD1329" t="s">
        <v>72</v>
      </c>
      <c r="AE1329">
        <v>2021</v>
      </c>
      <c r="AF1329">
        <v>2021</v>
      </c>
      <c r="AU1329"/>
    </row>
    <row r="1330" spans="1:47" x14ac:dyDescent="0.35">
      <c r="A1330" t="s">
        <v>193</v>
      </c>
      <c r="B1330" t="s">
        <v>29</v>
      </c>
      <c r="C1330" t="s">
        <v>149</v>
      </c>
      <c r="D1330" t="s">
        <v>159</v>
      </c>
      <c r="E1330" t="s">
        <v>162</v>
      </c>
      <c r="G1330" t="s">
        <v>1</v>
      </c>
      <c r="K1330" t="s">
        <v>185</v>
      </c>
      <c r="L1330" t="s">
        <v>122</v>
      </c>
      <c r="M1330" s="14">
        <v>44244</v>
      </c>
      <c r="N1330" s="14">
        <v>44244</v>
      </c>
      <c r="O1330">
        <v>0</v>
      </c>
      <c r="P1330">
        <v>23.81</v>
      </c>
      <c r="R1330">
        <v>2110700000</v>
      </c>
      <c r="S1330">
        <v>161900000</v>
      </c>
      <c r="V1330" t="s">
        <v>193</v>
      </c>
      <c r="W1330" t="s">
        <v>199</v>
      </c>
      <c r="X1330" t="s">
        <v>161</v>
      </c>
      <c r="Y1330">
        <v>2</v>
      </c>
      <c r="Z1330">
        <v>2</v>
      </c>
      <c r="AA1330">
        <v>2021</v>
      </c>
      <c r="AB1330">
        <v>23.81</v>
      </c>
      <c r="AC1330" t="s">
        <v>15</v>
      </c>
      <c r="AD1330" t="s">
        <v>72</v>
      </c>
      <c r="AE1330">
        <v>2021</v>
      </c>
      <c r="AF1330">
        <v>2021</v>
      </c>
      <c r="AU1330"/>
    </row>
    <row r="1331" spans="1:47" x14ac:dyDescent="0.35">
      <c r="A1331" t="s">
        <v>193</v>
      </c>
      <c r="B1331" t="s">
        <v>29</v>
      </c>
      <c r="C1331" t="s">
        <v>149</v>
      </c>
      <c r="D1331" t="s">
        <v>159</v>
      </c>
      <c r="E1331" t="s">
        <v>162</v>
      </c>
      <c r="G1331" t="s">
        <v>1</v>
      </c>
      <c r="K1331" t="s">
        <v>185</v>
      </c>
      <c r="L1331" t="s">
        <v>122</v>
      </c>
      <c r="M1331" s="14">
        <v>44244</v>
      </c>
      <c r="N1331" s="14">
        <v>44244</v>
      </c>
      <c r="O1331">
        <v>0</v>
      </c>
      <c r="P1331">
        <v>178.57</v>
      </c>
      <c r="R1331">
        <v>2110700000</v>
      </c>
      <c r="S1331">
        <v>161900000</v>
      </c>
      <c r="V1331" t="s">
        <v>193</v>
      </c>
      <c r="W1331" t="s">
        <v>199</v>
      </c>
      <c r="X1331" t="s">
        <v>161</v>
      </c>
      <c r="Y1331">
        <v>2</v>
      </c>
      <c r="Z1331">
        <v>2</v>
      </c>
      <c r="AA1331">
        <v>2021</v>
      </c>
      <c r="AB1331">
        <v>178.57</v>
      </c>
      <c r="AC1331" t="s">
        <v>15</v>
      </c>
      <c r="AD1331" t="s">
        <v>72</v>
      </c>
      <c r="AE1331">
        <v>2021</v>
      </c>
      <c r="AF1331">
        <v>2021</v>
      </c>
      <c r="AU1331"/>
    </row>
    <row r="1332" spans="1:47" x14ac:dyDescent="0.35">
      <c r="A1332" t="s">
        <v>193</v>
      </c>
      <c r="B1332" t="s">
        <v>29</v>
      </c>
      <c r="C1332" t="s">
        <v>149</v>
      </c>
      <c r="D1332" t="s">
        <v>159</v>
      </c>
      <c r="E1332" t="s">
        <v>162</v>
      </c>
      <c r="G1332" t="s">
        <v>1</v>
      </c>
      <c r="K1332" t="s">
        <v>185</v>
      </c>
      <c r="L1332" t="s">
        <v>122</v>
      </c>
      <c r="M1332" s="14">
        <v>44244</v>
      </c>
      <c r="N1332" s="14">
        <v>44244</v>
      </c>
      <c r="O1332">
        <v>0</v>
      </c>
      <c r="P1332">
        <v>592.07000000000005</v>
      </c>
      <c r="R1332">
        <v>2110700000</v>
      </c>
      <c r="S1332">
        <v>161700000</v>
      </c>
      <c r="V1332" t="s">
        <v>193</v>
      </c>
      <c r="W1332" t="s">
        <v>210</v>
      </c>
      <c r="X1332" t="s">
        <v>161</v>
      </c>
      <c r="Y1332">
        <v>2</v>
      </c>
      <c r="Z1332">
        <v>2</v>
      </c>
      <c r="AA1332">
        <v>2021</v>
      </c>
      <c r="AB1332">
        <v>592.07000000000005</v>
      </c>
      <c r="AC1332" t="s">
        <v>15</v>
      </c>
      <c r="AD1332" t="s">
        <v>72</v>
      </c>
      <c r="AE1332">
        <v>2021</v>
      </c>
      <c r="AF1332">
        <v>2021</v>
      </c>
      <c r="AU1332"/>
    </row>
    <row r="1333" spans="1:47" x14ac:dyDescent="0.35">
      <c r="A1333" t="s">
        <v>123</v>
      </c>
      <c r="B1333" t="s">
        <v>47</v>
      </c>
      <c r="C1333" t="s">
        <v>149</v>
      </c>
      <c r="D1333" t="s">
        <v>150</v>
      </c>
      <c r="E1333" t="s">
        <v>121</v>
      </c>
      <c r="G1333" t="s">
        <v>1</v>
      </c>
      <c r="H1333" t="s">
        <v>206</v>
      </c>
      <c r="K1333" t="s">
        <v>185</v>
      </c>
      <c r="L1333" t="s">
        <v>122</v>
      </c>
      <c r="M1333" s="14">
        <v>44244</v>
      </c>
      <c r="N1333" s="14">
        <v>44244</v>
      </c>
      <c r="O1333">
        <v>0</v>
      </c>
      <c r="P1333">
        <v>-16139.77</v>
      </c>
      <c r="R1333">
        <v>2220913000</v>
      </c>
      <c r="S1333">
        <v>161100000</v>
      </c>
      <c r="V1333" t="s">
        <v>123</v>
      </c>
      <c r="W1333" t="s">
        <v>212</v>
      </c>
      <c r="X1333" t="s">
        <v>124</v>
      </c>
      <c r="Y1333">
        <v>2</v>
      </c>
      <c r="Z1333">
        <v>2</v>
      </c>
      <c r="AA1333">
        <v>2021</v>
      </c>
      <c r="AB1333">
        <v>16139.77</v>
      </c>
      <c r="AC1333" t="s">
        <v>15</v>
      </c>
      <c r="AD1333" t="s">
        <v>14</v>
      </c>
      <c r="AE1333">
        <v>2021</v>
      </c>
      <c r="AF1333">
        <v>2021</v>
      </c>
      <c r="AU1333"/>
    </row>
    <row r="1334" spans="1:47" x14ac:dyDescent="0.35">
      <c r="A1334" t="s">
        <v>160</v>
      </c>
      <c r="B1334" t="s">
        <v>35</v>
      </c>
      <c r="C1334" t="s">
        <v>149</v>
      </c>
      <c r="D1334" t="s">
        <v>159</v>
      </c>
      <c r="E1334" t="s">
        <v>162</v>
      </c>
      <c r="G1334" t="s">
        <v>1</v>
      </c>
      <c r="K1334" t="s">
        <v>185</v>
      </c>
      <c r="L1334" t="s">
        <v>122</v>
      </c>
      <c r="M1334" s="14">
        <v>44244</v>
      </c>
      <c r="N1334" s="14">
        <v>44244</v>
      </c>
      <c r="O1334">
        <v>0</v>
      </c>
      <c r="P1334">
        <v>935.11</v>
      </c>
      <c r="R1334">
        <v>2110672000</v>
      </c>
      <c r="S1334">
        <v>161020000</v>
      </c>
      <c r="V1334" t="s">
        <v>160</v>
      </c>
      <c r="W1334" t="s">
        <v>194</v>
      </c>
      <c r="X1334" t="s">
        <v>161</v>
      </c>
      <c r="Y1334">
        <v>2</v>
      </c>
      <c r="Z1334">
        <v>2</v>
      </c>
      <c r="AA1334">
        <v>2021</v>
      </c>
      <c r="AB1334">
        <v>935.11</v>
      </c>
      <c r="AC1334" t="s">
        <v>15</v>
      </c>
      <c r="AD1334" t="s">
        <v>72</v>
      </c>
      <c r="AE1334">
        <v>2021</v>
      </c>
      <c r="AF1334">
        <v>2021</v>
      </c>
      <c r="AU1334"/>
    </row>
    <row r="1335" spans="1:47" x14ac:dyDescent="0.35">
      <c r="A1335" t="s">
        <v>148</v>
      </c>
      <c r="C1335" t="s">
        <v>149</v>
      </c>
      <c r="D1335" t="s">
        <v>150</v>
      </c>
      <c r="E1335" t="s">
        <v>121</v>
      </c>
      <c r="I1335" t="s">
        <v>1</v>
      </c>
      <c r="J1335" t="s">
        <v>5</v>
      </c>
      <c r="K1335" t="s">
        <v>185</v>
      </c>
      <c r="L1335" t="s">
        <v>122</v>
      </c>
      <c r="M1335" s="14">
        <v>44231</v>
      </c>
      <c r="N1335" s="14">
        <v>44244</v>
      </c>
      <c r="P1335">
        <v>13374.26</v>
      </c>
      <c r="X1335" t="s">
        <v>152</v>
      </c>
      <c r="Y1335">
        <v>2</v>
      </c>
      <c r="Z1335">
        <v>2</v>
      </c>
      <c r="AA1335">
        <v>2021</v>
      </c>
      <c r="AB1335">
        <v>0</v>
      </c>
      <c r="AC1335" t="s">
        <v>8</v>
      </c>
      <c r="AD1335" t="s">
        <v>8</v>
      </c>
      <c r="AE1335">
        <v>2021</v>
      </c>
      <c r="AF1335">
        <v>2021</v>
      </c>
      <c r="AU1335"/>
    </row>
    <row r="1336" spans="1:47" x14ac:dyDescent="0.35">
      <c r="A1336" t="s">
        <v>166</v>
      </c>
      <c r="C1336" t="s">
        <v>149</v>
      </c>
      <c r="D1336" t="s">
        <v>150</v>
      </c>
      <c r="E1336" t="s">
        <v>162</v>
      </c>
      <c r="K1336" t="s">
        <v>185</v>
      </c>
      <c r="L1336" t="s">
        <v>122</v>
      </c>
      <c r="M1336" s="14">
        <v>44244</v>
      </c>
      <c r="N1336" s="14">
        <v>44244</v>
      </c>
      <c r="P1336">
        <v>13374.26</v>
      </c>
      <c r="X1336" t="s">
        <v>167</v>
      </c>
      <c r="Y1336">
        <v>2</v>
      </c>
      <c r="Z1336">
        <v>2</v>
      </c>
      <c r="AA1336">
        <v>2021</v>
      </c>
      <c r="AB1336">
        <v>0</v>
      </c>
      <c r="AC1336" t="s">
        <v>8</v>
      </c>
      <c r="AD1336" t="s">
        <v>8</v>
      </c>
      <c r="AE1336">
        <v>2021</v>
      </c>
      <c r="AF1336">
        <v>2021</v>
      </c>
      <c r="AU1336"/>
    </row>
    <row r="1337" spans="1:47" x14ac:dyDescent="0.35">
      <c r="A1337" t="s">
        <v>133</v>
      </c>
      <c r="B1337" t="s">
        <v>41</v>
      </c>
      <c r="C1337" t="s">
        <v>149</v>
      </c>
      <c r="D1337" t="s">
        <v>150</v>
      </c>
      <c r="E1337" t="s">
        <v>121</v>
      </c>
      <c r="G1337" t="s">
        <v>1</v>
      </c>
      <c r="H1337" t="s">
        <v>206</v>
      </c>
      <c r="K1337" t="s">
        <v>185</v>
      </c>
      <c r="L1337" t="s">
        <v>122</v>
      </c>
      <c r="M1337" s="14">
        <v>44244</v>
      </c>
      <c r="N1337" s="14">
        <v>44244</v>
      </c>
      <c r="O1337">
        <v>0</v>
      </c>
      <c r="P1337">
        <v>-104791.07</v>
      </c>
      <c r="R1337">
        <v>2220110000</v>
      </c>
      <c r="S1337">
        <v>161001000</v>
      </c>
      <c r="V1337" t="s">
        <v>133</v>
      </c>
      <c r="W1337" t="s">
        <v>195</v>
      </c>
      <c r="X1337" t="s">
        <v>134</v>
      </c>
      <c r="Y1337">
        <v>2</v>
      </c>
      <c r="Z1337">
        <v>2</v>
      </c>
      <c r="AA1337">
        <v>2021</v>
      </c>
      <c r="AB1337">
        <v>104791.07</v>
      </c>
      <c r="AC1337" t="s">
        <v>15</v>
      </c>
      <c r="AD1337" t="s">
        <v>235</v>
      </c>
      <c r="AE1337">
        <v>2021</v>
      </c>
      <c r="AF1337">
        <v>2021</v>
      </c>
      <c r="AU1337"/>
    </row>
    <row r="1338" spans="1:47" x14ac:dyDescent="0.35">
      <c r="A1338" t="s">
        <v>130</v>
      </c>
      <c r="B1338" t="s">
        <v>34</v>
      </c>
      <c r="C1338" t="s">
        <v>149</v>
      </c>
      <c r="D1338" t="s">
        <v>150</v>
      </c>
      <c r="E1338" t="s">
        <v>121</v>
      </c>
      <c r="G1338" t="s">
        <v>1</v>
      </c>
      <c r="H1338" t="s">
        <v>206</v>
      </c>
      <c r="K1338" t="s">
        <v>185</v>
      </c>
      <c r="L1338" t="s">
        <v>122</v>
      </c>
      <c r="M1338" s="14">
        <v>44244</v>
      </c>
      <c r="N1338" s="14">
        <v>44244</v>
      </c>
      <c r="O1338">
        <v>0</v>
      </c>
      <c r="P1338">
        <v>-5848.84</v>
      </c>
      <c r="R1338">
        <v>2221511000</v>
      </c>
      <c r="S1338">
        <v>161021000</v>
      </c>
      <c r="V1338" t="s">
        <v>130</v>
      </c>
      <c r="W1338" t="s">
        <v>215</v>
      </c>
      <c r="X1338" t="s">
        <v>119</v>
      </c>
      <c r="Y1338">
        <v>2</v>
      </c>
      <c r="Z1338">
        <v>2</v>
      </c>
      <c r="AA1338">
        <v>2021</v>
      </c>
      <c r="AB1338">
        <v>5848.84</v>
      </c>
      <c r="AC1338" t="s">
        <v>15</v>
      </c>
      <c r="AD1338" t="s">
        <v>14</v>
      </c>
      <c r="AE1338">
        <v>2021</v>
      </c>
      <c r="AF1338">
        <v>2021</v>
      </c>
      <c r="AU1338"/>
    </row>
    <row r="1339" spans="1:47" x14ac:dyDescent="0.35">
      <c r="A1339" t="s">
        <v>130</v>
      </c>
      <c r="B1339" t="s">
        <v>36</v>
      </c>
      <c r="C1339" t="s">
        <v>149</v>
      </c>
      <c r="D1339" t="s">
        <v>150</v>
      </c>
      <c r="E1339" t="s">
        <v>121</v>
      </c>
      <c r="G1339" t="s">
        <v>1</v>
      </c>
      <c r="H1339" t="s">
        <v>206</v>
      </c>
      <c r="K1339" t="s">
        <v>185</v>
      </c>
      <c r="L1339" t="s">
        <v>122</v>
      </c>
      <c r="M1339" s="14">
        <v>44244</v>
      </c>
      <c r="N1339" s="14">
        <v>44244</v>
      </c>
      <c r="O1339">
        <v>0</v>
      </c>
      <c r="P1339">
        <v>-196.06</v>
      </c>
      <c r="R1339">
        <v>2221517110</v>
      </c>
      <c r="S1339">
        <v>161021000</v>
      </c>
      <c r="V1339" t="s">
        <v>130</v>
      </c>
      <c r="W1339" t="s">
        <v>215</v>
      </c>
      <c r="X1339" t="s">
        <v>119</v>
      </c>
      <c r="Y1339">
        <v>2</v>
      </c>
      <c r="Z1339">
        <v>2</v>
      </c>
      <c r="AA1339">
        <v>2021</v>
      </c>
      <c r="AB1339">
        <v>196.06</v>
      </c>
      <c r="AC1339" t="s">
        <v>15</v>
      </c>
      <c r="AD1339" t="s">
        <v>14</v>
      </c>
      <c r="AE1339">
        <v>2021</v>
      </c>
      <c r="AF1339">
        <v>2021</v>
      </c>
      <c r="AU1339"/>
    </row>
    <row r="1340" spans="1:47" x14ac:dyDescent="0.35">
      <c r="A1340" t="s">
        <v>160</v>
      </c>
      <c r="B1340" t="s">
        <v>25</v>
      </c>
      <c r="C1340" t="s">
        <v>149</v>
      </c>
      <c r="D1340" t="s">
        <v>159</v>
      </c>
      <c r="E1340" t="s">
        <v>162</v>
      </c>
      <c r="G1340" t="s">
        <v>1</v>
      </c>
      <c r="K1340" t="s">
        <v>185</v>
      </c>
      <c r="L1340" t="s">
        <v>122</v>
      </c>
      <c r="M1340" s="14">
        <v>44244</v>
      </c>
      <c r="N1340" s="14">
        <v>44244</v>
      </c>
      <c r="O1340">
        <v>0</v>
      </c>
      <c r="P1340">
        <v>1265.24</v>
      </c>
      <c r="R1340">
        <v>2110672000</v>
      </c>
      <c r="S1340">
        <v>161600000</v>
      </c>
      <c r="V1340" t="s">
        <v>160</v>
      </c>
      <c r="W1340" t="s">
        <v>198</v>
      </c>
      <c r="X1340" t="s">
        <v>161</v>
      </c>
      <c r="Y1340">
        <v>2</v>
      </c>
      <c r="Z1340">
        <v>2</v>
      </c>
      <c r="AA1340">
        <v>2021</v>
      </c>
      <c r="AB1340">
        <v>1265.24</v>
      </c>
      <c r="AC1340" t="s">
        <v>15</v>
      </c>
      <c r="AD1340" t="s">
        <v>72</v>
      </c>
      <c r="AE1340">
        <v>2021</v>
      </c>
      <c r="AF1340">
        <v>2021</v>
      </c>
      <c r="AU1340"/>
    </row>
    <row r="1341" spans="1:47" x14ac:dyDescent="0.35">
      <c r="A1341" t="s">
        <v>118</v>
      </c>
      <c r="B1341" t="s">
        <v>46</v>
      </c>
      <c r="C1341" t="s">
        <v>149</v>
      </c>
      <c r="D1341" t="s">
        <v>150</v>
      </c>
      <c r="E1341" t="s">
        <v>121</v>
      </c>
      <c r="G1341" t="s">
        <v>1</v>
      </c>
      <c r="H1341" t="s">
        <v>206</v>
      </c>
      <c r="K1341" t="s">
        <v>185</v>
      </c>
      <c r="L1341" t="s">
        <v>122</v>
      </c>
      <c r="M1341" s="14">
        <v>44244</v>
      </c>
      <c r="N1341" s="14">
        <v>44244</v>
      </c>
      <c r="O1341">
        <v>0</v>
      </c>
      <c r="P1341">
        <v>-5997.62</v>
      </c>
      <c r="R1341">
        <v>2221513000</v>
      </c>
      <c r="S1341">
        <v>161001000</v>
      </c>
      <c r="V1341" t="s">
        <v>118</v>
      </c>
      <c r="W1341" t="s">
        <v>195</v>
      </c>
      <c r="X1341" t="s">
        <v>119</v>
      </c>
      <c r="Y1341">
        <v>2</v>
      </c>
      <c r="Z1341">
        <v>2</v>
      </c>
      <c r="AA1341">
        <v>2021</v>
      </c>
      <c r="AB1341">
        <v>5997.62</v>
      </c>
      <c r="AC1341" t="s">
        <v>15</v>
      </c>
      <c r="AD1341" t="s">
        <v>14</v>
      </c>
      <c r="AE1341">
        <v>2021</v>
      </c>
      <c r="AF1341">
        <v>2021</v>
      </c>
      <c r="AU1341"/>
    </row>
    <row r="1342" spans="1:47" x14ac:dyDescent="0.35">
      <c r="A1342" t="s">
        <v>160</v>
      </c>
      <c r="B1342" t="s">
        <v>25</v>
      </c>
      <c r="C1342" t="s">
        <v>149</v>
      </c>
      <c r="D1342" t="s">
        <v>159</v>
      </c>
      <c r="E1342" t="s">
        <v>162</v>
      </c>
      <c r="G1342" t="s">
        <v>1</v>
      </c>
      <c r="K1342" t="s">
        <v>185</v>
      </c>
      <c r="L1342" t="s">
        <v>122</v>
      </c>
      <c r="M1342" s="14">
        <v>44244</v>
      </c>
      <c r="N1342" s="14">
        <v>44244</v>
      </c>
      <c r="O1342">
        <v>0</v>
      </c>
      <c r="P1342">
        <v>232.97</v>
      </c>
      <c r="R1342">
        <v>2110672000</v>
      </c>
      <c r="S1342">
        <v>161300000</v>
      </c>
      <c r="V1342" t="s">
        <v>160</v>
      </c>
      <c r="W1342" t="s">
        <v>192</v>
      </c>
      <c r="X1342" t="s">
        <v>161</v>
      </c>
      <c r="Y1342">
        <v>2</v>
      </c>
      <c r="Z1342">
        <v>2</v>
      </c>
      <c r="AA1342">
        <v>2021</v>
      </c>
      <c r="AB1342">
        <v>232.97</v>
      </c>
      <c r="AC1342" t="s">
        <v>15</v>
      </c>
      <c r="AD1342" t="s">
        <v>72</v>
      </c>
      <c r="AE1342">
        <v>2021</v>
      </c>
      <c r="AF1342">
        <v>2021</v>
      </c>
      <c r="AU1342"/>
    </row>
    <row r="1343" spans="1:47" x14ac:dyDescent="0.35">
      <c r="A1343" t="s">
        <v>160</v>
      </c>
      <c r="B1343" t="s">
        <v>25</v>
      </c>
      <c r="C1343" t="s">
        <v>149</v>
      </c>
      <c r="D1343" t="s">
        <v>159</v>
      </c>
      <c r="E1343" t="s">
        <v>162</v>
      </c>
      <c r="G1343" t="s">
        <v>1</v>
      </c>
      <c r="K1343" t="s">
        <v>185</v>
      </c>
      <c r="L1343" t="s">
        <v>122</v>
      </c>
      <c r="M1343" s="14">
        <v>44244</v>
      </c>
      <c r="N1343" s="14">
        <v>44244</v>
      </c>
      <c r="O1343">
        <v>0</v>
      </c>
      <c r="P1343">
        <v>110.58</v>
      </c>
      <c r="R1343">
        <v>2110672000</v>
      </c>
      <c r="S1343">
        <v>161600000</v>
      </c>
      <c r="V1343" t="s">
        <v>160</v>
      </c>
      <c r="W1343" t="s">
        <v>198</v>
      </c>
      <c r="X1343" t="s">
        <v>161</v>
      </c>
      <c r="Y1343">
        <v>2</v>
      </c>
      <c r="Z1343">
        <v>2</v>
      </c>
      <c r="AA1343">
        <v>2021</v>
      </c>
      <c r="AB1343">
        <v>110.58</v>
      </c>
      <c r="AC1343" t="s">
        <v>15</v>
      </c>
      <c r="AD1343" t="s">
        <v>72</v>
      </c>
      <c r="AE1343">
        <v>2021</v>
      </c>
      <c r="AF1343">
        <v>2021</v>
      </c>
      <c r="AU1343"/>
    </row>
    <row r="1344" spans="1:47" x14ac:dyDescent="0.35">
      <c r="A1344" t="s">
        <v>160</v>
      </c>
      <c r="B1344" t="s">
        <v>28</v>
      </c>
      <c r="C1344" t="s">
        <v>149</v>
      </c>
      <c r="D1344" t="s">
        <v>159</v>
      </c>
      <c r="E1344" t="s">
        <v>162</v>
      </c>
      <c r="G1344" t="s">
        <v>1</v>
      </c>
      <c r="K1344" t="s">
        <v>185</v>
      </c>
      <c r="L1344" t="s">
        <v>122</v>
      </c>
      <c r="M1344" s="14">
        <v>44244</v>
      </c>
      <c r="N1344" s="14">
        <v>44244</v>
      </c>
      <c r="O1344">
        <v>0</v>
      </c>
      <c r="P1344">
        <v>2163.73</v>
      </c>
      <c r="R1344">
        <v>2110672000</v>
      </c>
      <c r="S1344">
        <v>161600000</v>
      </c>
      <c r="V1344" t="s">
        <v>160</v>
      </c>
      <c r="W1344" t="s">
        <v>198</v>
      </c>
      <c r="X1344" t="s">
        <v>161</v>
      </c>
      <c r="Y1344">
        <v>2</v>
      </c>
      <c r="Z1344">
        <v>2</v>
      </c>
      <c r="AA1344">
        <v>2021</v>
      </c>
      <c r="AB1344">
        <v>2163.73</v>
      </c>
      <c r="AC1344" t="s">
        <v>15</v>
      </c>
      <c r="AD1344" t="s">
        <v>72</v>
      </c>
      <c r="AE1344">
        <v>2021</v>
      </c>
      <c r="AF1344">
        <v>2021</v>
      </c>
      <c r="AU1344"/>
    </row>
    <row r="1345" spans="1:47" x14ac:dyDescent="0.35">
      <c r="A1345" t="s">
        <v>193</v>
      </c>
      <c r="B1345" t="s">
        <v>29</v>
      </c>
      <c r="C1345" t="s">
        <v>149</v>
      </c>
      <c r="D1345" t="s">
        <v>159</v>
      </c>
      <c r="E1345" t="s">
        <v>162</v>
      </c>
      <c r="G1345" t="s">
        <v>1</v>
      </c>
      <c r="K1345" t="s">
        <v>185</v>
      </c>
      <c r="L1345" t="s">
        <v>122</v>
      </c>
      <c r="M1345" s="14">
        <v>44245</v>
      </c>
      <c r="N1345" s="14">
        <v>44245</v>
      </c>
      <c r="O1345">
        <v>0</v>
      </c>
      <c r="P1345">
        <v>159.52000000000001</v>
      </c>
      <c r="R1345">
        <v>2110700000</v>
      </c>
      <c r="S1345">
        <v>162300000</v>
      </c>
      <c r="V1345" t="s">
        <v>193</v>
      </c>
      <c r="W1345" t="s">
        <v>209</v>
      </c>
      <c r="X1345" t="s">
        <v>161</v>
      </c>
      <c r="Y1345">
        <v>2</v>
      </c>
      <c r="Z1345">
        <v>2</v>
      </c>
      <c r="AA1345">
        <v>2021</v>
      </c>
      <c r="AB1345">
        <v>159.52000000000001</v>
      </c>
      <c r="AC1345" t="s">
        <v>15</v>
      </c>
      <c r="AD1345" t="s">
        <v>72</v>
      </c>
      <c r="AE1345">
        <v>2021</v>
      </c>
      <c r="AF1345">
        <v>2021</v>
      </c>
      <c r="AU1345"/>
    </row>
    <row r="1346" spans="1:47" x14ac:dyDescent="0.35">
      <c r="A1346" t="s">
        <v>130</v>
      </c>
      <c r="B1346" t="s">
        <v>36</v>
      </c>
      <c r="C1346" t="s">
        <v>149</v>
      </c>
      <c r="D1346" t="s">
        <v>150</v>
      </c>
      <c r="E1346" t="s">
        <v>121</v>
      </c>
      <c r="G1346" t="s">
        <v>1</v>
      </c>
      <c r="H1346" t="s">
        <v>206</v>
      </c>
      <c r="K1346" t="s">
        <v>185</v>
      </c>
      <c r="L1346" t="s">
        <v>122</v>
      </c>
      <c r="M1346" s="14">
        <v>44245</v>
      </c>
      <c r="N1346" s="14">
        <v>44245</v>
      </c>
      <c r="O1346">
        <v>0</v>
      </c>
      <c r="P1346">
        <v>-1190.48</v>
      </c>
      <c r="R1346">
        <v>2221517110</v>
      </c>
      <c r="S1346">
        <v>161800000</v>
      </c>
      <c r="V1346" t="s">
        <v>130</v>
      </c>
      <c r="W1346" t="s">
        <v>197</v>
      </c>
      <c r="X1346" t="s">
        <v>119</v>
      </c>
      <c r="Y1346">
        <v>2</v>
      </c>
      <c r="Z1346">
        <v>2</v>
      </c>
      <c r="AA1346">
        <v>2021</v>
      </c>
      <c r="AB1346">
        <v>1190.48</v>
      </c>
      <c r="AC1346" t="s">
        <v>15</v>
      </c>
      <c r="AD1346" t="s">
        <v>14</v>
      </c>
      <c r="AE1346">
        <v>2021</v>
      </c>
      <c r="AF1346">
        <v>2021</v>
      </c>
      <c r="AU1346"/>
    </row>
    <row r="1347" spans="1:47" x14ac:dyDescent="0.35">
      <c r="A1347" t="s">
        <v>193</v>
      </c>
      <c r="B1347" t="s">
        <v>29</v>
      </c>
      <c r="C1347" t="s">
        <v>149</v>
      </c>
      <c r="D1347" t="s">
        <v>159</v>
      </c>
      <c r="E1347" t="s">
        <v>162</v>
      </c>
      <c r="G1347" t="s">
        <v>1</v>
      </c>
      <c r="K1347" t="s">
        <v>185</v>
      </c>
      <c r="L1347" t="s">
        <v>122</v>
      </c>
      <c r="M1347" s="14">
        <v>44245</v>
      </c>
      <c r="N1347" s="14">
        <v>44245</v>
      </c>
      <c r="O1347">
        <v>0</v>
      </c>
      <c r="P1347">
        <v>23.81</v>
      </c>
      <c r="R1347">
        <v>2110700000</v>
      </c>
      <c r="S1347">
        <v>162300000</v>
      </c>
      <c r="V1347" t="s">
        <v>193</v>
      </c>
      <c r="W1347" t="s">
        <v>209</v>
      </c>
      <c r="X1347" t="s">
        <v>161</v>
      </c>
      <c r="Y1347">
        <v>2</v>
      </c>
      <c r="Z1347">
        <v>2</v>
      </c>
      <c r="AA1347">
        <v>2021</v>
      </c>
      <c r="AB1347">
        <v>23.81</v>
      </c>
      <c r="AC1347" t="s">
        <v>15</v>
      </c>
      <c r="AD1347" t="s">
        <v>72</v>
      </c>
      <c r="AE1347">
        <v>2021</v>
      </c>
      <c r="AF1347">
        <v>2021</v>
      </c>
      <c r="AU1347"/>
    </row>
    <row r="1348" spans="1:47" x14ac:dyDescent="0.35">
      <c r="A1348" t="s">
        <v>130</v>
      </c>
      <c r="B1348" t="s">
        <v>34</v>
      </c>
      <c r="C1348" t="s">
        <v>149</v>
      </c>
      <c r="D1348" t="s">
        <v>150</v>
      </c>
      <c r="E1348" t="s">
        <v>121</v>
      </c>
      <c r="G1348" t="s">
        <v>1</v>
      </c>
      <c r="H1348" t="s">
        <v>206</v>
      </c>
      <c r="K1348" t="s">
        <v>185</v>
      </c>
      <c r="L1348" t="s">
        <v>122</v>
      </c>
      <c r="M1348" s="14">
        <v>44245</v>
      </c>
      <c r="N1348" s="14">
        <v>44245</v>
      </c>
      <c r="O1348">
        <v>0</v>
      </c>
      <c r="P1348">
        <v>-0.72</v>
      </c>
      <c r="R1348">
        <v>2221511000</v>
      </c>
      <c r="S1348">
        <v>162000000</v>
      </c>
      <c r="V1348" t="s">
        <v>130</v>
      </c>
      <c r="W1348" t="s">
        <v>205</v>
      </c>
      <c r="X1348" t="s">
        <v>119</v>
      </c>
      <c r="Y1348">
        <v>2</v>
      </c>
      <c r="Z1348">
        <v>2</v>
      </c>
      <c r="AA1348">
        <v>2021</v>
      </c>
      <c r="AB1348">
        <v>0.72</v>
      </c>
      <c r="AC1348" t="s">
        <v>15</v>
      </c>
      <c r="AD1348" t="s">
        <v>14</v>
      </c>
      <c r="AE1348">
        <v>2021</v>
      </c>
      <c r="AF1348">
        <v>2021</v>
      </c>
      <c r="AU1348"/>
    </row>
    <row r="1349" spans="1:47" x14ac:dyDescent="0.35">
      <c r="A1349" t="s">
        <v>160</v>
      </c>
      <c r="B1349" t="s">
        <v>26</v>
      </c>
      <c r="C1349" t="s">
        <v>149</v>
      </c>
      <c r="D1349" t="s">
        <v>159</v>
      </c>
      <c r="E1349" t="s">
        <v>162</v>
      </c>
      <c r="G1349" t="s">
        <v>1</v>
      </c>
      <c r="K1349" t="s">
        <v>185</v>
      </c>
      <c r="L1349" t="s">
        <v>122</v>
      </c>
      <c r="M1349" s="14">
        <v>44245</v>
      </c>
      <c r="N1349" s="14">
        <v>44245</v>
      </c>
      <c r="O1349">
        <v>0</v>
      </c>
      <c r="P1349">
        <v>11898.86</v>
      </c>
      <c r="R1349">
        <v>2110672000</v>
      </c>
      <c r="S1349">
        <v>161028000</v>
      </c>
      <c r="V1349" t="s">
        <v>160</v>
      </c>
      <c r="W1349" t="s">
        <v>221</v>
      </c>
      <c r="X1349" t="s">
        <v>161</v>
      </c>
      <c r="Y1349">
        <v>2</v>
      </c>
      <c r="Z1349">
        <v>2</v>
      </c>
      <c r="AA1349">
        <v>2021</v>
      </c>
      <c r="AB1349">
        <v>11898.86</v>
      </c>
      <c r="AC1349" t="s">
        <v>15</v>
      </c>
      <c r="AD1349" t="s">
        <v>72</v>
      </c>
      <c r="AE1349">
        <v>2021</v>
      </c>
      <c r="AF1349">
        <v>2021</v>
      </c>
      <c r="AU1349"/>
    </row>
    <row r="1350" spans="1:47" x14ac:dyDescent="0.35">
      <c r="A1350" t="s">
        <v>160</v>
      </c>
      <c r="B1350" t="s">
        <v>25</v>
      </c>
      <c r="C1350" t="s">
        <v>149</v>
      </c>
      <c r="D1350" t="s">
        <v>159</v>
      </c>
      <c r="E1350" t="s">
        <v>162</v>
      </c>
      <c r="G1350" t="s">
        <v>1</v>
      </c>
      <c r="K1350" t="s">
        <v>185</v>
      </c>
      <c r="L1350" t="s">
        <v>122</v>
      </c>
      <c r="M1350" s="14">
        <v>44245</v>
      </c>
      <c r="N1350" s="14">
        <v>44245</v>
      </c>
      <c r="O1350">
        <v>0</v>
      </c>
      <c r="P1350">
        <v>91.47</v>
      </c>
      <c r="R1350">
        <v>2110672000</v>
      </c>
      <c r="S1350">
        <v>161600000</v>
      </c>
      <c r="V1350" t="s">
        <v>160</v>
      </c>
      <c r="W1350" t="s">
        <v>198</v>
      </c>
      <c r="X1350" t="s">
        <v>161</v>
      </c>
      <c r="Y1350">
        <v>2</v>
      </c>
      <c r="Z1350">
        <v>2</v>
      </c>
      <c r="AA1350">
        <v>2021</v>
      </c>
      <c r="AB1350">
        <v>91.47</v>
      </c>
      <c r="AC1350" t="s">
        <v>15</v>
      </c>
      <c r="AD1350" t="s">
        <v>72</v>
      </c>
      <c r="AE1350">
        <v>2021</v>
      </c>
      <c r="AF1350">
        <v>2021</v>
      </c>
      <c r="AU1350"/>
    </row>
    <row r="1351" spans="1:47" x14ac:dyDescent="0.35">
      <c r="A1351" t="s">
        <v>130</v>
      </c>
      <c r="B1351" t="s">
        <v>24</v>
      </c>
      <c r="C1351" t="s">
        <v>149</v>
      </c>
      <c r="D1351" t="s">
        <v>150</v>
      </c>
      <c r="E1351" t="s">
        <v>121</v>
      </c>
      <c r="G1351" t="s">
        <v>1</v>
      </c>
      <c r="H1351" t="s">
        <v>206</v>
      </c>
      <c r="K1351" t="s">
        <v>185</v>
      </c>
      <c r="L1351" t="s">
        <v>122</v>
      </c>
      <c r="M1351" s="14">
        <v>44245</v>
      </c>
      <c r="N1351" s="14">
        <v>44245</v>
      </c>
      <c r="O1351">
        <v>0</v>
      </c>
      <c r="P1351">
        <v>-100.74</v>
      </c>
      <c r="R1351">
        <v>2221504000</v>
      </c>
      <c r="S1351">
        <v>162000000</v>
      </c>
      <c r="V1351" t="s">
        <v>130</v>
      </c>
      <c r="W1351" t="s">
        <v>205</v>
      </c>
      <c r="X1351" t="s">
        <v>119</v>
      </c>
      <c r="Y1351">
        <v>2</v>
      </c>
      <c r="Z1351">
        <v>2</v>
      </c>
      <c r="AA1351">
        <v>2021</v>
      </c>
      <c r="AB1351">
        <v>100.74</v>
      </c>
      <c r="AC1351" t="s">
        <v>15</v>
      </c>
      <c r="AD1351" t="s">
        <v>14</v>
      </c>
      <c r="AE1351">
        <v>2021</v>
      </c>
      <c r="AF1351">
        <v>2021</v>
      </c>
      <c r="AU1351"/>
    </row>
    <row r="1352" spans="1:47" x14ac:dyDescent="0.35">
      <c r="A1352" t="s">
        <v>160</v>
      </c>
      <c r="B1352" t="s">
        <v>50</v>
      </c>
      <c r="C1352" t="s">
        <v>149</v>
      </c>
      <c r="D1352" t="s">
        <v>159</v>
      </c>
      <c r="E1352" t="s">
        <v>162</v>
      </c>
      <c r="G1352" t="s">
        <v>1</v>
      </c>
      <c r="K1352" t="s">
        <v>185</v>
      </c>
      <c r="L1352" t="s">
        <v>122</v>
      </c>
      <c r="M1352" s="14">
        <v>44245</v>
      </c>
      <c r="N1352" s="14">
        <v>44245</v>
      </c>
      <c r="O1352">
        <v>0</v>
      </c>
      <c r="P1352">
        <v>757.61</v>
      </c>
      <c r="R1352">
        <v>2110672000</v>
      </c>
      <c r="S1352">
        <v>162300000</v>
      </c>
      <c r="V1352" t="s">
        <v>160</v>
      </c>
      <c r="W1352" t="s">
        <v>209</v>
      </c>
      <c r="X1352" t="s">
        <v>161</v>
      </c>
      <c r="Y1352">
        <v>2</v>
      </c>
      <c r="Z1352">
        <v>2</v>
      </c>
      <c r="AA1352">
        <v>2021</v>
      </c>
      <c r="AB1352">
        <v>757.61</v>
      </c>
      <c r="AC1352" t="s">
        <v>15</v>
      </c>
      <c r="AD1352" t="s">
        <v>72</v>
      </c>
      <c r="AE1352">
        <v>2021</v>
      </c>
      <c r="AF1352">
        <v>2021</v>
      </c>
      <c r="AU1352"/>
    </row>
    <row r="1353" spans="1:47" x14ac:dyDescent="0.35">
      <c r="A1353" t="s">
        <v>160</v>
      </c>
      <c r="B1353" t="s">
        <v>25</v>
      </c>
      <c r="C1353" t="s">
        <v>149</v>
      </c>
      <c r="D1353" t="s">
        <v>159</v>
      </c>
      <c r="E1353" t="s">
        <v>162</v>
      </c>
      <c r="G1353" t="s">
        <v>1</v>
      </c>
      <c r="K1353" t="s">
        <v>185</v>
      </c>
      <c r="L1353" t="s">
        <v>122</v>
      </c>
      <c r="M1353" s="14">
        <v>44245</v>
      </c>
      <c r="N1353" s="14">
        <v>44245</v>
      </c>
      <c r="O1353">
        <v>0</v>
      </c>
      <c r="P1353">
        <v>171.98</v>
      </c>
      <c r="R1353">
        <v>2110672000</v>
      </c>
      <c r="S1353">
        <v>161300000</v>
      </c>
      <c r="V1353" t="s">
        <v>160</v>
      </c>
      <c r="W1353" t="s">
        <v>192</v>
      </c>
      <c r="X1353" t="s">
        <v>161</v>
      </c>
      <c r="Y1353">
        <v>2</v>
      </c>
      <c r="Z1353">
        <v>2</v>
      </c>
      <c r="AA1353">
        <v>2021</v>
      </c>
      <c r="AB1353">
        <v>171.98</v>
      </c>
      <c r="AC1353" t="s">
        <v>15</v>
      </c>
      <c r="AD1353" t="s">
        <v>72</v>
      </c>
      <c r="AE1353">
        <v>2021</v>
      </c>
      <c r="AF1353">
        <v>2021</v>
      </c>
      <c r="AU1353"/>
    </row>
    <row r="1354" spans="1:47" x14ac:dyDescent="0.35">
      <c r="A1354" t="s">
        <v>130</v>
      </c>
      <c r="B1354" t="s">
        <v>34</v>
      </c>
      <c r="C1354" t="s">
        <v>149</v>
      </c>
      <c r="D1354" t="s">
        <v>150</v>
      </c>
      <c r="E1354" t="s">
        <v>121</v>
      </c>
      <c r="G1354" t="s">
        <v>1</v>
      </c>
      <c r="H1354" t="s">
        <v>206</v>
      </c>
      <c r="K1354" t="s">
        <v>185</v>
      </c>
      <c r="L1354" t="s">
        <v>122</v>
      </c>
      <c r="M1354" s="14">
        <v>44245</v>
      </c>
      <c r="N1354" s="14">
        <v>44245</v>
      </c>
      <c r="O1354">
        <v>0</v>
      </c>
      <c r="P1354">
        <v>-17.86</v>
      </c>
      <c r="R1354">
        <v>2221511000</v>
      </c>
      <c r="S1354">
        <v>162000000</v>
      </c>
      <c r="V1354" t="s">
        <v>130</v>
      </c>
      <c r="W1354" t="s">
        <v>205</v>
      </c>
      <c r="X1354" t="s">
        <v>119</v>
      </c>
      <c r="Y1354">
        <v>2</v>
      </c>
      <c r="Z1354">
        <v>2</v>
      </c>
      <c r="AA1354">
        <v>2021</v>
      </c>
      <c r="AB1354">
        <v>17.86</v>
      </c>
      <c r="AC1354" t="s">
        <v>15</v>
      </c>
      <c r="AD1354" t="s">
        <v>14</v>
      </c>
      <c r="AE1354">
        <v>2021</v>
      </c>
      <c r="AF1354">
        <v>2021</v>
      </c>
      <c r="AU1354"/>
    </row>
    <row r="1355" spans="1:47" x14ac:dyDescent="0.35">
      <c r="A1355" t="s">
        <v>148</v>
      </c>
      <c r="C1355" t="s">
        <v>149</v>
      </c>
      <c r="D1355" t="s">
        <v>159</v>
      </c>
      <c r="E1355" t="s">
        <v>162</v>
      </c>
      <c r="G1355" t="s">
        <v>1</v>
      </c>
      <c r="K1355" t="s">
        <v>185</v>
      </c>
      <c r="L1355" t="s">
        <v>122</v>
      </c>
      <c r="M1355" s="14">
        <v>44245</v>
      </c>
      <c r="N1355" s="14">
        <v>44245</v>
      </c>
      <c r="O1355">
        <v>0</v>
      </c>
      <c r="P1355">
        <v>27503.27</v>
      </c>
      <c r="R1355">
        <v>2110220000</v>
      </c>
      <c r="S1355">
        <v>161008000</v>
      </c>
      <c r="V1355" t="s">
        <v>148</v>
      </c>
      <c r="W1355" t="s">
        <v>224</v>
      </c>
      <c r="X1355" t="s">
        <v>152</v>
      </c>
      <c r="Y1355">
        <v>2</v>
      </c>
      <c r="Z1355">
        <v>2</v>
      </c>
      <c r="AA1355">
        <v>2021</v>
      </c>
      <c r="AB1355">
        <v>27503.27</v>
      </c>
      <c r="AC1355" t="s">
        <v>15</v>
      </c>
      <c r="AD1355" t="s">
        <v>72</v>
      </c>
      <c r="AE1355">
        <v>2021</v>
      </c>
      <c r="AF1355">
        <v>2021</v>
      </c>
      <c r="AU1355"/>
    </row>
    <row r="1356" spans="1:47" x14ac:dyDescent="0.35">
      <c r="A1356" t="s">
        <v>193</v>
      </c>
      <c r="B1356" t="s">
        <v>29</v>
      </c>
      <c r="C1356" t="s">
        <v>149</v>
      </c>
      <c r="D1356" t="s">
        <v>159</v>
      </c>
      <c r="E1356" t="s">
        <v>162</v>
      </c>
      <c r="G1356" t="s">
        <v>1</v>
      </c>
      <c r="K1356" t="s">
        <v>185</v>
      </c>
      <c r="L1356" t="s">
        <v>122</v>
      </c>
      <c r="M1356" s="14">
        <v>44246</v>
      </c>
      <c r="N1356" s="14">
        <v>44246</v>
      </c>
      <c r="O1356">
        <v>0</v>
      </c>
      <c r="P1356">
        <v>166.67</v>
      </c>
      <c r="R1356">
        <v>2110700000</v>
      </c>
      <c r="S1356">
        <v>162300000</v>
      </c>
      <c r="V1356" t="s">
        <v>193</v>
      </c>
      <c r="W1356" t="s">
        <v>209</v>
      </c>
      <c r="X1356" t="s">
        <v>161</v>
      </c>
      <c r="Y1356">
        <v>2</v>
      </c>
      <c r="Z1356">
        <v>2</v>
      </c>
      <c r="AA1356">
        <v>2021</v>
      </c>
      <c r="AB1356">
        <v>166.67</v>
      </c>
      <c r="AC1356" t="s">
        <v>15</v>
      </c>
      <c r="AD1356" t="s">
        <v>72</v>
      </c>
      <c r="AE1356">
        <v>2021</v>
      </c>
      <c r="AF1356">
        <v>2021</v>
      </c>
      <c r="AU1356"/>
    </row>
    <row r="1357" spans="1:47" x14ac:dyDescent="0.35">
      <c r="A1357" t="s">
        <v>141</v>
      </c>
      <c r="B1357" t="s">
        <v>61</v>
      </c>
      <c r="C1357" t="s">
        <v>149</v>
      </c>
      <c r="D1357" t="s">
        <v>150</v>
      </c>
      <c r="E1357" t="s">
        <v>121</v>
      </c>
      <c r="G1357" t="s">
        <v>1</v>
      </c>
      <c r="H1357" t="s">
        <v>206</v>
      </c>
      <c r="K1357" t="s">
        <v>185</v>
      </c>
      <c r="L1357" t="s">
        <v>122</v>
      </c>
      <c r="M1357" s="14">
        <v>44246</v>
      </c>
      <c r="N1357" s="14">
        <v>44246</v>
      </c>
      <c r="O1357">
        <v>0</v>
      </c>
      <c r="P1357">
        <v>-16346.57</v>
      </c>
      <c r="R1357">
        <v>2220800000</v>
      </c>
      <c r="S1357">
        <v>160000000</v>
      </c>
      <c r="V1357" t="s">
        <v>141</v>
      </c>
      <c r="W1357" t="s">
        <v>186</v>
      </c>
      <c r="X1357" t="s">
        <v>142</v>
      </c>
      <c r="Y1357">
        <v>2</v>
      </c>
      <c r="Z1357">
        <v>2</v>
      </c>
      <c r="AA1357">
        <v>2021</v>
      </c>
      <c r="AB1357">
        <v>16346.57</v>
      </c>
      <c r="AC1357" t="s">
        <v>15</v>
      </c>
      <c r="AD1357" t="s">
        <v>14</v>
      </c>
      <c r="AE1357">
        <v>2021</v>
      </c>
      <c r="AF1357">
        <v>2021</v>
      </c>
      <c r="AU1357"/>
    </row>
    <row r="1358" spans="1:47" x14ac:dyDescent="0.35">
      <c r="A1358" t="s">
        <v>123</v>
      </c>
      <c r="B1358" t="s">
        <v>47</v>
      </c>
      <c r="C1358" t="s">
        <v>149</v>
      </c>
      <c r="D1358" t="s">
        <v>150</v>
      </c>
      <c r="E1358" t="s">
        <v>121</v>
      </c>
      <c r="G1358" t="s">
        <v>1</v>
      </c>
      <c r="H1358" t="s">
        <v>206</v>
      </c>
      <c r="K1358" t="s">
        <v>185</v>
      </c>
      <c r="L1358" t="s">
        <v>122</v>
      </c>
      <c r="M1358" s="14">
        <v>44246</v>
      </c>
      <c r="N1358" s="14">
        <v>44246</v>
      </c>
      <c r="O1358">
        <v>0</v>
      </c>
      <c r="P1358">
        <v>-31536.06</v>
      </c>
      <c r="R1358">
        <v>2220913000</v>
      </c>
      <c r="S1358">
        <v>161100000</v>
      </c>
      <c r="V1358" t="s">
        <v>123</v>
      </c>
      <c r="W1358" t="s">
        <v>212</v>
      </c>
      <c r="X1358" t="s">
        <v>124</v>
      </c>
      <c r="Y1358">
        <v>2</v>
      </c>
      <c r="Z1358">
        <v>2</v>
      </c>
      <c r="AA1358">
        <v>2021</v>
      </c>
      <c r="AB1358">
        <v>31536.06</v>
      </c>
      <c r="AC1358" t="s">
        <v>15</v>
      </c>
      <c r="AD1358" t="s">
        <v>14</v>
      </c>
      <c r="AE1358">
        <v>2021</v>
      </c>
      <c r="AF1358">
        <v>2021</v>
      </c>
      <c r="AU1358"/>
    </row>
    <row r="1359" spans="1:47" x14ac:dyDescent="0.35">
      <c r="A1359" t="s">
        <v>133</v>
      </c>
      <c r="B1359" t="s">
        <v>41</v>
      </c>
      <c r="C1359" t="s">
        <v>149</v>
      </c>
      <c r="D1359" t="s">
        <v>150</v>
      </c>
      <c r="E1359" t="s">
        <v>121</v>
      </c>
      <c r="G1359" t="s">
        <v>1</v>
      </c>
      <c r="H1359" t="s">
        <v>206</v>
      </c>
      <c r="K1359" t="s">
        <v>185</v>
      </c>
      <c r="L1359" t="s">
        <v>122</v>
      </c>
      <c r="M1359" s="14">
        <v>44246</v>
      </c>
      <c r="N1359" s="14">
        <v>44246</v>
      </c>
      <c r="O1359">
        <v>0</v>
      </c>
      <c r="P1359">
        <v>-1193.1400000000001</v>
      </c>
      <c r="R1359">
        <v>2220110000</v>
      </c>
      <c r="S1359">
        <v>161001000</v>
      </c>
      <c r="V1359" t="s">
        <v>133</v>
      </c>
      <c r="W1359" t="s">
        <v>195</v>
      </c>
      <c r="X1359" t="s">
        <v>134</v>
      </c>
      <c r="Y1359">
        <v>2</v>
      </c>
      <c r="Z1359">
        <v>2</v>
      </c>
      <c r="AA1359">
        <v>2021</v>
      </c>
      <c r="AB1359">
        <v>1193.1400000000001</v>
      </c>
      <c r="AC1359" t="s">
        <v>15</v>
      </c>
      <c r="AD1359" t="s">
        <v>235</v>
      </c>
      <c r="AE1359">
        <v>2021</v>
      </c>
      <c r="AF1359">
        <v>2021</v>
      </c>
      <c r="AU1359"/>
    </row>
    <row r="1360" spans="1:47" x14ac:dyDescent="0.35">
      <c r="A1360" t="s">
        <v>193</v>
      </c>
      <c r="B1360" t="s">
        <v>29</v>
      </c>
      <c r="C1360" t="s">
        <v>149</v>
      </c>
      <c r="D1360" t="s">
        <v>159</v>
      </c>
      <c r="E1360" t="s">
        <v>162</v>
      </c>
      <c r="G1360" t="s">
        <v>1</v>
      </c>
      <c r="K1360" t="s">
        <v>185</v>
      </c>
      <c r="L1360" t="s">
        <v>122</v>
      </c>
      <c r="M1360" s="14">
        <v>44246</v>
      </c>
      <c r="N1360" s="14">
        <v>44246</v>
      </c>
      <c r="O1360">
        <v>0</v>
      </c>
      <c r="P1360">
        <v>104.76</v>
      </c>
      <c r="R1360">
        <v>2110700000</v>
      </c>
      <c r="S1360">
        <v>161900000</v>
      </c>
      <c r="V1360" t="s">
        <v>193</v>
      </c>
      <c r="W1360" t="s">
        <v>199</v>
      </c>
      <c r="X1360" t="s">
        <v>161</v>
      </c>
      <c r="Y1360">
        <v>2</v>
      </c>
      <c r="Z1360">
        <v>2</v>
      </c>
      <c r="AA1360">
        <v>2021</v>
      </c>
      <c r="AB1360">
        <v>104.76</v>
      </c>
      <c r="AC1360" t="s">
        <v>15</v>
      </c>
      <c r="AD1360" t="s">
        <v>72</v>
      </c>
      <c r="AE1360">
        <v>2021</v>
      </c>
      <c r="AF1360">
        <v>2021</v>
      </c>
      <c r="AU1360"/>
    </row>
    <row r="1361" spans="1:47" x14ac:dyDescent="0.35">
      <c r="A1361" t="s">
        <v>160</v>
      </c>
      <c r="B1361" t="s">
        <v>26</v>
      </c>
      <c r="C1361" t="s">
        <v>149</v>
      </c>
      <c r="D1361" t="s">
        <v>159</v>
      </c>
      <c r="E1361" t="s">
        <v>162</v>
      </c>
      <c r="G1361" t="s">
        <v>1</v>
      </c>
      <c r="K1361" t="s">
        <v>185</v>
      </c>
      <c r="L1361" t="s">
        <v>122</v>
      </c>
      <c r="M1361" s="14">
        <v>44246</v>
      </c>
      <c r="N1361" s="14">
        <v>44246</v>
      </c>
      <c r="O1361">
        <v>0</v>
      </c>
      <c r="P1361">
        <v>214.22</v>
      </c>
      <c r="R1361">
        <v>2110672000</v>
      </c>
      <c r="S1361">
        <v>161100000</v>
      </c>
      <c r="V1361" t="s">
        <v>160</v>
      </c>
      <c r="W1361" t="s">
        <v>212</v>
      </c>
      <c r="X1361" t="s">
        <v>161</v>
      </c>
      <c r="Y1361">
        <v>2</v>
      </c>
      <c r="Z1361">
        <v>2</v>
      </c>
      <c r="AA1361">
        <v>2021</v>
      </c>
      <c r="AB1361">
        <v>214.22</v>
      </c>
      <c r="AC1361" t="s">
        <v>15</v>
      </c>
      <c r="AD1361" t="s">
        <v>72</v>
      </c>
      <c r="AE1361">
        <v>2021</v>
      </c>
      <c r="AF1361">
        <v>2021</v>
      </c>
      <c r="AU1361"/>
    </row>
    <row r="1362" spans="1:47" x14ac:dyDescent="0.35">
      <c r="A1362" t="s">
        <v>130</v>
      </c>
      <c r="B1362" t="s">
        <v>34</v>
      </c>
      <c r="C1362" t="s">
        <v>149</v>
      </c>
      <c r="D1362" t="s">
        <v>150</v>
      </c>
      <c r="E1362" t="s">
        <v>121</v>
      </c>
      <c r="G1362" t="s">
        <v>1</v>
      </c>
      <c r="H1362" t="s">
        <v>206</v>
      </c>
      <c r="K1362" t="s">
        <v>185</v>
      </c>
      <c r="L1362" t="s">
        <v>122</v>
      </c>
      <c r="M1362" s="14">
        <v>44246</v>
      </c>
      <c r="N1362" s="14">
        <v>44246</v>
      </c>
      <c r="O1362">
        <v>0</v>
      </c>
      <c r="P1362">
        <v>-247.88</v>
      </c>
      <c r="R1362">
        <v>2221511000</v>
      </c>
      <c r="S1362">
        <v>161800000</v>
      </c>
      <c r="V1362" t="s">
        <v>130</v>
      </c>
      <c r="W1362" t="s">
        <v>197</v>
      </c>
      <c r="X1362" t="s">
        <v>119</v>
      </c>
      <c r="Y1362">
        <v>2</v>
      </c>
      <c r="Z1362">
        <v>2</v>
      </c>
      <c r="AA1362">
        <v>2021</v>
      </c>
      <c r="AB1362">
        <v>247.88</v>
      </c>
      <c r="AC1362" t="s">
        <v>15</v>
      </c>
      <c r="AD1362" t="s">
        <v>14</v>
      </c>
      <c r="AE1362">
        <v>2021</v>
      </c>
      <c r="AF1362">
        <v>2021</v>
      </c>
      <c r="AU1362"/>
    </row>
    <row r="1363" spans="1:47" x14ac:dyDescent="0.35">
      <c r="A1363" t="s">
        <v>160</v>
      </c>
      <c r="B1363" t="s">
        <v>25</v>
      </c>
      <c r="C1363" t="s">
        <v>149</v>
      </c>
      <c r="D1363" t="s">
        <v>159</v>
      </c>
      <c r="E1363" t="s">
        <v>162</v>
      </c>
      <c r="G1363" t="s">
        <v>1</v>
      </c>
      <c r="K1363" t="s">
        <v>185</v>
      </c>
      <c r="L1363" t="s">
        <v>122</v>
      </c>
      <c r="M1363" s="14">
        <v>44246</v>
      </c>
      <c r="N1363" s="14">
        <v>44246</v>
      </c>
      <c r="O1363">
        <v>0</v>
      </c>
      <c r="P1363">
        <v>936.64</v>
      </c>
      <c r="R1363">
        <v>2110672000</v>
      </c>
      <c r="S1363">
        <v>161300000</v>
      </c>
      <c r="V1363" t="s">
        <v>160</v>
      </c>
      <c r="W1363" t="s">
        <v>192</v>
      </c>
      <c r="X1363" t="s">
        <v>161</v>
      </c>
      <c r="Y1363">
        <v>2</v>
      </c>
      <c r="Z1363">
        <v>2</v>
      </c>
      <c r="AA1363">
        <v>2021</v>
      </c>
      <c r="AB1363">
        <v>936.64</v>
      </c>
      <c r="AC1363" t="s">
        <v>15</v>
      </c>
      <c r="AD1363" t="s">
        <v>72</v>
      </c>
      <c r="AE1363">
        <v>2021</v>
      </c>
      <c r="AF1363">
        <v>2021</v>
      </c>
      <c r="AU1363"/>
    </row>
    <row r="1364" spans="1:47" x14ac:dyDescent="0.35">
      <c r="A1364" t="s">
        <v>160</v>
      </c>
      <c r="B1364" t="s">
        <v>28</v>
      </c>
      <c r="C1364" t="s">
        <v>149</v>
      </c>
      <c r="D1364" t="s">
        <v>159</v>
      </c>
      <c r="E1364" t="s">
        <v>162</v>
      </c>
      <c r="G1364" t="s">
        <v>1</v>
      </c>
      <c r="K1364" t="s">
        <v>185</v>
      </c>
      <c r="L1364" t="s">
        <v>122</v>
      </c>
      <c r="M1364" s="14">
        <v>44246</v>
      </c>
      <c r="N1364" s="14">
        <v>44246</v>
      </c>
      <c r="O1364">
        <v>0</v>
      </c>
      <c r="P1364">
        <v>22.78</v>
      </c>
      <c r="R1364">
        <v>2110672000</v>
      </c>
      <c r="S1364">
        <v>161800000</v>
      </c>
      <c r="V1364" t="s">
        <v>160</v>
      </c>
      <c r="W1364" t="s">
        <v>197</v>
      </c>
      <c r="X1364" t="s">
        <v>161</v>
      </c>
      <c r="Y1364">
        <v>2</v>
      </c>
      <c r="Z1364">
        <v>2</v>
      </c>
      <c r="AA1364">
        <v>2021</v>
      </c>
      <c r="AB1364">
        <v>22.78</v>
      </c>
      <c r="AC1364" t="s">
        <v>15</v>
      </c>
      <c r="AD1364" t="s">
        <v>72</v>
      </c>
      <c r="AE1364">
        <v>2021</v>
      </c>
      <c r="AF1364">
        <v>2021</v>
      </c>
      <c r="AU1364"/>
    </row>
    <row r="1365" spans="1:47" x14ac:dyDescent="0.35">
      <c r="A1365" t="s">
        <v>160</v>
      </c>
      <c r="B1365" t="s">
        <v>25</v>
      </c>
      <c r="C1365" t="s">
        <v>149</v>
      </c>
      <c r="D1365" t="s">
        <v>159</v>
      </c>
      <c r="E1365" t="s">
        <v>162</v>
      </c>
      <c r="G1365" t="s">
        <v>1</v>
      </c>
      <c r="K1365" t="s">
        <v>185</v>
      </c>
      <c r="L1365" t="s">
        <v>122</v>
      </c>
      <c r="M1365" s="14">
        <v>44246</v>
      </c>
      <c r="N1365" s="14">
        <v>44246</v>
      </c>
      <c r="O1365">
        <v>0</v>
      </c>
      <c r="P1365">
        <v>127.13</v>
      </c>
      <c r="R1365">
        <v>2110672000</v>
      </c>
      <c r="S1365">
        <v>161300000</v>
      </c>
      <c r="V1365" t="s">
        <v>160</v>
      </c>
      <c r="W1365" t="s">
        <v>192</v>
      </c>
      <c r="X1365" t="s">
        <v>161</v>
      </c>
      <c r="Y1365">
        <v>2</v>
      </c>
      <c r="Z1365">
        <v>2</v>
      </c>
      <c r="AA1365">
        <v>2021</v>
      </c>
      <c r="AB1365">
        <v>127.13</v>
      </c>
      <c r="AC1365" t="s">
        <v>15</v>
      </c>
      <c r="AD1365" t="s">
        <v>72</v>
      </c>
      <c r="AE1365">
        <v>2021</v>
      </c>
      <c r="AF1365">
        <v>2021</v>
      </c>
      <c r="AU1365"/>
    </row>
    <row r="1366" spans="1:47" x14ac:dyDescent="0.35">
      <c r="A1366" t="s">
        <v>160</v>
      </c>
      <c r="B1366" t="s">
        <v>25</v>
      </c>
      <c r="C1366" t="s">
        <v>149</v>
      </c>
      <c r="D1366" t="s">
        <v>159</v>
      </c>
      <c r="E1366" t="s">
        <v>162</v>
      </c>
      <c r="G1366" t="s">
        <v>1</v>
      </c>
      <c r="K1366" t="s">
        <v>185</v>
      </c>
      <c r="L1366" t="s">
        <v>122</v>
      </c>
      <c r="M1366" s="14">
        <v>44246</v>
      </c>
      <c r="N1366" s="14">
        <v>44246</v>
      </c>
      <c r="O1366">
        <v>0</v>
      </c>
      <c r="P1366">
        <v>81.23</v>
      </c>
      <c r="R1366">
        <v>2110672000</v>
      </c>
      <c r="S1366">
        <v>161600000</v>
      </c>
      <c r="V1366" t="s">
        <v>160</v>
      </c>
      <c r="W1366" t="s">
        <v>198</v>
      </c>
      <c r="X1366" t="s">
        <v>161</v>
      </c>
      <c r="Y1366">
        <v>2</v>
      </c>
      <c r="Z1366">
        <v>2</v>
      </c>
      <c r="AA1366">
        <v>2021</v>
      </c>
      <c r="AB1366">
        <v>81.23</v>
      </c>
      <c r="AC1366" t="s">
        <v>15</v>
      </c>
      <c r="AD1366" t="s">
        <v>72</v>
      </c>
      <c r="AE1366">
        <v>2021</v>
      </c>
      <c r="AF1366">
        <v>2021</v>
      </c>
      <c r="AU1366"/>
    </row>
    <row r="1367" spans="1:47" x14ac:dyDescent="0.35">
      <c r="A1367" t="s">
        <v>160</v>
      </c>
      <c r="B1367" t="s">
        <v>26</v>
      </c>
      <c r="C1367" t="s">
        <v>149</v>
      </c>
      <c r="D1367" t="s">
        <v>159</v>
      </c>
      <c r="E1367" t="s">
        <v>162</v>
      </c>
      <c r="G1367" t="s">
        <v>1</v>
      </c>
      <c r="K1367" t="s">
        <v>185</v>
      </c>
      <c r="L1367" t="s">
        <v>122</v>
      </c>
      <c r="M1367" s="14">
        <v>44246</v>
      </c>
      <c r="N1367" s="14">
        <v>44246</v>
      </c>
      <c r="O1367">
        <v>0</v>
      </c>
      <c r="P1367">
        <v>920.25</v>
      </c>
      <c r="R1367">
        <v>2110672000</v>
      </c>
      <c r="S1367">
        <v>162600000</v>
      </c>
      <c r="V1367" t="s">
        <v>160</v>
      </c>
      <c r="W1367" t="s">
        <v>196</v>
      </c>
      <c r="X1367" t="s">
        <v>161</v>
      </c>
      <c r="Y1367">
        <v>2</v>
      </c>
      <c r="Z1367">
        <v>2</v>
      </c>
      <c r="AA1367">
        <v>2021</v>
      </c>
      <c r="AB1367">
        <v>920.25</v>
      </c>
      <c r="AC1367" t="s">
        <v>15</v>
      </c>
      <c r="AD1367" t="s">
        <v>72</v>
      </c>
      <c r="AE1367">
        <v>2021</v>
      </c>
      <c r="AF1367">
        <v>2021</v>
      </c>
      <c r="AU1367"/>
    </row>
    <row r="1368" spans="1:47" x14ac:dyDescent="0.35">
      <c r="A1368" t="s">
        <v>160</v>
      </c>
      <c r="B1368" t="s">
        <v>28</v>
      </c>
      <c r="C1368" t="s">
        <v>149</v>
      </c>
      <c r="D1368" t="s">
        <v>159</v>
      </c>
      <c r="E1368" t="s">
        <v>162</v>
      </c>
      <c r="G1368" t="s">
        <v>1</v>
      </c>
      <c r="K1368" t="s">
        <v>185</v>
      </c>
      <c r="L1368" t="s">
        <v>122</v>
      </c>
      <c r="M1368" s="14">
        <v>44246</v>
      </c>
      <c r="N1368" s="14">
        <v>44246</v>
      </c>
      <c r="O1368">
        <v>0</v>
      </c>
      <c r="P1368">
        <v>37.22</v>
      </c>
      <c r="R1368">
        <v>2110672000</v>
      </c>
      <c r="S1368">
        <v>161800000</v>
      </c>
      <c r="V1368" t="s">
        <v>160</v>
      </c>
      <c r="W1368" t="s">
        <v>197</v>
      </c>
      <c r="X1368" t="s">
        <v>161</v>
      </c>
      <c r="Y1368">
        <v>2</v>
      </c>
      <c r="Z1368">
        <v>2</v>
      </c>
      <c r="AA1368">
        <v>2021</v>
      </c>
      <c r="AB1368">
        <v>37.22</v>
      </c>
      <c r="AC1368" t="s">
        <v>15</v>
      </c>
      <c r="AD1368" t="s">
        <v>72</v>
      </c>
      <c r="AE1368">
        <v>2021</v>
      </c>
      <c r="AF1368">
        <v>2021</v>
      </c>
      <c r="AU1368"/>
    </row>
    <row r="1369" spans="1:47" x14ac:dyDescent="0.35">
      <c r="A1369" t="s">
        <v>160</v>
      </c>
      <c r="B1369" t="s">
        <v>26</v>
      </c>
      <c r="C1369" t="s">
        <v>149</v>
      </c>
      <c r="D1369" t="s">
        <v>159</v>
      </c>
      <c r="E1369" t="s">
        <v>162</v>
      </c>
      <c r="G1369" t="s">
        <v>1</v>
      </c>
      <c r="K1369" t="s">
        <v>185</v>
      </c>
      <c r="L1369" t="s">
        <v>122</v>
      </c>
      <c r="M1369" s="14">
        <v>44247</v>
      </c>
      <c r="N1369" s="14">
        <v>44247</v>
      </c>
      <c r="O1369">
        <v>0</v>
      </c>
      <c r="P1369">
        <v>2.79</v>
      </c>
      <c r="R1369">
        <v>2110672000</v>
      </c>
      <c r="S1369">
        <v>160000000</v>
      </c>
      <c r="V1369" t="s">
        <v>160</v>
      </c>
      <c r="W1369" t="s">
        <v>186</v>
      </c>
      <c r="X1369" t="s">
        <v>161</v>
      </c>
      <c r="Y1369">
        <v>2</v>
      </c>
      <c r="Z1369">
        <v>2</v>
      </c>
      <c r="AA1369">
        <v>2021</v>
      </c>
      <c r="AB1369">
        <v>2.79</v>
      </c>
      <c r="AC1369" t="s">
        <v>15</v>
      </c>
      <c r="AD1369" t="s">
        <v>72</v>
      </c>
      <c r="AE1369">
        <v>2021</v>
      </c>
      <c r="AF1369">
        <v>2021</v>
      </c>
      <c r="AU1369"/>
    </row>
    <row r="1370" spans="1:47" x14ac:dyDescent="0.35">
      <c r="A1370" t="s">
        <v>160</v>
      </c>
      <c r="B1370" t="s">
        <v>25</v>
      </c>
      <c r="C1370" t="s">
        <v>149</v>
      </c>
      <c r="D1370" t="s">
        <v>159</v>
      </c>
      <c r="E1370" t="s">
        <v>162</v>
      </c>
      <c r="G1370" t="s">
        <v>1</v>
      </c>
      <c r="K1370" t="s">
        <v>185</v>
      </c>
      <c r="L1370" t="s">
        <v>122</v>
      </c>
      <c r="M1370" s="14">
        <v>44247</v>
      </c>
      <c r="N1370" s="14">
        <v>44247</v>
      </c>
      <c r="O1370">
        <v>0</v>
      </c>
      <c r="P1370">
        <v>126.41</v>
      </c>
      <c r="R1370">
        <v>2110672000</v>
      </c>
      <c r="S1370">
        <v>161300000</v>
      </c>
      <c r="V1370" t="s">
        <v>160</v>
      </c>
      <c r="W1370" t="s">
        <v>192</v>
      </c>
      <c r="X1370" t="s">
        <v>161</v>
      </c>
      <c r="Y1370">
        <v>2</v>
      </c>
      <c r="Z1370">
        <v>2</v>
      </c>
      <c r="AA1370">
        <v>2021</v>
      </c>
      <c r="AB1370">
        <v>126.41</v>
      </c>
      <c r="AC1370" t="s">
        <v>15</v>
      </c>
      <c r="AD1370" t="s">
        <v>72</v>
      </c>
      <c r="AE1370">
        <v>2021</v>
      </c>
      <c r="AF1370">
        <v>2021</v>
      </c>
      <c r="AU1370"/>
    </row>
    <row r="1371" spans="1:47" x14ac:dyDescent="0.35">
      <c r="A1371" t="s">
        <v>160</v>
      </c>
      <c r="B1371" t="s">
        <v>26</v>
      </c>
      <c r="C1371" t="s">
        <v>149</v>
      </c>
      <c r="D1371" t="s">
        <v>159</v>
      </c>
      <c r="E1371" t="s">
        <v>162</v>
      </c>
      <c r="G1371" t="s">
        <v>1</v>
      </c>
      <c r="K1371" t="s">
        <v>185</v>
      </c>
      <c r="L1371" t="s">
        <v>122</v>
      </c>
      <c r="M1371" s="14">
        <v>44247</v>
      </c>
      <c r="N1371" s="14">
        <v>44247</v>
      </c>
      <c r="O1371">
        <v>0</v>
      </c>
      <c r="P1371">
        <v>14.53</v>
      </c>
      <c r="R1371">
        <v>2110672000</v>
      </c>
      <c r="S1371">
        <v>162600000</v>
      </c>
      <c r="V1371" t="s">
        <v>160</v>
      </c>
      <c r="W1371" t="s">
        <v>196</v>
      </c>
      <c r="X1371" t="s">
        <v>161</v>
      </c>
      <c r="Y1371">
        <v>2</v>
      </c>
      <c r="Z1371">
        <v>2</v>
      </c>
      <c r="AA1371">
        <v>2021</v>
      </c>
      <c r="AB1371">
        <v>14.53</v>
      </c>
      <c r="AC1371" t="s">
        <v>15</v>
      </c>
      <c r="AD1371" t="s">
        <v>72</v>
      </c>
      <c r="AE1371">
        <v>2021</v>
      </c>
      <c r="AF1371">
        <v>2021</v>
      </c>
      <c r="AU1371"/>
    </row>
    <row r="1372" spans="1:47" x14ac:dyDescent="0.35">
      <c r="A1372" t="s">
        <v>160</v>
      </c>
      <c r="B1372" t="s">
        <v>35</v>
      </c>
      <c r="C1372" t="s">
        <v>149</v>
      </c>
      <c r="D1372" t="s">
        <v>159</v>
      </c>
      <c r="E1372" t="s">
        <v>162</v>
      </c>
      <c r="G1372" t="s">
        <v>1</v>
      </c>
      <c r="K1372" t="s">
        <v>185</v>
      </c>
      <c r="L1372" t="s">
        <v>122</v>
      </c>
      <c r="M1372" s="14">
        <v>44247</v>
      </c>
      <c r="N1372" s="14">
        <v>44247</v>
      </c>
      <c r="O1372">
        <v>0</v>
      </c>
      <c r="P1372">
        <v>8900.9500000000007</v>
      </c>
      <c r="R1372">
        <v>2110672000</v>
      </c>
      <c r="S1372">
        <v>161020000</v>
      </c>
      <c r="V1372" t="s">
        <v>160</v>
      </c>
      <c r="W1372" t="s">
        <v>194</v>
      </c>
      <c r="X1372" t="s">
        <v>161</v>
      </c>
      <c r="Y1372">
        <v>2</v>
      </c>
      <c r="Z1372">
        <v>2</v>
      </c>
      <c r="AA1372">
        <v>2021</v>
      </c>
      <c r="AB1372">
        <v>8900.9500000000007</v>
      </c>
      <c r="AC1372" t="s">
        <v>15</v>
      </c>
      <c r="AD1372" t="s">
        <v>72</v>
      </c>
      <c r="AE1372">
        <v>2021</v>
      </c>
      <c r="AF1372">
        <v>2021</v>
      </c>
      <c r="AU1372"/>
    </row>
    <row r="1373" spans="1:47" x14ac:dyDescent="0.35">
      <c r="A1373" t="s">
        <v>160</v>
      </c>
      <c r="B1373" t="s">
        <v>25</v>
      </c>
      <c r="C1373" t="s">
        <v>149</v>
      </c>
      <c r="D1373" t="s">
        <v>159</v>
      </c>
      <c r="E1373" t="s">
        <v>162</v>
      </c>
      <c r="G1373" t="s">
        <v>1</v>
      </c>
      <c r="K1373" t="s">
        <v>185</v>
      </c>
      <c r="L1373" t="s">
        <v>122</v>
      </c>
      <c r="M1373" s="14">
        <v>44247</v>
      </c>
      <c r="N1373" s="14">
        <v>44247</v>
      </c>
      <c r="O1373">
        <v>0</v>
      </c>
      <c r="P1373">
        <v>22.49</v>
      </c>
      <c r="R1373">
        <v>2110672000</v>
      </c>
      <c r="S1373">
        <v>161600000</v>
      </c>
      <c r="V1373" t="s">
        <v>160</v>
      </c>
      <c r="W1373" t="s">
        <v>198</v>
      </c>
      <c r="X1373" t="s">
        <v>161</v>
      </c>
      <c r="Y1373">
        <v>2</v>
      </c>
      <c r="Z1373">
        <v>2</v>
      </c>
      <c r="AA1373">
        <v>2021</v>
      </c>
      <c r="AB1373">
        <v>22.49</v>
      </c>
      <c r="AC1373" t="s">
        <v>15</v>
      </c>
      <c r="AD1373" t="s">
        <v>72</v>
      </c>
      <c r="AE1373">
        <v>2021</v>
      </c>
      <c r="AF1373">
        <v>2021</v>
      </c>
      <c r="AU1373"/>
    </row>
    <row r="1374" spans="1:47" x14ac:dyDescent="0.35">
      <c r="A1374" t="s">
        <v>188</v>
      </c>
      <c r="B1374" t="s">
        <v>31</v>
      </c>
      <c r="C1374" t="s">
        <v>149</v>
      </c>
      <c r="D1374" t="s">
        <v>159</v>
      </c>
      <c r="E1374" t="s">
        <v>162</v>
      </c>
      <c r="G1374" t="s">
        <v>1</v>
      </c>
      <c r="K1374" t="s">
        <v>185</v>
      </c>
      <c r="L1374" t="s">
        <v>122</v>
      </c>
      <c r="M1374" s="14">
        <v>44251</v>
      </c>
      <c r="N1374" s="14">
        <v>44251</v>
      </c>
      <c r="O1374">
        <v>0</v>
      </c>
      <c r="P1374">
        <v>0.55000000000000004</v>
      </c>
      <c r="R1374">
        <v>2111070000</v>
      </c>
      <c r="S1374">
        <v>161001000</v>
      </c>
      <c r="V1374" t="s">
        <v>188</v>
      </c>
      <c r="W1374" t="s">
        <v>195</v>
      </c>
      <c r="X1374" t="s">
        <v>190</v>
      </c>
      <c r="Y1374">
        <v>2</v>
      </c>
      <c r="Z1374">
        <v>2</v>
      </c>
      <c r="AA1374">
        <v>2021</v>
      </c>
      <c r="AB1374">
        <v>0.55000000000000004</v>
      </c>
      <c r="AC1374" t="s">
        <v>15</v>
      </c>
      <c r="AD1374" t="s">
        <v>72</v>
      </c>
      <c r="AE1374">
        <v>2021</v>
      </c>
      <c r="AF1374">
        <v>2021</v>
      </c>
      <c r="AU1374"/>
    </row>
    <row r="1375" spans="1:47" x14ac:dyDescent="0.35">
      <c r="A1375" t="s">
        <v>193</v>
      </c>
      <c r="B1375" t="s">
        <v>29</v>
      </c>
      <c r="C1375" t="s">
        <v>149</v>
      </c>
      <c r="D1375" t="s">
        <v>159</v>
      </c>
      <c r="E1375" t="s">
        <v>162</v>
      </c>
      <c r="G1375" t="s">
        <v>1</v>
      </c>
      <c r="K1375" t="s">
        <v>185</v>
      </c>
      <c r="L1375" t="s">
        <v>122</v>
      </c>
      <c r="M1375" s="14">
        <v>44251</v>
      </c>
      <c r="N1375" s="14">
        <v>44251</v>
      </c>
      <c r="O1375">
        <v>0</v>
      </c>
      <c r="P1375">
        <v>97.62</v>
      </c>
      <c r="R1375">
        <v>2110700000</v>
      </c>
      <c r="S1375">
        <v>161800000</v>
      </c>
      <c r="V1375" t="s">
        <v>193</v>
      </c>
      <c r="W1375" t="s">
        <v>197</v>
      </c>
      <c r="X1375" t="s">
        <v>161</v>
      </c>
      <c r="Y1375">
        <v>2</v>
      </c>
      <c r="Z1375">
        <v>2</v>
      </c>
      <c r="AA1375">
        <v>2021</v>
      </c>
      <c r="AB1375">
        <v>97.62</v>
      </c>
      <c r="AC1375" t="s">
        <v>15</v>
      </c>
      <c r="AD1375" t="s">
        <v>72</v>
      </c>
      <c r="AE1375">
        <v>2021</v>
      </c>
      <c r="AF1375">
        <v>2021</v>
      </c>
      <c r="AU1375"/>
    </row>
    <row r="1376" spans="1:47" x14ac:dyDescent="0.35">
      <c r="A1376" t="s">
        <v>123</v>
      </c>
      <c r="B1376" t="s">
        <v>47</v>
      </c>
      <c r="C1376" t="s">
        <v>149</v>
      </c>
      <c r="D1376" t="s">
        <v>150</v>
      </c>
      <c r="E1376" t="s">
        <v>121</v>
      </c>
      <c r="G1376" t="s">
        <v>1</v>
      </c>
      <c r="H1376" t="s">
        <v>206</v>
      </c>
      <c r="K1376" t="s">
        <v>185</v>
      </c>
      <c r="L1376" t="s">
        <v>122</v>
      </c>
      <c r="M1376" s="14">
        <v>44251</v>
      </c>
      <c r="N1376" s="14">
        <v>44251</v>
      </c>
      <c r="O1376">
        <v>0</v>
      </c>
      <c r="P1376">
        <v>-118892.45</v>
      </c>
      <c r="R1376">
        <v>2220913000</v>
      </c>
      <c r="S1376">
        <v>161100000</v>
      </c>
      <c r="V1376" t="s">
        <v>123</v>
      </c>
      <c r="W1376" t="s">
        <v>212</v>
      </c>
      <c r="X1376" t="s">
        <v>124</v>
      </c>
      <c r="Y1376">
        <v>2</v>
      </c>
      <c r="Z1376">
        <v>2</v>
      </c>
      <c r="AA1376">
        <v>2021</v>
      </c>
      <c r="AB1376">
        <v>118892.45</v>
      </c>
      <c r="AC1376" t="s">
        <v>15</v>
      </c>
      <c r="AD1376" t="s">
        <v>14</v>
      </c>
      <c r="AE1376">
        <v>2021</v>
      </c>
      <c r="AF1376">
        <v>2021</v>
      </c>
      <c r="AU1376"/>
    </row>
    <row r="1377" spans="1:47" x14ac:dyDescent="0.35">
      <c r="A1377" t="s">
        <v>193</v>
      </c>
      <c r="B1377" t="s">
        <v>29</v>
      </c>
      <c r="C1377" t="s">
        <v>149</v>
      </c>
      <c r="D1377" t="s">
        <v>159</v>
      </c>
      <c r="E1377" t="s">
        <v>162</v>
      </c>
      <c r="G1377" t="s">
        <v>1</v>
      </c>
      <c r="K1377" t="s">
        <v>185</v>
      </c>
      <c r="L1377" t="s">
        <v>122</v>
      </c>
      <c r="M1377" s="14">
        <v>44251</v>
      </c>
      <c r="N1377" s="14">
        <v>44251</v>
      </c>
      <c r="O1377">
        <v>0</v>
      </c>
      <c r="P1377">
        <v>71.430000000000007</v>
      </c>
      <c r="R1377">
        <v>2110700000</v>
      </c>
      <c r="S1377">
        <v>162800000</v>
      </c>
      <c r="V1377" t="s">
        <v>193</v>
      </c>
      <c r="W1377" t="s">
        <v>204</v>
      </c>
      <c r="X1377" t="s">
        <v>161</v>
      </c>
      <c r="Y1377">
        <v>2</v>
      </c>
      <c r="Z1377">
        <v>2</v>
      </c>
      <c r="AA1377">
        <v>2021</v>
      </c>
      <c r="AB1377">
        <v>71.430000000000007</v>
      </c>
      <c r="AC1377" t="s">
        <v>15</v>
      </c>
      <c r="AD1377" t="s">
        <v>72</v>
      </c>
      <c r="AE1377">
        <v>2021</v>
      </c>
      <c r="AF1377">
        <v>2021</v>
      </c>
      <c r="AU1377"/>
    </row>
    <row r="1378" spans="1:47" x14ac:dyDescent="0.35">
      <c r="A1378" t="s">
        <v>160</v>
      </c>
      <c r="B1378" t="s">
        <v>26</v>
      </c>
      <c r="C1378" t="s">
        <v>149</v>
      </c>
      <c r="D1378" t="s">
        <v>159</v>
      </c>
      <c r="E1378" t="s">
        <v>162</v>
      </c>
      <c r="G1378" t="s">
        <v>1</v>
      </c>
      <c r="K1378" t="s">
        <v>185</v>
      </c>
      <c r="L1378" t="s">
        <v>122</v>
      </c>
      <c r="M1378" s="14">
        <v>44251</v>
      </c>
      <c r="N1378" s="14">
        <v>44251</v>
      </c>
      <c r="O1378">
        <v>0</v>
      </c>
      <c r="P1378">
        <v>107729.66</v>
      </c>
      <c r="R1378">
        <v>2110672000</v>
      </c>
      <c r="S1378">
        <v>161100000</v>
      </c>
      <c r="V1378" t="s">
        <v>160</v>
      </c>
      <c r="W1378" t="s">
        <v>212</v>
      </c>
      <c r="X1378" t="s">
        <v>161</v>
      </c>
      <c r="Y1378">
        <v>2</v>
      </c>
      <c r="Z1378">
        <v>2</v>
      </c>
      <c r="AA1378">
        <v>2021</v>
      </c>
      <c r="AB1378">
        <v>107729.66</v>
      </c>
      <c r="AC1378" t="s">
        <v>15</v>
      </c>
      <c r="AD1378" t="s">
        <v>72</v>
      </c>
      <c r="AE1378">
        <v>2021</v>
      </c>
      <c r="AF1378">
        <v>2021</v>
      </c>
      <c r="AU1378"/>
    </row>
    <row r="1379" spans="1:47" x14ac:dyDescent="0.35">
      <c r="A1379" t="s">
        <v>160</v>
      </c>
      <c r="B1379" t="s">
        <v>26</v>
      </c>
      <c r="C1379" t="s">
        <v>149</v>
      </c>
      <c r="D1379" t="s">
        <v>159</v>
      </c>
      <c r="E1379" t="s">
        <v>162</v>
      </c>
      <c r="G1379" t="s">
        <v>1</v>
      </c>
      <c r="K1379" t="s">
        <v>185</v>
      </c>
      <c r="L1379" t="s">
        <v>122</v>
      </c>
      <c r="M1379" s="14">
        <v>44251</v>
      </c>
      <c r="N1379" s="14">
        <v>44251</v>
      </c>
      <c r="O1379">
        <v>0</v>
      </c>
      <c r="P1379">
        <v>36.32</v>
      </c>
      <c r="R1379">
        <v>2110672000</v>
      </c>
      <c r="S1379">
        <v>162600000</v>
      </c>
      <c r="V1379" t="s">
        <v>160</v>
      </c>
      <c r="W1379" t="s">
        <v>196</v>
      </c>
      <c r="X1379" t="s">
        <v>161</v>
      </c>
      <c r="Y1379">
        <v>2</v>
      </c>
      <c r="Z1379">
        <v>2</v>
      </c>
      <c r="AA1379">
        <v>2021</v>
      </c>
      <c r="AB1379">
        <v>36.32</v>
      </c>
      <c r="AC1379" t="s">
        <v>15</v>
      </c>
      <c r="AD1379" t="s">
        <v>72</v>
      </c>
      <c r="AE1379">
        <v>2021</v>
      </c>
      <c r="AF1379">
        <v>2021</v>
      </c>
      <c r="AU1379"/>
    </row>
    <row r="1380" spans="1:47" x14ac:dyDescent="0.35">
      <c r="A1380" t="s">
        <v>160</v>
      </c>
      <c r="B1380" t="s">
        <v>26</v>
      </c>
      <c r="C1380" t="s">
        <v>149</v>
      </c>
      <c r="D1380" t="s">
        <v>159</v>
      </c>
      <c r="E1380" t="s">
        <v>162</v>
      </c>
      <c r="G1380" t="s">
        <v>1</v>
      </c>
      <c r="K1380" t="s">
        <v>185</v>
      </c>
      <c r="L1380" t="s">
        <v>122</v>
      </c>
      <c r="M1380" s="14">
        <v>44251</v>
      </c>
      <c r="N1380" s="14">
        <v>44251</v>
      </c>
      <c r="O1380">
        <v>0</v>
      </c>
      <c r="P1380">
        <v>792.65</v>
      </c>
      <c r="R1380">
        <v>2110672000</v>
      </c>
      <c r="S1380">
        <v>161016000</v>
      </c>
      <c r="V1380" t="s">
        <v>160</v>
      </c>
      <c r="W1380" t="s">
        <v>201</v>
      </c>
      <c r="X1380" t="s">
        <v>161</v>
      </c>
      <c r="Y1380">
        <v>2</v>
      </c>
      <c r="Z1380">
        <v>2</v>
      </c>
      <c r="AA1380">
        <v>2021</v>
      </c>
      <c r="AB1380">
        <v>792.65</v>
      </c>
      <c r="AC1380" t="s">
        <v>15</v>
      </c>
      <c r="AD1380" t="s">
        <v>72</v>
      </c>
      <c r="AE1380">
        <v>2021</v>
      </c>
      <c r="AF1380">
        <v>2021</v>
      </c>
      <c r="AU1380"/>
    </row>
    <row r="1381" spans="1:47" x14ac:dyDescent="0.35">
      <c r="A1381" t="s">
        <v>165</v>
      </c>
      <c r="C1381" t="s">
        <v>149</v>
      </c>
      <c r="D1381" t="s">
        <v>150</v>
      </c>
      <c r="E1381" t="s">
        <v>121</v>
      </c>
      <c r="I1381" t="s">
        <v>1</v>
      </c>
      <c r="J1381" t="s">
        <v>7</v>
      </c>
      <c r="K1381" t="s">
        <v>185</v>
      </c>
      <c r="L1381" t="s">
        <v>122</v>
      </c>
      <c r="M1381" s="14">
        <v>44239</v>
      </c>
      <c r="N1381" s="14">
        <v>44251</v>
      </c>
      <c r="P1381">
        <v>63040.37</v>
      </c>
      <c r="X1381" t="s">
        <v>124</v>
      </c>
      <c r="Y1381">
        <v>2</v>
      </c>
      <c r="Z1381">
        <v>2</v>
      </c>
      <c r="AA1381">
        <v>2021</v>
      </c>
      <c r="AB1381">
        <v>0</v>
      </c>
      <c r="AC1381" t="s">
        <v>8</v>
      </c>
      <c r="AD1381" t="s">
        <v>8</v>
      </c>
      <c r="AE1381">
        <v>2021</v>
      </c>
      <c r="AF1381">
        <v>2021</v>
      </c>
      <c r="AU1381"/>
    </row>
    <row r="1382" spans="1:47" x14ac:dyDescent="0.35">
      <c r="A1382" t="s">
        <v>163</v>
      </c>
      <c r="C1382" t="s">
        <v>149</v>
      </c>
      <c r="D1382" t="s">
        <v>150</v>
      </c>
      <c r="E1382" t="s">
        <v>121</v>
      </c>
      <c r="J1382" t="s">
        <v>7</v>
      </c>
      <c r="K1382" t="s">
        <v>185</v>
      </c>
      <c r="L1382" t="s">
        <v>122</v>
      </c>
      <c r="M1382" s="14">
        <v>44239</v>
      </c>
      <c r="N1382" s="14">
        <v>44251</v>
      </c>
      <c r="P1382">
        <v>849256.57</v>
      </c>
      <c r="X1382" t="s">
        <v>164</v>
      </c>
      <c r="Y1382">
        <v>2</v>
      </c>
      <c r="Z1382">
        <v>2</v>
      </c>
      <c r="AA1382">
        <v>2021</v>
      </c>
      <c r="AB1382">
        <v>0</v>
      </c>
      <c r="AC1382" t="s">
        <v>8</v>
      </c>
      <c r="AD1382" t="s">
        <v>8</v>
      </c>
      <c r="AE1382">
        <v>2021</v>
      </c>
      <c r="AF1382">
        <v>2021</v>
      </c>
      <c r="AU1382"/>
    </row>
    <row r="1383" spans="1:47" x14ac:dyDescent="0.35">
      <c r="A1383" t="s">
        <v>174</v>
      </c>
      <c r="C1383" t="s">
        <v>149</v>
      </c>
      <c r="D1383" t="s">
        <v>150</v>
      </c>
      <c r="E1383" t="s">
        <v>121</v>
      </c>
      <c r="J1383" t="s">
        <v>6</v>
      </c>
      <c r="K1383" t="s">
        <v>185</v>
      </c>
      <c r="L1383" t="s">
        <v>122</v>
      </c>
      <c r="M1383" s="14">
        <v>44242</v>
      </c>
      <c r="N1383" s="14">
        <v>44251</v>
      </c>
      <c r="P1383">
        <v>114452.38</v>
      </c>
      <c r="X1383" t="s">
        <v>157</v>
      </c>
      <c r="Y1383">
        <v>2</v>
      </c>
      <c r="Z1383">
        <v>2</v>
      </c>
      <c r="AA1383">
        <v>2021</v>
      </c>
      <c r="AB1383">
        <v>0</v>
      </c>
      <c r="AC1383" t="s">
        <v>8</v>
      </c>
      <c r="AD1383" t="s">
        <v>8</v>
      </c>
      <c r="AE1383">
        <v>2021</v>
      </c>
      <c r="AF1383">
        <v>2021</v>
      </c>
      <c r="AU1383"/>
    </row>
    <row r="1384" spans="1:47" x14ac:dyDescent="0.35">
      <c r="A1384" t="s">
        <v>141</v>
      </c>
      <c r="C1384" t="s">
        <v>149</v>
      </c>
      <c r="D1384" t="s">
        <v>150</v>
      </c>
      <c r="E1384" t="s">
        <v>162</v>
      </c>
      <c r="K1384" t="s">
        <v>185</v>
      </c>
      <c r="L1384" t="s">
        <v>122</v>
      </c>
      <c r="M1384" s="14">
        <v>44251</v>
      </c>
      <c r="N1384" s="14">
        <v>44251</v>
      </c>
      <c r="P1384">
        <v>1026749.32</v>
      </c>
      <c r="X1384" t="s">
        <v>142</v>
      </c>
      <c r="Y1384">
        <v>2</v>
      </c>
      <c r="Z1384">
        <v>2</v>
      </c>
      <c r="AA1384">
        <v>2021</v>
      </c>
      <c r="AB1384">
        <v>0</v>
      </c>
      <c r="AC1384" t="s">
        <v>8</v>
      </c>
      <c r="AD1384" t="s">
        <v>8</v>
      </c>
      <c r="AE1384">
        <v>2021</v>
      </c>
      <c r="AF1384">
        <v>2021</v>
      </c>
      <c r="AU1384"/>
    </row>
    <row r="1385" spans="1:47" x14ac:dyDescent="0.35">
      <c r="A1385" t="s">
        <v>160</v>
      </c>
      <c r="B1385" t="s">
        <v>26</v>
      </c>
      <c r="C1385" t="s">
        <v>149</v>
      </c>
      <c r="D1385" t="s">
        <v>159</v>
      </c>
      <c r="E1385" t="s">
        <v>162</v>
      </c>
      <c r="G1385" t="s">
        <v>1</v>
      </c>
      <c r="K1385" t="s">
        <v>185</v>
      </c>
      <c r="L1385" t="s">
        <v>122</v>
      </c>
      <c r="M1385" s="14">
        <v>44251</v>
      </c>
      <c r="N1385" s="14">
        <v>44251</v>
      </c>
      <c r="O1385">
        <v>0</v>
      </c>
      <c r="P1385">
        <v>1137.1099999999999</v>
      </c>
      <c r="R1385">
        <v>2110672000</v>
      </c>
      <c r="S1385">
        <v>161018000</v>
      </c>
      <c r="V1385" t="s">
        <v>160</v>
      </c>
      <c r="W1385" t="s">
        <v>228</v>
      </c>
      <c r="X1385" t="s">
        <v>161</v>
      </c>
      <c r="Y1385">
        <v>2</v>
      </c>
      <c r="Z1385">
        <v>2</v>
      </c>
      <c r="AA1385">
        <v>2021</v>
      </c>
      <c r="AB1385">
        <v>1137.1099999999999</v>
      </c>
      <c r="AC1385" t="s">
        <v>15</v>
      </c>
      <c r="AD1385" t="s">
        <v>72</v>
      </c>
      <c r="AE1385">
        <v>2021</v>
      </c>
      <c r="AF1385">
        <v>2021</v>
      </c>
      <c r="AU1385"/>
    </row>
    <row r="1386" spans="1:47" x14ac:dyDescent="0.35">
      <c r="A1386" t="s">
        <v>160</v>
      </c>
      <c r="B1386" t="s">
        <v>25</v>
      </c>
      <c r="C1386" t="s">
        <v>149</v>
      </c>
      <c r="D1386" t="s">
        <v>159</v>
      </c>
      <c r="E1386" t="s">
        <v>162</v>
      </c>
      <c r="G1386" t="s">
        <v>1</v>
      </c>
      <c r="K1386" t="s">
        <v>185</v>
      </c>
      <c r="L1386" t="s">
        <v>122</v>
      </c>
      <c r="M1386" s="14">
        <v>44251</v>
      </c>
      <c r="N1386" s="14">
        <v>44251</v>
      </c>
      <c r="O1386">
        <v>0</v>
      </c>
      <c r="P1386">
        <v>1164.6400000000001</v>
      </c>
      <c r="R1386">
        <v>2110672000</v>
      </c>
      <c r="S1386">
        <v>161300000</v>
      </c>
      <c r="V1386" t="s">
        <v>160</v>
      </c>
      <c r="W1386" t="s">
        <v>192</v>
      </c>
      <c r="X1386" t="s">
        <v>161</v>
      </c>
      <c r="Y1386">
        <v>2</v>
      </c>
      <c r="Z1386">
        <v>2</v>
      </c>
      <c r="AA1386">
        <v>2021</v>
      </c>
      <c r="AB1386">
        <v>1164.6400000000001</v>
      </c>
      <c r="AC1386" t="s">
        <v>15</v>
      </c>
      <c r="AD1386" t="s">
        <v>72</v>
      </c>
      <c r="AE1386">
        <v>2021</v>
      </c>
      <c r="AF1386">
        <v>2021</v>
      </c>
      <c r="AU1386"/>
    </row>
    <row r="1387" spans="1:47" x14ac:dyDescent="0.35">
      <c r="A1387" t="s">
        <v>160</v>
      </c>
      <c r="B1387" t="s">
        <v>35</v>
      </c>
      <c r="C1387" t="s">
        <v>149</v>
      </c>
      <c r="D1387" t="s">
        <v>159</v>
      </c>
      <c r="E1387" t="s">
        <v>162</v>
      </c>
      <c r="G1387" t="s">
        <v>1</v>
      </c>
      <c r="K1387" t="s">
        <v>185</v>
      </c>
      <c r="L1387" t="s">
        <v>122</v>
      </c>
      <c r="M1387" s="14">
        <v>44251</v>
      </c>
      <c r="N1387" s="14">
        <v>44251</v>
      </c>
      <c r="O1387">
        <v>0</v>
      </c>
      <c r="P1387">
        <v>636.07000000000005</v>
      </c>
      <c r="R1387">
        <v>2110672000</v>
      </c>
      <c r="S1387">
        <v>161020000</v>
      </c>
      <c r="V1387" t="s">
        <v>160</v>
      </c>
      <c r="W1387" t="s">
        <v>194</v>
      </c>
      <c r="X1387" t="s">
        <v>161</v>
      </c>
      <c r="Y1387">
        <v>2</v>
      </c>
      <c r="Z1387">
        <v>2</v>
      </c>
      <c r="AA1387">
        <v>2021</v>
      </c>
      <c r="AB1387">
        <v>636.07000000000005</v>
      </c>
      <c r="AC1387" t="s">
        <v>15</v>
      </c>
      <c r="AD1387" t="s">
        <v>72</v>
      </c>
      <c r="AE1387">
        <v>2021</v>
      </c>
      <c r="AF1387">
        <v>2021</v>
      </c>
      <c r="AU1387"/>
    </row>
    <row r="1388" spans="1:47" x14ac:dyDescent="0.35">
      <c r="A1388" t="s">
        <v>160</v>
      </c>
      <c r="B1388" t="s">
        <v>28</v>
      </c>
      <c r="C1388" t="s">
        <v>149</v>
      </c>
      <c r="D1388" t="s">
        <v>159</v>
      </c>
      <c r="E1388" t="s">
        <v>162</v>
      </c>
      <c r="G1388" t="s">
        <v>1</v>
      </c>
      <c r="K1388" t="s">
        <v>185</v>
      </c>
      <c r="L1388" t="s">
        <v>122</v>
      </c>
      <c r="M1388" s="14">
        <v>44251</v>
      </c>
      <c r="N1388" s="14">
        <v>44251</v>
      </c>
      <c r="O1388">
        <v>0</v>
      </c>
      <c r="P1388">
        <v>95.44</v>
      </c>
      <c r="R1388">
        <v>2110672000</v>
      </c>
      <c r="S1388">
        <v>161400000</v>
      </c>
      <c r="V1388" t="s">
        <v>160</v>
      </c>
      <c r="W1388" t="s">
        <v>211</v>
      </c>
      <c r="X1388" t="s">
        <v>161</v>
      </c>
      <c r="Y1388">
        <v>2</v>
      </c>
      <c r="Z1388">
        <v>2</v>
      </c>
      <c r="AA1388">
        <v>2021</v>
      </c>
      <c r="AB1388">
        <v>95.44</v>
      </c>
      <c r="AC1388" t="s">
        <v>15</v>
      </c>
      <c r="AD1388" t="s">
        <v>72</v>
      </c>
      <c r="AE1388">
        <v>2021</v>
      </c>
      <c r="AF1388">
        <v>2021</v>
      </c>
      <c r="AU1388"/>
    </row>
    <row r="1389" spans="1:47" x14ac:dyDescent="0.35">
      <c r="A1389" t="s">
        <v>160</v>
      </c>
      <c r="B1389" t="s">
        <v>28</v>
      </c>
      <c r="C1389" t="s">
        <v>149</v>
      </c>
      <c r="D1389" t="s">
        <v>159</v>
      </c>
      <c r="E1389" t="s">
        <v>162</v>
      </c>
      <c r="G1389" t="s">
        <v>1</v>
      </c>
      <c r="K1389" t="s">
        <v>185</v>
      </c>
      <c r="L1389" t="s">
        <v>122</v>
      </c>
      <c r="M1389" s="14">
        <v>44251</v>
      </c>
      <c r="N1389" s="14">
        <v>44251</v>
      </c>
      <c r="O1389">
        <v>0</v>
      </c>
      <c r="P1389">
        <v>84.09</v>
      </c>
      <c r="R1389">
        <v>2110672000</v>
      </c>
      <c r="S1389">
        <v>161400000</v>
      </c>
      <c r="V1389" t="s">
        <v>160</v>
      </c>
      <c r="W1389" t="s">
        <v>211</v>
      </c>
      <c r="X1389" t="s">
        <v>161</v>
      </c>
      <c r="Y1389">
        <v>2</v>
      </c>
      <c r="Z1389">
        <v>2</v>
      </c>
      <c r="AA1389">
        <v>2021</v>
      </c>
      <c r="AB1389">
        <v>84.09</v>
      </c>
      <c r="AC1389" t="s">
        <v>15</v>
      </c>
      <c r="AD1389" t="s">
        <v>72</v>
      </c>
      <c r="AE1389">
        <v>2021</v>
      </c>
      <c r="AF1389">
        <v>2021</v>
      </c>
      <c r="AU1389"/>
    </row>
    <row r="1390" spans="1:47" x14ac:dyDescent="0.35">
      <c r="A1390" t="s">
        <v>118</v>
      </c>
      <c r="C1390" t="s">
        <v>149</v>
      </c>
      <c r="D1390" t="s">
        <v>150</v>
      </c>
      <c r="E1390" t="s">
        <v>121</v>
      </c>
      <c r="G1390" t="s">
        <v>1</v>
      </c>
      <c r="J1390" t="s">
        <v>6</v>
      </c>
      <c r="K1390" t="s">
        <v>185</v>
      </c>
      <c r="L1390" t="s">
        <v>122</v>
      </c>
      <c r="M1390" s="14">
        <v>44251</v>
      </c>
      <c r="N1390" s="14">
        <v>44251</v>
      </c>
      <c r="O1390">
        <v>0</v>
      </c>
      <c r="P1390">
        <v>23809.52</v>
      </c>
      <c r="R1390">
        <v>2221513000</v>
      </c>
      <c r="S1390">
        <v>161002000</v>
      </c>
      <c r="V1390" t="s">
        <v>118</v>
      </c>
      <c r="W1390" t="s">
        <v>202</v>
      </c>
      <c r="X1390" t="s">
        <v>119</v>
      </c>
      <c r="Y1390">
        <v>2</v>
      </c>
      <c r="Z1390">
        <v>2</v>
      </c>
      <c r="AA1390">
        <v>2021</v>
      </c>
      <c r="AB1390">
        <v>-23809.52</v>
      </c>
      <c r="AC1390" t="s">
        <v>15</v>
      </c>
      <c r="AD1390" t="s">
        <v>72</v>
      </c>
      <c r="AE1390">
        <v>2021</v>
      </c>
      <c r="AF1390">
        <v>2021</v>
      </c>
      <c r="AU1390"/>
    </row>
    <row r="1391" spans="1:47" x14ac:dyDescent="0.35">
      <c r="A1391" t="s">
        <v>148</v>
      </c>
      <c r="C1391" t="s">
        <v>149</v>
      </c>
      <c r="D1391" t="s">
        <v>150</v>
      </c>
      <c r="E1391" t="s">
        <v>162</v>
      </c>
      <c r="K1391" t="s">
        <v>185</v>
      </c>
      <c r="L1391" t="s">
        <v>122</v>
      </c>
      <c r="M1391" s="14">
        <v>44251</v>
      </c>
      <c r="N1391" s="14">
        <v>44251</v>
      </c>
      <c r="O1391">
        <v>0</v>
      </c>
      <c r="P1391">
        <v>2404761.9</v>
      </c>
      <c r="R1391">
        <v>2110210000</v>
      </c>
      <c r="S1391">
        <v>161002000</v>
      </c>
      <c r="V1391" t="s">
        <v>148</v>
      </c>
      <c r="W1391" t="s">
        <v>202</v>
      </c>
      <c r="X1391" t="s">
        <v>152</v>
      </c>
      <c r="Y1391">
        <v>2</v>
      </c>
      <c r="Z1391">
        <v>2</v>
      </c>
      <c r="AA1391">
        <v>2021</v>
      </c>
      <c r="AB1391">
        <v>2404761.9</v>
      </c>
      <c r="AC1391" t="s">
        <v>15</v>
      </c>
      <c r="AD1391" t="s">
        <v>72</v>
      </c>
      <c r="AE1391">
        <v>2021</v>
      </c>
      <c r="AF1391">
        <v>2021</v>
      </c>
      <c r="AU1391"/>
    </row>
    <row r="1392" spans="1:47" x14ac:dyDescent="0.35">
      <c r="A1392" t="s">
        <v>133</v>
      </c>
      <c r="C1392" t="s">
        <v>149</v>
      </c>
      <c r="D1392" t="s">
        <v>150</v>
      </c>
      <c r="E1392" t="s">
        <v>121</v>
      </c>
      <c r="G1392" t="s">
        <v>1</v>
      </c>
      <c r="J1392" t="s">
        <v>6</v>
      </c>
      <c r="K1392" t="s">
        <v>185</v>
      </c>
      <c r="L1392" t="s">
        <v>122</v>
      </c>
      <c r="M1392" s="14">
        <v>44251</v>
      </c>
      <c r="N1392" s="14">
        <v>44251</v>
      </c>
      <c r="O1392">
        <v>0</v>
      </c>
      <c r="P1392">
        <v>2380952.38</v>
      </c>
      <c r="R1392">
        <v>2220110000</v>
      </c>
      <c r="S1392">
        <v>161002000</v>
      </c>
      <c r="V1392" t="s">
        <v>133</v>
      </c>
      <c r="W1392" t="s">
        <v>202</v>
      </c>
      <c r="X1392" t="s">
        <v>134</v>
      </c>
      <c r="Y1392">
        <v>2</v>
      </c>
      <c r="Z1392">
        <v>2</v>
      </c>
      <c r="AA1392">
        <v>2021</v>
      </c>
      <c r="AB1392">
        <v>-2380952.38</v>
      </c>
      <c r="AC1392" t="s">
        <v>15</v>
      </c>
      <c r="AD1392" t="s">
        <v>72</v>
      </c>
      <c r="AE1392">
        <v>2021</v>
      </c>
      <c r="AF1392">
        <v>2021</v>
      </c>
      <c r="AU1392"/>
    </row>
    <row r="1393" spans="1:47" x14ac:dyDescent="0.35">
      <c r="A1393" t="s">
        <v>160</v>
      </c>
      <c r="B1393" t="s">
        <v>28</v>
      </c>
      <c r="C1393" t="s">
        <v>149</v>
      </c>
      <c r="D1393" t="s">
        <v>159</v>
      </c>
      <c r="E1393" t="s">
        <v>162</v>
      </c>
      <c r="G1393" t="s">
        <v>1</v>
      </c>
      <c r="K1393" t="s">
        <v>185</v>
      </c>
      <c r="L1393" t="s">
        <v>122</v>
      </c>
      <c r="M1393" s="14">
        <v>44251</v>
      </c>
      <c r="N1393" s="14">
        <v>44251</v>
      </c>
      <c r="O1393">
        <v>0</v>
      </c>
      <c r="P1393">
        <v>72.739999999999995</v>
      </c>
      <c r="R1393">
        <v>2110672000</v>
      </c>
      <c r="S1393">
        <v>161400000</v>
      </c>
      <c r="V1393" t="s">
        <v>160</v>
      </c>
      <c r="W1393" t="s">
        <v>211</v>
      </c>
      <c r="X1393" t="s">
        <v>161</v>
      </c>
      <c r="Y1393">
        <v>2</v>
      </c>
      <c r="Z1393">
        <v>2</v>
      </c>
      <c r="AA1393">
        <v>2021</v>
      </c>
      <c r="AB1393">
        <v>72.739999999999995</v>
      </c>
      <c r="AC1393" t="s">
        <v>15</v>
      </c>
      <c r="AD1393" t="s">
        <v>72</v>
      </c>
      <c r="AE1393">
        <v>2021</v>
      </c>
      <c r="AF1393">
        <v>2021</v>
      </c>
      <c r="AU1393"/>
    </row>
    <row r="1394" spans="1:47" x14ac:dyDescent="0.35">
      <c r="A1394" t="s">
        <v>160</v>
      </c>
      <c r="B1394" t="s">
        <v>28</v>
      </c>
      <c r="C1394" t="s">
        <v>149</v>
      </c>
      <c r="D1394" t="s">
        <v>159</v>
      </c>
      <c r="E1394" t="s">
        <v>162</v>
      </c>
      <c r="G1394" t="s">
        <v>1</v>
      </c>
      <c r="K1394" t="s">
        <v>185</v>
      </c>
      <c r="L1394" t="s">
        <v>122</v>
      </c>
      <c r="M1394" s="14">
        <v>44251</v>
      </c>
      <c r="N1394" s="14">
        <v>44251</v>
      </c>
      <c r="O1394">
        <v>0</v>
      </c>
      <c r="P1394">
        <v>52.28</v>
      </c>
      <c r="R1394">
        <v>2110672000</v>
      </c>
      <c r="S1394">
        <v>161400000</v>
      </c>
      <c r="V1394" t="s">
        <v>160</v>
      </c>
      <c r="W1394" t="s">
        <v>211</v>
      </c>
      <c r="X1394" t="s">
        <v>161</v>
      </c>
      <c r="Y1394">
        <v>2</v>
      </c>
      <c r="Z1394">
        <v>2</v>
      </c>
      <c r="AA1394">
        <v>2021</v>
      </c>
      <c r="AB1394">
        <v>52.28</v>
      </c>
      <c r="AC1394" t="s">
        <v>15</v>
      </c>
      <c r="AD1394" t="s">
        <v>72</v>
      </c>
      <c r="AE1394">
        <v>2021</v>
      </c>
      <c r="AF1394">
        <v>2021</v>
      </c>
      <c r="AU1394"/>
    </row>
    <row r="1395" spans="1:47" x14ac:dyDescent="0.35">
      <c r="A1395" t="s">
        <v>133</v>
      </c>
      <c r="B1395" t="s">
        <v>41</v>
      </c>
      <c r="C1395" t="s">
        <v>149</v>
      </c>
      <c r="D1395" t="s">
        <v>150</v>
      </c>
      <c r="E1395" t="s">
        <v>121</v>
      </c>
      <c r="G1395" t="s">
        <v>1</v>
      </c>
      <c r="H1395" t="s">
        <v>206</v>
      </c>
      <c r="K1395" t="s">
        <v>185</v>
      </c>
      <c r="L1395" t="s">
        <v>122</v>
      </c>
      <c r="M1395" s="14">
        <v>44251</v>
      </c>
      <c r="N1395" s="14">
        <v>44251</v>
      </c>
      <c r="O1395">
        <v>0</v>
      </c>
      <c r="P1395">
        <v>-240616.94</v>
      </c>
      <c r="R1395">
        <v>2220110000</v>
      </c>
      <c r="S1395">
        <v>161001000</v>
      </c>
      <c r="V1395" t="s">
        <v>133</v>
      </c>
      <c r="W1395" t="s">
        <v>195</v>
      </c>
      <c r="X1395" t="s">
        <v>134</v>
      </c>
      <c r="Y1395">
        <v>2</v>
      </c>
      <c r="Z1395">
        <v>2</v>
      </c>
      <c r="AA1395">
        <v>2021</v>
      </c>
      <c r="AB1395">
        <v>240616.94</v>
      </c>
      <c r="AC1395" t="s">
        <v>15</v>
      </c>
      <c r="AD1395" t="s">
        <v>235</v>
      </c>
      <c r="AE1395">
        <v>2021</v>
      </c>
      <c r="AF1395">
        <v>2021</v>
      </c>
      <c r="AU1395"/>
    </row>
    <row r="1396" spans="1:47" x14ac:dyDescent="0.35">
      <c r="A1396" t="s">
        <v>133</v>
      </c>
      <c r="B1396" t="s">
        <v>42</v>
      </c>
      <c r="C1396" t="s">
        <v>149</v>
      </c>
      <c r="D1396" t="s">
        <v>150</v>
      </c>
      <c r="E1396" t="s">
        <v>121</v>
      </c>
      <c r="G1396" t="s">
        <v>1</v>
      </c>
      <c r="H1396" t="s">
        <v>206</v>
      </c>
      <c r="K1396" t="s">
        <v>185</v>
      </c>
      <c r="L1396" t="s">
        <v>122</v>
      </c>
      <c r="M1396" s="14">
        <v>44251</v>
      </c>
      <c r="N1396" s="14">
        <v>44251</v>
      </c>
      <c r="O1396">
        <v>0</v>
      </c>
      <c r="P1396">
        <v>-23707.759999999998</v>
      </c>
      <c r="R1396">
        <v>2220120000</v>
      </c>
      <c r="S1396">
        <v>161001000</v>
      </c>
      <c r="V1396" t="s">
        <v>133</v>
      </c>
      <c r="W1396" t="s">
        <v>195</v>
      </c>
      <c r="X1396" t="s">
        <v>134</v>
      </c>
      <c r="Y1396">
        <v>2</v>
      </c>
      <c r="Z1396">
        <v>2</v>
      </c>
      <c r="AA1396">
        <v>2021</v>
      </c>
      <c r="AB1396">
        <v>23707.759999999998</v>
      </c>
      <c r="AC1396" t="s">
        <v>15</v>
      </c>
      <c r="AD1396" t="s">
        <v>235</v>
      </c>
      <c r="AE1396">
        <v>2021</v>
      </c>
      <c r="AF1396">
        <v>2021</v>
      </c>
      <c r="AU1396"/>
    </row>
    <row r="1397" spans="1:47" x14ac:dyDescent="0.35">
      <c r="A1397" t="s">
        <v>118</v>
      </c>
      <c r="B1397" t="s">
        <v>46</v>
      </c>
      <c r="C1397" t="s">
        <v>149</v>
      </c>
      <c r="D1397" t="s">
        <v>150</v>
      </c>
      <c r="E1397" t="s">
        <v>121</v>
      </c>
      <c r="G1397" t="s">
        <v>1</v>
      </c>
      <c r="H1397" t="s">
        <v>206</v>
      </c>
      <c r="K1397" t="s">
        <v>185</v>
      </c>
      <c r="L1397" t="s">
        <v>122</v>
      </c>
      <c r="M1397" s="14">
        <v>44251</v>
      </c>
      <c r="N1397" s="14">
        <v>44251</v>
      </c>
      <c r="O1397">
        <v>0</v>
      </c>
      <c r="P1397">
        <v>-3059.52</v>
      </c>
      <c r="R1397">
        <v>2221513000</v>
      </c>
      <c r="S1397">
        <v>161001000</v>
      </c>
      <c r="V1397" t="s">
        <v>118</v>
      </c>
      <c r="W1397" t="s">
        <v>195</v>
      </c>
      <c r="X1397" t="s">
        <v>119</v>
      </c>
      <c r="Y1397">
        <v>2</v>
      </c>
      <c r="Z1397">
        <v>2</v>
      </c>
      <c r="AA1397">
        <v>2021</v>
      </c>
      <c r="AB1397">
        <v>3059.52</v>
      </c>
      <c r="AC1397" t="s">
        <v>15</v>
      </c>
      <c r="AD1397" t="s">
        <v>14</v>
      </c>
      <c r="AE1397">
        <v>2021</v>
      </c>
      <c r="AF1397">
        <v>2021</v>
      </c>
      <c r="AU1397"/>
    </row>
    <row r="1398" spans="1:47" x14ac:dyDescent="0.35">
      <c r="A1398" t="s">
        <v>160</v>
      </c>
      <c r="B1398" t="s">
        <v>25</v>
      </c>
      <c r="C1398" t="s">
        <v>149</v>
      </c>
      <c r="D1398" t="s">
        <v>159</v>
      </c>
      <c r="E1398" t="s">
        <v>162</v>
      </c>
      <c r="G1398" t="s">
        <v>1</v>
      </c>
      <c r="K1398" t="s">
        <v>185</v>
      </c>
      <c r="L1398" t="s">
        <v>122</v>
      </c>
      <c r="M1398" s="14">
        <v>44251</v>
      </c>
      <c r="N1398" s="14">
        <v>44251</v>
      </c>
      <c r="O1398">
        <v>0</v>
      </c>
      <c r="P1398">
        <v>534.49</v>
      </c>
      <c r="R1398">
        <v>2110672000</v>
      </c>
      <c r="S1398">
        <v>161300000</v>
      </c>
      <c r="V1398" t="s">
        <v>160</v>
      </c>
      <c r="W1398" t="s">
        <v>192</v>
      </c>
      <c r="X1398" t="s">
        <v>161</v>
      </c>
      <c r="Y1398">
        <v>2</v>
      </c>
      <c r="Z1398">
        <v>2</v>
      </c>
      <c r="AA1398">
        <v>2021</v>
      </c>
      <c r="AB1398">
        <v>534.49</v>
      </c>
      <c r="AC1398" t="s">
        <v>15</v>
      </c>
      <c r="AD1398" t="s">
        <v>72</v>
      </c>
      <c r="AE1398">
        <v>2021</v>
      </c>
      <c r="AF1398">
        <v>2021</v>
      </c>
      <c r="AU1398"/>
    </row>
    <row r="1399" spans="1:47" x14ac:dyDescent="0.35">
      <c r="A1399" t="s">
        <v>160</v>
      </c>
      <c r="B1399" t="s">
        <v>25</v>
      </c>
      <c r="C1399" t="s">
        <v>149</v>
      </c>
      <c r="D1399" t="s">
        <v>159</v>
      </c>
      <c r="E1399" t="s">
        <v>162</v>
      </c>
      <c r="G1399" t="s">
        <v>1</v>
      </c>
      <c r="K1399" t="s">
        <v>185</v>
      </c>
      <c r="L1399" t="s">
        <v>122</v>
      </c>
      <c r="M1399" s="14">
        <v>44251</v>
      </c>
      <c r="N1399" s="14">
        <v>44251</v>
      </c>
      <c r="O1399">
        <v>0</v>
      </c>
      <c r="P1399">
        <v>317.88</v>
      </c>
      <c r="R1399">
        <v>2110672000</v>
      </c>
      <c r="S1399">
        <v>161600000</v>
      </c>
      <c r="V1399" t="s">
        <v>160</v>
      </c>
      <c r="W1399" t="s">
        <v>198</v>
      </c>
      <c r="X1399" t="s">
        <v>161</v>
      </c>
      <c r="Y1399">
        <v>2</v>
      </c>
      <c r="Z1399">
        <v>2</v>
      </c>
      <c r="AA1399">
        <v>2021</v>
      </c>
      <c r="AB1399">
        <v>317.88</v>
      </c>
      <c r="AC1399" t="s">
        <v>15</v>
      </c>
      <c r="AD1399" t="s">
        <v>72</v>
      </c>
      <c r="AE1399">
        <v>2021</v>
      </c>
      <c r="AF1399">
        <v>2021</v>
      </c>
      <c r="AU1399"/>
    </row>
    <row r="1400" spans="1:47" x14ac:dyDescent="0.35">
      <c r="A1400" t="s">
        <v>160</v>
      </c>
      <c r="B1400" t="s">
        <v>50</v>
      </c>
      <c r="C1400" t="s">
        <v>149</v>
      </c>
      <c r="D1400" t="s">
        <v>159</v>
      </c>
      <c r="E1400" t="s">
        <v>162</v>
      </c>
      <c r="G1400" t="s">
        <v>1</v>
      </c>
      <c r="K1400" t="s">
        <v>185</v>
      </c>
      <c r="L1400" t="s">
        <v>122</v>
      </c>
      <c r="M1400" s="14">
        <v>44251</v>
      </c>
      <c r="N1400" s="14">
        <v>44251</v>
      </c>
      <c r="O1400">
        <v>0</v>
      </c>
      <c r="P1400">
        <v>3977.84</v>
      </c>
      <c r="R1400">
        <v>2110672000</v>
      </c>
      <c r="S1400">
        <v>162300000</v>
      </c>
      <c r="V1400" t="s">
        <v>160</v>
      </c>
      <c r="W1400" t="s">
        <v>209</v>
      </c>
      <c r="X1400" t="s">
        <v>161</v>
      </c>
      <c r="Y1400">
        <v>2</v>
      </c>
      <c r="Z1400">
        <v>2</v>
      </c>
      <c r="AA1400">
        <v>2021</v>
      </c>
      <c r="AB1400">
        <v>3977.84</v>
      </c>
      <c r="AC1400" t="s">
        <v>15</v>
      </c>
      <c r="AD1400" t="s">
        <v>72</v>
      </c>
      <c r="AE1400">
        <v>2021</v>
      </c>
      <c r="AF1400">
        <v>2021</v>
      </c>
      <c r="AU1400"/>
    </row>
    <row r="1401" spans="1:47" x14ac:dyDescent="0.35">
      <c r="A1401" t="s">
        <v>160</v>
      </c>
      <c r="B1401" t="s">
        <v>28</v>
      </c>
      <c r="C1401" t="s">
        <v>149</v>
      </c>
      <c r="D1401" t="s">
        <v>159</v>
      </c>
      <c r="E1401" t="s">
        <v>162</v>
      </c>
      <c r="G1401" t="s">
        <v>1</v>
      </c>
      <c r="K1401" t="s">
        <v>185</v>
      </c>
      <c r="L1401" t="s">
        <v>122</v>
      </c>
      <c r="M1401" s="14">
        <v>44252</v>
      </c>
      <c r="N1401" s="14">
        <v>44252</v>
      </c>
      <c r="O1401">
        <v>0</v>
      </c>
      <c r="P1401">
        <v>73.81</v>
      </c>
      <c r="R1401">
        <v>2110672000</v>
      </c>
      <c r="S1401">
        <v>161400000</v>
      </c>
      <c r="V1401" t="s">
        <v>160</v>
      </c>
      <c r="W1401" t="s">
        <v>211</v>
      </c>
      <c r="X1401" t="s">
        <v>161</v>
      </c>
      <c r="Y1401">
        <v>2</v>
      </c>
      <c r="Z1401">
        <v>2</v>
      </c>
      <c r="AA1401">
        <v>2021</v>
      </c>
      <c r="AB1401">
        <v>73.81</v>
      </c>
      <c r="AC1401" t="s">
        <v>15</v>
      </c>
      <c r="AD1401" t="s">
        <v>72</v>
      </c>
      <c r="AE1401">
        <v>2021</v>
      </c>
      <c r="AF1401">
        <v>2021</v>
      </c>
      <c r="AU1401"/>
    </row>
    <row r="1402" spans="1:47" x14ac:dyDescent="0.35">
      <c r="A1402" t="s">
        <v>160</v>
      </c>
      <c r="B1402" t="s">
        <v>28</v>
      </c>
      <c r="C1402" t="s">
        <v>149</v>
      </c>
      <c r="D1402" t="s">
        <v>159</v>
      </c>
      <c r="E1402" t="s">
        <v>162</v>
      </c>
      <c r="G1402" t="s">
        <v>1</v>
      </c>
      <c r="K1402" t="s">
        <v>185</v>
      </c>
      <c r="L1402" t="s">
        <v>122</v>
      </c>
      <c r="M1402" s="14">
        <v>44252</v>
      </c>
      <c r="N1402" s="14">
        <v>44252</v>
      </c>
      <c r="O1402">
        <v>0</v>
      </c>
      <c r="P1402">
        <v>73.81</v>
      </c>
      <c r="R1402">
        <v>2110672000</v>
      </c>
      <c r="S1402">
        <v>161400000</v>
      </c>
      <c r="V1402" t="s">
        <v>160</v>
      </c>
      <c r="W1402" t="s">
        <v>211</v>
      </c>
      <c r="X1402" t="s">
        <v>161</v>
      </c>
      <c r="Y1402">
        <v>2</v>
      </c>
      <c r="Z1402">
        <v>2</v>
      </c>
      <c r="AA1402">
        <v>2021</v>
      </c>
      <c r="AB1402">
        <v>73.81</v>
      </c>
      <c r="AC1402" t="s">
        <v>15</v>
      </c>
      <c r="AD1402" t="s">
        <v>72</v>
      </c>
      <c r="AE1402">
        <v>2021</v>
      </c>
      <c r="AF1402">
        <v>2021</v>
      </c>
      <c r="AU1402"/>
    </row>
    <row r="1403" spans="1:47" x14ac:dyDescent="0.35">
      <c r="A1403" t="s">
        <v>193</v>
      </c>
      <c r="B1403" t="s">
        <v>29</v>
      </c>
      <c r="C1403" t="s">
        <v>149</v>
      </c>
      <c r="D1403" t="s">
        <v>159</v>
      </c>
      <c r="E1403" t="s">
        <v>162</v>
      </c>
      <c r="G1403" t="s">
        <v>1</v>
      </c>
      <c r="K1403" t="s">
        <v>185</v>
      </c>
      <c r="L1403" t="s">
        <v>122</v>
      </c>
      <c r="M1403" s="14">
        <v>44252</v>
      </c>
      <c r="N1403" s="14">
        <v>44252</v>
      </c>
      <c r="O1403">
        <v>0</v>
      </c>
      <c r="P1403">
        <v>1357.14</v>
      </c>
      <c r="R1403">
        <v>2110700000</v>
      </c>
      <c r="S1403">
        <v>162300000</v>
      </c>
      <c r="V1403" t="s">
        <v>193</v>
      </c>
      <c r="W1403" t="s">
        <v>209</v>
      </c>
      <c r="X1403" t="s">
        <v>161</v>
      </c>
      <c r="Y1403">
        <v>2</v>
      </c>
      <c r="Z1403">
        <v>2</v>
      </c>
      <c r="AA1403">
        <v>2021</v>
      </c>
      <c r="AB1403">
        <v>1357.14</v>
      </c>
      <c r="AC1403" t="s">
        <v>15</v>
      </c>
      <c r="AD1403" t="s">
        <v>72</v>
      </c>
      <c r="AE1403">
        <v>2021</v>
      </c>
      <c r="AF1403">
        <v>2021</v>
      </c>
      <c r="AU1403"/>
    </row>
    <row r="1404" spans="1:47" x14ac:dyDescent="0.35">
      <c r="A1404" t="s">
        <v>193</v>
      </c>
      <c r="B1404" t="s">
        <v>29</v>
      </c>
      <c r="C1404" t="s">
        <v>149</v>
      </c>
      <c r="D1404" t="s">
        <v>159</v>
      </c>
      <c r="E1404" t="s">
        <v>162</v>
      </c>
      <c r="G1404" t="s">
        <v>1</v>
      </c>
      <c r="K1404" t="s">
        <v>185</v>
      </c>
      <c r="L1404" t="s">
        <v>122</v>
      </c>
      <c r="M1404" s="14">
        <v>44252</v>
      </c>
      <c r="N1404" s="14">
        <v>44252</v>
      </c>
      <c r="O1404">
        <v>0</v>
      </c>
      <c r="P1404">
        <v>47.62</v>
      </c>
      <c r="R1404">
        <v>2110700000</v>
      </c>
      <c r="S1404">
        <v>161900000</v>
      </c>
      <c r="V1404" t="s">
        <v>193</v>
      </c>
      <c r="W1404" t="s">
        <v>199</v>
      </c>
      <c r="X1404" t="s">
        <v>161</v>
      </c>
      <c r="Y1404">
        <v>2</v>
      </c>
      <c r="Z1404">
        <v>2</v>
      </c>
      <c r="AA1404">
        <v>2021</v>
      </c>
      <c r="AB1404">
        <v>47.62</v>
      </c>
      <c r="AC1404" t="s">
        <v>15</v>
      </c>
      <c r="AD1404" t="s">
        <v>72</v>
      </c>
      <c r="AE1404">
        <v>2021</v>
      </c>
      <c r="AF1404">
        <v>2021</v>
      </c>
      <c r="AU1404"/>
    </row>
    <row r="1405" spans="1:47" x14ac:dyDescent="0.35">
      <c r="A1405" t="s">
        <v>193</v>
      </c>
      <c r="B1405" t="s">
        <v>29</v>
      </c>
      <c r="C1405" t="s">
        <v>149</v>
      </c>
      <c r="D1405" t="s">
        <v>159</v>
      </c>
      <c r="E1405" t="s">
        <v>162</v>
      </c>
      <c r="G1405" t="s">
        <v>1</v>
      </c>
      <c r="K1405" t="s">
        <v>185</v>
      </c>
      <c r="L1405" t="s">
        <v>122</v>
      </c>
      <c r="M1405" s="14">
        <v>44252</v>
      </c>
      <c r="N1405" s="14">
        <v>44252</v>
      </c>
      <c r="O1405">
        <v>0</v>
      </c>
      <c r="P1405">
        <v>71.430000000000007</v>
      </c>
      <c r="R1405">
        <v>2110700000</v>
      </c>
      <c r="S1405">
        <v>162100000</v>
      </c>
      <c r="V1405" t="s">
        <v>193</v>
      </c>
      <c r="W1405" t="s">
        <v>214</v>
      </c>
      <c r="X1405" t="s">
        <v>161</v>
      </c>
      <c r="Y1405">
        <v>2</v>
      </c>
      <c r="Z1405">
        <v>2</v>
      </c>
      <c r="AA1405">
        <v>2021</v>
      </c>
      <c r="AB1405">
        <v>71.430000000000007</v>
      </c>
      <c r="AC1405" t="s">
        <v>15</v>
      </c>
      <c r="AD1405" t="s">
        <v>72</v>
      </c>
      <c r="AE1405">
        <v>2021</v>
      </c>
      <c r="AF1405">
        <v>2021</v>
      </c>
      <c r="AU1405"/>
    </row>
    <row r="1406" spans="1:47" x14ac:dyDescent="0.35">
      <c r="A1406" t="s">
        <v>160</v>
      </c>
      <c r="B1406" t="s">
        <v>38</v>
      </c>
      <c r="C1406" t="s">
        <v>149</v>
      </c>
      <c r="D1406" t="s">
        <v>159</v>
      </c>
      <c r="E1406" t="s">
        <v>162</v>
      </c>
      <c r="G1406" t="s">
        <v>1</v>
      </c>
      <c r="K1406" t="s">
        <v>185</v>
      </c>
      <c r="L1406" t="s">
        <v>122</v>
      </c>
      <c r="M1406" s="14">
        <v>44252</v>
      </c>
      <c r="N1406" s="14">
        <v>44252</v>
      </c>
      <c r="O1406">
        <v>0</v>
      </c>
      <c r="P1406">
        <v>1190.48</v>
      </c>
      <c r="R1406">
        <v>2110672000</v>
      </c>
      <c r="S1406">
        <v>161300000</v>
      </c>
      <c r="V1406" t="s">
        <v>160</v>
      </c>
      <c r="W1406" t="s">
        <v>192</v>
      </c>
      <c r="X1406" t="s">
        <v>161</v>
      </c>
      <c r="Y1406">
        <v>2</v>
      </c>
      <c r="Z1406">
        <v>2</v>
      </c>
      <c r="AA1406">
        <v>2021</v>
      </c>
      <c r="AB1406">
        <v>1190.48</v>
      </c>
      <c r="AC1406" t="s">
        <v>15</v>
      </c>
      <c r="AD1406" t="s">
        <v>72</v>
      </c>
      <c r="AE1406">
        <v>2021</v>
      </c>
      <c r="AF1406">
        <v>2021</v>
      </c>
      <c r="AU1406"/>
    </row>
    <row r="1407" spans="1:47" x14ac:dyDescent="0.35">
      <c r="A1407" t="s">
        <v>176</v>
      </c>
      <c r="B1407" t="s">
        <v>27</v>
      </c>
      <c r="C1407" t="s">
        <v>149</v>
      </c>
      <c r="D1407" t="s">
        <v>150</v>
      </c>
      <c r="E1407" t="s">
        <v>121</v>
      </c>
      <c r="G1407" t="s">
        <v>1</v>
      </c>
      <c r="H1407" t="s">
        <v>206</v>
      </c>
      <c r="K1407" t="s">
        <v>185</v>
      </c>
      <c r="L1407" t="s">
        <v>122</v>
      </c>
      <c r="M1407" s="14">
        <v>44252</v>
      </c>
      <c r="N1407" s="14">
        <v>44252</v>
      </c>
      <c r="O1407">
        <v>0</v>
      </c>
      <c r="P1407">
        <v>-5.95</v>
      </c>
      <c r="R1407">
        <v>2221517010</v>
      </c>
      <c r="S1407">
        <v>161002000</v>
      </c>
      <c r="V1407" t="s">
        <v>176</v>
      </c>
      <c r="W1407" t="s">
        <v>202</v>
      </c>
      <c r="X1407" t="s">
        <v>119</v>
      </c>
      <c r="Y1407">
        <v>2</v>
      </c>
      <c r="Z1407">
        <v>2</v>
      </c>
      <c r="AA1407">
        <v>2021</v>
      </c>
      <c r="AB1407">
        <v>5.95</v>
      </c>
      <c r="AC1407" t="s">
        <v>15</v>
      </c>
      <c r="AD1407" t="s">
        <v>14</v>
      </c>
      <c r="AE1407">
        <v>2021</v>
      </c>
      <c r="AF1407">
        <v>2021</v>
      </c>
      <c r="AU1407"/>
    </row>
    <row r="1408" spans="1:47" x14ac:dyDescent="0.35">
      <c r="A1408" t="s">
        <v>148</v>
      </c>
      <c r="C1408" t="s">
        <v>149</v>
      </c>
      <c r="D1408" t="s">
        <v>159</v>
      </c>
      <c r="E1408" t="s">
        <v>162</v>
      </c>
      <c r="G1408" t="s">
        <v>1</v>
      </c>
      <c r="K1408" t="s">
        <v>185</v>
      </c>
      <c r="L1408" t="s">
        <v>122</v>
      </c>
      <c r="M1408" s="14">
        <v>44252</v>
      </c>
      <c r="N1408" s="14">
        <v>44252</v>
      </c>
      <c r="O1408">
        <v>0</v>
      </c>
      <c r="P1408">
        <v>7580.44</v>
      </c>
      <c r="R1408">
        <v>2110220000</v>
      </c>
      <c r="S1408">
        <v>161008000</v>
      </c>
      <c r="V1408" t="s">
        <v>148</v>
      </c>
      <c r="W1408" t="s">
        <v>224</v>
      </c>
      <c r="X1408" t="s">
        <v>152</v>
      </c>
      <c r="Y1408">
        <v>2</v>
      </c>
      <c r="Z1408">
        <v>2</v>
      </c>
      <c r="AA1408">
        <v>2021</v>
      </c>
      <c r="AB1408">
        <v>7580.44</v>
      </c>
      <c r="AC1408" t="s">
        <v>15</v>
      </c>
      <c r="AD1408" t="s">
        <v>72</v>
      </c>
      <c r="AE1408">
        <v>2021</v>
      </c>
      <c r="AF1408">
        <v>2021</v>
      </c>
      <c r="AU1408"/>
    </row>
    <row r="1409" spans="1:47" x14ac:dyDescent="0.35">
      <c r="A1409" t="s">
        <v>160</v>
      </c>
      <c r="B1409" t="s">
        <v>28</v>
      </c>
      <c r="C1409" t="s">
        <v>149</v>
      </c>
      <c r="D1409" t="s">
        <v>159</v>
      </c>
      <c r="E1409" t="s">
        <v>162</v>
      </c>
      <c r="G1409" t="s">
        <v>1</v>
      </c>
      <c r="K1409" t="s">
        <v>185</v>
      </c>
      <c r="L1409" t="s">
        <v>122</v>
      </c>
      <c r="M1409" s="14">
        <v>44252</v>
      </c>
      <c r="N1409" s="14">
        <v>44252</v>
      </c>
      <c r="O1409">
        <v>0</v>
      </c>
      <c r="P1409">
        <v>73.81</v>
      </c>
      <c r="R1409">
        <v>2110672000</v>
      </c>
      <c r="S1409">
        <v>161400000</v>
      </c>
      <c r="V1409" t="s">
        <v>160</v>
      </c>
      <c r="W1409" t="s">
        <v>211</v>
      </c>
      <c r="X1409" t="s">
        <v>161</v>
      </c>
      <c r="Y1409">
        <v>2</v>
      </c>
      <c r="Z1409">
        <v>2</v>
      </c>
      <c r="AA1409">
        <v>2021</v>
      </c>
      <c r="AB1409">
        <v>73.81</v>
      </c>
      <c r="AC1409" t="s">
        <v>15</v>
      </c>
      <c r="AD1409" t="s">
        <v>72</v>
      </c>
      <c r="AE1409">
        <v>2021</v>
      </c>
      <c r="AF1409">
        <v>2021</v>
      </c>
      <c r="AU1409"/>
    </row>
    <row r="1410" spans="1:47" x14ac:dyDescent="0.35">
      <c r="A1410" t="s">
        <v>123</v>
      </c>
      <c r="C1410" t="s">
        <v>149</v>
      </c>
      <c r="D1410" t="s">
        <v>150</v>
      </c>
      <c r="E1410" t="s">
        <v>121</v>
      </c>
      <c r="J1410" t="s">
        <v>6</v>
      </c>
      <c r="K1410" t="s">
        <v>185</v>
      </c>
      <c r="L1410" t="s">
        <v>122</v>
      </c>
      <c r="M1410" s="14">
        <v>44242</v>
      </c>
      <c r="N1410" s="14">
        <v>44252</v>
      </c>
      <c r="P1410">
        <v>1285714.29</v>
      </c>
      <c r="X1410" t="s">
        <v>124</v>
      </c>
      <c r="Y1410">
        <v>2</v>
      </c>
      <c r="Z1410">
        <v>2</v>
      </c>
      <c r="AA1410">
        <v>2021</v>
      </c>
      <c r="AB1410">
        <v>0</v>
      </c>
      <c r="AC1410" t="s">
        <v>8</v>
      </c>
      <c r="AD1410" t="s">
        <v>8</v>
      </c>
      <c r="AE1410">
        <v>2021</v>
      </c>
      <c r="AF1410">
        <v>2021</v>
      </c>
      <c r="AU1410"/>
    </row>
    <row r="1411" spans="1:47" x14ac:dyDescent="0.35">
      <c r="A1411" t="s">
        <v>171</v>
      </c>
      <c r="C1411" t="s">
        <v>149</v>
      </c>
      <c r="D1411" t="s">
        <v>150</v>
      </c>
      <c r="E1411" t="s">
        <v>121</v>
      </c>
      <c r="J1411" t="s">
        <v>6</v>
      </c>
      <c r="K1411" t="s">
        <v>185</v>
      </c>
      <c r="L1411" t="s">
        <v>122</v>
      </c>
      <c r="M1411" s="14">
        <v>44242</v>
      </c>
      <c r="N1411" s="14">
        <v>44252</v>
      </c>
      <c r="P1411">
        <v>32748.45</v>
      </c>
      <c r="X1411" t="s">
        <v>137</v>
      </c>
      <c r="Y1411">
        <v>2</v>
      </c>
      <c r="Z1411">
        <v>2</v>
      </c>
      <c r="AA1411">
        <v>2021</v>
      </c>
      <c r="AB1411">
        <v>0</v>
      </c>
      <c r="AC1411" t="s">
        <v>8</v>
      </c>
      <c r="AD1411" t="s">
        <v>8</v>
      </c>
      <c r="AE1411">
        <v>2021</v>
      </c>
      <c r="AF1411">
        <v>2021</v>
      </c>
      <c r="AU1411"/>
    </row>
    <row r="1412" spans="1:47" x14ac:dyDescent="0.35">
      <c r="A1412" t="s">
        <v>165</v>
      </c>
      <c r="C1412" t="s">
        <v>149</v>
      </c>
      <c r="D1412" t="s">
        <v>150</v>
      </c>
      <c r="E1412" t="s">
        <v>162</v>
      </c>
      <c r="K1412" t="s">
        <v>185</v>
      </c>
      <c r="L1412" t="s">
        <v>122</v>
      </c>
      <c r="M1412" s="14">
        <v>44252</v>
      </c>
      <c r="N1412" s="14">
        <v>44252</v>
      </c>
      <c r="P1412">
        <v>1458450.16</v>
      </c>
      <c r="X1412" t="s">
        <v>124</v>
      </c>
      <c r="Y1412">
        <v>2</v>
      </c>
      <c r="Z1412">
        <v>2</v>
      </c>
      <c r="AA1412">
        <v>2021</v>
      </c>
      <c r="AB1412">
        <v>0</v>
      </c>
      <c r="AC1412" t="s">
        <v>8</v>
      </c>
      <c r="AD1412" t="s">
        <v>8</v>
      </c>
      <c r="AE1412">
        <v>2021</v>
      </c>
      <c r="AF1412">
        <v>2021</v>
      </c>
      <c r="AU1412"/>
    </row>
    <row r="1413" spans="1:47" x14ac:dyDescent="0.35">
      <c r="A1413" t="s">
        <v>171</v>
      </c>
      <c r="C1413" t="s">
        <v>149</v>
      </c>
      <c r="D1413" t="s">
        <v>150</v>
      </c>
      <c r="E1413" t="s">
        <v>121</v>
      </c>
      <c r="J1413" t="s">
        <v>6</v>
      </c>
      <c r="K1413" t="s">
        <v>185</v>
      </c>
      <c r="L1413" t="s">
        <v>122</v>
      </c>
      <c r="M1413" s="14">
        <v>44242</v>
      </c>
      <c r="N1413" s="14">
        <v>44252</v>
      </c>
      <c r="P1413">
        <v>106802.48</v>
      </c>
      <c r="X1413" t="s">
        <v>137</v>
      </c>
      <c r="Y1413">
        <v>2</v>
      </c>
      <c r="Z1413">
        <v>2</v>
      </c>
      <c r="AA1413">
        <v>2021</v>
      </c>
      <c r="AB1413">
        <v>0</v>
      </c>
      <c r="AC1413" t="s">
        <v>8</v>
      </c>
      <c r="AD1413" t="s">
        <v>8</v>
      </c>
      <c r="AE1413">
        <v>2021</v>
      </c>
      <c r="AF1413">
        <v>2021</v>
      </c>
      <c r="AU1413"/>
    </row>
    <row r="1414" spans="1:47" x14ac:dyDescent="0.35">
      <c r="A1414" t="s">
        <v>155</v>
      </c>
      <c r="C1414" t="s">
        <v>149</v>
      </c>
      <c r="D1414" t="s">
        <v>150</v>
      </c>
      <c r="E1414" t="s">
        <v>121</v>
      </c>
      <c r="J1414" t="s">
        <v>6</v>
      </c>
      <c r="K1414" t="s">
        <v>185</v>
      </c>
      <c r="L1414" t="s">
        <v>122</v>
      </c>
      <c r="M1414" s="14">
        <v>44242</v>
      </c>
      <c r="N1414" s="14">
        <v>44252</v>
      </c>
      <c r="P1414">
        <v>894.86</v>
      </c>
      <c r="X1414" t="s">
        <v>156</v>
      </c>
      <c r="Y1414">
        <v>2</v>
      </c>
      <c r="Z1414">
        <v>2</v>
      </c>
      <c r="AA1414">
        <v>2021</v>
      </c>
      <c r="AB1414">
        <v>0</v>
      </c>
      <c r="AC1414" t="s">
        <v>8</v>
      </c>
      <c r="AD1414" t="s">
        <v>8</v>
      </c>
      <c r="AE1414">
        <v>2021</v>
      </c>
      <c r="AF1414">
        <v>2021</v>
      </c>
      <c r="AU1414"/>
    </row>
    <row r="1415" spans="1:47" x14ac:dyDescent="0.35">
      <c r="A1415" t="s">
        <v>143</v>
      </c>
      <c r="C1415" t="s">
        <v>149</v>
      </c>
      <c r="D1415" t="s">
        <v>150</v>
      </c>
      <c r="E1415" t="s">
        <v>121</v>
      </c>
      <c r="J1415" t="s">
        <v>6</v>
      </c>
      <c r="K1415" t="s">
        <v>185</v>
      </c>
      <c r="L1415" t="s">
        <v>122</v>
      </c>
      <c r="M1415" s="14">
        <v>44242</v>
      </c>
      <c r="N1415" s="14">
        <v>44252</v>
      </c>
      <c r="P1415">
        <v>32290.09</v>
      </c>
      <c r="X1415" t="s">
        <v>144</v>
      </c>
      <c r="Y1415">
        <v>2</v>
      </c>
      <c r="Z1415">
        <v>2</v>
      </c>
      <c r="AA1415">
        <v>2021</v>
      </c>
      <c r="AB1415">
        <v>0</v>
      </c>
      <c r="AC1415" t="s">
        <v>8</v>
      </c>
      <c r="AD1415" t="s">
        <v>8</v>
      </c>
      <c r="AE1415">
        <v>2021</v>
      </c>
      <c r="AF1415">
        <v>2021</v>
      </c>
      <c r="AU1415"/>
    </row>
    <row r="1416" spans="1:47" x14ac:dyDescent="0.35">
      <c r="A1416" t="s">
        <v>160</v>
      </c>
      <c r="B1416" t="s">
        <v>25</v>
      </c>
      <c r="C1416" t="s">
        <v>149</v>
      </c>
      <c r="D1416" t="s">
        <v>159</v>
      </c>
      <c r="E1416" t="s">
        <v>162</v>
      </c>
      <c r="G1416" t="s">
        <v>1</v>
      </c>
      <c r="K1416" t="s">
        <v>185</v>
      </c>
      <c r="L1416" t="s">
        <v>122</v>
      </c>
      <c r="M1416" s="14">
        <v>44252</v>
      </c>
      <c r="N1416" s="14">
        <v>44252</v>
      </c>
      <c r="O1416">
        <v>0</v>
      </c>
      <c r="P1416">
        <v>217.52</v>
      </c>
      <c r="R1416">
        <v>2110672000</v>
      </c>
      <c r="S1416">
        <v>161300000</v>
      </c>
      <c r="V1416" t="s">
        <v>160</v>
      </c>
      <c r="W1416" t="s">
        <v>192</v>
      </c>
      <c r="X1416" t="s">
        <v>161</v>
      </c>
      <c r="Y1416">
        <v>2</v>
      </c>
      <c r="Z1416">
        <v>2</v>
      </c>
      <c r="AA1416">
        <v>2021</v>
      </c>
      <c r="AB1416">
        <v>217.52</v>
      </c>
      <c r="AC1416" t="s">
        <v>15</v>
      </c>
      <c r="AD1416" t="s">
        <v>72</v>
      </c>
      <c r="AE1416">
        <v>2021</v>
      </c>
      <c r="AF1416">
        <v>2021</v>
      </c>
      <c r="AU1416"/>
    </row>
    <row r="1417" spans="1:47" x14ac:dyDescent="0.35">
      <c r="A1417" t="s">
        <v>148</v>
      </c>
      <c r="C1417" t="s">
        <v>149</v>
      </c>
      <c r="D1417" t="s">
        <v>150</v>
      </c>
      <c r="E1417" t="s">
        <v>162</v>
      </c>
      <c r="K1417" t="s">
        <v>185</v>
      </c>
      <c r="L1417" t="s">
        <v>122</v>
      </c>
      <c r="M1417" s="14">
        <v>44252</v>
      </c>
      <c r="N1417" s="14">
        <v>44252</v>
      </c>
      <c r="O1417">
        <v>0</v>
      </c>
      <c r="P1417">
        <v>64285.71</v>
      </c>
      <c r="R1417">
        <v>2110210000</v>
      </c>
      <c r="S1417">
        <v>161002000</v>
      </c>
      <c r="V1417" t="s">
        <v>148</v>
      </c>
      <c r="W1417" t="s">
        <v>202</v>
      </c>
      <c r="X1417" t="s">
        <v>152</v>
      </c>
      <c r="Y1417">
        <v>2</v>
      </c>
      <c r="Z1417">
        <v>2</v>
      </c>
      <c r="AA1417">
        <v>2021</v>
      </c>
      <c r="AB1417">
        <v>64285.71</v>
      </c>
      <c r="AC1417" t="s">
        <v>15</v>
      </c>
      <c r="AD1417" t="s">
        <v>72</v>
      </c>
      <c r="AE1417">
        <v>2021</v>
      </c>
      <c r="AF1417">
        <v>2021</v>
      </c>
      <c r="AU1417"/>
    </row>
    <row r="1418" spans="1:47" x14ac:dyDescent="0.35">
      <c r="A1418" t="s">
        <v>160</v>
      </c>
      <c r="B1418" t="s">
        <v>35</v>
      </c>
      <c r="C1418" t="s">
        <v>149</v>
      </c>
      <c r="D1418" t="s">
        <v>159</v>
      </c>
      <c r="E1418" t="s">
        <v>162</v>
      </c>
      <c r="G1418" t="s">
        <v>1</v>
      </c>
      <c r="K1418" t="s">
        <v>185</v>
      </c>
      <c r="L1418" t="s">
        <v>122</v>
      </c>
      <c r="M1418" s="14">
        <v>44252</v>
      </c>
      <c r="N1418" s="14">
        <v>44252</v>
      </c>
      <c r="O1418">
        <v>0</v>
      </c>
      <c r="P1418">
        <v>205.87</v>
      </c>
      <c r="R1418">
        <v>2110672000</v>
      </c>
      <c r="S1418">
        <v>161800000</v>
      </c>
      <c r="V1418" t="s">
        <v>160</v>
      </c>
      <c r="W1418" t="s">
        <v>197</v>
      </c>
      <c r="X1418" t="s">
        <v>161</v>
      </c>
      <c r="Y1418">
        <v>2</v>
      </c>
      <c r="Z1418">
        <v>2</v>
      </c>
      <c r="AA1418">
        <v>2021</v>
      </c>
      <c r="AB1418">
        <v>205.87</v>
      </c>
      <c r="AC1418" t="s">
        <v>15</v>
      </c>
      <c r="AD1418" t="s">
        <v>72</v>
      </c>
      <c r="AE1418">
        <v>2021</v>
      </c>
      <c r="AF1418">
        <v>2021</v>
      </c>
      <c r="AU1418"/>
    </row>
    <row r="1419" spans="1:47" x14ac:dyDescent="0.35">
      <c r="A1419" t="s">
        <v>160</v>
      </c>
      <c r="B1419" t="s">
        <v>25</v>
      </c>
      <c r="C1419" t="s">
        <v>149</v>
      </c>
      <c r="D1419" t="s">
        <v>159</v>
      </c>
      <c r="E1419" t="s">
        <v>162</v>
      </c>
      <c r="G1419" t="s">
        <v>1</v>
      </c>
      <c r="K1419" t="s">
        <v>185</v>
      </c>
      <c r="L1419" t="s">
        <v>122</v>
      </c>
      <c r="M1419" s="14">
        <v>44252</v>
      </c>
      <c r="N1419" s="14">
        <v>44252</v>
      </c>
      <c r="O1419">
        <v>0</v>
      </c>
      <c r="P1419">
        <v>65.22</v>
      </c>
      <c r="R1419">
        <v>2110672000</v>
      </c>
      <c r="S1419">
        <v>161600000</v>
      </c>
      <c r="V1419" t="s">
        <v>160</v>
      </c>
      <c r="W1419" t="s">
        <v>198</v>
      </c>
      <c r="X1419" t="s">
        <v>161</v>
      </c>
      <c r="Y1419">
        <v>2</v>
      </c>
      <c r="Z1419">
        <v>2</v>
      </c>
      <c r="AA1419">
        <v>2021</v>
      </c>
      <c r="AB1419">
        <v>65.22</v>
      </c>
      <c r="AC1419" t="s">
        <v>15</v>
      </c>
      <c r="AD1419" t="s">
        <v>72</v>
      </c>
      <c r="AE1419">
        <v>2021</v>
      </c>
      <c r="AF1419">
        <v>2021</v>
      </c>
      <c r="AU1419"/>
    </row>
    <row r="1420" spans="1:47" x14ac:dyDescent="0.35">
      <c r="A1420" t="s">
        <v>160</v>
      </c>
      <c r="B1420" t="s">
        <v>26</v>
      </c>
      <c r="C1420" t="s">
        <v>149</v>
      </c>
      <c r="D1420" t="s">
        <v>159</v>
      </c>
      <c r="E1420" t="s">
        <v>162</v>
      </c>
      <c r="G1420" t="s">
        <v>1</v>
      </c>
      <c r="K1420" t="s">
        <v>185</v>
      </c>
      <c r="L1420" t="s">
        <v>122</v>
      </c>
      <c r="M1420" s="14">
        <v>44252</v>
      </c>
      <c r="N1420" s="14">
        <v>44252</v>
      </c>
      <c r="O1420">
        <v>0</v>
      </c>
      <c r="P1420">
        <v>915.25</v>
      </c>
      <c r="R1420">
        <v>2110672000</v>
      </c>
      <c r="S1420">
        <v>162600000</v>
      </c>
      <c r="V1420" t="s">
        <v>160</v>
      </c>
      <c r="W1420" t="s">
        <v>196</v>
      </c>
      <c r="X1420" t="s">
        <v>161</v>
      </c>
      <c r="Y1420">
        <v>2</v>
      </c>
      <c r="Z1420">
        <v>2</v>
      </c>
      <c r="AA1420">
        <v>2021</v>
      </c>
      <c r="AB1420">
        <v>915.25</v>
      </c>
      <c r="AC1420" t="s">
        <v>15</v>
      </c>
      <c r="AD1420" t="s">
        <v>72</v>
      </c>
      <c r="AE1420">
        <v>2021</v>
      </c>
      <c r="AF1420">
        <v>2021</v>
      </c>
      <c r="AU1420"/>
    </row>
    <row r="1421" spans="1:47" x14ac:dyDescent="0.35">
      <c r="A1421" t="s">
        <v>160</v>
      </c>
      <c r="B1421" t="s">
        <v>28</v>
      </c>
      <c r="C1421" t="s">
        <v>149</v>
      </c>
      <c r="D1421" t="s">
        <v>159</v>
      </c>
      <c r="E1421" t="s">
        <v>162</v>
      </c>
      <c r="G1421" t="s">
        <v>1</v>
      </c>
      <c r="K1421" t="s">
        <v>185</v>
      </c>
      <c r="L1421" t="s">
        <v>122</v>
      </c>
      <c r="M1421" s="14">
        <v>44252</v>
      </c>
      <c r="N1421" s="14">
        <v>44252</v>
      </c>
      <c r="O1421">
        <v>0</v>
      </c>
      <c r="P1421">
        <v>31.97</v>
      </c>
      <c r="R1421">
        <v>2110672000</v>
      </c>
      <c r="S1421">
        <v>161800000</v>
      </c>
      <c r="V1421" t="s">
        <v>160</v>
      </c>
      <c r="W1421" t="s">
        <v>197</v>
      </c>
      <c r="X1421" t="s">
        <v>161</v>
      </c>
      <c r="Y1421">
        <v>2</v>
      </c>
      <c r="Z1421">
        <v>2</v>
      </c>
      <c r="AA1421">
        <v>2021</v>
      </c>
      <c r="AB1421">
        <v>31.97</v>
      </c>
      <c r="AC1421" t="s">
        <v>15</v>
      </c>
      <c r="AD1421" t="s">
        <v>72</v>
      </c>
      <c r="AE1421">
        <v>2021</v>
      </c>
      <c r="AF1421">
        <v>2021</v>
      </c>
      <c r="AU1421"/>
    </row>
    <row r="1422" spans="1:47" x14ac:dyDescent="0.35">
      <c r="A1422" t="s">
        <v>160</v>
      </c>
      <c r="B1422" t="s">
        <v>35</v>
      </c>
      <c r="C1422" t="s">
        <v>149</v>
      </c>
      <c r="D1422" t="s">
        <v>159</v>
      </c>
      <c r="E1422" t="s">
        <v>162</v>
      </c>
      <c r="G1422" t="s">
        <v>1</v>
      </c>
      <c r="K1422" t="s">
        <v>185</v>
      </c>
      <c r="L1422" t="s">
        <v>122</v>
      </c>
      <c r="M1422" s="14">
        <v>44252</v>
      </c>
      <c r="N1422" s="14">
        <v>44252</v>
      </c>
      <c r="O1422">
        <v>0</v>
      </c>
      <c r="P1422">
        <v>478.63</v>
      </c>
      <c r="R1422">
        <v>2110672000</v>
      </c>
      <c r="S1422">
        <v>162000000</v>
      </c>
      <c r="V1422" t="s">
        <v>160</v>
      </c>
      <c r="W1422" t="s">
        <v>205</v>
      </c>
      <c r="X1422" t="s">
        <v>161</v>
      </c>
      <c r="Y1422">
        <v>2</v>
      </c>
      <c r="Z1422">
        <v>2</v>
      </c>
      <c r="AA1422">
        <v>2021</v>
      </c>
      <c r="AB1422">
        <v>478.63</v>
      </c>
      <c r="AC1422" t="s">
        <v>15</v>
      </c>
      <c r="AD1422" t="s">
        <v>72</v>
      </c>
      <c r="AE1422">
        <v>2021</v>
      </c>
      <c r="AF1422">
        <v>2021</v>
      </c>
      <c r="AU1422"/>
    </row>
    <row r="1423" spans="1:47" x14ac:dyDescent="0.35">
      <c r="A1423" t="s">
        <v>133</v>
      </c>
      <c r="B1423" t="s">
        <v>42</v>
      </c>
      <c r="C1423" t="s">
        <v>149</v>
      </c>
      <c r="D1423" t="s">
        <v>150</v>
      </c>
      <c r="E1423" t="s">
        <v>121</v>
      </c>
      <c r="G1423" t="s">
        <v>1</v>
      </c>
      <c r="H1423" t="s">
        <v>206</v>
      </c>
      <c r="K1423" t="s">
        <v>185</v>
      </c>
      <c r="L1423" t="s">
        <v>122</v>
      </c>
      <c r="M1423" s="14">
        <v>44252</v>
      </c>
      <c r="N1423" s="14">
        <v>44252</v>
      </c>
      <c r="O1423">
        <v>0</v>
      </c>
      <c r="P1423">
        <v>-358265.31</v>
      </c>
      <c r="R1423">
        <v>2220120000</v>
      </c>
      <c r="S1423">
        <v>161001000</v>
      </c>
      <c r="V1423" t="s">
        <v>133</v>
      </c>
      <c r="W1423" t="s">
        <v>195</v>
      </c>
      <c r="X1423" t="s">
        <v>134</v>
      </c>
      <c r="Y1423">
        <v>2</v>
      </c>
      <c r="Z1423">
        <v>2</v>
      </c>
      <c r="AA1423">
        <v>2021</v>
      </c>
      <c r="AB1423">
        <v>358265.31</v>
      </c>
      <c r="AC1423" t="s">
        <v>15</v>
      </c>
      <c r="AD1423" t="s">
        <v>235</v>
      </c>
      <c r="AE1423">
        <v>2021</v>
      </c>
      <c r="AF1423">
        <v>2021</v>
      </c>
      <c r="AU1423"/>
    </row>
    <row r="1424" spans="1:47" x14ac:dyDescent="0.35">
      <c r="A1424" t="s">
        <v>130</v>
      </c>
      <c r="B1424" t="s">
        <v>34</v>
      </c>
      <c r="C1424" t="s">
        <v>149</v>
      </c>
      <c r="D1424" t="s">
        <v>150</v>
      </c>
      <c r="E1424" t="s">
        <v>121</v>
      </c>
      <c r="G1424" t="s">
        <v>1</v>
      </c>
      <c r="H1424" t="s">
        <v>206</v>
      </c>
      <c r="K1424" t="s">
        <v>185</v>
      </c>
      <c r="L1424" t="s">
        <v>122</v>
      </c>
      <c r="M1424" s="14">
        <v>44252</v>
      </c>
      <c r="N1424" s="14">
        <v>44252</v>
      </c>
      <c r="O1424">
        <v>0</v>
      </c>
      <c r="P1424">
        <v>-1313.96</v>
      </c>
      <c r="R1424">
        <v>2221511000</v>
      </c>
      <c r="S1424">
        <v>161001000</v>
      </c>
      <c r="V1424" t="s">
        <v>130</v>
      </c>
      <c r="W1424" t="s">
        <v>195</v>
      </c>
      <c r="X1424" t="s">
        <v>119</v>
      </c>
      <c r="Y1424">
        <v>2</v>
      </c>
      <c r="Z1424">
        <v>2</v>
      </c>
      <c r="AA1424">
        <v>2021</v>
      </c>
      <c r="AB1424">
        <v>1313.96</v>
      </c>
      <c r="AC1424" t="s">
        <v>15</v>
      </c>
      <c r="AD1424" t="s">
        <v>14</v>
      </c>
      <c r="AE1424">
        <v>2021</v>
      </c>
      <c r="AF1424">
        <v>2021</v>
      </c>
      <c r="AU1424"/>
    </row>
    <row r="1425" spans="1:47" x14ac:dyDescent="0.35">
      <c r="A1425" t="s">
        <v>130</v>
      </c>
      <c r="C1425" t="s">
        <v>149</v>
      </c>
      <c r="D1425" t="s">
        <v>150</v>
      </c>
      <c r="E1425" t="s">
        <v>121</v>
      </c>
      <c r="G1425" t="s">
        <v>1</v>
      </c>
      <c r="J1425" t="s">
        <v>6</v>
      </c>
      <c r="K1425" t="s">
        <v>185</v>
      </c>
      <c r="L1425" t="s">
        <v>122</v>
      </c>
      <c r="M1425" s="14">
        <v>44252</v>
      </c>
      <c r="N1425" s="14">
        <v>44252</v>
      </c>
      <c r="O1425">
        <v>0</v>
      </c>
      <c r="P1425">
        <v>47619.05</v>
      </c>
      <c r="R1425">
        <v>2221517110</v>
      </c>
      <c r="S1425">
        <v>161002000</v>
      </c>
      <c r="V1425" t="s">
        <v>130</v>
      </c>
      <c r="W1425" t="s">
        <v>202</v>
      </c>
      <c r="X1425" t="s">
        <v>119</v>
      </c>
      <c r="Y1425">
        <v>2</v>
      </c>
      <c r="Z1425">
        <v>2</v>
      </c>
      <c r="AA1425">
        <v>2021</v>
      </c>
      <c r="AB1425">
        <v>-47619.05</v>
      </c>
      <c r="AC1425" t="s">
        <v>15</v>
      </c>
      <c r="AD1425" t="s">
        <v>72</v>
      </c>
      <c r="AE1425">
        <v>2021</v>
      </c>
      <c r="AF1425">
        <v>2021</v>
      </c>
      <c r="AU1425"/>
    </row>
    <row r="1426" spans="1:47" x14ac:dyDescent="0.35">
      <c r="A1426" t="s">
        <v>160</v>
      </c>
      <c r="B1426" t="s">
        <v>28</v>
      </c>
      <c r="C1426" t="s">
        <v>149</v>
      </c>
      <c r="D1426" t="s">
        <v>159</v>
      </c>
      <c r="E1426" t="s">
        <v>162</v>
      </c>
      <c r="G1426" t="s">
        <v>1</v>
      </c>
      <c r="K1426" t="s">
        <v>185</v>
      </c>
      <c r="L1426" t="s">
        <v>122</v>
      </c>
      <c r="M1426" s="14">
        <v>44252</v>
      </c>
      <c r="N1426" s="14">
        <v>44252</v>
      </c>
      <c r="O1426">
        <v>0</v>
      </c>
      <c r="P1426">
        <v>85.39</v>
      </c>
      <c r="R1426">
        <v>2110672000</v>
      </c>
      <c r="S1426">
        <v>161800000</v>
      </c>
      <c r="V1426" t="s">
        <v>160</v>
      </c>
      <c r="W1426" t="s">
        <v>197</v>
      </c>
      <c r="X1426" t="s">
        <v>161</v>
      </c>
      <c r="Y1426">
        <v>2</v>
      </c>
      <c r="Z1426">
        <v>2</v>
      </c>
      <c r="AA1426">
        <v>2021</v>
      </c>
      <c r="AB1426">
        <v>85.39</v>
      </c>
      <c r="AC1426" t="s">
        <v>15</v>
      </c>
      <c r="AD1426" t="s">
        <v>72</v>
      </c>
      <c r="AE1426">
        <v>2021</v>
      </c>
      <c r="AF1426">
        <v>2021</v>
      </c>
      <c r="AU1426"/>
    </row>
    <row r="1427" spans="1:47" x14ac:dyDescent="0.35">
      <c r="A1427" t="s">
        <v>160</v>
      </c>
      <c r="B1427" t="s">
        <v>35</v>
      </c>
      <c r="C1427" t="s">
        <v>149</v>
      </c>
      <c r="D1427" t="s">
        <v>159</v>
      </c>
      <c r="E1427" t="s">
        <v>162</v>
      </c>
      <c r="G1427" t="s">
        <v>1</v>
      </c>
      <c r="K1427" t="s">
        <v>185</v>
      </c>
      <c r="L1427" t="s">
        <v>122</v>
      </c>
      <c r="M1427" s="14">
        <v>44252</v>
      </c>
      <c r="N1427" s="14">
        <v>44252</v>
      </c>
      <c r="O1427">
        <v>0</v>
      </c>
      <c r="P1427">
        <v>815.15</v>
      </c>
      <c r="R1427">
        <v>2110672000</v>
      </c>
      <c r="S1427">
        <v>162700000</v>
      </c>
      <c r="V1427" t="s">
        <v>160</v>
      </c>
      <c r="W1427" t="s">
        <v>200</v>
      </c>
      <c r="X1427" t="s">
        <v>161</v>
      </c>
      <c r="Y1427">
        <v>2</v>
      </c>
      <c r="Z1427">
        <v>2</v>
      </c>
      <c r="AA1427">
        <v>2021</v>
      </c>
      <c r="AB1427">
        <v>815.15</v>
      </c>
      <c r="AC1427" t="s">
        <v>15</v>
      </c>
      <c r="AD1427" t="s">
        <v>72</v>
      </c>
      <c r="AE1427">
        <v>2021</v>
      </c>
      <c r="AF1427">
        <v>2021</v>
      </c>
      <c r="AU1427"/>
    </row>
    <row r="1428" spans="1:47" x14ac:dyDescent="0.35">
      <c r="A1428" t="s">
        <v>160</v>
      </c>
      <c r="B1428" t="s">
        <v>26</v>
      </c>
      <c r="C1428" t="s">
        <v>149</v>
      </c>
      <c r="D1428" t="s">
        <v>159</v>
      </c>
      <c r="E1428" t="s">
        <v>162</v>
      </c>
      <c r="G1428" t="s">
        <v>1</v>
      </c>
      <c r="K1428" t="s">
        <v>185</v>
      </c>
      <c r="L1428" t="s">
        <v>122</v>
      </c>
      <c r="M1428" s="14">
        <v>44252</v>
      </c>
      <c r="N1428" s="14">
        <v>44252</v>
      </c>
      <c r="O1428">
        <v>0</v>
      </c>
      <c r="P1428">
        <v>24763.47</v>
      </c>
      <c r="R1428">
        <v>2110672000</v>
      </c>
      <c r="S1428">
        <v>162200000</v>
      </c>
      <c r="V1428" t="s">
        <v>160</v>
      </c>
      <c r="W1428" t="s">
        <v>229</v>
      </c>
      <c r="X1428" t="s">
        <v>161</v>
      </c>
      <c r="Y1428">
        <v>2</v>
      </c>
      <c r="Z1428">
        <v>2</v>
      </c>
      <c r="AA1428">
        <v>2021</v>
      </c>
      <c r="AB1428">
        <v>24763.47</v>
      </c>
      <c r="AC1428" t="s">
        <v>15</v>
      </c>
      <c r="AD1428" t="s">
        <v>72</v>
      </c>
      <c r="AE1428">
        <v>2021</v>
      </c>
      <c r="AF1428">
        <v>2021</v>
      </c>
      <c r="AU1428"/>
    </row>
    <row r="1429" spans="1:47" x14ac:dyDescent="0.35">
      <c r="A1429" t="s">
        <v>160</v>
      </c>
      <c r="B1429" t="s">
        <v>26</v>
      </c>
      <c r="C1429" t="s">
        <v>149</v>
      </c>
      <c r="D1429" t="s">
        <v>159</v>
      </c>
      <c r="E1429" t="s">
        <v>162</v>
      </c>
      <c r="G1429" t="s">
        <v>1</v>
      </c>
      <c r="K1429" t="s">
        <v>185</v>
      </c>
      <c r="L1429" t="s">
        <v>122</v>
      </c>
      <c r="M1429" s="14">
        <v>44252</v>
      </c>
      <c r="N1429" s="14">
        <v>44252</v>
      </c>
      <c r="O1429">
        <v>0</v>
      </c>
      <c r="P1429">
        <v>1085.71</v>
      </c>
      <c r="R1429">
        <v>2110672000</v>
      </c>
      <c r="S1429">
        <v>162000000</v>
      </c>
      <c r="V1429" t="s">
        <v>160</v>
      </c>
      <c r="W1429" t="s">
        <v>205</v>
      </c>
      <c r="X1429" t="s">
        <v>161</v>
      </c>
      <c r="Y1429">
        <v>2</v>
      </c>
      <c r="Z1429">
        <v>2</v>
      </c>
      <c r="AA1429">
        <v>2021</v>
      </c>
      <c r="AB1429">
        <v>1085.71</v>
      </c>
      <c r="AC1429" t="s">
        <v>15</v>
      </c>
      <c r="AD1429" t="s">
        <v>72</v>
      </c>
      <c r="AE1429">
        <v>2021</v>
      </c>
      <c r="AF1429">
        <v>2021</v>
      </c>
      <c r="AU1429"/>
    </row>
    <row r="1430" spans="1:47" x14ac:dyDescent="0.35">
      <c r="A1430" t="s">
        <v>188</v>
      </c>
      <c r="B1430" t="s">
        <v>31</v>
      </c>
      <c r="C1430" t="s">
        <v>149</v>
      </c>
      <c r="D1430" t="s">
        <v>159</v>
      </c>
      <c r="E1430" t="s">
        <v>162</v>
      </c>
      <c r="G1430" t="s">
        <v>1</v>
      </c>
      <c r="K1430" t="s">
        <v>185</v>
      </c>
      <c r="L1430" t="s">
        <v>122</v>
      </c>
      <c r="M1430" s="14">
        <v>44252</v>
      </c>
      <c r="N1430" s="14">
        <v>44252</v>
      </c>
      <c r="O1430">
        <v>0</v>
      </c>
      <c r="P1430">
        <v>652.78</v>
      </c>
      <c r="R1430">
        <v>2111070000</v>
      </c>
      <c r="S1430">
        <v>161900000</v>
      </c>
      <c r="V1430" t="s">
        <v>188</v>
      </c>
      <c r="W1430" t="s">
        <v>199</v>
      </c>
      <c r="X1430" t="s">
        <v>190</v>
      </c>
      <c r="Y1430">
        <v>2</v>
      </c>
      <c r="Z1430">
        <v>2</v>
      </c>
      <c r="AA1430">
        <v>2021</v>
      </c>
      <c r="AB1430">
        <v>652.78</v>
      </c>
      <c r="AC1430" t="s">
        <v>15</v>
      </c>
      <c r="AD1430" t="s">
        <v>72</v>
      </c>
      <c r="AE1430">
        <v>2021</v>
      </c>
      <c r="AF1430">
        <v>2021</v>
      </c>
      <c r="AU1430"/>
    </row>
    <row r="1431" spans="1:47" x14ac:dyDescent="0.35">
      <c r="A1431" t="s">
        <v>130</v>
      </c>
      <c r="B1431" t="s">
        <v>36</v>
      </c>
      <c r="C1431" t="s">
        <v>149</v>
      </c>
      <c r="D1431" t="s">
        <v>150</v>
      </c>
      <c r="E1431" t="s">
        <v>121</v>
      </c>
      <c r="G1431" t="s">
        <v>1</v>
      </c>
      <c r="H1431" t="s">
        <v>206</v>
      </c>
      <c r="K1431" t="s">
        <v>185</v>
      </c>
      <c r="L1431" t="s">
        <v>122</v>
      </c>
      <c r="M1431" s="14">
        <v>44252</v>
      </c>
      <c r="N1431" s="14">
        <v>44252</v>
      </c>
      <c r="O1431">
        <v>0</v>
      </c>
      <c r="P1431">
        <v>-35714.29</v>
      </c>
      <c r="R1431">
        <v>2221517110</v>
      </c>
      <c r="S1431">
        <v>162800000</v>
      </c>
      <c r="V1431" t="s">
        <v>130</v>
      </c>
      <c r="W1431" t="s">
        <v>204</v>
      </c>
      <c r="X1431" t="s">
        <v>119</v>
      </c>
      <c r="Y1431">
        <v>2</v>
      </c>
      <c r="Z1431">
        <v>2</v>
      </c>
      <c r="AA1431">
        <v>2021</v>
      </c>
      <c r="AB1431">
        <v>35714.29</v>
      </c>
      <c r="AC1431" t="s">
        <v>15</v>
      </c>
      <c r="AD1431" t="s">
        <v>14</v>
      </c>
      <c r="AE1431">
        <v>2021</v>
      </c>
      <c r="AF1431">
        <v>2021</v>
      </c>
      <c r="AU1431"/>
    </row>
    <row r="1432" spans="1:47" x14ac:dyDescent="0.35">
      <c r="A1432" t="s">
        <v>160</v>
      </c>
      <c r="B1432" t="s">
        <v>50</v>
      </c>
      <c r="C1432" t="s">
        <v>149</v>
      </c>
      <c r="D1432" t="s">
        <v>159</v>
      </c>
      <c r="E1432" t="s">
        <v>162</v>
      </c>
      <c r="G1432" t="s">
        <v>1</v>
      </c>
      <c r="K1432" t="s">
        <v>185</v>
      </c>
      <c r="L1432" t="s">
        <v>122</v>
      </c>
      <c r="M1432" s="14">
        <v>44252</v>
      </c>
      <c r="N1432" s="14">
        <v>44252</v>
      </c>
      <c r="O1432">
        <v>0</v>
      </c>
      <c r="P1432">
        <v>294.99</v>
      </c>
      <c r="R1432">
        <v>2110672000</v>
      </c>
      <c r="S1432">
        <v>162300000</v>
      </c>
      <c r="V1432" t="s">
        <v>160</v>
      </c>
      <c r="W1432" t="s">
        <v>209</v>
      </c>
      <c r="X1432" t="s">
        <v>161</v>
      </c>
      <c r="Y1432">
        <v>2</v>
      </c>
      <c r="Z1432">
        <v>2</v>
      </c>
      <c r="AA1432">
        <v>2021</v>
      </c>
      <c r="AB1432">
        <v>294.99</v>
      </c>
      <c r="AC1432" t="s">
        <v>15</v>
      </c>
      <c r="AD1432" t="s">
        <v>72</v>
      </c>
      <c r="AE1432">
        <v>2021</v>
      </c>
      <c r="AF1432">
        <v>2021</v>
      </c>
      <c r="AU1432"/>
    </row>
    <row r="1433" spans="1:47" x14ac:dyDescent="0.35">
      <c r="A1433" t="s">
        <v>175</v>
      </c>
      <c r="C1433" t="s">
        <v>149</v>
      </c>
      <c r="D1433" t="s">
        <v>150</v>
      </c>
      <c r="E1433" t="s">
        <v>121</v>
      </c>
      <c r="G1433" t="s">
        <v>1</v>
      </c>
      <c r="J1433" t="s">
        <v>6</v>
      </c>
      <c r="K1433" t="s">
        <v>185</v>
      </c>
      <c r="L1433" t="s">
        <v>122</v>
      </c>
      <c r="M1433" s="14">
        <v>44252</v>
      </c>
      <c r="N1433" s="14">
        <v>44252</v>
      </c>
      <c r="O1433">
        <v>0</v>
      </c>
      <c r="P1433">
        <v>16666.669999999998</v>
      </c>
      <c r="R1433">
        <v>2221506000</v>
      </c>
      <c r="S1433">
        <v>161002000</v>
      </c>
      <c r="V1433" t="s">
        <v>175</v>
      </c>
      <c r="W1433" t="s">
        <v>202</v>
      </c>
      <c r="X1433" t="s">
        <v>119</v>
      </c>
      <c r="Y1433">
        <v>2</v>
      </c>
      <c r="Z1433">
        <v>2</v>
      </c>
      <c r="AA1433">
        <v>2021</v>
      </c>
      <c r="AB1433">
        <v>-16666.669999999998</v>
      </c>
      <c r="AC1433" t="s">
        <v>15</v>
      </c>
      <c r="AD1433" t="s">
        <v>72</v>
      </c>
      <c r="AE1433">
        <v>2021</v>
      </c>
      <c r="AF1433">
        <v>2021</v>
      </c>
      <c r="AU1433"/>
    </row>
    <row r="1434" spans="1:47" x14ac:dyDescent="0.35">
      <c r="A1434" t="s">
        <v>133</v>
      </c>
      <c r="B1434" t="s">
        <v>41</v>
      </c>
      <c r="C1434" t="s">
        <v>149</v>
      </c>
      <c r="D1434" t="s">
        <v>150</v>
      </c>
      <c r="E1434" t="s">
        <v>121</v>
      </c>
      <c r="G1434" t="s">
        <v>1</v>
      </c>
      <c r="H1434" t="s">
        <v>206</v>
      </c>
      <c r="K1434" t="s">
        <v>185</v>
      </c>
      <c r="L1434" t="s">
        <v>122</v>
      </c>
      <c r="M1434" s="14">
        <v>44252</v>
      </c>
      <c r="N1434" s="14">
        <v>44252</v>
      </c>
      <c r="O1434">
        <v>0</v>
      </c>
      <c r="P1434">
        <v>-60686.12</v>
      </c>
      <c r="R1434">
        <v>2220110000</v>
      </c>
      <c r="S1434">
        <v>161001000</v>
      </c>
      <c r="V1434" t="s">
        <v>133</v>
      </c>
      <c r="W1434" t="s">
        <v>195</v>
      </c>
      <c r="X1434" t="s">
        <v>134</v>
      </c>
      <c r="Y1434">
        <v>2</v>
      </c>
      <c r="Z1434">
        <v>2</v>
      </c>
      <c r="AA1434">
        <v>2021</v>
      </c>
      <c r="AB1434">
        <v>60686.12</v>
      </c>
      <c r="AC1434" t="s">
        <v>15</v>
      </c>
      <c r="AD1434" t="s">
        <v>235</v>
      </c>
      <c r="AE1434">
        <v>2021</v>
      </c>
      <c r="AF1434">
        <v>2021</v>
      </c>
      <c r="AU1434"/>
    </row>
    <row r="1435" spans="1:47" x14ac:dyDescent="0.35">
      <c r="A1435" t="s">
        <v>155</v>
      </c>
      <c r="B1435" t="s">
        <v>32</v>
      </c>
      <c r="C1435" t="s">
        <v>149</v>
      </c>
      <c r="D1435" t="s">
        <v>150</v>
      </c>
      <c r="E1435" t="s">
        <v>121</v>
      </c>
      <c r="G1435" t="s">
        <v>1</v>
      </c>
      <c r="H1435" t="s">
        <v>206</v>
      </c>
      <c r="K1435" t="s">
        <v>185</v>
      </c>
      <c r="L1435" t="s">
        <v>122</v>
      </c>
      <c r="M1435" s="14">
        <v>44252</v>
      </c>
      <c r="N1435" s="14">
        <v>44252</v>
      </c>
      <c r="O1435">
        <v>0</v>
      </c>
      <c r="P1435">
        <v>-43786.42</v>
      </c>
      <c r="R1435">
        <v>2220610000</v>
      </c>
      <c r="S1435">
        <v>161012000</v>
      </c>
      <c r="V1435" t="s">
        <v>155</v>
      </c>
      <c r="W1435" t="s">
        <v>213</v>
      </c>
      <c r="X1435" t="s">
        <v>156</v>
      </c>
      <c r="Y1435">
        <v>2</v>
      </c>
      <c r="Z1435">
        <v>2</v>
      </c>
      <c r="AA1435">
        <v>2021</v>
      </c>
      <c r="AB1435">
        <v>43786.42</v>
      </c>
      <c r="AC1435" t="s">
        <v>15</v>
      </c>
      <c r="AD1435" t="s">
        <v>14</v>
      </c>
      <c r="AE1435">
        <v>2021</v>
      </c>
      <c r="AF1435">
        <v>2021</v>
      </c>
      <c r="AU1435"/>
    </row>
    <row r="1436" spans="1:47" x14ac:dyDescent="0.35">
      <c r="A1436" t="s">
        <v>160</v>
      </c>
      <c r="B1436" t="s">
        <v>35</v>
      </c>
      <c r="C1436" t="s">
        <v>149</v>
      </c>
      <c r="D1436" t="s">
        <v>159</v>
      </c>
      <c r="E1436" t="s">
        <v>162</v>
      </c>
      <c r="G1436" t="s">
        <v>1</v>
      </c>
      <c r="K1436" t="s">
        <v>185</v>
      </c>
      <c r="L1436" t="s">
        <v>122</v>
      </c>
      <c r="M1436" s="14">
        <v>44252</v>
      </c>
      <c r="N1436" s="14">
        <v>44252</v>
      </c>
      <c r="O1436">
        <v>0</v>
      </c>
      <c r="P1436">
        <v>7943.5</v>
      </c>
      <c r="R1436">
        <v>2110672000</v>
      </c>
      <c r="S1436">
        <v>161020000</v>
      </c>
      <c r="V1436" t="s">
        <v>160</v>
      </c>
      <c r="W1436" t="s">
        <v>194</v>
      </c>
      <c r="X1436" t="s">
        <v>161</v>
      </c>
      <c r="Y1436">
        <v>2</v>
      </c>
      <c r="Z1436">
        <v>2</v>
      </c>
      <c r="AA1436">
        <v>2021</v>
      </c>
      <c r="AB1436">
        <v>7943.5</v>
      </c>
      <c r="AC1436" t="s">
        <v>15</v>
      </c>
      <c r="AD1436" t="s">
        <v>72</v>
      </c>
      <c r="AE1436">
        <v>2021</v>
      </c>
      <c r="AF1436">
        <v>2021</v>
      </c>
      <c r="AU1436"/>
    </row>
    <row r="1437" spans="1:47" x14ac:dyDescent="0.35">
      <c r="A1437" t="s">
        <v>155</v>
      </c>
      <c r="B1437" t="s">
        <v>49</v>
      </c>
      <c r="C1437" t="s">
        <v>149</v>
      </c>
      <c r="D1437" t="s">
        <v>150</v>
      </c>
      <c r="E1437" t="s">
        <v>121</v>
      </c>
      <c r="G1437" t="s">
        <v>1</v>
      </c>
      <c r="H1437" t="s">
        <v>206</v>
      </c>
      <c r="K1437" t="s">
        <v>185</v>
      </c>
      <c r="L1437" t="s">
        <v>122</v>
      </c>
      <c r="M1437" s="14">
        <v>44252</v>
      </c>
      <c r="N1437" s="14">
        <v>44252</v>
      </c>
      <c r="O1437">
        <v>0</v>
      </c>
      <c r="P1437">
        <v>-27642.15</v>
      </c>
      <c r="R1437">
        <v>2220620000</v>
      </c>
      <c r="S1437">
        <v>161012000</v>
      </c>
      <c r="V1437" t="s">
        <v>155</v>
      </c>
      <c r="W1437" t="s">
        <v>213</v>
      </c>
      <c r="X1437" t="s">
        <v>156</v>
      </c>
      <c r="Y1437">
        <v>2</v>
      </c>
      <c r="Z1437">
        <v>2</v>
      </c>
      <c r="AA1437">
        <v>2021</v>
      </c>
      <c r="AB1437">
        <v>27642.15</v>
      </c>
      <c r="AC1437" t="s">
        <v>15</v>
      </c>
      <c r="AD1437" t="s">
        <v>14</v>
      </c>
      <c r="AE1437">
        <v>2021</v>
      </c>
      <c r="AF1437">
        <v>2021</v>
      </c>
      <c r="AU1437"/>
    </row>
    <row r="1438" spans="1:47" x14ac:dyDescent="0.35">
      <c r="A1438" t="s">
        <v>160</v>
      </c>
      <c r="B1438" t="s">
        <v>35</v>
      </c>
      <c r="C1438" t="s">
        <v>149</v>
      </c>
      <c r="D1438" t="s">
        <v>159</v>
      </c>
      <c r="E1438" t="s">
        <v>162</v>
      </c>
      <c r="G1438" t="s">
        <v>1</v>
      </c>
      <c r="K1438" t="s">
        <v>185</v>
      </c>
      <c r="L1438" t="s">
        <v>122</v>
      </c>
      <c r="M1438" s="14">
        <v>44253</v>
      </c>
      <c r="N1438" s="14">
        <v>44253</v>
      </c>
      <c r="O1438">
        <v>0</v>
      </c>
      <c r="P1438">
        <v>5340.2</v>
      </c>
      <c r="R1438">
        <v>2110672000</v>
      </c>
      <c r="S1438">
        <v>161020000</v>
      </c>
      <c r="V1438" t="s">
        <v>160</v>
      </c>
      <c r="W1438" t="s">
        <v>194</v>
      </c>
      <c r="X1438" t="s">
        <v>161</v>
      </c>
      <c r="Y1438">
        <v>2</v>
      </c>
      <c r="Z1438">
        <v>2</v>
      </c>
      <c r="AA1438">
        <v>2021</v>
      </c>
      <c r="AB1438">
        <v>5340.2</v>
      </c>
      <c r="AC1438" t="s">
        <v>15</v>
      </c>
      <c r="AD1438" t="s">
        <v>72</v>
      </c>
      <c r="AE1438">
        <v>2021</v>
      </c>
      <c r="AF1438">
        <v>2021</v>
      </c>
      <c r="AU1438"/>
    </row>
    <row r="1439" spans="1:47" x14ac:dyDescent="0.35">
      <c r="A1439" t="s">
        <v>188</v>
      </c>
      <c r="B1439" t="s">
        <v>31</v>
      </c>
      <c r="C1439" t="s">
        <v>149</v>
      </c>
      <c r="D1439" t="s">
        <v>159</v>
      </c>
      <c r="E1439" t="s">
        <v>162</v>
      </c>
      <c r="G1439" t="s">
        <v>1</v>
      </c>
      <c r="K1439" t="s">
        <v>185</v>
      </c>
      <c r="L1439" t="s">
        <v>122</v>
      </c>
      <c r="M1439" s="14">
        <v>44253</v>
      </c>
      <c r="N1439" s="14">
        <v>44253</v>
      </c>
      <c r="O1439">
        <v>0</v>
      </c>
      <c r="P1439">
        <v>151.46</v>
      </c>
      <c r="R1439">
        <v>2111070000</v>
      </c>
      <c r="S1439">
        <v>162800000</v>
      </c>
      <c r="V1439" t="s">
        <v>188</v>
      </c>
      <c r="W1439" t="s">
        <v>204</v>
      </c>
      <c r="X1439" t="s">
        <v>190</v>
      </c>
      <c r="Y1439">
        <v>2</v>
      </c>
      <c r="Z1439">
        <v>2</v>
      </c>
      <c r="AA1439">
        <v>2021</v>
      </c>
      <c r="AB1439">
        <v>151.46</v>
      </c>
      <c r="AC1439" t="s">
        <v>15</v>
      </c>
      <c r="AD1439" t="s">
        <v>72</v>
      </c>
      <c r="AE1439">
        <v>2021</v>
      </c>
      <c r="AF1439">
        <v>2021</v>
      </c>
      <c r="AU1439"/>
    </row>
    <row r="1440" spans="1:47" x14ac:dyDescent="0.35">
      <c r="A1440" t="s">
        <v>193</v>
      </c>
      <c r="B1440" t="s">
        <v>29</v>
      </c>
      <c r="C1440" t="s">
        <v>149</v>
      </c>
      <c r="D1440" t="s">
        <v>159</v>
      </c>
      <c r="E1440" t="s">
        <v>162</v>
      </c>
      <c r="G1440" t="s">
        <v>1</v>
      </c>
      <c r="K1440" t="s">
        <v>185</v>
      </c>
      <c r="L1440" t="s">
        <v>122</v>
      </c>
      <c r="M1440" s="14">
        <v>44253</v>
      </c>
      <c r="N1440" s="14">
        <v>44253</v>
      </c>
      <c r="O1440">
        <v>0</v>
      </c>
      <c r="P1440">
        <v>119.05</v>
      </c>
      <c r="R1440">
        <v>2110700000</v>
      </c>
      <c r="S1440">
        <v>161900000</v>
      </c>
      <c r="V1440" t="s">
        <v>193</v>
      </c>
      <c r="W1440" t="s">
        <v>199</v>
      </c>
      <c r="X1440" t="s">
        <v>161</v>
      </c>
      <c r="Y1440">
        <v>2</v>
      </c>
      <c r="Z1440">
        <v>2</v>
      </c>
      <c r="AA1440">
        <v>2021</v>
      </c>
      <c r="AB1440">
        <v>119.05</v>
      </c>
      <c r="AC1440" t="s">
        <v>15</v>
      </c>
      <c r="AD1440" t="s">
        <v>72</v>
      </c>
      <c r="AE1440">
        <v>2021</v>
      </c>
      <c r="AF1440">
        <v>2021</v>
      </c>
      <c r="AU1440"/>
    </row>
    <row r="1441" spans="1:47" x14ac:dyDescent="0.35">
      <c r="A1441" t="s">
        <v>176</v>
      </c>
      <c r="B1441" t="s">
        <v>27</v>
      </c>
      <c r="C1441" t="s">
        <v>149</v>
      </c>
      <c r="D1441" t="s">
        <v>150</v>
      </c>
      <c r="E1441" t="s">
        <v>121</v>
      </c>
      <c r="G1441" t="s">
        <v>1</v>
      </c>
      <c r="H1441" t="s">
        <v>206</v>
      </c>
      <c r="K1441" t="s">
        <v>185</v>
      </c>
      <c r="L1441" t="s">
        <v>122</v>
      </c>
      <c r="M1441" s="14">
        <v>44253</v>
      </c>
      <c r="N1441" s="14">
        <v>44253</v>
      </c>
      <c r="O1441">
        <v>0</v>
      </c>
      <c r="P1441">
        <v>-255.52</v>
      </c>
      <c r="R1441">
        <v>2221517010</v>
      </c>
      <c r="S1441">
        <v>161002000</v>
      </c>
      <c r="V1441" t="s">
        <v>176</v>
      </c>
      <c r="W1441" t="s">
        <v>202</v>
      </c>
      <c r="X1441" t="s">
        <v>119</v>
      </c>
      <c r="Y1441">
        <v>2</v>
      </c>
      <c r="Z1441">
        <v>2</v>
      </c>
      <c r="AA1441">
        <v>2021</v>
      </c>
      <c r="AB1441">
        <v>255.52</v>
      </c>
      <c r="AC1441" t="s">
        <v>15</v>
      </c>
      <c r="AD1441" t="s">
        <v>14</v>
      </c>
      <c r="AE1441">
        <v>2021</v>
      </c>
      <c r="AF1441">
        <v>2021</v>
      </c>
      <c r="AU1441"/>
    </row>
    <row r="1442" spans="1:47" x14ac:dyDescent="0.35">
      <c r="A1442" t="s">
        <v>130</v>
      </c>
      <c r="B1442" t="s">
        <v>36</v>
      </c>
      <c r="C1442" t="s">
        <v>149</v>
      </c>
      <c r="D1442" t="s">
        <v>150</v>
      </c>
      <c r="E1442" t="s">
        <v>121</v>
      </c>
      <c r="G1442" t="s">
        <v>1</v>
      </c>
      <c r="H1442" t="s">
        <v>206</v>
      </c>
      <c r="K1442" t="s">
        <v>185</v>
      </c>
      <c r="L1442" t="s">
        <v>122</v>
      </c>
      <c r="M1442" s="14">
        <v>44253</v>
      </c>
      <c r="N1442" s="14">
        <v>44253</v>
      </c>
      <c r="O1442">
        <v>0</v>
      </c>
      <c r="P1442">
        <v>-693.03</v>
      </c>
      <c r="R1442">
        <v>2221517110</v>
      </c>
      <c r="S1442">
        <v>161001000</v>
      </c>
      <c r="V1442" t="s">
        <v>130</v>
      </c>
      <c r="W1442" t="s">
        <v>195</v>
      </c>
      <c r="X1442" t="s">
        <v>119</v>
      </c>
      <c r="Y1442">
        <v>2</v>
      </c>
      <c r="Z1442">
        <v>2</v>
      </c>
      <c r="AA1442">
        <v>2021</v>
      </c>
      <c r="AB1442">
        <v>693.03</v>
      </c>
      <c r="AC1442" t="s">
        <v>15</v>
      </c>
      <c r="AD1442" t="s">
        <v>14</v>
      </c>
      <c r="AE1442">
        <v>2021</v>
      </c>
      <c r="AF1442">
        <v>2021</v>
      </c>
      <c r="AU1442"/>
    </row>
    <row r="1443" spans="1:47" x14ac:dyDescent="0.35">
      <c r="A1443" t="s">
        <v>188</v>
      </c>
      <c r="B1443" t="s">
        <v>31</v>
      </c>
      <c r="C1443" t="s">
        <v>149</v>
      </c>
      <c r="D1443" t="s">
        <v>159</v>
      </c>
      <c r="E1443" t="s">
        <v>162</v>
      </c>
      <c r="G1443" t="s">
        <v>1</v>
      </c>
      <c r="K1443" t="s">
        <v>185</v>
      </c>
      <c r="L1443" t="s">
        <v>122</v>
      </c>
      <c r="M1443" s="14">
        <v>44253</v>
      </c>
      <c r="N1443" s="14">
        <v>44253</v>
      </c>
      <c r="O1443">
        <v>0</v>
      </c>
      <c r="P1443">
        <v>1578.35</v>
      </c>
      <c r="R1443">
        <v>2111070000</v>
      </c>
      <c r="S1443">
        <v>161001000</v>
      </c>
      <c r="V1443" t="s">
        <v>188</v>
      </c>
      <c r="W1443" t="s">
        <v>195</v>
      </c>
      <c r="X1443" t="s">
        <v>190</v>
      </c>
      <c r="Y1443">
        <v>2</v>
      </c>
      <c r="Z1443">
        <v>2</v>
      </c>
      <c r="AA1443">
        <v>2021</v>
      </c>
      <c r="AB1443">
        <v>1578.35</v>
      </c>
      <c r="AC1443" t="s">
        <v>15</v>
      </c>
      <c r="AD1443" t="s">
        <v>72</v>
      </c>
      <c r="AE1443">
        <v>2021</v>
      </c>
      <c r="AF1443">
        <v>2021</v>
      </c>
      <c r="AU1443"/>
    </row>
    <row r="1444" spans="1:47" x14ac:dyDescent="0.35">
      <c r="A1444" t="s">
        <v>176</v>
      </c>
      <c r="B1444" t="s">
        <v>27</v>
      </c>
      <c r="C1444" t="s">
        <v>149</v>
      </c>
      <c r="D1444" t="s">
        <v>150</v>
      </c>
      <c r="E1444" t="s">
        <v>121</v>
      </c>
      <c r="G1444" t="s">
        <v>1</v>
      </c>
      <c r="H1444" t="s">
        <v>206</v>
      </c>
      <c r="K1444" t="s">
        <v>185</v>
      </c>
      <c r="L1444" t="s">
        <v>122</v>
      </c>
      <c r="M1444" s="14">
        <v>44253</v>
      </c>
      <c r="N1444" s="14">
        <v>44253</v>
      </c>
      <c r="O1444">
        <v>0</v>
      </c>
      <c r="P1444">
        <v>-102.46</v>
      </c>
      <c r="R1444">
        <v>2221517010</v>
      </c>
      <c r="S1444">
        <v>161002000</v>
      </c>
      <c r="V1444" t="s">
        <v>176</v>
      </c>
      <c r="W1444" t="s">
        <v>202</v>
      </c>
      <c r="X1444" t="s">
        <v>119</v>
      </c>
      <c r="Y1444">
        <v>2</v>
      </c>
      <c r="Z1444">
        <v>2</v>
      </c>
      <c r="AA1444">
        <v>2021</v>
      </c>
      <c r="AB1444">
        <v>102.46</v>
      </c>
      <c r="AC1444" t="s">
        <v>15</v>
      </c>
      <c r="AD1444" t="s">
        <v>14</v>
      </c>
      <c r="AE1444">
        <v>2021</v>
      </c>
      <c r="AF1444">
        <v>2021</v>
      </c>
      <c r="AU1444"/>
    </row>
    <row r="1445" spans="1:47" x14ac:dyDescent="0.35">
      <c r="A1445" t="s">
        <v>160</v>
      </c>
      <c r="B1445" t="s">
        <v>25</v>
      </c>
      <c r="C1445" t="s">
        <v>149</v>
      </c>
      <c r="D1445" t="s">
        <v>159</v>
      </c>
      <c r="E1445" t="s">
        <v>162</v>
      </c>
      <c r="G1445" t="s">
        <v>1</v>
      </c>
      <c r="K1445" t="s">
        <v>185</v>
      </c>
      <c r="L1445" t="s">
        <v>122</v>
      </c>
      <c r="M1445" s="14">
        <v>44253</v>
      </c>
      <c r="N1445" s="14">
        <v>44253</v>
      </c>
      <c r="O1445">
        <v>0</v>
      </c>
      <c r="P1445">
        <v>102.46</v>
      </c>
      <c r="R1445">
        <v>2110672000</v>
      </c>
      <c r="S1445">
        <v>160000000</v>
      </c>
      <c r="V1445" t="s">
        <v>160</v>
      </c>
      <c r="W1445" t="s">
        <v>186</v>
      </c>
      <c r="X1445" t="s">
        <v>161</v>
      </c>
      <c r="Y1445">
        <v>2</v>
      </c>
      <c r="Z1445">
        <v>2</v>
      </c>
      <c r="AA1445">
        <v>2021</v>
      </c>
      <c r="AB1445">
        <v>102.46</v>
      </c>
      <c r="AC1445" t="s">
        <v>15</v>
      </c>
      <c r="AD1445" t="s">
        <v>72</v>
      </c>
      <c r="AE1445">
        <v>2021</v>
      </c>
      <c r="AF1445">
        <v>2021</v>
      </c>
      <c r="AU1445"/>
    </row>
    <row r="1446" spans="1:47" x14ac:dyDescent="0.35">
      <c r="A1446" t="s">
        <v>193</v>
      </c>
      <c r="B1446" t="s">
        <v>29</v>
      </c>
      <c r="C1446" t="s">
        <v>149</v>
      </c>
      <c r="D1446" t="s">
        <v>159</v>
      </c>
      <c r="E1446" t="s">
        <v>162</v>
      </c>
      <c r="G1446" t="s">
        <v>1</v>
      </c>
      <c r="K1446" t="s">
        <v>185</v>
      </c>
      <c r="L1446" t="s">
        <v>122</v>
      </c>
      <c r="M1446" s="14">
        <v>44253</v>
      </c>
      <c r="N1446" s="14">
        <v>44253</v>
      </c>
      <c r="O1446">
        <v>0</v>
      </c>
      <c r="P1446">
        <v>238.1</v>
      </c>
      <c r="R1446">
        <v>2110700000</v>
      </c>
      <c r="S1446">
        <v>162800000</v>
      </c>
      <c r="V1446" t="s">
        <v>193</v>
      </c>
      <c r="W1446" t="s">
        <v>204</v>
      </c>
      <c r="X1446" t="s">
        <v>161</v>
      </c>
      <c r="Y1446">
        <v>2</v>
      </c>
      <c r="Z1446">
        <v>2</v>
      </c>
      <c r="AA1446">
        <v>2021</v>
      </c>
      <c r="AB1446">
        <v>238.1</v>
      </c>
      <c r="AC1446" t="s">
        <v>15</v>
      </c>
      <c r="AD1446" t="s">
        <v>72</v>
      </c>
      <c r="AE1446">
        <v>2021</v>
      </c>
      <c r="AF1446">
        <v>2021</v>
      </c>
      <c r="AU1446"/>
    </row>
    <row r="1447" spans="1:47" x14ac:dyDescent="0.35">
      <c r="A1447" t="s">
        <v>160</v>
      </c>
      <c r="B1447" t="s">
        <v>35</v>
      </c>
      <c r="C1447" t="s">
        <v>149</v>
      </c>
      <c r="D1447" t="s">
        <v>159</v>
      </c>
      <c r="E1447" t="s">
        <v>162</v>
      </c>
      <c r="G1447" t="s">
        <v>1</v>
      </c>
      <c r="K1447" t="s">
        <v>185</v>
      </c>
      <c r="L1447" t="s">
        <v>122</v>
      </c>
      <c r="M1447" s="14">
        <v>44253</v>
      </c>
      <c r="N1447" s="14">
        <v>44253</v>
      </c>
      <c r="O1447">
        <v>0</v>
      </c>
      <c r="P1447">
        <v>6.47</v>
      </c>
      <c r="R1447">
        <v>2110672000</v>
      </c>
      <c r="S1447">
        <v>161021000</v>
      </c>
      <c r="V1447" t="s">
        <v>160</v>
      </c>
      <c r="W1447" t="s">
        <v>215</v>
      </c>
      <c r="X1447" t="s">
        <v>161</v>
      </c>
      <c r="Y1447">
        <v>2</v>
      </c>
      <c r="Z1447">
        <v>2</v>
      </c>
      <c r="AA1447">
        <v>2021</v>
      </c>
      <c r="AB1447">
        <v>6.47</v>
      </c>
      <c r="AC1447" t="s">
        <v>15</v>
      </c>
      <c r="AD1447" t="s">
        <v>72</v>
      </c>
      <c r="AE1447">
        <v>2021</v>
      </c>
      <c r="AF1447">
        <v>2021</v>
      </c>
      <c r="AU1447"/>
    </row>
    <row r="1448" spans="1:47" x14ac:dyDescent="0.35">
      <c r="A1448" t="s">
        <v>160</v>
      </c>
      <c r="B1448" t="s">
        <v>26</v>
      </c>
      <c r="C1448" t="s">
        <v>149</v>
      </c>
      <c r="D1448" t="s">
        <v>159</v>
      </c>
      <c r="E1448" t="s">
        <v>162</v>
      </c>
      <c r="G1448" t="s">
        <v>1</v>
      </c>
      <c r="K1448" t="s">
        <v>185</v>
      </c>
      <c r="L1448" t="s">
        <v>122</v>
      </c>
      <c r="M1448" s="14">
        <v>44253</v>
      </c>
      <c r="N1448" s="14">
        <v>44253</v>
      </c>
      <c r="O1448">
        <v>0</v>
      </c>
      <c r="P1448">
        <v>14.11</v>
      </c>
      <c r="R1448">
        <v>2110672000</v>
      </c>
      <c r="S1448">
        <v>161021000</v>
      </c>
      <c r="V1448" t="s">
        <v>160</v>
      </c>
      <c r="W1448" t="s">
        <v>215</v>
      </c>
      <c r="X1448" t="s">
        <v>161</v>
      </c>
      <c r="Y1448">
        <v>2</v>
      </c>
      <c r="Z1448">
        <v>2</v>
      </c>
      <c r="AA1448">
        <v>2021</v>
      </c>
      <c r="AB1448">
        <v>14.11</v>
      </c>
      <c r="AC1448" t="s">
        <v>15</v>
      </c>
      <c r="AD1448" t="s">
        <v>72</v>
      </c>
      <c r="AE1448">
        <v>2021</v>
      </c>
      <c r="AF1448">
        <v>2021</v>
      </c>
      <c r="AU1448"/>
    </row>
    <row r="1449" spans="1:47" x14ac:dyDescent="0.35">
      <c r="A1449" t="s">
        <v>188</v>
      </c>
      <c r="B1449" t="s">
        <v>31</v>
      </c>
      <c r="C1449" t="s">
        <v>149</v>
      </c>
      <c r="D1449" t="s">
        <v>159</v>
      </c>
      <c r="E1449" t="s">
        <v>162</v>
      </c>
      <c r="G1449" t="s">
        <v>1</v>
      </c>
      <c r="K1449" t="s">
        <v>185</v>
      </c>
      <c r="L1449" t="s">
        <v>122</v>
      </c>
      <c r="M1449" s="14">
        <v>44253</v>
      </c>
      <c r="N1449" s="14">
        <v>44253</v>
      </c>
      <c r="O1449">
        <v>0</v>
      </c>
      <c r="P1449">
        <v>461.82</v>
      </c>
      <c r="R1449">
        <v>2111070000</v>
      </c>
      <c r="S1449">
        <v>161001000</v>
      </c>
      <c r="V1449" t="s">
        <v>188</v>
      </c>
      <c r="W1449" t="s">
        <v>195</v>
      </c>
      <c r="X1449" t="s">
        <v>190</v>
      </c>
      <c r="Y1449">
        <v>2</v>
      </c>
      <c r="Z1449">
        <v>2</v>
      </c>
      <c r="AA1449">
        <v>2021</v>
      </c>
      <c r="AB1449">
        <v>461.82</v>
      </c>
      <c r="AC1449" t="s">
        <v>15</v>
      </c>
      <c r="AD1449" t="s">
        <v>72</v>
      </c>
      <c r="AE1449">
        <v>2021</v>
      </c>
      <c r="AF1449">
        <v>2021</v>
      </c>
      <c r="AU1449"/>
    </row>
    <row r="1450" spans="1:47" x14ac:dyDescent="0.35">
      <c r="A1450" t="s">
        <v>233</v>
      </c>
      <c r="C1450" t="s">
        <v>149</v>
      </c>
      <c r="D1450" t="s">
        <v>150</v>
      </c>
      <c r="E1450" t="s">
        <v>121</v>
      </c>
      <c r="J1450" t="s">
        <v>5</v>
      </c>
      <c r="K1450" t="s">
        <v>185</v>
      </c>
      <c r="L1450" t="s">
        <v>122</v>
      </c>
      <c r="M1450" s="14">
        <v>44232</v>
      </c>
      <c r="N1450" s="14">
        <v>44253</v>
      </c>
      <c r="P1450">
        <v>11424.71</v>
      </c>
      <c r="X1450" t="s">
        <v>234</v>
      </c>
      <c r="Y1450">
        <v>2</v>
      </c>
      <c r="Z1450">
        <v>2</v>
      </c>
      <c r="AA1450">
        <v>2021</v>
      </c>
      <c r="AB1450">
        <v>0</v>
      </c>
      <c r="AC1450" t="s">
        <v>8</v>
      </c>
      <c r="AD1450" t="s">
        <v>8</v>
      </c>
      <c r="AE1450">
        <v>2021</v>
      </c>
      <c r="AF1450">
        <v>2021</v>
      </c>
      <c r="AU1450"/>
    </row>
    <row r="1451" spans="1:47" x14ac:dyDescent="0.35">
      <c r="A1451" t="s">
        <v>133</v>
      </c>
      <c r="C1451" t="s">
        <v>149</v>
      </c>
      <c r="D1451" t="s">
        <v>150</v>
      </c>
      <c r="E1451" t="s">
        <v>121</v>
      </c>
      <c r="J1451" t="s">
        <v>6</v>
      </c>
      <c r="K1451" t="s">
        <v>185</v>
      </c>
      <c r="L1451" t="s">
        <v>122</v>
      </c>
      <c r="M1451" s="14">
        <v>44242</v>
      </c>
      <c r="N1451" s="14">
        <v>44253</v>
      </c>
      <c r="P1451">
        <v>241420.32</v>
      </c>
      <c r="X1451" t="s">
        <v>134</v>
      </c>
      <c r="Y1451">
        <v>2</v>
      </c>
      <c r="Z1451">
        <v>2</v>
      </c>
      <c r="AA1451">
        <v>2021</v>
      </c>
      <c r="AB1451">
        <v>0</v>
      </c>
      <c r="AC1451" t="s">
        <v>8</v>
      </c>
      <c r="AD1451" t="s">
        <v>8</v>
      </c>
      <c r="AE1451">
        <v>2021</v>
      </c>
      <c r="AF1451">
        <v>2021</v>
      </c>
      <c r="AU1451"/>
    </row>
    <row r="1452" spans="1:47" x14ac:dyDescent="0.35">
      <c r="A1452" t="s">
        <v>125</v>
      </c>
      <c r="C1452" t="s">
        <v>149</v>
      </c>
      <c r="D1452" t="s">
        <v>150</v>
      </c>
      <c r="E1452" t="s">
        <v>162</v>
      </c>
      <c r="K1452" t="s">
        <v>185</v>
      </c>
      <c r="L1452" t="s">
        <v>122</v>
      </c>
      <c r="M1452" s="14">
        <v>44253</v>
      </c>
      <c r="N1452" s="14">
        <v>44253</v>
      </c>
      <c r="P1452">
        <v>15286599.539999999</v>
      </c>
      <c r="X1452" t="s">
        <v>124</v>
      </c>
      <c r="Y1452">
        <v>2</v>
      </c>
      <c r="Z1452">
        <v>2</v>
      </c>
      <c r="AA1452">
        <v>2021</v>
      </c>
      <c r="AB1452">
        <v>0</v>
      </c>
      <c r="AC1452" t="s">
        <v>8</v>
      </c>
      <c r="AD1452" t="s">
        <v>8</v>
      </c>
      <c r="AE1452">
        <v>2021</v>
      </c>
      <c r="AF1452">
        <v>2021</v>
      </c>
      <c r="AU1452"/>
    </row>
    <row r="1453" spans="1:47" x14ac:dyDescent="0.35">
      <c r="A1453" t="s">
        <v>145</v>
      </c>
      <c r="C1453" t="s">
        <v>149</v>
      </c>
      <c r="D1453" t="s">
        <v>150</v>
      </c>
      <c r="E1453" t="s">
        <v>121</v>
      </c>
      <c r="J1453" t="s">
        <v>6</v>
      </c>
      <c r="K1453" t="s">
        <v>185</v>
      </c>
      <c r="L1453" t="s">
        <v>122</v>
      </c>
      <c r="M1453" s="14">
        <v>44242</v>
      </c>
      <c r="N1453" s="14">
        <v>44253</v>
      </c>
      <c r="P1453">
        <v>904.76</v>
      </c>
      <c r="X1453" t="s">
        <v>144</v>
      </c>
      <c r="Y1453">
        <v>2</v>
      </c>
      <c r="Z1453">
        <v>2</v>
      </c>
      <c r="AA1453">
        <v>2021</v>
      </c>
      <c r="AB1453">
        <v>0</v>
      </c>
      <c r="AC1453" t="s">
        <v>8</v>
      </c>
      <c r="AD1453" t="s">
        <v>8</v>
      </c>
      <c r="AE1453">
        <v>2021</v>
      </c>
      <c r="AF1453">
        <v>2021</v>
      </c>
      <c r="AU1453"/>
    </row>
    <row r="1454" spans="1:47" x14ac:dyDescent="0.35">
      <c r="A1454" t="s">
        <v>155</v>
      </c>
      <c r="C1454" t="s">
        <v>149</v>
      </c>
      <c r="D1454" t="s">
        <v>150</v>
      </c>
      <c r="E1454" t="s">
        <v>121</v>
      </c>
      <c r="J1454" t="s">
        <v>6</v>
      </c>
      <c r="K1454" t="s">
        <v>185</v>
      </c>
      <c r="L1454" t="s">
        <v>122</v>
      </c>
      <c r="M1454" s="14">
        <v>44242</v>
      </c>
      <c r="N1454" s="14">
        <v>44253</v>
      </c>
      <c r="P1454">
        <v>101723.23</v>
      </c>
      <c r="X1454" t="s">
        <v>156</v>
      </c>
      <c r="Y1454">
        <v>2</v>
      </c>
      <c r="Z1454">
        <v>2</v>
      </c>
      <c r="AA1454">
        <v>2021</v>
      </c>
      <c r="AB1454">
        <v>0</v>
      </c>
      <c r="AC1454" t="s">
        <v>8</v>
      </c>
      <c r="AD1454" t="s">
        <v>8</v>
      </c>
      <c r="AE1454">
        <v>2021</v>
      </c>
      <c r="AF1454">
        <v>2021</v>
      </c>
      <c r="AU1454"/>
    </row>
    <row r="1455" spans="1:47" x14ac:dyDescent="0.35">
      <c r="A1455" t="s">
        <v>143</v>
      </c>
      <c r="C1455" t="s">
        <v>149</v>
      </c>
      <c r="D1455" t="s">
        <v>150</v>
      </c>
      <c r="E1455" t="s">
        <v>121</v>
      </c>
      <c r="J1455" t="s">
        <v>68</v>
      </c>
      <c r="K1455" t="s">
        <v>185</v>
      </c>
      <c r="L1455" t="s">
        <v>122</v>
      </c>
      <c r="M1455" s="14">
        <v>44242</v>
      </c>
      <c r="N1455" s="14">
        <v>44253</v>
      </c>
      <c r="P1455">
        <v>1287.83</v>
      </c>
      <c r="X1455" t="s">
        <v>144</v>
      </c>
      <c r="Y1455">
        <v>2</v>
      </c>
      <c r="Z1455">
        <v>2</v>
      </c>
      <c r="AA1455">
        <v>2021</v>
      </c>
      <c r="AB1455">
        <v>0</v>
      </c>
      <c r="AC1455" t="s">
        <v>8</v>
      </c>
      <c r="AD1455" t="s">
        <v>8</v>
      </c>
      <c r="AE1455">
        <v>2021</v>
      </c>
      <c r="AF1455">
        <v>2021</v>
      </c>
      <c r="AU1455"/>
    </row>
    <row r="1456" spans="1:47" x14ac:dyDescent="0.35">
      <c r="A1456" t="s">
        <v>146</v>
      </c>
      <c r="C1456" t="s">
        <v>149</v>
      </c>
      <c r="D1456" t="s">
        <v>150</v>
      </c>
      <c r="E1456" t="s">
        <v>121</v>
      </c>
      <c r="I1456" t="s">
        <v>1</v>
      </c>
      <c r="J1456" t="s">
        <v>6</v>
      </c>
      <c r="K1456" t="s">
        <v>185</v>
      </c>
      <c r="L1456" t="s">
        <v>122</v>
      </c>
      <c r="M1456" s="14">
        <v>44242</v>
      </c>
      <c r="N1456" s="14">
        <v>44253</v>
      </c>
      <c r="P1456">
        <v>1385.71</v>
      </c>
      <c r="X1456" t="s">
        <v>147</v>
      </c>
      <c r="Y1456">
        <v>2</v>
      </c>
      <c r="Z1456">
        <v>2</v>
      </c>
      <c r="AA1456">
        <v>2021</v>
      </c>
      <c r="AB1456">
        <v>0</v>
      </c>
      <c r="AC1456" t="s">
        <v>8</v>
      </c>
      <c r="AD1456" t="s">
        <v>8</v>
      </c>
      <c r="AE1456">
        <v>2021</v>
      </c>
      <c r="AF1456">
        <v>2021</v>
      </c>
      <c r="AU1456"/>
    </row>
    <row r="1457" spans="1:47" x14ac:dyDescent="0.35">
      <c r="A1457" t="s">
        <v>145</v>
      </c>
      <c r="C1457" t="s">
        <v>149</v>
      </c>
      <c r="D1457" t="s">
        <v>150</v>
      </c>
      <c r="E1457" t="s">
        <v>121</v>
      </c>
      <c r="J1457" t="s">
        <v>6</v>
      </c>
      <c r="K1457" t="s">
        <v>185</v>
      </c>
      <c r="L1457" t="s">
        <v>122</v>
      </c>
      <c r="M1457" s="14">
        <v>44242</v>
      </c>
      <c r="N1457" s="14">
        <v>44253</v>
      </c>
      <c r="P1457">
        <v>20588.02</v>
      </c>
      <c r="X1457" t="s">
        <v>144</v>
      </c>
      <c r="Y1457">
        <v>2</v>
      </c>
      <c r="Z1457">
        <v>2</v>
      </c>
      <c r="AA1457">
        <v>2021</v>
      </c>
      <c r="AB1457">
        <v>0</v>
      </c>
      <c r="AC1457" t="s">
        <v>8</v>
      </c>
      <c r="AD1457" t="s">
        <v>8</v>
      </c>
      <c r="AE1457">
        <v>2021</v>
      </c>
      <c r="AF1457">
        <v>2021</v>
      </c>
      <c r="AU1457"/>
    </row>
    <row r="1458" spans="1:47" x14ac:dyDescent="0.35">
      <c r="A1458" t="s">
        <v>208</v>
      </c>
      <c r="C1458" t="s">
        <v>149</v>
      </c>
      <c r="D1458" t="s">
        <v>150</v>
      </c>
      <c r="E1458" t="s">
        <v>121</v>
      </c>
      <c r="I1458" t="s">
        <v>1</v>
      </c>
      <c r="J1458" t="s">
        <v>6</v>
      </c>
      <c r="K1458" t="s">
        <v>185</v>
      </c>
      <c r="L1458" t="s">
        <v>122</v>
      </c>
      <c r="M1458" s="14">
        <v>44245</v>
      </c>
      <c r="N1458" s="14">
        <v>44253</v>
      </c>
      <c r="P1458">
        <v>1390476.19</v>
      </c>
      <c r="X1458" t="s">
        <v>157</v>
      </c>
      <c r="Y1458">
        <v>2</v>
      </c>
      <c r="Z1458">
        <v>2</v>
      </c>
      <c r="AA1458">
        <v>2021</v>
      </c>
      <c r="AB1458">
        <v>0</v>
      </c>
      <c r="AC1458" t="s">
        <v>8</v>
      </c>
      <c r="AD1458" t="s">
        <v>8</v>
      </c>
      <c r="AE1458">
        <v>2021</v>
      </c>
      <c r="AF1458">
        <v>2021</v>
      </c>
      <c r="AU1458"/>
    </row>
    <row r="1459" spans="1:47" x14ac:dyDescent="0.35">
      <c r="A1459" t="s">
        <v>130</v>
      </c>
      <c r="C1459" t="s">
        <v>149</v>
      </c>
      <c r="D1459" t="s">
        <v>150</v>
      </c>
      <c r="E1459" t="s">
        <v>121</v>
      </c>
      <c r="J1459" t="s">
        <v>6</v>
      </c>
      <c r="K1459" t="s">
        <v>185</v>
      </c>
      <c r="L1459" t="s">
        <v>122</v>
      </c>
      <c r="M1459" s="14">
        <v>44242</v>
      </c>
      <c r="N1459" s="14">
        <v>44253</v>
      </c>
      <c r="P1459">
        <v>8218840.9900000002</v>
      </c>
      <c r="X1459" t="s">
        <v>119</v>
      </c>
      <c r="Y1459">
        <v>2</v>
      </c>
      <c r="Z1459">
        <v>2</v>
      </c>
      <c r="AA1459">
        <v>2021</v>
      </c>
      <c r="AB1459">
        <v>0</v>
      </c>
      <c r="AC1459" t="s">
        <v>8</v>
      </c>
      <c r="AD1459" t="s">
        <v>8</v>
      </c>
      <c r="AE1459">
        <v>2021</v>
      </c>
      <c r="AF1459">
        <v>2021</v>
      </c>
      <c r="AU1459"/>
    </row>
    <row r="1460" spans="1:47" x14ac:dyDescent="0.35">
      <c r="A1460" t="s">
        <v>130</v>
      </c>
      <c r="C1460" t="s">
        <v>149</v>
      </c>
      <c r="D1460" t="s">
        <v>150</v>
      </c>
      <c r="E1460" t="s">
        <v>121</v>
      </c>
      <c r="J1460" t="s">
        <v>6</v>
      </c>
      <c r="K1460" t="s">
        <v>185</v>
      </c>
      <c r="L1460" t="s">
        <v>122</v>
      </c>
      <c r="M1460" s="14">
        <v>44242</v>
      </c>
      <c r="N1460" s="14">
        <v>44253</v>
      </c>
      <c r="P1460">
        <v>5297406.1100000003</v>
      </c>
      <c r="X1460" t="s">
        <v>119</v>
      </c>
      <c r="Y1460">
        <v>2</v>
      </c>
      <c r="Z1460">
        <v>2</v>
      </c>
      <c r="AA1460">
        <v>2021</v>
      </c>
      <c r="AB1460">
        <v>0</v>
      </c>
      <c r="AC1460" t="s">
        <v>8</v>
      </c>
      <c r="AD1460" t="s">
        <v>8</v>
      </c>
      <c r="AE1460">
        <v>2021</v>
      </c>
      <c r="AF1460">
        <v>2021</v>
      </c>
      <c r="AU1460"/>
    </row>
    <row r="1461" spans="1:47" x14ac:dyDescent="0.35">
      <c r="A1461" t="s">
        <v>148</v>
      </c>
      <c r="C1461" t="s">
        <v>149</v>
      </c>
      <c r="D1461" t="s">
        <v>150</v>
      </c>
      <c r="E1461" t="s">
        <v>121</v>
      </c>
      <c r="J1461" t="s">
        <v>6</v>
      </c>
      <c r="K1461" t="s">
        <v>185</v>
      </c>
      <c r="L1461" t="s">
        <v>122</v>
      </c>
      <c r="M1461" s="14">
        <v>44242</v>
      </c>
      <c r="N1461" s="14">
        <v>44253</v>
      </c>
      <c r="P1461">
        <v>1141.6500000000001</v>
      </c>
      <c r="X1461" t="s">
        <v>152</v>
      </c>
      <c r="Y1461">
        <v>2</v>
      </c>
      <c r="Z1461">
        <v>2</v>
      </c>
      <c r="AA1461">
        <v>2021</v>
      </c>
      <c r="AB1461">
        <v>0</v>
      </c>
      <c r="AC1461" t="s">
        <v>8</v>
      </c>
      <c r="AD1461" t="s">
        <v>8</v>
      </c>
      <c r="AE1461">
        <v>2021</v>
      </c>
      <c r="AF1461">
        <v>2021</v>
      </c>
      <c r="AU1461"/>
    </row>
    <row r="1462" spans="1:47" x14ac:dyDescent="0.35">
      <c r="A1462" t="s">
        <v>133</v>
      </c>
      <c r="B1462" t="s">
        <v>42</v>
      </c>
      <c r="C1462" t="s">
        <v>149</v>
      </c>
      <c r="D1462" t="s">
        <v>150</v>
      </c>
      <c r="E1462" t="s">
        <v>121</v>
      </c>
      <c r="G1462" t="s">
        <v>1</v>
      </c>
      <c r="H1462" t="s">
        <v>206</v>
      </c>
      <c r="K1462" t="s">
        <v>185</v>
      </c>
      <c r="L1462" t="s">
        <v>122</v>
      </c>
      <c r="M1462" s="14">
        <v>44253</v>
      </c>
      <c r="N1462" s="14">
        <v>44253</v>
      </c>
      <c r="O1462">
        <v>0</v>
      </c>
      <c r="P1462">
        <v>-16635.87</v>
      </c>
      <c r="R1462">
        <v>2220120000</v>
      </c>
      <c r="S1462">
        <v>161001000</v>
      </c>
      <c r="V1462" t="s">
        <v>133</v>
      </c>
      <c r="W1462" t="s">
        <v>195</v>
      </c>
      <c r="X1462" t="s">
        <v>134</v>
      </c>
      <c r="Y1462">
        <v>2</v>
      </c>
      <c r="Z1462">
        <v>2</v>
      </c>
      <c r="AA1462">
        <v>2021</v>
      </c>
      <c r="AB1462">
        <v>16635.87</v>
      </c>
      <c r="AC1462" t="s">
        <v>15</v>
      </c>
      <c r="AD1462" t="s">
        <v>236</v>
      </c>
      <c r="AE1462">
        <v>2021</v>
      </c>
      <c r="AF1462">
        <v>2021</v>
      </c>
      <c r="AU1462"/>
    </row>
    <row r="1463" spans="1:47" x14ac:dyDescent="0.35">
      <c r="A1463" t="s">
        <v>130</v>
      </c>
      <c r="B1463" t="s">
        <v>34</v>
      </c>
      <c r="C1463" t="s">
        <v>149</v>
      </c>
      <c r="D1463" t="s">
        <v>150</v>
      </c>
      <c r="E1463" t="s">
        <v>121</v>
      </c>
      <c r="G1463" t="s">
        <v>1</v>
      </c>
      <c r="H1463" t="s">
        <v>206</v>
      </c>
      <c r="K1463" t="s">
        <v>185</v>
      </c>
      <c r="L1463" t="s">
        <v>122</v>
      </c>
      <c r="M1463" s="14">
        <v>44253</v>
      </c>
      <c r="N1463" s="14">
        <v>44253</v>
      </c>
      <c r="O1463">
        <v>0</v>
      </c>
      <c r="P1463">
        <v>-1123.81</v>
      </c>
      <c r="R1463">
        <v>2221511000</v>
      </c>
      <c r="S1463">
        <v>162800000</v>
      </c>
      <c r="V1463" t="s">
        <v>130</v>
      </c>
      <c r="W1463" t="s">
        <v>204</v>
      </c>
      <c r="X1463" t="s">
        <v>119</v>
      </c>
      <c r="Y1463">
        <v>2</v>
      </c>
      <c r="Z1463">
        <v>2</v>
      </c>
      <c r="AA1463">
        <v>2021</v>
      </c>
      <c r="AB1463">
        <v>1123.81</v>
      </c>
      <c r="AC1463" t="s">
        <v>15</v>
      </c>
      <c r="AD1463" t="s">
        <v>14</v>
      </c>
      <c r="AE1463">
        <v>2021</v>
      </c>
      <c r="AF1463">
        <v>2021</v>
      </c>
      <c r="AU1463"/>
    </row>
    <row r="1464" spans="1:47" x14ac:dyDescent="0.35">
      <c r="A1464" t="s">
        <v>160</v>
      </c>
      <c r="B1464" t="s">
        <v>25</v>
      </c>
      <c r="C1464" t="s">
        <v>149</v>
      </c>
      <c r="D1464" t="s">
        <v>159</v>
      </c>
      <c r="E1464" t="s">
        <v>162</v>
      </c>
      <c r="G1464" t="s">
        <v>1</v>
      </c>
      <c r="K1464" t="s">
        <v>185</v>
      </c>
      <c r="L1464" t="s">
        <v>122</v>
      </c>
      <c r="M1464" s="14">
        <v>44253</v>
      </c>
      <c r="N1464" s="14">
        <v>44253</v>
      </c>
      <c r="O1464">
        <v>0</v>
      </c>
      <c r="P1464">
        <v>309.83999999999997</v>
      </c>
      <c r="R1464">
        <v>2110672000</v>
      </c>
      <c r="S1464">
        <v>161300000</v>
      </c>
      <c r="V1464" t="s">
        <v>160</v>
      </c>
      <c r="W1464" t="s">
        <v>192</v>
      </c>
      <c r="X1464" t="s">
        <v>161</v>
      </c>
      <c r="Y1464">
        <v>2</v>
      </c>
      <c r="Z1464">
        <v>2</v>
      </c>
      <c r="AA1464">
        <v>2021</v>
      </c>
      <c r="AB1464">
        <v>309.83999999999997</v>
      </c>
      <c r="AC1464" t="s">
        <v>15</v>
      </c>
      <c r="AD1464" t="s">
        <v>72</v>
      </c>
      <c r="AE1464">
        <v>2021</v>
      </c>
      <c r="AF1464">
        <v>2021</v>
      </c>
      <c r="AU1464"/>
    </row>
    <row r="1465" spans="1:47" x14ac:dyDescent="0.35">
      <c r="A1465" t="s">
        <v>160</v>
      </c>
      <c r="B1465" t="s">
        <v>26</v>
      </c>
      <c r="C1465" t="s">
        <v>149</v>
      </c>
      <c r="D1465" t="s">
        <v>159</v>
      </c>
      <c r="E1465" t="s">
        <v>162</v>
      </c>
      <c r="G1465" t="s">
        <v>1</v>
      </c>
      <c r="K1465" t="s">
        <v>185</v>
      </c>
      <c r="L1465" t="s">
        <v>122</v>
      </c>
      <c r="M1465" s="14">
        <v>44253</v>
      </c>
      <c r="N1465" s="14">
        <v>44253</v>
      </c>
      <c r="O1465">
        <v>0</v>
      </c>
      <c r="P1465">
        <v>715.31</v>
      </c>
      <c r="R1465">
        <v>2110672000</v>
      </c>
      <c r="S1465">
        <v>162600000</v>
      </c>
      <c r="V1465" t="s">
        <v>160</v>
      </c>
      <c r="W1465" t="s">
        <v>196</v>
      </c>
      <c r="X1465" t="s">
        <v>161</v>
      </c>
      <c r="Y1465">
        <v>2</v>
      </c>
      <c r="Z1465">
        <v>2</v>
      </c>
      <c r="AA1465">
        <v>2021</v>
      </c>
      <c r="AB1465">
        <v>715.31</v>
      </c>
      <c r="AC1465" t="s">
        <v>15</v>
      </c>
      <c r="AD1465" t="s">
        <v>72</v>
      </c>
      <c r="AE1465">
        <v>2021</v>
      </c>
      <c r="AF1465">
        <v>2021</v>
      </c>
      <c r="AU1465"/>
    </row>
    <row r="1466" spans="1:47" x14ac:dyDescent="0.35">
      <c r="A1466" t="s">
        <v>160</v>
      </c>
      <c r="B1466" t="s">
        <v>25</v>
      </c>
      <c r="C1466" t="s">
        <v>149</v>
      </c>
      <c r="D1466" t="s">
        <v>159</v>
      </c>
      <c r="E1466" t="s">
        <v>162</v>
      </c>
      <c r="G1466" t="s">
        <v>1</v>
      </c>
      <c r="K1466" t="s">
        <v>185</v>
      </c>
      <c r="L1466" t="s">
        <v>122</v>
      </c>
      <c r="M1466" s="14">
        <v>44253</v>
      </c>
      <c r="N1466" s="14">
        <v>44253</v>
      </c>
      <c r="O1466">
        <v>0</v>
      </c>
      <c r="P1466">
        <v>86.97</v>
      </c>
      <c r="R1466">
        <v>2110672000</v>
      </c>
      <c r="S1466">
        <v>161600000</v>
      </c>
      <c r="V1466" t="s">
        <v>160</v>
      </c>
      <c r="W1466" t="s">
        <v>198</v>
      </c>
      <c r="X1466" t="s">
        <v>161</v>
      </c>
      <c r="Y1466">
        <v>2</v>
      </c>
      <c r="Z1466">
        <v>2</v>
      </c>
      <c r="AA1466">
        <v>2021</v>
      </c>
      <c r="AB1466">
        <v>86.97</v>
      </c>
      <c r="AC1466" t="s">
        <v>15</v>
      </c>
      <c r="AD1466" t="s">
        <v>72</v>
      </c>
      <c r="AE1466">
        <v>2021</v>
      </c>
      <c r="AF1466">
        <v>2021</v>
      </c>
      <c r="AU1466"/>
    </row>
    <row r="1467" spans="1:47" x14ac:dyDescent="0.35">
      <c r="A1467" t="s">
        <v>133</v>
      </c>
      <c r="B1467" t="s">
        <v>41</v>
      </c>
      <c r="C1467" t="s">
        <v>149</v>
      </c>
      <c r="D1467" t="s">
        <v>150</v>
      </c>
      <c r="E1467" t="s">
        <v>121</v>
      </c>
      <c r="G1467" t="s">
        <v>1</v>
      </c>
      <c r="H1467" t="s">
        <v>206</v>
      </c>
      <c r="K1467" t="s">
        <v>185</v>
      </c>
      <c r="L1467" t="s">
        <v>122</v>
      </c>
      <c r="M1467" s="14">
        <v>44253</v>
      </c>
      <c r="N1467" s="14">
        <v>44253</v>
      </c>
      <c r="O1467">
        <v>0</v>
      </c>
      <c r="P1467">
        <v>-2800876.7</v>
      </c>
      <c r="R1467">
        <v>2220110000</v>
      </c>
      <c r="S1467">
        <v>161001000</v>
      </c>
      <c r="V1467" t="s">
        <v>133</v>
      </c>
      <c r="W1467" t="s">
        <v>195</v>
      </c>
      <c r="X1467" t="s">
        <v>134</v>
      </c>
      <c r="Y1467">
        <v>2</v>
      </c>
      <c r="Z1467">
        <v>2</v>
      </c>
      <c r="AA1467">
        <v>2021</v>
      </c>
      <c r="AB1467">
        <v>2800876.7</v>
      </c>
      <c r="AC1467" t="s">
        <v>15</v>
      </c>
      <c r="AD1467" t="s">
        <v>236</v>
      </c>
      <c r="AE1467">
        <v>2021</v>
      </c>
      <c r="AF1467">
        <v>2021</v>
      </c>
      <c r="AU1467"/>
    </row>
    <row r="1468" spans="1:47" x14ac:dyDescent="0.35">
      <c r="A1468" t="s">
        <v>160</v>
      </c>
      <c r="B1468" t="s">
        <v>35</v>
      </c>
      <c r="C1468" t="s">
        <v>149</v>
      </c>
      <c r="D1468" t="s">
        <v>159</v>
      </c>
      <c r="E1468" t="s">
        <v>162</v>
      </c>
      <c r="G1468" t="s">
        <v>1</v>
      </c>
      <c r="K1468" t="s">
        <v>185</v>
      </c>
      <c r="L1468" t="s">
        <v>122</v>
      </c>
      <c r="M1468" s="14">
        <v>44253</v>
      </c>
      <c r="N1468" s="14">
        <v>44253</v>
      </c>
      <c r="O1468">
        <v>0</v>
      </c>
      <c r="P1468">
        <v>20870.02</v>
      </c>
      <c r="R1468">
        <v>2110672000</v>
      </c>
      <c r="S1468">
        <v>161020000</v>
      </c>
      <c r="V1468" t="s">
        <v>160</v>
      </c>
      <c r="W1468" t="s">
        <v>194</v>
      </c>
      <c r="X1468" t="s">
        <v>161</v>
      </c>
      <c r="Y1468">
        <v>2</v>
      </c>
      <c r="Z1468">
        <v>2</v>
      </c>
      <c r="AA1468">
        <v>2021</v>
      </c>
      <c r="AB1468">
        <v>20870.02</v>
      </c>
      <c r="AC1468" t="s">
        <v>15</v>
      </c>
      <c r="AD1468" t="s">
        <v>72</v>
      </c>
      <c r="AE1468">
        <v>2021</v>
      </c>
      <c r="AF1468">
        <v>2021</v>
      </c>
      <c r="AU1468"/>
    </row>
    <row r="1469" spans="1:47" x14ac:dyDescent="0.35">
      <c r="A1469" t="s">
        <v>143</v>
      </c>
      <c r="B1469" t="s">
        <v>48</v>
      </c>
      <c r="C1469" t="s">
        <v>149</v>
      </c>
      <c r="D1469" t="s">
        <v>159</v>
      </c>
      <c r="E1469" t="s">
        <v>121</v>
      </c>
      <c r="G1469" t="s">
        <v>1</v>
      </c>
      <c r="K1469" t="s">
        <v>185</v>
      </c>
      <c r="L1469" t="s">
        <v>122</v>
      </c>
      <c r="M1469" s="14">
        <v>44253</v>
      </c>
      <c r="N1469" s="14">
        <v>44253</v>
      </c>
      <c r="O1469">
        <v>0</v>
      </c>
      <c r="P1469">
        <v>692596.98</v>
      </c>
      <c r="R1469">
        <v>2220510000</v>
      </c>
      <c r="S1469">
        <v>161020000</v>
      </c>
      <c r="V1469" t="s">
        <v>143</v>
      </c>
      <c r="W1469" t="s">
        <v>194</v>
      </c>
      <c r="X1469" t="s">
        <v>144</v>
      </c>
      <c r="Y1469">
        <v>2</v>
      </c>
      <c r="Z1469">
        <v>2</v>
      </c>
      <c r="AA1469">
        <v>2021</v>
      </c>
      <c r="AB1469">
        <v>692596.98</v>
      </c>
      <c r="AC1469" t="s">
        <v>15</v>
      </c>
      <c r="AD1469" t="s">
        <v>72</v>
      </c>
      <c r="AE1469">
        <v>2021</v>
      </c>
      <c r="AF1469">
        <v>2021</v>
      </c>
      <c r="AU1469"/>
    </row>
    <row r="1470" spans="1:47" x14ac:dyDescent="0.35">
      <c r="A1470" t="s">
        <v>160</v>
      </c>
      <c r="B1470" t="s">
        <v>50</v>
      </c>
      <c r="C1470" t="s">
        <v>149</v>
      </c>
      <c r="D1470" t="s">
        <v>159</v>
      </c>
      <c r="E1470" t="s">
        <v>162</v>
      </c>
      <c r="G1470" t="s">
        <v>1</v>
      </c>
      <c r="K1470" t="s">
        <v>185</v>
      </c>
      <c r="L1470" t="s">
        <v>122</v>
      </c>
      <c r="M1470" s="14">
        <v>44253</v>
      </c>
      <c r="N1470" s="14">
        <v>44253</v>
      </c>
      <c r="O1470">
        <v>0</v>
      </c>
      <c r="P1470">
        <v>73.709999999999994</v>
      </c>
      <c r="R1470">
        <v>2110672000</v>
      </c>
      <c r="S1470">
        <v>162300000</v>
      </c>
      <c r="V1470" t="s">
        <v>160</v>
      </c>
      <c r="W1470" t="s">
        <v>209</v>
      </c>
      <c r="X1470" t="s">
        <v>161</v>
      </c>
      <c r="Y1470">
        <v>2</v>
      </c>
      <c r="Z1470">
        <v>2</v>
      </c>
      <c r="AA1470">
        <v>2021</v>
      </c>
      <c r="AB1470">
        <v>73.709999999999994</v>
      </c>
      <c r="AC1470" t="s">
        <v>15</v>
      </c>
      <c r="AD1470" t="s">
        <v>72</v>
      </c>
      <c r="AE1470">
        <v>2021</v>
      </c>
      <c r="AF1470">
        <v>2021</v>
      </c>
      <c r="AU1470"/>
    </row>
    <row r="1471" spans="1:47" x14ac:dyDescent="0.35">
      <c r="A1471" t="s">
        <v>160</v>
      </c>
      <c r="B1471" t="s">
        <v>25</v>
      </c>
      <c r="C1471" t="s">
        <v>149</v>
      </c>
      <c r="D1471" t="s">
        <v>159</v>
      </c>
      <c r="E1471" t="s">
        <v>162</v>
      </c>
      <c r="G1471" t="s">
        <v>1</v>
      </c>
      <c r="K1471" t="s">
        <v>185</v>
      </c>
      <c r="L1471" t="s">
        <v>122</v>
      </c>
      <c r="M1471" s="14">
        <v>44253</v>
      </c>
      <c r="N1471" s="14">
        <v>44253</v>
      </c>
      <c r="O1471">
        <v>0</v>
      </c>
      <c r="P1471">
        <v>2023.81</v>
      </c>
      <c r="R1471">
        <v>2110672000</v>
      </c>
      <c r="S1471">
        <v>161300000</v>
      </c>
      <c r="V1471" t="s">
        <v>160</v>
      </c>
      <c r="W1471" t="s">
        <v>192</v>
      </c>
      <c r="X1471" t="s">
        <v>161</v>
      </c>
      <c r="Y1471">
        <v>2</v>
      </c>
      <c r="Z1471">
        <v>2</v>
      </c>
      <c r="AA1471">
        <v>2021</v>
      </c>
      <c r="AB1471">
        <v>2023.81</v>
      </c>
      <c r="AC1471" t="s">
        <v>15</v>
      </c>
      <c r="AD1471" t="s">
        <v>72</v>
      </c>
      <c r="AE1471">
        <v>2021</v>
      </c>
      <c r="AF1471">
        <v>2021</v>
      </c>
      <c r="AU1471"/>
    </row>
    <row r="1472" spans="1:47" x14ac:dyDescent="0.35">
      <c r="A1472" t="s">
        <v>160</v>
      </c>
      <c r="B1472" t="s">
        <v>26</v>
      </c>
      <c r="C1472" t="s">
        <v>149</v>
      </c>
      <c r="D1472" t="s">
        <v>159</v>
      </c>
      <c r="E1472" t="s">
        <v>162</v>
      </c>
      <c r="G1472" t="s">
        <v>1</v>
      </c>
      <c r="K1472" t="s">
        <v>185</v>
      </c>
      <c r="L1472" t="s">
        <v>122</v>
      </c>
      <c r="M1472" s="14">
        <v>44253</v>
      </c>
      <c r="N1472" s="14">
        <v>44253</v>
      </c>
      <c r="O1472">
        <v>0</v>
      </c>
      <c r="P1472">
        <v>553.51</v>
      </c>
      <c r="R1472">
        <v>2110672000</v>
      </c>
      <c r="S1472">
        <v>162300000</v>
      </c>
      <c r="V1472" t="s">
        <v>160</v>
      </c>
      <c r="W1472" t="s">
        <v>209</v>
      </c>
      <c r="X1472" t="s">
        <v>161</v>
      </c>
      <c r="Y1472">
        <v>2</v>
      </c>
      <c r="Z1472">
        <v>2</v>
      </c>
      <c r="AA1472">
        <v>2021</v>
      </c>
      <c r="AB1472">
        <v>553.51</v>
      </c>
      <c r="AC1472" t="s">
        <v>15</v>
      </c>
      <c r="AD1472" t="s">
        <v>72</v>
      </c>
      <c r="AE1472">
        <v>2021</v>
      </c>
      <c r="AF1472">
        <v>2021</v>
      </c>
      <c r="AU1472"/>
    </row>
    <row r="1473" spans="1:47" x14ac:dyDescent="0.35">
      <c r="A1473" t="s">
        <v>160</v>
      </c>
      <c r="B1473" t="s">
        <v>25</v>
      </c>
      <c r="C1473" t="s">
        <v>149</v>
      </c>
      <c r="D1473" t="s">
        <v>159</v>
      </c>
      <c r="E1473" t="s">
        <v>162</v>
      </c>
      <c r="G1473" t="s">
        <v>1</v>
      </c>
      <c r="K1473" t="s">
        <v>185</v>
      </c>
      <c r="L1473" t="s">
        <v>122</v>
      </c>
      <c r="M1473" s="14">
        <v>44253</v>
      </c>
      <c r="N1473" s="14">
        <v>44253</v>
      </c>
      <c r="O1473">
        <v>0</v>
      </c>
      <c r="P1473">
        <v>750.64</v>
      </c>
      <c r="R1473">
        <v>2110672000</v>
      </c>
      <c r="S1473">
        <v>161300000</v>
      </c>
      <c r="V1473" t="s">
        <v>160</v>
      </c>
      <c r="W1473" t="s">
        <v>192</v>
      </c>
      <c r="X1473" t="s">
        <v>161</v>
      </c>
      <c r="Y1473">
        <v>2</v>
      </c>
      <c r="Z1473">
        <v>2</v>
      </c>
      <c r="AA1473">
        <v>2021</v>
      </c>
      <c r="AB1473">
        <v>750.64</v>
      </c>
      <c r="AC1473" t="s">
        <v>15</v>
      </c>
      <c r="AD1473" t="s">
        <v>72</v>
      </c>
      <c r="AE1473">
        <v>2021</v>
      </c>
      <c r="AF1473">
        <v>2021</v>
      </c>
      <c r="AU1473"/>
    </row>
    <row r="1474" spans="1:47" x14ac:dyDescent="0.35">
      <c r="A1474" t="s">
        <v>160</v>
      </c>
      <c r="B1474" t="s">
        <v>35</v>
      </c>
      <c r="C1474" t="s">
        <v>149</v>
      </c>
      <c r="D1474" t="s">
        <v>159</v>
      </c>
      <c r="E1474" t="s">
        <v>162</v>
      </c>
      <c r="G1474" t="s">
        <v>1</v>
      </c>
      <c r="K1474" t="s">
        <v>185</v>
      </c>
      <c r="L1474" t="s">
        <v>122</v>
      </c>
      <c r="M1474" s="14">
        <v>44253</v>
      </c>
      <c r="N1474" s="14">
        <v>44253</v>
      </c>
      <c r="O1474">
        <v>0</v>
      </c>
      <c r="P1474">
        <v>4953.1499999999996</v>
      </c>
      <c r="R1474">
        <v>2110672000</v>
      </c>
      <c r="S1474">
        <v>161020000</v>
      </c>
      <c r="V1474" t="s">
        <v>160</v>
      </c>
      <c r="W1474" t="s">
        <v>194</v>
      </c>
      <c r="X1474" t="s">
        <v>161</v>
      </c>
      <c r="Y1474">
        <v>2</v>
      </c>
      <c r="Z1474">
        <v>2</v>
      </c>
      <c r="AA1474">
        <v>2021</v>
      </c>
      <c r="AB1474">
        <v>4953.1499999999996</v>
      </c>
      <c r="AC1474" t="s">
        <v>15</v>
      </c>
      <c r="AD1474" t="s">
        <v>72</v>
      </c>
      <c r="AE1474">
        <v>2021</v>
      </c>
      <c r="AF1474">
        <v>2021</v>
      </c>
      <c r="AU1474"/>
    </row>
    <row r="1475" spans="1:47" x14ac:dyDescent="0.35">
      <c r="A1475" t="s">
        <v>130</v>
      </c>
      <c r="B1475" t="s">
        <v>36</v>
      </c>
      <c r="C1475" t="s">
        <v>149</v>
      </c>
      <c r="D1475" t="s">
        <v>150</v>
      </c>
      <c r="E1475" t="s">
        <v>121</v>
      </c>
      <c r="G1475" t="s">
        <v>1</v>
      </c>
      <c r="H1475" t="s">
        <v>206</v>
      </c>
      <c r="K1475" t="s">
        <v>185</v>
      </c>
      <c r="L1475" t="s">
        <v>122</v>
      </c>
      <c r="M1475" s="14">
        <v>44253</v>
      </c>
      <c r="N1475" s="14">
        <v>44253</v>
      </c>
      <c r="O1475">
        <v>0</v>
      </c>
      <c r="P1475">
        <v>-57.66</v>
      </c>
      <c r="R1475">
        <v>2221517110</v>
      </c>
      <c r="S1475">
        <v>161003000</v>
      </c>
      <c r="V1475" t="s">
        <v>130</v>
      </c>
      <c r="W1475" t="s">
        <v>232</v>
      </c>
      <c r="X1475" t="s">
        <v>119</v>
      </c>
      <c r="Y1475">
        <v>2</v>
      </c>
      <c r="Z1475">
        <v>2</v>
      </c>
      <c r="AA1475">
        <v>2021</v>
      </c>
      <c r="AB1475">
        <v>57.66</v>
      </c>
      <c r="AC1475" t="s">
        <v>15</v>
      </c>
      <c r="AD1475" t="s">
        <v>14</v>
      </c>
      <c r="AE1475">
        <v>2021</v>
      </c>
      <c r="AF1475">
        <v>2021</v>
      </c>
      <c r="AU1475"/>
    </row>
    <row r="1476" spans="1:47" x14ac:dyDescent="0.35">
      <c r="A1476" t="s">
        <v>160</v>
      </c>
      <c r="B1476" t="s">
        <v>35</v>
      </c>
      <c r="C1476" t="s">
        <v>149</v>
      </c>
      <c r="D1476" t="s">
        <v>159</v>
      </c>
      <c r="E1476" t="s">
        <v>162</v>
      </c>
      <c r="G1476" t="s">
        <v>1</v>
      </c>
      <c r="K1476" t="s">
        <v>185</v>
      </c>
      <c r="L1476" t="s">
        <v>122</v>
      </c>
      <c r="M1476" s="14">
        <v>44253</v>
      </c>
      <c r="N1476" s="14">
        <v>44253</v>
      </c>
      <c r="O1476">
        <v>0</v>
      </c>
      <c r="P1476">
        <v>5.18</v>
      </c>
      <c r="R1476">
        <v>2110672000</v>
      </c>
      <c r="S1476">
        <v>161021000</v>
      </c>
      <c r="V1476" t="s">
        <v>160</v>
      </c>
      <c r="W1476" t="s">
        <v>215</v>
      </c>
      <c r="X1476" t="s">
        <v>161</v>
      </c>
      <c r="Y1476">
        <v>2</v>
      </c>
      <c r="Z1476">
        <v>2</v>
      </c>
      <c r="AA1476">
        <v>2021</v>
      </c>
      <c r="AB1476">
        <v>5.18</v>
      </c>
      <c r="AC1476" t="s">
        <v>15</v>
      </c>
      <c r="AD1476" t="s">
        <v>72</v>
      </c>
      <c r="AE1476">
        <v>2021</v>
      </c>
      <c r="AF1476">
        <v>2021</v>
      </c>
      <c r="AU1476"/>
    </row>
    <row r="1477" spans="1:47" x14ac:dyDescent="0.35">
      <c r="A1477" t="s">
        <v>160</v>
      </c>
      <c r="B1477" t="s">
        <v>26</v>
      </c>
      <c r="C1477" t="s">
        <v>149</v>
      </c>
      <c r="D1477" t="s">
        <v>159</v>
      </c>
      <c r="E1477" t="s">
        <v>162</v>
      </c>
      <c r="G1477" t="s">
        <v>1</v>
      </c>
      <c r="K1477" t="s">
        <v>185</v>
      </c>
      <c r="L1477" t="s">
        <v>122</v>
      </c>
      <c r="M1477" s="14">
        <v>44253</v>
      </c>
      <c r="N1477" s="14">
        <v>44253</v>
      </c>
      <c r="O1477">
        <v>0</v>
      </c>
      <c r="P1477">
        <v>4169.08</v>
      </c>
      <c r="R1477">
        <v>2110672000</v>
      </c>
      <c r="S1477">
        <v>162200000</v>
      </c>
      <c r="V1477" t="s">
        <v>160</v>
      </c>
      <c r="W1477" t="s">
        <v>229</v>
      </c>
      <c r="X1477" t="s">
        <v>161</v>
      </c>
      <c r="Y1477">
        <v>2</v>
      </c>
      <c r="Z1477">
        <v>2</v>
      </c>
      <c r="AA1477">
        <v>2021</v>
      </c>
      <c r="AB1477">
        <v>4169.08</v>
      </c>
      <c r="AC1477" t="s">
        <v>15</v>
      </c>
      <c r="AD1477" t="s">
        <v>72</v>
      </c>
      <c r="AE1477">
        <v>2021</v>
      </c>
      <c r="AF1477">
        <v>2021</v>
      </c>
      <c r="AU1477"/>
    </row>
    <row r="1478" spans="1:47" x14ac:dyDescent="0.35">
      <c r="A1478" t="s">
        <v>155</v>
      </c>
      <c r="B1478" t="s">
        <v>32</v>
      </c>
      <c r="C1478" t="s">
        <v>149</v>
      </c>
      <c r="D1478" t="s">
        <v>150</v>
      </c>
      <c r="E1478" t="s">
        <v>121</v>
      </c>
      <c r="G1478" t="s">
        <v>1</v>
      </c>
      <c r="H1478" t="s">
        <v>206</v>
      </c>
      <c r="K1478" t="s">
        <v>185</v>
      </c>
      <c r="L1478" t="s">
        <v>122</v>
      </c>
      <c r="M1478" s="14">
        <v>44253</v>
      </c>
      <c r="N1478" s="14">
        <v>44253</v>
      </c>
      <c r="O1478">
        <v>0</v>
      </c>
      <c r="P1478">
        <v>-14285.71</v>
      </c>
      <c r="R1478">
        <v>2220610000</v>
      </c>
      <c r="S1478">
        <v>161012000</v>
      </c>
      <c r="V1478" t="s">
        <v>155</v>
      </c>
      <c r="W1478" t="s">
        <v>213</v>
      </c>
      <c r="X1478" t="s">
        <v>156</v>
      </c>
      <c r="Y1478">
        <v>2</v>
      </c>
      <c r="Z1478">
        <v>2</v>
      </c>
      <c r="AA1478">
        <v>2021</v>
      </c>
      <c r="AB1478">
        <v>14285.71</v>
      </c>
      <c r="AC1478" t="s">
        <v>15</v>
      </c>
      <c r="AD1478" t="s">
        <v>14</v>
      </c>
      <c r="AE1478">
        <v>2021</v>
      </c>
      <c r="AF1478">
        <v>2021</v>
      </c>
      <c r="AU1478"/>
    </row>
    <row r="1479" spans="1:47" x14ac:dyDescent="0.35">
      <c r="A1479" t="s">
        <v>126</v>
      </c>
      <c r="C1479" t="s">
        <v>180</v>
      </c>
      <c r="D1479" t="s">
        <v>150</v>
      </c>
      <c r="E1479" t="s">
        <v>162</v>
      </c>
      <c r="L1479" t="s">
        <v>122</v>
      </c>
      <c r="M1479" s="14">
        <v>44255</v>
      </c>
      <c r="N1479" s="14">
        <v>44255</v>
      </c>
      <c r="P1479">
        <v>34529634.93</v>
      </c>
      <c r="X1479" t="s">
        <v>127</v>
      </c>
      <c r="Y1479">
        <v>2</v>
      </c>
      <c r="Z1479">
        <v>2</v>
      </c>
      <c r="AA1479">
        <v>2021</v>
      </c>
      <c r="AB1479">
        <v>0</v>
      </c>
      <c r="AC1479" t="s">
        <v>8</v>
      </c>
      <c r="AD1479" t="s">
        <v>8</v>
      </c>
      <c r="AE1479">
        <v>2021</v>
      </c>
      <c r="AF1479">
        <v>2021</v>
      </c>
      <c r="AU1479"/>
    </row>
    <row r="1480" spans="1:47" x14ac:dyDescent="0.35">
      <c r="A1480" t="s">
        <v>188</v>
      </c>
      <c r="B1480" t="s">
        <v>31</v>
      </c>
      <c r="C1480" t="s">
        <v>149</v>
      </c>
      <c r="D1480" t="s">
        <v>159</v>
      </c>
      <c r="E1480" t="s">
        <v>162</v>
      </c>
      <c r="G1480" t="s">
        <v>1</v>
      </c>
      <c r="K1480" t="s">
        <v>185</v>
      </c>
      <c r="L1480" t="s">
        <v>122</v>
      </c>
      <c r="M1480" s="14">
        <v>44256</v>
      </c>
      <c r="N1480" s="14">
        <v>44256</v>
      </c>
      <c r="O1480">
        <v>0</v>
      </c>
      <c r="P1480">
        <v>39.78</v>
      </c>
      <c r="R1480">
        <v>2111070000</v>
      </c>
      <c r="S1480">
        <v>161001000</v>
      </c>
      <c r="V1480" t="s">
        <v>188</v>
      </c>
      <c r="W1480" t="s">
        <v>195</v>
      </c>
      <c r="X1480" t="s">
        <v>190</v>
      </c>
      <c r="Y1480">
        <v>3</v>
      </c>
      <c r="Z1480">
        <v>3</v>
      </c>
      <c r="AA1480">
        <v>2021</v>
      </c>
      <c r="AB1480">
        <v>39.78</v>
      </c>
      <c r="AC1480" t="s">
        <v>10</v>
      </c>
      <c r="AD1480" t="s">
        <v>72</v>
      </c>
      <c r="AE1480">
        <v>2021</v>
      </c>
      <c r="AF1480">
        <v>2021</v>
      </c>
      <c r="AU1480"/>
    </row>
    <row r="1481" spans="1:47" x14ac:dyDescent="0.35">
      <c r="A1481" t="s">
        <v>160</v>
      </c>
      <c r="B1481" t="s">
        <v>25</v>
      </c>
      <c r="C1481" t="s">
        <v>149</v>
      </c>
      <c r="D1481" t="s">
        <v>159</v>
      </c>
      <c r="E1481" t="s">
        <v>162</v>
      </c>
      <c r="G1481" t="s">
        <v>1</v>
      </c>
      <c r="K1481" t="s">
        <v>185</v>
      </c>
      <c r="L1481" t="s">
        <v>122</v>
      </c>
      <c r="M1481" s="14">
        <v>44256</v>
      </c>
      <c r="N1481" s="14">
        <v>44256</v>
      </c>
      <c r="O1481">
        <v>0</v>
      </c>
      <c r="P1481">
        <v>169.95</v>
      </c>
      <c r="R1481">
        <v>2110672000</v>
      </c>
      <c r="S1481">
        <v>161600000</v>
      </c>
      <c r="V1481" t="s">
        <v>160</v>
      </c>
      <c r="W1481" t="s">
        <v>198</v>
      </c>
      <c r="X1481" t="s">
        <v>161</v>
      </c>
      <c r="Y1481">
        <v>3</v>
      </c>
      <c r="Z1481">
        <v>3</v>
      </c>
      <c r="AA1481">
        <v>2021</v>
      </c>
      <c r="AB1481">
        <v>169.95</v>
      </c>
      <c r="AC1481" t="s">
        <v>10</v>
      </c>
      <c r="AD1481" t="s">
        <v>72</v>
      </c>
      <c r="AE1481">
        <v>2021</v>
      </c>
      <c r="AF1481">
        <v>2021</v>
      </c>
      <c r="AU1481"/>
    </row>
    <row r="1482" spans="1:47" x14ac:dyDescent="0.35">
      <c r="A1482" t="s">
        <v>193</v>
      </c>
      <c r="B1482" t="s">
        <v>29</v>
      </c>
      <c r="C1482" t="s">
        <v>149</v>
      </c>
      <c r="D1482" t="s">
        <v>159</v>
      </c>
      <c r="E1482" t="s">
        <v>162</v>
      </c>
      <c r="G1482" t="s">
        <v>1</v>
      </c>
      <c r="K1482" t="s">
        <v>185</v>
      </c>
      <c r="L1482" t="s">
        <v>122</v>
      </c>
      <c r="M1482" s="14">
        <v>44256</v>
      </c>
      <c r="N1482" s="14">
        <v>44256</v>
      </c>
      <c r="O1482">
        <v>0</v>
      </c>
      <c r="P1482">
        <v>119.05</v>
      </c>
      <c r="R1482">
        <v>2110700000</v>
      </c>
      <c r="S1482">
        <v>161900000</v>
      </c>
      <c r="V1482" t="s">
        <v>193</v>
      </c>
      <c r="W1482" t="s">
        <v>199</v>
      </c>
      <c r="X1482" t="s">
        <v>161</v>
      </c>
      <c r="Y1482">
        <v>3</v>
      </c>
      <c r="Z1482">
        <v>3</v>
      </c>
      <c r="AA1482">
        <v>2021</v>
      </c>
      <c r="AB1482">
        <v>119.05</v>
      </c>
      <c r="AC1482" t="s">
        <v>10</v>
      </c>
      <c r="AD1482" t="s">
        <v>72</v>
      </c>
      <c r="AE1482">
        <v>2021</v>
      </c>
      <c r="AF1482">
        <v>2021</v>
      </c>
      <c r="AU1482"/>
    </row>
    <row r="1483" spans="1:47" x14ac:dyDescent="0.35">
      <c r="A1483" t="s">
        <v>160</v>
      </c>
      <c r="B1483" t="s">
        <v>28</v>
      </c>
      <c r="C1483" t="s">
        <v>149</v>
      </c>
      <c r="D1483" t="s">
        <v>159</v>
      </c>
      <c r="E1483" t="s">
        <v>162</v>
      </c>
      <c r="G1483" t="s">
        <v>1</v>
      </c>
      <c r="K1483" t="s">
        <v>185</v>
      </c>
      <c r="L1483" t="s">
        <v>122</v>
      </c>
      <c r="M1483" s="14">
        <v>44256</v>
      </c>
      <c r="N1483" s="14">
        <v>44256</v>
      </c>
      <c r="O1483">
        <v>0</v>
      </c>
      <c r="P1483">
        <v>49.92</v>
      </c>
      <c r="R1483">
        <v>2110672000</v>
      </c>
      <c r="S1483">
        <v>161900000</v>
      </c>
      <c r="V1483" t="s">
        <v>160</v>
      </c>
      <c r="W1483" t="s">
        <v>199</v>
      </c>
      <c r="X1483" t="s">
        <v>161</v>
      </c>
      <c r="Y1483">
        <v>3</v>
      </c>
      <c r="Z1483">
        <v>3</v>
      </c>
      <c r="AA1483">
        <v>2021</v>
      </c>
      <c r="AB1483">
        <v>49.92</v>
      </c>
      <c r="AC1483" t="s">
        <v>10</v>
      </c>
      <c r="AD1483" t="s">
        <v>72</v>
      </c>
      <c r="AE1483">
        <v>2021</v>
      </c>
      <c r="AF1483">
        <v>2021</v>
      </c>
      <c r="AU1483"/>
    </row>
    <row r="1484" spans="1:47" x14ac:dyDescent="0.35">
      <c r="A1484" t="s">
        <v>193</v>
      </c>
      <c r="B1484" t="s">
        <v>29</v>
      </c>
      <c r="C1484" t="s">
        <v>149</v>
      </c>
      <c r="D1484" t="s">
        <v>159</v>
      </c>
      <c r="E1484" t="s">
        <v>162</v>
      </c>
      <c r="G1484" t="s">
        <v>1</v>
      </c>
      <c r="K1484" t="s">
        <v>185</v>
      </c>
      <c r="L1484" t="s">
        <v>122</v>
      </c>
      <c r="M1484" s="14">
        <v>44256</v>
      </c>
      <c r="N1484" s="14">
        <v>44256</v>
      </c>
      <c r="O1484">
        <v>0</v>
      </c>
      <c r="P1484">
        <v>142.86000000000001</v>
      </c>
      <c r="R1484">
        <v>2110700000</v>
      </c>
      <c r="S1484">
        <v>162700000</v>
      </c>
      <c r="V1484" t="s">
        <v>193</v>
      </c>
      <c r="W1484" t="s">
        <v>200</v>
      </c>
      <c r="X1484" t="s">
        <v>161</v>
      </c>
      <c r="Y1484">
        <v>3</v>
      </c>
      <c r="Z1484">
        <v>3</v>
      </c>
      <c r="AA1484">
        <v>2021</v>
      </c>
      <c r="AB1484">
        <v>142.86000000000001</v>
      </c>
      <c r="AC1484" t="s">
        <v>10</v>
      </c>
      <c r="AD1484" t="s">
        <v>72</v>
      </c>
      <c r="AE1484">
        <v>2021</v>
      </c>
      <c r="AF1484">
        <v>2021</v>
      </c>
      <c r="AU1484"/>
    </row>
    <row r="1485" spans="1:47" x14ac:dyDescent="0.35">
      <c r="A1485" t="s">
        <v>160</v>
      </c>
      <c r="B1485" t="s">
        <v>25</v>
      </c>
      <c r="C1485" t="s">
        <v>149</v>
      </c>
      <c r="D1485" t="s">
        <v>159</v>
      </c>
      <c r="E1485" t="s">
        <v>162</v>
      </c>
      <c r="G1485" t="s">
        <v>1</v>
      </c>
      <c r="K1485" t="s">
        <v>185</v>
      </c>
      <c r="L1485" t="s">
        <v>122</v>
      </c>
      <c r="M1485" s="14">
        <v>44256</v>
      </c>
      <c r="N1485" s="14">
        <v>44256</v>
      </c>
      <c r="O1485">
        <v>0</v>
      </c>
      <c r="P1485">
        <v>291.89999999999998</v>
      </c>
      <c r="R1485">
        <v>2110672000</v>
      </c>
      <c r="S1485">
        <v>161300000</v>
      </c>
      <c r="V1485" t="s">
        <v>160</v>
      </c>
      <c r="W1485" t="s">
        <v>192</v>
      </c>
      <c r="X1485" t="s">
        <v>161</v>
      </c>
      <c r="Y1485">
        <v>3</v>
      </c>
      <c r="Z1485">
        <v>3</v>
      </c>
      <c r="AA1485">
        <v>2021</v>
      </c>
      <c r="AB1485">
        <v>291.89999999999998</v>
      </c>
      <c r="AC1485" t="s">
        <v>10</v>
      </c>
      <c r="AD1485" t="s">
        <v>72</v>
      </c>
      <c r="AE1485">
        <v>2021</v>
      </c>
      <c r="AF1485">
        <v>2021</v>
      </c>
      <c r="AU1485"/>
    </row>
    <row r="1486" spans="1:47" x14ac:dyDescent="0.35">
      <c r="A1486" t="s">
        <v>193</v>
      </c>
      <c r="B1486" t="s">
        <v>29</v>
      </c>
      <c r="C1486" t="s">
        <v>149</v>
      </c>
      <c r="D1486" t="s">
        <v>159</v>
      </c>
      <c r="E1486" t="s">
        <v>162</v>
      </c>
      <c r="G1486" t="s">
        <v>1</v>
      </c>
      <c r="K1486" t="s">
        <v>185</v>
      </c>
      <c r="L1486" t="s">
        <v>122</v>
      </c>
      <c r="M1486" s="14">
        <v>44256</v>
      </c>
      <c r="N1486" s="14">
        <v>44256</v>
      </c>
      <c r="O1486">
        <v>0</v>
      </c>
      <c r="P1486">
        <v>35.71</v>
      </c>
      <c r="R1486">
        <v>2110700000</v>
      </c>
      <c r="S1486">
        <v>162600000</v>
      </c>
      <c r="V1486" t="s">
        <v>193</v>
      </c>
      <c r="W1486" t="s">
        <v>196</v>
      </c>
      <c r="X1486" t="s">
        <v>161</v>
      </c>
      <c r="Y1486">
        <v>3</v>
      </c>
      <c r="Z1486">
        <v>3</v>
      </c>
      <c r="AA1486">
        <v>2021</v>
      </c>
      <c r="AB1486">
        <v>35.71</v>
      </c>
      <c r="AC1486" t="s">
        <v>10</v>
      </c>
      <c r="AD1486" t="s">
        <v>72</v>
      </c>
      <c r="AE1486">
        <v>2021</v>
      </c>
      <c r="AF1486">
        <v>2021</v>
      </c>
      <c r="AU1486"/>
    </row>
    <row r="1487" spans="1:47" x14ac:dyDescent="0.35">
      <c r="A1487" t="s">
        <v>160</v>
      </c>
      <c r="B1487" t="s">
        <v>50</v>
      </c>
      <c r="C1487" t="s">
        <v>149</v>
      </c>
      <c r="D1487" t="s">
        <v>159</v>
      </c>
      <c r="E1487" t="s">
        <v>162</v>
      </c>
      <c r="G1487" t="s">
        <v>1</v>
      </c>
      <c r="K1487" t="s">
        <v>185</v>
      </c>
      <c r="L1487" t="s">
        <v>122</v>
      </c>
      <c r="M1487" s="14">
        <v>44256</v>
      </c>
      <c r="N1487" s="14">
        <v>44256</v>
      </c>
      <c r="O1487">
        <v>0</v>
      </c>
      <c r="P1487">
        <v>52.12</v>
      </c>
      <c r="R1487">
        <v>2110672000</v>
      </c>
      <c r="S1487">
        <v>162300000</v>
      </c>
      <c r="V1487" t="s">
        <v>160</v>
      </c>
      <c r="W1487" t="s">
        <v>209</v>
      </c>
      <c r="X1487" t="s">
        <v>161</v>
      </c>
      <c r="Y1487">
        <v>3</v>
      </c>
      <c r="Z1487">
        <v>3</v>
      </c>
      <c r="AA1487">
        <v>2021</v>
      </c>
      <c r="AB1487">
        <v>52.12</v>
      </c>
      <c r="AC1487" t="s">
        <v>10</v>
      </c>
      <c r="AD1487" t="s">
        <v>72</v>
      </c>
      <c r="AE1487">
        <v>2021</v>
      </c>
      <c r="AF1487">
        <v>2021</v>
      </c>
      <c r="AU1487"/>
    </row>
    <row r="1488" spans="1:47" x14ac:dyDescent="0.35">
      <c r="A1488" t="s">
        <v>193</v>
      </c>
      <c r="B1488" t="s">
        <v>29</v>
      </c>
      <c r="C1488" t="s">
        <v>149</v>
      </c>
      <c r="D1488" t="s">
        <v>159</v>
      </c>
      <c r="E1488" t="s">
        <v>162</v>
      </c>
      <c r="G1488" t="s">
        <v>1</v>
      </c>
      <c r="K1488" t="s">
        <v>185</v>
      </c>
      <c r="L1488" t="s">
        <v>122</v>
      </c>
      <c r="M1488" s="14">
        <v>44256</v>
      </c>
      <c r="N1488" s="14">
        <v>44256</v>
      </c>
      <c r="O1488">
        <v>0</v>
      </c>
      <c r="P1488">
        <v>59.52</v>
      </c>
      <c r="R1488">
        <v>2110700000</v>
      </c>
      <c r="S1488">
        <v>161700000</v>
      </c>
      <c r="V1488" t="s">
        <v>193</v>
      </c>
      <c r="W1488" t="s">
        <v>210</v>
      </c>
      <c r="X1488" t="s">
        <v>161</v>
      </c>
      <c r="Y1488">
        <v>3</v>
      </c>
      <c r="Z1488">
        <v>3</v>
      </c>
      <c r="AA1488">
        <v>2021</v>
      </c>
      <c r="AB1488">
        <v>59.52</v>
      </c>
      <c r="AC1488" t="s">
        <v>10</v>
      </c>
      <c r="AD1488" t="s">
        <v>72</v>
      </c>
      <c r="AE1488">
        <v>2021</v>
      </c>
      <c r="AF1488">
        <v>2021</v>
      </c>
      <c r="AU1488"/>
    </row>
    <row r="1489" spans="1:47" x14ac:dyDescent="0.35">
      <c r="A1489" t="s">
        <v>153</v>
      </c>
      <c r="C1489" t="s">
        <v>120</v>
      </c>
      <c r="D1489" t="s">
        <v>150</v>
      </c>
      <c r="E1489" t="s">
        <v>121</v>
      </c>
      <c r="L1489" t="s">
        <v>129</v>
      </c>
      <c r="M1489" s="14">
        <v>44256</v>
      </c>
      <c r="N1489" s="14">
        <v>44256</v>
      </c>
      <c r="O1489">
        <v>0</v>
      </c>
      <c r="X1489" t="s">
        <v>154</v>
      </c>
      <c r="Y1489">
        <v>3</v>
      </c>
      <c r="Z1489">
        <v>3</v>
      </c>
      <c r="AA1489">
        <v>2021</v>
      </c>
      <c r="AB1489">
        <v>0</v>
      </c>
      <c r="AC1489" t="s">
        <v>8</v>
      </c>
      <c r="AD1489" t="s">
        <v>8</v>
      </c>
      <c r="AE1489">
        <v>2021</v>
      </c>
      <c r="AF1489">
        <v>2021</v>
      </c>
      <c r="AU1489"/>
    </row>
    <row r="1490" spans="1:47" x14ac:dyDescent="0.35">
      <c r="A1490" t="s">
        <v>146</v>
      </c>
      <c r="C1490" t="s">
        <v>120</v>
      </c>
      <c r="D1490" t="s">
        <v>150</v>
      </c>
      <c r="E1490" t="s">
        <v>121</v>
      </c>
      <c r="L1490" t="s">
        <v>129</v>
      </c>
      <c r="M1490" s="14">
        <v>44256</v>
      </c>
      <c r="N1490" s="14">
        <v>44256</v>
      </c>
      <c r="O1490">
        <v>0</v>
      </c>
      <c r="X1490" t="s">
        <v>147</v>
      </c>
      <c r="Y1490">
        <v>3</v>
      </c>
      <c r="Z1490">
        <v>3</v>
      </c>
      <c r="AA1490">
        <v>2021</v>
      </c>
      <c r="AB1490">
        <v>0</v>
      </c>
      <c r="AC1490" t="s">
        <v>8</v>
      </c>
      <c r="AD1490" t="s">
        <v>8</v>
      </c>
      <c r="AE1490">
        <v>2021</v>
      </c>
      <c r="AF1490">
        <v>2021</v>
      </c>
      <c r="AU1490"/>
    </row>
    <row r="1491" spans="1:47" x14ac:dyDescent="0.35">
      <c r="A1491" t="s">
        <v>141</v>
      </c>
      <c r="C1491" t="s">
        <v>120</v>
      </c>
      <c r="D1491" t="s">
        <v>150</v>
      </c>
      <c r="E1491" t="s">
        <v>121</v>
      </c>
      <c r="L1491" t="s">
        <v>129</v>
      </c>
      <c r="M1491" s="14">
        <v>44256</v>
      </c>
      <c r="N1491" s="14">
        <v>44256</v>
      </c>
      <c r="O1491">
        <v>0</v>
      </c>
      <c r="X1491" t="s">
        <v>142</v>
      </c>
      <c r="Y1491">
        <v>3</v>
      </c>
      <c r="Z1491">
        <v>3</v>
      </c>
      <c r="AA1491">
        <v>2021</v>
      </c>
      <c r="AB1491">
        <v>0</v>
      </c>
      <c r="AC1491" t="s">
        <v>8</v>
      </c>
      <c r="AD1491" t="s">
        <v>8</v>
      </c>
      <c r="AE1491">
        <v>2021</v>
      </c>
      <c r="AF1491">
        <v>2021</v>
      </c>
      <c r="AU1491"/>
    </row>
    <row r="1492" spans="1:47" x14ac:dyDescent="0.35">
      <c r="B1492" t="s">
        <v>124</v>
      </c>
      <c r="C1492" t="s">
        <v>120</v>
      </c>
      <c r="D1492" t="s">
        <v>150</v>
      </c>
      <c r="E1492" t="s">
        <v>121</v>
      </c>
      <c r="L1492" t="s">
        <v>129</v>
      </c>
      <c r="M1492" s="14">
        <v>44256</v>
      </c>
      <c r="N1492" s="14">
        <v>44256</v>
      </c>
      <c r="O1492">
        <v>306744.28999999998</v>
      </c>
      <c r="X1492" t="s">
        <v>124</v>
      </c>
      <c r="Y1492">
        <v>3</v>
      </c>
      <c r="Z1492">
        <v>3</v>
      </c>
      <c r="AA1492">
        <v>2021</v>
      </c>
      <c r="AB1492">
        <v>0</v>
      </c>
      <c r="AC1492" t="s">
        <v>8</v>
      </c>
      <c r="AD1492" t="s">
        <v>8</v>
      </c>
      <c r="AE1492">
        <v>2021</v>
      </c>
      <c r="AF1492">
        <v>2021</v>
      </c>
      <c r="AU1492"/>
    </row>
    <row r="1493" spans="1:47" x14ac:dyDescent="0.35">
      <c r="B1493" t="s">
        <v>157</v>
      </c>
      <c r="C1493" t="s">
        <v>120</v>
      </c>
      <c r="D1493" t="s">
        <v>150</v>
      </c>
      <c r="E1493" t="s">
        <v>121</v>
      </c>
      <c r="L1493" t="s">
        <v>129</v>
      </c>
      <c r="M1493" s="14">
        <v>44256</v>
      </c>
      <c r="N1493" s="14">
        <v>44256</v>
      </c>
      <c r="O1493">
        <v>1117202.03</v>
      </c>
      <c r="X1493" t="s">
        <v>157</v>
      </c>
      <c r="Y1493">
        <v>3</v>
      </c>
      <c r="Z1493">
        <v>3</v>
      </c>
      <c r="AA1493">
        <v>2021</v>
      </c>
      <c r="AB1493">
        <v>0</v>
      </c>
      <c r="AC1493" t="s">
        <v>8</v>
      </c>
      <c r="AD1493" t="s">
        <v>8</v>
      </c>
      <c r="AE1493">
        <v>2021</v>
      </c>
      <c r="AF1493">
        <v>2021</v>
      </c>
      <c r="AU1493"/>
    </row>
    <row r="1494" spans="1:47" x14ac:dyDescent="0.35">
      <c r="A1494" t="s">
        <v>126</v>
      </c>
      <c r="C1494" t="s">
        <v>120</v>
      </c>
      <c r="D1494" t="s">
        <v>150</v>
      </c>
      <c r="E1494" t="s">
        <v>121</v>
      </c>
      <c r="L1494" t="s">
        <v>129</v>
      </c>
      <c r="M1494" s="14">
        <v>44256</v>
      </c>
      <c r="N1494" s="14">
        <v>44256</v>
      </c>
      <c r="O1494">
        <v>0</v>
      </c>
      <c r="X1494" t="s">
        <v>127</v>
      </c>
      <c r="Y1494">
        <v>3</v>
      </c>
      <c r="Z1494">
        <v>3</v>
      </c>
      <c r="AA1494">
        <v>2021</v>
      </c>
      <c r="AB1494">
        <v>0</v>
      </c>
      <c r="AC1494" t="s">
        <v>8</v>
      </c>
      <c r="AD1494" t="s">
        <v>8</v>
      </c>
      <c r="AE1494">
        <v>2021</v>
      </c>
      <c r="AF1494">
        <v>2021</v>
      </c>
      <c r="AU1494"/>
    </row>
    <row r="1495" spans="1:47" x14ac:dyDescent="0.35">
      <c r="A1495" t="s">
        <v>166</v>
      </c>
      <c r="C1495" t="s">
        <v>120</v>
      </c>
      <c r="D1495" t="s">
        <v>150</v>
      </c>
      <c r="E1495" t="s">
        <v>121</v>
      </c>
      <c r="L1495" t="s">
        <v>129</v>
      </c>
      <c r="M1495" s="14">
        <v>44256</v>
      </c>
      <c r="N1495" s="14">
        <v>44256</v>
      </c>
      <c r="O1495">
        <v>592739.43999999994</v>
      </c>
      <c r="X1495" t="s">
        <v>83</v>
      </c>
      <c r="Y1495">
        <v>3</v>
      </c>
      <c r="Z1495">
        <v>3</v>
      </c>
      <c r="AA1495">
        <v>2021</v>
      </c>
      <c r="AB1495">
        <v>0</v>
      </c>
      <c r="AC1495" t="s">
        <v>8</v>
      </c>
      <c r="AD1495" t="s">
        <v>8</v>
      </c>
      <c r="AE1495">
        <v>2021</v>
      </c>
      <c r="AF1495">
        <v>2021</v>
      </c>
      <c r="AU1495"/>
    </row>
    <row r="1496" spans="1:47" x14ac:dyDescent="0.35">
      <c r="A1496" t="s">
        <v>131</v>
      </c>
      <c r="C1496" t="s">
        <v>120</v>
      </c>
      <c r="D1496" t="s">
        <v>150</v>
      </c>
      <c r="E1496" t="s">
        <v>121</v>
      </c>
      <c r="L1496" t="s">
        <v>129</v>
      </c>
      <c r="M1496" s="14">
        <v>44256</v>
      </c>
      <c r="N1496" s="14">
        <v>44256</v>
      </c>
      <c r="O1496">
        <v>0</v>
      </c>
      <c r="X1496" t="s">
        <v>132</v>
      </c>
      <c r="Y1496">
        <v>3</v>
      </c>
      <c r="Z1496">
        <v>3</v>
      </c>
      <c r="AA1496">
        <v>2021</v>
      </c>
      <c r="AB1496">
        <v>0</v>
      </c>
      <c r="AC1496" t="s">
        <v>8</v>
      </c>
      <c r="AD1496" t="s">
        <v>8</v>
      </c>
      <c r="AE1496">
        <v>2021</v>
      </c>
      <c r="AF1496">
        <v>2021</v>
      </c>
      <c r="AU1496"/>
    </row>
    <row r="1497" spans="1:47" x14ac:dyDescent="0.35">
      <c r="B1497" t="s">
        <v>119</v>
      </c>
      <c r="C1497" t="s">
        <v>120</v>
      </c>
      <c r="D1497" t="s">
        <v>150</v>
      </c>
      <c r="E1497" t="s">
        <v>121</v>
      </c>
      <c r="L1497" t="s">
        <v>129</v>
      </c>
      <c r="M1497" s="14">
        <v>44256</v>
      </c>
      <c r="N1497" s="14">
        <v>44256</v>
      </c>
      <c r="O1497">
        <v>-4170000</v>
      </c>
      <c r="X1497" t="s">
        <v>119</v>
      </c>
      <c r="Y1497">
        <v>3</v>
      </c>
      <c r="Z1497">
        <v>3</v>
      </c>
      <c r="AA1497">
        <v>2021</v>
      </c>
      <c r="AB1497">
        <v>0</v>
      </c>
      <c r="AC1497" t="s">
        <v>8</v>
      </c>
      <c r="AD1497" t="s">
        <v>8</v>
      </c>
      <c r="AE1497">
        <v>2021</v>
      </c>
      <c r="AF1497">
        <v>2021</v>
      </c>
      <c r="AU1497"/>
    </row>
    <row r="1498" spans="1:47" x14ac:dyDescent="0.35">
      <c r="A1498" t="s">
        <v>155</v>
      </c>
      <c r="C1498" t="s">
        <v>120</v>
      </c>
      <c r="D1498" t="s">
        <v>150</v>
      </c>
      <c r="E1498" t="s">
        <v>121</v>
      </c>
      <c r="L1498" t="s">
        <v>129</v>
      </c>
      <c r="M1498" s="14">
        <v>44256</v>
      </c>
      <c r="N1498" s="14">
        <v>44256</v>
      </c>
      <c r="O1498">
        <v>0</v>
      </c>
      <c r="X1498" t="s">
        <v>156</v>
      </c>
      <c r="Y1498">
        <v>3</v>
      </c>
      <c r="Z1498">
        <v>3</v>
      </c>
      <c r="AA1498">
        <v>2021</v>
      </c>
      <c r="AB1498">
        <v>0</v>
      </c>
      <c r="AC1498" t="s">
        <v>8</v>
      </c>
      <c r="AD1498" t="s">
        <v>8</v>
      </c>
      <c r="AE1498">
        <v>2021</v>
      </c>
      <c r="AF1498">
        <v>2021</v>
      </c>
      <c r="AU1498"/>
    </row>
    <row r="1499" spans="1:47" x14ac:dyDescent="0.35">
      <c r="A1499" t="s">
        <v>163</v>
      </c>
      <c r="C1499" t="s">
        <v>120</v>
      </c>
      <c r="D1499" t="s">
        <v>159</v>
      </c>
      <c r="E1499" t="s">
        <v>121</v>
      </c>
      <c r="L1499" t="s">
        <v>129</v>
      </c>
      <c r="M1499" s="14">
        <v>44256</v>
      </c>
      <c r="N1499" s="14">
        <v>44256</v>
      </c>
      <c r="O1499">
        <v>0</v>
      </c>
      <c r="X1499" t="s">
        <v>164</v>
      </c>
      <c r="Y1499">
        <v>3</v>
      </c>
      <c r="Z1499">
        <v>3</v>
      </c>
      <c r="AA1499">
        <v>2021</v>
      </c>
      <c r="AB1499">
        <v>0</v>
      </c>
      <c r="AC1499" t="s">
        <v>8</v>
      </c>
      <c r="AD1499" t="s">
        <v>8</v>
      </c>
      <c r="AE1499">
        <v>2021</v>
      </c>
      <c r="AF1499">
        <v>2021</v>
      </c>
      <c r="AU1499"/>
    </row>
    <row r="1500" spans="1:47" x14ac:dyDescent="0.35">
      <c r="B1500" t="s">
        <v>135</v>
      </c>
      <c r="C1500" t="s">
        <v>120</v>
      </c>
      <c r="D1500" t="s">
        <v>150</v>
      </c>
      <c r="E1500" t="s">
        <v>121</v>
      </c>
      <c r="L1500" t="s">
        <v>129</v>
      </c>
      <c r="M1500" s="14">
        <v>44256</v>
      </c>
      <c r="N1500" s="14">
        <v>44256</v>
      </c>
      <c r="O1500">
        <v>0</v>
      </c>
      <c r="X1500" t="s">
        <v>135</v>
      </c>
      <c r="Y1500">
        <v>3</v>
      </c>
      <c r="Z1500">
        <v>3</v>
      </c>
      <c r="AA1500">
        <v>2021</v>
      </c>
      <c r="AB1500">
        <v>0</v>
      </c>
      <c r="AC1500" t="s">
        <v>8</v>
      </c>
      <c r="AD1500" t="s">
        <v>8</v>
      </c>
      <c r="AE1500">
        <v>2021</v>
      </c>
      <c r="AF1500">
        <v>2021</v>
      </c>
      <c r="AU1500"/>
    </row>
    <row r="1501" spans="1:47" x14ac:dyDescent="0.35">
      <c r="A1501" t="s">
        <v>148</v>
      </c>
      <c r="C1501" t="s">
        <v>120</v>
      </c>
      <c r="D1501" t="s">
        <v>159</v>
      </c>
      <c r="E1501" t="s">
        <v>162</v>
      </c>
      <c r="L1501" t="s">
        <v>129</v>
      </c>
      <c r="M1501" s="14">
        <v>44256</v>
      </c>
      <c r="N1501" s="14">
        <v>44256</v>
      </c>
      <c r="O1501">
        <v>7815059.0300000003</v>
      </c>
      <c r="X1501" t="s">
        <v>152</v>
      </c>
      <c r="Y1501">
        <v>3</v>
      </c>
      <c r="Z1501">
        <v>3</v>
      </c>
      <c r="AA1501">
        <v>2021</v>
      </c>
      <c r="AB1501">
        <v>0</v>
      </c>
      <c r="AC1501" t="s">
        <v>8</v>
      </c>
      <c r="AD1501" t="s">
        <v>8</v>
      </c>
      <c r="AE1501">
        <v>2021</v>
      </c>
      <c r="AF1501">
        <v>2021</v>
      </c>
      <c r="AU1501"/>
    </row>
    <row r="1502" spans="1:47" x14ac:dyDescent="0.35">
      <c r="A1502" t="s">
        <v>145</v>
      </c>
      <c r="C1502" t="s">
        <v>120</v>
      </c>
      <c r="D1502" t="s">
        <v>150</v>
      </c>
      <c r="E1502" t="s">
        <v>121</v>
      </c>
      <c r="L1502" t="s">
        <v>129</v>
      </c>
      <c r="M1502" s="14">
        <v>44256</v>
      </c>
      <c r="N1502" s="14">
        <v>44256</v>
      </c>
      <c r="O1502">
        <v>0</v>
      </c>
      <c r="X1502" t="s">
        <v>144</v>
      </c>
      <c r="Y1502">
        <v>3</v>
      </c>
      <c r="Z1502">
        <v>3</v>
      </c>
      <c r="AA1502">
        <v>2021</v>
      </c>
      <c r="AB1502">
        <v>0</v>
      </c>
      <c r="AC1502" t="s">
        <v>8</v>
      </c>
      <c r="AD1502" t="s">
        <v>8</v>
      </c>
      <c r="AE1502">
        <v>2021</v>
      </c>
      <c r="AF1502">
        <v>2021</v>
      </c>
      <c r="AU1502"/>
    </row>
    <row r="1503" spans="1:47" x14ac:dyDescent="0.35">
      <c r="A1503" t="s">
        <v>148</v>
      </c>
      <c r="C1503" t="s">
        <v>120</v>
      </c>
      <c r="D1503" t="s">
        <v>150</v>
      </c>
      <c r="E1503" t="s">
        <v>162</v>
      </c>
      <c r="L1503" t="s">
        <v>129</v>
      </c>
      <c r="M1503" s="14">
        <v>44256</v>
      </c>
      <c r="N1503" s="14">
        <v>44256</v>
      </c>
      <c r="O1503">
        <v>29786865.09</v>
      </c>
      <c r="X1503" t="s">
        <v>152</v>
      </c>
      <c r="Y1503">
        <v>3</v>
      </c>
      <c r="Z1503">
        <v>3</v>
      </c>
      <c r="AA1503">
        <v>2021</v>
      </c>
      <c r="AB1503">
        <v>0</v>
      </c>
      <c r="AC1503" t="s">
        <v>8</v>
      </c>
      <c r="AD1503" t="s">
        <v>8</v>
      </c>
      <c r="AE1503">
        <v>2021</v>
      </c>
      <c r="AF1503">
        <v>2021</v>
      </c>
      <c r="AU1503"/>
    </row>
    <row r="1504" spans="1:47" x14ac:dyDescent="0.35">
      <c r="A1504" t="s">
        <v>160</v>
      </c>
      <c r="C1504" t="s">
        <v>120</v>
      </c>
      <c r="D1504" t="s">
        <v>159</v>
      </c>
      <c r="E1504" t="s">
        <v>162</v>
      </c>
      <c r="L1504" t="s">
        <v>129</v>
      </c>
      <c r="M1504" s="14">
        <v>44256</v>
      </c>
      <c r="N1504" s="14">
        <v>44256</v>
      </c>
      <c r="O1504">
        <v>340000</v>
      </c>
      <c r="X1504" t="s">
        <v>161</v>
      </c>
      <c r="Y1504">
        <v>3</v>
      </c>
      <c r="Z1504">
        <v>3</v>
      </c>
      <c r="AA1504">
        <v>2021</v>
      </c>
      <c r="AB1504">
        <v>0</v>
      </c>
      <c r="AC1504" t="s">
        <v>8</v>
      </c>
      <c r="AD1504" t="s">
        <v>8</v>
      </c>
      <c r="AE1504">
        <v>2021</v>
      </c>
      <c r="AF1504">
        <v>2021</v>
      </c>
      <c r="AU1504"/>
    </row>
    <row r="1505" spans="1:47" x14ac:dyDescent="0.35">
      <c r="A1505" t="s">
        <v>233</v>
      </c>
      <c r="C1505" t="s">
        <v>120</v>
      </c>
      <c r="D1505" t="s">
        <v>159</v>
      </c>
      <c r="E1505" t="s">
        <v>162</v>
      </c>
      <c r="L1505" t="s">
        <v>129</v>
      </c>
      <c r="M1505" s="14">
        <v>44256</v>
      </c>
      <c r="N1505" s="14">
        <v>44256</v>
      </c>
      <c r="O1505">
        <v>172390.51</v>
      </c>
      <c r="X1505" t="s">
        <v>234</v>
      </c>
      <c r="Y1505">
        <v>3</v>
      </c>
      <c r="Z1505">
        <v>3</v>
      </c>
      <c r="AA1505">
        <v>2021</v>
      </c>
      <c r="AB1505">
        <v>0</v>
      </c>
      <c r="AC1505" t="s">
        <v>8</v>
      </c>
      <c r="AD1505" t="s">
        <v>8</v>
      </c>
      <c r="AE1505">
        <v>2021</v>
      </c>
      <c r="AF1505">
        <v>2021</v>
      </c>
      <c r="AU1505"/>
    </row>
    <row r="1506" spans="1:47" x14ac:dyDescent="0.35">
      <c r="A1506" t="s">
        <v>133</v>
      </c>
      <c r="C1506" t="s">
        <v>120</v>
      </c>
      <c r="D1506" t="s">
        <v>150</v>
      </c>
      <c r="E1506" t="s">
        <v>121</v>
      </c>
      <c r="L1506" t="s">
        <v>129</v>
      </c>
      <c r="M1506" s="14">
        <v>44256</v>
      </c>
      <c r="N1506" s="14">
        <v>44256</v>
      </c>
      <c r="O1506">
        <v>54591.27</v>
      </c>
      <c r="X1506" t="s">
        <v>134</v>
      </c>
      <c r="Y1506">
        <v>3</v>
      </c>
      <c r="Z1506">
        <v>3</v>
      </c>
      <c r="AA1506">
        <v>2021</v>
      </c>
      <c r="AB1506">
        <v>0</v>
      </c>
      <c r="AC1506" t="s">
        <v>8</v>
      </c>
      <c r="AD1506" t="s">
        <v>8</v>
      </c>
      <c r="AE1506">
        <v>2021</v>
      </c>
      <c r="AF1506">
        <v>2021</v>
      </c>
      <c r="AU1506"/>
    </row>
    <row r="1507" spans="1:47" x14ac:dyDescent="0.35">
      <c r="B1507" t="s">
        <v>140</v>
      </c>
      <c r="C1507" t="s">
        <v>120</v>
      </c>
      <c r="D1507" t="s">
        <v>150</v>
      </c>
      <c r="E1507" t="s">
        <v>121</v>
      </c>
      <c r="L1507" t="s">
        <v>129</v>
      </c>
      <c r="M1507" s="14">
        <v>44256</v>
      </c>
      <c r="N1507" s="14">
        <v>44256</v>
      </c>
      <c r="O1507">
        <v>49687.45</v>
      </c>
      <c r="X1507" t="s">
        <v>140</v>
      </c>
      <c r="Y1507">
        <v>3</v>
      </c>
      <c r="Z1507">
        <v>3</v>
      </c>
      <c r="AA1507">
        <v>2021</v>
      </c>
      <c r="AB1507">
        <v>0</v>
      </c>
      <c r="AC1507" t="s">
        <v>8</v>
      </c>
      <c r="AD1507" t="s">
        <v>8</v>
      </c>
      <c r="AE1507">
        <v>2021</v>
      </c>
      <c r="AF1507">
        <v>2021</v>
      </c>
      <c r="AU1507"/>
    </row>
    <row r="1508" spans="1:47" x14ac:dyDescent="0.35">
      <c r="B1508" t="s">
        <v>137</v>
      </c>
      <c r="C1508" t="s">
        <v>120</v>
      </c>
      <c r="D1508" t="s">
        <v>150</v>
      </c>
      <c r="E1508" t="s">
        <v>121</v>
      </c>
      <c r="L1508" t="s">
        <v>129</v>
      </c>
      <c r="M1508" s="14">
        <v>44256</v>
      </c>
      <c r="N1508" s="14">
        <v>44256</v>
      </c>
      <c r="O1508">
        <v>3875238.1</v>
      </c>
      <c r="X1508" t="s">
        <v>137</v>
      </c>
      <c r="Y1508">
        <v>3</v>
      </c>
      <c r="Z1508">
        <v>3</v>
      </c>
      <c r="AA1508">
        <v>2021</v>
      </c>
      <c r="AB1508">
        <v>0</v>
      </c>
      <c r="AC1508" t="s">
        <v>8</v>
      </c>
      <c r="AD1508" t="s">
        <v>8</v>
      </c>
      <c r="AE1508">
        <v>2021</v>
      </c>
      <c r="AF1508">
        <v>2021</v>
      </c>
      <c r="AU1508"/>
    </row>
    <row r="1509" spans="1:47" x14ac:dyDescent="0.35">
      <c r="A1509" t="s">
        <v>143</v>
      </c>
      <c r="C1509" t="s">
        <v>120</v>
      </c>
      <c r="D1509" t="s">
        <v>150</v>
      </c>
      <c r="E1509" t="s">
        <v>121</v>
      </c>
      <c r="L1509" t="s">
        <v>129</v>
      </c>
      <c r="M1509" s="14">
        <v>44256</v>
      </c>
      <c r="N1509" s="14">
        <v>44256</v>
      </c>
      <c r="O1509">
        <v>-377026.6799999997</v>
      </c>
      <c r="X1509" t="s">
        <v>144</v>
      </c>
      <c r="Y1509">
        <v>3</v>
      </c>
      <c r="Z1509">
        <v>3</v>
      </c>
      <c r="AA1509">
        <v>2021</v>
      </c>
      <c r="AB1509">
        <v>0</v>
      </c>
      <c r="AC1509" t="s">
        <v>8</v>
      </c>
      <c r="AD1509" t="s">
        <v>8</v>
      </c>
      <c r="AE1509">
        <v>2021</v>
      </c>
      <c r="AF1509">
        <v>2021</v>
      </c>
      <c r="AU1509"/>
    </row>
    <row r="1510" spans="1:47" x14ac:dyDescent="0.35">
      <c r="A1510" t="s">
        <v>143</v>
      </c>
      <c r="C1510" t="s">
        <v>120</v>
      </c>
      <c r="D1510" t="s">
        <v>159</v>
      </c>
      <c r="E1510" t="s">
        <v>121</v>
      </c>
      <c r="L1510" t="s">
        <v>129</v>
      </c>
      <c r="M1510" s="14">
        <v>44256</v>
      </c>
      <c r="N1510" s="14">
        <v>44256</v>
      </c>
      <c r="O1510">
        <v>8327449.54</v>
      </c>
      <c r="X1510" t="s">
        <v>144</v>
      </c>
      <c r="Y1510">
        <v>3</v>
      </c>
      <c r="Z1510">
        <v>3</v>
      </c>
      <c r="AA1510">
        <v>2021</v>
      </c>
      <c r="AB1510">
        <v>0</v>
      </c>
      <c r="AC1510" t="s">
        <v>8</v>
      </c>
      <c r="AD1510" t="s">
        <v>8</v>
      </c>
      <c r="AE1510">
        <v>2021</v>
      </c>
      <c r="AF1510">
        <v>2021</v>
      </c>
      <c r="AU1510"/>
    </row>
    <row r="1511" spans="1:47" x14ac:dyDescent="0.35">
      <c r="A1511" t="s">
        <v>138</v>
      </c>
      <c r="C1511" t="s">
        <v>120</v>
      </c>
      <c r="D1511" t="s">
        <v>150</v>
      </c>
      <c r="E1511" t="s">
        <v>121</v>
      </c>
      <c r="L1511" t="s">
        <v>129</v>
      </c>
      <c r="M1511" s="14">
        <v>44256</v>
      </c>
      <c r="N1511" s="14">
        <v>44256</v>
      </c>
      <c r="O1511">
        <v>5653560.3600000003</v>
      </c>
      <c r="X1511" t="s">
        <v>139</v>
      </c>
      <c r="Y1511">
        <v>3</v>
      </c>
      <c r="Z1511">
        <v>3</v>
      </c>
      <c r="AA1511">
        <v>2021</v>
      </c>
      <c r="AB1511">
        <v>0</v>
      </c>
      <c r="AC1511" t="s">
        <v>8</v>
      </c>
      <c r="AD1511" t="s">
        <v>8</v>
      </c>
      <c r="AE1511">
        <v>2021</v>
      </c>
      <c r="AF1511">
        <v>2021</v>
      </c>
      <c r="AU1511"/>
    </row>
    <row r="1512" spans="1:47" x14ac:dyDescent="0.35">
      <c r="A1512" t="s">
        <v>148</v>
      </c>
      <c r="C1512" t="s">
        <v>180</v>
      </c>
      <c r="D1512" t="s">
        <v>150</v>
      </c>
      <c r="E1512" t="s">
        <v>121</v>
      </c>
      <c r="L1512" t="s">
        <v>122</v>
      </c>
      <c r="M1512" s="14">
        <v>44256</v>
      </c>
      <c r="N1512" s="14">
        <v>44256</v>
      </c>
      <c r="P1512">
        <v>7649031.71</v>
      </c>
      <c r="X1512" t="s">
        <v>152</v>
      </c>
      <c r="Y1512">
        <v>3</v>
      </c>
      <c r="Z1512">
        <v>3</v>
      </c>
      <c r="AA1512">
        <v>2021</v>
      </c>
      <c r="AB1512">
        <v>0</v>
      </c>
      <c r="AC1512" t="s">
        <v>8</v>
      </c>
      <c r="AD1512" t="s">
        <v>8</v>
      </c>
      <c r="AE1512">
        <v>2021</v>
      </c>
      <c r="AF1512">
        <v>2021</v>
      </c>
      <c r="AU1512"/>
    </row>
    <row r="1513" spans="1:47" x14ac:dyDescent="0.35">
      <c r="A1513" t="s">
        <v>146</v>
      </c>
      <c r="C1513" t="s">
        <v>149</v>
      </c>
      <c r="D1513" t="s">
        <v>150</v>
      </c>
      <c r="E1513" t="s">
        <v>121</v>
      </c>
      <c r="L1513" t="s">
        <v>129</v>
      </c>
      <c r="M1513" s="14">
        <v>44256</v>
      </c>
      <c r="N1513" s="14">
        <v>44256</v>
      </c>
      <c r="O1513">
        <v>2261904.7599999998</v>
      </c>
      <c r="X1513" t="s">
        <v>147</v>
      </c>
      <c r="Y1513">
        <v>3</v>
      </c>
      <c r="Z1513">
        <v>3</v>
      </c>
      <c r="AA1513">
        <v>2021</v>
      </c>
      <c r="AB1513">
        <v>0</v>
      </c>
      <c r="AC1513" t="s">
        <v>8</v>
      </c>
      <c r="AD1513" t="s">
        <v>8</v>
      </c>
      <c r="AE1513">
        <v>2021</v>
      </c>
      <c r="AF1513">
        <v>2021</v>
      </c>
      <c r="AU1513"/>
    </row>
    <row r="1514" spans="1:47" x14ac:dyDescent="0.35">
      <c r="A1514" t="s">
        <v>143</v>
      </c>
      <c r="B1514" t="s">
        <v>119</v>
      </c>
      <c r="C1514" t="s">
        <v>149</v>
      </c>
      <c r="D1514" t="s">
        <v>150</v>
      </c>
      <c r="E1514" t="s">
        <v>121</v>
      </c>
      <c r="L1514" t="s">
        <v>129</v>
      </c>
      <c r="M1514" s="14">
        <v>44256</v>
      </c>
      <c r="N1514" s="14">
        <v>44256</v>
      </c>
      <c r="O1514">
        <v>1258619.05</v>
      </c>
      <c r="X1514" t="s">
        <v>119</v>
      </c>
      <c r="Y1514">
        <v>3</v>
      </c>
      <c r="Z1514">
        <v>3</v>
      </c>
      <c r="AA1514">
        <v>2021</v>
      </c>
      <c r="AB1514">
        <v>0</v>
      </c>
      <c r="AC1514" t="s">
        <v>8</v>
      </c>
      <c r="AD1514" t="s">
        <v>8</v>
      </c>
      <c r="AE1514">
        <v>2021</v>
      </c>
      <c r="AF1514">
        <v>2021</v>
      </c>
      <c r="AU1514"/>
    </row>
    <row r="1515" spans="1:47" x14ac:dyDescent="0.35">
      <c r="A1515" t="s">
        <v>126</v>
      </c>
      <c r="C1515" t="s">
        <v>149</v>
      </c>
      <c r="D1515" t="s">
        <v>150</v>
      </c>
      <c r="E1515" t="s">
        <v>121</v>
      </c>
      <c r="L1515" t="s">
        <v>129</v>
      </c>
      <c r="M1515" s="14">
        <v>44256</v>
      </c>
      <c r="N1515" s="14">
        <v>44256</v>
      </c>
      <c r="O1515">
        <v>278095.24</v>
      </c>
      <c r="X1515" t="s">
        <v>127</v>
      </c>
      <c r="Y1515">
        <v>3</v>
      </c>
      <c r="Z1515">
        <v>3</v>
      </c>
      <c r="AA1515">
        <v>2021</v>
      </c>
      <c r="AB1515">
        <v>0</v>
      </c>
      <c r="AC1515" t="s">
        <v>8</v>
      </c>
      <c r="AD1515" t="s">
        <v>8</v>
      </c>
      <c r="AE1515">
        <v>2021</v>
      </c>
      <c r="AF1515">
        <v>2021</v>
      </c>
      <c r="AU1515"/>
    </row>
    <row r="1516" spans="1:47" x14ac:dyDescent="0.35">
      <c r="A1516" t="s">
        <v>136</v>
      </c>
      <c r="C1516" t="s">
        <v>149</v>
      </c>
      <c r="D1516" t="s">
        <v>150</v>
      </c>
      <c r="E1516" t="s">
        <v>121</v>
      </c>
      <c r="L1516" t="s">
        <v>129</v>
      </c>
      <c r="M1516" s="14">
        <v>44256</v>
      </c>
      <c r="N1516" s="14">
        <v>44256</v>
      </c>
      <c r="O1516">
        <v>9969.7900000000009</v>
      </c>
      <c r="X1516" t="s">
        <v>137</v>
      </c>
      <c r="Y1516">
        <v>3</v>
      </c>
      <c r="Z1516">
        <v>3</v>
      </c>
      <c r="AA1516">
        <v>2021</v>
      </c>
      <c r="AB1516">
        <v>0</v>
      </c>
      <c r="AC1516" t="s">
        <v>8</v>
      </c>
      <c r="AD1516" t="s">
        <v>8</v>
      </c>
      <c r="AE1516">
        <v>2021</v>
      </c>
      <c r="AF1516">
        <v>2021</v>
      </c>
      <c r="AU1516"/>
    </row>
    <row r="1517" spans="1:47" x14ac:dyDescent="0.35">
      <c r="A1517" t="s">
        <v>145</v>
      </c>
      <c r="B1517" t="s">
        <v>135</v>
      </c>
      <c r="C1517" t="s">
        <v>149</v>
      </c>
      <c r="D1517" t="s">
        <v>150</v>
      </c>
      <c r="E1517" t="s">
        <v>121</v>
      </c>
      <c r="L1517" t="s">
        <v>129</v>
      </c>
      <c r="M1517" s="14">
        <v>44256</v>
      </c>
      <c r="N1517" s="14">
        <v>44256</v>
      </c>
      <c r="O1517">
        <v>621190.48</v>
      </c>
      <c r="X1517" t="s">
        <v>135</v>
      </c>
      <c r="Y1517">
        <v>3</v>
      </c>
      <c r="Z1517">
        <v>3</v>
      </c>
      <c r="AA1517">
        <v>2021</v>
      </c>
      <c r="AB1517">
        <v>0</v>
      </c>
      <c r="AC1517" t="s">
        <v>8</v>
      </c>
      <c r="AD1517" t="s">
        <v>8</v>
      </c>
      <c r="AE1517">
        <v>2021</v>
      </c>
      <c r="AF1517">
        <v>2021</v>
      </c>
      <c r="AU1517"/>
    </row>
    <row r="1518" spans="1:47" x14ac:dyDescent="0.35">
      <c r="A1518" t="s">
        <v>123</v>
      </c>
      <c r="C1518" t="s">
        <v>149</v>
      </c>
      <c r="D1518" t="s">
        <v>150</v>
      </c>
      <c r="E1518" t="s">
        <v>121</v>
      </c>
      <c r="L1518" t="s">
        <v>129</v>
      </c>
      <c r="M1518" s="14">
        <v>44256</v>
      </c>
      <c r="N1518" s="14">
        <v>44256</v>
      </c>
      <c r="O1518">
        <v>2380.9499999999998</v>
      </c>
      <c r="X1518" t="s">
        <v>124</v>
      </c>
      <c r="Y1518">
        <v>3</v>
      </c>
      <c r="Z1518">
        <v>3</v>
      </c>
      <c r="AA1518">
        <v>2021</v>
      </c>
      <c r="AB1518">
        <v>0</v>
      </c>
      <c r="AC1518" t="s">
        <v>8</v>
      </c>
      <c r="AD1518" t="s">
        <v>8</v>
      </c>
      <c r="AE1518">
        <v>2021</v>
      </c>
      <c r="AF1518">
        <v>2021</v>
      </c>
      <c r="AU1518"/>
    </row>
    <row r="1519" spans="1:47" x14ac:dyDescent="0.35">
      <c r="A1519" t="s">
        <v>125</v>
      </c>
      <c r="C1519" t="s">
        <v>149</v>
      </c>
      <c r="D1519" t="s">
        <v>150</v>
      </c>
      <c r="E1519" t="s">
        <v>121</v>
      </c>
      <c r="L1519" t="s">
        <v>129</v>
      </c>
      <c r="M1519" s="14">
        <v>44256</v>
      </c>
      <c r="N1519" s="14">
        <v>44256</v>
      </c>
      <c r="O1519">
        <v>23.81</v>
      </c>
      <c r="X1519" t="s">
        <v>124</v>
      </c>
      <c r="Y1519">
        <v>3</v>
      </c>
      <c r="Z1519">
        <v>3</v>
      </c>
      <c r="AA1519">
        <v>2021</v>
      </c>
      <c r="AB1519">
        <v>0</v>
      </c>
      <c r="AC1519" t="s">
        <v>8</v>
      </c>
      <c r="AD1519" t="s">
        <v>8</v>
      </c>
      <c r="AE1519">
        <v>2021</v>
      </c>
      <c r="AF1519">
        <v>2021</v>
      </c>
      <c r="AU1519"/>
    </row>
    <row r="1520" spans="1:47" x14ac:dyDescent="0.35">
      <c r="A1520" t="s">
        <v>148</v>
      </c>
      <c r="C1520" t="s">
        <v>149</v>
      </c>
      <c r="D1520" t="s">
        <v>150</v>
      </c>
      <c r="E1520" t="s">
        <v>121</v>
      </c>
      <c r="L1520" t="s">
        <v>129</v>
      </c>
      <c r="M1520" s="14">
        <v>44256</v>
      </c>
      <c r="N1520" s="14">
        <v>44256</v>
      </c>
      <c r="O1520">
        <v>3553455</v>
      </c>
      <c r="X1520" t="s">
        <v>152</v>
      </c>
      <c r="Y1520">
        <v>3</v>
      </c>
      <c r="Z1520">
        <v>3</v>
      </c>
      <c r="AA1520">
        <v>2021</v>
      </c>
      <c r="AB1520">
        <v>0</v>
      </c>
      <c r="AC1520" t="s">
        <v>8</v>
      </c>
      <c r="AD1520" t="s">
        <v>8</v>
      </c>
      <c r="AE1520">
        <v>2021</v>
      </c>
      <c r="AF1520">
        <v>2021</v>
      </c>
      <c r="AU1520"/>
    </row>
    <row r="1521" spans="1:47" x14ac:dyDescent="0.35">
      <c r="B1521" t="s">
        <v>157</v>
      </c>
      <c r="C1521" t="s">
        <v>149</v>
      </c>
      <c r="D1521" t="s">
        <v>150</v>
      </c>
      <c r="E1521" t="s">
        <v>121</v>
      </c>
      <c r="L1521" t="s">
        <v>129</v>
      </c>
      <c r="M1521" s="14">
        <v>44256</v>
      </c>
      <c r="N1521" s="14">
        <v>44256</v>
      </c>
      <c r="O1521">
        <v>9523.81</v>
      </c>
      <c r="X1521" t="s">
        <v>157</v>
      </c>
      <c r="Y1521">
        <v>3</v>
      </c>
      <c r="Z1521">
        <v>3</v>
      </c>
      <c r="AA1521">
        <v>2021</v>
      </c>
      <c r="AB1521">
        <v>0</v>
      </c>
      <c r="AC1521" t="s">
        <v>8</v>
      </c>
      <c r="AD1521" t="s">
        <v>8</v>
      </c>
      <c r="AE1521">
        <v>2021</v>
      </c>
      <c r="AF1521">
        <v>2021</v>
      </c>
      <c r="AU1521"/>
    </row>
    <row r="1522" spans="1:47" x14ac:dyDescent="0.35">
      <c r="A1522" t="s">
        <v>133</v>
      </c>
      <c r="C1522" t="s">
        <v>149</v>
      </c>
      <c r="D1522" t="s">
        <v>150</v>
      </c>
      <c r="E1522" t="s">
        <v>121</v>
      </c>
      <c r="L1522" t="s">
        <v>129</v>
      </c>
      <c r="M1522" s="14">
        <v>44256</v>
      </c>
      <c r="N1522" s="14">
        <v>44256</v>
      </c>
      <c r="O1522">
        <v>5136666.67</v>
      </c>
      <c r="X1522" t="s">
        <v>134</v>
      </c>
      <c r="Y1522">
        <v>3</v>
      </c>
      <c r="Z1522">
        <v>3</v>
      </c>
      <c r="AA1522">
        <v>2021</v>
      </c>
      <c r="AB1522">
        <v>0</v>
      </c>
      <c r="AC1522" t="s">
        <v>8</v>
      </c>
      <c r="AD1522" t="s">
        <v>8</v>
      </c>
      <c r="AE1522">
        <v>2021</v>
      </c>
      <c r="AF1522">
        <v>2021</v>
      </c>
      <c r="AU1522"/>
    </row>
    <row r="1523" spans="1:47" x14ac:dyDescent="0.35">
      <c r="A1523" t="s">
        <v>133</v>
      </c>
      <c r="C1523" t="s">
        <v>149</v>
      </c>
      <c r="D1523" t="s">
        <v>150</v>
      </c>
      <c r="E1523" t="s">
        <v>121</v>
      </c>
      <c r="L1523" t="s">
        <v>129</v>
      </c>
      <c r="M1523" s="14">
        <v>44256</v>
      </c>
      <c r="N1523" s="14">
        <v>44256</v>
      </c>
      <c r="O1523">
        <v>88571.43</v>
      </c>
      <c r="X1523" t="s">
        <v>134</v>
      </c>
      <c r="Y1523">
        <v>3</v>
      </c>
      <c r="Z1523">
        <v>3</v>
      </c>
      <c r="AA1523">
        <v>2021</v>
      </c>
      <c r="AB1523">
        <v>0</v>
      </c>
      <c r="AC1523" t="s">
        <v>8</v>
      </c>
      <c r="AD1523" t="s">
        <v>8</v>
      </c>
      <c r="AE1523">
        <v>2021</v>
      </c>
      <c r="AF1523">
        <v>2021</v>
      </c>
      <c r="AU1523"/>
    </row>
    <row r="1524" spans="1:47" x14ac:dyDescent="0.35">
      <c r="A1524" t="s">
        <v>163</v>
      </c>
      <c r="C1524" t="s">
        <v>149</v>
      </c>
      <c r="D1524" t="s">
        <v>159</v>
      </c>
      <c r="E1524" t="s">
        <v>121</v>
      </c>
      <c r="L1524" t="s">
        <v>129</v>
      </c>
      <c r="M1524" s="14">
        <v>44256</v>
      </c>
      <c r="N1524" s="14">
        <v>44256</v>
      </c>
      <c r="O1524">
        <v>559571.43000000005</v>
      </c>
      <c r="X1524" t="s">
        <v>164</v>
      </c>
      <c r="Y1524">
        <v>3</v>
      </c>
      <c r="Z1524">
        <v>3</v>
      </c>
      <c r="AA1524">
        <v>2021</v>
      </c>
      <c r="AB1524">
        <v>0</v>
      </c>
      <c r="AC1524" t="s">
        <v>8</v>
      </c>
      <c r="AD1524" t="s">
        <v>8</v>
      </c>
      <c r="AE1524">
        <v>2021</v>
      </c>
      <c r="AF1524">
        <v>2021</v>
      </c>
      <c r="AU1524"/>
    </row>
    <row r="1525" spans="1:47" x14ac:dyDescent="0.35">
      <c r="A1525" t="s">
        <v>233</v>
      </c>
      <c r="C1525" t="s">
        <v>149</v>
      </c>
      <c r="D1525" t="s">
        <v>150</v>
      </c>
      <c r="E1525" t="s">
        <v>121</v>
      </c>
      <c r="L1525" t="s">
        <v>129</v>
      </c>
      <c r="M1525" s="14">
        <v>44256</v>
      </c>
      <c r="N1525" s="14">
        <v>44256</v>
      </c>
      <c r="O1525">
        <v>5699714.2800000003</v>
      </c>
      <c r="X1525" t="s">
        <v>234</v>
      </c>
      <c r="Y1525">
        <v>3</v>
      </c>
      <c r="Z1525">
        <v>3</v>
      </c>
      <c r="AA1525">
        <v>2021</v>
      </c>
      <c r="AB1525">
        <v>0</v>
      </c>
      <c r="AC1525" t="s">
        <v>8</v>
      </c>
      <c r="AD1525" t="s">
        <v>8</v>
      </c>
      <c r="AE1525">
        <v>2021</v>
      </c>
      <c r="AF1525">
        <v>2021</v>
      </c>
      <c r="AU1525"/>
    </row>
    <row r="1526" spans="1:47" x14ac:dyDescent="0.35">
      <c r="A1526" t="s">
        <v>163</v>
      </c>
      <c r="C1526" t="s">
        <v>149</v>
      </c>
      <c r="D1526" t="s">
        <v>150</v>
      </c>
      <c r="E1526" t="s">
        <v>121</v>
      </c>
      <c r="L1526" t="s">
        <v>129</v>
      </c>
      <c r="M1526" s="14">
        <v>44256</v>
      </c>
      <c r="N1526" s="14">
        <v>44256</v>
      </c>
      <c r="O1526">
        <v>7522619.0499999998</v>
      </c>
      <c r="X1526" t="s">
        <v>164</v>
      </c>
      <c r="Y1526">
        <v>3</v>
      </c>
      <c r="Z1526">
        <v>3</v>
      </c>
      <c r="AA1526">
        <v>2021</v>
      </c>
      <c r="AB1526">
        <v>0</v>
      </c>
      <c r="AC1526" t="s">
        <v>8</v>
      </c>
      <c r="AD1526" t="s">
        <v>8</v>
      </c>
      <c r="AE1526">
        <v>2021</v>
      </c>
      <c r="AF1526">
        <v>2021</v>
      </c>
      <c r="AU1526"/>
    </row>
    <row r="1527" spans="1:47" x14ac:dyDescent="0.35">
      <c r="A1527" t="s">
        <v>148</v>
      </c>
      <c r="B1527" t="s">
        <v>140</v>
      </c>
      <c r="C1527" t="s">
        <v>149</v>
      </c>
      <c r="D1527" t="s">
        <v>150</v>
      </c>
      <c r="E1527" t="s">
        <v>121</v>
      </c>
      <c r="L1527" t="s">
        <v>129</v>
      </c>
      <c r="M1527" s="14">
        <v>44256</v>
      </c>
      <c r="N1527" s="14">
        <v>44256</v>
      </c>
      <c r="O1527">
        <v>1753469.98</v>
      </c>
      <c r="X1527" t="s">
        <v>140</v>
      </c>
      <c r="Y1527">
        <v>3</v>
      </c>
      <c r="Z1527">
        <v>3</v>
      </c>
      <c r="AA1527">
        <v>2021</v>
      </c>
      <c r="AB1527">
        <v>0</v>
      </c>
      <c r="AC1527" t="s">
        <v>8</v>
      </c>
      <c r="AD1527" t="s">
        <v>8</v>
      </c>
      <c r="AE1527">
        <v>2021</v>
      </c>
      <c r="AF1527">
        <v>2021</v>
      </c>
      <c r="AU1527"/>
    </row>
    <row r="1528" spans="1:47" x14ac:dyDescent="0.35">
      <c r="A1528" t="s">
        <v>131</v>
      </c>
      <c r="C1528" t="s">
        <v>149</v>
      </c>
      <c r="D1528" t="s">
        <v>150</v>
      </c>
      <c r="E1528" t="s">
        <v>121</v>
      </c>
      <c r="L1528" t="s">
        <v>129</v>
      </c>
      <c r="M1528" s="14">
        <v>44256</v>
      </c>
      <c r="N1528" s="14">
        <v>44256</v>
      </c>
      <c r="O1528">
        <v>63333.33</v>
      </c>
      <c r="X1528" t="s">
        <v>132</v>
      </c>
      <c r="Y1528">
        <v>3</v>
      </c>
      <c r="Z1528">
        <v>3</v>
      </c>
      <c r="AA1528">
        <v>2021</v>
      </c>
      <c r="AB1528">
        <v>0</v>
      </c>
      <c r="AC1528" t="s">
        <v>8</v>
      </c>
      <c r="AD1528" t="s">
        <v>8</v>
      </c>
      <c r="AE1528">
        <v>2021</v>
      </c>
      <c r="AF1528">
        <v>2021</v>
      </c>
      <c r="AU1528"/>
    </row>
    <row r="1529" spans="1:47" x14ac:dyDescent="0.35">
      <c r="A1529" t="s">
        <v>136</v>
      </c>
      <c r="C1529" t="s">
        <v>180</v>
      </c>
      <c r="D1529" t="s">
        <v>150</v>
      </c>
      <c r="E1529" t="s">
        <v>121</v>
      </c>
      <c r="L1529" t="s">
        <v>122</v>
      </c>
      <c r="M1529" s="14">
        <v>44256</v>
      </c>
      <c r="N1529" s="14">
        <v>44256</v>
      </c>
      <c r="P1529">
        <v>16652.38</v>
      </c>
      <c r="X1529" t="s">
        <v>137</v>
      </c>
      <c r="Y1529">
        <v>3</v>
      </c>
      <c r="Z1529">
        <v>3</v>
      </c>
      <c r="AA1529">
        <v>2021</v>
      </c>
      <c r="AB1529">
        <v>0</v>
      </c>
      <c r="AC1529" t="s">
        <v>8</v>
      </c>
      <c r="AD1529" t="s">
        <v>8</v>
      </c>
      <c r="AE1529">
        <v>2021</v>
      </c>
      <c r="AF1529">
        <v>2021</v>
      </c>
      <c r="AU1529"/>
    </row>
    <row r="1530" spans="1:47" x14ac:dyDescent="0.35">
      <c r="A1530" t="s">
        <v>148</v>
      </c>
      <c r="C1530" t="s">
        <v>180</v>
      </c>
      <c r="D1530" t="s">
        <v>150</v>
      </c>
      <c r="E1530" t="s">
        <v>121</v>
      </c>
      <c r="L1530" t="s">
        <v>122</v>
      </c>
      <c r="M1530" s="14">
        <v>44256</v>
      </c>
      <c r="N1530" s="14">
        <v>44256</v>
      </c>
      <c r="P1530">
        <v>71940</v>
      </c>
      <c r="X1530" t="s">
        <v>152</v>
      </c>
      <c r="Y1530">
        <v>3</v>
      </c>
      <c r="Z1530">
        <v>3</v>
      </c>
      <c r="AA1530">
        <v>2021</v>
      </c>
      <c r="AB1530">
        <v>0</v>
      </c>
      <c r="AC1530" t="s">
        <v>8</v>
      </c>
      <c r="AD1530" t="s">
        <v>8</v>
      </c>
      <c r="AE1530">
        <v>2021</v>
      </c>
      <c r="AF1530">
        <v>2021</v>
      </c>
      <c r="AU1530"/>
    </row>
    <row r="1531" spans="1:47" x14ac:dyDescent="0.35">
      <c r="A1531" t="s">
        <v>233</v>
      </c>
      <c r="C1531" t="s">
        <v>180</v>
      </c>
      <c r="D1531" t="s">
        <v>150</v>
      </c>
      <c r="E1531" t="s">
        <v>121</v>
      </c>
      <c r="L1531" t="s">
        <v>122</v>
      </c>
      <c r="M1531" s="14">
        <v>44256</v>
      </c>
      <c r="N1531" s="14">
        <v>44256</v>
      </c>
      <c r="P1531">
        <v>167473.21</v>
      </c>
      <c r="X1531" t="s">
        <v>234</v>
      </c>
      <c r="Y1531">
        <v>3</v>
      </c>
      <c r="Z1531">
        <v>3</v>
      </c>
      <c r="AA1531">
        <v>2021</v>
      </c>
      <c r="AB1531">
        <v>0</v>
      </c>
      <c r="AC1531" t="s">
        <v>8</v>
      </c>
      <c r="AD1531" t="s">
        <v>8</v>
      </c>
      <c r="AE1531">
        <v>2021</v>
      </c>
      <c r="AF1531">
        <v>2021</v>
      </c>
      <c r="AU1531"/>
    </row>
    <row r="1532" spans="1:47" x14ac:dyDescent="0.35">
      <c r="A1532" t="s">
        <v>163</v>
      </c>
      <c r="C1532" t="s">
        <v>180</v>
      </c>
      <c r="D1532" t="s">
        <v>150</v>
      </c>
      <c r="E1532" t="s">
        <v>121</v>
      </c>
      <c r="L1532" t="s">
        <v>122</v>
      </c>
      <c r="M1532" s="14">
        <v>44256</v>
      </c>
      <c r="N1532" s="14">
        <v>44256</v>
      </c>
      <c r="P1532">
        <v>573159.51</v>
      </c>
      <c r="X1532" t="s">
        <v>164</v>
      </c>
      <c r="Y1532">
        <v>3</v>
      </c>
      <c r="Z1532">
        <v>3</v>
      </c>
      <c r="AA1532">
        <v>2021</v>
      </c>
      <c r="AB1532">
        <v>0</v>
      </c>
      <c r="AC1532" t="s">
        <v>8</v>
      </c>
      <c r="AD1532" t="s">
        <v>8</v>
      </c>
      <c r="AE1532">
        <v>2021</v>
      </c>
      <c r="AF1532">
        <v>2021</v>
      </c>
      <c r="AU1532"/>
    </row>
    <row r="1533" spans="1:47" x14ac:dyDescent="0.35">
      <c r="A1533" t="s">
        <v>123</v>
      </c>
      <c r="C1533" t="s">
        <v>180</v>
      </c>
      <c r="D1533" t="s">
        <v>150</v>
      </c>
      <c r="E1533" t="s">
        <v>121</v>
      </c>
      <c r="L1533" t="s">
        <v>122</v>
      </c>
      <c r="M1533" s="14">
        <v>44256</v>
      </c>
      <c r="N1533" s="14">
        <v>44256</v>
      </c>
      <c r="P1533">
        <v>1307.95</v>
      </c>
      <c r="X1533" t="s">
        <v>124</v>
      </c>
      <c r="Y1533">
        <v>3</v>
      </c>
      <c r="Z1533">
        <v>3</v>
      </c>
      <c r="AA1533">
        <v>2021</v>
      </c>
      <c r="AB1533">
        <v>0</v>
      </c>
      <c r="AC1533" t="s">
        <v>8</v>
      </c>
      <c r="AD1533" t="s">
        <v>8</v>
      </c>
      <c r="AE1533">
        <v>2021</v>
      </c>
      <c r="AF1533">
        <v>2021</v>
      </c>
      <c r="AU1533"/>
    </row>
    <row r="1534" spans="1:47" x14ac:dyDescent="0.35">
      <c r="A1534" t="s">
        <v>123</v>
      </c>
      <c r="C1534" t="s">
        <v>180</v>
      </c>
      <c r="D1534" t="s">
        <v>150</v>
      </c>
      <c r="E1534" t="s">
        <v>121</v>
      </c>
      <c r="L1534" t="s">
        <v>122</v>
      </c>
      <c r="M1534" s="14">
        <v>44256</v>
      </c>
      <c r="N1534" s="14">
        <v>44256</v>
      </c>
      <c r="P1534">
        <v>32725.58</v>
      </c>
      <c r="X1534" t="s">
        <v>124</v>
      </c>
      <c r="Y1534">
        <v>3</v>
      </c>
      <c r="Z1534">
        <v>3</v>
      </c>
      <c r="AA1534">
        <v>2021</v>
      </c>
      <c r="AB1534">
        <v>0</v>
      </c>
      <c r="AC1534" t="s">
        <v>8</v>
      </c>
      <c r="AD1534" t="s">
        <v>8</v>
      </c>
      <c r="AE1534">
        <v>2021</v>
      </c>
      <c r="AF1534">
        <v>2021</v>
      </c>
      <c r="AU1534"/>
    </row>
    <row r="1535" spans="1:47" x14ac:dyDescent="0.35">
      <c r="A1535" t="s">
        <v>128</v>
      </c>
      <c r="C1535" t="s">
        <v>180</v>
      </c>
      <c r="D1535" t="s">
        <v>150</v>
      </c>
      <c r="E1535" t="s">
        <v>121</v>
      </c>
      <c r="L1535" t="s">
        <v>122</v>
      </c>
      <c r="M1535" s="14">
        <v>44256</v>
      </c>
      <c r="N1535" s="14">
        <v>44256</v>
      </c>
      <c r="P1535">
        <v>2763142.42</v>
      </c>
      <c r="X1535" t="s">
        <v>119</v>
      </c>
      <c r="Y1535">
        <v>3</v>
      </c>
      <c r="Z1535">
        <v>3</v>
      </c>
      <c r="AA1535">
        <v>2021</v>
      </c>
      <c r="AB1535">
        <v>0</v>
      </c>
      <c r="AC1535" t="s">
        <v>8</v>
      </c>
      <c r="AD1535" t="s">
        <v>8</v>
      </c>
      <c r="AE1535">
        <v>2021</v>
      </c>
      <c r="AF1535">
        <v>2021</v>
      </c>
      <c r="AU1535"/>
    </row>
    <row r="1536" spans="1:47" x14ac:dyDescent="0.35">
      <c r="A1536" t="s">
        <v>153</v>
      </c>
      <c r="C1536" t="s">
        <v>180</v>
      </c>
      <c r="D1536" t="s">
        <v>150</v>
      </c>
      <c r="E1536" t="s">
        <v>121</v>
      </c>
      <c r="L1536" t="s">
        <v>122</v>
      </c>
      <c r="M1536" s="14">
        <v>44256</v>
      </c>
      <c r="N1536" s="14">
        <v>44256</v>
      </c>
      <c r="P1536">
        <v>481343.53</v>
      </c>
      <c r="X1536" t="s">
        <v>154</v>
      </c>
      <c r="Y1536">
        <v>3</v>
      </c>
      <c r="Z1536">
        <v>3</v>
      </c>
      <c r="AA1536">
        <v>2021</v>
      </c>
      <c r="AB1536">
        <v>0</v>
      </c>
      <c r="AC1536" t="s">
        <v>8</v>
      </c>
      <c r="AD1536" t="s">
        <v>8</v>
      </c>
      <c r="AE1536">
        <v>2021</v>
      </c>
      <c r="AF1536">
        <v>2021</v>
      </c>
      <c r="AU1536"/>
    </row>
    <row r="1537" spans="1:47" x14ac:dyDescent="0.35">
      <c r="A1537" t="s">
        <v>136</v>
      </c>
      <c r="C1537" t="s">
        <v>180</v>
      </c>
      <c r="D1537" t="s">
        <v>150</v>
      </c>
      <c r="E1537" t="s">
        <v>121</v>
      </c>
      <c r="L1537" t="s">
        <v>122</v>
      </c>
      <c r="M1537" s="14">
        <v>44256</v>
      </c>
      <c r="N1537" s="14">
        <v>44256</v>
      </c>
      <c r="P1537">
        <v>127.62</v>
      </c>
      <c r="X1537" t="s">
        <v>137</v>
      </c>
      <c r="Y1537">
        <v>3</v>
      </c>
      <c r="Z1537">
        <v>3</v>
      </c>
      <c r="AA1537">
        <v>2021</v>
      </c>
      <c r="AB1537">
        <v>0</v>
      </c>
      <c r="AC1537" t="s">
        <v>8</v>
      </c>
      <c r="AD1537" t="s">
        <v>8</v>
      </c>
      <c r="AE1537">
        <v>2021</v>
      </c>
      <c r="AF1537">
        <v>2021</v>
      </c>
      <c r="AU1537"/>
    </row>
    <row r="1538" spans="1:47" x14ac:dyDescent="0.35">
      <c r="A1538" t="s">
        <v>145</v>
      </c>
      <c r="C1538" t="s">
        <v>180</v>
      </c>
      <c r="D1538" t="s">
        <v>150</v>
      </c>
      <c r="E1538" t="s">
        <v>121</v>
      </c>
      <c r="L1538" t="s">
        <v>122</v>
      </c>
      <c r="M1538" s="14">
        <v>44256</v>
      </c>
      <c r="N1538" s="14">
        <v>44256</v>
      </c>
      <c r="P1538">
        <v>928445</v>
      </c>
      <c r="X1538" t="s">
        <v>144</v>
      </c>
      <c r="Y1538">
        <v>3</v>
      </c>
      <c r="Z1538">
        <v>3</v>
      </c>
      <c r="AA1538">
        <v>2021</v>
      </c>
      <c r="AB1538">
        <v>0</v>
      </c>
      <c r="AC1538" t="s">
        <v>8</v>
      </c>
      <c r="AD1538" t="s">
        <v>8</v>
      </c>
      <c r="AE1538">
        <v>2021</v>
      </c>
      <c r="AF1538">
        <v>2021</v>
      </c>
      <c r="AU1538"/>
    </row>
    <row r="1539" spans="1:47" x14ac:dyDescent="0.35">
      <c r="A1539" t="s">
        <v>145</v>
      </c>
      <c r="C1539" t="s">
        <v>180</v>
      </c>
      <c r="D1539" t="s">
        <v>150</v>
      </c>
      <c r="E1539" t="s">
        <v>121</v>
      </c>
      <c r="L1539" t="s">
        <v>122</v>
      </c>
      <c r="M1539" s="14">
        <v>44256</v>
      </c>
      <c r="N1539" s="14">
        <v>44256</v>
      </c>
      <c r="P1539">
        <v>1890983.19</v>
      </c>
      <c r="X1539" t="s">
        <v>144</v>
      </c>
      <c r="Y1539">
        <v>3</v>
      </c>
      <c r="Z1539">
        <v>3</v>
      </c>
      <c r="AA1539">
        <v>2021</v>
      </c>
      <c r="AB1539">
        <v>0</v>
      </c>
      <c r="AC1539" t="s">
        <v>8</v>
      </c>
      <c r="AD1539" t="s">
        <v>8</v>
      </c>
      <c r="AE1539">
        <v>2021</v>
      </c>
      <c r="AF1539">
        <v>2021</v>
      </c>
      <c r="AU1539"/>
    </row>
    <row r="1540" spans="1:47" x14ac:dyDescent="0.35">
      <c r="A1540" t="s">
        <v>130</v>
      </c>
      <c r="C1540" t="s">
        <v>180</v>
      </c>
      <c r="D1540" t="s">
        <v>150</v>
      </c>
      <c r="E1540" t="s">
        <v>121</v>
      </c>
      <c r="L1540" t="s">
        <v>122</v>
      </c>
      <c r="M1540" s="14">
        <v>44256</v>
      </c>
      <c r="N1540" s="14">
        <v>44256</v>
      </c>
      <c r="P1540">
        <v>88743.23</v>
      </c>
      <c r="X1540" t="s">
        <v>119</v>
      </c>
      <c r="Y1540">
        <v>3</v>
      </c>
      <c r="Z1540">
        <v>3</v>
      </c>
      <c r="AA1540">
        <v>2021</v>
      </c>
      <c r="AB1540">
        <v>0</v>
      </c>
      <c r="AC1540" t="s">
        <v>8</v>
      </c>
      <c r="AD1540" t="s">
        <v>8</v>
      </c>
      <c r="AE1540">
        <v>2021</v>
      </c>
      <c r="AF1540">
        <v>2021</v>
      </c>
      <c r="AU1540"/>
    </row>
    <row r="1541" spans="1:47" x14ac:dyDescent="0.35">
      <c r="A1541" t="s">
        <v>123</v>
      </c>
      <c r="C1541" t="s">
        <v>149</v>
      </c>
      <c r="D1541" t="s">
        <v>150</v>
      </c>
      <c r="E1541" t="s">
        <v>162</v>
      </c>
      <c r="L1541" t="s">
        <v>129</v>
      </c>
      <c r="M1541" s="14">
        <v>44256</v>
      </c>
      <c r="N1541" s="14">
        <v>44256</v>
      </c>
      <c r="O1541">
        <v>33020476.190000001</v>
      </c>
      <c r="X1541" t="s">
        <v>124</v>
      </c>
      <c r="Y1541">
        <v>3</v>
      </c>
      <c r="Z1541">
        <v>3</v>
      </c>
      <c r="AA1541">
        <v>2021</v>
      </c>
      <c r="AB1541">
        <v>0</v>
      </c>
      <c r="AC1541" t="s">
        <v>8</v>
      </c>
      <c r="AD1541" t="s">
        <v>8</v>
      </c>
      <c r="AE1541">
        <v>2021</v>
      </c>
      <c r="AF1541">
        <v>2021</v>
      </c>
      <c r="AU1541"/>
    </row>
    <row r="1542" spans="1:47" x14ac:dyDescent="0.35">
      <c r="A1542" t="s">
        <v>123</v>
      </c>
      <c r="C1542" t="s">
        <v>149</v>
      </c>
      <c r="D1542" t="s">
        <v>159</v>
      </c>
      <c r="E1542" t="s">
        <v>162</v>
      </c>
      <c r="L1542" t="s">
        <v>129</v>
      </c>
      <c r="M1542" s="14">
        <v>44256</v>
      </c>
      <c r="N1542" s="14">
        <v>44256</v>
      </c>
      <c r="O1542">
        <v>455238.1</v>
      </c>
      <c r="X1542" t="s">
        <v>124</v>
      </c>
      <c r="Y1542">
        <v>3</v>
      </c>
      <c r="Z1542">
        <v>3</v>
      </c>
      <c r="AA1542">
        <v>2021</v>
      </c>
      <c r="AB1542">
        <v>0</v>
      </c>
      <c r="AC1542" t="s">
        <v>8</v>
      </c>
      <c r="AD1542" t="s">
        <v>8</v>
      </c>
      <c r="AE1542">
        <v>2021</v>
      </c>
      <c r="AF1542">
        <v>2021</v>
      </c>
      <c r="AU1542"/>
    </row>
    <row r="1543" spans="1:47" x14ac:dyDescent="0.35">
      <c r="A1543" t="s">
        <v>123</v>
      </c>
      <c r="C1543" t="s">
        <v>149</v>
      </c>
      <c r="D1543" t="s">
        <v>159</v>
      </c>
      <c r="E1543" t="s">
        <v>162</v>
      </c>
      <c r="L1543" t="s">
        <v>129</v>
      </c>
      <c r="M1543" s="14">
        <v>44256</v>
      </c>
      <c r="N1543" s="14">
        <v>44256</v>
      </c>
      <c r="O1543">
        <v>50714.29</v>
      </c>
      <c r="X1543" t="s">
        <v>124</v>
      </c>
      <c r="Y1543">
        <v>3</v>
      </c>
      <c r="Z1543">
        <v>3</v>
      </c>
      <c r="AA1543">
        <v>2021</v>
      </c>
      <c r="AB1543">
        <v>0</v>
      </c>
      <c r="AC1543" t="s">
        <v>8</v>
      </c>
      <c r="AD1543" t="s">
        <v>8</v>
      </c>
      <c r="AE1543">
        <v>2021</v>
      </c>
      <c r="AF1543">
        <v>2021</v>
      </c>
      <c r="AU1543"/>
    </row>
    <row r="1544" spans="1:47" x14ac:dyDescent="0.35">
      <c r="A1544" t="s">
        <v>126</v>
      </c>
      <c r="C1544" t="s">
        <v>180</v>
      </c>
      <c r="D1544" t="s">
        <v>150</v>
      </c>
      <c r="E1544" t="s">
        <v>121</v>
      </c>
      <c r="L1544" t="s">
        <v>122</v>
      </c>
      <c r="M1544" s="14">
        <v>44256</v>
      </c>
      <c r="N1544" s="14">
        <v>44256</v>
      </c>
      <c r="P1544">
        <v>43953.51</v>
      </c>
      <c r="X1544" t="s">
        <v>127</v>
      </c>
      <c r="Y1544">
        <v>3</v>
      </c>
      <c r="Z1544">
        <v>3</v>
      </c>
      <c r="AA1544">
        <v>2021</v>
      </c>
      <c r="AB1544">
        <v>0</v>
      </c>
      <c r="AC1544" t="s">
        <v>8</v>
      </c>
      <c r="AD1544" t="s">
        <v>8</v>
      </c>
      <c r="AE1544">
        <v>2021</v>
      </c>
      <c r="AF1544">
        <v>2021</v>
      </c>
      <c r="AU1544"/>
    </row>
    <row r="1545" spans="1:47" x14ac:dyDescent="0.35">
      <c r="A1545" t="s">
        <v>181</v>
      </c>
      <c r="C1545" t="s">
        <v>149</v>
      </c>
      <c r="D1545" t="s">
        <v>150</v>
      </c>
      <c r="E1545" t="s">
        <v>121</v>
      </c>
      <c r="J1545" t="s">
        <v>68</v>
      </c>
      <c r="K1545" t="s">
        <v>185</v>
      </c>
      <c r="L1545" t="s">
        <v>122</v>
      </c>
      <c r="M1545" s="14">
        <v>44216</v>
      </c>
      <c r="N1545" s="14">
        <v>44256</v>
      </c>
      <c r="P1545">
        <v>1676190.48</v>
      </c>
      <c r="X1545" t="s">
        <v>182</v>
      </c>
      <c r="Y1545">
        <v>1</v>
      </c>
      <c r="Z1545">
        <v>3</v>
      </c>
      <c r="AA1545">
        <v>2021</v>
      </c>
      <c r="AB1545">
        <v>0</v>
      </c>
      <c r="AC1545" t="s">
        <v>8</v>
      </c>
      <c r="AD1545" t="s">
        <v>8</v>
      </c>
      <c r="AE1545">
        <v>2021</v>
      </c>
      <c r="AF1545">
        <v>2021</v>
      </c>
      <c r="AU1545"/>
    </row>
    <row r="1546" spans="1:47" x14ac:dyDescent="0.35">
      <c r="A1546" t="s">
        <v>176</v>
      </c>
      <c r="C1546" t="s">
        <v>149</v>
      </c>
      <c r="D1546" t="s">
        <v>150</v>
      </c>
      <c r="E1546" t="s">
        <v>162</v>
      </c>
      <c r="K1546" t="s">
        <v>185</v>
      </c>
      <c r="L1546" t="s">
        <v>122</v>
      </c>
      <c r="M1546" s="14">
        <v>44256</v>
      </c>
      <c r="N1546" s="14">
        <v>44256</v>
      </c>
      <c r="P1546">
        <v>1729847.31</v>
      </c>
      <c r="X1546" t="s">
        <v>119</v>
      </c>
      <c r="Y1546">
        <v>3</v>
      </c>
      <c r="Z1546">
        <v>3</v>
      </c>
      <c r="AA1546">
        <v>2021</v>
      </c>
      <c r="AB1546">
        <v>0</v>
      </c>
      <c r="AC1546" t="s">
        <v>8</v>
      </c>
      <c r="AD1546" t="s">
        <v>8</v>
      </c>
      <c r="AE1546">
        <v>2021</v>
      </c>
      <c r="AF1546">
        <v>2021</v>
      </c>
      <c r="AU1546"/>
    </row>
    <row r="1547" spans="1:47" x14ac:dyDescent="0.35">
      <c r="A1547" t="s">
        <v>141</v>
      </c>
      <c r="C1547" t="s">
        <v>149</v>
      </c>
      <c r="D1547" t="s">
        <v>150</v>
      </c>
      <c r="E1547" t="s">
        <v>121</v>
      </c>
      <c r="F1547" t="s">
        <v>1</v>
      </c>
      <c r="J1547" t="s">
        <v>68</v>
      </c>
      <c r="K1547" t="s">
        <v>185</v>
      </c>
      <c r="L1547" t="s">
        <v>122</v>
      </c>
      <c r="M1547" s="14">
        <v>44216</v>
      </c>
      <c r="N1547" s="14">
        <v>44256</v>
      </c>
      <c r="P1547">
        <v>53656.83</v>
      </c>
      <c r="X1547" t="s">
        <v>142</v>
      </c>
      <c r="Y1547">
        <v>1</v>
      </c>
      <c r="Z1547">
        <v>3</v>
      </c>
      <c r="AA1547">
        <v>2021</v>
      </c>
      <c r="AB1547">
        <v>0</v>
      </c>
      <c r="AC1547" t="s">
        <v>8</v>
      </c>
      <c r="AD1547" t="s">
        <v>8</v>
      </c>
      <c r="AE1547">
        <v>2021</v>
      </c>
      <c r="AF1547">
        <v>2020</v>
      </c>
      <c r="AU1547"/>
    </row>
    <row r="1548" spans="1:47" x14ac:dyDescent="0.35">
      <c r="A1548" t="s">
        <v>131</v>
      </c>
      <c r="C1548" t="s">
        <v>180</v>
      </c>
      <c r="D1548" t="s">
        <v>150</v>
      </c>
      <c r="E1548" t="s">
        <v>121</v>
      </c>
      <c r="L1548" t="s">
        <v>122</v>
      </c>
      <c r="M1548" s="14">
        <v>44256</v>
      </c>
      <c r="N1548" s="14">
        <v>44256</v>
      </c>
      <c r="P1548">
        <v>38308.379999999997</v>
      </c>
      <c r="X1548" t="s">
        <v>132</v>
      </c>
      <c r="Y1548">
        <v>3</v>
      </c>
      <c r="Z1548">
        <v>3</v>
      </c>
      <c r="AA1548">
        <v>2021</v>
      </c>
      <c r="AB1548">
        <v>0</v>
      </c>
      <c r="AC1548" t="s">
        <v>8</v>
      </c>
      <c r="AD1548" t="s">
        <v>8</v>
      </c>
      <c r="AE1548">
        <v>2021</v>
      </c>
      <c r="AF1548">
        <v>2021</v>
      </c>
      <c r="AU1548"/>
    </row>
    <row r="1549" spans="1:47" x14ac:dyDescent="0.35">
      <c r="A1549" t="s">
        <v>166</v>
      </c>
      <c r="C1549" t="s">
        <v>180</v>
      </c>
      <c r="D1549" t="s">
        <v>150</v>
      </c>
      <c r="E1549" t="s">
        <v>121</v>
      </c>
      <c r="L1549" t="s">
        <v>122</v>
      </c>
      <c r="M1549" s="14">
        <v>44256</v>
      </c>
      <c r="N1549" s="14">
        <v>44256</v>
      </c>
      <c r="P1549">
        <v>6493.74</v>
      </c>
      <c r="X1549" t="s">
        <v>167</v>
      </c>
      <c r="Y1549">
        <v>3</v>
      </c>
      <c r="Z1549">
        <v>3</v>
      </c>
      <c r="AA1549">
        <v>2021</v>
      </c>
      <c r="AB1549">
        <v>0</v>
      </c>
      <c r="AC1549" t="s">
        <v>8</v>
      </c>
      <c r="AD1549" t="s">
        <v>8</v>
      </c>
      <c r="AE1549">
        <v>2021</v>
      </c>
      <c r="AF1549">
        <v>2021</v>
      </c>
      <c r="AU1549"/>
    </row>
    <row r="1550" spans="1:47" x14ac:dyDescent="0.35">
      <c r="A1550" t="s">
        <v>153</v>
      </c>
      <c r="C1550" t="s">
        <v>180</v>
      </c>
      <c r="D1550" t="s">
        <v>150</v>
      </c>
      <c r="E1550" t="s">
        <v>121</v>
      </c>
      <c r="L1550" t="s">
        <v>122</v>
      </c>
      <c r="M1550" s="14">
        <v>44256</v>
      </c>
      <c r="N1550" s="14">
        <v>44256</v>
      </c>
      <c r="P1550">
        <v>33447.75</v>
      </c>
      <c r="X1550" t="s">
        <v>154</v>
      </c>
      <c r="Y1550">
        <v>3</v>
      </c>
      <c r="Z1550">
        <v>3</v>
      </c>
      <c r="AA1550">
        <v>2021</v>
      </c>
      <c r="AB1550">
        <v>0</v>
      </c>
      <c r="AC1550" t="s">
        <v>8</v>
      </c>
      <c r="AD1550" t="s">
        <v>8</v>
      </c>
      <c r="AE1550">
        <v>2021</v>
      </c>
      <c r="AF1550">
        <v>2021</v>
      </c>
      <c r="AU1550"/>
    </row>
    <row r="1551" spans="1:47" x14ac:dyDescent="0.35">
      <c r="A1551" t="s">
        <v>160</v>
      </c>
      <c r="B1551" t="s">
        <v>28</v>
      </c>
      <c r="C1551" t="s">
        <v>149</v>
      </c>
      <c r="D1551" t="s">
        <v>159</v>
      </c>
      <c r="E1551" t="s">
        <v>162</v>
      </c>
      <c r="G1551" t="s">
        <v>1</v>
      </c>
      <c r="K1551" t="s">
        <v>185</v>
      </c>
      <c r="L1551" t="s">
        <v>122</v>
      </c>
      <c r="M1551" s="14">
        <v>44257</v>
      </c>
      <c r="N1551" s="14">
        <v>44257</v>
      </c>
      <c r="O1551">
        <v>0</v>
      </c>
      <c r="P1551">
        <v>73.81</v>
      </c>
      <c r="R1551">
        <v>2110672000</v>
      </c>
      <c r="S1551">
        <v>161400000</v>
      </c>
      <c r="V1551" t="s">
        <v>160</v>
      </c>
      <c r="W1551" t="s">
        <v>211</v>
      </c>
      <c r="X1551" t="s">
        <v>161</v>
      </c>
      <c r="Y1551">
        <v>3</v>
      </c>
      <c r="Z1551">
        <v>3</v>
      </c>
      <c r="AA1551">
        <v>2021</v>
      </c>
      <c r="AB1551">
        <v>73.81</v>
      </c>
      <c r="AC1551" t="s">
        <v>10</v>
      </c>
      <c r="AD1551" t="s">
        <v>72</v>
      </c>
      <c r="AE1551">
        <v>2021</v>
      </c>
      <c r="AF1551">
        <v>2021</v>
      </c>
      <c r="AU1551"/>
    </row>
    <row r="1552" spans="1:47" x14ac:dyDescent="0.35">
      <c r="A1552" t="s">
        <v>160</v>
      </c>
      <c r="B1552" t="s">
        <v>28</v>
      </c>
      <c r="C1552" t="s">
        <v>149</v>
      </c>
      <c r="D1552" t="s">
        <v>159</v>
      </c>
      <c r="E1552" t="s">
        <v>162</v>
      </c>
      <c r="G1552" t="s">
        <v>1</v>
      </c>
      <c r="K1552" t="s">
        <v>185</v>
      </c>
      <c r="L1552" t="s">
        <v>122</v>
      </c>
      <c r="M1552" s="14">
        <v>44257</v>
      </c>
      <c r="N1552" s="14">
        <v>44257</v>
      </c>
      <c r="O1552">
        <v>0</v>
      </c>
      <c r="P1552">
        <v>73.81</v>
      </c>
      <c r="R1552">
        <v>2110672000</v>
      </c>
      <c r="S1552">
        <v>161400000</v>
      </c>
      <c r="V1552" t="s">
        <v>160</v>
      </c>
      <c r="W1552" t="s">
        <v>211</v>
      </c>
      <c r="X1552" t="s">
        <v>161</v>
      </c>
      <c r="Y1552">
        <v>3</v>
      </c>
      <c r="Z1552">
        <v>3</v>
      </c>
      <c r="AA1552">
        <v>2021</v>
      </c>
      <c r="AB1552">
        <v>73.81</v>
      </c>
      <c r="AC1552" t="s">
        <v>10</v>
      </c>
      <c r="AD1552" t="s">
        <v>72</v>
      </c>
      <c r="AE1552">
        <v>2021</v>
      </c>
      <c r="AF1552">
        <v>2021</v>
      </c>
      <c r="AU1552"/>
    </row>
    <row r="1553" spans="1:47" x14ac:dyDescent="0.35">
      <c r="A1553" t="s">
        <v>160</v>
      </c>
      <c r="B1553" t="s">
        <v>25</v>
      </c>
      <c r="C1553" t="s">
        <v>149</v>
      </c>
      <c r="D1553" t="s">
        <v>159</v>
      </c>
      <c r="E1553" t="s">
        <v>162</v>
      </c>
      <c r="G1553" t="s">
        <v>1</v>
      </c>
      <c r="K1553" t="s">
        <v>185</v>
      </c>
      <c r="L1553" t="s">
        <v>122</v>
      </c>
      <c r="M1553" s="14">
        <v>44257</v>
      </c>
      <c r="N1553" s="14">
        <v>44257</v>
      </c>
      <c r="O1553">
        <v>0</v>
      </c>
      <c r="P1553">
        <v>16.940000000000001</v>
      </c>
      <c r="R1553">
        <v>2110672000</v>
      </c>
      <c r="S1553">
        <v>161600000</v>
      </c>
      <c r="V1553" t="s">
        <v>160</v>
      </c>
      <c r="W1553" t="s">
        <v>198</v>
      </c>
      <c r="X1553" t="s">
        <v>161</v>
      </c>
      <c r="Y1553">
        <v>3</v>
      </c>
      <c r="Z1553">
        <v>3</v>
      </c>
      <c r="AA1553">
        <v>2021</v>
      </c>
      <c r="AB1553">
        <v>16.940000000000001</v>
      </c>
      <c r="AC1553" t="s">
        <v>10</v>
      </c>
      <c r="AD1553" t="s">
        <v>72</v>
      </c>
      <c r="AE1553">
        <v>2021</v>
      </c>
      <c r="AF1553">
        <v>2021</v>
      </c>
      <c r="AU1553"/>
    </row>
    <row r="1554" spans="1:47" x14ac:dyDescent="0.35">
      <c r="A1554" t="s">
        <v>160</v>
      </c>
      <c r="B1554" t="s">
        <v>25</v>
      </c>
      <c r="C1554" t="s">
        <v>149</v>
      </c>
      <c r="D1554" t="s">
        <v>159</v>
      </c>
      <c r="E1554" t="s">
        <v>162</v>
      </c>
      <c r="G1554" t="s">
        <v>1</v>
      </c>
      <c r="K1554" t="s">
        <v>185</v>
      </c>
      <c r="L1554" t="s">
        <v>122</v>
      </c>
      <c r="M1554" s="14">
        <v>44257</v>
      </c>
      <c r="N1554" s="14">
        <v>44257</v>
      </c>
      <c r="O1554">
        <v>0</v>
      </c>
      <c r="P1554">
        <v>933.31</v>
      </c>
      <c r="R1554">
        <v>2110672000</v>
      </c>
      <c r="S1554">
        <v>161300000</v>
      </c>
      <c r="V1554" t="s">
        <v>160</v>
      </c>
      <c r="W1554" t="s">
        <v>192</v>
      </c>
      <c r="X1554" t="s">
        <v>161</v>
      </c>
      <c r="Y1554">
        <v>3</v>
      </c>
      <c r="Z1554">
        <v>3</v>
      </c>
      <c r="AA1554">
        <v>2021</v>
      </c>
      <c r="AB1554">
        <v>933.31</v>
      </c>
      <c r="AC1554" t="s">
        <v>10</v>
      </c>
      <c r="AD1554" t="s">
        <v>72</v>
      </c>
      <c r="AE1554">
        <v>2021</v>
      </c>
      <c r="AF1554">
        <v>2021</v>
      </c>
      <c r="AU1554"/>
    </row>
    <row r="1555" spans="1:47" x14ac:dyDescent="0.35">
      <c r="A1555" t="s">
        <v>160</v>
      </c>
      <c r="B1555" t="s">
        <v>25</v>
      </c>
      <c r="C1555" t="s">
        <v>149</v>
      </c>
      <c r="D1555" t="s">
        <v>159</v>
      </c>
      <c r="E1555" t="s">
        <v>162</v>
      </c>
      <c r="G1555" t="s">
        <v>1</v>
      </c>
      <c r="K1555" t="s">
        <v>185</v>
      </c>
      <c r="L1555" t="s">
        <v>122</v>
      </c>
      <c r="M1555" s="14">
        <v>44257</v>
      </c>
      <c r="N1555" s="14">
        <v>44257</v>
      </c>
      <c r="O1555">
        <v>0</v>
      </c>
      <c r="P1555">
        <v>169.4</v>
      </c>
      <c r="R1555">
        <v>2110672000</v>
      </c>
      <c r="S1555">
        <v>161300000</v>
      </c>
      <c r="V1555" t="s">
        <v>160</v>
      </c>
      <c r="W1555" t="s">
        <v>192</v>
      </c>
      <c r="X1555" t="s">
        <v>161</v>
      </c>
      <c r="Y1555">
        <v>3</v>
      </c>
      <c r="Z1555">
        <v>3</v>
      </c>
      <c r="AA1555">
        <v>2021</v>
      </c>
      <c r="AB1555">
        <v>169.4</v>
      </c>
      <c r="AC1555" t="s">
        <v>10</v>
      </c>
      <c r="AD1555" t="s">
        <v>72</v>
      </c>
      <c r="AE1555">
        <v>2021</v>
      </c>
      <c r="AF1555">
        <v>2021</v>
      </c>
      <c r="AU1555"/>
    </row>
    <row r="1556" spans="1:47" x14ac:dyDescent="0.35">
      <c r="A1556" t="s">
        <v>160</v>
      </c>
      <c r="B1556" t="s">
        <v>38</v>
      </c>
      <c r="C1556" t="s">
        <v>149</v>
      </c>
      <c r="D1556" t="s">
        <v>159</v>
      </c>
      <c r="E1556" t="s">
        <v>162</v>
      </c>
      <c r="G1556" t="s">
        <v>1</v>
      </c>
      <c r="K1556" t="s">
        <v>185</v>
      </c>
      <c r="L1556" t="s">
        <v>122</v>
      </c>
      <c r="M1556" s="14">
        <v>44257</v>
      </c>
      <c r="N1556" s="14">
        <v>44257</v>
      </c>
      <c r="O1556">
        <v>0</v>
      </c>
      <c r="P1556">
        <v>1190.48</v>
      </c>
      <c r="R1556">
        <v>2110672000</v>
      </c>
      <c r="S1556">
        <v>161300000</v>
      </c>
      <c r="V1556" t="s">
        <v>160</v>
      </c>
      <c r="W1556" t="s">
        <v>192</v>
      </c>
      <c r="X1556" t="s">
        <v>161</v>
      </c>
      <c r="Y1556">
        <v>3</v>
      </c>
      <c r="Z1556">
        <v>3</v>
      </c>
      <c r="AA1556">
        <v>2021</v>
      </c>
      <c r="AB1556">
        <v>1190.48</v>
      </c>
      <c r="AC1556" t="s">
        <v>10</v>
      </c>
      <c r="AD1556" t="s">
        <v>72</v>
      </c>
      <c r="AE1556">
        <v>2021</v>
      </c>
      <c r="AF1556">
        <v>2021</v>
      </c>
      <c r="AU1556"/>
    </row>
    <row r="1557" spans="1:47" x14ac:dyDescent="0.35">
      <c r="A1557" t="s">
        <v>188</v>
      </c>
      <c r="B1557" t="s">
        <v>31</v>
      </c>
      <c r="C1557" t="s">
        <v>149</v>
      </c>
      <c r="D1557" t="s">
        <v>159</v>
      </c>
      <c r="E1557" t="s">
        <v>162</v>
      </c>
      <c r="G1557" t="s">
        <v>1</v>
      </c>
      <c r="K1557" t="s">
        <v>185</v>
      </c>
      <c r="L1557" t="s">
        <v>122</v>
      </c>
      <c r="M1557" s="14">
        <v>44257</v>
      </c>
      <c r="N1557" s="14">
        <v>44257</v>
      </c>
      <c r="O1557">
        <v>0</v>
      </c>
      <c r="P1557">
        <v>1025.03</v>
      </c>
      <c r="R1557">
        <v>2111070000</v>
      </c>
      <c r="S1557">
        <v>162600000</v>
      </c>
      <c r="V1557" t="s">
        <v>188</v>
      </c>
      <c r="W1557" t="s">
        <v>196</v>
      </c>
      <c r="X1557" t="s">
        <v>190</v>
      </c>
      <c r="Y1557">
        <v>3</v>
      </c>
      <c r="Z1557">
        <v>3</v>
      </c>
      <c r="AA1557">
        <v>2021</v>
      </c>
      <c r="AB1557">
        <v>1025.03</v>
      </c>
      <c r="AC1557" t="s">
        <v>10</v>
      </c>
      <c r="AD1557" t="s">
        <v>72</v>
      </c>
      <c r="AE1557">
        <v>2021</v>
      </c>
      <c r="AF1557">
        <v>2021</v>
      </c>
      <c r="AU1557"/>
    </row>
    <row r="1558" spans="1:47" x14ac:dyDescent="0.35">
      <c r="A1558" t="s">
        <v>175</v>
      </c>
      <c r="C1558" t="s">
        <v>149</v>
      </c>
      <c r="D1558" t="s">
        <v>150</v>
      </c>
      <c r="E1558" t="s">
        <v>162</v>
      </c>
      <c r="K1558" t="s">
        <v>185</v>
      </c>
      <c r="L1558" t="s">
        <v>122</v>
      </c>
      <c r="M1558" s="14">
        <v>44257</v>
      </c>
      <c r="N1558" s="14">
        <v>44257</v>
      </c>
      <c r="P1558">
        <v>161135.89000000001</v>
      </c>
      <c r="X1558" t="s">
        <v>119</v>
      </c>
      <c r="Y1558">
        <v>3</v>
      </c>
      <c r="Z1558">
        <v>3</v>
      </c>
      <c r="AA1558">
        <v>2021</v>
      </c>
      <c r="AB1558">
        <v>0</v>
      </c>
      <c r="AC1558" t="s">
        <v>8</v>
      </c>
      <c r="AD1558" t="s">
        <v>8</v>
      </c>
      <c r="AE1558">
        <v>2021</v>
      </c>
      <c r="AF1558">
        <v>2021</v>
      </c>
      <c r="AU1558"/>
    </row>
    <row r="1559" spans="1:47" x14ac:dyDescent="0.35">
      <c r="A1559" t="s">
        <v>153</v>
      </c>
      <c r="C1559" t="s">
        <v>149</v>
      </c>
      <c r="D1559" t="s">
        <v>150</v>
      </c>
      <c r="E1559" t="s">
        <v>121</v>
      </c>
      <c r="F1559" t="s">
        <v>1</v>
      </c>
      <c r="J1559" t="s">
        <v>68</v>
      </c>
      <c r="K1559" t="s">
        <v>185</v>
      </c>
      <c r="L1559" t="s">
        <v>122</v>
      </c>
      <c r="M1559" s="14">
        <v>44216</v>
      </c>
      <c r="N1559" s="14">
        <v>44257</v>
      </c>
      <c r="P1559">
        <v>161135.89000000001</v>
      </c>
      <c r="X1559" t="s">
        <v>154</v>
      </c>
      <c r="Y1559">
        <v>1</v>
      </c>
      <c r="Z1559">
        <v>3</v>
      </c>
      <c r="AA1559">
        <v>2021</v>
      </c>
      <c r="AB1559">
        <v>0</v>
      </c>
      <c r="AC1559" t="s">
        <v>8</v>
      </c>
      <c r="AD1559" t="s">
        <v>8</v>
      </c>
      <c r="AE1559">
        <v>2021</v>
      </c>
      <c r="AF1559">
        <v>2020</v>
      </c>
      <c r="AU1559"/>
    </row>
    <row r="1560" spans="1:47" x14ac:dyDescent="0.35">
      <c r="A1560" t="s">
        <v>160</v>
      </c>
      <c r="B1560" t="s">
        <v>35</v>
      </c>
      <c r="C1560" t="s">
        <v>149</v>
      </c>
      <c r="D1560" t="s">
        <v>159</v>
      </c>
      <c r="E1560" t="s">
        <v>162</v>
      </c>
      <c r="G1560" t="s">
        <v>1</v>
      </c>
      <c r="K1560" t="s">
        <v>185</v>
      </c>
      <c r="L1560" t="s">
        <v>122</v>
      </c>
      <c r="M1560" s="14">
        <v>44257</v>
      </c>
      <c r="N1560" s="14">
        <v>44257</v>
      </c>
      <c r="O1560">
        <v>0</v>
      </c>
      <c r="P1560">
        <v>409.16</v>
      </c>
      <c r="R1560">
        <v>2110672000</v>
      </c>
      <c r="S1560">
        <v>161020000</v>
      </c>
      <c r="V1560" t="s">
        <v>160</v>
      </c>
      <c r="W1560" t="s">
        <v>194</v>
      </c>
      <c r="X1560" t="s">
        <v>161</v>
      </c>
      <c r="Y1560">
        <v>3</v>
      </c>
      <c r="Z1560">
        <v>3</v>
      </c>
      <c r="AA1560">
        <v>2021</v>
      </c>
      <c r="AB1560">
        <v>409.16</v>
      </c>
      <c r="AC1560" t="s">
        <v>10</v>
      </c>
      <c r="AD1560" t="s">
        <v>72</v>
      </c>
      <c r="AE1560">
        <v>2021</v>
      </c>
      <c r="AF1560">
        <v>2021</v>
      </c>
      <c r="AU1560"/>
    </row>
    <row r="1561" spans="1:47" x14ac:dyDescent="0.35">
      <c r="A1561" t="s">
        <v>160</v>
      </c>
      <c r="B1561" t="s">
        <v>25</v>
      </c>
      <c r="C1561" t="s">
        <v>149</v>
      </c>
      <c r="D1561" t="s">
        <v>159</v>
      </c>
      <c r="E1561" t="s">
        <v>162</v>
      </c>
      <c r="G1561" t="s">
        <v>1</v>
      </c>
      <c r="K1561" t="s">
        <v>185</v>
      </c>
      <c r="L1561" t="s">
        <v>122</v>
      </c>
      <c r="M1561" s="14">
        <v>44258</v>
      </c>
      <c r="N1561" s="14">
        <v>44258</v>
      </c>
      <c r="O1561">
        <v>0</v>
      </c>
      <c r="P1561">
        <v>71.97</v>
      </c>
      <c r="R1561">
        <v>2110672000</v>
      </c>
      <c r="S1561">
        <v>161600000</v>
      </c>
      <c r="V1561" t="s">
        <v>160</v>
      </c>
      <c r="W1561" t="s">
        <v>198</v>
      </c>
      <c r="X1561" t="s">
        <v>161</v>
      </c>
      <c r="Y1561">
        <v>3</v>
      </c>
      <c r="Z1561">
        <v>3</v>
      </c>
      <c r="AA1561">
        <v>2021</v>
      </c>
      <c r="AB1561">
        <v>71.97</v>
      </c>
      <c r="AC1561" t="s">
        <v>10</v>
      </c>
      <c r="AD1561" t="s">
        <v>72</v>
      </c>
      <c r="AE1561">
        <v>2021</v>
      </c>
      <c r="AF1561">
        <v>2021</v>
      </c>
      <c r="AU1561"/>
    </row>
    <row r="1562" spans="1:47" x14ac:dyDescent="0.35">
      <c r="A1562" t="s">
        <v>160</v>
      </c>
      <c r="B1562" t="s">
        <v>25</v>
      </c>
      <c r="C1562" t="s">
        <v>149</v>
      </c>
      <c r="D1562" t="s">
        <v>159</v>
      </c>
      <c r="E1562" t="s">
        <v>162</v>
      </c>
      <c r="G1562" t="s">
        <v>1</v>
      </c>
      <c r="K1562" t="s">
        <v>185</v>
      </c>
      <c r="L1562" t="s">
        <v>122</v>
      </c>
      <c r="M1562" s="14">
        <v>44258</v>
      </c>
      <c r="N1562" s="14">
        <v>44258</v>
      </c>
      <c r="O1562">
        <v>0</v>
      </c>
      <c r="P1562">
        <v>203.01</v>
      </c>
      <c r="R1562">
        <v>2110672000</v>
      </c>
      <c r="S1562">
        <v>161300000</v>
      </c>
      <c r="V1562" t="s">
        <v>160</v>
      </c>
      <c r="W1562" t="s">
        <v>192</v>
      </c>
      <c r="X1562" t="s">
        <v>161</v>
      </c>
      <c r="Y1562">
        <v>3</v>
      </c>
      <c r="Z1562">
        <v>3</v>
      </c>
      <c r="AA1562">
        <v>2021</v>
      </c>
      <c r="AB1562">
        <v>203.01</v>
      </c>
      <c r="AC1562" t="s">
        <v>10</v>
      </c>
      <c r="AD1562" t="s">
        <v>72</v>
      </c>
      <c r="AE1562">
        <v>2021</v>
      </c>
      <c r="AF1562">
        <v>2021</v>
      </c>
      <c r="AU1562"/>
    </row>
    <row r="1563" spans="1:47" x14ac:dyDescent="0.35">
      <c r="A1563" t="s">
        <v>130</v>
      </c>
      <c r="B1563" t="s">
        <v>54</v>
      </c>
      <c r="C1563" t="s">
        <v>149</v>
      </c>
      <c r="D1563" t="s">
        <v>150</v>
      </c>
      <c r="E1563" t="s">
        <v>121</v>
      </c>
      <c r="G1563" t="s">
        <v>1</v>
      </c>
      <c r="H1563" t="s">
        <v>206</v>
      </c>
      <c r="K1563" t="s">
        <v>185</v>
      </c>
      <c r="L1563" t="s">
        <v>122</v>
      </c>
      <c r="M1563" s="14">
        <v>44258</v>
      </c>
      <c r="N1563" s="14">
        <v>44258</v>
      </c>
      <c r="O1563">
        <v>0</v>
      </c>
      <c r="P1563">
        <v>-10714.29</v>
      </c>
      <c r="R1563">
        <v>2221517110</v>
      </c>
      <c r="S1563">
        <v>161001000</v>
      </c>
      <c r="V1563" t="s">
        <v>130</v>
      </c>
      <c r="W1563" t="s">
        <v>195</v>
      </c>
      <c r="X1563" t="s">
        <v>119</v>
      </c>
      <c r="Y1563">
        <v>3</v>
      </c>
      <c r="Z1563">
        <v>3</v>
      </c>
      <c r="AA1563">
        <v>2021</v>
      </c>
      <c r="AB1563">
        <v>10714.29</v>
      </c>
      <c r="AC1563" t="s">
        <v>10</v>
      </c>
      <c r="AD1563" t="s">
        <v>15</v>
      </c>
      <c r="AE1563">
        <v>2021</v>
      </c>
      <c r="AF1563">
        <v>2021</v>
      </c>
      <c r="AU1563"/>
    </row>
    <row r="1564" spans="1:47" x14ac:dyDescent="0.35">
      <c r="A1564" t="s">
        <v>123</v>
      </c>
      <c r="B1564" t="s">
        <v>47</v>
      </c>
      <c r="C1564" t="s">
        <v>149</v>
      </c>
      <c r="D1564" t="s">
        <v>150</v>
      </c>
      <c r="E1564" t="s">
        <v>121</v>
      </c>
      <c r="G1564" t="s">
        <v>1</v>
      </c>
      <c r="H1564" t="s">
        <v>206</v>
      </c>
      <c r="K1564" t="s">
        <v>185</v>
      </c>
      <c r="L1564" t="s">
        <v>122</v>
      </c>
      <c r="M1564" s="14">
        <v>44258</v>
      </c>
      <c r="N1564" s="14">
        <v>44258</v>
      </c>
      <c r="O1564">
        <v>0</v>
      </c>
      <c r="P1564">
        <v>-27.88</v>
      </c>
      <c r="R1564">
        <v>2220913000</v>
      </c>
      <c r="S1564">
        <v>161001000</v>
      </c>
      <c r="V1564" t="s">
        <v>123</v>
      </c>
      <c r="W1564" t="s">
        <v>195</v>
      </c>
      <c r="X1564" t="s">
        <v>124</v>
      </c>
      <c r="Y1564">
        <v>3</v>
      </c>
      <c r="Z1564">
        <v>3</v>
      </c>
      <c r="AA1564">
        <v>2021</v>
      </c>
      <c r="AB1564">
        <v>27.88</v>
      </c>
      <c r="AC1564" t="s">
        <v>10</v>
      </c>
      <c r="AD1564" t="s">
        <v>15</v>
      </c>
      <c r="AE1564">
        <v>2021</v>
      </c>
      <c r="AF1564">
        <v>2021</v>
      </c>
      <c r="AU1564"/>
    </row>
    <row r="1565" spans="1:47" x14ac:dyDescent="0.35">
      <c r="A1565" t="s">
        <v>128</v>
      </c>
      <c r="B1565" t="s">
        <v>60</v>
      </c>
      <c r="C1565" t="s">
        <v>149</v>
      </c>
      <c r="D1565" t="s">
        <v>150</v>
      </c>
      <c r="E1565" t="s">
        <v>121</v>
      </c>
      <c r="G1565" t="s">
        <v>1</v>
      </c>
      <c r="H1565" t="s">
        <v>206</v>
      </c>
      <c r="K1565" t="s">
        <v>185</v>
      </c>
      <c r="L1565" t="s">
        <v>122</v>
      </c>
      <c r="M1565" s="14">
        <v>44258</v>
      </c>
      <c r="N1565" s="14">
        <v>44258</v>
      </c>
      <c r="O1565">
        <v>0</v>
      </c>
      <c r="P1565">
        <v>-295336.23</v>
      </c>
      <c r="R1565">
        <v>2221502000</v>
      </c>
      <c r="S1565">
        <v>160000000</v>
      </c>
      <c r="V1565" t="s">
        <v>128</v>
      </c>
      <c r="W1565" t="s">
        <v>186</v>
      </c>
      <c r="X1565" t="s">
        <v>119</v>
      </c>
      <c r="Y1565">
        <v>3</v>
      </c>
      <c r="Z1565">
        <v>3</v>
      </c>
      <c r="AA1565">
        <v>2021</v>
      </c>
      <c r="AB1565">
        <v>295336.23</v>
      </c>
      <c r="AC1565" t="s">
        <v>10</v>
      </c>
      <c r="AD1565" t="s">
        <v>15</v>
      </c>
      <c r="AE1565">
        <v>2021</v>
      </c>
      <c r="AF1565">
        <v>2021</v>
      </c>
      <c r="AU1565"/>
    </row>
    <row r="1566" spans="1:47" x14ac:dyDescent="0.35">
      <c r="A1566" t="s">
        <v>160</v>
      </c>
      <c r="B1566" t="s">
        <v>38</v>
      </c>
      <c r="C1566" t="s">
        <v>149</v>
      </c>
      <c r="D1566" t="s">
        <v>159</v>
      </c>
      <c r="E1566" t="s">
        <v>162</v>
      </c>
      <c r="G1566" t="s">
        <v>1</v>
      </c>
      <c r="K1566" t="s">
        <v>185</v>
      </c>
      <c r="L1566" t="s">
        <v>122</v>
      </c>
      <c r="M1566" s="14">
        <v>44258</v>
      </c>
      <c r="N1566" s="14">
        <v>44258</v>
      </c>
      <c r="O1566">
        <v>0</v>
      </c>
      <c r="P1566">
        <v>1190.48</v>
      </c>
      <c r="R1566">
        <v>2110672000</v>
      </c>
      <c r="S1566">
        <v>161300000</v>
      </c>
      <c r="V1566" t="s">
        <v>160</v>
      </c>
      <c r="W1566" t="s">
        <v>192</v>
      </c>
      <c r="X1566" t="s">
        <v>161</v>
      </c>
      <c r="Y1566">
        <v>3</v>
      </c>
      <c r="Z1566">
        <v>3</v>
      </c>
      <c r="AA1566">
        <v>2021</v>
      </c>
      <c r="AB1566">
        <v>1190.48</v>
      </c>
      <c r="AC1566" t="s">
        <v>10</v>
      </c>
      <c r="AD1566" t="s">
        <v>72</v>
      </c>
      <c r="AE1566">
        <v>2021</v>
      </c>
      <c r="AF1566">
        <v>2021</v>
      </c>
      <c r="AU1566"/>
    </row>
    <row r="1567" spans="1:47" x14ac:dyDescent="0.35">
      <c r="A1567" t="s">
        <v>193</v>
      </c>
      <c r="B1567" t="s">
        <v>29</v>
      </c>
      <c r="C1567" t="s">
        <v>149</v>
      </c>
      <c r="D1567" t="s">
        <v>159</v>
      </c>
      <c r="E1567" t="s">
        <v>162</v>
      </c>
      <c r="G1567" t="s">
        <v>1</v>
      </c>
      <c r="K1567" t="s">
        <v>185</v>
      </c>
      <c r="L1567" t="s">
        <v>122</v>
      </c>
      <c r="M1567" s="14">
        <v>44258</v>
      </c>
      <c r="N1567" s="14">
        <v>44258</v>
      </c>
      <c r="O1567">
        <v>0</v>
      </c>
      <c r="P1567">
        <v>59.52</v>
      </c>
      <c r="R1567">
        <v>2110700000</v>
      </c>
      <c r="S1567">
        <v>161700000</v>
      </c>
      <c r="V1567" t="s">
        <v>193</v>
      </c>
      <c r="W1567" t="s">
        <v>210</v>
      </c>
      <c r="X1567" t="s">
        <v>161</v>
      </c>
      <c r="Y1567">
        <v>3</v>
      </c>
      <c r="Z1567">
        <v>3</v>
      </c>
      <c r="AA1567">
        <v>2021</v>
      </c>
      <c r="AB1567">
        <v>59.52</v>
      </c>
      <c r="AC1567" t="s">
        <v>10</v>
      </c>
      <c r="AD1567" t="s">
        <v>72</v>
      </c>
      <c r="AE1567">
        <v>2021</v>
      </c>
      <c r="AF1567">
        <v>2021</v>
      </c>
      <c r="AU1567"/>
    </row>
    <row r="1568" spans="1:47" x14ac:dyDescent="0.35">
      <c r="A1568" t="s">
        <v>130</v>
      </c>
      <c r="B1568" t="s">
        <v>36</v>
      </c>
      <c r="C1568" t="s">
        <v>149</v>
      </c>
      <c r="D1568" t="s">
        <v>150</v>
      </c>
      <c r="E1568" t="s">
        <v>121</v>
      </c>
      <c r="G1568" t="s">
        <v>1</v>
      </c>
      <c r="H1568" t="s">
        <v>206</v>
      </c>
      <c r="K1568" t="s">
        <v>185</v>
      </c>
      <c r="L1568" t="s">
        <v>122</v>
      </c>
      <c r="M1568" s="14">
        <v>44258</v>
      </c>
      <c r="N1568" s="14">
        <v>44258</v>
      </c>
      <c r="O1568">
        <v>0</v>
      </c>
      <c r="P1568">
        <v>-24.67</v>
      </c>
      <c r="R1568">
        <v>2221517110</v>
      </c>
      <c r="S1568">
        <v>161013000</v>
      </c>
      <c r="V1568" t="s">
        <v>130</v>
      </c>
      <c r="W1568" t="s">
        <v>223</v>
      </c>
      <c r="X1568" t="s">
        <v>119</v>
      </c>
      <c r="Y1568">
        <v>3</v>
      </c>
      <c r="Z1568">
        <v>3</v>
      </c>
      <c r="AA1568">
        <v>2021</v>
      </c>
      <c r="AB1568">
        <v>24.67</v>
      </c>
      <c r="AC1568" t="s">
        <v>10</v>
      </c>
      <c r="AD1568" t="s">
        <v>15</v>
      </c>
      <c r="AE1568">
        <v>2021</v>
      </c>
      <c r="AF1568">
        <v>2021</v>
      </c>
      <c r="AU1568"/>
    </row>
    <row r="1569" spans="1:47" x14ac:dyDescent="0.35">
      <c r="A1569" t="s">
        <v>130</v>
      </c>
      <c r="C1569" t="s">
        <v>149</v>
      </c>
      <c r="D1569" t="s">
        <v>150</v>
      </c>
      <c r="E1569" t="s">
        <v>162</v>
      </c>
      <c r="K1569" t="s">
        <v>185</v>
      </c>
      <c r="L1569" t="s">
        <v>122</v>
      </c>
      <c r="M1569" s="14">
        <v>44258</v>
      </c>
      <c r="N1569" s="14">
        <v>44258</v>
      </c>
      <c r="P1569">
        <v>99030.6</v>
      </c>
      <c r="X1569" t="s">
        <v>119</v>
      </c>
      <c r="Y1569">
        <v>3</v>
      </c>
      <c r="Z1569">
        <v>3</v>
      </c>
      <c r="AA1569">
        <v>2021</v>
      </c>
      <c r="AB1569">
        <v>0</v>
      </c>
      <c r="AC1569" t="s">
        <v>8</v>
      </c>
      <c r="AD1569" t="s">
        <v>8</v>
      </c>
      <c r="AE1569">
        <v>2021</v>
      </c>
      <c r="AF1569">
        <v>2021</v>
      </c>
      <c r="AU1569"/>
    </row>
    <row r="1570" spans="1:47" x14ac:dyDescent="0.35">
      <c r="A1570" t="s">
        <v>138</v>
      </c>
      <c r="C1570" t="s">
        <v>149</v>
      </c>
      <c r="D1570" t="s">
        <v>150</v>
      </c>
      <c r="E1570" t="s">
        <v>121</v>
      </c>
      <c r="J1570" t="s">
        <v>6</v>
      </c>
      <c r="K1570" t="s">
        <v>185</v>
      </c>
      <c r="L1570" t="s">
        <v>122</v>
      </c>
      <c r="M1570" s="14">
        <v>44242</v>
      </c>
      <c r="N1570" s="14">
        <v>44258</v>
      </c>
      <c r="P1570">
        <v>41014.29</v>
      </c>
      <c r="X1570" t="s">
        <v>139</v>
      </c>
      <c r="Y1570">
        <v>2</v>
      </c>
      <c r="Z1570">
        <v>3</v>
      </c>
      <c r="AA1570">
        <v>2021</v>
      </c>
      <c r="AB1570">
        <v>0</v>
      </c>
      <c r="AC1570" t="s">
        <v>8</v>
      </c>
      <c r="AD1570" t="s">
        <v>8</v>
      </c>
      <c r="AE1570">
        <v>2021</v>
      </c>
      <c r="AF1570">
        <v>2021</v>
      </c>
      <c r="AU1570"/>
    </row>
    <row r="1571" spans="1:47" x14ac:dyDescent="0.35">
      <c r="A1571" t="s">
        <v>148</v>
      </c>
      <c r="C1571" t="s">
        <v>149</v>
      </c>
      <c r="D1571" t="s">
        <v>150</v>
      </c>
      <c r="E1571" t="s">
        <v>121</v>
      </c>
      <c r="J1571" t="s">
        <v>5</v>
      </c>
      <c r="K1571" t="s">
        <v>185</v>
      </c>
      <c r="L1571" t="s">
        <v>122</v>
      </c>
      <c r="M1571" s="14">
        <v>44232</v>
      </c>
      <c r="N1571" s="14">
        <v>44258</v>
      </c>
      <c r="P1571">
        <v>58016.31</v>
      </c>
      <c r="X1571" t="s">
        <v>152</v>
      </c>
      <c r="Y1571">
        <v>2</v>
      </c>
      <c r="Z1571">
        <v>3</v>
      </c>
      <c r="AA1571">
        <v>2021</v>
      </c>
      <c r="AB1571">
        <v>0</v>
      </c>
      <c r="AC1571" t="s">
        <v>8</v>
      </c>
      <c r="AD1571" t="s">
        <v>8</v>
      </c>
      <c r="AE1571">
        <v>2021</v>
      </c>
      <c r="AF1571">
        <v>2021</v>
      </c>
      <c r="AU1571"/>
    </row>
    <row r="1572" spans="1:47" x14ac:dyDescent="0.35">
      <c r="A1572" t="s">
        <v>160</v>
      </c>
      <c r="B1572" t="s">
        <v>35</v>
      </c>
      <c r="C1572" t="s">
        <v>149</v>
      </c>
      <c r="D1572" t="s">
        <v>159</v>
      </c>
      <c r="E1572" t="s">
        <v>162</v>
      </c>
      <c r="G1572" t="s">
        <v>1</v>
      </c>
      <c r="K1572" t="s">
        <v>185</v>
      </c>
      <c r="L1572" t="s">
        <v>122</v>
      </c>
      <c r="M1572" s="14">
        <v>44258</v>
      </c>
      <c r="N1572" s="14">
        <v>44258</v>
      </c>
      <c r="O1572">
        <v>0</v>
      </c>
      <c r="P1572">
        <v>121.34</v>
      </c>
      <c r="R1572">
        <v>2110672000</v>
      </c>
      <c r="S1572">
        <v>161021000</v>
      </c>
      <c r="V1572" t="s">
        <v>160</v>
      </c>
      <c r="W1572" t="s">
        <v>215</v>
      </c>
      <c r="X1572" t="s">
        <v>161</v>
      </c>
      <c r="Y1572">
        <v>3</v>
      </c>
      <c r="Z1572">
        <v>3</v>
      </c>
      <c r="AA1572">
        <v>2021</v>
      </c>
      <c r="AB1572">
        <v>121.34</v>
      </c>
      <c r="AC1572" t="s">
        <v>10</v>
      </c>
      <c r="AD1572" t="s">
        <v>72</v>
      </c>
      <c r="AE1572">
        <v>2021</v>
      </c>
      <c r="AF1572">
        <v>2021</v>
      </c>
      <c r="AU1572"/>
    </row>
    <row r="1573" spans="1:47" x14ac:dyDescent="0.35">
      <c r="A1573" t="s">
        <v>118</v>
      </c>
      <c r="B1573" t="s">
        <v>46</v>
      </c>
      <c r="C1573" t="s">
        <v>149</v>
      </c>
      <c r="D1573" t="s">
        <v>150</v>
      </c>
      <c r="E1573" t="s">
        <v>121</v>
      </c>
      <c r="G1573" t="s">
        <v>1</v>
      </c>
      <c r="H1573" t="s">
        <v>206</v>
      </c>
      <c r="K1573" t="s">
        <v>185</v>
      </c>
      <c r="L1573" t="s">
        <v>122</v>
      </c>
      <c r="M1573" s="14">
        <v>44258</v>
      </c>
      <c r="N1573" s="14">
        <v>44258</v>
      </c>
      <c r="O1573">
        <v>0</v>
      </c>
      <c r="P1573">
        <v>-8578.57</v>
      </c>
      <c r="R1573">
        <v>2221513000</v>
      </c>
      <c r="S1573">
        <v>161001000</v>
      </c>
      <c r="V1573" t="s">
        <v>118</v>
      </c>
      <c r="W1573" t="s">
        <v>195</v>
      </c>
      <c r="X1573" t="s">
        <v>119</v>
      </c>
      <c r="Y1573">
        <v>3</v>
      </c>
      <c r="Z1573">
        <v>3</v>
      </c>
      <c r="AA1573">
        <v>2021</v>
      </c>
      <c r="AB1573">
        <v>8578.57</v>
      </c>
      <c r="AC1573" t="s">
        <v>10</v>
      </c>
      <c r="AD1573" t="s">
        <v>15</v>
      </c>
      <c r="AE1573">
        <v>2021</v>
      </c>
      <c r="AF1573">
        <v>2021</v>
      </c>
      <c r="AU1573"/>
    </row>
    <row r="1574" spans="1:47" x14ac:dyDescent="0.35">
      <c r="A1574" t="s">
        <v>133</v>
      </c>
      <c r="B1574" t="s">
        <v>41</v>
      </c>
      <c r="C1574" t="s">
        <v>149</v>
      </c>
      <c r="D1574" t="s">
        <v>150</v>
      </c>
      <c r="E1574" t="s">
        <v>121</v>
      </c>
      <c r="G1574" t="s">
        <v>1</v>
      </c>
      <c r="H1574" t="s">
        <v>206</v>
      </c>
      <c r="K1574" t="s">
        <v>185</v>
      </c>
      <c r="L1574" t="s">
        <v>122</v>
      </c>
      <c r="M1574" s="14">
        <v>44258</v>
      </c>
      <c r="N1574" s="14">
        <v>44258</v>
      </c>
      <c r="O1574">
        <v>0</v>
      </c>
      <c r="P1574">
        <v>-19241.47</v>
      </c>
      <c r="R1574">
        <v>2220110000</v>
      </c>
      <c r="S1574">
        <v>161001000</v>
      </c>
      <c r="V1574" t="s">
        <v>133</v>
      </c>
      <c r="W1574" t="s">
        <v>195</v>
      </c>
      <c r="X1574" t="s">
        <v>134</v>
      </c>
      <c r="Y1574">
        <v>3</v>
      </c>
      <c r="Z1574">
        <v>3</v>
      </c>
      <c r="AA1574">
        <v>2021</v>
      </c>
      <c r="AB1574">
        <v>19241.47</v>
      </c>
      <c r="AC1574" t="s">
        <v>10</v>
      </c>
      <c r="AD1574" t="s">
        <v>236</v>
      </c>
      <c r="AE1574">
        <v>2021</v>
      </c>
      <c r="AF1574">
        <v>2021</v>
      </c>
      <c r="AU1574"/>
    </row>
    <row r="1575" spans="1:47" x14ac:dyDescent="0.35">
      <c r="A1575" t="s">
        <v>160</v>
      </c>
      <c r="B1575" t="s">
        <v>26</v>
      </c>
      <c r="C1575" t="s">
        <v>149</v>
      </c>
      <c r="D1575" t="s">
        <v>159</v>
      </c>
      <c r="E1575" t="s">
        <v>162</v>
      </c>
      <c r="G1575" t="s">
        <v>1</v>
      </c>
      <c r="K1575" t="s">
        <v>185</v>
      </c>
      <c r="L1575" t="s">
        <v>122</v>
      </c>
      <c r="M1575" s="14">
        <v>44258</v>
      </c>
      <c r="N1575" s="14">
        <v>44258</v>
      </c>
      <c r="O1575">
        <v>0</v>
      </c>
      <c r="P1575">
        <v>65770.25</v>
      </c>
      <c r="R1575">
        <v>2110672000</v>
      </c>
      <c r="S1575">
        <v>161016000</v>
      </c>
      <c r="V1575" t="s">
        <v>160</v>
      </c>
      <c r="W1575" t="s">
        <v>201</v>
      </c>
      <c r="X1575" t="s">
        <v>161</v>
      </c>
      <c r="Y1575">
        <v>3</v>
      </c>
      <c r="Z1575">
        <v>3</v>
      </c>
      <c r="AA1575">
        <v>2021</v>
      </c>
      <c r="AB1575">
        <v>65770.25</v>
      </c>
      <c r="AC1575" t="s">
        <v>10</v>
      </c>
      <c r="AD1575" t="s">
        <v>72</v>
      </c>
      <c r="AE1575">
        <v>2021</v>
      </c>
      <c r="AF1575">
        <v>2021</v>
      </c>
      <c r="AU1575"/>
    </row>
    <row r="1576" spans="1:47" x14ac:dyDescent="0.35">
      <c r="A1576" t="s">
        <v>188</v>
      </c>
      <c r="B1576" t="s">
        <v>31</v>
      </c>
      <c r="C1576" t="s">
        <v>149</v>
      </c>
      <c r="D1576" t="s">
        <v>159</v>
      </c>
      <c r="E1576" t="s">
        <v>162</v>
      </c>
      <c r="G1576" t="s">
        <v>1</v>
      </c>
      <c r="K1576" t="s">
        <v>185</v>
      </c>
      <c r="L1576" t="s">
        <v>122</v>
      </c>
      <c r="M1576" s="14">
        <v>44259</v>
      </c>
      <c r="N1576" s="14">
        <v>44259</v>
      </c>
      <c r="O1576">
        <v>0</v>
      </c>
      <c r="P1576">
        <v>300</v>
      </c>
      <c r="R1576">
        <v>2111070000</v>
      </c>
      <c r="S1576">
        <v>161300000</v>
      </c>
      <c r="V1576" t="s">
        <v>188</v>
      </c>
      <c r="W1576" t="s">
        <v>192</v>
      </c>
      <c r="X1576" t="s">
        <v>190</v>
      </c>
      <c r="Y1576">
        <v>3</v>
      </c>
      <c r="Z1576">
        <v>3</v>
      </c>
      <c r="AA1576">
        <v>2021</v>
      </c>
      <c r="AB1576">
        <v>300</v>
      </c>
      <c r="AC1576" t="s">
        <v>10</v>
      </c>
      <c r="AD1576" t="s">
        <v>72</v>
      </c>
      <c r="AE1576">
        <v>2021</v>
      </c>
      <c r="AF1576">
        <v>2021</v>
      </c>
      <c r="AU1576"/>
    </row>
    <row r="1577" spans="1:47" x14ac:dyDescent="0.35">
      <c r="A1577" t="s">
        <v>160</v>
      </c>
      <c r="B1577" t="s">
        <v>25</v>
      </c>
      <c r="C1577" t="s">
        <v>149</v>
      </c>
      <c r="D1577" t="s">
        <v>159</v>
      </c>
      <c r="E1577" t="s">
        <v>162</v>
      </c>
      <c r="G1577" t="s">
        <v>1</v>
      </c>
      <c r="K1577" t="s">
        <v>185</v>
      </c>
      <c r="L1577" t="s">
        <v>122</v>
      </c>
      <c r="M1577" s="14">
        <v>44259</v>
      </c>
      <c r="N1577" s="14">
        <v>44259</v>
      </c>
      <c r="O1577">
        <v>0</v>
      </c>
      <c r="P1577">
        <v>1256.93</v>
      </c>
      <c r="R1577">
        <v>2110672000</v>
      </c>
      <c r="S1577">
        <v>161600000</v>
      </c>
      <c r="V1577" t="s">
        <v>160</v>
      </c>
      <c r="W1577" t="s">
        <v>198</v>
      </c>
      <c r="X1577" t="s">
        <v>161</v>
      </c>
      <c r="Y1577">
        <v>3</v>
      </c>
      <c r="Z1577">
        <v>3</v>
      </c>
      <c r="AA1577">
        <v>2021</v>
      </c>
      <c r="AB1577">
        <v>1256.93</v>
      </c>
      <c r="AC1577" t="s">
        <v>10</v>
      </c>
      <c r="AD1577" t="s">
        <v>72</v>
      </c>
      <c r="AE1577">
        <v>2021</v>
      </c>
      <c r="AF1577">
        <v>2021</v>
      </c>
      <c r="AU1577"/>
    </row>
    <row r="1578" spans="1:47" x14ac:dyDescent="0.35">
      <c r="A1578" t="s">
        <v>160</v>
      </c>
      <c r="B1578" t="s">
        <v>25</v>
      </c>
      <c r="C1578" t="s">
        <v>149</v>
      </c>
      <c r="D1578" t="s">
        <v>159</v>
      </c>
      <c r="E1578" t="s">
        <v>162</v>
      </c>
      <c r="G1578" t="s">
        <v>1</v>
      </c>
      <c r="K1578" t="s">
        <v>185</v>
      </c>
      <c r="L1578" t="s">
        <v>122</v>
      </c>
      <c r="M1578" s="14">
        <v>44259</v>
      </c>
      <c r="N1578" s="14">
        <v>44259</v>
      </c>
      <c r="O1578">
        <v>0</v>
      </c>
      <c r="P1578">
        <v>195.13</v>
      </c>
      <c r="R1578">
        <v>2110672000</v>
      </c>
      <c r="S1578">
        <v>161300000</v>
      </c>
      <c r="V1578" t="s">
        <v>160</v>
      </c>
      <c r="W1578" t="s">
        <v>192</v>
      </c>
      <c r="X1578" t="s">
        <v>161</v>
      </c>
      <c r="Y1578">
        <v>3</v>
      </c>
      <c r="Z1578">
        <v>3</v>
      </c>
      <c r="AA1578">
        <v>2021</v>
      </c>
      <c r="AB1578">
        <v>195.13</v>
      </c>
      <c r="AC1578" t="s">
        <v>10</v>
      </c>
      <c r="AD1578" t="s">
        <v>72</v>
      </c>
      <c r="AE1578">
        <v>2021</v>
      </c>
      <c r="AF1578">
        <v>2021</v>
      </c>
      <c r="AU1578"/>
    </row>
    <row r="1579" spans="1:47" x14ac:dyDescent="0.35">
      <c r="A1579" t="s">
        <v>148</v>
      </c>
      <c r="C1579" t="s">
        <v>149</v>
      </c>
      <c r="D1579" t="s">
        <v>150</v>
      </c>
      <c r="E1579" t="s">
        <v>162</v>
      </c>
      <c r="K1579" t="s">
        <v>185</v>
      </c>
      <c r="L1579" t="s">
        <v>122</v>
      </c>
      <c r="M1579" s="14">
        <v>44259</v>
      </c>
      <c r="N1579" s="14">
        <v>44259</v>
      </c>
      <c r="O1579">
        <v>0</v>
      </c>
      <c r="P1579">
        <v>53619.05</v>
      </c>
      <c r="R1579">
        <v>2110210000</v>
      </c>
      <c r="S1579">
        <v>161002000</v>
      </c>
      <c r="V1579" t="s">
        <v>148</v>
      </c>
      <c r="W1579" t="s">
        <v>202</v>
      </c>
      <c r="X1579" t="s">
        <v>152</v>
      </c>
      <c r="Y1579">
        <v>3</v>
      </c>
      <c r="Z1579">
        <v>3</v>
      </c>
      <c r="AA1579">
        <v>2021</v>
      </c>
      <c r="AB1579">
        <v>53619.05</v>
      </c>
      <c r="AC1579" t="s">
        <v>10</v>
      </c>
      <c r="AD1579" t="s">
        <v>72</v>
      </c>
      <c r="AE1579">
        <v>2021</v>
      </c>
      <c r="AF1579">
        <v>2021</v>
      </c>
      <c r="AU1579"/>
    </row>
    <row r="1580" spans="1:47" x14ac:dyDescent="0.35">
      <c r="A1580" t="s">
        <v>160</v>
      </c>
      <c r="B1580" t="s">
        <v>25</v>
      </c>
      <c r="C1580" t="s">
        <v>149</v>
      </c>
      <c r="D1580" t="s">
        <v>159</v>
      </c>
      <c r="E1580" t="s">
        <v>162</v>
      </c>
      <c r="G1580" t="s">
        <v>1</v>
      </c>
      <c r="K1580" t="s">
        <v>185</v>
      </c>
      <c r="L1580" t="s">
        <v>122</v>
      </c>
      <c r="M1580" s="14">
        <v>44259</v>
      </c>
      <c r="N1580" s="14">
        <v>44259</v>
      </c>
      <c r="O1580">
        <v>0</v>
      </c>
      <c r="P1580">
        <v>610.49</v>
      </c>
      <c r="R1580">
        <v>2110672000</v>
      </c>
      <c r="S1580">
        <v>161300000</v>
      </c>
      <c r="V1580" t="s">
        <v>160</v>
      </c>
      <c r="W1580" t="s">
        <v>192</v>
      </c>
      <c r="X1580" t="s">
        <v>161</v>
      </c>
      <c r="Y1580">
        <v>3</v>
      </c>
      <c r="Z1580">
        <v>3</v>
      </c>
      <c r="AA1580">
        <v>2021</v>
      </c>
      <c r="AB1580">
        <v>610.49</v>
      </c>
      <c r="AC1580" t="s">
        <v>10</v>
      </c>
      <c r="AD1580" t="s">
        <v>72</v>
      </c>
      <c r="AE1580">
        <v>2021</v>
      </c>
      <c r="AF1580">
        <v>2021</v>
      </c>
      <c r="AU1580"/>
    </row>
    <row r="1581" spans="1:47" x14ac:dyDescent="0.35">
      <c r="A1581" t="s">
        <v>193</v>
      </c>
      <c r="B1581" t="s">
        <v>29</v>
      </c>
      <c r="C1581" t="s">
        <v>149</v>
      </c>
      <c r="D1581" t="s">
        <v>159</v>
      </c>
      <c r="E1581" t="s">
        <v>162</v>
      </c>
      <c r="G1581" t="s">
        <v>1</v>
      </c>
      <c r="K1581" t="s">
        <v>185</v>
      </c>
      <c r="L1581" t="s">
        <v>122</v>
      </c>
      <c r="M1581" s="14">
        <v>44259</v>
      </c>
      <c r="N1581" s="14">
        <v>44259</v>
      </c>
      <c r="O1581">
        <v>0</v>
      </c>
      <c r="P1581">
        <v>102.38</v>
      </c>
      <c r="R1581">
        <v>2110700000</v>
      </c>
      <c r="S1581">
        <v>161020000</v>
      </c>
      <c r="V1581" t="s">
        <v>193</v>
      </c>
      <c r="W1581" t="s">
        <v>194</v>
      </c>
      <c r="X1581" t="s">
        <v>161</v>
      </c>
      <c r="Y1581">
        <v>3</v>
      </c>
      <c r="Z1581">
        <v>3</v>
      </c>
      <c r="AA1581">
        <v>2021</v>
      </c>
      <c r="AB1581">
        <v>102.38</v>
      </c>
      <c r="AC1581" t="s">
        <v>10</v>
      </c>
      <c r="AD1581" t="s">
        <v>72</v>
      </c>
      <c r="AE1581">
        <v>2021</v>
      </c>
      <c r="AF1581">
        <v>2021</v>
      </c>
      <c r="AU1581"/>
    </row>
    <row r="1582" spans="1:47" x14ac:dyDescent="0.35">
      <c r="A1582" t="s">
        <v>193</v>
      </c>
      <c r="B1582" t="s">
        <v>29</v>
      </c>
      <c r="C1582" t="s">
        <v>149</v>
      </c>
      <c r="D1582" t="s">
        <v>159</v>
      </c>
      <c r="E1582" t="s">
        <v>162</v>
      </c>
      <c r="G1582" t="s">
        <v>1</v>
      </c>
      <c r="K1582" t="s">
        <v>185</v>
      </c>
      <c r="L1582" t="s">
        <v>122</v>
      </c>
      <c r="M1582" s="14">
        <v>44259</v>
      </c>
      <c r="N1582" s="14">
        <v>44259</v>
      </c>
      <c r="O1582">
        <v>0</v>
      </c>
      <c r="P1582">
        <v>107.14</v>
      </c>
      <c r="R1582">
        <v>2110700000</v>
      </c>
      <c r="S1582">
        <v>162300000</v>
      </c>
      <c r="V1582" t="s">
        <v>193</v>
      </c>
      <c r="W1582" t="s">
        <v>209</v>
      </c>
      <c r="X1582" t="s">
        <v>161</v>
      </c>
      <c r="Y1582">
        <v>3</v>
      </c>
      <c r="Z1582">
        <v>3</v>
      </c>
      <c r="AA1582">
        <v>2021</v>
      </c>
      <c r="AB1582">
        <v>107.14</v>
      </c>
      <c r="AC1582" t="s">
        <v>10</v>
      </c>
      <c r="AD1582" t="s">
        <v>72</v>
      </c>
      <c r="AE1582">
        <v>2021</v>
      </c>
      <c r="AF1582">
        <v>2021</v>
      </c>
      <c r="AU1582"/>
    </row>
    <row r="1583" spans="1:47" x14ac:dyDescent="0.35">
      <c r="A1583" t="s">
        <v>160</v>
      </c>
      <c r="B1583" t="s">
        <v>25</v>
      </c>
      <c r="C1583" t="s">
        <v>149</v>
      </c>
      <c r="D1583" t="s">
        <v>159</v>
      </c>
      <c r="E1583" t="s">
        <v>162</v>
      </c>
      <c r="G1583" t="s">
        <v>1</v>
      </c>
      <c r="K1583" t="s">
        <v>185</v>
      </c>
      <c r="L1583" t="s">
        <v>122</v>
      </c>
      <c r="M1583" s="14">
        <v>44259</v>
      </c>
      <c r="N1583" s="14">
        <v>44259</v>
      </c>
      <c r="O1583">
        <v>0</v>
      </c>
      <c r="P1583">
        <v>91.39</v>
      </c>
      <c r="R1583">
        <v>2110672000</v>
      </c>
      <c r="S1583">
        <v>161600000</v>
      </c>
      <c r="V1583" t="s">
        <v>160</v>
      </c>
      <c r="W1583" t="s">
        <v>198</v>
      </c>
      <c r="X1583" t="s">
        <v>161</v>
      </c>
      <c r="Y1583">
        <v>3</v>
      </c>
      <c r="Z1583">
        <v>3</v>
      </c>
      <c r="AA1583">
        <v>2021</v>
      </c>
      <c r="AB1583">
        <v>91.39</v>
      </c>
      <c r="AC1583" t="s">
        <v>10</v>
      </c>
      <c r="AD1583" t="s">
        <v>72</v>
      </c>
      <c r="AE1583">
        <v>2021</v>
      </c>
      <c r="AF1583">
        <v>2021</v>
      </c>
      <c r="AU1583"/>
    </row>
    <row r="1584" spans="1:47" x14ac:dyDescent="0.35">
      <c r="A1584" t="s">
        <v>193</v>
      </c>
      <c r="B1584" t="s">
        <v>29</v>
      </c>
      <c r="C1584" t="s">
        <v>149</v>
      </c>
      <c r="D1584" t="s">
        <v>159</v>
      </c>
      <c r="E1584" t="s">
        <v>162</v>
      </c>
      <c r="G1584" t="s">
        <v>1</v>
      </c>
      <c r="K1584" t="s">
        <v>185</v>
      </c>
      <c r="L1584" t="s">
        <v>122</v>
      </c>
      <c r="M1584" s="14">
        <v>44259</v>
      </c>
      <c r="N1584" s="14">
        <v>44259</v>
      </c>
      <c r="O1584">
        <v>0</v>
      </c>
      <c r="P1584">
        <v>357.14</v>
      </c>
      <c r="R1584">
        <v>2110700000</v>
      </c>
      <c r="S1584">
        <v>161020000</v>
      </c>
      <c r="V1584" t="s">
        <v>193</v>
      </c>
      <c r="W1584" t="s">
        <v>194</v>
      </c>
      <c r="X1584" t="s">
        <v>161</v>
      </c>
      <c r="Y1584">
        <v>3</v>
      </c>
      <c r="Z1584">
        <v>3</v>
      </c>
      <c r="AA1584">
        <v>2021</v>
      </c>
      <c r="AB1584">
        <v>357.14</v>
      </c>
      <c r="AC1584" t="s">
        <v>10</v>
      </c>
      <c r="AD1584" t="s">
        <v>72</v>
      </c>
      <c r="AE1584">
        <v>2021</v>
      </c>
      <c r="AF1584">
        <v>2021</v>
      </c>
      <c r="AU1584"/>
    </row>
    <row r="1585" spans="1:47" x14ac:dyDescent="0.35">
      <c r="A1585" t="s">
        <v>160</v>
      </c>
      <c r="B1585" t="s">
        <v>26</v>
      </c>
      <c r="C1585" t="s">
        <v>149</v>
      </c>
      <c r="D1585" t="s">
        <v>159</v>
      </c>
      <c r="E1585" t="s">
        <v>162</v>
      </c>
      <c r="G1585" t="s">
        <v>1</v>
      </c>
      <c r="K1585" t="s">
        <v>185</v>
      </c>
      <c r="L1585" t="s">
        <v>122</v>
      </c>
      <c r="M1585" s="14">
        <v>44259</v>
      </c>
      <c r="N1585" s="14">
        <v>44259</v>
      </c>
      <c r="O1585">
        <v>0</v>
      </c>
      <c r="P1585">
        <v>1708.1</v>
      </c>
      <c r="R1585">
        <v>2110672000</v>
      </c>
      <c r="S1585">
        <v>162000000</v>
      </c>
      <c r="V1585" t="s">
        <v>160</v>
      </c>
      <c r="W1585" t="s">
        <v>205</v>
      </c>
      <c r="X1585" t="s">
        <v>161</v>
      </c>
      <c r="Y1585">
        <v>3</v>
      </c>
      <c r="Z1585">
        <v>3</v>
      </c>
      <c r="AA1585">
        <v>2021</v>
      </c>
      <c r="AB1585">
        <v>1708.1</v>
      </c>
      <c r="AC1585" t="s">
        <v>10</v>
      </c>
      <c r="AD1585" t="s">
        <v>72</v>
      </c>
      <c r="AE1585">
        <v>2021</v>
      </c>
      <c r="AF1585">
        <v>2021</v>
      </c>
      <c r="AU1585"/>
    </row>
    <row r="1586" spans="1:47" x14ac:dyDescent="0.35">
      <c r="A1586" t="s">
        <v>233</v>
      </c>
      <c r="C1586" t="s">
        <v>149</v>
      </c>
      <c r="D1586" t="s">
        <v>159</v>
      </c>
      <c r="E1586" t="s">
        <v>162</v>
      </c>
      <c r="G1586" t="s">
        <v>1</v>
      </c>
      <c r="K1586" t="s">
        <v>185</v>
      </c>
      <c r="L1586" t="s">
        <v>122</v>
      </c>
      <c r="M1586" s="14">
        <v>44259</v>
      </c>
      <c r="N1586" s="14">
        <v>44259</v>
      </c>
      <c r="O1586">
        <v>0</v>
      </c>
      <c r="P1586">
        <v>0.94</v>
      </c>
      <c r="R1586">
        <v>2110510000</v>
      </c>
      <c r="S1586">
        <v>161020000</v>
      </c>
      <c r="V1586" t="s">
        <v>233</v>
      </c>
      <c r="W1586" t="s">
        <v>194</v>
      </c>
      <c r="X1586" t="s">
        <v>234</v>
      </c>
      <c r="Y1586">
        <v>3</v>
      </c>
      <c r="Z1586">
        <v>3</v>
      </c>
      <c r="AA1586">
        <v>2021</v>
      </c>
      <c r="AB1586">
        <v>0.94</v>
      </c>
      <c r="AC1586" t="s">
        <v>10</v>
      </c>
      <c r="AD1586" t="s">
        <v>72</v>
      </c>
      <c r="AE1586">
        <v>2021</v>
      </c>
      <c r="AF1586">
        <v>2021</v>
      </c>
      <c r="AU1586"/>
    </row>
    <row r="1587" spans="1:47" x14ac:dyDescent="0.35">
      <c r="A1587" t="s">
        <v>123</v>
      </c>
      <c r="C1587" t="s">
        <v>149</v>
      </c>
      <c r="D1587" t="s">
        <v>150</v>
      </c>
      <c r="E1587" t="s">
        <v>121</v>
      </c>
      <c r="G1587" t="s">
        <v>1</v>
      </c>
      <c r="J1587" t="s">
        <v>6</v>
      </c>
      <c r="K1587" t="s">
        <v>185</v>
      </c>
      <c r="L1587" t="s">
        <v>122</v>
      </c>
      <c r="M1587" s="14">
        <v>44259</v>
      </c>
      <c r="N1587" s="14">
        <v>44259</v>
      </c>
      <c r="O1587">
        <v>0</v>
      </c>
      <c r="P1587">
        <v>53619.05</v>
      </c>
      <c r="R1587">
        <v>2220913000</v>
      </c>
      <c r="S1587">
        <v>161002000</v>
      </c>
      <c r="V1587" t="s">
        <v>123</v>
      </c>
      <c r="W1587" t="s">
        <v>202</v>
      </c>
      <c r="X1587" t="s">
        <v>124</v>
      </c>
      <c r="Y1587">
        <v>3</v>
      </c>
      <c r="Z1587">
        <v>3</v>
      </c>
      <c r="AA1587">
        <v>2021</v>
      </c>
      <c r="AB1587">
        <v>-53619.05</v>
      </c>
      <c r="AC1587" t="s">
        <v>10</v>
      </c>
      <c r="AD1587" t="s">
        <v>72</v>
      </c>
      <c r="AE1587">
        <v>2021</v>
      </c>
      <c r="AF1587">
        <v>2021</v>
      </c>
      <c r="AU1587"/>
    </row>
    <row r="1588" spans="1:47" x14ac:dyDescent="0.35">
      <c r="A1588" t="s">
        <v>233</v>
      </c>
      <c r="C1588" t="s">
        <v>149</v>
      </c>
      <c r="D1588" t="s">
        <v>150</v>
      </c>
      <c r="E1588" t="s">
        <v>121</v>
      </c>
      <c r="J1588" t="s">
        <v>6</v>
      </c>
      <c r="K1588" t="s">
        <v>185</v>
      </c>
      <c r="L1588" t="s">
        <v>122</v>
      </c>
      <c r="M1588" s="14">
        <v>44242</v>
      </c>
      <c r="N1588" s="14">
        <v>44259</v>
      </c>
      <c r="P1588">
        <v>3636.81</v>
      </c>
      <c r="X1588" t="s">
        <v>234</v>
      </c>
      <c r="Y1588">
        <v>2</v>
      </c>
      <c r="Z1588">
        <v>3</v>
      </c>
      <c r="AA1588">
        <v>2021</v>
      </c>
      <c r="AB1588">
        <v>0</v>
      </c>
      <c r="AC1588" t="s">
        <v>8</v>
      </c>
      <c r="AD1588" t="s">
        <v>8</v>
      </c>
      <c r="AE1588">
        <v>2021</v>
      </c>
      <c r="AF1588">
        <v>2021</v>
      </c>
      <c r="AU1588"/>
    </row>
    <row r="1589" spans="1:47" x14ac:dyDescent="0.35">
      <c r="A1589" t="s">
        <v>158</v>
      </c>
      <c r="C1589" t="s">
        <v>149</v>
      </c>
      <c r="D1589" t="s">
        <v>150</v>
      </c>
      <c r="E1589" t="s">
        <v>162</v>
      </c>
      <c r="K1589" t="s">
        <v>185</v>
      </c>
      <c r="L1589" t="s">
        <v>122</v>
      </c>
      <c r="M1589" s="14">
        <v>44259</v>
      </c>
      <c r="N1589" s="14">
        <v>44259</v>
      </c>
      <c r="P1589">
        <v>3636.81</v>
      </c>
      <c r="X1589" t="s">
        <v>124</v>
      </c>
      <c r="Y1589">
        <v>3</v>
      </c>
      <c r="Z1589">
        <v>3</v>
      </c>
      <c r="AA1589">
        <v>2021</v>
      </c>
      <c r="AB1589">
        <v>0</v>
      </c>
      <c r="AC1589" t="s">
        <v>8</v>
      </c>
      <c r="AD1589" t="s">
        <v>8</v>
      </c>
      <c r="AE1589">
        <v>2021</v>
      </c>
      <c r="AF1589">
        <v>2021</v>
      </c>
      <c r="AU1589"/>
    </row>
    <row r="1590" spans="1:47" x14ac:dyDescent="0.35">
      <c r="A1590" t="s">
        <v>160</v>
      </c>
      <c r="B1590" t="s">
        <v>25</v>
      </c>
      <c r="C1590" t="s">
        <v>149</v>
      </c>
      <c r="D1590" t="s">
        <v>159</v>
      </c>
      <c r="E1590" t="s">
        <v>162</v>
      </c>
      <c r="G1590" t="s">
        <v>1</v>
      </c>
      <c r="K1590" t="s">
        <v>185</v>
      </c>
      <c r="L1590" t="s">
        <v>122</v>
      </c>
      <c r="M1590" s="14">
        <v>44260</v>
      </c>
      <c r="N1590" s="14">
        <v>44260</v>
      </c>
      <c r="O1590">
        <v>0</v>
      </c>
      <c r="P1590">
        <v>1190.48</v>
      </c>
      <c r="R1590">
        <v>2110672000</v>
      </c>
      <c r="S1590">
        <v>161300000</v>
      </c>
      <c r="V1590" t="s">
        <v>160</v>
      </c>
      <c r="W1590" t="s">
        <v>192</v>
      </c>
      <c r="X1590" t="s">
        <v>161</v>
      </c>
      <c r="Y1590">
        <v>3</v>
      </c>
      <c r="Z1590">
        <v>3</v>
      </c>
      <c r="AA1590">
        <v>2021</v>
      </c>
      <c r="AB1590">
        <v>1190.48</v>
      </c>
      <c r="AC1590" t="s">
        <v>10</v>
      </c>
      <c r="AD1590" t="s">
        <v>72</v>
      </c>
      <c r="AE1590">
        <v>2021</v>
      </c>
      <c r="AF1590">
        <v>2021</v>
      </c>
      <c r="AU1590"/>
    </row>
    <row r="1591" spans="1:47" x14ac:dyDescent="0.35">
      <c r="A1591" t="s">
        <v>160</v>
      </c>
      <c r="B1591" t="s">
        <v>25</v>
      </c>
      <c r="C1591" t="s">
        <v>149</v>
      </c>
      <c r="D1591" t="s">
        <v>159</v>
      </c>
      <c r="E1591" t="s">
        <v>162</v>
      </c>
      <c r="G1591" t="s">
        <v>1</v>
      </c>
      <c r="K1591" t="s">
        <v>185</v>
      </c>
      <c r="L1591" t="s">
        <v>122</v>
      </c>
      <c r="M1591" s="14">
        <v>44260</v>
      </c>
      <c r="N1591" s="14">
        <v>44260</v>
      </c>
      <c r="O1591">
        <v>0</v>
      </c>
      <c r="P1591">
        <v>767.88</v>
      </c>
      <c r="R1591">
        <v>2110672000</v>
      </c>
      <c r="S1591">
        <v>161300000</v>
      </c>
      <c r="V1591" t="s">
        <v>160</v>
      </c>
      <c r="W1591" t="s">
        <v>192</v>
      </c>
      <c r="X1591" t="s">
        <v>161</v>
      </c>
      <c r="Y1591">
        <v>3</v>
      </c>
      <c r="Z1591">
        <v>3</v>
      </c>
      <c r="AA1591">
        <v>2021</v>
      </c>
      <c r="AB1591">
        <v>767.88</v>
      </c>
      <c r="AC1591" t="s">
        <v>10</v>
      </c>
      <c r="AD1591" t="s">
        <v>72</v>
      </c>
      <c r="AE1591">
        <v>2021</v>
      </c>
      <c r="AF1591">
        <v>2021</v>
      </c>
      <c r="AU1591"/>
    </row>
    <row r="1592" spans="1:47" x14ac:dyDescent="0.35">
      <c r="A1592" t="s">
        <v>160</v>
      </c>
      <c r="B1592" t="s">
        <v>25</v>
      </c>
      <c r="C1592" t="s">
        <v>149</v>
      </c>
      <c r="D1592" t="s">
        <v>159</v>
      </c>
      <c r="E1592" t="s">
        <v>162</v>
      </c>
      <c r="G1592" t="s">
        <v>1</v>
      </c>
      <c r="K1592" t="s">
        <v>185</v>
      </c>
      <c r="L1592" t="s">
        <v>122</v>
      </c>
      <c r="M1592" s="14">
        <v>44260</v>
      </c>
      <c r="N1592" s="14">
        <v>44260</v>
      </c>
      <c r="O1592">
        <v>0</v>
      </c>
      <c r="P1592">
        <v>91.26</v>
      </c>
      <c r="R1592">
        <v>2110672000</v>
      </c>
      <c r="S1592">
        <v>161300000</v>
      </c>
      <c r="V1592" t="s">
        <v>160</v>
      </c>
      <c r="W1592" t="s">
        <v>192</v>
      </c>
      <c r="X1592" t="s">
        <v>161</v>
      </c>
      <c r="Y1592">
        <v>3</v>
      </c>
      <c r="Z1592">
        <v>3</v>
      </c>
      <c r="AA1592">
        <v>2021</v>
      </c>
      <c r="AB1592">
        <v>91.26</v>
      </c>
      <c r="AC1592" t="s">
        <v>10</v>
      </c>
      <c r="AD1592" t="s">
        <v>72</v>
      </c>
      <c r="AE1592">
        <v>2021</v>
      </c>
      <c r="AF1592">
        <v>2021</v>
      </c>
      <c r="AU1592"/>
    </row>
    <row r="1593" spans="1:47" x14ac:dyDescent="0.35">
      <c r="A1593" t="s">
        <v>193</v>
      </c>
      <c r="B1593" t="s">
        <v>29</v>
      </c>
      <c r="C1593" t="s">
        <v>149</v>
      </c>
      <c r="D1593" t="s">
        <v>159</v>
      </c>
      <c r="E1593" t="s">
        <v>162</v>
      </c>
      <c r="G1593" t="s">
        <v>1</v>
      </c>
      <c r="K1593" t="s">
        <v>185</v>
      </c>
      <c r="L1593" t="s">
        <v>122</v>
      </c>
      <c r="M1593" s="14">
        <v>44260</v>
      </c>
      <c r="N1593" s="14">
        <v>44260</v>
      </c>
      <c r="O1593">
        <v>0</v>
      </c>
      <c r="P1593">
        <v>95.24</v>
      </c>
      <c r="R1593">
        <v>2110700000</v>
      </c>
      <c r="S1593">
        <v>161800000</v>
      </c>
      <c r="V1593" t="s">
        <v>193</v>
      </c>
      <c r="W1593" t="s">
        <v>197</v>
      </c>
      <c r="X1593" t="s">
        <v>161</v>
      </c>
      <c r="Y1593">
        <v>3</v>
      </c>
      <c r="Z1593">
        <v>3</v>
      </c>
      <c r="AA1593">
        <v>2021</v>
      </c>
      <c r="AB1593">
        <v>95.24</v>
      </c>
      <c r="AC1593" t="s">
        <v>10</v>
      </c>
      <c r="AD1593" t="s">
        <v>72</v>
      </c>
      <c r="AE1593">
        <v>2021</v>
      </c>
      <c r="AF1593">
        <v>2021</v>
      </c>
      <c r="AU1593"/>
    </row>
    <row r="1594" spans="1:47" x14ac:dyDescent="0.35">
      <c r="A1594" t="s">
        <v>130</v>
      </c>
      <c r="B1594" t="s">
        <v>36</v>
      </c>
      <c r="C1594" t="s">
        <v>149</v>
      </c>
      <c r="D1594" t="s">
        <v>150</v>
      </c>
      <c r="E1594" t="s">
        <v>121</v>
      </c>
      <c r="G1594" t="s">
        <v>1</v>
      </c>
      <c r="H1594" t="s">
        <v>206</v>
      </c>
      <c r="K1594" t="s">
        <v>185</v>
      </c>
      <c r="L1594" t="s">
        <v>122</v>
      </c>
      <c r="M1594" s="14">
        <v>44260</v>
      </c>
      <c r="N1594" s="14">
        <v>44260</v>
      </c>
      <c r="O1594">
        <v>0</v>
      </c>
      <c r="P1594">
        <v>-8058.66</v>
      </c>
      <c r="R1594">
        <v>2221517110</v>
      </c>
      <c r="S1594">
        <v>162800000</v>
      </c>
      <c r="V1594" t="s">
        <v>130</v>
      </c>
      <c r="W1594" t="s">
        <v>204</v>
      </c>
      <c r="X1594" t="s">
        <v>119</v>
      </c>
      <c r="Y1594">
        <v>3</v>
      </c>
      <c r="Z1594">
        <v>3</v>
      </c>
      <c r="AA1594">
        <v>2021</v>
      </c>
      <c r="AB1594">
        <v>8058.66</v>
      </c>
      <c r="AC1594" t="s">
        <v>10</v>
      </c>
      <c r="AD1594" t="s">
        <v>15</v>
      </c>
      <c r="AE1594">
        <v>2021</v>
      </c>
      <c r="AF1594">
        <v>2021</v>
      </c>
      <c r="AU1594"/>
    </row>
    <row r="1595" spans="1:47" x14ac:dyDescent="0.35">
      <c r="A1595" t="s">
        <v>133</v>
      </c>
      <c r="B1595" t="s">
        <v>41</v>
      </c>
      <c r="C1595" t="s">
        <v>149</v>
      </c>
      <c r="D1595" t="s">
        <v>150</v>
      </c>
      <c r="E1595" t="s">
        <v>121</v>
      </c>
      <c r="G1595" t="s">
        <v>1</v>
      </c>
      <c r="H1595" t="s">
        <v>206</v>
      </c>
      <c r="K1595" t="s">
        <v>185</v>
      </c>
      <c r="L1595" t="s">
        <v>122</v>
      </c>
      <c r="M1595" s="14">
        <v>44260</v>
      </c>
      <c r="N1595" s="14">
        <v>44260</v>
      </c>
      <c r="O1595">
        <v>0</v>
      </c>
      <c r="P1595">
        <v>-2608.91</v>
      </c>
      <c r="R1595">
        <v>2220110000</v>
      </c>
      <c r="S1595">
        <v>161001000</v>
      </c>
      <c r="V1595" t="s">
        <v>133</v>
      </c>
      <c r="W1595" t="s">
        <v>195</v>
      </c>
      <c r="X1595" t="s">
        <v>134</v>
      </c>
      <c r="Y1595">
        <v>3</v>
      </c>
      <c r="Z1595">
        <v>3</v>
      </c>
      <c r="AA1595">
        <v>2021</v>
      </c>
      <c r="AB1595">
        <v>2608.91</v>
      </c>
      <c r="AC1595" t="s">
        <v>10</v>
      </c>
      <c r="AD1595" t="s">
        <v>236</v>
      </c>
      <c r="AE1595">
        <v>2021</v>
      </c>
      <c r="AF1595">
        <v>2021</v>
      </c>
      <c r="AU1595"/>
    </row>
    <row r="1596" spans="1:47" x14ac:dyDescent="0.35">
      <c r="A1596" t="s">
        <v>133</v>
      </c>
      <c r="B1596" t="s">
        <v>42</v>
      </c>
      <c r="C1596" t="s">
        <v>149</v>
      </c>
      <c r="D1596" t="s">
        <v>150</v>
      </c>
      <c r="E1596" t="s">
        <v>121</v>
      </c>
      <c r="G1596" t="s">
        <v>1</v>
      </c>
      <c r="H1596" t="s">
        <v>206</v>
      </c>
      <c r="K1596" t="s">
        <v>185</v>
      </c>
      <c r="L1596" t="s">
        <v>122</v>
      </c>
      <c r="M1596" s="14">
        <v>44260</v>
      </c>
      <c r="N1596" s="14">
        <v>44260</v>
      </c>
      <c r="O1596">
        <v>0</v>
      </c>
      <c r="P1596">
        <v>-15084.71</v>
      </c>
      <c r="R1596">
        <v>2220120000</v>
      </c>
      <c r="S1596">
        <v>161001000</v>
      </c>
      <c r="V1596" t="s">
        <v>133</v>
      </c>
      <c r="W1596" t="s">
        <v>195</v>
      </c>
      <c r="X1596" t="s">
        <v>134</v>
      </c>
      <c r="Y1596">
        <v>3</v>
      </c>
      <c r="Z1596">
        <v>3</v>
      </c>
      <c r="AA1596">
        <v>2021</v>
      </c>
      <c r="AB1596">
        <v>15084.71</v>
      </c>
      <c r="AC1596" t="s">
        <v>10</v>
      </c>
      <c r="AD1596" t="s">
        <v>236</v>
      </c>
      <c r="AE1596">
        <v>2021</v>
      </c>
      <c r="AF1596">
        <v>2021</v>
      </c>
      <c r="AU1596"/>
    </row>
    <row r="1597" spans="1:47" x14ac:dyDescent="0.35">
      <c r="A1597" t="s">
        <v>160</v>
      </c>
      <c r="B1597" t="s">
        <v>37</v>
      </c>
      <c r="C1597" t="s">
        <v>149</v>
      </c>
      <c r="D1597" t="s">
        <v>159</v>
      </c>
      <c r="E1597" t="s">
        <v>162</v>
      </c>
      <c r="G1597" t="s">
        <v>1</v>
      </c>
      <c r="H1597" t="s">
        <v>220</v>
      </c>
      <c r="K1597" t="s">
        <v>185</v>
      </c>
      <c r="L1597" t="s">
        <v>122</v>
      </c>
      <c r="M1597" s="14">
        <v>44260</v>
      </c>
      <c r="N1597" s="14">
        <v>44260</v>
      </c>
      <c r="O1597">
        <v>0</v>
      </c>
      <c r="P1597">
        <v>59495.23</v>
      </c>
      <c r="R1597">
        <v>2110640000</v>
      </c>
      <c r="S1597">
        <v>161017000</v>
      </c>
      <c r="V1597" t="s">
        <v>160</v>
      </c>
      <c r="W1597" t="s">
        <v>217</v>
      </c>
      <c r="X1597" t="s">
        <v>161</v>
      </c>
      <c r="Y1597">
        <v>3</v>
      </c>
      <c r="Z1597">
        <v>3</v>
      </c>
      <c r="AA1597">
        <v>2021</v>
      </c>
      <c r="AB1597">
        <v>59495.23</v>
      </c>
      <c r="AC1597" t="s">
        <v>10</v>
      </c>
      <c r="AD1597" t="s">
        <v>72</v>
      </c>
      <c r="AE1597">
        <v>2021</v>
      </c>
      <c r="AF1597">
        <v>2021</v>
      </c>
      <c r="AU1597"/>
    </row>
    <row r="1598" spans="1:47" x14ac:dyDescent="0.35">
      <c r="A1598" t="s">
        <v>160</v>
      </c>
      <c r="B1598" t="s">
        <v>50</v>
      </c>
      <c r="C1598" t="s">
        <v>149</v>
      </c>
      <c r="D1598" t="s">
        <v>159</v>
      </c>
      <c r="E1598" t="s">
        <v>162</v>
      </c>
      <c r="G1598" t="s">
        <v>1</v>
      </c>
      <c r="K1598" t="s">
        <v>185</v>
      </c>
      <c r="L1598" t="s">
        <v>122</v>
      </c>
      <c r="M1598" s="14">
        <v>44260</v>
      </c>
      <c r="N1598" s="14">
        <v>44260</v>
      </c>
      <c r="O1598">
        <v>0</v>
      </c>
      <c r="P1598">
        <v>79.67</v>
      </c>
      <c r="R1598">
        <v>2110672000</v>
      </c>
      <c r="S1598">
        <v>162300000</v>
      </c>
      <c r="V1598" t="s">
        <v>160</v>
      </c>
      <c r="W1598" t="s">
        <v>209</v>
      </c>
      <c r="X1598" t="s">
        <v>161</v>
      </c>
      <c r="Y1598">
        <v>3</v>
      </c>
      <c r="Z1598">
        <v>3</v>
      </c>
      <c r="AA1598">
        <v>2021</v>
      </c>
      <c r="AB1598">
        <v>79.67</v>
      </c>
      <c r="AC1598" t="s">
        <v>10</v>
      </c>
      <c r="AD1598" t="s">
        <v>72</v>
      </c>
      <c r="AE1598">
        <v>2021</v>
      </c>
      <c r="AF1598">
        <v>2021</v>
      </c>
      <c r="AU1598"/>
    </row>
    <row r="1599" spans="1:47" x14ac:dyDescent="0.35">
      <c r="A1599" t="s">
        <v>193</v>
      </c>
      <c r="B1599" t="s">
        <v>29</v>
      </c>
      <c r="C1599" t="s">
        <v>149</v>
      </c>
      <c r="D1599" t="s">
        <v>159</v>
      </c>
      <c r="E1599" t="s">
        <v>162</v>
      </c>
      <c r="G1599" t="s">
        <v>1</v>
      </c>
      <c r="K1599" t="s">
        <v>185</v>
      </c>
      <c r="L1599" t="s">
        <v>122</v>
      </c>
      <c r="M1599" s="14">
        <v>44260</v>
      </c>
      <c r="N1599" s="14">
        <v>44260</v>
      </c>
      <c r="O1599">
        <v>0</v>
      </c>
      <c r="P1599">
        <v>45.24</v>
      </c>
      <c r="R1599">
        <v>2110700000</v>
      </c>
      <c r="S1599">
        <v>161900000</v>
      </c>
      <c r="V1599" t="s">
        <v>193</v>
      </c>
      <c r="W1599" t="s">
        <v>199</v>
      </c>
      <c r="X1599" t="s">
        <v>161</v>
      </c>
      <c r="Y1599">
        <v>3</v>
      </c>
      <c r="Z1599">
        <v>3</v>
      </c>
      <c r="AA1599">
        <v>2021</v>
      </c>
      <c r="AB1599">
        <v>45.24</v>
      </c>
      <c r="AC1599" t="s">
        <v>10</v>
      </c>
      <c r="AD1599" t="s">
        <v>72</v>
      </c>
      <c r="AE1599">
        <v>2021</v>
      </c>
      <c r="AF1599">
        <v>2021</v>
      </c>
      <c r="AU1599"/>
    </row>
    <row r="1600" spans="1:47" x14ac:dyDescent="0.35">
      <c r="A1600" t="s">
        <v>193</v>
      </c>
      <c r="B1600" t="s">
        <v>29</v>
      </c>
      <c r="C1600" t="s">
        <v>149</v>
      </c>
      <c r="D1600" t="s">
        <v>159</v>
      </c>
      <c r="E1600" t="s">
        <v>162</v>
      </c>
      <c r="G1600" t="s">
        <v>1</v>
      </c>
      <c r="K1600" t="s">
        <v>185</v>
      </c>
      <c r="L1600" t="s">
        <v>122</v>
      </c>
      <c r="M1600" s="14">
        <v>44260</v>
      </c>
      <c r="N1600" s="14">
        <v>44260</v>
      </c>
      <c r="O1600">
        <v>0</v>
      </c>
      <c r="P1600">
        <v>20.83</v>
      </c>
      <c r="R1600">
        <v>2110700000</v>
      </c>
      <c r="S1600">
        <v>162700000</v>
      </c>
      <c r="V1600" t="s">
        <v>193</v>
      </c>
      <c r="W1600" t="s">
        <v>200</v>
      </c>
      <c r="X1600" t="s">
        <v>161</v>
      </c>
      <c r="Y1600">
        <v>3</v>
      </c>
      <c r="Z1600">
        <v>3</v>
      </c>
      <c r="AA1600">
        <v>2021</v>
      </c>
      <c r="AB1600">
        <v>20.83</v>
      </c>
      <c r="AC1600" t="s">
        <v>10</v>
      </c>
      <c r="AD1600" t="s">
        <v>72</v>
      </c>
      <c r="AE1600">
        <v>2021</v>
      </c>
      <c r="AF1600">
        <v>2021</v>
      </c>
      <c r="AU1600"/>
    </row>
    <row r="1601" spans="1:47" x14ac:dyDescent="0.35">
      <c r="A1601" t="s">
        <v>160</v>
      </c>
      <c r="B1601" t="s">
        <v>25</v>
      </c>
      <c r="C1601" t="s">
        <v>149</v>
      </c>
      <c r="D1601" t="s">
        <v>159</v>
      </c>
      <c r="E1601" t="s">
        <v>162</v>
      </c>
      <c r="G1601" t="s">
        <v>1</v>
      </c>
      <c r="K1601" t="s">
        <v>185</v>
      </c>
      <c r="L1601" t="s">
        <v>122</v>
      </c>
      <c r="M1601" s="14">
        <v>44260</v>
      </c>
      <c r="N1601" s="14">
        <v>44260</v>
      </c>
      <c r="O1601">
        <v>0</v>
      </c>
      <c r="P1601">
        <v>46.86</v>
      </c>
      <c r="R1601">
        <v>2110672000</v>
      </c>
      <c r="S1601">
        <v>161600000</v>
      </c>
      <c r="V1601" t="s">
        <v>160</v>
      </c>
      <c r="W1601" t="s">
        <v>198</v>
      </c>
      <c r="X1601" t="s">
        <v>161</v>
      </c>
      <c r="Y1601">
        <v>3</v>
      </c>
      <c r="Z1601">
        <v>3</v>
      </c>
      <c r="AA1601">
        <v>2021</v>
      </c>
      <c r="AB1601">
        <v>46.86</v>
      </c>
      <c r="AC1601" t="s">
        <v>10</v>
      </c>
      <c r="AD1601" t="s">
        <v>72</v>
      </c>
      <c r="AE1601">
        <v>2021</v>
      </c>
      <c r="AF1601">
        <v>2021</v>
      </c>
      <c r="AU1601"/>
    </row>
    <row r="1602" spans="1:47" x14ac:dyDescent="0.35">
      <c r="A1602" t="s">
        <v>170</v>
      </c>
      <c r="C1602" t="s">
        <v>149</v>
      </c>
      <c r="D1602" t="s">
        <v>159</v>
      </c>
      <c r="E1602" t="s">
        <v>121</v>
      </c>
      <c r="J1602" t="s">
        <v>68</v>
      </c>
      <c r="K1602" t="s">
        <v>185</v>
      </c>
      <c r="L1602" t="s">
        <v>122</v>
      </c>
      <c r="M1602" s="14">
        <v>44260</v>
      </c>
      <c r="N1602" s="14">
        <v>44260</v>
      </c>
      <c r="P1602">
        <v>64182.02</v>
      </c>
      <c r="X1602" t="s">
        <v>119</v>
      </c>
      <c r="Y1602">
        <v>3</v>
      </c>
      <c r="Z1602">
        <v>3</v>
      </c>
      <c r="AA1602">
        <v>2021</v>
      </c>
      <c r="AB1602">
        <v>0</v>
      </c>
      <c r="AC1602" t="s">
        <v>8</v>
      </c>
      <c r="AD1602" t="s">
        <v>8</v>
      </c>
      <c r="AE1602">
        <v>2021</v>
      </c>
      <c r="AF1602">
        <v>2021</v>
      </c>
      <c r="AU1602"/>
    </row>
    <row r="1603" spans="1:47" x14ac:dyDescent="0.35">
      <c r="A1603" t="s">
        <v>153</v>
      </c>
      <c r="C1603" t="s">
        <v>149</v>
      </c>
      <c r="D1603" t="s">
        <v>150</v>
      </c>
      <c r="E1603" t="s">
        <v>162</v>
      </c>
      <c r="K1603" t="s">
        <v>185</v>
      </c>
      <c r="L1603" t="s">
        <v>122</v>
      </c>
      <c r="M1603" s="14">
        <v>44260</v>
      </c>
      <c r="N1603" s="14">
        <v>44260</v>
      </c>
      <c r="P1603">
        <v>64342.47</v>
      </c>
      <c r="X1603" t="s">
        <v>154</v>
      </c>
      <c r="Y1603">
        <v>3</v>
      </c>
      <c r="Z1603">
        <v>3</v>
      </c>
      <c r="AA1603">
        <v>2021</v>
      </c>
      <c r="AB1603">
        <v>0</v>
      </c>
      <c r="AC1603" t="s">
        <v>8</v>
      </c>
      <c r="AD1603" t="s">
        <v>8</v>
      </c>
      <c r="AE1603">
        <v>2021</v>
      </c>
      <c r="AF1603">
        <v>2021</v>
      </c>
      <c r="AU1603"/>
    </row>
    <row r="1604" spans="1:47" x14ac:dyDescent="0.35">
      <c r="A1604" t="s">
        <v>165</v>
      </c>
      <c r="C1604" t="s">
        <v>149</v>
      </c>
      <c r="D1604" t="s">
        <v>150</v>
      </c>
      <c r="E1604" t="s">
        <v>162</v>
      </c>
      <c r="K1604" t="s">
        <v>185</v>
      </c>
      <c r="L1604" t="s">
        <v>122</v>
      </c>
      <c r="M1604" s="14">
        <v>44260</v>
      </c>
      <c r="N1604" s="14">
        <v>44260</v>
      </c>
      <c r="P1604">
        <v>659414.06999999995</v>
      </c>
      <c r="X1604" t="s">
        <v>124</v>
      </c>
      <c r="Y1604">
        <v>3</v>
      </c>
      <c r="Z1604">
        <v>3</v>
      </c>
      <c r="AA1604">
        <v>2021</v>
      </c>
      <c r="AB1604">
        <v>0</v>
      </c>
      <c r="AC1604" t="s">
        <v>8</v>
      </c>
      <c r="AD1604" t="s">
        <v>8</v>
      </c>
      <c r="AE1604">
        <v>2021</v>
      </c>
      <c r="AF1604">
        <v>2021</v>
      </c>
      <c r="AU1604"/>
    </row>
    <row r="1605" spans="1:47" x14ac:dyDescent="0.35">
      <c r="A1605" t="s">
        <v>128</v>
      </c>
      <c r="C1605" t="s">
        <v>149</v>
      </c>
      <c r="D1605" t="s">
        <v>159</v>
      </c>
      <c r="E1605" t="s">
        <v>121</v>
      </c>
      <c r="J1605" t="s">
        <v>68</v>
      </c>
      <c r="K1605" t="s">
        <v>185</v>
      </c>
      <c r="L1605" t="s">
        <v>122</v>
      </c>
      <c r="M1605" s="14">
        <v>44260</v>
      </c>
      <c r="N1605" s="14">
        <v>44260</v>
      </c>
      <c r="P1605">
        <v>160.46</v>
      </c>
      <c r="X1605" t="s">
        <v>119</v>
      </c>
      <c r="Y1605">
        <v>3</v>
      </c>
      <c r="Z1605">
        <v>3</v>
      </c>
      <c r="AA1605">
        <v>2021</v>
      </c>
      <c r="AB1605">
        <v>0</v>
      </c>
      <c r="AC1605" t="s">
        <v>8</v>
      </c>
      <c r="AD1605" t="s">
        <v>8</v>
      </c>
      <c r="AE1605">
        <v>2021</v>
      </c>
      <c r="AF1605">
        <v>2021</v>
      </c>
      <c r="AU1605"/>
    </row>
    <row r="1606" spans="1:47" x14ac:dyDescent="0.35">
      <c r="A1606" t="s">
        <v>160</v>
      </c>
      <c r="B1606" t="s">
        <v>26</v>
      </c>
      <c r="C1606" t="s">
        <v>149</v>
      </c>
      <c r="D1606" t="s">
        <v>159</v>
      </c>
      <c r="E1606" t="s">
        <v>162</v>
      </c>
      <c r="G1606" t="s">
        <v>1</v>
      </c>
      <c r="K1606" t="s">
        <v>185</v>
      </c>
      <c r="L1606" t="s">
        <v>122</v>
      </c>
      <c r="M1606" s="14">
        <v>44260</v>
      </c>
      <c r="N1606" s="14">
        <v>44260</v>
      </c>
      <c r="O1606">
        <v>0</v>
      </c>
      <c r="P1606">
        <v>1190.48</v>
      </c>
      <c r="R1606">
        <v>2110672000</v>
      </c>
      <c r="S1606">
        <v>162600000</v>
      </c>
      <c r="V1606" t="s">
        <v>160</v>
      </c>
      <c r="W1606" t="s">
        <v>196</v>
      </c>
      <c r="X1606" t="s">
        <v>161</v>
      </c>
      <c r="Y1606">
        <v>3</v>
      </c>
      <c r="Z1606">
        <v>3</v>
      </c>
      <c r="AA1606">
        <v>2021</v>
      </c>
      <c r="AB1606">
        <v>1190.48</v>
      </c>
      <c r="AC1606" t="s">
        <v>10</v>
      </c>
      <c r="AD1606" t="s">
        <v>72</v>
      </c>
      <c r="AE1606">
        <v>2021</v>
      </c>
      <c r="AF1606">
        <v>2021</v>
      </c>
      <c r="AU1606"/>
    </row>
    <row r="1607" spans="1:47" x14ac:dyDescent="0.35">
      <c r="A1607" t="s">
        <v>193</v>
      </c>
      <c r="B1607" t="s">
        <v>29</v>
      </c>
      <c r="C1607" t="s">
        <v>149</v>
      </c>
      <c r="D1607" t="s">
        <v>159</v>
      </c>
      <c r="E1607" t="s">
        <v>162</v>
      </c>
      <c r="G1607" t="s">
        <v>1</v>
      </c>
      <c r="K1607" t="s">
        <v>185</v>
      </c>
      <c r="L1607" t="s">
        <v>122</v>
      </c>
      <c r="M1607" s="14">
        <v>44264</v>
      </c>
      <c r="N1607" s="14">
        <v>44264</v>
      </c>
      <c r="O1607">
        <v>0</v>
      </c>
      <c r="P1607">
        <v>161.9</v>
      </c>
      <c r="R1607">
        <v>2110700000</v>
      </c>
      <c r="S1607">
        <v>161020000</v>
      </c>
      <c r="V1607" t="s">
        <v>193</v>
      </c>
      <c r="W1607" t="s">
        <v>194</v>
      </c>
      <c r="X1607" t="s">
        <v>161</v>
      </c>
      <c r="Y1607">
        <v>3</v>
      </c>
      <c r="Z1607">
        <v>3</v>
      </c>
      <c r="AA1607">
        <v>2021</v>
      </c>
      <c r="AB1607">
        <v>161.9</v>
      </c>
      <c r="AC1607" t="s">
        <v>10</v>
      </c>
      <c r="AD1607" t="s">
        <v>72</v>
      </c>
      <c r="AE1607">
        <v>2021</v>
      </c>
      <c r="AF1607">
        <v>2021</v>
      </c>
      <c r="AU1607"/>
    </row>
    <row r="1608" spans="1:47" x14ac:dyDescent="0.35">
      <c r="A1608" t="s">
        <v>130</v>
      </c>
      <c r="B1608" t="s">
        <v>34</v>
      </c>
      <c r="C1608" t="s">
        <v>149</v>
      </c>
      <c r="D1608" t="s">
        <v>150</v>
      </c>
      <c r="E1608" t="s">
        <v>121</v>
      </c>
      <c r="G1608" t="s">
        <v>1</v>
      </c>
      <c r="H1608" t="s">
        <v>206</v>
      </c>
      <c r="K1608" t="s">
        <v>185</v>
      </c>
      <c r="L1608" t="s">
        <v>122</v>
      </c>
      <c r="M1608" s="14">
        <v>44264</v>
      </c>
      <c r="N1608" s="14">
        <v>44264</v>
      </c>
      <c r="O1608">
        <v>0</v>
      </c>
      <c r="P1608">
        <v>-226.58</v>
      </c>
      <c r="R1608">
        <v>2221511000</v>
      </c>
      <c r="S1608">
        <v>161600000</v>
      </c>
      <c r="V1608" t="s">
        <v>130</v>
      </c>
      <c r="W1608" t="s">
        <v>198</v>
      </c>
      <c r="X1608" t="s">
        <v>119</v>
      </c>
      <c r="Y1608">
        <v>3</v>
      </c>
      <c r="Z1608">
        <v>3</v>
      </c>
      <c r="AA1608">
        <v>2021</v>
      </c>
      <c r="AB1608">
        <v>226.58</v>
      </c>
      <c r="AC1608" t="s">
        <v>10</v>
      </c>
      <c r="AD1608" t="s">
        <v>15</v>
      </c>
      <c r="AE1608">
        <v>2021</v>
      </c>
      <c r="AF1608">
        <v>2021</v>
      </c>
      <c r="AU1608"/>
    </row>
    <row r="1609" spans="1:47" x14ac:dyDescent="0.35">
      <c r="A1609" t="s">
        <v>193</v>
      </c>
      <c r="B1609" t="s">
        <v>29</v>
      </c>
      <c r="C1609" t="s">
        <v>149</v>
      </c>
      <c r="D1609" t="s">
        <v>159</v>
      </c>
      <c r="E1609" t="s">
        <v>162</v>
      </c>
      <c r="G1609" t="s">
        <v>1</v>
      </c>
      <c r="K1609" t="s">
        <v>185</v>
      </c>
      <c r="L1609" t="s">
        <v>122</v>
      </c>
      <c r="M1609" s="14">
        <v>44264</v>
      </c>
      <c r="N1609" s="14">
        <v>44264</v>
      </c>
      <c r="O1609">
        <v>0</v>
      </c>
      <c r="P1609">
        <v>23.81</v>
      </c>
      <c r="R1609">
        <v>2110700000</v>
      </c>
      <c r="S1609">
        <v>161900000</v>
      </c>
      <c r="V1609" t="s">
        <v>193</v>
      </c>
      <c r="W1609" t="s">
        <v>199</v>
      </c>
      <c r="X1609" t="s">
        <v>161</v>
      </c>
      <c r="Y1609">
        <v>3</v>
      </c>
      <c r="Z1609">
        <v>3</v>
      </c>
      <c r="AA1609">
        <v>2021</v>
      </c>
      <c r="AB1609">
        <v>23.81</v>
      </c>
      <c r="AC1609" t="s">
        <v>10</v>
      </c>
      <c r="AD1609" t="s">
        <v>72</v>
      </c>
      <c r="AE1609">
        <v>2021</v>
      </c>
      <c r="AF1609">
        <v>2021</v>
      </c>
      <c r="AU1609"/>
    </row>
    <row r="1610" spans="1:47" x14ac:dyDescent="0.35">
      <c r="A1610" t="s">
        <v>160</v>
      </c>
      <c r="B1610" t="s">
        <v>25</v>
      </c>
      <c r="C1610" t="s">
        <v>149</v>
      </c>
      <c r="D1610" t="s">
        <v>159</v>
      </c>
      <c r="E1610" t="s">
        <v>162</v>
      </c>
      <c r="G1610" t="s">
        <v>1</v>
      </c>
      <c r="K1610" t="s">
        <v>185</v>
      </c>
      <c r="L1610" t="s">
        <v>122</v>
      </c>
      <c r="M1610" s="14">
        <v>44264</v>
      </c>
      <c r="N1610" s="14">
        <v>44264</v>
      </c>
      <c r="O1610">
        <v>0</v>
      </c>
      <c r="P1610">
        <v>1109.1199999999999</v>
      </c>
      <c r="R1610">
        <v>2110672000</v>
      </c>
      <c r="S1610">
        <v>161300000</v>
      </c>
      <c r="V1610" t="s">
        <v>160</v>
      </c>
      <c r="W1610" t="s">
        <v>192</v>
      </c>
      <c r="X1610" t="s">
        <v>161</v>
      </c>
      <c r="Y1610">
        <v>3</v>
      </c>
      <c r="Z1610">
        <v>3</v>
      </c>
      <c r="AA1610">
        <v>2021</v>
      </c>
      <c r="AB1610">
        <v>1109.1199999999999</v>
      </c>
      <c r="AC1610" t="s">
        <v>10</v>
      </c>
      <c r="AD1610" t="s">
        <v>72</v>
      </c>
      <c r="AE1610">
        <v>2021</v>
      </c>
      <c r="AF1610">
        <v>2021</v>
      </c>
      <c r="AU1610"/>
    </row>
    <row r="1611" spans="1:47" x14ac:dyDescent="0.35">
      <c r="A1611" t="s">
        <v>193</v>
      </c>
      <c r="B1611" t="s">
        <v>29</v>
      </c>
      <c r="C1611" t="s">
        <v>149</v>
      </c>
      <c r="D1611" t="s">
        <v>159</v>
      </c>
      <c r="E1611" t="s">
        <v>162</v>
      </c>
      <c r="G1611" t="s">
        <v>1</v>
      </c>
      <c r="K1611" t="s">
        <v>185</v>
      </c>
      <c r="L1611" t="s">
        <v>122</v>
      </c>
      <c r="M1611" s="14">
        <v>44264</v>
      </c>
      <c r="N1611" s="14">
        <v>44264</v>
      </c>
      <c r="O1611">
        <v>0</v>
      </c>
      <c r="P1611">
        <v>71.430000000000007</v>
      </c>
      <c r="R1611">
        <v>2110700000</v>
      </c>
      <c r="S1611">
        <v>162800000</v>
      </c>
      <c r="V1611" t="s">
        <v>193</v>
      </c>
      <c r="W1611" t="s">
        <v>204</v>
      </c>
      <c r="X1611" t="s">
        <v>161</v>
      </c>
      <c r="Y1611">
        <v>3</v>
      </c>
      <c r="Z1611">
        <v>3</v>
      </c>
      <c r="AA1611">
        <v>2021</v>
      </c>
      <c r="AB1611">
        <v>71.430000000000007</v>
      </c>
      <c r="AC1611" t="s">
        <v>10</v>
      </c>
      <c r="AD1611" t="s">
        <v>72</v>
      </c>
      <c r="AE1611">
        <v>2021</v>
      </c>
      <c r="AF1611">
        <v>2021</v>
      </c>
      <c r="AU1611"/>
    </row>
    <row r="1612" spans="1:47" x14ac:dyDescent="0.35">
      <c r="A1612" t="s">
        <v>193</v>
      </c>
      <c r="B1612" t="s">
        <v>29</v>
      </c>
      <c r="C1612" t="s">
        <v>149</v>
      </c>
      <c r="D1612" t="s">
        <v>159</v>
      </c>
      <c r="E1612" t="s">
        <v>162</v>
      </c>
      <c r="G1612" t="s">
        <v>1</v>
      </c>
      <c r="K1612" t="s">
        <v>185</v>
      </c>
      <c r="L1612" t="s">
        <v>122</v>
      </c>
      <c r="M1612" s="14">
        <v>44264</v>
      </c>
      <c r="N1612" s="14">
        <v>44264</v>
      </c>
      <c r="O1612">
        <v>0</v>
      </c>
      <c r="P1612">
        <v>161.9</v>
      </c>
      <c r="R1612">
        <v>2110700000</v>
      </c>
      <c r="S1612">
        <v>162700000</v>
      </c>
      <c r="V1612" t="s">
        <v>193</v>
      </c>
      <c r="W1612" t="s">
        <v>200</v>
      </c>
      <c r="X1612" t="s">
        <v>161</v>
      </c>
      <c r="Y1612">
        <v>3</v>
      </c>
      <c r="Z1612">
        <v>3</v>
      </c>
      <c r="AA1612">
        <v>2021</v>
      </c>
      <c r="AB1612">
        <v>161.9</v>
      </c>
      <c r="AC1612" t="s">
        <v>10</v>
      </c>
      <c r="AD1612" t="s">
        <v>72</v>
      </c>
      <c r="AE1612">
        <v>2021</v>
      </c>
      <c r="AF1612">
        <v>2021</v>
      </c>
      <c r="AU1612"/>
    </row>
    <row r="1613" spans="1:47" x14ac:dyDescent="0.35">
      <c r="A1613" t="s">
        <v>160</v>
      </c>
      <c r="B1613" t="s">
        <v>25</v>
      </c>
      <c r="C1613" t="s">
        <v>149</v>
      </c>
      <c r="D1613" t="s">
        <v>159</v>
      </c>
      <c r="E1613" t="s">
        <v>162</v>
      </c>
      <c r="G1613" t="s">
        <v>1</v>
      </c>
      <c r="K1613" t="s">
        <v>185</v>
      </c>
      <c r="L1613" t="s">
        <v>122</v>
      </c>
      <c r="M1613" s="14">
        <v>44264</v>
      </c>
      <c r="N1613" s="14">
        <v>44264</v>
      </c>
      <c r="O1613">
        <v>0</v>
      </c>
      <c r="P1613">
        <v>650.37</v>
      </c>
      <c r="R1613">
        <v>2110672000</v>
      </c>
      <c r="S1613">
        <v>161300000</v>
      </c>
      <c r="V1613" t="s">
        <v>160</v>
      </c>
      <c r="W1613" t="s">
        <v>192</v>
      </c>
      <c r="X1613" t="s">
        <v>161</v>
      </c>
      <c r="Y1613">
        <v>3</v>
      </c>
      <c r="Z1613">
        <v>3</v>
      </c>
      <c r="AA1613">
        <v>2021</v>
      </c>
      <c r="AB1613">
        <v>650.37</v>
      </c>
      <c r="AC1613" t="s">
        <v>10</v>
      </c>
      <c r="AD1613" t="s">
        <v>72</v>
      </c>
      <c r="AE1613">
        <v>2021</v>
      </c>
      <c r="AF1613">
        <v>2021</v>
      </c>
      <c r="AU1613"/>
    </row>
    <row r="1614" spans="1:47" x14ac:dyDescent="0.35">
      <c r="A1614" t="s">
        <v>133</v>
      </c>
      <c r="B1614" t="s">
        <v>41</v>
      </c>
      <c r="C1614" t="s">
        <v>149</v>
      </c>
      <c r="D1614" t="s">
        <v>150</v>
      </c>
      <c r="E1614" t="s">
        <v>121</v>
      </c>
      <c r="G1614" t="s">
        <v>1</v>
      </c>
      <c r="H1614" t="s">
        <v>206</v>
      </c>
      <c r="K1614" t="s">
        <v>185</v>
      </c>
      <c r="L1614" t="s">
        <v>122</v>
      </c>
      <c r="M1614" s="14">
        <v>44264</v>
      </c>
      <c r="N1614" s="14">
        <v>44264</v>
      </c>
      <c r="O1614">
        <v>0</v>
      </c>
      <c r="P1614">
        <v>-1208.8399999999999</v>
      </c>
      <c r="R1614">
        <v>2220110000</v>
      </c>
      <c r="S1614">
        <v>161001000</v>
      </c>
      <c r="V1614" t="s">
        <v>133</v>
      </c>
      <c r="W1614" t="s">
        <v>195</v>
      </c>
      <c r="X1614" t="s">
        <v>134</v>
      </c>
      <c r="Y1614">
        <v>3</v>
      </c>
      <c r="Z1614">
        <v>3</v>
      </c>
      <c r="AA1614">
        <v>2021</v>
      </c>
      <c r="AB1614">
        <v>1208.8399999999999</v>
      </c>
      <c r="AC1614" t="s">
        <v>10</v>
      </c>
      <c r="AD1614" t="s">
        <v>236</v>
      </c>
      <c r="AE1614">
        <v>2021</v>
      </c>
      <c r="AF1614">
        <v>2021</v>
      </c>
      <c r="AU1614"/>
    </row>
    <row r="1615" spans="1:47" x14ac:dyDescent="0.35">
      <c r="A1615" t="s">
        <v>160</v>
      </c>
      <c r="B1615" t="s">
        <v>25</v>
      </c>
      <c r="C1615" t="s">
        <v>149</v>
      </c>
      <c r="D1615" t="s">
        <v>159</v>
      </c>
      <c r="E1615" t="s">
        <v>162</v>
      </c>
      <c r="G1615" t="s">
        <v>1</v>
      </c>
      <c r="K1615" t="s">
        <v>185</v>
      </c>
      <c r="L1615" t="s">
        <v>122</v>
      </c>
      <c r="M1615" s="14">
        <v>44264</v>
      </c>
      <c r="N1615" s="14">
        <v>44264</v>
      </c>
      <c r="O1615">
        <v>0</v>
      </c>
      <c r="P1615">
        <v>307.14999999999998</v>
      </c>
      <c r="R1615">
        <v>2110672000</v>
      </c>
      <c r="S1615">
        <v>161600000</v>
      </c>
      <c r="V1615" t="s">
        <v>160</v>
      </c>
      <c r="W1615" t="s">
        <v>198</v>
      </c>
      <c r="X1615" t="s">
        <v>161</v>
      </c>
      <c r="Y1615">
        <v>3</v>
      </c>
      <c r="Z1615">
        <v>3</v>
      </c>
      <c r="AA1615">
        <v>2021</v>
      </c>
      <c r="AB1615">
        <v>307.14999999999998</v>
      </c>
      <c r="AC1615" t="s">
        <v>10</v>
      </c>
      <c r="AD1615" t="s">
        <v>72</v>
      </c>
      <c r="AE1615">
        <v>2021</v>
      </c>
      <c r="AF1615">
        <v>2021</v>
      </c>
      <c r="AU1615"/>
    </row>
    <row r="1616" spans="1:47" x14ac:dyDescent="0.35">
      <c r="A1616" t="s">
        <v>193</v>
      </c>
      <c r="B1616" t="s">
        <v>29</v>
      </c>
      <c r="C1616" t="s">
        <v>149</v>
      </c>
      <c r="D1616" t="s">
        <v>159</v>
      </c>
      <c r="E1616" t="s">
        <v>162</v>
      </c>
      <c r="G1616" t="s">
        <v>1</v>
      </c>
      <c r="K1616" t="s">
        <v>185</v>
      </c>
      <c r="L1616" t="s">
        <v>122</v>
      </c>
      <c r="M1616" s="14">
        <v>44264</v>
      </c>
      <c r="N1616" s="14">
        <v>44264</v>
      </c>
      <c r="O1616">
        <v>0</v>
      </c>
      <c r="P1616">
        <v>119.05</v>
      </c>
      <c r="R1616">
        <v>2110700000</v>
      </c>
      <c r="S1616">
        <v>162600000</v>
      </c>
      <c r="V1616" t="s">
        <v>193</v>
      </c>
      <c r="W1616" t="s">
        <v>196</v>
      </c>
      <c r="X1616" t="s">
        <v>161</v>
      </c>
      <c r="Y1616">
        <v>3</v>
      </c>
      <c r="Z1616">
        <v>3</v>
      </c>
      <c r="AA1616">
        <v>2021</v>
      </c>
      <c r="AB1616">
        <v>119.05</v>
      </c>
      <c r="AC1616" t="s">
        <v>10</v>
      </c>
      <c r="AD1616" t="s">
        <v>72</v>
      </c>
      <c r="AE1616">
        <v>2021</v>
      </c>
      <c r="AF1616">
        <v>2021</v>
      </c>
      <c r="AU1616"/>
    </row>
    <row r="1617" spans="1:47" x14ac:dyDescent="0.35">
      <c r="A1617" t="s">
        <v>160</v>
      </c>
      <c r="B1617" t="s">
        <v>35</v>
      </c>
      <c r="C1617" t="s">
        <v>149</v>
      </c>
      <c r="D1617" t="s">
        <v>159</v>
      </c>
      <c r="E1617" t="s">
        <v>162</v>
      </c>
      <c r="G1617" t="s">
        <v>1</v>
      </c>
      <c r="K1617" t="s">
        <v>185</v>
      </c>
      <c r="L1617" t="s">
        <v>122</v>
      </c>
      <c r="M1617" s="14">
        <v>44264</v>
      </c>
      <c r="N1617" s="14">
        <v>44264</v>
      </c>
      <c r="O1617">
        <v>0</v>
      </c>
      <c r="P1617">
        <v>296.81</v>
      </c>
      <c r="R1617">
        <v>2110672000</v>
      </c>
      <c r="S1617">
        <v>161020000</v>
      </c>
      <c r="V1617" t="s">
        <v>160</v>
      </c>
      <c r="W1617" t="s">
        <v>194</v>
      </c>
      <c r="X1617" t="s">
        <v>161</v>
      </c>
      <c r="Y1617">
        <v>3</v>
      </c>
      <c r="Z1617">
        <v>3</v>
      </c>
      <c r="AA1617">
        <v>2021</v>
      </c>
      <c r="AB1617">
        <v>296.81</v>
      </c>
      <c r="AC1617" t="s">
        <v>10</v>
      </c>
      <c r="AD1617" t="s">
        <v>72</v>
      </c>
      <c r="AE1617">
        <v>2021</v>
      </c>
      <c r="AF1617">
        <v>2021</v>
      </c>
      <c r="AU1617"/>
    </row>
    <row r="1618" spans="1:47" x14ac:dyDescent="0.35">
      <c r="A1618" t="s">
        <v>123</v>
      </c>
      <c r="B1618" t="s">
        <v>47</v>
      </c>
      <c r="C1618" t="s">
        <v>149</v>
      </c>
      <c r="D1618" t="s">
        <v>150</v>
      </c>
      <c r="E1618" t="s">
        <v>121</v>
      </c>
      <c r="G1618" t="s">
        <v>1</v>
      </c>
      <c r="H1618" t="s">
        <v>206</v>
      </c>
      <c r="K1618" t="s">
        <v>185</v>
      </c>
      <c r="L1618" t="s">
        <v>122</v>
      </c>
      <c r="M1618" s="14">
        <v>44265</v>
      </c>
      <c r="N1618" s="14">
        <v>44265</v>
      </c>
      <c r="O1618">
        <v>0</v>
      </c>
      <c r="P1618">
        <v>-47619.05</v>
      </c>
      <c r="R1618">
        <v>2220913000</v>
      </c>
      <c r="S1618">
        <v>161001000</v>
      </c>
      <c r="V1618" t="s">
        <v>123</v>
      </c>
      <c r="W1618" t="s">
        <v>195</v>
      </c>
      <c r="X1618" t="s">
        <v>124</v>
      </c>
      <c r="Y1618">
        <v>3</v>
      </c>
      <c r="Z1618">
        <v>3</v>
      </c>
      <c r="AA1618">
        <v>2021</v>
      </c>
      <c r="AB1618">
        <v>47619.05</v>
      </c>
      <c r="AC1618" t="s">
        <v>10</v>
      </c>
      <c r="AD1618" t="s">
        <v>15</v>
      </c>
      <c r="AE1618">
        <v>2021</v>
      </c>
      <c r="AF1618">
        <v>2021</v>
      </c>
      <c r="AU1618"/>
    </row>
    <row r="1619" spans="1:47" x14ac:dyDescent="0.35">
      <c r="A1619" t="s">
        <v>160</v>
      </c>
      <c r="B1619" t="s">
        <v>25</v>
      </c>
      <c r="C1619" t="s">
        <v>149</v>
      </c>
      <c r="D1619" t="s">
        <v>159</v>
      </c>
      <c r="E1619" t="s">
        <v>162</v>
      </c>
      <c r="G1619" t="s">
        <v>1</v>
      </c>
      <c r="K1619" t="s">
        <v>185</v>
      </c>
      <c r="L1619" t="s">
        <v>122</v>
      </c>
      <c r="M1619" s="14">
        <v>44265</v>
      </c>
      <c r="N1619" s="14">
        <v>44265</v>
      </c>
      <c r="O1619">
        <v>0</v>
      </c>
      <c r="P1619">
        <v>71.97</v>
      </c>
      <c r="R1619">
        <v>2110672000</v>
      </c>
      <c r="S1619">
        <v>161600000</v>
      </c>
      <c r="V1619" t="s">
        <v>160</v>
      </c>
      <c r="W1619" t="s">
        <v>198</v>
      </c>
      <c r="X1619" t="s">
        <v>161</v>
      </c>
      <c r="Y1619">
        <v>3</v>
      </c>
      <c r="Z1619">
        <v>3</v>
      </c>
      <c r="AA1619">
        <v>2021</v>
      </c>
      <c r="AB1619">
        <v>71.97</v>
      </c>
      <c r="AC1619" t="s">
        <v>10</v>
      </c>
      <c r="AD1619" t="s">
        <v>72</v>
      </c>
      <c r="AE1619">
        <v>2021</v>
      </c>
      <c r="AF1619">
        <v>2021</v>
      </c>
      <c r="AU1619"/>
    </row>
    <row r="1620" spans="1:47" x14ac:dyDescent="0.35">
      <c r="A1620" t="s">
        <v>130</v>
      </c>
      <c r="B1620" t="s">
        <v>34</v>
      </c>
      <c r="C1620" t="s">
        <v>149</v>
      </c>
      <c r="D1620" t="s">
        <v>150</v>
      </c>
      <c r="E1620" t="s">
        <v>121</v>
      </c>
      <c r="G1620" t="s">
        <v>1</v>
      </c>
      <c r="H1620" t="s">
        <v>206</v>
      </c>
      <c r="K1620" t="s">
        <v>185</v>
      </c>
      <c r="L1620" t="s">
        <v>122</v>
      </c>
      <c r="M1620" s="14">
        <v>44265</v>
      </c>
      <c r="N1620" s="14">
        <v>44265</v>
      </c>
      <c r="O1620">
        <v>0</v>
      </c>
      <c r="P1620">
        <v>-7.52</v>
      </c>
      <c r="R1620">
        <v>2221511000</v>
      </c>
      <c r="S1620">
        <v>162000000</v>
      </c>
      <c r="V1620" t="s">
        <v>130</v>
      </c>
      <c r="W1620" t="s">
        <v>205</v>
      </c>
      <c r="X1620" t="s">
        <v>119</v>
      </c>
      <c r="Y1620">
        <v>3</v>
      </c>
      <c r="Z1620">
        <v>3</v>
      </c>
      <c r="AA1620">
        <v>2021</v>
      </c>
      <c r="AB1620">
        <v>7.52</v>
      </c>
      <c r="AC1620" t="s">
        <v>10</v>
      </c>
      <c r="AD1620" t="s">
        <v>15</v>
      </c>
      <c r="AE1620">
        <v>2021</v>
      </c>
      <c r="AF1620">
        <v>2021</v>
      </c>
      <c r="AU1620"/>
    </row>
    <row r="1621" spans="1:47" x14ac:dyDescent="0.35">
      <c r="A1621" t="s">
        <v>160</v>
      </c>
      <c r="B1621" t="s">
        <v>25</v>
      </c>
      <c r="C1621" t="s">
        <v>149</v>
      </c>
      <c r="D1621" t="s">
        <v>159</v>
      </c>
      <c r="E1621" t="s">
        <v>162</v>
      </c>
      <c r="G1621" t="s">
        <v>1</v>
      </c>
      <c r="K1621" t="s">
        <v>185</v>
      </c>
      <c r="L1621" t="s">
        <v>122</v>
      </c>
      <c r="M1621" s="14">
        <v>44265</v>
      </c>
      <c r="N1621" s="14">
        <v>44265</v>
      </c>
      <c r="O1621">
        <v>0</v>
      </c>
      <c r="P1621">
        <v>230.36</v>
      </c>
      <c r="R1621">
        <v>2110672000</v>
      </c>
      <c r="S1621">
        <v>161300000</v>
      </c>
      <c r="V1621" t="s">
        <v>160</v>
      </c>
      <c r="W1621" t="s">
        <v>192</v>
      </c>
      <c r="X1621" t="s">
        <v>161</v>
      </c>
      <c r="Y1621">
        <v>3</v>
      </c>
      <c r="Z1621">
        <v>3</v>
      </c>
      <c r="AA1621">
        <v>2021</v>
      </c>
      <c r="AB1621">
        <v>230.36</v>
      </c>
      <c r="AC1621" t="s">
        <v>10</v>
      </c>
      <c r="AD1621" t="s">
        <v>72</v>
      </c>
      <c r="AE1621">
        <v>2021</v>
      </c>
      <c r="AF1621">
        <v>2021</v>
      </c>
      <c r="AU1621"/>
    </row>
    <row r="1622" spans="1:47" x14ac:dyDescent="0.35">
      <c r="A1622" t="s">
        <v>160</v>
      </c>
      <c r="B1622" t="s">
        <v>28</v>
      </c>
      <c r="C1622" t="s">
        <v>149</v>
      </c>
      <c r="D1622" t="s">
        <v>159</v>
      </c>
      <c r="E1622" t="s">
        <v>162</v>
      </c>
      <c r="G1622" t="s">
        <v>1</v>
      </c>
      <c r="K1622" t="s">
        <v>185</v>
      </c>
      <c r="L1622" t="s">
        <v>122</v>
      </c>
      <c r="M1622" s="14">
        <v>44265</v>
      </c>
      <c r="N1622" s="14">
        <v>44265</v>
      </c>
      <c r="O1622">
        <v>0</v>
      </c>
      <c r="P1622">
        <v>52.59</v>
      </c>
      <c r="R1622">
        <v>2110672000</v>
      </c>
      <c r="S1622">
        <v>161900000</v>
      </c>
      <c r="V1622" t="s">
        <v>160</v>
      </c>
      <c r="W1622" t="s">
        <v>199</v>
      </c>
      <c r="X1622" t="s">
        <v>161</v>
      </c>
      <c r="Y1622">
        <v>3</v>
      </c>
      <c r="Z1622">
        <v>3</v>
      </c>
      <c r="AA1622">
        <v>2021</v>
      </c>
      <c r="AB1622">
        <v>52.59</v>
      </c>
      <c r="AC1622" t="s">
        <v>10</v>
      </c>
      <c r="AD1622" t="s">
        <v>72</v>
      </c>
      <c r="AE1622">
        <v>2021</v>
      </c>
      <c r="AF1622">
        <v>2021</v>
      </c>
      <c r="AU1622"/>
    </row>
    <row r="1623" spans="1:47" x14ac:dyDescent="0.35">
      <c r="A1623" t="s">
        <v>175</v>
      </c>
      <c r="B1623" t="s">
        <v>39</v>
      </c>
      <c r="C1623" t="s">
        <v>149</v>
      </c>
      <c r="D1623" t="s">
        <v>150</v>
      </c>
      <c r="E1623" t="s">
        <v>121</v>
      </c>
      <c r="G1623" t="s">
        <v>1</v>
      </c>
      <c r="H1623" t="s">
        <v>206</v>
      </c>
      <c r="K1623" t="s">
        <v>185</v>
      </c>
      <c r="L1623" t="s">
        <v>122</v>
      </c>
      <c r="M1623" s="14">
        <v>44265</v>
      </c>
      <c r="N1623" s="14">
        <v>44265</v>
      </c>
      <c r="O1623">
        <v>0</v>
      </c>
      <c r="P1623">
        <v>-3869.05</v>
      </c>
      <c r="R1623">
        <v>2221506000</v>
      </c>
      <c r="S1623">
        <v>161026000</v>
      </c>
      <c r="V1623" t="s">
        <v>175</v>
      </c>
      <c r="W1623" t="s">
        <v>216</v>
      </c>
      <c r="X1623" t="s">
        <v>119</v>
      </c>
      <c r="Y1623">
        <v>3</v>
      </c>
      <c r="Z1623">
        <v>3</v>
      </c>
      <c r="AA1623">
        <v>2021</v>
      </c>
      <c r="AB1623">
        <v>3869.05</v>
      </c>
      <c r="AC1623" t="s">
        <v>10</v>
      </c>
      <c r="AD1623" t="s">
        <v>15</v>
      </c>
      <c r="AE1623">
        <v>2021</v>
      </c>
      <c r="AF1623">
        <v>2021</v>
      </c>
      <c r="AU1623"/>
    </row>
    <row r="1624" spans="1:47" x14ac:dyDescent="0.35">
      <c r="A1624" t="s">
        <v>193</v>
      </c>
      <c r="B1624" t="s">
        <v>29</v>
      </c>
      <c r="C1624" t="s">
        <v>149</v>
      </c>
      <c r="D1624" t="s">
        <v>159</v>
      </c>
      <c r="E1624" t="s">
        <v>162</v>
      </c>
      <c r="G1624" t="s">
        <v>1</v>
      </c>
      <c r="K1624" t="s">
        <v>185</v>
      </c>
      <c r="L1624" t="s">
        <v>122</v>
      </c>
      <c r="M1624" s="14">
        <v>44265</v>
      </c>
      <c r="N1624" s="14">
        <v>44265</v>
      </c>
      <c r="O1624">
        <v>0</v>
      </c>
      <c r="P1624">
        <v>0.56999999999999995</v>
      </c>
      <c r="R1624">
        <v>2110700000</v>
      </c>
      <c r="S1624">
        <v>162800000</v>
      </c>
      <c r="V1624" t="s">
        <v>193</v>
      </c>
      <c r="W1624" t="s">
        <v>204</v>
      </c>
      <c r="X1624" t="s">
        <v>161</v>
      </c>
      <c r="Y1624">
        <v>3</v>
      </c>
      <c r="Z1624">
        <v>3</v>
      </c>
      <c r="AA1624">
        <v>2021</v>
      </c>
      <c r="AB1624">
        <v>0.56999999999999995</v>
      </c>
      <c r="AC1624" t="s">
        <v>10</v>
      </c>
      <c r="AD1624" t="s">
        <v>72</v>
      </c>
      <c r="AE1624">
        <v>2021</v>
      </c>
      <c r="AF1624">
        <v>2021</v>
      </c>
      <c r="AU1624"/>
    </row>
    <row r="1625" spans="1:47" x14ac:dyDescent="0.35">
      <c r="A1625" t="s">
        <v>193</v>
      </c>
      <c r="B1625" t="s">
        <v>29</v>
      </c>
      <c r="C1625" t="s">
        <v>149</v>
      </c>
      <c r="D1625" t="s">
        <v>159</v>
      </c>
      <c r="E1625" t="s">
        <v>162</v>
      </c>
      <c r="G1625" t="s">
        <v>1</v>
      </c>
      <c r="K1625" t="s">
        <v>185</v>
      </c>
      <c r="L1625" t="s">
        <v>122</v>
      </c>
      <c r="M1625" s="14">
        <v>44265</v>
      </c>
      <c r="N1625" s="14">
        <v>44265</v>
      </c>
      <c r="O1625">
        <v>0</v>
      </c>
      <c r="P1625">
        <v>190.48</v>
      </c>
      <c r="R1625">
        <v>2110700000</v>
      </c>
      <c r="S1625">
        <v>161900000</v>
      </c>
      <c r="V1625" t="s">
        <v>193</v>
      </c>
      <c r="W1625" t="s">
        <v>199</v>
      </c>
      <c r="X1625" t="s">
        <v>161</v>
      </c>
      <c r="Y1625">
        <v>3</v>
      </c>
      <c r="Z1625">
        <v>3</v>
      </c>
      <c r="AA1625">
        <v>2021</v>
      </c>
      <c r="AB1625">
        <v>190.48</v>
      </c>
      <c r="AC1625" t="s">
        <v>10</v>
      </c>
      <c r="AD1625" t="s">
        <v>72</v>
      </c>
      <c r="AE1625">
        <v>2021</v>
      </c>
      <c r="AF1625">
        <v>2021</v>
      </c>
      <c r="AU1625"/>
    </row>
    <row r="1626" spans="1:47" x14ac:dyDescent="0.35">
      <c r="A1626" t="s">
        <v>193</v>
      </c>
      <c r="B1626" t="s">
        <v>29</v>
      </c>
      <c r="C1626" t="s">
        <v>149</v>
      </c>
      <c r="D1626" t="s">
        <v>159</v>
      </c>
      <c r="E1626" t="s">
        <v>162</v>
      </c>
      <c r="G1626" t="s">
        <v>1</v>
      </c>
      <c r="K1626" t="s">
        <v>185</v>
      </c>
      <c r="L1626" t="s">
        <v>122</v>
      </c>
      <c r="M1626" s="14">
        <v>44265</v>
      </c>
      <c r="N1626" s="14">
        <v>44265</v>
      </c>
      <c r="O1626">
        <v>0</v>
      </c>
      <c r="P1626">
        <v>238.1</v>
      </c>
      <c r="R1626">
        <v>2110700000</v>
      </c>
      <c r="S1626">
        <v>162300000</v>
      </c>
      <c r="V1626" t="s">
        <v>193</v>
      </c>
      <c r="W1626" t="s">
        <v>209</v>
      </c>
      <c r="X1626" t="s">
        <v>161</v>
      </c>
      <c r="Y1626">
        <v>3</v>
      </c>
      <c r="Z1626">
        <v>3</v>
      </c>
      <c r="AA1626">
        <v>2021</v>
      </c>
      <c r="AB1626">
        <v>238.1</v>
      </c>
      <c r="AC1626" t="s">
        <v>10</v>
      </c>
      <c r="AD1626" t="s">
        <v>72</v>
      </c>
      <c r="AE1626">
        <v>2021</v>
      </c>
      <c r="AF1626">
        <v>2021</v>
      </c>
      <c r="AU1626"/>
    </row>
    <row r="1627" spans="1:47" x14ac:dyDescent="0.35">
      <c r="A1627" t="s">
        <v>160</v>
      </c>
      <c r="B1627" t="s">
        <v>38</v>
      </c>
      <c r="C1627" t="s">
        <v>149</v>
      </c>
      <c r="D1627" t="s">
        <v>159</v>
      </c>
      <c r="E1627" t="s">
        <v>162</v>
      </c>
      <c r="G1627" t="s">
        <v>1</v>
      </c>
      <c r="K1627" t="s">
        <v>185</v>
      </c>
      <c r="L1627" t="s">
        <v>122</v>
      </c>
      <c r="M1627" s="14">
        <v>44265</v>
      </c>
      <c r="N1627" s="14">
        <v>44265</v>
      </c>
      <c r="O1627">
        <v>0</v>
      </c>
      <c r="P1627">
        <v>2380.9499999999998</v>
      </c>
      <c r="R1627">
        <v>2110672000</v>
      </c>
      <c r="S1627">
        <v>161300000</v>
      </c>
      <c r="V1627" t="s">
        <v>160</v>
      </c>
      <c r="W1627" t="s">
        <v>192</v>
      </c>
      <c r="X1627" t="s">
        <v>161</v>
      </c>
      <c r="Y1627">
        <v>3</v>
      </c>
      <c r="Z1627">
        <v>3</v>
      </c>
      <c r="AA1627">
        <v>2021</v>
      </c>
      <c r="AB1627">
        <v>2380.9499999999998</v>
      </c>
      <c r="AC1627" t="s">
        <v>10</v>
      </c>
      <c r="AD1627" t="s">
        <v>72</v>
      </c>
      <c r="AE1627">
        <v>2021</v>
      </c>
      <c r="AF1627">
        <v>2021</v>
      </c>
      <c r="AU1627"/>
    </row>
    <row r="1628" spans="1:47" x14ac:dyDescent="0.35">
      <c r="A1628" t="s">
        <v>160</v>
      </c>
      <c r="B1628" t="s">
        <v>28</v>
      </c>
      <c r="C1628" t="s">
        <v>149</v>
      </c>
      <c r="D1628" t="s">
        <v>159</v>
      </c>
      <c r="E1628" t="s">
        <v>162</v>
      </c>
      <c r="G1628" t="s">
        <v>1</v>
      </c>
      <c r="K1628" t="s">
        <v>185</v>
      </c>
      <c r="L1628" t="s">
        <v>122</v>
      </c>
      <c r="M1628" s="14">
        <v>44265</v>
      </c>
      <c r="N1628" s="14">
        <v>44265</v>
      </c>
      <c r="O1628">
        <v>0</v>
      </c>
      <c r="P1628">
        <v>36.9</v>
      </c>
      <c r="R1628">
        <v>2110672000</v>
      </c>
      <c r="S1628">
        <v>161400000</v>
      </c>
      <c r="V1628" t="s">
        <v>160</v>
      </c>
      <c r="W1628" t="s">
        <v>211</v>
      </c>
      <c r="X1628" t="s">
        <v>161</v>
      </c>
      <c r="Y1628">
        <v>3</v>
      </c>
      <c r="Z1628">
        <v>3</v>
      </c>
      <c r="AA1628">
        <v>2021</v>
      </c>
      <c r="AB1628">
        <v>36.9</v>
      </c>
      <c r="AC1628" t="s">
        <v>10</v>
      </c>
      <c r="AD1628" t="s">
        <v>72</v>
      </c>
      <c r="AE1628">
        <v>2021</v>
      </c>
      <c r="AF1628">
        <v>2021</v>
      </c>
      <c r="AU1628"/>
    </row>
    <row r="1629" spans="1:47" x14ac:dyDescent="0.35">
      <c r="A1629" t="s">
        <v>130</v>
      </c>
      <c r="B1629" t="s">
        <v>34</v>
      </c>
      <c r="C1629" t="s">
        <v>149</v>
      </c>
      <c r="D1629" t="s">
        <v>150</v>
      </c>
      <c r="E1629" t="s">
        <v>121</v>
      </c>
      <c r="G1629" t="s">
        <v>1</v>
      </c>
      <c r="H1629" t="s">
        <v>206</v>
      </c>
      <c r="K1629" t="s">
        <v>185</v>
      </c>
      <c r="L1629" t="s">
        <v>122</v>
      </c>
      <c r="M1629" s="14">
        <v>44265</v>
      </c>
      <c r="N1629" s="14">
        <v>44265</v>
      </c>
      <c r="O1629">
        <v>0</v>
      </c>
      <c r="P1629">
        <v>-71.430000000000007</v>
      </c>
      <c r="R1629">
        <v>2221511000</v>
      </c>
      <c r="S1629">
        <v>162800000</v>
      </c>
      <c r="V1629" t="s">
        <v>130</v>
      </c>
      <c r="W1629" t="s">
        <v>204</v>
      </c>
      <c r="X1629" t="s">
        <v>119</v>
      </c>
      <c r="Y1629">
        <v>3</v>
      </c>
      <c r="Z1629">
        <v>3</v>
      </c>
      <c r="AA1629">
        <v>2021</v>
      </c>
      <c r="AB1629">
        <v>71.430000000000007</v>
      </c>
      <c r="AC1629" t="s">
        <v>10</v>
      </c>
      <c r="AD1629" t="s">
        <v>15</v>
      </c>
      <c r="AE1629">
        <v>2021</v>
      </c>
      <c r="AF1629">
        <v>2021</v>
      </c>
      <c r="AU1629"/>
    </row>
    <row r="1630" spans="1:47" x14ac:dyDescent="0.35">
      <c r="A1630" t="s">
        <v>148</v>
      </c>
      <c r="C1630" t="s">
        <v>149</v>
      </c>
      <c r="D1630" t="s">
        <v>150</v>
      </c>
      <c r="E1630" t="s">
        <v>162</v>
      </c>
      <c r="K1630" t="s">
        <v>185</v>
      </c>
      <c r="L1630" t="s">
        <v>122</v>
      </c>
      <c r="M1630" s="14">
        <v>44265</v>
      </c>
      <c r="N1630" s="14">
        <v>44265</v>
      </c>
      <c r="P1630">
        <v>4132.21</v>
      </c>
      <c r="X1630" t="s">
        <v>152</v>
      </c>
      <c r="Y1630">
        <v>3</v>
      </c>
      <c r="Z1630">
        <v>3</v>
      </c>
      <c r="AA1630">
        <v>2021</v>
      </c>
      <c r="AB1630">
        <v>0</v>
      </c>
      <c r="AC1630" t="s">
        <v>8</v>
      </c>
      <c r="AD1630" t="s">
        <v>8</v>
      </c>
      <c r="AE1630">
        <v>2021</v>
      </c>
      <c r="AF1630">
        <v>2021</v>
      </c>
      <c r="AU1630"/>
    </row>
    <row r="1631" spans="1:47" x14ac:dyDescent="0.35">
      <c r="A1631" t="s">
        <v>148</v>
      </c>
      <c r="C1631" t="s">
        <v>149</v>
      </c>
      <c r="D1631" t="s">
        <v>159</v>
      </c>
      <c r="E1631" t="s">
        <v>121</v>
      </c>
      <c r="J1631" t="s">
        <v>68</v>
      </c>
      <c r="K1631" t="s">
        <v>185</v>
      </c>
      <c r="L1631" t="s">
        <v>122</v>
      </c>
      <c r="M1631" s="14">
        <v>44265</v>
      </c>
      <c r="N1631" s="14">
        <v>44265</v>
      </c>
      <c r="P1631">
        <v>4132.21</v>
      </c>
      <c r="X1631" t="s">
        <v>152</v>
      </c>
      <c r="Y1631">
        <v>3</v>
      </c>
      <c r="Z1631">
        <v>3</v>
      </c>
      <c r="AA1631">
        <v>2021</v>
      </c>
      <c r="AB1631">
        <v>0</v>
      </c>
      <c r="AC1631" t="s">
        <v>8</v>
      </c>
      <c r="AD1631" t="s">
        <v>8</v>
      </c>
      <c r="AE1631">
        <v>2021</v>
      </c>
      <c r="AF1631">
        <v>2021</v>
      </c>
      <c r="AU1631"/>
    </row>
    <row r="1632" spans="1:47" x14ac:dyDescent="0.35">
      <c r="A1632" t="s">
        <v>148</v>
      </c>
      <c r="C1632" t="s">
        <v>149</v>
      </c>
      <c r="D1632" t="s">
        <v>150</v>
      </c>
      <c r="E1632" t="s">
        <v>162</v>
      </c>
      <c r="K1632" t="s">
        <v>185</v>
      </c>
      <c r="L1632" t="s">
        <v>122</v>
      </c>
      <c r="M1632" s="14">
        <v>44265</v>
      </c>
      <c r="N1632" s="14">
        <v>44265</v>
      </c>
      <c r="O1632">
        <v>0</v>
      </c>
      <c r="P1632">
        <v>7508333.3300000001</v>
      </c>
      <c r="R1632">
        <v>2110210000</v>
      </c>
      <c r="S1632">
        <v>161002000</v>
      </c>
      <c r="V1632" t="s">
        <v>148</v>
      </c>
      <c r="W1632" t="s">
        <v>202</v>
      </c>
      <c r="X1632" t="s">
        <v>152</v>
      </c>
      <c r="Y1632">
        <v>3</v>
      </c>
      <c r="Z1632">
        <v>3</v>
      </c>
      <c r="AA1632">
        <v>2021</v>
      </c>
      <c r="AB1632">
        <v>7508333.3300000001</v>
      </c>
      <c r="AC1632" t="s">
        <v>10</v>
      </c>
      <c r="AD1632" t="s">
        <v>72</v>
      </c>
      <c r="AE1632">
        <v>2021</v>
      </c>
      <c r="AF1632">
        <v>2021</v>
      </c>
      <c r="AU1632"/>
    </row>
    <row r="1633" spans="1:47" x14ac:dyDescent="0.35">
      <c r="A1633" t="s">
        <v>118</v>
      </c>
      <c r="B1633" t="s">
        <v>46</v>
      </c>
      <c r="C1633" t="s">
        <v>149</v>
      </c>
      <c r="D1633" t="s">
        <v>150</v>
      </c>
      <c r="E1633" t="s">
        <v>121</v>
      </c>
      <c r="G1633" t="s">
        <v>1</v>
      </c>
      <c r="H1633" t="s">
        <v>206</v>
      </c>
      <c r="K1633" t="s">
        <v>185</v>
      </c>
      <c r="L1633" t="s">
        <v>122</v>
      </c>
      <c r="M1633" s="14">
        <v>44265</v>
      </c>
      <c r="N1633" s="14">
        <v>44265</v>
      </c>
      <c r="O1633">
        <v>0</v>
      </c>
      <c r="P1633">
        <v>-2697.62</v>
      </c>
      <c r="R1633">
        <v>2221513000</v>
      </c>
      <c r="S1633">
        <v>161001000</v>
      </c>
      <c r="V1633" t="s">
        <v>118</v>
      </c>
      <c r="W1633" t="s">
        <v>195</v>
      </c>
      <c r="X1633" t="s">
        <v>119</v>
      </c>
      <c r="Y1633">
        <v>3</v>
      </c>
      <c r="Z1633">
        <v>3</v>
      </c>
      <c r="AA1633">
        <v>2021</v>
      </c>
      <c r="AB1633">
        <v>2697.62</v>
      </c>
      <c r="AC1633" t="s">
        <v>10</v>
      </c>
      <c r="AD1633" t="s">
        <v>15</v>
      </c>
      <c r="AE1633">
        <v>2021</v>
      </c>
      <c r="AF1633">
        <v>2021</v>
      </c>
      <c r="AU1633"/>
    </row>
    <row r="1634" spans="1:47" x14ac:dyDescent="0.35">
      <c r="A1634" t="s">
        <v>130</v>
      </c>
      <c r="B1634" t="s">
        <v>34</v>
      </c>
      <c r="C1634" t="s">
        <v>149</v>
      </c>
      <c r="D1634" t="s">
        <v>150</v>
      </c>
      <c r="E1634" t="s">
        <v>121</v>
      </c>
      <c r="G1634" t="s">
        <v>1</v>
      </c>
      <c r="H1634" t="s">
        <v>206</v>
      </c>
      <c r="K1634" t="s">
        <v>185</v>
      </c>
      <c r="L1634" t="s">
        <v>122</v>
      </c>
      <c r="M1634" s="14">
        <v>44265</v>
      </c>
      <c r="N1634" s="14">
        <v>44265</v>
      </c>
      <c r="O1634">
        <v>0</v>
      </c>
      <c r="P1634">
        <v>-1028.83</v>
      </c>
      <c r="R1634">
        <v>2221511000</v>
      </c>
      <c r="S1634">
        <v>161001000</v>
      </c>
      <c r="V1634" t="s">
        <v>130</v>
      </c>
      <c r="W1634" t="s">
        <v>195</v>
      </c>
      <c r="X1634" t="s">
        <v>119</v>
      </c>
      <c r="Y1634">
        <v>3</v>
      </c>
      <c r="Z1634">
        <v>3</v>
      </c>
      <c r="AA1634">
        <v>2021</v>
      </c>
      <c r="AB1634">
        <v>1028.83</v>
      </c>
      <c r="AC1634" t="s">
        <v>10</v>
      </c>
      <c r="AD1634" t="s">
        <v>15</v>
      </c>
      <c r="AE1634">
        <v>2021</v>
      </c>
      <c r="AF1634">
        <v>2021</v>
      </c>
      <c r="AU1634"/>
    </row>
    <row r="1635" spans="1:47" x14ac:dyDescent="0.35">
      <c r="A1635" t="s">
        <v>130</v>
      </c>
      <c r="B1635" t="s">
        <v>36</v>
      </c>
      <c r="C1635" t="s">
        <v>149</v>
      </c>
      <c r="D1635" t="s">
        <v>150</v>
      </c>
      <c r="E1635" t="s">
        <v>121</v>
      </c>
      <c r="G1635" t="s">
        <v>1</v>
      </c>
      <c r="H1635" t="s">
        <v>206</v>
      </c>
      <c r="K1635" t="s">
        <v>185</v>
      </c>
      <c r="L1635" t="s">
        <v>122</v>
      </c>
      <c r="M1635" s="14">
        <v>44265</v>
      </c>
      <c r="N1635" s="14">
        <v>44265</v>
      </c>
      <c r="O1635">
        <v>0</v>
      </c>
      <c r="P1635">
        <v>-2183.33</v>
      </c>
      <c r="R1635">
        <v>2221517110</v>
      </c>
      <c r="S1635">
        <v>161001000</v>
      </c>
      <c r="V1635" t="s">
        <v>130</v>
      </c>
      <c r="W1635" t="s">
        <v>195</v>
      </c>
      <c r="X1635" t="s">
        <v>119</v>
      </c>
      <c r="Y1635">
        <v>3</v>
      </c>
      <c r="Z1635">
        <v>3</v>
      </c>
      <c r="AA1635">
        <v>2021</v>
      </c>
      <c r="AB1635">
        <v>2183.33</v>
      </c>
      <c r="AC1635" t="s">
        <v>10</v>
      </c>
      <c r="AD1635" t="s">
        <v>15</v>
      </c>
      <c r="AE1635">
        <v>2021</v>
      </c>
      <c r="AF1635">
        <v>2021</v>
      </c>
      <c r="AU1635"/>
    </row>
    <row r="1636" spans="1:47" x14ac:dyDescent="0.35">
      <c r="A1636" t="s">
        <v>160</v>
      </c>
      <c r="B1636" t="s">
        <v>35</v>
      </c>
      <c r="C1636" t="s">
        <v>149</v>
      </c>
      <c r="D1636" t="s">
        <v>159</v>
      </c>
      <c r="E1636" t="s">
        <v>162</v>
      </c>
      <c r="G1636" t="s">
        <v>1</v>
      </c>
      <c r="K1636" t="s">
        <v>185</v>
      </c>
      <c r="L1636" t="s">
        <v>122</v>
      </c>
      <c r="M1636" s="14">
        <v>44265</v>
      </c>
      <c r="N1636" s="14">
        <v>44265</v>
      </c>
      <c r="O1636">
        <v>0</v>
      </c>
      <c r="P1636">
        <v>935.11</v>
      </c>
      <c r="R1636">
        <v>2110672000</v>
      </c>
      <c r="S1636">
        <v>161020000</v>
      </c>
      <c r="V1636" t="s">
        <v>160</v>
      </c>
      <c r="W1636" t="s">
        <v>194</v>
      </c>
      <c r="X1636" t="s">
        <v>161</v>
      </c>
      <c r="Y1636">
        <v>3</v>
      </c>
      <c r="Z1636">
        <v>3</v>
      </c>
      <c r="AA1636">
        <v>2021</v>
      </c>
      <c r="AB1636">
        <v>935.11</v>
      </c>
      <c r="AC1636" t="s">
        <v>10</v>
      </c>
      <c r="AD1636" t="s">
        <v>72</v>
      </c>
      <c r="AE1636">
        <v>2021</v>
      </c>
      <c r="AF1636">
        <v>2021</v>
      </c>
      <c r="AU1636"/>
    </row>
    <row r="1637" spans="1:47" x14ac:dyDescent="0.35">
      <c r="A1637" t="s">
        <v>133</v>
      </c>
      <c r="C1637" t="s">
        <v>149</v>
      </c>
      <c r="D1637" t="s">
        <v>150</v>
      </c>
      <c r="E1637" t="s">
        <v>121</v>
      </c>
      <c r="G1637" t="s">
        <v>1</v>
      </c>
      <c r="J1637" t="s">
        <v>5</v>
      </c>
      <c r="K1637" t="s">
        <v>185</v>
      </c>
      <c r="L1637" t="s">
        <v>122</v>
      </c>
      <c r="M1637" s="14">
        <v>44265</v>
      </c>
      <c r="N1637" s="14">
        <v>44265</v>
      </c>
      <c r="O1637">
        <v>0</v>
      </c>
      <c r="P1637">
        <v>5238095.24</v>
      </c>
      <c r="R1637">
        <v>2220110000</v>
      </c>
      <c r="S1637">
        <v>161002000</v>
      </c>
      <c r="V1637" t="s">
        <v>133</v>
      </c>
      <c r="W1637" t="s">
        <v>202</v>
      </c>
      <c r="X1637" t="s">
        <v>134</v>
      </c>
      <c r="Y1637">
        <v>3</v>
      </c>
      <c r="Z1637">
        <v>3</v>
      </c>
      <c r="AA1637">
        <v>2021</v>
      </c>
      <c r="AB1637">
        <v>-5238095.24</v>
      </c>
      <c r="AC1637" t="s">
        <v>10</v>
      </c>
      <c r="AD1637" t="s">
        <v>72</v>
      </c>
      <c r="AE1637">
        <v>2021</v>
      </c>
      <c r="AF1637">
        <v>2021</v>
      </c>
      <c r="AU1637"/>
    </row>
    <row r="1638" spans="1:47" x14ac:dyDescent="0.35">
      <c r="A1638" t="s">
        <v>138</v>
      </c>
      <c r="C1638" t="s">
        <v>149</v>
      </c>
      <c r="D1638" t="s">
        <v>150</v>
      </c>
      <c r="E1638" t="s">
        <v>121</v>
      </c>
      <c r="G1638" t="s">
        <v>1</v>
      </c>
      <c r="J1638" t="s">
        <v>5</v>
      </c>
      <c r="K1638" t="s">
        <v>185</v>
      </c>
      <c r="L1638" t="s">
        <v>122</v>
      </c>
      <c r="M1638" s="14">
        <v>44265</v>
      </c>
      <c r="N1638" s="14">
        <v>44265</v>
      </c>
      <c r="O1638">
        <v>0</v>
      </c>
      <c r="P1638">
        <v>2261904.7599999998</v>
      </c>
      <c r="R1638">
        <v>2220200000</v>
      </c>
      <c r="S1638">
        <v>161002000</v>
      </c>
      <c r="V1638" t="s">
        <v>138</v>
      </c>
      <c r="W1638" t="s">
        <v>202</v>
      </c>
      <c r="X1638" t="s">
        <v>139</v>
      </c>
      <c r="Y1638">
        <v>3</v>
      </c>
      <c r="Z1638">
        <v>3</v>
      </c>
      <c r="AA1638">
        <v>2021</v>
      </c>
      <c r="AB1638">
        <v>-2261904.7599999998</v>
      </c>
      <c r="AC1638" t="s">
        <v>10</v>
      </c>
      <c r="AD1638" t="s">
        <v>72</v>
      </c>
      <c r="AE1638">
        <v>2021</v>
      </c>
      <c r="AF1638">
        <v>2021</v>
      </c>
      <c r="AU1638"/>
    </row>
    <row r="1639" spans="1:47" x14ac:dyDescent="0.35">
      <c r="A1639" t="s">
        <v>191</v>
      </c>
      <c r="C1639" t="s">
        <v>149</v>
      </c>
      <c r="D1639" t="s">
        <v>150</v>
      </c>
      <c r="E1639" t="s">
        <v>121</v>
      </c>
      <c r="G1639" t="s">
        <v>1</v>
      </c>
      <c r="J1639" t="s">
        <v>5</v>
      </c>
      <c r="K1639" t="s">
        <v>185</v>
      </c>
      <c r="L1639" t="s">
        <v>122</v>
      </c>
      <c r="M1639" s="14">
        <v>44265</v>
      </c>
      <c r="N1639" s="14">
        <v>44265</v>
      </c>
      <c r="O1639">
        <v>0</v>
      </c>
      <c r="P1639">
        <v>8333.33</v>
      </c>
      <c r="R1639">
        <v>2220320900</v>
      </c>
      <c r="S1639">
        <v>161002000</v>
      </c>
      <c r="V1639" t="s">
        <v>191</v>
      </c>
      <c r="W1639" t="s">
        <v>202</v>
      </c>
      <c r="X1639" t="s">
        <v>135</v>
      </c>
      <c r="Y1639">
        <v>3</v>
      </c>
      <c r="Z1639">
        <v>3</v>
      </c>
      <c r="AA1639">
        <v>2021</v>
      </c>
      <c r="AB1639">
        <v>-8333.33</v>
      </c>
      <c r="AC1639" t="s">
        <v>10</v>
      </c>
      <c r="AD1639" t="s">
        <v>72</v>
      </c>
      <c r="AE1639">
        <v>2021</v>
      </c>
      <c r="AF1639">
        <v>2021</v>
      </c>
      <c r="AU1639"/>
    </row>
    <row r="1640" spans="1:47" x14ac:dyDescent="0.35">
      <c r="A1640" t="s">
        <v>133</v>
      </c>
      <c r="B1640" t="s">
        <v>41</v>
      </c>
      <c r="C1640" t="s">
        <v>149</v>
      </c>
      <c r="D1640" t="s">
        <v>150</v>
      </c>
      <c r="E1640" t="s">
        <v>121</v>
      </c>
      <c r="G1640" t="s">
        <v>1</v>
      </c>
      <c r="H1640" t="s">
        <v>206</v>
      </c>
      <c r="K1640" t="s">
        <v>185</v>
      </c>
      <c r="L1640" t="s">
        <v>122</v>
      </c>
      <c r="M1640" s="14">
        <v>44265</v>
      </c>
      <c r="N1640" s="14">
        <v>44265</v>
      </c>
      <c r="O1640">
        <v>0</v>
      </c>
      <c r="P1640">
        <v>-167564.94</v>
      </c>
      <c r="R1640">
        <v>2220110000</v>
      </c>
      <c r="S1640">
        <v>161001000</v>
      </c>
      <c r="V1640" t="s">
        <v>133</v>
      </c>
      <c r="W1640" t="s">
        <v>195</v>
      </c>
      <c r="X1640" t="s">
        <v>134</v>
      </c>
      <c r="Y1640">
        <v>3</v>
      </c>
      <c r="Z1640">
        <v>3</v>
      </c>
      <c r="AA1640">
        <v>2021</v>
      </c>
      <c r="AB1640">
        <v>167564.94</v>
      </c>
      <c r="AC1640" t="s">
        <v>10</v>
      </c>
      <c r="AD1640" t="s">
        <v>236</v>
      </c>
      <c r="AE1640">
        <v>2021</v>
      </c>
      <c r="AF1640">
        <v>2021</v>
      </c>
      <c r="AU1640"/>
    </row>
    <row r="1641" spans="1:47" x14ac:dyDescent="0.35">
      <c r="A1641" t="s">
        <v>160</v>
      </c>
      <c r="B1641" t="s">
        <v>26</v>
      </c>
      <c r="C1641" t="s">
        <v>149</v>
      </c>
      <c r="D1641" t="s">
        <v>159</v>
      </c>
      <c r="E1641" t="s">
        <v>162</v>
      </c>
      <c r="G1641" t="s">
        <v>1</v>
      </c>
      <c r="K1641" t="s">
        <v>185</v>
      </c>
      <c r="L1641" t="s">
        <v>122</v>
      </c>
      <c r="M1641" s="14">
        <v>44265</v>
      </c>
      <c r="N1641" s="14">
        <v>44265</v>
      </c>
      <c r="O1641">
        <v>0</v>
      </c>
      <c r="P1641">
        <v>193.7</v>
      </c>
      <c r="R1641">
        <v>2110672000</v>
      </c>
      <c r="S1641">
        <v>162600000</v>
      </c>
      <c r="V1641" t="s">
        <v>160</v>
      </c>
      <c r="W1641" t="s">
        <v>196</v>
      </c>
      <c r="X1641" t="s">
        <v>161</v>
      </c>
      <c r="Y1641">
        <v>3</v>
      </c>
      <c r="Z1641">
        <v>3</v>
      </c>
      <c r="AA1641">
        <v>2021</v>
      </c>
      <c r="AB1641">
        <v>193.7</v>
      </c>
      <c r="AC1641" t="s">
        <v>10</v>
      </c>
      <c r="AD1641" t="s">
        <v>72</v>
      </c>
      <c r="AE1641">
        <v>2021</v>
      </c>
      <c r="AF1641">
        <v>2021</v>
      </c>
      <c r="AU1641"/>
    </row>
    <row r="1642" spans="1:47" x14ac:dyDescent="0.35">
      <c r="A1642" t="s">
        <v>193</v>
      </c>
      <c r="B1642" t="s">
        <v>29</v>
      </c>
      <c r="C1642" t="s">
        <v>149</v>
      </c>
      <c r="D1642" t="s">
        <v>159</v>
      </c>
      <c r="E1642" t="s">
        <v>162</v>
      </c>
      <c r="G1642" t="s">
        <v>1</v>
      </c>
      <c r="K1642" t="s">
        <v>185</v>
      </c>
      <c r="L1642" t="s">
        <v>122</v>
      </c>
      <c r="M1642" s="14">
        <v>44266</v>
      </c>
      <c r="N1642" s="14">
        <v>44266</v>
      </c>
      <c r="O1642">
        <v>0</v>
      </c>
      <c r="P1642">
        <v>221.43</v>
      </c>
      <c r="R1642">
        <v>2110700000</v>
      </c>
      <c r="S1642">
        <v>161020000</v>
      </c>
      <c r="V1642" t="s">
        <v>193</v>
      </c>
      <c r="W1642" t="s">
        <v>194</v>
      </c>
      <c r="X1642" t="s">
        <v>161</v>
      </c>
      <c r="Y1642">
        <v>3</v>
      </c>
      <c r="Z1642">
        <v>3</v>
      </c>
      <c r="AA1642">
        <v>2021</v>
      </c>
      <c r="AB1642">
        <v>221.43</v>
      </c>
      <c r="AC1642" t="s">
        <v>10</v>
      </c>
      <c r="AD1642" t="s">
        <v>72</v>
      </c>
      <c r="AE1642">
        <v>2021</v>
      </c>
      <c r="AF1642">
        <v>2021</v>
      </c>
      <c r="AU1642"/>
    </row>
    <row r="1643" spans="1:47" x14ac:dyDescent="0.35">
      <c r="A1643" t="s">
        <v>193</v>
      </c>
      <c r="B1643" t="s">
        <v>29</v>
      </c>
      <c r="C1643" t="s">
        <v>149</v>
      </c>
      <c r="D1643" t="s">
        <v>159</v>
      </c>
      <c r="E1643" t="s">
        <v>162</v>
      </c>
      <c r="G1643" t="s">
        <v>1</v>
      </c>
      <c r="K1643" t="s">
        <v>185</v>
      </c>
      <c r="L1643" t="s">
        <v>122</v>
      </c>
      <c r="M1643" s="14">
        <v>44266</v>
      </c>
      <c r="N1643" s="14">
        <v>44266</v>
      </c>
      <c r="O1643">
        <v>0</v>
      </c>
      <c r="P1643">
        <v>59.52</v>
      </c>
      <c r="R1643">
        <v>2110700000</v>
      </c>
      <c r="S1643">
        <v>162100000</v>
      </c>
      <c r="V1643" t="s">
        <v>193</v>
      </c>
      <c r="W1643" t="s">
        <v>214</v>
      </c>
      <c r="X1643" t="s">
        <v>161</v>
      </c>
      <c r="Y1643">
        <v>3</v>
      </c>
      <c r="Z1643">
        <v>3</v>
      </c>
      <c r="AA1643">
        <v>2021</v>
      </c>
      <c r="AB1643">
        <v>59.52</v>
      </c>
      <c r="AC1643" t="s">
        <v>10</v>
      </c>
      <c r="AD1643" t="s">
        <v>72</v>
      </c>
      <c r="AE1643">
        <v>2021</v>
      </c>
      <c r="AF1643">
        <v>2021</v>
      </c>
      <c r="AU1643"/>
    </row>
    <row r="1644" spans="1:47" x14ac:dyDescent="0.35">
      <c r="A1644" t="s">
        <v>160</v>
      </c>
      <c r="B1644" t="s">
        <v>25</v>
      </c>
      <c r="C1644" t="s">
        <v>149</v>
      </c>
      <c r="D1644" t="s">
        <v>159</v>
      </c>
      <c r="E1644" t="s">
        <v>162</v>
      </c>
      <c r="G1644" t="s">
        <v>1</v>
      </c>
      <c r="K1644" t="s">
        <v>185</v>
      </c>
      <c r="L1644" t="s">
        <v>122</v>
      </c>
      <c r="M1644" s="14">
        <v>44266</v>
      </c>
      <c r="N1644" s="14">
        <v>44266</v>
      </c>
      <c r="O1644">
        <v>0</v>
      </c>
      <c r="P1644">
        <v>239.01</v>
      </c>
      <c r="R1644">
        <v>2110672000</v>
      </c>
      <c r="S1644">
        <v>161300000</v>
      </c>
      <c r="V1644" t="s">
        <v>160</v>
      </c>
      <c r="W1644" t="s">
        <v>192</v>
      </c>
      <c r="X1644" t="s">
        <v>161</v>
      </c>
      <c r="Y1644">
        <v>3</v>
      </c>
      <c r="Z1644">
        <v>3</v>
      </c>
      <c r="AA1644">
        <v>2021</v>
      </c>
      <c r="AB1644">
        <v>239.01</v>
      </c>
      <c r="AC1644" t="s">
        <v>10</v>
      </c>
      <c r="AD1644" t="s">
        <v>72</v>
      </c>
      <c r="AE1644">
        <v>2021</v>
      </c>
      <c r="AF1644">
        <v>2021</v>
      </c>
      <c r="AU1644"/>
    </row>
    <row r="1645" spans="1:47" x14ac:dyDescent="0.35">
      <c r="A1645" t="s">
        <v>193</v>
      </c>
      <c r="B1645" t="s">
        <v>29</v>
      </c>
      <c r="C1645" t="s">
        <v>149</v>
      </c>
      <c r="D1645" t="s">
        <v>159</v>
      </c>
      <c r="E1645" t="s">
        <v>162</v>
      </c>
      <c r="G1645" t="s">
        <v>1</v>
      </c>
      <c r="K1645" t="s">
        <v>185</v>
      </c>
      <c r="L1645" t="s">
        <v>122</v>
      </c>
      <c r="M1645" s="14">
        <v>44266</v>
      </c>
      <c r="N1645" s="14">
        <v>44266</v>
      </c>
      <c r="O1645">
        <v>0</v>
      </c>
      <c r="P1645">
        <v>166.67</v>
      </c>
      <c r="R1645">
        <v>2110700000</v>
      </c>
      <c r="S1645">
        <v>162300000</v>
      </c>
      <c r="V1645" t="s">
        <v>193</v>
      </c>
      <c r="W1645" t="s">
        <v>209</v>
      </c>
      <c r="X1645" t="s">
        <v>161</v>
      </c>
      <c r="Y1645">
        <v>3</v>
      </c>
      <c r="Z1645">
        <v>3</v>
      </c>
      <c r="AA1645">
        <v>2021</v>
      </c>
      <c r="AB1645">
        <v>166.67</v>
      </c>
      <c r="AC1645" t="s">
        <v>10</v>
      </c>
      <c r="AD1645" t="s">
        <v>72</v>
      </c>
      <c r="AE1645">
        <v>2021</v>
      </c>
      <c r="AF1645">
        <v>2021</v>
      </c>
      <c r="AU1645"/>
    </row>
    <row r="1646" spans="1:47" x14ac:dyDescent="0.35">
      <c r="A1646" t="s">
        <v>160</v>
      </c>
      <c r="B1646" t="s">
        <v>28</v>
      </c>
      <c r="C1646" t="s">
        <v>149</v>
      </c>
      <c r="D1646" t="s">
        <v>159</v>
      </c>
      <c r="E1646" t="s">
        <v>162</v>
      </c>
      <c r="G1646" t="s">
        <v>1</v>
      </c>
      <c r="K1646" t="s">
        <v>185</v>
      </c>
      <c r="L1646" t="s">
        <v>122</v>
      </c>
      <c r="M1646" s="14">
        <v>44266</v>
      </c>
      <c r="N1646" s="14">
        <v>44266</v>
      </c>
      <c r="O1646">
        <v>0</v>
      </c>
      <c r="P1646">
        <v>27.38</v>
      </c>
      <c r="R1646">
        <v>2110672000</v>
      </c>
      <c r="S1646">
        <v>161400000</v>
      </c>
      <c r="V1646" t="s">
        <v>160</v>
      </c>
      <c r="W1646" t="s">
        <v>211</v>
      </c>
      <c r="X1646" t="s">
        <v>161</v>
      </c>
      <c r="Y1646">
        <v>3</v>
      </c>
      <c r="Z1646">
        <v>3</v>
      </c>
      <c r="AA1646">
        <v>2021</v>
      </c>
      <c r="AB1646">
        <v>27.38</v>
      </c>
      <c r="AC1646" t="s">
        <v>10</v>
      </c>
      <c r="AD1646" t="s">
        <v>72</v>
      </c>
      <c r="AE1646">
        <v>2021</v>
      </c>
      <c r="AF1646">
        <v>2021</v>
      </c>
      <c r="AU1646"/>
    </row>
    <row r="1647" spans="1:47" x14ac:dyDescent="0.35">
      <c r="A1647" t="s">
        <v>133</v>
      </c>
      <c r="B1647" t="s">
        <v>42</v>
      </c>
      <c r="C1647" t="s">
        <v>149</v>
      </c>
      <c r="D1647" t="s">
        <v>150</v>
      </c>
      <c r="E1647" t="s">
        <v>121</v>
      </c>
      <c r="G1647" t="s">
        <v>1</v>
      </c>
      <c r="H1647" t="s">
        <v>206</v>
      </c>
      <c r="K1647" t="s">
        <v>185</v>
      </c>
      <c r="L1647" t="s">
        <v>122</v>
      </c>
      <c r="M1647" s="14">
        <v>44266</v>
      </c>
      <c r="N1647" s="14">
        <v>44266</v>
      </c>
      <c r="O1647">
        <v>0</v>
      </c>
      <c r="P1647">
        <v>-17083.330000000002</v>
      </c>
      <c r="R1647">
        <v>2220120000</v>
      </c>
      <c r="S1647">
        <v>161001000</v>
      </c>
      <c r="V1647" t="s">
        <v>133</v>
      </c>
      <c r="W1647" t="s">
        <v>195</v>
      </c>
      <c r="X1647" t="s">
        <v>134</v>
      </c>
      <c r="Y1647">
        <v>3</v>
      </c>
      <c r="Z1647">
        <v>3</v>
      </c>
      <c r="AA1647">
        <v>2021</v>
      </c>
      <c r="AB1647">
        <v>17083.330000000002</v>
      </c>
      <c r="AC1647" t="s">
        <v>10</v>
      </c>
      <c r="AD1647" t="s">
        <v>236</v>
      </c>
      <c r="AE1647">
        <v>2021</v>
      </c>
      <c r="AF1647">
        <v>2021</v>
      </c>
      <c r="AU1647"/>
    </row>
    <row r="1648" spans="1:47" x14ac:dyDescent="0.35">
      <c r="A1648" t="s">
        <v>133</v>
      </c>
      <c r="B1648" t="s">
        <v>41</v>
      </c>
      <c r="C1648" t="s">
        <v>149</v>
      </c>
      <c r="D1648" t="s">
        <v>150</v>
      </c>
      <c r="E1648" t="s">
        <v>121</v>
      </c>
      <c r="G1648" t="s">
        <v>1</v>
      </c>
      <c r="H1648" t="s">
        <v>206</v>
      </c>
      <c r="K1648" t="s">
        <v>185</v>
      </c>
      <c r="L1648" t="s">
        <v>122</v>
      </c>
      <c r="M1648" s="14">
        <v>44266</v>
      </c>
      <c r="N1648" s="14">
        <v>44266</v>
      </c>
      <c r="O1648">
        <v>0</v>
      </c>
      <c r="P1648">
        <v>-2511.9</v>
      </c>
      <c r="R1648">
        <v>2220110000</v>
      </c>
      <c r="S1648">
        <v>161001000</v>
      </c>
      <c r="V1648" t="s">
        <v>133</v>
      </c>
      <c r="W1648" t="s">
        <v>195</v>
      </c>
      <c r="X1648" t="s">
        <v>134</v>
      </c>
      <c r="Y1648">
        <v>3</v>
      </c>
      <c r="Z1648">
        <v>3</v>
      </c>
      <c r="AA1648">
        <v>2021</v>
      </c>
      <c r="AB1648">
        <v>2511.9</v>
      </c>
      <c r="AC1648" t="s">
        <v>10</v>
      </c>
      <c r="AD1648" t="s">
        <v>236</v>
      </c>
      <c r="AE1648">
        <v>2021</v>
      </c>
      <c r="AF1648">
        <v>2021</v>
      </c>
      <c r="AU1648"/>
    </row>
    <row r="1649" spans="1:47" x14ac:dyDescent="0.35">
      <c r="A1649" t="s">
        <v>160</v>
      </c>
      <c r="B1649" t="s">
        <v>35</v>
      </c>
      <c r="C1649" t="s">
        <v>149</v>
      </c>
      <c r="D1649" t="s">
        <v>159</v>
      </c>
      <c r="E1649" t="s">
        <v>162</v>
      </c>
      <c r="G1649" t="s">
        <v>1</v>
      </c>
      <c r="K1649" t="s">
        <v>185</v>
      </c>
      <c r="L1649" t="s">
        <v>122</v>
      </c>
      <c r="M1649" s="14">
        <v>44266</v>
      </c>
      <c r="N1649" s="14">
        <v>44266</v>
      </c>
      <c r="O1649">
        <v>0</v>
      </c>
      <c r="P1649">
        <v>803.96</v>
      </c>
      <c r="R1649">
        <v>2110672000</v>
      </c>
      <c r="S1649">
        <v>161020000</v>
      </c>
      <c r="V1649" t="s">
        <v>160</v>
      </c>
      <c r="W1649" t="s">
        <v>194</v>
      </c>
      <c r="X1649" t="s">
        <v>161</v>
      </c>
      <c r="Y1649">
        <v>3</v>
      </c>
      <c r="Z1649">
        <v>3</v>
      </c>
      <c r="AA1649">
        <v>2021</v>
      </c>
      <c r="AB1649">
        <v>803.96</v>
      </c>
      <c r="AC1649" t="s">
        <v>10</v>
      </c>
      <c r="AD1649" t="s">
        <v>72</v>
      </c>
      <c r="AE1649">
        <v>2021</v>
      </c>
      <c r="AF1649">
        <v>2021</v>
      </c>
      <c r="AU1649"/>
    </row>
    <row r="1650" spans="1:47" x14ac:dyDescent="0.35">
      <c r="A1650" t="s">
        <v>160</v>
      </c>
      <c r="B1650" t="s">
        <v>25</v>
      </c>
      <c r="C1650" t="s">
        <v>149</v>
      </c>
      <c r="D1650" t="s">
        <v>159</v>
      </c>
      <c r="E1650" t="s">
        <v>162</v>
      </c>
      <c r="G1650" t="s">
        <v>1</v>
      </c>
      <c r="K1650" t="s">
        <v>185</v>
      </c>
      <c r="L1650" t="s">
        <v>122</v>
      </c>
      <c r="M1650" s="14">
        <v>44266</v>
      </c>
      <c r="N1650" s="14">
        <v>44266</v>
      </c>
      <c r="O1650">
        <v>0</v>
      </c>
      <c r="P1650">
        <v>129.33000000000001</v>
      </c>
      <c r="R1650">
        <v>2110672000</v>
      </c>
      <c r="S1650">
        <v>161600000</v>
      </c>
      <c r="V1650" t="s">
        <v>160</v>
      </c>
      <c r="W1650" t="s">
        <v>198</v>
      </c>
      <c r="X1650" t="s">
        <v>161</v>
      </c>
      <c r="Y1650">
        <v>3</v>
      </c>
      <c r="Z1650">
        <v>3</v>
      </c>
      <c r="AA1650">
        <v>2021</v>
      </c>
      <c r="AB1650">
        <v>129.33000000000001</v>
      </c>
      <c r="AC1650" t="s">
        <v>10</v>
      </c>
      <c r="AD1650" t="s">
        <v>72</v>
      </c>
      <c r="AE1650">
        <v>2021</v>
      </c>
      <c r="AF1650">
        <v>2021</v>
      </c>
      <c r="AU1650"/>
    </row>
    <row r="1651" spans="1:47" x14ac:dyDescent="0.35">
      <c r="A1651" t="s">
        <v>165</v>
      </c>
      <c r="C1651" t="s">
        <v>149</v>
      </c>
      <c r="D1651" t="s">
        <v>150</v>
      </c>
      <c r="E1651" t="s">
        <v>121</v>
      </c>
      <c r="J1651" t="s">
        <v>5</v>
      </c>
      <c r="K1651" t="s">
        <v>185</v>
      </c>
      <c r="L1651" t="s">
        <v>122</v>
      </c>
      <c r="M1651" s="14">
        <v>44260</v>
      </c>
      <c r="N1651" s="14">
        <v>44266</v>
      </c>
      <c r="P1651">
        <v>206783.84</v>
      </c>
      <c r="X1651" t="s">
        <v>124</v>
      </c>
      <c r="Y1651">
        <v>3</v>
      </c>
      <c r="Z1651">
        <v>3</v>
      </c>
      <c r="AA1651">
        <v>2021</v>
      </c>
      <c r="AB1651">
        <v>0</v>
      </c>
      <c r="AC1651" t="s">
        <v>8</v>
      </c>
      <c r="AD1651" t="s">
        <v>8</v>
      </c>
      <c r="AE1651">
        <v>2021</v>
      </c>
      <c r="AF1651">
        <v>2021</v>
      </c>
      <c r="AU1651"/>
    </row>
    <row r="1652" spans="1:47" x14ac:dyDescent="0.35">
      <c r="A1652" t="s">
        <v>148</v>
      </c>
      <c r="C1652" t="s">
        <v>149</v>
      </c>
      <c r="D1652" t="s">
        <v>150</v>
      </c>
      <c r="E1652" t="s">
        <v>162</v>
      </c>
      <c r="K1652" t="s">
        <v>185</v>
      </c>
      <c r="L1652" t="s">
        <v>122</v>
      </c>
      <c r="M1652" s="14">
        <v>44266</v>
      </c>
      <c r="N1652" s="14">
        <v>44266</v>
      </c>
      <c r="P1652">
        <v>8612992.8499999996</v>
      </c>
      <c r="X1652" t="s">
        <v>152</v>
      </c>
      <c r="Y1652">
        <v>3</v>
      </c>
      <c r="Z1652">
        <v>3</v>
      </c>
      <c r="AA1652">
        <v>2021</v>
      </c>
      <c r="AB1652">
        <v>0</v>
      </c>
      <c r="AC1652" t="s">
        <v>8</v>
      </c>
      <c r="AD1652" t="s">
        <v>8</v>
      </c>
      <c r="AE1652">
        <v>2021</v>
      </c>
      <c r="AF1652">
        <v>2021</v>
      </c>
      <c r="AU1652"/>
    </row>
    <row r="1653" spans="1:47" x14ac:dyDescent="0.35">
      <c r="A1653" t="s">
        <v>160</v>
      </c>
      <c r="B1653" t="s">
        <v>28</v>
      </c>
      <c r="C1653" t="s">
        <v>149</v>
      </c>
      <c r="D1653" t="s">
        <v>159</v>
      </c>
      <c r="E1653" t="s">
        <v>162</v>
      </c>
      <c r="G1653" t="s">
        <v>1</v>
      </c>
      <c r="K1653" t="s">
        <v>185</v>
      </c>
      <c r="L1653" t="s">
        <v>122</v>
      </c>
      <c r="M1653" s="14">
        <v>44266</v>
      </c>
      <c r="N1653" s="14">
        <v>44266</v>
      </c>
      <c r="O1653">
        <v>0</v>
      </c>
      <c r="P1653">
        <v>49.26</v>
      </c>
      <c r="R1653">
        <v>2110672000</v>
      </c>
      <c r="S1653">
        <v>161800000</v>
      </c>
      <c r="V1653" t="s">
        <v>160</v>
      </c>
      <c r="W1653" t="s">
        <v>197</v>
      </c>
      <c r="X1653" t="s">
        <v>161</v>
      </c>
      <c r="Y1653">
        <v>3</v>
      </c>
      <c r="Z1653">
        <v>3</v>
      </c>
      <c r="AA1653">
        <v>2021</v>
      </c>
      <c r="AB1653">
        <v>49.26</v>
      </c>
      <c r="AC1653" t="s">
        <v>10</v>
      </c>
      <c r="AD1653" t="s">
        <v>72</v>
      </c>
      <c r="AE1653">
        <v>2021</v>
      </c>
      <c r="AF1653">
        <v>2021</v>
      </c>
      <c r="AU1653"/>
    </row>
    <row r="1654" spans="1:47" x14ac:dyDescent="0.35">
      <c r="A1654" t="s">
        <v>160</v>
      </c>
      <c r="B1654" t="s">
        <v>26</v>
      </c>
      <c r="C1654" t="s">
        <v>149</v>
      </c>
      <c r="D1654" t="s">
        <v>159</v>
      </c>
      <c r="E1654" t="s">
        <v>162</v>
      </c>
      <c r="G1654" t="s">
        <v>1</v>
      </c>
      <c r="K1654" t="s">
        <v>185</v>
      </c>
      <c r="L1654" t="s">
        <v>122</v>
      </c>
      <c r="M1654" s="14">
        <v>44266</v>
      </c>
      <c r="N1654" s="14">
        <v>44266</v>
      </c>
      <c r="O1654">
        <v>0</v>
      </c>
      <c r="P1654">
        <v>797.81</v>
      </c>
      <c r="R1654">
        <v>2110672000</v>
      </c>
      <c r="S1654">
        <v>161012000</v>
      </c>
      <c r="V1654" t="s">
        <v>160</v>
      </c>
      <c r="W1654" t="s">
        <v>213</v>
      </c>
      <c r="X1654" t="s">
        <v>161</v>
      </c>
      <c r="Y1654">
        <v>3</v>
      </c>
      <c r="Z1654">
        <v>3</v>
      </c>
      <c r="AA1654">
        <v>2021</v>
      </c>
      <c r="AB1654">
        <v>797.81</v>
      </c>
      <c r="AC1654" t="s">
        <v>10</v>
      </c>
      <c r="AD1654" t="s">
        <v>72</v>
      </c>
      <c r="AE1654">
        <v>2021</v>
      </c>
      <c r="AF1654">
        <v>2021</v>
      </c>
      <c r="AU1654"/>
    </row>
    <row r="1655" spans="1:47" x14ac:dyDescent="0.35">
      <c r="A1655" t="s">
        <v>191</v>
      </c>
      <c r="B1655" t="s">
        <v>45</v>
      </c>
      <c r="C1655" t="s">
        <v>149</v>
      </c>
      <c r="D1655" t="s">
        <v>150</v>
      </c>
      <c r="E1655" t="s">
        <v>121</v>
      </c>
      <c r="G1655" t="s">
        <v>1</v>
      </c>
      <c r="H1655" t="s">
        <v>206</v>
      </c>
      <c r="K1655" t="s">
        <v>185</v>
      </c>
      <c r="L1655" t="s">
        <v>122</v>
      </c>
      <c r="M1655" s="14">
        <v>44266</v>
      </c>
      <c r="N1655" s="14">
        <v>44266</v>
      </c>
      <c r="O1655">
        <v>0</v>
      </c>
      <c r="P1655">
        <v>-8333.33</v>
      </c>
      <c r="R1655">
        <v>2220320900</v>
      </c>
      <c r="S1655">
        <v>161001000</v>
      </c>
      <c r="V1655" t="s">
        <v>191</v>
      </c>
      <c r="W1655" t="s">
        <v>195</v>
      </c>
      <c r="X1655" t="s">
        <v>135</v>
      </c>
      <c r="Y1655">
        <v>3</v>
      </c>
      <c r="Z1655">
        <v>3</v>
      </c>
      <c r="AA1655">
        <v>2021</v>
      </c>
      <c r="AB1655">
        <v>8333.33</v>
      </c>
      <c r="AC1655" t="s">
        <v>10</v>
      </c>
      <c r="AD1655" t="s">
        <v>15</v>
      </c>
      <c r="AE1655">
        <v>2021</v>
      </c>
      <c r="AF1655">
        <v>2021</v>
      </c>
      <c r="AU1655"/>
    </row>
    <row r="1656" spans="1:47" x14ac:dyDescent="0.35">
      <c r="A1656" t="s">
        <v>138</v>
      </c>
      <c r="B1656" t="s">
        <v>44</v>
      </c>
      <c r="C1656" t="s">
        <v>149</v>
      </c>
      <c r="D1656" t="s">
        <v>150</v>
      </c>
      <c r="E1656" t="s">
        <v>121</v>
      </c>
      <c r="G1656" t="s">
        <v>1</v>
      </c>
      <c r="H1656" t="s">
        <v>206</v>
      </c>
      <c r="K1656" t="s">
        <v>185</v>
      </c>
      <c r="L1656" t="s">
        <v>122</v>
      </c>
      <c r="M1656" s="14">
        <v>44266</v>
      </c>
      <c r="N1656" s="14">
        <v>44266</v>
      </c>
      <c r="O1656">
        <v>0</v>
      </c>
      <c r="P1656">
        <v>-2261904.7599999998</v>
      </c>
      <c r="R1656">
        <v>2220200000</v>
      </c>
      <c r="S1656">
        <v>161001000</v>
      </c>
      <c r="V1656" t="s">
        <v>138</v>
      </c>
      <c r="W1656" t="s">
        <v>195</v>
      </c>
      <c r="X1656" t="s">
        <v>139</v>
      </c>
      <c r="Y1656">
        <v>3</v>
      </c>
      <c r="Z1656">
        <v>3</v>
      </c>
      <c r="AA1656">
        <v>2021</v>
      </c>
      <c r="AB1656">
        <v>2261904.7599999998</v>
      </c>
      <c r="AC1656" t="s">
        <v>10</v>
      </c>
      <c r="AD1656" t="s">
        <v>15</v>
      </c>
      <c r="AE1656">
        <v>2021</v>
      </c>
      <c r="AF1656">
        <v>2021</v>
      </c>
      <c r="AU1656"/>
    </row>
    <row r="1657" spans="1:47" x14ac:dyDescent="0.35">
      <c r="A1657" t="s">
        <v>160</v>
      </c>
      <c r="B1657" t="s">
        <v>28</v>
      </c>
      <c r="C1657" t="s">
        <v>149</v>
      </c>
      <c r="D1657" t="s">
        <v>159</v>
      </c>
      <c r="E1657" t="s">
        <v>162</v>
      </c>
      <c r="G1657" t="s">
        <v>1</v>
      </c>
      <c r="K1657" t="s">
        <v>185</v>
      </c>
      <c r="L1657" t="s">
        <v>122</v>
      </c>
      <c r="M1657" s="14">
        <v>44266</v>
      </c>
      <c r="N1657" s="14">
        <v>44266</v>
      </c>
      <c r="O1657">
        <v>0</v>
      </c>
      <c r="P1657">
        <v>78.83</v>
      </c>
      <c r="R1657">
        <v>2110672000</v>
      </c>
      <c r="S1657">
        <v>161800000</v>
      </c>
      <c r="V1657" t="s">
        <v>160</v>
      </c>
      <c r="W1657" t="s">
        <v>197</v>
      </c>
      <c r="X1657" t="s">
        <v>161</v>
      </c>
      <c r="Y1657">
        <v>3</v>
      </c>
      <c r="Z1657">
        <v>3</v>
      </c>
      <c r="AA1657">
        <v>2021</v>
      </c>
      <c r="AB1657">
        <v>78.83</v>
      </c>
      <c r="AC1657" t="s">
        <v>10</v>
      </c>
      <c r="AD1657" t="s">
        <v>72</v>
      </c>
      <c r="AE1657">
        <v>2021</v>
      </c>
      <c r="AF1657">
        <v>2021</v>
      </c>
      <c r="AU1657"/>
    </row>
    <row r="1658" spans="1:47" x14ac:dyDescent="0.35">
      <c r="A1658" t="s">
        <v>193</v>
      </c>
      <c r="B1658" t="s">
        <v>29</v>
      </c>
      <c r="C1658" t="s">
        <v>149</v>
      </c>
      <c r="D1658" t="s">
        <v>159</v>
      </c>
      <c r="E1658" t="s">
        <v>162</v>
      </c>
      <c r="G1658" t="s">
        <v>1</v>
      </c>
      <c r="K1658" t="s">
        <v>185</v>
      </c>
      <c r="L1658" t="s">
        <v>122</v>
      </c>
      <c r="M1658" s="14">
        <v>44267</v>
      </c>
      <c r="N1658" s="14">
        <v>44267</v>
      </c>
      <c r="O1658">
        <v>0</v>
      </c>
      <c r="P1658">
        <v>168.32</v>
      </c>
      <c r="R1658">
        <v>2110700000</v>
      </c>
      <c r="S1658">
        <v>161900000</v>
      </c>
      <c r="V1658" t="s">
        <v>193</v>
      </c>
      <c r="W1658" t="s">
        <v>199</v>
      </c>
      <c r="X1658" t="s">
        <v>161</v>
      </c>
      <c r="Y1658">
        <v>3</v>
      </c>
      <c r="Z1658">
        <v>3</v>
      </c>
      <c r="AA1658">
        <v>2021</v>
      </c>
      <c r="AB1658">
        <v>168.32</v>
      </c>
      <c r="AC1658" t="s">
        <v>10</v>
      </c>
      <c r="AD1658" t="s">
        <v>72</v>
      </c>
      <c r="AE1658">
        <v>2021</v>
      </c>
      <c r="AF1658">
        <v>2021</v>
      </c>
      <c r="AU1658"/>
    </row>
    <row r="1659" spans="1:47" x14ac:dyDescent="0.35">
      <c r="A1659" t="s">
        <v>130</v>
      </c>
      <c r="B1659" t="s">
        <v>34</v>
      </c>
      <c r="C1659" t="s">
        <v>149</v>
      </c>
      <c r="D1659" t="s">
        <v>150</v>
      </c>
      <c r="E1659" t="s">
        <v>121</v>
      </c>
      <c r="G1659" t="s">
        <v>1</v>
      </c>
      <c r="H1659" t="s">
        <v>206</v>
      </c>
      <c r="K1659" t="s">
        <v>185</v>
      </c>
      <c r="L1659" t="s">
        <v>122</v>
      </c>
      <c r="M1659" s="14">
        <v>44267</v>
      </c>
      <c r="N1659" s="14">
        <v>44267</v>
      </c>
      <c r="O1659">
        <v>0</v>
      </c>
      <c r="P1659">
        <v>-123.81</v>
      </c>
      <c r="R1659">
        <v>2221511000</v>
      </c>
      <c r="S1659">
        <v>162800000</v>
      </c>
      <c r="V1659" t="s">
        <v>130</v>
      </c>
      <c r="W1659" t="s">
        <v>204</v>
      </c>
      <c r="X1659" t="s">
        <v>119</v>
      </c>
      <c r="Y1659">
        <v>3</v>
      </c>
      <c r="Z1659">
        <v>3</v>
      </c>
      <c r="AA1659">
        <v>2021</v>
      </c>
      <c r="AB1659">
        <v>123.81</v>
      </c>
      <c r="AC1659" t="s">
        <v>10</v>
      </c>
      <c r="AD1659" t="s">
        <v>15</v>
      </c>
      <c r="AE1659">
        <v>2021</v>
      </c>
      <c r="AF1659">
        <v>2021</v>
      </c>
      <c r="AU1659"/>
    </row>
    <row r="1660" spans="1:47" x14ac:dyDescent="0.35">
      <c r="A1660" t="s">
        <v>193</v>
      </c>
      <c r="B1660" t="s">
        <v>29</v>
      </c>
      <c r="C1660" t="s">
        <v>149</v>
      </c>
      <c r="D1660" t="s">
        <v>159</v>
      </c>
      <c r="E1660" t="s">
        <v>162</v>
      </c>
      <c r="G1660" t="s">
        <v>1</v>
      </c>
      <c r="K1660" t="s">
        <v>185</v>
      </c>
      <c r="L1660" t="s">
        <v>122</v>
      </c>
      <c r="M1660" s="14">
        <v>44267</v>
      </c>
      <c r="N1660" s="14">
        <v>44267</v>
      </c>
      <c r="O1660">
        <v>0</v>
      </c>
      <c r="P1660">
        <v>28.21</v>
      </c>
      <c r="R1660">
        <v>2110700000</v>
      </c>
      <c r="S1660">
        <v>161020000</v>
      </c>
      <c r="V1660" t="s">
        <v>193</v>
      </c>
      <c r="W1660" t="s">
        <v>194</v>
      </c>
      <c r="X1660" t="s">
        <v>161</v>
      </c>
      <c r="Y1660">
        <v>3</v>
      </c>
      <c r="Z1660">
        <v>3</v>
      </c>
      <c r="AA1660">
        <v>2021</v>
      </c>
      <c r="AB1660">
        <v>28.21</v>
      </c>
      <c r="AC1660" t="s">
        <v>10</v>
      </c>
      <c r="AD1660" t="s">
        <v>72</v>
      </c>
      <c r="AE1660">
        <v>2021</v>
      </c>
      <c r="AF1660">
        <v>2021</v>
      </c>
      <c r="AU1660"/>
    </row>
    <row r="1661" spans="1:47" x14ac:dyDescent="0.35">
      <c r="A1661" t="s">
        <v>193</v>
      </c>
      <c r="B1661" t="s">
        <v>29</v>
      </c>
      <c r="C1661" t="s">
        <v>149</v>
      </c>
      <c r="D1661" t="s">
        <v>159</v>
      </c>
      <c r="E1661" t="s">
        <v>162</v>
      </c>
      <c r="G1661" t="s">
        <v>1</v>
      </c>
      <c r="K1661" t="s">
        <v>185</v>
      </c>
      <c r="L1661" t="s">
        <v>122</v>
      </c>
      <c r="M1661" s="14">
        <v>44267</v>
      </c>
      <c r="N1661" s="14">
        <v>44267</v>
      </c>
      <c r="O1661">
        <v>0</v>
      </c>
      <c r="P1661">
        <v>476.19</v>
      </c>
      <c r="R1661">
        <v>2110700000</v>
      </c>
      <c r="S1661">
        <v>161020000</v>
      </c>
      <c r="V1661" t="s">
        <v>193</v>
      </c>
      <c r="W1661" t="s">
        <v>194</v>
      </c>
      <c r="X1661" t="s">
        <v>161</v>
      </c>
      <c r="Y1661">
        <v>3</v>
      </c>
      <c r="Z1661">
        <v>3</v>
      </c>
      <c r="AA1661">
        <v>2021</v>
      </c>
      <c r="AB1661">
        <v>476.19</v>
      </c>
      <c r="AC1661" t="s">
        <v>10</v>
      </c>
      <c r="AD1661" t="s">
        <v>72</v>
      </c>
      <c r="AE1661">
        <v>2021</v>
      </c>
      <c r="AF1661">
        <v>2021</v>
      </c>
      <c r="AU1661"/>
    </row>
    <row r="1662" spans="1:47" x14ac:dyDescent="0.35">
      <c r="A1662" t="s">
        <v>160</v>
      </c>
      <c r="B1662" t="s">
        <v>28</v>
      </c>
      <c r="C1662" t="s">
        <v>149</v>
      </c>
      <c r="D1662" t="s">
        <v>159</v>
      </c>
      <c r="E1662" t="s">
        <v>162</v>
      </c>
      <c r="G1662" t="s">
        <v>1</v>
      </c>
      <c r="K1662" t="s">
        <v>185</v>
      </c>
      <c r="L1662" t="s">
        <v>122</v>
      </c>
      <c r="M1662" s="14">
        <v>44267</v>
      </c>
      <c r="N1662" s="14">
        <v>44267</v>
      </c>
      <c r="O1662">
        <v>0</v>
      </c>
      <c r="P1662">
        <v>0.48</v>
      </c>
      <c r="R1662">
        <v>2110672000</v>
      </c>
      <c r="S1662">
        <v>161400000</v>
      </c>
      <c r="V1662" t="s">
        <v>160</v>
      </c>
      <c r="W1662" t="s">
        <v>211</v>
      </c>
      <c r="X1662" t="s">
        <v>161</v>
      </c>
      <c r="Y1662">
        <v>3</v>
      </c>
      <c r="Z1662">
        <v>3</v>
      </c>
      <c r="AA1662">
        <v>2021</v>
      </c>
      <c r="AB1662">
        <v>0.48</v>
      </c>
      <c r="AC1662" t="s">
        <v>10</v>
      </c>
      <c r="AD1662" t="s">
        <v>72</v>
      </c>
      <c r="AE1662">
        <v>2021</v>
      </c>
      <c r="AF1662">
        <v>2021</v>
      </c>
      <c r="AU1662"/>
    </row>
    <row r="1663" spans="1:47" x14ac:dyDescent="0.35">
      <c r="A1663" t="s">
        <v>160</v>
      </c>
      <c r="B1663" t="s">
        <v>25</v>
      </c>
      <c r="C1663" t="s">
        <v>149</v>
      </c>
      <c r="D1663" t="s">
        <v>159</v>
      </c>
      <c r="E1663" t="s">
        <v>162</v>
      </c>
      <c r="G1663" t="s">
        <v>1</v>
      </c>
      <c r="K1663" t="s">
        <v>185</v>
      </c>
      <c r="L1663" t="s">
        <v>122</v>
      </c>
      <c r="M1663" s="14">
        <v>44267</v>
      </c>
      <c r="N1663" s="14">
        <v>44267</v>
      </c>
      <c r="O1663">
        <v>0</v>
      </c>
      <c r="P1663">
        <v>138.31</v>
      </c>
      <c r="R1663">
        <v>2110672000</v>
      </c>
      <c r="S1663">
        <v>161300000</v>
      </c>
      <c r="V1663" t="s">
        <v>160</v>
      </c>
      <c r="W1663" t="s">
        <v>192</v>
      </c>
      <c r="X1663" t="s">
        <v>161</v>
      </c>
      <c r="Y1663">
        <v>3</v>
      </c>
      <c r="Z1663">
        <v>3</v>
      </c>
      <c r="AA1663">
        <v>2021</v>
      </c>
      <c r="AB1663">
        <v>138.31</v>
      </c>
      <c r="AC1663" t="s">
        <v>10</v>
      </c>
      <c r="AD1663" t="s">
        <v>72</v>
      </c>
      <c r="AE1663">
        <v>2021</v>
      </c>
      <c r="AF1663">
        <v>2021</v>
      </c>
      <c r="AU1663"/>
    </row>
    <row r="1664" spans="1:47" x14ac:dyDescent="0.35">
      <c r="A1664" t="s">
        <v>130</v>
      </c>
      <c r="B1664" t="s">
        <v>36</v>
      </c>
      <c r="C1664" t="s">
        <v>149</v>
      </c>
      <c r="D1664" t="s">
        <v>150</v>
      </c>
      <c r="E1664" t="s">
        <v>121</v>
      </c>
      <c r="G1664" t="s">
        <v>1</v>
      </c>
      <c r="H1664" t="s">
        <v>206</v>
      </c>
      <c r="K1664" t="s">
        <v>185</v>
      </c>
      <c r="L1664" t="s">
        <v>122</v>
      </c>
      <c r="M1664" s="14">
        <v>44267</v>
      </c>
      <c r="N1664" s="14">
        <v>44267</v>
      </c>
      <c r="O1664">
        <v>0</v>
      </c>
      <c r="P1664">
        <v>-173.29</v>
      </c>
      <c r="R1664">
        <v>2221517110</v>
      </c>
      <c r="S1664">
        <v>161013000</v>
      </c>
      <c r="V1664" t="s">
        <v>130</v>
      </c>
      <c r="W1664" t="s">
        <v>223</v>
      </c>
      <c r="X1664" t="s">
        <v>119</v>
      </c>
      <c r="Y1664">
        <v>3</v>
      </c>
      <c r="Z1664">
        <v>3</v>
      </c>
      <c r="AA1664">
        <v>2021</v>
      </c>
      <c r="AB1664">
        <v>173.29</v>
      </c>
      <c r="AC1664" t="s">
        <v>10</v>
      </c>
      <c r="AD1664" t="s">
        <v>15</v>
      </c>
      <c r="AE1664">
        <v>2021</v>
      </c>
      <c r="AF1664">
        <v>2021</v>
      </c>
      <c r="AU1664"/>
    </row>
    <row r="1665" spans="1:47" x14ac:dyDescent="0.35">
      <c r="A1665" t="s">
        <v>160</v>
      </c>
      <c r="B1665" t="s">
        <v>25</v>
      </c>
      <c r="C1665" t="s">
        <v>149</v>
      </c>
      <c r="D1665" t="s">
        <v>159</v>
      </c>
      <c r="E1665" t="s">
        <v>162</v>
      </c>
      <c r="G1665" t="s">
        <v>1</v>
      </c>
      <c r="K1665" t="s">
        <v>185</v>
      </c>
      <c r="L1665" t="s">
        <v>122</v>
      </c>
      <c r="M1665" s="14">
        <v>44267</v>
      </c>
      <c r="N1665" s="14">
        <v>44267</v>
      </c>
      <c r="O1665">
        <v>0</v>
      </c>
      <c r="P1665">
        <v>68.599999999999994</v>
      </c>
      <c r="R1665">
        <v>2110672000</v>
      </c>
      <c r="S1665">
        <v>161600000</v>
      </c>
      <c r="V1665" t="s">
        <v>160</v>
      </c>
      <c r="W1665" t="s">
        <v>198</v>
      </c>
      <c r="X1665" t="s">
        <v>161</v>
      </c>
      <c r="Y1665">
        <v>3</v>
      </c>
      <c r="Z1665">
        <v>3</v>
      </c>
      <c r="AA1665">
        <v>2021</v>
      </c>
      <c r="AB1665">
        <v>68.599999999999994</v>
      </c>
      <c r="AC1665" t="s">
        <v>10</v>
      </c>
      <c r="AD1665" t="s">
        <v>72</v>
      </c>
      <c r="AE1665">
        <v>2021</v>
      </c>
      <c r="AF1665">
        <v>2021</v>
      </c>
      <c r="AU1665"/>
    </row>
    <row r="1666" spans="1:47" x14ac:dyDescent="0.35">
      <c r="A1666" t="s">
        <v>188</v>
      </c>
      <c r="B1666" t="s">
        <v>31</v>
      </c>
      <c r="C1666" t="s">
        <v>149</v>
      </c>
      <c r="D1666" t="s">
        <v>159</v>
      </c>
      <c r="E1666" t="s">
        <v>162</v>
      </c>
      <c r="G1666" t="s">
        <v>1</v>
      </c>
      <c r="K1666" t="s">
        <v>185</v>
      </c>
      <c r="L1666" t="s">
        <v>122</v>
      </c>
      <c r="M1666" s="14">
        <v>44267</v>
      </c>
      <c r="N1666" s="14">
        <v>44267</v>
      </c>
      <c r="O1666">
        <v>0</v>
      </c>
      <c r="P1666">
        <v>39.75</v>
      </c>
      <c r="R1666">
        <v>2111070000</v>
      </c>
      <c r="S1666">
        <v>161001000</v>
      </c>
      <c r="V1666" t="s">
        <v>188</v>
      </c>
      <c r="W1666" t="s">
        <v>195</v>
      </c>
      <c r="X1666" t="s">
        <v>190</v>
      </c>
      <c r="Y1666">
        <v>3</v>
      </c>
      <c r="Z1666">
        <v>3</v>
      </c>
      <c r="AA1666">
        <v>2021</v>
      </c>
      <c r="AB1666">
        <v>39.75</v>
      </c>
      <c r="AC1666" t="s">
        <v>10</v>
      </c>
      <c r="AD1666" t="s">
        <v>72</v>
      </c>
      <c r="AE1666">
        <v>2021</v>
      </c>
      <c r="AF1666">
        <v>2021</v>
      </c>
      <c r="AU1666"/>
    </row>
    <row r="1667" spans="1:47" x14ac:dyDescent="0.35">
      <c r="A1667" t="s">
        <v>160</v>
      </c>
      <c r="B1667" t="s">
        <v>25</v>
      </c>
      <c r="C1667" t="s">
        <v>149</v>
      </c>
      <c r="D1667" t="s">
        <v>159</v>
      </c>
      <c r="E1667" t="s">
        <v>162</v>
      </c>
      <c r="G1667" t="s">
        <v>1</v>
      </c>
      <c r="K1667" t="s">
        <v>185</v>
      </c>
      <c r="L1667" t="s">
        <v>122</v>
      </c>
      <c r="M1667" s="14">
        <v>44267</v>
      </c>
      <c r="N1667" s="14">
        <v>44267</v>
      </c>
      <c r="O1667">
        <v>0</v>
      </c>
      <c r="P1667">
        <v>782.76</v>
      </c>
      <c r="R1667">
        <v>2110672000</v>
      </c>
      <c r="S1667">
        <v>161300000</v>
      </c>
      <c r="V1667" t="s">
        <v>160</v>
      </c>
      <c r="W1667" t="s">
        <v>192</v>
      </c>
      <c r="X1667" t="s">
        <v>161</v>
      </c>
      <c r="Y1667">
        <v>3</v>
      </c>
      <c r="Z1667">
        <v>3</v>
      </c>
      <c r="AA1667">
        <v>2021</v>
      </c>
      <c r="AB1667">
        <v>782.76</v>
      </c>
      <c r="AC1667" t="s">
        <v>10</v>
      </c>
      <c r="AD1667" t="s">
        <v>72</v>
      </c>
      <c r="AE1667">
        <v>2021</v>
      </c>
      <c r="AF1667">
        <v>2021</v>
      </c>
      <c r="AU1667"/>
    </row>
    <row r="1668" spans="1:47" x14ac:dyDescent="0.35">
      <c r="A1668" t="s">
        <v>130</v>
      </c>
      <c r="B1668" t="s">
        <v>33</v>
      </c>
      <c r="C1668" t="s">
        <v>149</v>
      </c>
      <c r="D1668" t="s">
        <v>150</v>
      </c>
      <c r="E1668" t="s">
        <v>121</v>
      </c>
      <c r="G1668" t="s">
        <v>1</v>
      </c>
      <c r="H1668" t="s">
        <v>206</v>
      </c>
      <c r="K1668" t="s">
        <v>185</v>
      </c>
      <c r="L1668" t="s">
        <v>122</v>
      </c>
      <c r="M1668" s="14">
        <v>44267</v>
      </c>
      <c r="N1668" s="14">
        <v>44267</v>
      </c>
      <c r="O1668">
        <v>0</v>
      </c>
      <c r="P1668">
        <v>-20.27</v>
      </c>
      <c r="R1668">
        <v>2221517160</v>
      </c>
      <c r="S1668">
        <v>161012000</v>
      </c>
      <c r="V1668" t="s">
        <v>130</v>
      </c>
      <c r="W1668" t="s">
        <v>213</v>
      </c>
      <c r="X1668" t="s">
        <v>119</v>
      </c>
      <c r="Y1668">
        <v>3</v>
      </c>
      <c r="Z1668">
        <v>3</v>
      </c>
      <c r="AA1668">
        <v>2021</v>
      </c>
      <c r="AB1668">
        <v>20.27</v>
      </c>
      <c r="AC1668" t="s">
        <v>10</v>
      </c>
      <c r="AD1668" t="s">
        <v>15</v>
      </c>
      <c r="AE1668">
        <v>2021</v>
      </c>
      <c r="AF1668">
        <v>2021</v>
      </c>
      <c r="AU1668"/>
    </row>
    <row r="1669" spans="1:47" x14ac:dyDescent="0.35">
      <c r="A1669" t="s">
        <v>133</v>
      </c>
      <c r="B1669" t="s">
        <v>43</v>
      </c>
      <c r="C1669" t="s">
        <v>149</v>
      </c>
      <c r="D1669" t="s">
        <v>150</v>
      </c>
      <c r="E1669" t="s">
        <v>121</v>
      </c>
      <c r="G1669" t="s">
        <v>1</v>
      </c>
      <c r="H1669" t="s">
        <v>206</v>
      </c>
      <c r="K1669" t="s">
        <v>185</v>
      </c>
      <c r="L1669" t="s">
        <v>122</v>
      </c>
      <c r="M1669" s="14">
        <v>44267</v>
      </c>
      <c r="N1669" s="14">
        <v>44267</v>
      </c>
      <c r="O1669">
        <v>0</v>
      </c>
      <c r="P1669">
        <v>-11225.22</v>
      </c>
      <c r="R1669">
        <v>2220130000</v>
      </c>
      <c r="S1669">
        <v>161001000</v>
      </c>
      <c r="V1669" t="s">
        <v>133</v>
      </c>
      <c r="W1669" t="s">
        <v>195</v>
      </c>
      <c r="X1669" t="s">
        <v>134</v>
      </c>
      <c r="Y1669">
        <v>3</v>
      </c>
      <c r="Z1669">
        <v>3</v>
      </c>
      <c r="AA1669">
        <v>2021</v>
      </c>
      <c r="AB1669">
        <v>11225.22</v>
      </c>
      <c r="AC1669" t="s">
        <v>10</v>
      </c>
      <c r="AD1669" t="s">
        <v>237</v>
      </c>
      <c r="AE1669">
        <v>2021</v>
      </c>
      <c r="AF1669">
        <v>2021</v>
      </c>
      <c r="AU1669"/>
    </row>
    <row r="1670" spans="1:47" x14ac:dyDescent="0.35">
      <c r="A1670" t="s">
        <v>133</v>
      </c>
      <c r="B1670" t="s">
        <v>42</v>
      </c>
      <c r="C1670" t="s">
        <v>149</v>
      </c>
      <c r="D1670" t="s">
        <v>150</v>
      </c>
      <c r="E1670" t="s">
        <v>121</v>
      </c>
      <c r="G1670" t="s">
        <v>1</v>
      </c>
      <c r="H1670" t="s">
        <v>206</v>
      </c>
      <c r="K1670" t="s">
        <v>185</v>
      </c>
      <c r="L1670" t="s">
        <v>122</v>
      </c>
      <c r="M1670" s="14">
        <v>44267</v>
      </c>
      <c r="N1670" s="14">
        <v>44267</v>
      </c>
      <c r="O1670">
        <v>0</v>
      </c>
      <c r="P1670">
        <v>-27032.65</v>
      </c>
      <c r="R1670">
        <v>2220120000</v>
      </c>
      <c r="S1670">
        <v>161001000</v>
      </c>
      <c r="V1670" t="s">
        <v>133</v>
      </c>
      <c r="W1670" t="s">
        <v>195</v>
      </c>
      <c r="X1670" t="s">
        <v>134</v>
      </c>
      <c r="Y1670">
        <v>3</v>
      </c>
      <c r="Z1670">
        <v>3</v>
      </c>
      <c r="AA1670">
        <v>2021</v>
      </c>
      <c r="AB1670">
        <v>27032.65</v>
      </c>
      <c r="AC1670" t="s">
        <v>10</v>
      </c>
      <c r="AD1670" t="s">
        <v>237</v>
      </c>
      <c r="AE1670">
        <v>2021</v>
      </c>
      <c r="AF1670">
        <v>2021</v>
      </c>
      <c r="AU1670"/>
    </row>
    <row r="1671" spans="1:47" x14ac:dyDescent="0.35">
      <c r="A1671" t="s">
        <v>133</v>
      </c>
      <c r="B1671" t="s">
        <v>41</v>
      </c>
      <c r="C1671" t="s">
        <v>149</v>
      </c>
      <c r="D1671" t="s">
        <v>150</v>
      </c>
      <c r="E1671" t="s">
        <v>121</v>
      </c>
      <c r="G1671" t="s">
        <v>1</v>
      </c>
      <c r="H1671" t="s">
        <v>206</v>
      </c>
      <c r="K1671" t="s">
        <v>185</v>
      </c>
      <c r="L1671" t="s">
        <v>122</v>
      </c>
      <c r="M1671" s="14">
        <v>44267</v>
      </c>
      <c r="N1671" s="14">
        <v>44267</v>
      </c>
      <c r="O1671">
        <v>0</v>
      </c>
      <c r="P1671">
        <v>-3890253.2</v>
      </c>
      <c r="R1671">
        <v>2220110000</v>
      </c>
      <c r="S1671">
        <v>161001000</v>
      </c>
      <c r="V1671" t="s">
        <v>133</v>
      </c>
      <c r="W1671" t="s">
        <v>195</v>
      </c>
      <c r="X1671" t="s">
        <v>134</v>
      </c>
      <c r="Y1671">
        <v>3</v>
      </c>
      <c r="Z1671">
        <v>3</v>
      </c>
      <c r="AA1671">
        <v>2021</v>
      </c>
      <c r="AB1671">
        <v>3890253.2</v>
      </c>
      <c r="AC1671" t="s">
        <v>10</v>
      </c>
      <c r="AD1671" t="s">
        <v>237</v>
      </c>
      <c r="AE1671">
        <v>2021</v>
      </c>
      <c r="AF1671">
        <v>2021</v>
      </c>
      <c r="AU1671"/>
    </row>
    <row r="1672" spans="1:47" x14ac:dyDescent="0.35">
      <c r="A1672" t="s">
        <v>193</v>
      </c>
      <c r="B1672" t="s">
        <v>29</v>
      </c>
      <c r="C1672" t="s">
        <v>149</v>
      </c>
      <c r="D1672" t="s">
        <v>159</v>
      </c>
      <c r="E1672" t="s">
        <v>162</v>
      </c>
      <c r="G1672" t="s">
        <v>1</v>
      </c>
      <c r="K1672" t="s">
        <v>185</v>
      </c>
      <c r="L1672" t="s">
        <v>122</v>
      </c>
      <c r="M1672" s="14">
        <v>44270</v>
      </c>
      <c r="N1672" s="14">
        <v>44270</v>
      </c>
      <c r="O1672">
        <v>0</v>
      </c>
      <c r="P1672">
        <v>714.29</v>
      </c>
      <c r="R1672">
        <v>2110700000</v>
      </c>
      <c r="S1672">
        <v>161020000</v>
      </c>
      <c r="V1672" t="s">
        <v>193</v>
      </c>
      <c r="W1672" t="s">
        <v>194</v>
      </c>
      <c r="X1672" t="s">
        <v>161</v>
      </c>
      <c r="Y1672">
        <v>3</v>
      </c>
      <c r="Z1672">
        <v>3</v>
      </c>
      <c r="AA1672">
        <v>2021</v>
      </c>
      <c r="AB1672">
        <v>714.29</v>
      </c>
      <c r="AC1672" t="s">
        <v>10</v>
      </c>
      <c r="AD1672" t="s">
        <v>72</v>
      </c>
      <c r="AE1672">
        <v>2021</v>
      </c>
      <c r="AF1672">
        <v>2021</v>
      </c>
      <c r="AU1672"/>
    </row>
    <row r="1673" spans="1:47" x14ac:dyDescent="0.35">
      <c r="A1673" t="s">
        <v>160</v>
      </c>
      <c r="B1673" t="s">
        <v>35</v>
      </c>
      <c r="C1673" t="s">
        <v>149</v>
      </c>
      <c r="D1673" t="s">
        <v>159</v>
      </c>
      <c r="E1673" t="s">
        <v>162</v>
      </c>
      <c r="G1673" t="s">
        <v>1</v>
      </c>
      <c r="K1673" t="s">
        <v>185</v>
      </c>
      <c r="L1673" t="s">
        <v>122</v>
      </c>
      <c r="M1673" s="14">
        <v>44270</v>
      </c>
      <c r="N1673" s="14">
        <v>44270</v>
      </c>
      <c r="O1673">
        <v>0</v>
      </c>
      <c r="P1673">
        <v>37.14</v>
      </c>
      <c r="R1673">
        <v>2110672000</v>
      </c>
      <c r="S1673">
        <v>162800000</v>
      </c>
      <c r="V1673" t="s">
        <v>160</v>
      </c>
      <c r="W1673" t="s">
        <v>204</v>
      </c>
      <c r="X1673" t="s">
        <v>161</v>
      </c>
      <c r="Y1673">
        <v>3</v>
      </c>
      <c r="Z1673">
        <v>3</v>
      </c>
      <c r="AA1673">
        <v>2021</v>
      </c>
      <c r="AB1673">
        <v>37.14</v>
      </c>
      <c r="AC1673" t="s">
        <v>10</v>
      </c>
      <c r="AD1673" t="s">
        <v>72</v>
      </c>
      <c r="AE1673">
        <v>2021</v>
      </c>
      <c r="AF1673">
        <v>2021</v>
      </c>
      <c r="AU1673"/>
    </row>
    <row r="1674" spans="1:47" x14ac:dyDescent="0.35">
      <c r="A1674" t="s">
        <v>188</v>
      </c>
      <c r="B1674" t="s">
        <v>31</v>
      </c>
      <c r="C1674" t="s">
        <v>149</v>
      </c>
      <c r="D1674" t="s">
        <v>159</v>
      </c>
      <c r="E1674" t="s">
        <v>162</v>
      </c>
      <c r="G1674" t="s">
        <v>1</v>
      </c>
      <c r="K1674" t="s">
        <v>185</v>
      </c>
      <c r="L1674" t="s">
        <v>122</v>
      </c>
      <c r="M1674" s="14">
        <v>44270</v>
      </c>
      <c r="N1674" s="14">
        <v>44270</v>
      </c>
      <c r="O1674">
        <v>0</v>
      </c>
      <c r="P1674">
        <v>0.55000000000000004</v>
      </c>
      <c r="R1674">
        <v>2111070000</v>
      </c>
      <c r="S1674">
        <v>161001000</v>
      </c>
      <c r="V1674" t="s">
        <v>188</v>
      </c>
      <c r="W1674" t="s">
        <v>195</v>
      </c>
      <c r="X1674" t="s">
        <v>190</v>
      </c>
      <c r="Y1674">
        <v>3</v>
      </c>
      <c r="Z1674">
        <v>3</v>
      </c>
      <c r="AA1674">
        <v>2021</v>
      </c>
      <c r="AB1674">
        <v>0.55000000000000004</v>
      </c>
      <c r="AC1674" t="s">
        <v>10</v>
      </c>
      <c r="AD1674" t="s">
        <v>72</v>
      </c>
      <c r="AE1674">
        <v>2021</v>
      </c>
      <c r="AF1674">
        <v>2021</v>
      </c>
      <c r="AU1674"/>
    </row>
    <row r="1675" spans="1:47" x14ac:dyDescent="0.35">
      <c r="A1675" t="s">
        <v>193</v>
      </c>
      <c r="B1675" t="s">
        <v>29</v>
      </c>
      <c r="C1675" t="s">
        <v>149</v>
      </c>
      <c r="D1675" t="s">
        <v>159</v>
      </c>
      <c r="E1675" t="s">
        <v>162</v>
      </c>
      <c r="G1675" t="s">
        <v>1</v>
      </c>
      <c r="K1675" t="s">
        <v>185</v>
      </c>
      <c r="L1675" t="s">
        <v>122</v>
      </c>
      <c r="M1675" s="14">
        <v>44270</v>
      </c>
      <c r="N1675" s="14">
        <v>44270</v>
      </c>
      <c r="O1675">
        <v>0</v>
      </c>
      <c r="P1675">
        <v>61.9</v>
      </c>
      <c r="R1675">
        <v>2110700000</v>
      </c>
      <c r="S1675">
        <v>161900000</v>
      </c>
      <c r="V1675" t="s">
        <v>193</v>
      </c>
      <c r="W1675" t="s">
        <v>199</v>
      </c>
      <c r="X1675" t="s">
        <v>161</v>
      </c>
      <c r="Y1675">
        <v>3</v>
      </c>
      <c r="Z1675">
        <v>3</v>
      </c>
      <c r="AA1675">
        <v>2021</v>
      </c>
      <c r="AB1675">
        <v>61.9</v>
      </c>
      <c r="AC1675" t="s">
        <v>10</v>
      </c>
      <c r="AD1675" t="s">
        <v>72</v>
      </c>
      <c r="AE1675">
        <v>2021</v>
      </c>
      <c r="AF1675">
        <v>2021</v>
      </c>
      <c r="AU1675"/>
    </row>
    <row r="1676" spans="1:47" x14ac:dyDescent="0.35">
      <c r="A1676" t="s">
        <v>193</v>
      </c>
      <c r="B1676" t="s">
        <v>29</v>
      </c>
      <c r="C1676" t="s">
        <v>149</v>
      </c>
      <c r="D1676" t="s">
        <v>159</v>
      </c>
      <c r="E1676" t="s">
        <v>162</v>
      </c>
      <c r="G1676" t="s">
        <v>1</v>
      </c>
      <c r="K1676" t="s">
        <v>185</v>
      </c>
      <c r="L1676" t="s">
        <v>122</v>
      </c>
      <c r="M1676" s="14">
        <v>44270</v>
      </c>
      <c r="N1676" s="14">
        <v>44270</v>
      </c>
      <c r="O1676">
        <v>0</v>
      </c>
      <c r="P1676">
        <v>71.430000000000007</v>
      </c>
      <c r="R1676">
        <v>2110700000</v>
      </c>
      <c r="S1676">
        <v>161900000</v>
      </c>
      <c r="V1676" t="s">
        <v>193</v>
      </c>
      <c r="W1676" t="s">
        <v>199</v>
      </c>
      <c r="X1676" t="s">
        <v>161</v>
      </c>
      <c r="Y1676">
        <v>3</v>
      </c>
      <c r="Z1676">
        <v>3</v>
      </c>
      <c r="AA1676">
        <v>2021</v>
      </c>
      <c r="AB1676">
        <v>71.430000000000007</v>
      </c>
      <c r="AC1676" t="s">
        <v>10</v>
      </c>
      <c r="AD1676" t="s">
        <v>72</v>
      </c>
      <c r="AE1676">
        <v>2021</v>
      </c>
      <c r="AF1676">
        <v>2021</v>
      </c>
      <c r="AU1676"/>
    </row>
    <row r="1677" spans="1:47" x14ac:dyDescent="0.35">
      <c r="A1677" t="s">
        <v>193</v>
      </c>
      <c r="B1677" t="s">
        <v>29</v>
      </c>
      <c r="C1677" t="s">
        <v>149</v>
      </c>
      <c r="D1677" t="s">
        <v>159</v>
      </c>
      <c r="E1677" t="s">
        <v>162</v>
      </c>
      <c r="G1677" t="s">
        <v>1</v>
      </c>
      <c r="K1677" t="s">
        <v>185</v>
      </c>
      <c r="L1677" t="s">
        <v>122</v>
      </c>
      <c r="M1677" s="14">
        <v>44270</v>
      </c>
      <c r="N1677" s="14">
        <v>44270</v>
      </c>
      <c r="O1677">
        <v>0</v>
      </c>
      <c r="P1677">
        <v>183.33</v>
      </c>
      <c r="R1677">
        <v>2110700000</v>
      </c>
      <c r="S1677">
        <v>162300000</v>
      </c>
      <c r="V1677" t="s">
        <v>193</v>
      </c>
      <c r="W1677" t="s">
        <v>209</v>
      </c>
      <c r="X1677" t="s">
        <v>161</v>
      </c>
      <c r="Y1677">
        <v>3</v>
      </c>
      <c r="Z1677">
        <v>3</v>
      </c>
      <c r="AA1677">
        <v>2021</v>
      </c>
      <c r="AB1677">
        <v>183.33</v>
      </c>
      <c r="AC1677" t="s">
        <v>10</v>
      </c>
      <c r="AD1677" t="s">
        <v>72</v>
      </c>
      <c r="AE1677">
        <v>2021</v>
      </c>
      <c r="AF1677">
        <v>2021</v>
      </c>
      <c r="AU1677"/>
    </row>
    <row r="1678" spans="1:47" x14ac:dyDescent="0.35">
      <c r="A1678" t="s">
        <v>160</v>
      </c>
      <c r="B1678" t="s">
        <v>25</v>
      </c>
      <c r="C1678" t="s">
        <v>149</v>
      </c>
      <c r="D1678" t="s">
        <v>159</v>
      </c>
      <c r="E1678" t="s">
        <v>162</v>
      </c>
      <c r="G1678" t="s">
        <v>1</v>
      </c>
      <c r="K1678" t="s">
        <v>185</v>
      </c>
      <c r="L1678" t="s">
        <v>122</v>
      </c>
      <c r="M1678" s="14">
        <v>44270</v>
      </c>
      <c r="N1678" s="14">
        <v>44270</v>
      </c>
      <c r="O1678">
        <v>0</v>
      </c>
      <c r="P1678">
        <v>535.21</v>
      </c>
      <c r="R1678">
        <v>2110672000</v>
      </c>
      <c r="S1678">
        <v>161300000</v>
      </c>
      <c r="V1678" t="s">
        <v>160</v>
      </c>
      <c r="W1678" t="s">
        <v>192</v>
      </c>
      <c r="X1678" t="s">
        <v>161</v>
      </c>
      <c r="Y1678">
        <v>3</v>
      </c>
      <c r="Z1678">
        <v>3</v>
      </c>
      <c r="AA1678">
        <v>2021</v>
      </c>
      <c r="AB1678">
        <v>535.21</v>
      </c>
      <c r="AC1678" t="s">
        <v>10</v>
      </c>
      <c r="AD1678" t="s">
        <v>72</v>
      </c>
      <c r="AE1678">
        <v>2021</v>
      </c>
      <c r="AF1678">
        <v>2021</v>
      </c>
      <c r="AU1678"/>
    </row>
    <row r="1679" spans="1:47" x14ac:dyDescent="0.35">
      <c r="A1679" t="s">
        <v>133</v>
      </c>
      <c r="B1679" t="s">
        <v>42</v>
      </c>
      <c r="C1679" t="s">
        <v>149</v>
      </c>
      <c r="D1679" t="s">
        <v>150</v>
      </c>
      <c r="E1679" t="s">
        <v>121</v>
      </c>
      <c r="G1679" t="s">
        <v>1</v>
      </c>
      <c r="H1679" t="s">
        <v>206</v>
      </c>
      <c r="K1679" t="s">
        <v>185</v>
      </c>
      <c r="L1679" t="s">
        <v>122</v>
      </c>
      <c r="M1679" s="14">
        <v>44270</v>
      </c>
      <c r="N1679" s="14">
        <v>44270</v>
      </c>
      <c r="O1679">
        <v>0</v>
      </c>
      <c r="P1679">
        <v>-22250</v>
      </c>
      <c r="R1679">
        <v>2220120000</v>
      </c>
      <c r="S1679">
        <v>161001000</v>
      </c>
      <c r="V1679" t="s">
        <v>133</v>
      </c>
      <c r="W1679" t="s">
        <v>195</v>
      </c>
      <c r="X1679" t="s">
        <v>134</v>
      </c>
      <c r="Y1679">
        <v>3</v>
      </c>
      <c r="Z1679">
        <v>3</v>
      </c>
      <c r="AA1679">
        <v>2021</v>
      </c>
      <c r="AB1679">
        <v>22250</v>
      </c>
      <c r="AC1679" t="s">
        <v>10</v>
      </c>
      <c r="AD1679" t="s">
        <v>237</v>
      </c>
      <c r="AE1679">
        <v>2021</v>
      </c>
      <c r="AF1679">
        <v>2021</v>
      </c>
      <c r="AU1679"/>
    </row>
    <row r="1680" spans="1:47" x14ac:dyDescent="0.35">
      <c r="A1680" t="s">
        <v>133</v>
      </c>
      <c r="B1680" t="s">
        <v>41</v>
      </c>
      <c r="C1680" t="s">
        <v>149</v>
      </c>
      <c r="D1680" t="s">
        <v>150</v>
      </c>
      <c r="E1680" t="s">
        <v>121</v>
      </c>
      <c r="G1680" t="s">
        <v>1</v>
      </c>
      <c r="H1680" t="s">
        <v>206</v>
      </c>
      <c r="K1680" t="s">
        <v>185</v>
      </c>
      <c r="L1680" t="s">
        <v>122</v>
      </c>
      <c r="M1680" s="14">
        <v>44270</v>
      </c>
      <c r="N1680" s="14">
        <v>44270</v>
      </c>
      <c r="O1680">
        <v>0</v>
      </c>
      <c r="P1680">
        <v>-2738.1</v>
      </c>
      <c r="R1680">
        <v>2220110000</v>
      </c>
      <c r="S1680">
        <v>161001000</v>
      </c>
      <c r="V1680" t="s">
        <v>133</v>
      </c>
      <c r="W1680" t="s">
        <v>195</v>
      </c>
      <c r="X1680" t="s">
        <v>134</v>
      </c>
      <c r="Y1680">
        <v>3</v>
      </c>
      <c r="Z1680">
        <v>3</v>
      </c>
      <c r="AA1680">
        <v>2021</v>
      </c>
      <c r="AB1680">
        <v>2738.1</v>
      </c>
      <c r="AC1680" t="s">
        <v>10</v>
      </c>
      <c r="AD1680" t="s">
        <v>237</v>
      </c>
      <c r="AE1680">
        <v>2021</v>
      </c>
      <c r="AF1680">
        <v>2021</v>
      </c>
      <c r="AU1680"/>
    </row>
    <row r="1681" spans="1:47" x14ac:dyDescent="0.35">
      <c r="A1681" t="s">
        <v>148</v>
      </c>
      <c r="C1681" t="s">
        <v>149</v>
      </c>
      <c r="D1681" t="s">
        <v>150</v>
      </c>
      <c r="E1681" t="s">
        <v>162</v>
      </c>
      <c r="K1681" t="s">
        <v>185</v>
      </c>
      <c r="L1681" t="s">
        <v>122</v>
      </c>
      <c r="M1681" s="14">
        <v>44270</v>
      </c>
      <c r="N1681" s="14">
        <v>44270</v>
      </c>
      <c r="O1681">
        <v>0</v>
      </c>
      <c r="P1681">
        <v>97619.05</v>
      </c>
      <c r="R1681">
        <v>2110210000</v>
      </c>
      <c r="S1681">
        <v>161002000</v>
      </c>
      <c r="V1681" t="s">
        <v>148</v>
      </c>
      <c r="W1681" t="s">
        <v>202</v>
      </c>
      <c r="X1681" t="s">
        <v>152</v>
      </c>
      <c r="Y1681">
        <v>3</v>
      </c>
      <c r="Z1681">
        <v>3</v>
      </c>
      <c r="AA1681">
        <v>2021</v>
      </c>
      <c r="AB1681">
        <v>97619.05</v>
      </c>
      <c r="AC1681" t="s">
        <v>10</v>
      </c>
      <c r="AD1681" t="s">
        <v>72</v>
      </c>
      <c r="AE1681">
        <v>2021</v>
      </c>
      <c r="AF1681">
        <v>2021</v>
      </c>
      <c r="AU1681"/>
    </row>
    <row r="1682" spans="1:47" x14ac:dyDescent="0.35">
      <c r="A1682" t="s">
        <v>193</v>
      </c>
      <c r="B1682" t="s">
        <v>29</v>
      </c>
      <c r="C1682" t="s">
        <v>149</v>
      </c>
      <c r="D1682" t="s">
        <v>159</v>
      </c>
      <c r="E1682" t="s">
        <v>162</v>
      </c>
      <c r="G1682" t="s">
        <v>1</v>
      </c>
      <c r="K1682" t="s">
        <v>185</v>
      </c>
      <c r="L1682" t="s">
        <v>122</v>
      </c>
      <c r="M1682" s="14">
        <v>44270</v>
      </c>
      <c r="N1682" s="14">
        <v>44270</v>
      </c>
      <c r="O1682">
        <v>0</v>
      </c>
      <c r="P1682">
        <v>159.52000000000001</v>
      </c>
      <c r="R1682">
        <v>2110700000</v>
      </c>
      <c r="S1682">
        <v>162300000</v>
      </c>
      <c r="V1682" t="s">
        <v>193</v>
      </c>
      <c r="W1682" t="s">
        <v>209</v>
      </c>
      <c r="X1682" t="s">
        <v>161</v>
      </c>
      <c r="Y1682">
        <v>3</v>
      </c>
      <c r="Z1682">
        <v>3</v>
      </c>
      <c r="AA1682">
        <v>2021</v>
      </c>
      <c r="AB1682">
        <v>159.52000000000001</v>
      </c>
      <c r="AC1682" t="s">
        <v>10</v>
      </c>
      <c r="AD1682" t="s">
        <v>72</v>
      </c>
      <c r="AE1682">
        <v>2021</v>
      </c>
      <c r="AF1682">
        <v>2021</v>
      </c>
      <c r="AU1682"/>
    </row>
    <row r="1683" spans="1:47" x14ac:dyDescent="0.35">
      <c r="A1683" t="s">
        <v>160</v>
      </c>
      <c r="B1683" t="s">
        <v>25</v>
      </c>
      <c r="C1683" t="s">
        <v>149</v>
      </c>
      <c r="D1683" t="s">
        <v>159</v>
      </c>
      <c r="E1683" t="s">
        <v>162</v>
      </c>
      <c r="G1683" t="s">
        <v>1</v>
      </c>
      <c r="K1683" t="s">
        <v>185</v>
      </c>
      <c r="L1683" t="s">
        <v>122</v>
      </c>
      <c r="M1683" s="14">
        <v>44270</v>
      </c>
      <c r="N1683" s="14">
        <v>44270</v>
      </c>
      <c r="O1683">
        <v>0</v>
      </c>
      <c r="P1683">
        <v>342.62</v>
      </c>
      <c r="R1683">
        <v>2110672000</v>
      </c>
      <c r="S1683">
        <v>161600000</v>
      </c>
      <c r="V1683" t="s">
        <v>160</v>
      </c>
      <c r="W1683" t="s">
        <v>198</v>
      </c>
      <c r="X1683" t="s">
        <v>161</v>
      </c>
      <c r="Y1683">
        <v>3</v>
      </c>
      <c r="Z1683">
        <v>3</v>
      </c>
      <c r="AA1683">
        <v>2021</v>
      </c>
      <c r="AB1683">
        <v>342.62</v>
      </c>
      <c r="AC1683" t="s">
        <v>10</v>
      </c>
      <c r="AD1683" t="s">
        <v>72</v>
      </c>
      <c r="AE1683">
        <v>2021</v>
      </c>
      <c r="AF1683">
        <v>2021</v>
      </c>
      <c r="AU1683"/>
    </row>
    <row r="1684" spans="1:47" x14ac:dyDescent="0.35">
      <c r="A1684" t="s">
        <v>130</v>
      </c>
      <c r="C1684" t="s">
        <v>149</v>
      </c>
      <c r="D1684" t="s">
        <v>150</v>
      </c>
      <c r="E1684" t="s">
        <v>121</v>
      </c>
      <c r="J1684" t="s">
        <v>5</v>
      </c>
      <c r="K1684" t="s">
        <v>185</v>
      </c>
      <c r="L1684" t="s">
        <v>122</v>
      </c>
      <c r="M1684" s="14">
        <v>44259</v>
      </c>
      <c r="N1684" s="14">
        <v>44270</v>
      </c>
      <c r="P1684">
        <v>136200.01</v>
      </c>
      <c r="X1684" t="s">
        <v>119</v>
      </c>
      <c r="Y1684">
        <v>3</v>
      </c>
      <c r="Z1684">
        <v>3</v>
      </c>
      <c r="AA1684">
        <v>2021</v>
      </c>
      <c r="AB1684">
        <v>0</v>
      </c>
      <c r="AC1684" t="s">
        <v>8</v>
      </c>
      <c r="AD1684" t="s">
        <v>8</v>
      </c>
      <c r="AE1684">
        <v>2021</v>
      </c>
      <c r="AF1684">
        <v>2021</v>
      </c>
      <c r="AU1684"/>
    </row>
    <row r="1685" spans="1:47" x14ac:dyDescent="0.35">
      <c r="A1685" t="s">
        <v>175</v>
      </c>
      <c r="C1685" t="s">
        <v>149</v>
      </c>
      <c r="D1685" t="s">
        <v>150</v>
      </c>
      <c r="E1685" t="s">
        <v>121</v>
      </c>
      <c r="J1685" t="s">
        <v>68</v>
      </c>
      <c r="K1685" t="s">
        <v>185</v>
      </c>
      <c r="L1685" t="s">
        <v>122</v>
      </c>
      <c r="M1685" s="14">
        <v>44247</v>
      </c>
      <c r="N1685" s="14">
        <v>44270</v>
      </c>
      <c r="P1685">
        <v>107.14</v>
      </c>
      <c r="X1685" t="s">
        <v>119</v>
      </c>
      <c r="Y1685">
        <v>2</v>
      </c>
      <c r="Z1685">
        <v>3</v>
      </c>
      <c r="AA1685">
        <v>2021</v>
      </c>
      <c r="AB1685">
        <v>0</v>
      </c>
      <c r="AC1685" t="s">
        <v>8</v>
      </c>
      <c r="AD1685" t="s">
        <v>8</v>
      </c>
      <c r="AE1685">
        <v>2021</v>
      </c>
      <c r="AF1685">
        <v>2021</v>
      </c>
      <c r="AU1685"/>
    </row>
    <row r="1686" spans="1:47" x14ac:dyDescent="0.35">
      <c r="A1686" t="s">
        <v>181</v>
      </c>
      <c r="C1686" t="s">
        <v>149</v>
      </c>
      <c r="D1686" t="s">
        <v>150</v>
      </c>
      <c r="E1686" t="s">
        <v>121</v>
      </c>
      <c r="I1686" t="s">
        <v>1</v>
      </c>
      <c r="J1686" t="s">
        <v>5</v>
      </c>
      <c r="K1686" t="s">
        <v>185</v>
      </c>
      <c r="L1686" t="s">
        <v>122</v>
      </c>
      <c r="M1686" s="14">
        <v>44259</v>
      </c>
      <c r="N1686" s="14">
        <v>44270</v>
      </c>
      <c r="P1686">
        <v>2523809.52</v>
      </c>
      <c r="X1686" t="s">
        <v>182</v>
      </c>
      <c r="Y1686">
        <v>3</v>
      </c>
      <c r="Z1686">
        <v>3</v>
      </c>
      <c r="AA1686">
        <v>2021</v>
      </c>
      <c r="AB1686">
        <v>0</v>
      </c>
      <c r="AC1686" t="s">
        <v>8</v>
      </c>
      <c r="AD1686" t="s">
        <v>8</v>
      </c>
      <c r="AE1686">
        <v>2021</v>
      </c>
      <c r="AF1686">
        <v>2021</v>
      </c>
      <c r="AU1686"/>
    </row>
    <row r="1687" spans="1:47" x14ac:dyDescent="0.35">
      <c r="A1687" t="s">
        <v>126</v>
      </c>
      <c r="C1687" t="s">
        <v>149</v>
      </c>
      <c r="D1687" t="s">
        <v>150</v>
      </c>
      <c r="E1687" t="s">
        <v>121</v>
      </c>
      <c r="J1687" t="s">
        <v>5</v>
      </c>
      <c r="K1687" t="s">
        <v>185</v>
      </c>
      <c r="L1687" t="s">
        <v>122</v>
      </c>
      <c r="M1687" s="14">
        <v>44260</v>
      </c>
      <c r="N1687" s="14">
        <v>44270</v>
      </c>
      <c r="P1687">
        <v>21126.13</v>
      </c>
      <c r="X1687" t="s">
        <v>127</v>
      </c>
      <c r="Y1687">
        <v>3</v>
      </c>
      <c r="Z1687">
        <v>3</v>
      </c>
      <c r="AA1687">
        <v>2021</v>
      </c>
      <c r="AB1687">
        <v>0</v>
      </c>
      <c r="AC1687" t="s">
        <v>8</v>
      </c>
      <c r="AD1687" t="s">
        <v>8</v>
      </c>
      <c r="AE1687">
        <v>2021</v>
      </c>
      <c r="AF1687">
        <v>2021</v>
      </c>
      <c r="AU1687"/>
    </row>
    <row r="1688" spans="1:47" x14ac:dyDescent="0.35">
      <c r="A1688" t="s">
        <v>179</v>
      </c>
      <c r="C1688" t="s">
        <v>149</v>
      </c>
      <c r="D1688" t="s">
        <v>150</v>
      </c>
      <c r="E1688" t="s">
        <v>121</v>
      </c>
      <c r="I1688" t="s">
        <v>1</v>
      </c>
      <c r="J1688" t="s">
        <v>5</v>
      </c>
      <c r="K1688" t="s">
        <v>185</v>
      </c>
      <c r="L1688" t="s">
        <v>122</v>
      </c>
      <c r="M1688" s="14">
        <v>44259</v>
      </c>
      <c r="N1688" s="14">
        <v>44270</v>
      </c>
      <c r="P1688">
        <v>47969.94</v>
      </c>
      <c r="X1688" t="s">
        <v>140</v>
      </c>
      <c r="Y1688">
        <v>3</v>
      </c>
      <c r="Z1688">
        <v>3</v>
      </c>
      <c r="AA1688">
        <v>2021</v>
      </c>
      <c r="AB1688">
        <v>0</v>
      </c>
      <c r="AC1688" t="s">
        <v>8</v>
      </c>
      <c r="AD1688" t="s">
        <v>8</v>
      </c>
      <c r="AE1688">
        <v>2021</v>
      </c>
      <c r="AF1688">
        <v>2021</v>
      </c>
      <c r="AU1688"/>
    </row>
    <row r="1689" spans="1:47" x14ac:dyDescent="0.35">
      <c r="A1689" t="s">
        <v>155</v>
      </c>
      <c r="C1689" t="s">
        <v>149</v>
      </c>
      <c r="D1689" t="s">
        <v>150</v>
      </c>
      <c r="E1689" t="s">
        <v>121</v>
      </c>
      <c r="G1689" t="s">
        <v>1</v>
      </c>
      <c r="J1689" t="s">
        <v>7</v>
      </c>
      <c r="K1689" t="s">
        <v>185</v>
      </c>
      <c r="L1689" t="s">
        <v>122</v>
      </c>
      <c r="M1689" s="14">
        <v>44270</v>
      </c>
      <c r="N1689" s="14">
        <v>44270</v>
      </c>
      <c r="O1689">
        <v>0</v>
      </c>
      <c r="P1689">
        <v>97619.05</v>
      </c>
      <c r="R1689">
        <v>2220610000</v>
      </c>
      <c r="S1689">
        <v>161002000</v>
      </c>
      <c r="V1689" t="s">
        <v>155</v>
      </c>
      <c r="W1689" t="s">
        <v>202</v>
      </c>
      <c r="X1689" t="s">
        <v>156</v>
      </c>
      <c r="Y1689">
        <v>3</v>
      </c>
      <c r="Z1689">
        <v>3</v>
      </c>
      <c r="AA1689">
        <v>2021</v>
      </c>
      <c r="AB1689">
        <v>-97619.05</v>
      </c>
      <c r="AC1689" t="s">
        <v>10</v>
      </c>
      <c r="AD1689" t="s">
        <v>72</v>
      </c>
      <c r="AE1689">
        <v>2021</v>
      </c>
      <c r="AF1689">
        <v>2021</v>
      </c>
      <c r="AU1689"/>
    </row>
    <row r="1690" spans="1:47" x14ac:dyDescent="0.35">
      <c r="A1690" t="s">
        <v>160</v>
      </c>
      <c r="B1690" t="s">
        <v>26</v>
      </c>
      <c r="C1690" t="s">
        <v>149</v>
      </c>
      <c r="D1690" t="s">
        <v>159</v>
      </c>
      <c r="E1690" t="s">
        <v>162</v>
      </c>
      <c r="G1690" t="s">
        <v>1</v>
      </c>
      <c r="K1690" t="s">
        <v>185</v>
      </c>
      <c r="L1690" t="s">
        <v>122</v>
      </c>
      <c r="M1690" s="14">
        <v>44270</v>
      </c>
      <c r="N1690" s="14">
        <v>44270</v>
      </c>
      <c r="O1690">
        <v>0</v>
      </c>
      <c r="P1690">
        <v>131.83000000000001</v>
      </c>
      <c r="R1690">
        <v>2110672000</v>
      </c>
      <c r="S1690">
        <v>161021000</v>
      </c>
      <c r="V1690" t="s">
        <v>160</v>
      </c>
      <c r="W1690" t="s">
        <v>215</v>
      </c>
      <c r="X1690" t="s">
        <v>161</v>
      </c>
      <c r="Y1690">
        <v>3</v>
      </c>
      <c r="Z1690">
        <v>3</v>
      </c>
      <c r="AA1690">
        <v>2021</v>
      </c>
      <c r="AB1690">
        <v>131.83000000000001</v>
      </c>
      <c r="AC1690" t="s">
        <v>10</v>
      </c>
      <c r="AD1690" t="s">
        <v>72</v>
      </c>
      <c r="AE1690">
        <v>2021</v>
      </c>
      <c r="AF1690">
        <v>2021</v>
      </c>
      <c r="AU1690"/>
    </row>
    <row r="1691" spans="1:47" x14ac:dyDescent="0.35">
      <c r="A1691" t="s">
        <v>176</v>
      </c>
      <c r="B1691" t="s">
        <v>27</v>
      </c>
      <c r="C1691" t="s">
        <v>149</v>
      </c>
      <c r="D1691" t="s">
        <v>150</v>
      </c>
      <c r="E1691" t="s">
        <v>121</v>
      </c>
      <c r="G1691" t="s">
        <v>1</v>
      </c>
      <c r="H1691" t="s">
        <v>206</v>
      </c>
      <c r="K1691" t="s">
        <v>185</v>
      </c>
      <c r="L1691" t="s">
        <v>122</v>
      </c>
      <c r="M1691" s="14">
        <v>44270</v>
      </c>
      <c r="N1691" s="14">
        <v>44270</v>
      </c>
      <c r="O1691">
        <v>0</v>
      </c>
      <c r="P1691">
        <v>-127.62</v>
      </c>
      <c r="R1691">
        <v>2221517010</v>
      </c>
      <c r="S1691">
        <v>161300000</v>
      </c>
      <c r="V1691" t="s">
        <v>176</v>
      </c>
      <c r="W1691" t="s">
        <v>192</v>
      </c>
      <c r="X1691" t="s">
        <v>119</v>
      </c>
      <c r="Y1691">
        <v>3</v>
      </c>
      <c r="Z1691">
        <v>3</v>
      </c>
      <c r="AA1691">
        <v>2021</v>
      </c>
      <c r="AB1691">
        <v>127.62</v>
      </c>
      <c r="AC1691" t="s">
        <v>10</v>
      </c>
      <c r="AD1691" t="s">
        <v>15</v>
      </c>
      <c r="AE1691">
        <v>2021</v>
      </c>
      <c r="AF1691">
        <v>2021</v>
      </c>
      <c r="AU1691"/>
    </row>
    <row r="1692" spans="1:47" x14ac:dyDescent="0.35">
      <c r="A1692" t="s">
        <v>118</v>
      </c>
      <c r="B1692" t="s">
        <v>46</v>
      </c>
      <c r="C1692" t="s">
        <v>149</v>
      </c>
      <c r="D1692" t="s">
        <v>150</v>
      </c>
      <c r="E1692" t="s">
        <v>121</v>
      </c>
      <c r="G1692" t="s">
        <v>1</v>
      </c>
      <c r="H1692" t="s">
        <v>206</v>
      </c>
      <c r="K1692" t="s">
        <v>185</v>
      </c>
      <c r="L1692" t="s">
        <v>122</v>
      </c>
      <c r="M1692" s="14">
        <v>44270</v>
      </c>
      <c r="N1692" s="14">
        <v>44270</v>
      </c>
      <c r="O1692">
        <v>0</v>
      </c>
      <c r="P1692">
        <v>-7142.86</v>
      </c>
      <c r="R1692">
        <v>2221513000</v>
      </c>
      <c r="S1692">
        <v>161021000</v>
      </c>
      <c r="V1692" t="s">
        <v>118</v>
      </c>
      <c r="W1692" t="s">
        <v>215</v>
      </c>
      <c r="X1692" t="s">
        <v>119</v>
      </c>
      <c r="Y1692">
        <v>3</v>
      </c>
      <c r="Z1692">
        <v>3</v>
      </c>
      <c r="AA1692">
        <v>2021</v>
      </c>
      <c r="AB1692">
        <v>7142.86</v>
      </c>
      <c r="AC1692" t="s">
        <v>10</v>
      </c>
      <c r="AD1692" t="s">
        <v>15</v>
      </c>
      <c r="AE1692">
        <v>2021</v>
      </c>
      <c r="AF1692">
        <v>2021</v>
      </c>
      <c r="AU1692"/>
    </row>
    <row r="1693" spans="1:47" x14ac:dyDescent="0.35">
      <c r="A1693" t="s">
        <v>160</v>
      </c>
      <c r="B1693" t="s">
        <v>26</v>
      </c>
      <c r="C1693" t="s">
        <v>149</v>
      </c>
      <c r="D1693" t="s">
        <v>159</v>
      </c>
      <c r="E1693" t="s">
        <v>162</v>
      </c>
      <c r="G1693" t="s">
        <v>1</v>
      </c>
      <c r="K1693" t="s">
        <v>185</v>
      </c>
      <c r="L1693" t="s">
        <v>122</v>
      </c>
      <c r="M1693" s="14">
        <v>44270</v>
      </c>
      <c r="N1693" s="14">
        <v>44270</v>
      </c>
      <c r="O1693">
        <v>0</v>
      </c>
      <c r="P1693">
        <v>932.8</v>
      </c>
      <c r="R1693">
        <v>2110672000</v>
      </c>
      <c r="S1693">
        <v>162700000</v>
      </c>
      <c r="V1693" t="s">
        <v>160</v>
      </c>
      <c r="W1693" t="s">
        <v>200</v>
      </c>
      <c r="X1693" t="s">
        <v>161</v>
      </c>
      <c r="Y1693">
        <v>3</v>
      </c>
      <c r="Z1693">
        <v>3</v>
      </c>
      <c r="AA1693">
        <v>2021</v>
      </c>
      <c r="AB1693">
        <v>932.8</v>
      </c>
      <c r="AC1693" t="s">
        <v>10</v>
      </c>
      <c r="AD1693" t="s">
        <v>72</v>
      </c>
      <c r="AE1693">
        <v>2021</v>
      </c>
      <c r="AF1693">
        <v>2021</v>
      </c>
      <c r="AU1693"/>
    </row>
    <row r="1694" spans="1:47" x14ac:dyDescent="0.35">
      <c r="A1694" t="s">
        <v>160</v>
      </c>
      <c r="B1694" t="s">
        <v>35</v>
      </c>
      <c r="C1694" t="s">
        <v>149</v>
      </c>
      <c r="D1694" t="s">
        <v>159</v>
      </c>
      <c r="E1694" t="s">
        <v>162</v>
      </c>
      <c r="G1694" t="s">
        <v>1</v>
      </c>
      <c r="K1694" t="s">
        <v>185</v>
      </c>
      <c r="L1694" t="s">
        <v>122</v>
      </c>
      <c r="M1694" s="14">
        <v>44270</v>
      </c>
      <c r="N1694" s="14">
        <v>44270</v>
      </c>
      <c r="O1694">
        <v>0</v>
      </c>
      <c r="P1694">
        <v>3839.03</v>
      </c>
      <c r="R1694">
        <v>2110672000</v>
      </c>
      <c r="S1694">
        <v>161020000</v>
      </c>
      <c r="V1694" t="s">
        <v>160</v>
      </c>
      <c r="W1694" t="s">
        <v>194</v>
      </c>
      <c r="X1694" t="s">
        <v>161</v>
      </c>
      <c r="Y1694">
        <v>3</v>
      </c>
      <c r="Z1694">
        <v>3</v>
      </c>
      <c r="AA1694">
        <v>2021</v>
      </c>
      <c r="AB1694">
        <v>3839.03</v>
      </c>
      <c r="AC1694" t="s">
        <v>10</v>
      </c>
      <c r="AD1694" t="s">
        <v>72</v>
      </c>
      <c r="AE1694">
        <v>2021</v>
      </c>
      <c r="AF1694">
        <v>2021</v>
      </c>
      <c r="AU1694"/>
    </row>
    <row r="1695" spans="1:47" x14ac:dyDescent="0.35">
      <c r="A1695" t="s">
        <v>160</v>
      </c>
      <c r="B1695" t="s">
        <v>25</v>
      </c>
      <c r="C1695" t="s">
        <v>149</v>
      </c>
      <c r="D1695" t="s">
        <v>159</v>
      </c>
      <c r="E1695" t="s">
        <v>162</v>
      </c>
      <c r="G1695" t="s">
        <v>1</v>
      </c>
      <c r="K1695" t="s">
        <v>185</v>
      </c>
      <c r="L1695" t="s">
        <v>122</v>
      </c>
      <c r="M1695" s="14">
        <v>44271</v>
      </c>
      <c r="N1695" s="14">
        <v>44271</v>
      </c>
      <c r="O1695">
        <v>0</v>
      </c>
      <c r="P1695">
        <v>1003.95</v>
      </c>
      <c r="R1695">
        <v>2110672000</v>
      </c>
      <c r="S1695">
        <v>161300000</v>
      </c>
      <c r="V1695" t="s">
        <v>160</v>
      </c>
      <c r="W1695" t="s">
        <v>192</v>
      </c>
      <c r="X1695" t="s">
        <v>161</v>
      </c>
      <c r="Y1695">
        <v>3</v>
      </c>
      <c r="Z1695">
        <v>3</v>
      </c>
      <c r="AA1695">
        <v>2021</v>
      </c>
      <c r="AB1695">
        <v>1003.95</v>
      </c>
      <c r="AC1695" t="s">
        <v>10</v>
      </c>
      <c r="AD1695" t="s">
        <v>72</v>
      </c>
      <c r="AE1695">
        <v>2021</v>
      </c>
      <c r="AF1695">
        <v>2021</v>
      </c>
      <c r="AU1695"/>
    </row>
    <row r="1696" spans="1:47" x14ac:dyDescent="0.35">
      <c r="A1696" t="s">
        <v>160</v>
      </c>
      <c r="B1696" t="s">
        <v>25</v>
      </c>
      <c r="C1696" t="s">
        <v>149</v>
      </c>
      <c r="D1696" t="s">
        <v>159</v>
      </c>
      <c r="E1696" t="s">
        <v>162</v>
      </c>
      <c r="G1696" t="s">
        <v>1</v>
      </c>
      <c r="K1696" t="s">
        <v>185</v>
      </c>
      <c r="L1696" t="s">
        <v>122</v>
      </c>
      <c r="M1696" s="14">
        <v>44271</v>
      </c>
      <c r="N1696" s="14">
        <v>44271</v>
      </c>
      <c r="O1696">
        <v>0</v>
      </c>
      <c r="P1696">
        <v>111.71</v>
      </c>
      <c r="R1696">
        <v>2110672000</v>
      </c>
      <c r="S1696">
        <v>161600000</v>
      </c>
      <c r="V1696" t="s">
        <v>160</v>
      </c>
      <c r="W1696" t="s">
        <v>198</v>
      </c>
      <c r="X1696" t="s">
        <v>161</v>
      </c>
      <c r="Y1696">
        <v>3</v>
      </c>
      <c r="Z1696">
        <v>3</v>
      </c>
      <c r="AA1696">
        <v>2021</v>
      </c>
      <c r="AB1696">
        <v>111.71</v>
      </c>
      <c r="AC1696" t="s">
        <v>10</v>
      </c>
      <c r="AD1696" t="s">
        <v>72</v>
      </c>
      <c r="AE1696">
        <v>2021</v>
      </c>
      <c r="AF1696">
        <v>2021</v>
      </c>
      <c r="AU1696"/>
    </row>
    <row r="1697" spans="1:47" x14ac:dyDescent="0.35">
      <c r="A1697" t="s">
        <v>193</v>
      </c>
      <c r="B1697" t="s">
        <v>29</v>
      </c>
      <c r="C1697" t="s">
        <v>149</v>
      </c>
      <c r="D1697" t="s">
        <v>159</v>
      </c>
      <c r="E1697" t="s">
        <v>162</v>
      </c>
      <c r="G1697" t="s">
        <v>1</v>
      </c>
      <c r="K1697" t="s">
        <v>185</v>
      </c>
      <c r="L1697" t="s">
        <v>122</v>
      </c>
      <c r="M1697" s="14">
        <v>44271</v>
      </c>
      <c r="N1697" s="14">
        <v>44271</v>
      </c>
      <c r="O1697">
        <v>0</v>
      </c>
      <c r="P1697">
        <v>28.57</v>
      </c>
      <c r="R1697">
        <v>2110700000</v>
      </c>
      <c r="S1697">
        <v>161300000</v>
      </c>
      <c r="V1697" t="s">
        <v>193</v>
      </c>
      <c r="W1697" t="s">
        <v>192</v>
      </c>
      <c r="X1697" t="s">
        <v>161</v>
      </c>
      <c r="Y1697">
        <v>3</v>
      </c>
      <c r="Z1697">
        <v>3</v>
      </c>
      <c r="AA1697">
        <v>2021</v>
      </c>
      <c r="AB1697">
        <v>28.57</v>
      </c>
      <c r="AC1697" t="s">
        <v>10</v>
      </c>
      <c r="AD1697" t="s">
        <v>72</v>
      </c>
      <c r="AE1697">
        <v>2021</v>
      </c>
      <c r="AF1697">
        <v>2021</v>
      </c>
      <c r="AU1697"/>
    </row>
    <row r="1698" spans="1:47" x14ac:dyDescent="0.35">
      <c r="A1698" t="s">
        <v>193</v>
      </c>
      <c r="B1698" t="s">
        <v>29</v>
      </c>
      <c r="C1698" t="s">
        <v>149</v>
      </c>
      <c r="D1698" t="s">
        <v>159</v>
      </c>
      <c r="E1698" t="s">
        <v>162</v>
      </c>
      <c r="G1698" t="s">
        <v>1</v>
      </c>
      <c r="K1698" t="s">
        <v>185</v>
      </c>
      <c r="L1698" t="s">
        <v>122</v>
      </c>
      <c r="M1698" s="14">
        <v>44271</v>
      </c>
      <c r="N1698" s="14">
        <v>44271</v>
      </c>
      <c r="O1698">
        <v>0</v>
      </c>
      <c r="P1698">
        <v>71.430000000000007</v>
      </c>
      <c r="R1698">
        <v>2110700000</v>
      </c>
      <c r="S1698">
        <v>162300000</v>
      </c>
      <c r="V1698" t="s">
        <v>193</v>
      </c>
      <c r="W1698" t="s">
        <v>209</v>
      </c>
      <c r="X1698" t="s">
        <v>161</v>
      </c>
      <c r="Y1698">
        <v>3</v>
      </c>
      <c r="Z1698">
        <v>3</v>
      </c>
      <c r="AA1698">
        <v>2021</v>
      </c>
      <c r="AB1698">
        <v>71.430000000000007</v>
      </c>
      <c r="AC1698" t="s">
        <v>10</v>
      </c>
      <c r="AD1698" t="s">
        <v>72</v>
      </c>
      <c r="AE1698">
        <v>2021</v>
      </c>
      <c r="AF1698">
        <v>2021</v>
      </c>
      <c r="AU1698"/>
    </row>
    <row r="1699" spans="1:47" x14ac:dyDescent="0.35">
      <c r="A1699" t="s">
        <v>193</v>
      </c>
      <c r="B1699" t="s">
        <v>29</v>
      </c>
      <c r="C1699" t="s">
        <v>149</v>
      </c>
      <c r="D1699" t="s">
        <v>159</v>
      </c>
      <c r="E1699" t="s">
        <v>162</v>
      </c>
      <c r="G1699" t="s">
        <v>1</v>
      </c>
      <c r="K1699" t="s">
        <v>185</v>
      </c>
      <c r="L1699" t="s">
        <v>122</v>
      </c>
      <c r="M1699" s="14">
        <v>44271</v>
      </c>
      <c r="N1699" s="14">
        <v>44271</v>
      </c>
      <c r="O1699">
        <v>0</v>
      </c>
      <c r="P1699">
        <v>23.81</v>
      </c>
      <c r="R1699">
        <v>2110700000</v>
      </c>
      <c r="S1699">
        <v>161800000</v>
      </c>
      <c r="V1699" t="s">
        <v>193</v>
      </c>
      <c r="W1699" t="s">
        <v>197</v>
      </c>
      <c r="X1699" t="s">
        <v>161</v>
      </c>
      <c r="Y1699">
        <v>3</v>
      </c>
      <c r="Z1699">
        <v>3</v>
      </c>
      <c r="AA1699">
        <v>2021</v>
      </c>
      <c r="AB1699">
        <v>23.81</v>
      </c>
      <c r="AC1699" t="s">
        <v>10</v>
      </c>
      <c r="AD1699" t="s">
        <v>72</v>
      </c>
      <c r="AE1699">
        <v>2021</v>
      </c>
      <c r="AF1699">
        <v>2021</v>
      </c>
      <c r="AU1699"/>
    </row>
    <row r="1700" spans="1:47" x14ac:dyDescent="0.35">
      <c r="A1700" t="s">
        <v>193</v>
      </c>
      <c r="B1700" t="s">
        <v>29</v>
      </c>
      <c r="C1700" t="s">
        <v>149</v>
      </c>
      <c r="D1700" t="s">
        <v>159</v>
      </c>
      <c r="E1700" t="s">
        <v>162</v>
      </c>
      <c r="G1700" t="s">
        <v>1</v>
      </c>
      <c r="K1700" t="s">
        <v>185</v>
      </c>
      <c r="L1700" t="s">
        <v>122</v>
      </c>
      <c r="M1700" s="14">
        <v>44271</v>
      </c>
      <c r="N1700" s="14">
        <v>44271</v>
      </c>
      <c r="O1700">
        <v>0</v>
      </c>
      <c r="P1700">
        <v>23.81</v>
      </c>
      <c r="R1700">
        <v>2110700000</v>
      </c>
      <c r="S1700">
        <v>161900000</v>
      </c>
      <c r="V1700" t="s">
        <v>193</v>
      </c>
      <c r="W1700" t="s">
        <v>199</v>
      </c>
      <c r="X1700" t="s">
        <v>161</v>
      </c>
      <c r="Y1700">
        <v>3</v>
      </c>
      <c r="Z1700">
        <v>3</v>
      </c>
      <c r="AA1700">
        <v>2021</v>
      </c>
      <c r="AB1700">
        <v>23.81</v>
      </c>
      <c r="AC1700" t="s">
        <v>10</v>
      </c>
      <c r="AD1700" t="s">
        <v>72</v>
      </c>
      <c r="AE1700">
        <v>2021</v>
      </c>
      <c r="AF1700">
        <v>2021</v>
      </c>
      <c r="AU1700"/>
    </row>
    <row r="1701" spans="1:47" x14ac:dyDescent="0.35">
      <c r="A1701" t="s">
        <v>160</v>
      </c>
      <c r="B1701" t="s">
        <v>25</v>
      </c>
      <c r="C1701" t="s">
        <v>149</v>
      </c>
      <c r="D1701" t="s">
        <v>159</v>
      </c>
      <c r="E1701" t="s">
        <v>162</v>
      </c>
      <c r="G1701" t="s">
        <v>1</v>
      </c>
      <c r="K1701" t="s">
        <v>185</v>
      </c>
      <c r="L1701" t="s">
        <v>122</v>
      </c>
      <c r="M1701" s="14">
        <v>44271</v>
      </c>
      <c r="N1701" s="14">
        <v>44271</v>
      </c>
      <c r="O1701">
        <v>0</v>
      </c>
      <c r="P1701">
        <v>95.22</v>
      </c>
      <c r="R1701">
        <v>2110672000</v>
      </c>
      <c r="S1701">
        <v>161300000</v>
      </c>
      <c r="V1701" t="s">
        <v>160</v>
      </c>
      <c r="W1701" t="s">
        <v>192</v>
      </c>
      <c r="X1701" t="s">
        <v>161</v>
      </c>
      <c r="Y1701">
        <v>3</v>
      </c>
      <c r="Z1701">
        <v>3</v>
      </c>
      <c r="AA1701">
        <v>2021</v>
      </c>
      <c r="AB1701">
        <v>95.22</v>
      </c>
      <c r="AC1701" t="s">
        <v>10</v>
      </c>
      <c r="AD1701" t="s">
        <v>72</v>
      </c>
      <c r="AE1701">
        <v>2021</v>
      </c>
      <c r="AF1701">
        <v>2021</v>
      </c>
      <c r="AU1701"/>
    </row>
    <row r="1702" spans="1:47" x14ac:dyDescent="0.35">
      <c r="A1702" t="s">
        <v>193</v>
      </c>
      <c r="B1702" t="s">
        <v>29</v>
      </c>
      <c r="C1702" t="s">
        <v>149</v>
      </c>
      <c r="D1702" t="s">
        <v>159</v>
      </c>
      <c r="E1702" t="s">
        <v>162</v>
      </c>
      <c r="G1702" t="s">
        <v>1</v>
      </c>
      <c r="K1702" t="s">
        <v>185</v>
      </c>
      <c r="L1702" t="s">
        <v>122</v>
      </c>
      <c r="M1702" s="14">
        <v>44271</v>
      </c>
      <c r="N1702" s="14">
        <v>44271</v>
      </c>
      <c r="O1702">
        <v>0</v>
      </c>
      <c r="P1702">
        <v>214.29</v>
      </c>
      <c r="R1702">
        <v>2110700000</v>
      </c>
      <c r="S1702">
        <v>162700000</v>
      </c>
      <c r="V1702" t="s">
        <v>193</v>
      </c>
      <c r="W1702" t="s">
        <v>200</v>
      </c>
      <c r="X1702" t="s">
        <v>161</v>
      </c>
      <c r="Y1702">
        <v>3</v>
      </c>
      <c r="Z1702">
        <v>3</v>
      </c>
      <c r="AA1702">
        <v>2021</v>
      </c>
      <c r="AB1702">
        <v>214.29</v>
      </c>
      <c r="AC1702" t="s">
        <v>10</v>
      </c>
      <c r="AD1702" t="s">
        <v>72</v>
      </c>
      <c r="AE1702">
        <v>2021</v>
      </c>
      <c r="AF1702">
        <v>2021</v>
      </c>
      <c r="AU1702"/>
    </row>
    <row r="1703" spans="1:47" x14ac:dyDescent="0.35">
      <c r="A1703" t="s">
        <v>193</v>
      </c>
      <c r="B1703" t="s">
        <v>29</v>
      </c>
      <c r="C1703" t="s">
        <v>149</v>
      </c>
      <c r="D1703" t="s">
        <v>159</v>
      </c>
      <c r="E1703" t="s">
        <v>162</v>
      </c>
      <c r="G1703" t="s">
        <v>1</v>
      </c>
      <c r="K1703" t="s">
        <v>185</v>
      </c>
      <c r="L1703" t="s">
        <v>122</v>
      </c>
      <c r="M1703" s="14">
        <v>44271</v>
      </c>
      <c r="N1703" s="14">
        <v>44271</v>
      </c>
      <c r="O1703">
        <v>0</v>
      </c>
      <c r="P1703">
        <v>23.81</v>
      </c>
      <c r="R1703">
        <v>2110700000</v>
      </c>
      <c r="S1703">
        <v>161900000</v>
      </c>
      <c r="V1703" t="s">
        <v>193</v>
      </c>
      <c r="W1703" t="s">
        <v>199</v>
      </c>
      <c r="X1703" t="s">
        <v>161</v>
      </c>
      <c r="Y1703">
        <v>3</v>
      </c>
      <c r="Z1703">
        <v>3</v>
      </c>
      <c r="AA1703">
        <v>2021</v>
      </c>
      <c r="AB1703">
        <v>23.81</v>
      </c>
      <c r="AC1703" t="s">
        <v>10</v>
      </c>
      <c r="AD1703" t="s">
        <v>72</v>
      </c>
      <c r="AE1703">
        <v>2021</v>
      </c>
      <c r="AF1703">
        <v>2021</v>
      </c>
      <c r="AU1703"/>
    </row>
    <row r="1704" spans="1:47" x14ac:dyDescent="0.35">
      <c r="A1704" t="s">
        <v>160</v>
      </c>
      <c r="B1704" t="s">
        <v>26</v>
      </c>
      <c r="C1704" t="s">
        <v>149</v>
      </c>
      <c r="D1704" t="s">
        <v>159</v>
      </c>
      <c r="E1704" t="s">
        <v>162</v>
      </c>
      <c r="G1704" t="s">
        <v>1</v>
      </c>
      <c r="K1704" t="s">
        <v>185</v>
      </c>
      <c r="L1704" t="s">
        <v>122</v>
      </c>
      <c r="M1704" s="14">
        <v>44271</v>
      </c>
      <c r="N1704" s="14">
        <v>44271</v>
      </c>
      <c r="O1704">
        <v>0</v>
      </c>
      <c r="P1704">
        <v>792.65</v>
      </c>
      <c r="R1704">
        <v>2110672000</v>
      </c>
      <c r="S1704">
        <v>161016000</v>
      </c>
      <c r="V1704" t="s">
        <v>160</v>
      </c>
      <c r="W1704" t="s">
        <v>201</v>
      </c>
      <c r="X1704" t="s">
        <v>161</v>
      </c>
      <c r="Y1704">
        <v>3</v>
      </c>
      <c r="Z1704">
        <v>3</v>
      </c>
      <c r="AA1704">
        <v>2021</v>
      </c>
      <c r="AB1704">
        <v>792.65</v>
      </c>
      <c r="AC1704" t="s">
        <v>10</v>
      </c>
      <c r="AD1704" t="s">
        <v>72</v>
      </c>
      <c r="AE1704">
        <v>2021</v>
      </c>
      <c r="AF1704">
        <v>2021</v>
      </c>
      <c r="AU1704"/>
    </row>
    <row r="1705" spans="1:47" x14ac:dyDescent="0.35">
      <c r="A1705" t="s">
        <v>160</v>
      </c>
      <c r="B1705" t="s">
        <v>38</v>
      </c>
      <c r="C1705" t="s">
        <v>149</v>
      </c>
      <c r="D1705" t="s">
        <v>159</v>
      </c>
      <c r="E1705" t="s">
        <v>162</v>
      </c>
      <c r="G1705" t="s">
        <v>1</v>
      </c>
      <c r="K1705" t="s">
        <v>185</v>
      </c>
      <c r="L1705" t="s">
        <v>122</v>
      </c>
      <c r="M1705" s="14">
        <v>44271</v>
      </c>
      <c r="N1705" s="14">
        <v>44271</v>
      </c>
      <c r="O1705">
        <v>0</v>
      </c>
      <c r="P1705">
        <v>2380.9499999999998</v>
      </c>
      <c r="R1705">
        <v>2110672000</v>
      </c>
      <c r="S1705">
        <v>161300000</v>
      </c>
      <c r="V1705" t="s">
        <v>160</v>
      </c>
      <c r="W1705" t="s">
        <v>192</v>
      </c>
      <c r="X1705" t="s">
        <v>161</v>
      </c>
      <c r="Y1705">
        <v>3</v>
      </c>
      <c r="Z1705">
        <v>3</v>
      </c>
      <c r="AA1705">
        <v>2021</v>
      </c>
      <c r="AB1705">
        <v>2380.9499999999998</v>
      </c>
      <c r="AC1705" t="s">
        <v>10</v>
      </c>
      <c r="AD1705" t="s">
        <v>72</v>
      </c>
      <c r="AE1705">
        <v>2021</v>
      </c>
      <c r="AF1705">
        <v>2021</v>
      </c>
      <c r="AU1705"/>
    </row>
    <row r="1706" spans="1:47" x14ac:dyDescent="0.35">
      <c r="A1706" t="s">
        <v>160</v>
      </c>
      <c r="B1706" t="s">
        <v>28</v>
      </c>
      <c r="C1706" t="s">
        <v>149</v>
      </c>
      <c r="D1706" t="s">
        <v>159</v>
      </c>
      <c r="E1706" t="s">
        <v>162</v>
      </c>
      <c r="G1706" t="s">
        <v>1</v>
      </c>
      <c r="K1706" t="s">
        <v>185</v>
      </c>
      <c r="L1706" t="s">
        <v>122</v>
      </c>
      <c r="M1706" s="14">
        <v>44271</v>
      </c>
      <c r="N1706" s="14">
        <v>44271</v>
      </c>
      <c r="O1706">
        <v>0</v>
      </c>
      <c r="P1706">
        <v>147.62</v>
      </c>
      <c r="R1706">
        <v>2110672000</v>
      </c>
      <c r="S1706">
        <v>161400000</v>
      </c>
      <c r="V1706" t="s">
        <v>160</v>
      </c>
      <c r="W1706" t="s">
        <v>211</v>
      </c>
      <c r="X1706" t="s">
        <v>161</v>
      </c>
      <c r="Y1706">
        <v>3</v>
      </c>
      <c r="Z1706">
        <v>3</v>
      </c>
      <c r="AA1706">
        <v>2021</v>
      </c>
      <c r="AB1706">
        <v>147.62</v>
      </c>
      <c r="AC1706" t="s">
        <v>10</v>
      </c>
      <c r="AD1706" t="s">
        <v>72</v>
      </c>
      <c r="AE1706">
        <v>2021</v>
      </c>
      <c r="AF1706">
        <v>2021</v>
      </c>
      <c r="AU1706"/>
    </row>
    <row r="1707" spans="1:47" x14ac:dyDescent="0.35">
      <c r="A1707" t="s">
        <v>160</v>
      </c>
      <c r="B1707" t="s">
        <v>28</v>
      </c>
      <c r="C1707" t="s">
        <v>149</v>
      </c>
      <c r="D1707" t="s">
        <v>159</v>
      </c>
      <c r="E1707" t="s">
        <v>162</v>
      </c>
      <c r="G1707" t="s">
        <v>1</v>
      </c>
      <c r="K1707" t="s">
        <v>185</v>
      </c>
      <c r="L1707" t="s">
        <v>122</v>
      </c>
      <c r="M1707" s="14">
        <v>44271</v>
      </c>
      <c r="N1707" s="14">
        <v>44271</v>
      </c>
      <c r="O1707">
        <v>0</v>
      </c>
      <c r="P1707">
        <v>147.62</v>
      </c>
      <c r="R1707">
        <v>2110672000</v>
      </c>
      <c r="S1707">
        <v>161400000</v>
      </c>
      <c r="V1707" t="s">
        <v>160</v>
      </c>
      <c r="W1707" t="s">
        <v>211</v>
      </c>
      <c r="X1707" t="s">
        <v>161</v>
      </c>
      <c r="Y1707">
        <v>3</v>
      </c>
      <c r="Z1707">
        <v>3</v>
      </c>
      <c r="AA1707">
        <v>2021</v>
      </c>
      <c r="AB1707">
        <v>147.62</v>
      </c>
      <c r="AC1707" t="s">
        <v>10</v>
      </c>
      <c r="AD1707" t="s">
        <v>72</v>
      </c>
      <c r="AE1707">
        <v>2021</v>
      </c>
      <c r="AF1707">
        <v>2021</v>
      </c>
      <c r="AU1707"/>
    </row>
    <row r="1708" spans="1:47" x14ac:dyDescent="0.35">
      <c r="A1708" t="s">
        <v>160</v>
      </c>
      <c r="B1708" t="s">
        <v>28</v>
      </c>
      <c r="C1708" t="s">
        <v>149</v>
      </c>
      <c r="D1708" t="s">
        <v>159</v>
      </c>
      <c r="E1708" t="s">
        <v>162</v>
      </c>
      <c r="G1708" t="s">
        <v>1</v>
      </c>
      <c r="K1708" t="s">
        <v>185</v>
      </c>
      <c r="L1708" t="s">
        <v>122</v>
      </c>
      <c r="M1708" s="14">
        <v>44271</v>
      </c>
      <c r="N1708" s="14">
        <v>44271</v>
      </c>
      <c r="O1708">
        <v>0</v>
      </c>
      <c r="P1708">
        <v>147.62</v>
      </c>
      <c r="R1708">
        <v>2110672000</v>
      </c>
      <c r="S1708">
        <v>161400000</v>
      </c>
      <c r="V1708" t="s">
        <v>160</v>
      </c>
      <c r="W1708" t="s">
        <v>211</v>
      </c>
      <c r="X1708" t="s">
        <v>161</v>
      </c>
      <c r="Y1708">
        <v>3</v>
      </c>
      <c r="Z1708">
        <v>3</v>
      </c>
      <c r="AA1708">
        <v>2021</v>
      </c>
      <c r="AB1708">
        <v>147.62</v>
      </c>
      <c r="AC1708" t="s">
        <v>10</v>
      </c>
      <c r="AD1708" t="s">
        <v>72</v>
      </c>
      <c r="AE1708">
        <v>2021</v>
      </c>
      <c r="AF1708">
        <v>2021</v>
      </c>
      <c r="AU1708"/>
    </row>
    <row r="1709" spans="1:47" x14ac:dyDescent="0.35">
      <c r="A1709" t="s">
        <v>160</v>
      </c>
      <c r="B1709" t="s">
        <v>28</v>
      </c>
      <c r="C1709" t="s">
        <v>149</v>
      </c>
      <c r="D1709" t="s">
        <v>159</v>
      </c>
      <c r="E1709" t="s">
        <v>162</v>
      </c>
      <c r="G1709" t="s">
        <v>1</v>
      </c>
      <c r="K1709" t="s">
        <v>185</v>
      </c>
      <c r="L1709" t="s">
        <v>122</v>
      </c>
      <c r="M1709" s="14">
        <v>44271</v>
      </c>
      <c r="N1709" s="14">
        <v>44271</v>
      </c>
      <c r="O1709">
        <v>0</v>
      </c>
      <c r="P1709">
        <v>147.62</v>
      </c>
      <c r="R1709">
        <v>2110672000</v>
      </c>
      <c r="S1709">
        <v>161400000</v>
      </c>
      <c r="V1709" t="s">
        <v>160</v>
      </c>
      <c r="W1709" t="s">
        <v>211</v>
      </c>
      <c r="X1709" t="s">
        <v>161</v>
      </c>
      <c r="Y1709">
        <v>3</v>
      </c>
      <c r="Z1709">
        <v>3</v>
      </c>
      <c r="AA1709">
        <v>2021</v>
      </c>
      <c r="AB1709">
        <v>147.62</v>
      </c>
      <c r="AC1709" t="s">
        <v>10</v>
      </c>
      <c r="AD1709" t="s">
        <v>72</v>
      </c>
      <c r="AE1709">
        <v>2021</v>
      </c>
      <c r="AF1709">
        <v>2021</v>
      </c>
      <c r="AU1709"/>
    </row>
    <row r="1710" spans="1:47" x14ac:dyDescent="0.35">
      <c r="A1710" t="s">
        <v>160</v>
      </c>
      <c r="B1710" t="s">
        <v>28</v>
      </c>
      <c r="C1710" t="s">
        <v>149</v>
      </c>
      <c r="D1710" t="s">
        <v>159</v>
      </c>
      <c r="E1710" t="s">
        <v>162</v>
      </c>
      <c r="G1710" t="s">
        <v>1</v>
      </c>
      <c r="K1710" t="s">
        <v>185</v>
      </c>
      <c r="L1710" t="s">
        <v>122</v>
      </c>
      <c r="M1710" s="14">
        <v>44271</v>
      </c>
      <c r="N1710" s="14">
        <v>44271</v>
      </c>
      <c r="O1710">
        <v>0</v>
      </c>
      <c r="P1710">
        <v>147.62</v>
      </c>
      <c r="R1710">
        <v>2110672000</v>
      </c>
      <c r="S1710">
        <v>161400000</v>
      </c>
      <c r="V1710" t="s">
        <v>160</v>
      </c>
      <c r="W1710" t="s">
        <v>211</v>
      </c>
      <c r="X1710" t="s">
        <v>161</v>
      </c>
      <c r="Y1710">
        <v>3</v>
      </c>
      <c r="Z1710">
        <v>3</v>
      </c>
      <c r="AA1710">
        <v>2021</v>
      </c>
      <c r="AB1710">
        <v>147.62</v>
      </c>
      <c r="AC1710" t="s">
        <v>10</v>
      </c>
      <c r="AD1710" t="s">
        <v>72</v>
      </c>
      <c r="AE1710">
        <v>2021</v>
      </c>
      <c r="AF1710">
        <v>2021</v>
      </c>
      <c r="AU1710"/>
    </row>
    <row r="1711" spans="1:47" x14ac:dyDescent="0.35">
      <c r="A1711" t="s">
        <v>133</v>
      </c>
      <c r="B1711" t="s">
        <v>41</v>
      </c>
      <c r="C1711" t="s">
        <v>149</v>
      </c>
      <c r="D1711" t="s">
        <v>150</v>
      </c>
      <c r="E1711" t="s">
        <v>121</v>
      </c>
      <c r="G1711" t="s">
        <v>1</v>
      </c>
      <c r="H1711" t="s">
        <v>206</v>
      </c>
      <c r="K1711" t="s">
        <v>185</v>
      </c>
      <c r="L1711" t="s">
        <v>122</v>
      </c>
      <c r="M1711" s="14">
        <v>44271</v>
      </c>
      <c r="N1711" s="14">
        <v>44271</v>
      </c>
      <c r="O1711">
        <v>0</v>
      </c>
      <c r="P1711">
        <v>-581.03</v>
      </c>
      <c r="R1711">
        <v>2220110000</v>
      </c>
      <c r="S1711">
        <v>161001000</v>
      </c>
      <c r="V1711" t="s">
        <v>133</v>
      </c>
      <c r="W1711" t="s">
        <v>195</v>
      </c>
      <c r="X1711" t="s">
        <v>134</v>
      </c>
      <c r="Y1711">
        <v>3</v>
      </c>
      <c r="Z1711">
        <v>3</v>
      </c>
      <c r="AA1711">
        <v>2021</v>
      </c>
      <c r="AB1711">
        <v>581.03</v>
      </c>
      <c r="AC1711" t="s">
        <v>10</v>
      </c>
      <c r="AD1711" t="s">
        <v>237</v>
      </c>
      <c r="AE1711">
        <v>2021</v>
      </c>
      <c r="AF1711">
        <v>2021</v>
      </c>
      <c r="AU1711"/>
    </row>
    <row r="1712" spans="1:47" x14ac:dyDescent="0.35">
      <c r="A1712" t="s">
        <v>160</v>
      </c>
      <c r="B1712" t="s">
        <v>28</v>
      </c>
      <c r="C1712" t="s">
        <v>149</v>
      </c>
      <c r="D1712" t="s">
        <v>159</v>
      </c>
      <c r="E1712" t="s">
        <v>162</v>
      </c>
      <c r="G1712" t="s">
        <v>1</v>
      </c>
      <c r="K1712" t="s">
        <v>185</v>
      </c>
      <c r="L1712" t="s">
        <v>122</v>
      </c>
      <c r="M1712" s="14">
        <v>44271</v>
      </c>
      <c r="N1712" s="14">
        <v>44271</v>
      </c>
      <c r="O1712">
        <v>0</v>
      </c>
      <c r="P1712">
        <v>147.62</v>
      </c>
      <c r="R1712">
        <v>2110672000</v>
      </c>
      <c r="S1712">
        <v>161400000</v>
      </c>
      <c r="V1712" t="s">
        <v>160</v>
      </c>
      <c r="W1712" t="s">
        <v>211</v>
      </c>
      <c r="X1712" t="s">
        <v>161</v>
      </c>
      <c r="Y1712">
        <v>3</v>
      </c>
      <c r="Z1712">
        <v>3</v>
      </c>
      <c r="AA1712">
        <v>2021</v>
      </c>
      <c r="AB1712">
        <v>147.62</v>
      </c>
      <c r="AC1712" t="s">
        <v>10</v>
      </c>
      <c r="AD1712" t="s">
        <v>72</v>
      </c>
      <c r="AE1712">
        <v>2021</v>
      </c>
      <c r="AF1712">
        <v>2021</v>
      </c>
      <c r="AU1712"/>
    </row>
    <row r="1713" spans="1:47" x14ac:dyDescent="0.35">
      <c r="A1713" t="s">
        <v>160</v>
      </c>
      <c r="B1713" t="s">
        <v>28</v>
      </c>
      <c r="C1713" t="s">
        <v>149</v>
      </c>
      <c r="D1713" t="s">
        <v>159</v>
      </c>
      <c r="E1713" t="s">
        <v>162</v>
      </c>
      <c r="G1713" t="s">
        <v>1</v>
      </c>
      <c r="K1713" t="s">
        <v>185</v>
      </c>
      <c r="L1713" t="s">
        <v>122</v>
      </c>
      <c r="M1713" s="14">
        <v>44271</v>
      </c>
      <c r="N1713" s="14">
        <v>44271</v>
      </c>
      <c r="O1713">
        <v>0</v>
      </c>
      <c r="P1713">
        <v>147.62</v>
      </c>
      <c r="R1713">
        <v>2110672000</v>
      </c>
      <c r="S1713">
        <v>161400000</v>
      </c>
      <c r="V1713" t="s">
        <v>160</v>
      </c>
      <c r="W1713" t="s">
        <v>211</v>
      </c>
      <c r="X1713" t="s">
        <v>161</v>
      </c>
      <c r="Y1713">
        <v>3</v>
      </c>
      <c r="Z1713">
        <v>3</v>
      </c>
      <c r="AA1713">
        <v>2021</v>
      </c>
      <c r="AB1713">
        <v>147.62</v>
      </c>
      <c r="AC1713" t="s">
        <v>10</v>
      </c>
      <c r="AD1713" t="s">
        <v>72</v>
      </c>
      <c r="AE1713">
        <v>2021</v>
      </c>
      <c r="AF1713">
        <v>2021</v>
      </c>
      <c r="AU1713"/>
    </row>
    <row r="1714" spans="1:47" x14ac:dyDescent="0.35">
      <c r="A1714" t="s">
        <v>136</v>
      </c>
      <c r="C1714" t="s">
        <v>149</v>
      </c>
      <c r="D1714" t="s">
        <v>150</v>
      </c>
      <c r="E1714" t="s">
        <v>121</v>
      </c>
      <c r="I1714" t="s">
        <v>1</v>
      </c>
      <c r="J1714" t="s">
        <v>6</v>
      </c>
      <c r="K1714" t="s">
        <v>185</v>
      </c>
      <c r="L1714" t="s">
        <v>122</v>
      </c>
      <c r="M1714" s="14">
        <v>44256</v>
      </c>
      <c r="N1714" s="14">
        <v>44271</v>
      </c>
      <c r="P1714">
        <v>357600</v>
      </c>
      <c r="X1714" t="s">
        <v>137</v>
      </c>
      <c r="Y1714">
        <v>3</v>
      </c>
      <c r="Z1714">
        <v>3</v>
      </c>
      <c r="AA1714">
        <v>2021</v>
      </c>
      <c r="AB1714">
        <v>0</v>
      </c>
      <c r="AC1714" t="s">
        <v>8</v>
      </c>
      <c r="AD1714" t="s">
        <v>8</v>
      </c>
      <c r="AE1714">
        <v>2021</v>
      </c>
      <c r="AF1714">
        <v>2021</v>
      </c>
      <c r="AU1714"/>
    </row>
    <row r="1715" spans="1:47" x14ac:dyDescent="0.35">
      <c r="A1715" t="s">
        <v>155</v>
      </c>
      <c r="C1715" t="s">
        <v>149</v>
      </c>
      <c r="D1715" t="s">
        <v>150</v>
      </c>
      <c r="E1715" t="s">
        <v>162</v>
      </c>
      <c r="K1715" t="s">
        <v>185</v>
      </c>
      <c r="L1715" t="s">
        <v>122</v>
      </c>
      <c r="M1715" s="14">
        <v>44271</v>
      </c>
      <c r="N1715" s="14">
        <v>44271</v>
      </c>
      <c r="P1715">
        <v>357600</v>
      </c>
      <c r="X1715" t="s">
        <v>156</v>
      </c>
      <c r="Y1715">
        <v>3</v>
      </c>
      <c r="Z1715">
        <v>3</v>
      </c>
      <c r="AA1715">
        <v>2021</v>
      </c>
      <c r="AB1715">
        <v>0</v>
      </c>
      <c r="AC1715" t="s">
        <v>8</v>
      </c>
      <c r="AD1715" t="s">
        <v>8</v>
      </c>
      <c r="AE1715">
        <v>2021</v>
      </c>
      <c r="AF1715">
        <v>2021</v>
      </c>
      <c r="AU1715"/>
    </row>
    <row r="1716" spans="1:47" x14ac:dyDescent="0.35">
      <c r="A1716" t="s">
        <v>123</v>
      </c>
      <c r="C1716" t="s">
        <v>149</v>
      </c>
      <c r="D1716" t="s">
        <v>150</v>
      </c>
      <c r="E1716" t="s">
        <v>121</v>
      </c>
      <c r="G1716" t="s">
        <v>1</v>
      </c>
      <c r="J1716" t="s">
        <v>5</v>
      </c>
      <c r="K1716" t="s">
        <v>185</v>
      </c>
      <c r="L1716" t="s">
        <v>122</v>
      </c>
      <c r="M1716" s="14">
        <v>44271</v>
      </c>
      <c r="N1716" s="14">
        <v>44271</v>
      </c>
      <c r="O1716">
        <v>0</v>
      </c>
      <c r="P1716">
        <v>47619.05</v>
      </c>
      <c r="R1716">
        <v>2220913000</v>
      </c>
      <c r="S1716">
        <v>161002000</v>
      </c>
      <c r="V1716" t="s">
        <v>123</v>
      </c>
      <c r="W1716" t="s">
        <v>202</v>
      </c>
      <c r="X1716" t="s">
        <v>124</v>
      </c>
      <c r="Y1716">
        <v>3</v>
      </c>
      <c r="Z1716">
        <v>3</v>
      </c>
      <c r="AA1716">
        <v>2021</v>
      </c>
      <c r="AB1716">
        <v>-47619.05</v>
      </c>
      <c r="AC1716" t="s">
        <v>10</v>
      </c>
      <c r="AD1716" t="s">
        <v>72</v>
      </c>
      <c r="AE1716">
        <v>2021</v>
      </c>
      <c r="AF1716">
        <v>2021</v>
      </c>
      <c r="AU1716"/>
    </row>
    <row r="1717" spans="1:47" x14ac:dyDescent="0.35">
      <c r="A1717" t="s">
        <v>148</v>
      </c>
      <c r="C1717" t="s">
        <v>149</v>
      </c>
      <c r="D1717" t="s">
        <v>150</v>
      </c>
      <c r="E1717" t="s">
        <v>162</v>
      </c>
      <c r="K1717" t="s">
        <v>185</v>
      </c>
      <c r="L1717" t="s">
        <v>122</v>
      </c>
      <c r="M1717" s="14">
        <v>44271</v>
      </c>
      <c r="N1717" s="14">
        <v>44271</v>
      </c>
      <c r="O1717">
        <v>0</v>
      </c>
      <c r="P1717">
        <v>47619.05</v>
      </c>
      <c r="R1717">
        <v>2110210000</v>
      </c>
      <c r="S1717">
        <v>161002000</v>
      </c>
      <c r="V1717" t="s">
        <v>148</v>
      </c>
      <c r="W1717" t="s">
        <v>202</v>
      </c>
      <c r="X1717" t="s">
        <v>152</v>
      </c>
      <c r="Y1717">
        <v>3</v>
      </c>
      <c r="Z1717">
        <v>3</v>
      </c>
      <c r="AA1717">
        <v>2021</v>
      </c>
      <c r="AB1717">
        <v>47619.05</v>
      </c>
      <c r="AC1717" t="s">
        <v>10</v>
      </c>
      <c r="AD1717" t="s">
        <v>72</v>
      </c>
      <c r="AE1717">
        <v>2021</v>
      </c>
      <c r="AF1717">
        <v>2021</v>
      </c>
      <c r="AU1717"/>
    </row>
    <row r="1718" spans="1:47" x14ac:dyDescent="0.35">
      <c r="A1718" t="s">
        <v>160</v>
      </c>
      <c r="B1718" t="s">
        <v>26</v>
      </c>
      <c r="C1718" t="s">
        <v>149</v>
      </c>
      <c r="D1718" t="s">
        <v>159</v>
      </c>
      <c r="E1718" t="s">
        <v>162</v>
      </c>
      <c r="G1718" t="s">
        <v>1</v>
      </c>
      <c r="K1718" t="s">
        <v>185</v>
      </c>
      <c r="L1718" t="s">
        <v>122</v>
      </c>
      <c r="M1718" s="14">
        <v>44271</v>
      </c>
      <c r="N1718" s="14">
        <v>44271</v>
      </c>
      <c r="O1718">
        <v>0</v>
      </c>
      <c r="P1718">
        <v>20310.34</v>
      </c>
      <c r="R1718">
        <v>2110672000</v>
      </c>
      <c r="S1718">
        <v>161028000</v>
      </c>
      <c r="V1718" t="s">
        <v>160</v>
      </c>
      <c r="W1718" t="s">
        <v>221</v>
      </c>
      <c r="X1718" t="s">
        <v>161</v>
      </c>
      <c r="Y1718">
        <v>3</v>
      </c>
      <c r="Z1718">
        <v>3</v>
      </c>
      <c r="AA1718">
        <v>2021</v>
      </c>
      <c r="AB1718">
        <v>20310.34</v>
      </c>
      <c r="AC1718" t="s">
        <v>10</v>
      </c>
      <c r="AD1718" t="s">
        <v>72</v>
      </c>
      <c r="AE1718">
        <v>2021</v>
      </c>
      <c r="AF1718">
        <v>2021</v>
      </c>
      <c r="AU1718"/>
    </row>
    <row r="1719" spans="1:47" x14ac:dyDescent="0.35">
      <c r="A1719" t="s">
        <v>130</v>
      </c>
      <c r="B1719" t="s">
        <v>34</v>
      </c>
      <c r="C1719" t="s">
        <v>149</v>
      </c>
      <c r="D1719" t="s">
        <v>150</v>
      </c>
      <c r="E1719" t="s">
        <v>121</v>
      </c>
      <c r="G1719" t="s">
        <v>1</v>
      </c>
      <c r="H1719" t="s">
        <v>206</v>
      </c>
      <c r="K1719" t="s">
        <v>185</v>
      </c>
      <c r="L1719" t="s">
        <v>122</v>
      </c>
      <c r="M1719" s="14">
        <v>44272</v>
      </c>
      <c r="N1719" s="14">
        <v>44272</v>
      </c>
      <c r="O1719">
        <v>0</v>
      </c>
      <c r="P1719">
        <v>-141.03</v>
      </c>
      <c r="R1719">
        <v>2221511000</v>
      </c>
      <c r="S1719">
        <v>162800000</v>
      </c>
      <c r="V1719" t="s">
        <v>130</v>
      </c>
      <c r="W1719" t="s">
        <v>204</v>
      </c>
      <c r="X1719" t="s">
        <v>119</v>
      </c>
      <c r="Y1719">
        <v>3</v>
      </c>
      <c r="Z1719">
        <v>3</v>
      </c>
      <c r="AA1719">
        <v>2021</v>
      </c>
      <c r="AB1719">
        <v>141.03</v>
      </c>
      <c r="AC1719" t="s">
        <v>10</v>
      </c>
      <c r="AD1719" t="s">
        <v>15</v>
      </c>
      <c r="AE1719">
        <v>2021</v>
      </c>
      <c r="AF1719">
        <v>2021</v>
      </c>
      <c r="AU1719"/>
    </row>
    <row r="1720" spans="1:47" x14ac:dyDescent="0.35">
      <c r="A1720" t="s">
        <v>160</v>
      </c>
      <c r="B1720" t="s">
        <v>25</v>
      </c>
      <c r="C1720" t="s">
        <v>149</v>
      </c>
      <c r="D1720" t="s">
        <v>159</v>
      </c>
      <c r="E1720" t="s">
        <v>162</v>
      </c>
      <c r="G1720" t="s">
        <v>1</v>
      </c>
      <c r="K1720" t="s">
        <v>185</v>
      </c>
      <c r="L1720" t="s">
        <v>122</v>
      </c>
      <c r="M1720" s="14">
        <v>44272</v>
      </c>
      <c r="N1720" s="14">
        <v>44272</v>
      </c>
      <c r="O1720">
        <v>0</v>
      </c>
      <c r="P1720">
        <v>23.62</v>
      </c>
      <c r="R1720">
        <v>2110672000</v>
      </c>
      <c r="S1720">
        <v>161600000</v>
      </c>
      <c r="V1720" t="s">
        <v>160</v>
      </c>
      <c r="W1720" t="s">
        <v>198</v>
      </c>
      <c r="X1720" t="s">
        <v>161</v>
      </c>
      <c r="Y1720">
        <v>3</v>
      </c>
      <c r="Z1720">
        <v>3</v>
      </c>
      <c r="AA1720">
        <v>2021</v>
      </c>
      <c r="AB1720">
        <v>23.62</v>
      </c>
      <c r="AC1720" t="s">
        <v>10</v>
      </c>
      <c r="AD1720" t="s">
        <v>72</v>
      </c>
      <c r="AE1720">
        <v>2021</v>
      </c>
      <c r="AF1720">
        <v>2021</v>
      </c>
      <c r="AU1720"/>
    </row>
    <row r="1721" spans="1:47" x14ac:dyDescent="0.35">
      <c r="A1721" t="s">
        <v>160</v>
      </c>
      <c r="B1721" t="s">
        <v>25</v>
      </c>
      <c r="C1721" t="s">
        <v>149</v>
      </c>
      <c r="D1721" t="s">
        <v>159</v>
      </c>
      <c r="E1721" t="s">
        <v>162</v>
      </c>
      <c r="G1721" t="s">
        <v>1</v>
      </c>
      <c r="K1721" t="s">
        <v>185</v>
      </c>
      <c r="L1721" t="s">
        <v>122</v>
      </c>
      <c r="M1721" s="14">
        <v>44272</v>
      </c>
      <c r="N1721" s="14">
        <v>44272</v>
      </c>
      <c r="O1721">
        <v>0</v>
      </c>
      <c r="P1721">
        <v>265.69</v>
      </c>
      <c r="R1721">
        <v>2110672000</v>
      </c>
      <c r="S1721">
        <v>161300000</v>
      </c>
      <c r="V1721" t="s">
        <v>160</v>
      </c>
      <c r="W1721" t="s">
        <v>192</v>
      </c>
      <c r="X1721" t="s">
        <v>161</v>
      </c>
      <c r="Y1721">
        <v>3</v>
      </c>
      <c r="Z1721">
        <v>3</v>
      </c>
      <c r="AA1721">
        <v>2021</v>
      </c>
      <c r="AB1721">
        <v>265.69</v>
      </c>
      <c r="AC1721" t="s">
        <v>10</v>
      </c>
      <c r="AD1721" t="s">
        <v>72</v>
      </c>
      <c r="AE1721">
        <v>2021</v>
      </c>
      <c r="AF1721">
        <v>2021</v>
      </c>
      <c r="AU1721"/>
    </row>
    <row r="1722" spans="1:47" x14ac:dyDescent="0.35">
      <c r="A1722" t="s">
        <v>193</v>
      </c>
      <c r="B1722" t="s">
        <v>29</v>
      </c>
      <c r="C1722" t="s">
        <v>149</v>
      </c>
      <c r="D1722" t="s">
        <v>159</v>
      </c>
      <c r="E1722" t="s">
        <v>162</v>
      </c>
      <c r="G1722" t="s">
        <v>1</v>
      </c>
      <c r="K1722" t="s">
        <v>185</v>
      </c>
      <c r="L1722" t="s">
        <v>122</v>
      </c>
      <c r="M1722" s="14">
        <v>44272</v>
      </c>
      <c r="N1722" s="14">
        <v>44272</v>
      </c>
      <c r="O1722">
        <v>0</v>
      </c>
      <c r="P1722">
        <v>0.83</v>
      </c>
      <c r="R1722">
        <v>2110700000</v>
      </c>
      <c r="S1722">
        <v>162800000</v>
      </c>
      <c r="V1722" t="s">
        <v>193</v>
      </c>
      <c r="W1722" t="s">
        <v>204</v>
      </c>
      <c r="X1722" t="s">
        <v>161</v>
      </c>
      <c r="Y1722">
        <v>3</v>
      </c>
      <c r="Z1722">
        <v>3</v>
      </c>
      <c r="AA1722">
        <v>2021</v>
      </c>
      <c r="AB1722">
        <v>0.83</v>
      </c>
      <c r="AC1722" t="s">
        <v>10</v>
      </c>
      <c r="AD1722" t="s">
        <v>72</v>
      </c>
      <c r="AE1722">
        <v>2021</v>
      </c>
      <c r="AF1722">
        <v>2021</v>
      </c>
      <c r="AU1722"/>
    </row>
    <row r="1723" spans="1:47" x14ac:dyDescent="0.35">
      <c r="A1723" t="s">
        <v>193</v>
      </c>
      <c r="B1723" t="s">
        <v>29</v>
      </c>
      <c r="C1723" t="s">
        <v>149</v>
      </c>
      <c r="D1723" t="s">
        <v>159</v>
      </c>
      <c r="E1723" t="s">
        <v>162</v>
      </c>
      <c r="G1723" t="s">
        <v>1</v>
      </c>
      <c r="K1723" t="s">
        <v>185</v>
      </c>
      <c r="L1723" t="s">
        <v>122</v>
      </c>
      <c r="M1723" s="14">
        <v>44272</v>
      </c>
      <c r="N1723" s="14">
        <v>44272</v>
      </c>
      <c r="O1723">
        <v>0</v>
      </c>
      <c r="P1723">
        <v>178.57</v>
      </c>
      <c r="R1723">
        <v>2110700000</v>
      </c>
      <c r="S1723">
        <v>161900000</v>
      </c>
      <c r="V1723" t="s">
        <v>193</v>
      </c>
      <c r="W1723" t="s">
        <v>199</v>
      </c>
      <c r="X1723" t="s">
        <v>161</v>
      </c>
      <c r="Y1723">
        <v>3</v>
      </c>
      <c r="Z1723">
        <v>3</v>
      </c>
      <c r="AA1723">
        <v>2021</v>
      </c>
      <c r="AB1723">
        <v>178.57</v>
      </c>
      <c r="AC1723" t="s">
        <v>10</v>
      </c>
      <c r="AD1723" t="s">
        <v>72</v>
      </c>
      <c r="AE1723">
        <v>2021</v>
      </c>
      <c r="AF1723">
        <v>2021</v>
      </c>
      <c r="AU1723"/>
    </row>
    <row r="1724" spans="1:47" x14ac:dyDescent="0.35">
      <c r="A1724" t="s">
        <v>193</v>
      </c>
      <c r="B1724" t="s">
        <v>29</v>
      </c>
      <c r="C1724" t="s">
        <v>149</v>
      </c>
      <c r="D1724" t="s">
        <v>159</v>
      </c>
      <c r="E1724" t="s">
        <v>162</v>
      </c>
      <c r="G1724" t="s">
        <v>1</v>
      </c>
      <c r="K1724" t="s">
        <v>185</v>
      </c>
      <c r="L1724" t="s">
        <v>122</v>
      </c>
      <c r="M1724" s="14">
        <v>44272</v>
      </c>
      <c r="N1724" s="14">
        <v>44272</v>
      </c>
      <c r="O1724">
        <v>0</v>
      </c>
      <c r="P1724">
        <v>71.430000000000007</v>
      </c>
      <c r="R1724">
        <v>2110700000</v>
      </c>
      <c r="S1724">
        <v>161700000</v>
      </c>
      <c r="V1724" t="s">
        <v>193</v>
      </c>
      <c r="W1724" t="s">
        <v>210</v>
      </c>
      <c r="X1724" t="s">
        <v>161</v>
      </c>
      <c r="Y1724">
        <v>3</v>
      </c>
      <c r="Z1724">
        <v>3</v>
      </c>
      <c r="AA1724">
        <v>2021</v>
      </c>
      <c r="AB1724">
        <v>71.430000000000007</v>
      </c>
      <c r="AC1724" t="s">
        <v>10</v>
      </c>
      <c r="AD1724" t="s">
        <v>72</v>
      </c>
      <c r="AE1724">
        <v>2021</v>
      </c>
      <c r="AF1724">
        <v>2021</v>
      </c>
      <c r="AU1724"/>
    </row>
    <row r="1725" spans="1:47" x14ac:dyDescent="0.35">
      <c r="A1725" t="s">
        <v>153</v>
      </c>
      <c r="C1725" t="s">
        <v>149</v>
      </c>
      <c r="D1725" t="s">
        <v>150</v>
      </c>
      <c r="E1725" t="s">
        <v>121</v>
      </c>
      <c r="J1725" t="s">
        <v>5</v>
      </c>
      <c r="K1725" t="s">
        <v>185</v>
      </c>
      <c r="L1725" t="s">
        <v>122</v>
      </c>
      <c r="M1725" s="14">
        <v>44259</v>
      </c>
      <c r="N1725" s="14">
        <v>44272</v>
      </c>
      <c r="P1725">
        <v>3075.8</v>
      </c>
      <c r="X1725" t="s">
        <v>154</v>
      </c>
      <c r="Y1725">
        <v>3</v>
      </c>
      <c r="Z1725">
        <v>3</v>
      </c>
      <c r="AA1725">
        <v>2021</v>
      </c>
      <c r="AB1725">
        <v>0</v>
      </c>
      <c r="AC1725" t="s">
        <v>8</v>
      </c>
      <c r="AD1725" t="s">
        <v>8</v>
      </c>
      <c r="AE1725">
        <v>2021</v>
      </c>
      <c r="AF1725">
        <v>2021</v>
      </c>
      <c r="AU1725"/>
    </row>
    <row r="1726" spans="1:47" x14ac:dyDescent="0.35">
      <c r="A1726" t="s">
        <v>145</v>
      </c>
      <c r="C1726" t="s">
        <v>149</v>
      </c>
      <c r="D1726" t="s">
        <v>150</v>
      </c>
      <c r="E1726" t="s">
        <v>121</v>
      </c>
      <c r="J1726" t="s">
        <v>6</v>
      </c>
      <c r="K1726" t="s">
        <v>185</v>
      </c>
      <c r="L1726" t="s">
        <v>122</v>
      </c>
      <c r="M1726" s="14">
        <v>44260</v>
      </c>
      <c r="N1726" s="14">
        <v>44272</v>
      </c>
      <c r="P1726">
        <v>64639.25</v>
      </c>
      <c r="X1726" t="s">
        <v>144</v>
      </c>
      <c r="Y1726">
        <v>3</v>
      </c>
      <c r="Z1726">
        <v>3</v>
      </c>
      <c r="AA1726">
        <v>2021</v>
      </c>
      <c r="AB1726">
        <v>0</v>
      </c>
      <c r="AC1726" t="s">
        <v>8</v>
      </c>
      <c r="AD1726" t="s">
        <v>8</v>
      </c>
      <c r="AE1726">
        <v>2021</v>
      </c>
      <c r="AF1726">
        <v>2021</v>
      </c>
      <c r="AU1726"/>
    </row>
    <row r="1727" spans="1:47" x14ac:dyDescent="0.35">
      <c r="A1727" t="s">
        <v>128</v>
      </c>
      <c r="C1727" t="s">
        <v>149</v>
      </c>
      <c r="D1727" t="s">
        <v>150</v>
      </c>
      <c r="E1727" t="s">
        <v>162</v>
      </c>
      <c r="K1727" t="s">
        <v>185</v>
      </c>
      <c r="L1727" t="s">
        <v>122</v>
      </c>
      <c r="M1727" s="14">
        <v>44272</v>
      </c>
      <c r="N1727" s="14">
        <v>44272</v>
      </c>
      <c r="P1727">
        <v>3827291.92</v>
      </c>
      <c r="X1727" t="s">
        <v>119</v>
      </c>
      <c r="Y1727">
        <v>3</v>
      </c>
      <c r="Z1727">
        <v>3</v>
      </c>
      <c r="AA1727">
        <v>2021</v>
      </c>
      <c r="AB1727">
        <v>0</v>
      </c>
      <c r="AC1727" t="s">
        <v>8</v>
      </c>
      <c r="AD1727" t="s">
        <v>8</v>
      </c>
      <c r="AE1727">
        <v>2021</v>
      </c>
      <c r="AF1727">
        <v>2021</v>
      </c>
      <c r="AU1727"/>
    </row>
    <row r="1728" spans="1:47" x14ac:dyDescent="0.35">
      <c r="A1728" t="s">
        <v>130</v>
      </c>
      <c r="C1728" t="s">
        <v>149</v>
      </c>
      <c r="D1728" t="s">
        <v>150</v>
      </c>
      <c r="E1728" t="s">
        <v>121</v>
      </c>
      <c r="I1728" t="s">
        <v>1</v>
      </c>
      <c r="J1728" t="s">
        <v>5</v>
      </c>
      <c r="K1728" t="s">
        <v>185</v>
      </c>
      <c r="L1728" t="s">
        <v>122</v>
      </c>
      <c r="M1728" s="14">
        <v>44259</v>
      </c>
      <c r="N1728" s="14">
        <v>44272</v>
      </c>
      <c r="P1728">
        <v>13701.21</v>
      </c>
      <c r="X1728" t="s">
        <v>119</v>
      </c>
      <c r="Y1728">
        <v>3</v>
      </c>
      <c r="Z1728">
        <v>3</v>
      </c>
      <c r="AA1728">
        <v>2021</v>
      </c>
      <c r="AB1728">
        <v>0</v>
      </c>
      <c r="AC1728" t="s">
        <v>8</v>
      </c>
      <c r="AD1728" t="s">
        <v>8</v>
      </c>
      <c r="AE1728">
        <v>2021</v>
      </c>
      <c r="AF1728">
        <v>2021</v>
      </c>
      <c r="AU1728"/>
    </row>
    <row r="1729" spans="1:47" x14ac:dyDescent="0.35">
      <c r="A1729" t="s">
        <v>138</v>
      </c>
      <c r="C1729" t="s">
        <v>149</v>
      </c>
      <c r="D1729" t="s">
        <v>150</v>
      </c>
      <c r="E1729" t="s">
        <v>121</v>
      </c>
      <c r="I1729" t="s">
        <v>1</v>
      </c>
      <c r="J1729" t="s">
        <v>5</v>
      </c>
      <c r="K1729" t="s">
        <v>185</v>
      </c>
      <c r="L1729" t="s">
        <v>122</v>
      </c>
      <c r="M1729" s="14">
        <v>44256</v>
      </c>
      <c r="N1729" s="14">
        <v>44272</v>
      </c>
      <c r="P1729">
        <v>491917.41</v>
      </c>
      <c r="X1729" t="s">
        <v>139</v>
      </c>
      <c r="Y1729">
        <v>3</v>
      </c>
      <c r="Z1729">
        <v>3</v>
      </c>
      <c r="AA1729">
        <v>2021</v>
      </c>
      <c r="AB1729">
        <v>0</v>
      </c>
      <c r="AC1729" t="s">
        <v>8</v>
      </c>
      <c r="AD1729" t="s">
        <v>8</v>
      </c>
      <c r="AE1729">
        <v>2021</v>
      </c>
      <c r="AF1729">
        <v>2021</v>
      </c>
      <c r="AU1729"/>
    </row>
    <row r="1730" spans="1:47" x14ac:dyDescent="0.35">
      <c r="A1730" t="s">
        <v>130</v>
      </c>
      <c r="C1730" t="s">
        <v>149</v>
      </c>
      <c r="D1730" t="s">
        <v>150</v>
      </c>
      <c r="E1730" t="s">
        <v>121</v>
      </c>
      <c r="I1730" t="s">
        <v>1</v>
      </c>
      <c r="J1730" t="s">
        <v>5</v>
      </c>
      <c r="K1730" t="s">
        <v>185</v>
      </c>
      <c r="L1730" t="s">
        <v>122</v>
      </c>
      <c r="M1730" s="14">
        <v>44259</v>
      </c>
      <c r="N1730" s="14">
        <v>44272</v>
      </c>
      <c r="P1730">
        <v>7112.95</v>
      </c>
      <c r="X1730" t="s">
        <v>119</v>
      </c>
      <c r="Y1730">
        <v>3</v>
      </c>
      <c r="Z1730">
        <v>3</v>
      </c>
      <c r="AA1730">
        <v>2021</v>
      </c>
      <c r="AB1730">
        <v>0</v>
      </c>
      <c r="AC1730" t="s">
        <v>8</v>
      </c>
      <c r="AD1730" t="s">
        <v>8</v>
      </c>
      <c r="AE1730">
        <v>2021</v>
      </c>
      <c r="AF1730">
        <v>2021</v>
      </c>
      <c r="AU1730"/>
    </row>
    <row r="1731" spans="1:47" x14ac:dyDescent="0.35">
      <c r="A1731" t="s">
        <v>148</v>
      </c>
      <c r="C1731" t="s">
        <v>149</v>
      </c>
      <c r="D1731" t="s">
        <v>150</v>
      </c>
      <c r="E1731" t="s">
        <v>121</v>
      </c>
      <c r="J1731" t="s">
        <v>5</v>
      </c>
      <c r="K1731" t="s">
        <v>185</v>
      </c>
      <c r="L1731" t="s">
        <v>122</v>
      </c>
      <c r="M1731" s="14">
        <v>44259</v>
      </c>
      <c r="N1731" s="14">
        <v>44272</v>
      </c>
      <c r="P1731">
        <v>2856.84</v>
      </c>
      <c r="X1731" t="s">
        <v>152</v>
      </c>
      <c r="Y1731">
        <v>3</v>
      </c>
      <c r="Z1731">
        <v>3</v>
      </c>
      <c r="AA1731">
        <v>2021</v>
      </c>
      <c r="AB1731">
        <v>0</v>
      </c>
      <c r="AC1731" t="s">
        <v>8</v>
      </c>
      <c r="AD1731" t="s">
        <v>8</v>
      </c>
      <c r="AE1731">
        <v>2021</v>
      </c>
      <c r="AF1731">
        <v>2021</v>
      </c>
      <c r="AU1731"/>
    </row>
    <row r="1732" spans="1:47" x14ac:dyDescent="0.35">
      <c r="A1732" t="s">
        <v>148</v>
      </c>
      <c r="C1732" t="s">
        <v>149</v>
      </c>
      <c r="D1732" t="s">
        <v>150</v>
      </c>
      <c r="E1732" t="s">
        <v>121</v>
      </c>
      <c r="I1732" t="s">
        <v>1</v>
      </c>
      <c r="J1732" t="s">
        <v>5</v>
      </c>
      <c r="K1732" t="s">
        <v>185</v>
      </c>
      <c r="L1732" t="s">
        <v>122</v>
      </c>
      <c r="M1732" s="14">
        <v>44259</v>
      </c>
      <c r="N1732" s="14">
        <v>44272</v>
      </c>
      <c r="P1732">
        <v>55572.55</v>
      </c>
      <c r="X1732" t="s">
        <v>152</v>
      </c>
      <c r="Y1732">
        <v>3</v>
      </c>
      <c r="Z1732">
        <v>3</v>
      </c>
      <c r="AA1732">
        <v>2021</v>
      </c>
      <c r="AB1732">
        <v>0</v>
      </c>
      <c r="AC1732" t="s">
        <v>8</v>
      </c>
      <c r="AD1732" t="s">
        <v>8</v>
      </c>
      <c r="AE1732">
        <v>2021</v>
      </c>
      <c r="AF1732">
        <v>2021</v>
      </c>
      <c r="AU1732"/>
    </row>
    <row r="1733" spans="1:47" x14ac:dyDescent="0.35">
      <c r="A1733" t="s">
        <v>148</v>
      </c>
      <c r="C1733" t="s">
        <v>149</v>
      </c>
      <c r="D1733" t="s">
        <v>150</v>
      </c>
      <c r="E1733" t="s">
        <v>121</v>
      </c>
      <c r="J1733" t="s">
        <v>5</v>
      </c>
      <c r="K1733" t="s">
        <v>185</v>
      </c>
      <c r="L1733" t="s">
        <v>122</v>
      </c>
      <c r="M1733" s="14">
        <v>44259</v>
      </c>
      <c r="N1733" s="14">
        <v>44272</v>
      </c>
      <c r="P1733">
        <v>1216.95</v>
      </c>
      <c r="X1733" t="s">
        <v>152</v>
      </c>
      <c r="Y1733">
        <v>3</v>
      </c>
      <c r="Z1733">
        <v>3</v>
      </c>
      <c r="AA1733">
        <v>2021</v>
      </c>
      <c r="AB1733">
        <v>0</v>
      </c>
      <c r="AC1733" t="s">
        <v>8</v>
      </c>
      <c r="AD1733" t="s">
        <v>8</v>
      </c>
      <c r="AE1733">
        <v>2021</v>
      </c>
      <c r="AF1733">
        <v>2021</v>
      </c>
      <c r="AU1733"/>
    </row>
    <row r="1734" spans="1:47" x14ac:dyDescent="0.35">
      <c r="A1734" t="s">
        <v>148</v>
      </c>
      <c r="C1734" t="s">
        <v>149</v>
      </c>
      <c r="D1734" t="s">
        <v>150</v>
      </c>
      <c r="E1734" t="s">
        <v>121</v>
      </c>
      <c r="I1734" t="s">
        <v>1</v>
      </c>
      <c r="J1734" t="s">
        <v>6</v>
      </c>
      <c r="K1734" t="s">
        <v>185</v>
      </c>
      <c r="L1734" t="s">
        <v>122</v>
      </c>
      <c r="M1734" s="14">
        <v>44256</v>
      </c>
      <c r="N1734" s="14">
        <v>44272</v>
      </c>
      <c r="P1734">
        <v>873526.39</v>
      </c>
      <c r="X1734" t="s">
        <v>152</v>
      </c>
      <c r="Y1734">
        <v>3</v>
      </c>
      <c r="Z1734">
        <v>3</v>
      </c>
      <c r="AA1734">
        <v>2021</v>
      </c>
      <c r="AB1734">
        <v>0</v>
      </c>
      <c r="AC1734" t="s">
        <v>8</v>
      </c>
      <c r="AD1734" t="s">
        <v>8</v>
      </c>
      <c r="AE1734">
        <v>2021</v>
      </c>
      <c r="AF1734">
        <v>2021</v>
      </c>
      <c r="AU1734"/>
    </row>
    <row r="1735" spans="1:47" x14ac:dyDescent="0.35">
      <c r="A1735" t="s">
        <v>118</v>
      </c>
      <c r="B1735" t="s">
        <v>46</v>
      </c>
      <c r="C1735" t="s">
        <v>149</v>
      </c>
      <c r="D1735" t="s">
        <v>150</v>
      </c>
      <c r="E1735" t="s">
        <v>121</v>
      </c>
      <c r="G1735" t="s">
        <v>1</v>
      </c>
      <c r="H1735" t="s">
        <v>206</v>
      </c>
      <c r="K1735" t="s">
        <v>185</v>
      </c>
      <c r="L1735" t="s">
        <v>122</v>
      </c>
      <c r="M1735" s="14">
        <v>44272</v>
      </c>
      <c r="N1735" s="14">
        <v>44272</v>
      </c>
      <c r="O1735">
        <v>0</v>
      </c>
      <c r="P1735">
        <v>-3671.43</v>
      </c>
      <c r="R1735">
        <v>2221513000</v>
      </c>
      <c r="S1735">
        <v>161001000</v>
      </c>
      <c r="V1735" t="s">
        <v>118</v>
      </c>
      <c r="W1735" t="s">
        <v>195</v>
      </c>
      <c r="X1735" t="s">
        <v>119</v>
      </c>
      <c r="Y1735">
        <v>3</v>
      </c>
      <c r="Z1735">
        <v>3</v>
      </c>
      <c r="AA1735">
        <v>2021</v>
      </c>
      <c r="AB1735">
        <v>3671.43</v>
      </c>
      <c r="AC1735" t="s">
        <v>10</v>
      </c>
      <c r="AD1735" t="s">
        <v>15</v>
      </c>
      <c r="AE1735">
        <v>2021</v>
      </c>
      <c r="AF1735">
        <v>2021</v>
      </c>
      <c r="AU1735"/>
    </row>
    <row r="1736" spans="1:47" x14ac:dyDescent="0.35">
      <c r="A1736" t="s">
        <v>133</v>
      </c>
      <c r="B1736" t="s">
        <v>41</v>
      </c>
      <c r="C1736" t="s">
        <v>149</v>
      </c>
      <c r="D1736" t="s">
        <v>150</v>
      </c>
      <c r="E1736" t="s">
        <v>121</v>
      </c>
      <c r="G1736" t="s">
        <v>1</v>
      </c>
      <c r="H1736" t="s">
        <v>206</v>
      </c>
      <c r="K1736" t="s">
        <v>185</v>
      </c>
      <c r="L1736" t="s">
        <v>122</v>
      </c>
      <c r="M1736" s="14">
        <v>44272</v>
      </c>
      <c r="N1736" s="14">
        <v>44272</v>
      </c>
      <c r="O1736">
        <v>0</v>
      </c>
      <c r="P1736">
        <v>-158433.71</v>
      </c>
      <c r="R1736">
        <v>2220110000</v>
      </c>
      <c r="S1736">
        <v>161001000</v>
      </c>
      <c r="V1736" t="s">
        <v>133</v>
      </c>
      <c r="W1736" t="s">
        <v>195</v>
      </c>
      <c r="X1736" t="s">
        <v>134</v>
      </c>
      <c r="Y1736">
        <v>3</v>
      </c>
      <c r="Z1736">
        <v>3</v>
      </c>
      <c r="AA1736">
        <v>2021</v>
      </c>
      <c r="AB1736">
        <v>158433.71</v>
      </c>
      <c r="AC1736" t="s">
        <v>10</v>
      </c>
      <c r="AD1736" t="s">
        <v>237</v>
      </c>
      <c r="AE1736">
        <v>2021</v>
      </c>
      <c r="AF1736">
        <v>2021</v>
      </c>
      <c r="AU1736"/>
    </row>
    <row r="1737" spans="1:47" x14ac:dyDescent="0.35">
      <c r="A1737" t="s">
        <v>130</v>
      </c>
      <c r="B1737" t="s">
        <v>24</v>
      </c>
      <c r="C1737" t="s">
        <v>149</v>
      </c>
      <c r="D1737" t="s">
        <v>150</v>
      </c>
      <c r="E1737" t="s">
        <v>121</v>
      </c>
      <c r="G1737" t="s">
        <v>1</v>
      </c>
      <c r="H1737" t="s">
        <v>206</v>
      </c>
      <c r="K1737" t="s">
        <v>185</v>
      </c>
      <c r="L1737" t="s">
        <v>122</v>
      </c>
      <c r="M1737" s="14">
        <v>44273</v>
      </c>
      <c r="N1737" s="14">
        <v>44273</v>
      </c>
      <c r="O1737">
        <v>0</v>
      </c>
      <c r="P1737">
        <v>-100.74</v>
      </c>
      <c r="R1737">
        <v>2221504000</v>
      </c>
      <c r="S1737">
        <v>162000000</v>
      </c>
      <c r="V1737" t="s">
        <v>130</v>
      </c>
      <c r="W1737" t="s">
        <v>205</v>
      </c>
      <c r="X1737" t="s">
        <v>119</v>
      </c>
      <c r="Y1737">
        <v>3</v>
      </c>
      <c r="Z1737">
        <v>3</v>
      </c>
      <c r="AA1737">
        <v>2021</v>
      </c>
      <c r="AB1737">
        <v>100.74</v>
      </c>
      <c r="AC1737" t="s">
        <v>10</v>
      </c>
      <c r="AD1737" t="s">
        <v>15</v>
      </c>
      <c r="AE1737">
        <v>2021</v>
      </c>
      <c r="AF1737">
        <v>2021</v>
      </c>
      <c r="AU1737"/>
    </row>
    <row r="1738" spans="1:47" x14ac:dyDescent="0.35">
      <c r="A1738" t="s">
        <v>130</v>
      </c>
      <c r="B1738" t="s">
        <v>34</v>
      </c>
      <c r="C1738" t="s">
        <v>149</v>
      </c>
      <c r="D1738" t="s">
        <v>150</v>
      </c>
      <c r="E1738" t="s">
        <v>121</v>
      </c>
      <c r="G1738" t="s">
        <v>1</v>
      </c>
      <c r="H1738" t="s">
        <v>206</v>
      </c>
      <c r="K1738" t="s">
        <v>185</v>
      </c>
      <c r="L1738" t="s">
        <v>122</v>
      </c>
      <c r="M1738" s="14">
        <v>44273</v>
      </c>
      <c r="N1738" s="14">
        <v>44273</v>
      </c>
      <c r="O1738">
        <v>0</v>
      </c>
      <c r="P1738">
        <v>-1.1299999999999999</v>
      </c>
      <c r="R1738">
        <v>2221511000</v>
      </c>
      <c r="S1738">
        <v>162000000</v>
      </c>
      <c r="V1738" t="s">
        <v>130</v>
      </c>
      <c r="W1738" t="s">
        <v>205</v>
      </c>
      <c r="X1738" t="s">
        <v>119</v>
      </c>
      <c r="Y1738">
        <v>3</v>
      </c>
      <c r="Z1738">
        <v>3</v>
      </c>
      <c r="AA1738">
        <v>2021</v>
      </c>
      <c r="AB1738">
        <v>1.1299999999999999</v>
      </c>
      <c r="AC1738" t="s">
        <v>10</v>
      </c>
      <c r="AD1738" t="s">
        <v>15</v>
      </c>
      <c r="AE1738">
        <v>2021</v>
      </c>
      <c r="AF1738">
        <v>2021</v>
      </c>
      <c r="AU1738"/>
    </row>
    <row r="1739" spans="1:47" x14ac:dyDescent="0.35">
      <c r="A1739" t="s">
        <v>160</v>
      </c>
      <c r="B1739" t="s">
        <v>28</v>
      </c>
      <c r="C1739" t="s">
        <v>149</v>
      </c>
      <c r="D1739" t="s">
        <v>159</v>
      </c>
      <c r="E1739" t="s">
        <v>162</v>
      </c>
      <c r="G1739" t="s">
        <v>1</v>
      </c>
      <c r="K1739" t="s">
        <v>185</v>
      </c>
      <c r="L1739" t="s">
        <v>122</v>
      </c>
      <c r="M1739" s="14">
        <v>44273</v>
      </c>
      <c r="N1739" s="14">
        <v>44273</v>
      </c>
      <c r="O1739">
        <v>0</v>
      </c>
      <c r="P1739">
        <v>2156.61</v>
      </c>
      <c r="R1739">
        <v>2110672000</v>
      </c>
      <c r="S1739">
        <v>161600000</v>
      </c>
      <c r="V1739" t="s">
        <v>160</v>
      </c>
      <c r="W1739" t="s">
        <v>198</v>
      </c>
      <c r="X1739" t="s">
        <v>161</v>
      </c>
      <c r="Y1739">
        <v>3</v>
      </c>
      <c r="Z1739">
        <v>3</v>
      </c>
      <c r="AA1739">
        <v>2021</v>
      </c>
      <c r="AB1739">
        <v>2156.61</v>
      </c>
      <c r="AC1739" t="s">
        <v>10</v>
      </c>
      <c r="AD1739" t="s">
        <v>72</v>
      </c>
      <c r="AE1739">
        <v>2021</v>
      </c>
      <c r="AF1739">
        <v>2021</v>
      </c>
      <c r="AU1739"/>
    </row>
    <row r="1740" spans="1:47" x14ac:dyDescent="0.35">
      <c r="A1740" t="s">
        <v>160</v>
      </c>
      <c r="B1740" t="s">
        <v>25</v>
      </c>
      <c r="C1740" t="s">
        <v>149</v>
      </c>
      <c r="D1740" t="s">
        <v>159</v>
      </c>
      <c r="E1740" t="s">
        <v>162</v>
      </c>
      <c r="G1740" t="s">
        <v>1</v>
      </c>
      <c r="K1740" t="s">
        <v>185</v>
      </c>
      <c r="L1740" t="s">
        <v>122</v>
      </c>
      <c r="M1740" s="14">
        <v>44273</v>
      </c>
      <c r="N1740" s="14">
        <v>44273</v>
      </c>
      <c r="O1740">
        <v>0</v>
      </c>
      <c r="P1740">
        <v>1027.8599999999999</v>
      </c>
      <c r="R1740">
        <v>2110672000</v>
      </c>
      <c r="S1740">
        <v>161600000</v>
      </c>
      <c r="V1740" t="s">
        <v>160</v>
      </c>
      <c r="W1740" t="s">
        <v>198</v>
      </c>
      <c r="X1740" t="s">
        <v>161</v>
      </c>
      <c r="Y1740">
        <v>3</v>
      </c>
      <c r="Z1740">
        <v>3</v>
      </c>
      <c r="AA1740">
        <v>2021</v>
      </c>
      <c r="AB1740">
        <v>1027.8599999999999</v>
      </c>
      <c r="AC1740" t="s">
        <v>10</v>
      </c>
      <c r="AD1740" t="s">
        <v>72</v>
      </c>
      <c r="AE1740">
        <v>2021</v>
      </c>
      <c r="AF1740">
        <v>2021</v>
      </c>
      <c r="AU1740"/>
    </row>
    <row r="1741" spans="1:47" x14ac:dyDescent="0.35">
      <c r="A1741" t="s">
        <v>130</v>
      </c>
      <c r="B1741" t="s">
        <v>34</v>
      </c>
      <c r="C1741" t="s">
        <v>149</v>
      </c>
      <c r="D1741" t="s">
        <v>150</v>
      </c>
      <c r="E1741" t="s">
        <v>121</v>
      </c>
      <c r="G1741" t="s">
        <v>1</v>
      </c>
      <c r="H1741" t="s">
        <v>206</v>
      </c>
      <c r="K1741" t="s">
        <v>185</v>
      </c>
      <c r="L1741" t="s">
        <v>122</v>
      </c>
      <c r="M1741" s="14">
        <v>44273</v>
      </c>
      <c r="N1741" s="14">
        <v>44273</v>
      </c>
      <c r="O1741">
        <v>0</v>
      </c>
      <c r="P1741">
        <v>-68.959999999999994</v>
      </c>
      <c r="R1741">
        <v>2221511000</v>
      </c>
      <c r="S1741">
        <v>161800000</v>
      </c>
      <c r="V1741" t="s">
        <v>130</v>
      </c>
      <c r="W1741" t="s">
        <v>197</v>
      </c>
      <c r="X1741" t="s">
        <v>119</v>
      </c>
      <c r="Y1741">
        <v>3</v>
      </c>
      <c r="Z1741">
        <v>3</v>
      </c>
      <c r="AA1741">
        <v>2021</v>
      </c>
      <c r="AB1741">
        <v>68.959999999999994</v>
      </c>
      <c r="AC1741" t="s">
        <v>10</v>
      </c>
      <c r="AD1741" t="s">
        <v>15</v>
      </c>
      <c r="AE1741">
        <v>2021</v>
      </c>
      <c r="AF1741">
        <v>2021</v>
      </c>
      <c r="AU1741"/>
    </row>
    <row r="1742" spans="1:47" x14ac:dyDescent="0.35">
      <c r="A1742" t="s">
        <v>130</v>
      </c>
      <c r="B1742" t="s">
        <v>34</v>
      </c>
      <c r="C1742" t="s">
        <v>149</v>
      </c>
      <c r="D1742" t="s">
        <v>150</v>
      </c>
      <c r="E1742" t="s">
        <v>121</v>
      </c>
      <c r="G1742" t="s">
        <v>1</v>
      </c>
      <c r="H1742" t="s">
        <v>206</v>
      </c>
      <c r="K1742" t="s">
        <v>185</v>
      </c>
      <c r="L1742" t="s">
        <v>122</v>
      </c>
      <c r="M1742" s="14">
        <v>44273</v>
      </c>
      <c r="N1742" s="14">
        <v>44273</v>
      </c>
      <c r="O1742">
        <v>0</v>
      </c>
      <c r="P1742">
        <v>-92.84</v>
      </c>
      <c r="R1742">
        <v>2221511000</v>
      </c>
      <c r="S1742">
        <v>162000000</v>
      </c>
      <c r="V1742" t="s">
        <v>130</v>
      </c>
      <c r="W1742" t="s">
        <v>205</v>
      </c>
      <c r="X1742" t="s">
        <v>119</v>
      </c>
      <c r="Y1742">
        <v>3</v>
      </c>
      <c r="Z1742">
        <v>3</v>
      </c>
      <c r="AA1742">
        <v>2021</v>
      </c>
      <c r="AB1742">
        <v>92.84</v>
      </c>
      <c r="AC1742" t="s">
        <v>10</v>
      </c>
      <c r="AD1742" t="s">
        <v>15</v>
      </c>
      <c r="AE1742">
        <v>2021</v>
      </c>
      <c r="AF1742">
        <v>2021</v>
      </c>
      <c r="AU1742"/>
    </row>
    <row r="1743" spans="1:47" x14ac:dyDescent="0.35">
      <c r="A1743" t="s">
        <v>160</v>
      </c>
      <c r="B1743" t="s">
        <v>25</v>
      </c>
      <c r="C1743" t="s">
        <v>149</v>
      </c>
      <c r="D1743" t="s">
        <v>159</v>
      </c>
      <c r="E1743" t="s">
        <v>162</v>
      </c>
      <c r="G1743" t="s">
        <v>1</v>
      </c>
      <c r="K1743" t="s">
        <v>185</v>
      </c>
      <c r="L1743" t="s">
        <v>122</v>
      </c>
      <c r="M1743" s="14">
        <v>44273</v>
      </c>
      <c r="N1743" s="14">
        <v>44273</v>
      </c>
      <c r="O1743">
        <v>0</v>
      </c>
      <c r="P1743">
        <v>162.33000000000001</v>
      </c>
      <c r="R1743">
        <v>2110672000</v>
      </c>
      <c r="S1743">
        <v>161300000</v>
      </c>
      <c r="V1743" t="s">
        <v>160</v>
      </c>
      <c r="W1743" t="s">
        <v>192</v>
      </c>
      <c r="X1743" t="s">
        <v>161</v>
      </c>
      <c r="Y1743">
        <v>3</v>
      </c>
      <c r="Z1743">
        <v>3</v>
      </c>
      <c r="AA1743">
        <v>2021</v>
      </c>
      <c r="AB1743">
        <v>162.33000000000001</v>
      </c>
      <c r="AC1743" t="s">
        <v>10</v>
      </c>
      <c r="AD1743" t="s">
        <v>72</v>
      </c>
      <c r="AE1743">
        <v>2021</v>
      </c>
      <c r="AF1743">
        <v>2021</v>
      </c>
      <c r="AU1743"/>
    </row>
    <row r="1744" spans="1:47" x14ac:dyDescent="0.35">
      <c r="A1744" t="s">
        <v>160</v>
      </c>
      <c r="B1744" t="s">
        <v>25</v>
      </c>
      <c r="C1744" t="s">
        <v>149</v>
      </c>
      <c r="D1744" t="s">
        <v>159</v>
      </c>
      <c r="E1744" t="s">
        <v>162</v>
      </c>
      <c r="G1744" t="s">
        <v>1</v>
      </c>
      <c r="K1744" t="s">
        <v>185</v>
      </c>
      <c r="L1744" t="s">
        <v>122</v>
      </c>
      <c r="M1744" s="14">
        <v>44273</v>
      </c>
      <c r="N1744" s="14">
        <v>44273</v>
      </c>
      <c r="O1744">
        <v>0</v>
      </c>
      <c r="P1744">
        <v>63.72</v>
      </c>
      <c r="R1744">
        <v>2110672000</v>
      </c>
      <c r="S1744">
        <v>161600000</v>
      </c>
      <c r="V1744" t="s">
        <v>160</v>
      </c>
      <c r="W1744" t="s">
        <v>198</v>
      </c>
      <c r="X1744" t="s">
        <v>161</v>
      </c>
      <c r="Y1744">
        <v>3</v>
      </c>
      <c r="Z1744">
        <v>3</v>
      </c>
      <c r="AA1744">
        <v>2021</v>
      </c>
      <c r="AB1744">
        <v>63.72</v>
      </c>
      <c r="AC1744" t="s">
        <v>10</v>
      </c>
      <c r="AD1744" t="s">
        <v>72</v>
      </c>
      <c r="AE1744">
        <v>2021</v>
      </c>
      <c r="AF1744">
        <v>2021</v>
      </c>
      <c r="AU1744"/>
    </row>
    <row r="1745" spans="1:47" x14ac:dyDescent="0.35">
      <c r="A1745" t="s">
        <v>193</v>
      </c>
      <c r="B1745" t="s">
        <v>29</v>
      </c>
      <c r="C1745" t="s">
        <v>149</v>
      </c>
      <c r="D1745" t="s">
        <v>159</v>
      </c>
      <c r="E1745" t="s">
        <v>162</v>
      </c>
      <c r="G1745" t="s">
        <v>1</v>
      </c>
      <c r="K1745" t="s">
        <v>185</v>
      </c>
      <c r="L1745" t="s">
        <v>122</v>
      </c>
      <c r="M1745" s="14">
        <v>44273</v>
      </c>
      <c r="N1745" s="14">
        <v>44273</v>
      </c>
      <c r="O1745">
        <v>0</v>
      </c>
      <c r="P1745">
        <v>238.1</v>
      </c>
      <c r="R1745">
        <v>2110700000</v>
      </c>
      <c r="S1745">
        <v>161900000</v>
      </c>
      <c r="V1745" t="s">
        <v>193</v>
      </c>
      <c r="W1745" t="s">
        <v>199</v>
      </c>
      <c r="X1745" t="s">
        <v>161</v>
      </c>
      <c r="Y1745">
        <v>3</v>
      </c>
      <c r="Z1745">
        <v>3</v>
      </c>
      <c r="AA1745">
        <v>2021</v>
      </c>
      <c r="AB1745">
        <v>238.1</v>
      </c>
      <c r="AC1745" t="s">
        <v>10</v>
      </c>
      <c r="AD1745" t="s">
        <v>72</v>
      </c>
      <c r="AE1745">
        <v>2021</v>
      </c>
      <c r="AF1745">
        <v>2021</v>
      </c>
      <c r="AU1745"/>
    </row>
    <row r="1746" spans="1:47" x14ac:dyDescent="0.35">
      <c r="A1746" t="s">
        <v>193</v>
      </c>
      <c r="B1746" t="s">
        <v>29</v>
      </c>
      <c r="C1746" t="s">
        <v>149</v>
      </c>
      <c r="D1746" t="s">
        <v>159</v>
      </c>
      <c r="E1746" t="s">
        <v>162</v>
      </c>
      <c r="G1746" t="s">
        <v>1</v>
      </c>
      <c r="K1746" t="s">
        <v>185</v>
      </c>
      <c r="L1746" t="s">
        <v>122</v>
      </c>
      <c r="M1746" s="14">
        <v>44273</v>
      </c>
      <c r="N1746" s="14">
        <v>44273</v>
      </c>
      <c r="O1746">
        <v>0</v>
      </c>
      <c r="P1746">
        <v>119.05</v>
      </c>
      <c r="R1746">
        <v>2110700000</v>
      </c>
      <c r="S1746">
        <v>161700000</v>
      </c>
      <c r="V1746" t="s">
        <v>193</v>
      </c>
      <c r="W1746" t="s">
        <v>210</v>
      </c>
      <c r="X1746" t="s">
        <v>161</v>
      </c>
      <c r="Y1746">
        <v>3</v>
      </c>
      <c r="Z1746">
        <v>3</v>
      </c>
      <c r="AA1746">
        <v>2021</v>
      </c>
      <c r="AB1746">
        <v>119.05</v>
      </c>
      <c r="AC1746" t="s">
        <v>10</v>
      </c>
      <c r="AD1746" t="s">
        <v>72</v>
      </c>
      <c r="AE1746">
        <v>2021</v>
      </c>
      <c r="AF1746">
        <v>2021</v>
      </c>
      <c r="AU1746"/>
    </row>
    <row r="1747" spans="1:47" x14ac:dyDescent="0.35">
      <c r="A1747" t="s">
        <v>193</v>
      </c>
      <c r="B1747" t="s">
        <v>29</v>
      </c>
      <c r="C1747" t="s">
        <v>149</v>
      </c>
      <c r="D1747" t="s">
        <v>159</v>
      </c>
      <c r="E1747" t="s">
        <v>162</v>
      </c>
      <c r="G1747" t="s">
        <v>1</v>
      </c>
      <c r="K1747" t="s">
        <v>185</v>
      </c>
      <c r="L1747" t="s">
        <v>122</v>
      </c>
      <c r="M1747" s="14">
        <v>44273</v>
      </c>
      <c r="N1747" s="14">
        <v>44273</v>
      </c>
      <c r="O1747">
        <v>0</v>
      </c>
      <c r="P1747">
        <v>95.24</v>
      </c>
      <c r="R1747">
        <v>2110700000</v>
      </c>
      <c r="S1747">
        <v>161900000</v>
      </c>
      <c r="V1747" t="s">
        <v>193</v>
      </c>
      <c r="W1747" t="s">
        <v>199</v>
      </c>
      <c r="X1747" t="s">
        <v>161</v>
      </c>
      <c r="Y1747">
        <v>3</v>
      </c>
      <c r="Z1747">
        <v>3</v>
      </c>
      <c r="AA1747">
        <v>2021</v>
      </c>
      <c r="AB1747">
        <v>95.24</v>
      </c>
      <c r="AC1747" t="s">
        <v>10</v>
      </c>
      <c r="AD1747" t="s">
        <v>72</v>
      </c>
      <c r="AE1747">
        <v>2021</v>
      </c>
      <c r="AF1747">
        <v>2021</v>
      </c>
      <c r="AU1747"/>
    </row>
    <row r="1748" spans="1:47" x14ac:dyDescent="0.35">
      <c r="A1748" t="s">
        <v>128</v>
      </c>
      <c r="C1748" t="s">
        <v>149</v>
      </c>
      <c r="D1748" t="s">
        <v>150</v>
      </c>
      <c r="E1748" t="s">
        <v>162</v>
      </c>
      <c r="K1748" t="s">
        <v>185</v>
      </c>
      <c r="L1748" t="s">
        <v>122</v>
      </c>
      <c r="M1748" s="14">
        <v>44273</v>
      </c>
      <c r="N1748" s="14">
        <v>44273</v>
      </c>
      <c r="P1748">
        <v>61819.06</v>
      </c>
      <c r="X1748" t="s">
        <v>119</v>
      </c>
      <c r="Y1748">
        <v>3</v>
      </c>
      <c r="Z1748">
        <v>3</v>
      </c>
      <c r="AA1748">
        <v>2021</v>
      </c>
      <c r="AB1748">
        <v>0</v>
      </c>
      <c r="AC1748" t="s">
        <v>8</v>
      </c>
      <c r="AD1748" t="s">
        <v>8</v>
      </c>
      <c r="AE1748">
        <v>2021</v>
      </c>
      <c r="AF1748">
        <v>2021</v>
      </c>
      <c r="AU1748"/>
    </row>
    <row r="1749" spans="1:47" x14ac:dyDescent="0.35">
      <c r="A1749" t="s">
        <v>165</v>
      </c>
      <c r="C1749" t="s">
        <v>149</v>
      </c>
      <c r="D1749" t="s">
        <v>150</v>
      </c>
      <c r="E1749" t="s">
        <v>121</v>
      </c>
      <c r="J1749" t="s">
        <v>6</v>
      </c>
      <c r="K1749" t="s">
        <v>185</v>
      </c>
      <c r="L1749" t="s">
        <v>122</v>
      </c>
      <c r="M1749" s="14">
        <v>44260</v>
      </c>
      <c r="N1749" s="14">
        <v>44273</v>
      </c>
      <c r="P1749">
        <v>26104.78</v>
      </c>
      <c r="X1749" t="s">
        <v>124</v>
      </c>
      <c r="Y1749">
        <v>3</v>
      </c>
      <c r="Z1749">
        <v>3</v>
      </c>
      <c r="AA1749">
        <v>2021</v>
      </c>
      <c r="AB1749">
        <v>0</v>
      </c>
      <c r="AC1749" t="s">
        <v>8</v>
      </c>
      <c r="AD1749" t="s">
        <v>8</v>
      </c>
      <c r="AE1749">
        <v>2021</v>
      </c>
      <c r="AF1749">
        <v>2021</v>
      </c>
      <c r="AU1749"/>
    </row>
    <row r="1750" spans="1:47" x14ac:dyDescent="0.35">
      <c r="A1750" t="s">
        <v>148</v>
      </c>
      <c r="C1750" t="s">
        <v>149</v>
      </c>
      <c r="D1750" t="s">
        <v>150</v>
      </c>
      <c r="E1750" t="s">
        <v>121</v>
      </c>
      <c r="I1750" t="s">
        <v>1</v>
      </c>
      <c r="J1750" t="s">
        <v>6</v>
      </c>
      <c r="K1750" t="s">
        <v>185</v>
      </c>
      <c r="L1750" t="s">
        <v>122</v>
      </c>
      <c r="M1750" s="14">
        <v>44260</v>
      </c>
      <c r="N1750" s="14">
        <v>44273</v>
      </c>
      <c r="P1750">
        <v>35714.29</v>
      </c>
      <c r="X1750" t="s">
        <v>152</v>
      </c>
      <c r="Y1750">
        <v>3</v>
      </c>
      <c r="Z1750">
        <v>3</v>
      </c>
      <c r="AA1750">
        <v>2021</v>
      </c>
      <c r="AB1750">
        <v>0</v>
      </c>
      <c r="AC1750" t="s">
        <v>8</v>
      </c>
      <c r="AD1750" t="s">
        <v>8</v>
      </c>
      <c r="AE1750">
        <v>2021</v>
      </c>
      <c r="AF1750">
        <v>2021</v>
      </c>
      <c r="AU1750"/>
    </row>
    <row r="1751" spans="1:47" x14ac:dyDescent="0.35">
      <c r="A1751" t="s">
        <v>143</v>
      </c>
      <c r="B1751" t="s">
        <v>48</v>
      </c>
      <c r="C1751" t="s">
        <v>149</v>
      </c>
      <c r="D1751" t="s">
        <v>159</v>
      </c>
      <c r="E1751" t="s">
        <v>121</v>
      </c>
      <c r="G1751" t="s">
        <v>1</v>
      </c>
      <c r="K1751" t="s">
        <v>185</v>
      </c>
      <c r="L1751" t="s">
        <v>122</v>
      </c>
      <c r="M1751" s="14">
        <v>44273</v>
      </c>
      <c r="N1751" s="14">
        <v>44273</v>
      </c>
      <c r="O1751">
        <v>0</v>
      </c>
      <c r="P1751">
        <v>547619.05000000005</v>
      </c>
      <c r="R1751">
        <v>2220510000</v>
      </c>
      <c r="S1751">
        <v>161020000</v>
      </c>
      <c r="V1751" t="s">
        <v>143</v>
      </c>
      <c r="W1751" t="s">
        <v>194</v>
      </c>
      <c r="X1751" t="s">
        <v>144</v>
      </c>
      <c r="Y1751">
        <v>3</v>
      </c>
      <c r="Z1751">
        <v>3</v>
      </c>
      <c r="AA1751">
        <v>2021</v>
      </c>
      <c r="AB1751">
        <v>547619.05000000005</v>
      </c>
      <c r="AC1751" t="s">
        <v>10</v>
      </c>
      <c r="AD1751" t="s">
        <v>72</v>
      </c>
      <c r="AE1751">
        <v>2021</v>
      </c>
      <c r="AF1751">
        <v>2021</v>
      </c>
      <c r="AU1751"/>
    </row>
    <row r="1752" spans="1:47" x14ac:dyDescent="0.35">
      <c r="A1752" t="s">
        <v>148</v>
      </c>
      <c r="C1752" t="s">
        <v>149</v>
      </c>
      <c r="D1752" t="s">
        <v>159</v>
      </c>
      <c r="E1752" t="s">
        <v>162</v>
      </c>
      <c r="G1752" t="s">
        <v>1</v>
      </c>
      <c r="K1752" t="s">
        <v>185</v>
      </c>
      <c r="L1752" t="s">
        <v>122</v>
      </c>
      <c r="M1752" s="14">
        <v>44273</v>
      </c>
      <c r="N1752" s="14">
        <v>44273</v>
      </c>
      <c r="O1752">
        <v>0</v>
      </c>
      <c r="P1752">
        <v>37162.43</v>
      </c>
      <c r="R1752">
        <v>2110220000</v>
      </c>
      <c r="S1752">
        <v>161008000</v>
      </c>
      <c r="V1752" t="s">
        <v>148</v>
      </c>
      <c r="W1752" t="s">
        <v>224</v>
      </c>
      <c r="X1752" t="s">
        <v>152</v>
      </c>
      <c r="Y1752">
        <v>3</v>
      </c>
      <c r="Z1752">
        <v>3</v>
      </c>
      <c r="AA1752">
        <v>2021</v>
      </c>
      <c r="AB1752">
        <v>37162.43</v>
      </c>
      <c r="AC1752" t="s">
        <v>10</v>
      </c>
      <c r="AD1752" t="s">
        <v>72</v>
      </c>
      <c r="AE1752">
        <v>2021</v>
      </c>
      <c r="AF1752">
        <v>2021</v>
      </c>
      <c r="AU1752"/>
    </row>
    <row r="1753" spans="1:47" x14ac:dyDescent="0.35">
      <c r="A1753" t="s">
        <v>160</v>
      </c>
      <c r="B1753" t="s">
        <v>50</v>
      </c>
      <c r="C1753" t="s">
        <v>149</v>
      </c>
      <c r="D1753" t="s">
        <v>159</v>
      </c>
      <c r="E1753" t="s">
        <v>162</v>
      </c>
      <c r="G1753" t="s">
        <v>1</v>
      </c>
      <c r="K1753" t="s">
        <v>185</v>
      </c>
      <c r="L1753" t="s">
        <v>122</v>
      </c>
      <c r="M1753" s="14">
        <v>44274</v>
      </c>
      <c r="N1753" s="14">
        <v>44274</v>
      </c>
      <c r="O1753">
        <v>0</v>
      </c>
      <c r="P1753">
        <v>660.95</v>
      </c>
      <c r="R1753">
        <v>2110672000</v>
      </c>
      <c r="S1753">
        <v>162300000</v>
      </c>
      <c r="V1753" t="s">
        <v>160</v>
      </c>
      <c r="W1753" t="s">
        <v>209</v>
      </c>
      <c r="X1753" t="s">
        <v>161</v>
      </c>
      <c r="Y1753">
        <v>3</v>
      </c>
      <c r="Z1753">
        <v>3</v>
      </c>
      <c r="AA1753">
        <v>2021</v>
      </c>
      <c r="AB1753">
        <v>660.95</v>
      </c>
      <c r="AC1753" t="s">
        <v>10</v>
      </c>
      <c r="AD1753" t="s">
        <v>72</v>
      </c>
      <c r="AE1753">
        <v>2021</v>
      </c>
      <c r="AF1753">
        <v>2021</v>
      </c>
      <c r="AU1753"/>
    </row>
    <row r="1754" spans="1:47" x14ac:dyDescent="0.35">
      <c r="A1754" t="s">
        <v>160</v>
      </c>
      <c r="B1754" t="s">
        <v>25</v>
      </c>
      <c r="C1754" t="s">
        <v>149</v>
      </c>
      <c r="D1754" t="s">
        <v>159</v>
      </c>
      <c r="E1754" t="s">
        <v>162</v>
      </c>
      <c r="G1754" t="s">
        <v>1</v>
      </c>
      <c r="K1754" t="s">
        <v>185</v>
      </c>
      <c r="L1754" t="s">
        <v>122</v>
      </c>
      <c r="M1754" s="14">
        <v>44274</v>
      </c>
      <c r="N1754" s="14">
        <v>44274</v>
      </c>
      <c r="O1754">
        <v>0</v>
      </c>
      <c r="P1754">
        <v>786.26</v>
      </c>
      <c r="R1754">
        <v>2110672000</v>
      </c>
      <c r="S1754">
        <v>161300000</v>
      </c>
      <c r="V1754" t="s">
        <v>160</v>
      </c>
      <c r="W1754" t="s">
        <v>192</v>
      </c>
      <c r="X1754" t="s">
        <v>161</v>
      </c>
      <c r="Y1754">
        <v>3</v>
      </c>
      <c r="Z1754">
        <v>3</v>
      </c>
      <c r="AA1754">
        <v>2021</v>
      </c>
      <c r="AB1754">
        <v>786.26</v>
      </c>
      <c r="AC1754" t="s">
        <v>10</v>
      </c>
      <c r="AD1754" t="s">
        <v>72</v>
      </c>
      <c r="AE1754">
        <v>2021</v>
      </c>
      <c r="AF1754">
        <v>2021</v>
      </c>
      <c r="AU1754"/>
    </row>
    <row r="1755" spans="1:47" x14ac:dyDescent="0.35">
      <c r="A1755" t="s">
        <v>160</v>
      </c>
      <c r="B1755" t="s">
        <v>26</v>
      </c>
      <c r="C1755" t="s">
        <v>149</v>
      </c>
      <c r="D1755" t="s">
        <v>159</v>
      </c>
      <c r="E1755" t="s">
        <v>162</v>
      </c>
      <c r="G1755" t="s">
        <v>1</v>
      </c>
      <c r="K1755" t="s">
        <v>185</v>
      </c>
      <c r="L1755" t="s">
        <v>122</v>
      </c>
      <c r="M1755" s="14">
        <v>44274</v>
      </c>
      <c r="N1755" s="14">
        <v>44274</v>
      </c>
      <c r="O1755">
        <v>0</v>
      </c>
      <c r="P1755">
        <v>553.51</v>
      </c>
      <c r="R1755">
        <v>2110672000</v>
      </c>
      <c r="S1755">
        <v>162300000</v>
      </c>
      <c r="V1755" t="s">
        <v>160</v>
      </c>
      <c r="W1755" t="s">
        <v>209</v>
      </c>
      <c r="X1755" t="s">
        <v>161</v>
      </c>
      <c r="Y1755">
        <v>3</v>
      </c>
      <c r="Z1755">
        <v>3</v>
      </c>
      <c r="AA1755">
        <v>2021</v>
      </c>
      <c r="AB1755">
        <v>553.51</v>
      </c>
      <c r="AC1755" t="s">
        <v>10</v>
      </c>
      <c r="AD1755" t="s">
        <v>72</v>
      </c>
      <c r="AE1755">
        <v>2021</v>
      </c>
      <c r="AF1755">
        <v>2021</v>
      </c>
      <c r="AU1755"/>
    </row>
    <row r="1756" spans="1:47" x14ac:dyDescent="0.35">
      <c r="A1756" t="s">
        <v>160</v>
      </c>
      <c r="B1756" t="s">
        <v>26</v>
      </c>
      <c r="C1756" t="s">
        <v>149</v>
      </c>
      <c r="D1756" t="s">
        <v>159</v>
      </c>
      <c r="E1756" t="s">
        <v>162</v>
      </c>
      <c r="G1756" t="s">
        <v>1</v>
      </c>
      <c r="K1756" t="s">
        <v>185</v>
      </c>
      <c r="L1756" t="s">
        <v>122</v>
      </c>
      <c r="M1756" s="14">
        <v>44274</v>
      </c>
      <c r="N1756" s="14">
        <v>44274</v>
      </c>
      <c r="O1756">
        <v>0</v>
      </c>
      <c r="P1756">
        <v>792.65</v>
      </c>
      <c r="R1756">
        <v>2110672000</v>
      </c>
      <c r="S1756">
        <v>161016000</v>
      </c>
      <c r="V1756" t="s">
        <v>160</v>
      </c>
      <c r="W1756" t="s">
        <v>201</v>
      </c>
      <c r="X1756" t="s">
        <v>161</v>
      </c>
      <c r="Y1756">
        <v>3</v>
      </c>
      <c r="Z1756">
        <v>3</v>
      </c>
      <c r="AA1756">
        <v>2021</v>
      </c>
      <c r="AB1756">
        <v>792.65</v>
      </c>
      <c r="AC1756" t="s">
        <v>10</v>
      </c>
      <c r="AD1756" t="s">
        <v>72</v>
      </c>
      <c r="AE1756">
        <v>2021</v>
      </c>
      <c r="AF1756">
        <v>2021</v>
      </c>
      <c r="AU1756"/>
    </row>
    <row r="1757" spans="1:47" x14ac:dyDescent="0.35">
      <c r="A1757" t="s">
        <v>160</v>
      </c>
      <c r="B1757" t="s">
        <v>26</v>
      </c>
      <c r="C1757" t="s">
        <v>149</v>
      </c>
      <c r="D1757" t="s">
        <v>159</v>
      </c>
      <c r="E1757" t="s">
        <v>162</v>
      </c>
      <c r="G1757" t="s">
        <v>1</v>
      </c>
      <c r="K1757" t="s">
        <v>185</v>
      </c>
      <c r="L1757" t="s">
        <v>122</v>
      </c>
      <c r="M1757" s="14">
        <v>44274</v>
      </c>
      <c r="N1757" s="14">
        <v>44274</v>
      </c>
      <c r="O1757">
        <v>0</v>
      </c>
      <c r="P1757">
        <v>3282.43</v>
      </c>
      <c r="R1757">
        <v>2110672000</v>
      </c>
      <c r="S1757">
        <v>161016000</v>
      </c>
      <c r="V1757" t="s">
        <v>160</v>
      </c>
      <c r="W1757" t="s">
        <v>201</v>
      </c>
      <c r="X1757" t="s">
        <v>161</v>
      </c>
      <c r="Y1757">
        <v>3</v>
      </c>
      <c r="Z1757">
        <v>3</v>
      </c>
      <c r="AA1757">
        <v>2021</v>
      </c>
      <c r="AB1757">
        <v>3282.43</v>
      </c>
      <c r="AC1757" t="s">
        <v>10</v>
      </c>
      <c r="AD1757" t="s">
        <v>72</v>
      </c>
      <c r="AE1757">
        <v>2021</v>
      </c>
      <c r="AF1757">
        <v>2021</v>
      </c>
      <c r="AU1757"/>
    </row>
    <row r="1758" spans="1:47" x14ac:dyDescent="0.35">
      <c r="A1758" t="s">
        <v>193</v>
      </c>
      <c r="B1758" t="s">
        <v>29</v>
      </c>
      <c r="C1758" t="s">
        <v>149</v>
      </c>
      <c r="D1758" t="s">
        <v>159</v>
      </c>
      <c r="E1758" t="s">
        <v>162</v>
      </c>
      <c r="G1758" t="s">
        <v>1</v>
      </c>
      <c r="K1758" t="s">
        <v>185</v>
      </c>
      <c r="L1758" t="s">
        <v>122</v>
      </c>
      <c r="M1758" s="14">
        <v>44274</v>
      </c>
      <c r="N1758" s="14">
        <v>44274</v>
      </c>
      <c r="O1758">
        <v>0</v>
      </c>
      <c r="P1758">
        <v>10707.57</v>
      </c>
      <c r="R1758">
        <v>2110700000</v>
      </c>
      <c r="S1758">
        <v>162600000</v>
      </c>
      <c r="V1758" t="s">
        <v>193</v>
      </c>
      <c r="W1758" t="s">
        <v>196</v>
      </c>
      <c r="X1758" t="s">
        <v>161</v>
      </c>
      <c r="Y1758">
        <v>3</v>
      </c>
      <c r="Z1758">
        <v>3</v>
      </c>
      <c r="AA1758">
        <v>2021</v>
      </c>
      <c r="AB1758">
        <v>10707.57</v>
      </c>
      <c r="AC1758" t="s">
        <v>10</v>
      </c>
      <c r="AD1758" t="s">
        <v>72</v>
      </c>
      <c r="AE1758">
        <v>2021</v>
      </c>
      <c r="AF1758">
        <v>2021</v>
      </c>
      <c r="AU1758"/>
    </row>
    <row r="1759" spans="1:47" x14ac:dyDescent="0.35">
      <c r="A1759" t="s">
        <v>193</v>
      </c>
      <c r="B1759" t="s">
        <v>29</v>
      </c>
      <c r="C1759" t="s">
        <v>149</v>
      </c>
      <c r="D1759" t="s">
        <v>159</v>
      </c>
      <c r="E1759" t="s">
        <v>162</v>
      </c>
      <c r="G1759" t="s">
        <v>1</v>
      </c>
      <c r="K1759" t="s">
        <v>185</v>
      </c>
      <c r="L1759" t="s">
        <v>122</v>
      </c>
      <c r="M1759" s="14">
        <v>44274</v>
      </c>
      <c r="N1759" s="14">
        <v>44274</v>
      </c>
      <c r="O1759">
        <v>0</v>
      </c>
      <c r="P1759">
        <v>119.05</v>
      </c>
      <c r="R1759">
        <v>2110700000</v>
      </c>
      <c r="S1759">
        <v>161900000</v>
      </c>
      <c r="V1759" t="s">
        <v>193</v>
      </c>
      <c r="W1759" t="s">
        <v>199</v>
      </c>
      <c r="X1759" t="s">
        <v>161</v>
      </c>
      <c r="Y1759">
        <v>3</v>
      </c>
      <c r="Z1759">
        <v>3</v>
      </c>
      <c r="AA1759">
        <v>2021</v>
      </c>
      <c r="AB1759">
        <v>119.05</v>
      </c>
      <c r="AC1759" t="s">
        <v>10</v>
      </c>
      <c r="AD1759" t="s">
        <v>72</v>
      </c>
      <c r="AE1759">
        <v>2021</v>
      </c>
      <c r="AF1759">
        <v>2021</v>
      </c>
      <c r="AU1759"/>
    </row>
    <row r="1760" spans="1:47" x14ac:dyDescent="0.35">
      <c r="A1760" t="s">
        <v>193</v>
      </c>
      <c r="B1760" t="s">
        <v>29</v>
      </c>
      <c r="C1760" t="s">
        <v>149</v>
      </c>
      <c r="D1760" t="s">
        <v>159</v>
      </c>
      <c r="E1760" t="s">
        <v>162</v>
      </c>
      <c r="G1760" t="s">
        <v>1</v>
      </c>
      <c r="K1760" t="s">
        <v>185</v>
      </c>
      <c r="L1760" t="s">
        <v>122</v>
      </c>
      <c r="M1760" s="14">
        <v>44274</v>
      </c>
      <c r="N1760" s="14">
        <v>44274</v>
      </c>
      <c r="O1760">
        <v>0</v>
      </c>
      <c r="P1760">
        <v>47.62</v>
      </c>
      <c r="R1760">
        <v>2110700000</v>
      </c>
      <c r="S1760">
        <v>162600000</v>
      </c>
      <c r="V1760" t="s">
        <v>193</v>
      </c>
      <c r="W1760" t="s">
        <v>196</v>
      </c>
      <c r="X1760" t="s">
        <v>161</v>
      </c>
      <c r="Y1760">
        <v>3</v>
      </c>
      <c r="Z1760">
        <v>3</v>
      </c>
      <c r="AA1760">
        <v>2021</v>
      </c>
      <c r="AB1760">
        <v>47.62</v>
      </c>
      <c r="AC1760" t="s">
        <v>10</v>
      </c>
      <c r="AD1760" t="s">
        <v>72</v>
      </c>
      <c r="AE1760">
        <v>2021</v>
      </c>
      <c r="AF1760">
        <v>2021</v>
      </c>
      <c r="AU1760"/>
    </row>
    <row r="1761" spans="1:47" x14ac:dyDescent="0.35">
      <c r="A1761" t="s">
        <v>160</v>
      </c>
      <c r="B1761" t="s">
        <v>25</v>
      </c>
      <c r="C1761" t="s">
        <v>149</v>
      </c>
      <c r="D1761" t="s">
        <v>159</v>
      </c>
      <c r="E1761" t="s">
        <v>162</v>
      </c>
      <c r="G1761" t="s">
        <v>1</v>
      </c>
      <c r="K1761" t="s">
        <v>185</v>
      </c>
      <c r="L1761" t="s">
        <v>122</v>
      </c>
      <c r="M1761" s="14">
        <v>44274</v>
      </c>
      <c r="N1761" s="14">
        <v>44274</v>
      </c>
      <c r="O1761">
        <v>0</v>
      </c>
      <c r="P1761">
        <v>209.29</v>
      </c>
      <c r="R1761">
        <v>2110672000</v>
      </c>
      <c r="S1761">
        <v>161300000</v>
      </c>
      <c r="V1761" t="s">
        <v>160</v>
      </c>
      <c r="W1761" t="s">
        <v>192</v>
      </c>
      <c r="X1761" t="s">
        <v>161</v>
      </c>
      <c r="Y1761">
        <v>3</v>
      </c>
      <c r="Z1761">
        <v>3</v>
      </c>
      <c r="AA1761">
        <v>2021</v>
      </c>
      <c r="AB1761">
        <v>209.29</v>
      </c>
      <c r="AC1761" t="s">
        <v>10</v>
      </c>
      <c r="AD1761" t="s">
        <v>72</v>
      </c>
      <c r="AE1761">
        <v>2021</v>
      </c>
      <c r="AF1761">
        <v>2021</v>
      </c>
      <c r="AU1761"/>
    </row>
    <row r="1762" spans="1:47" x14ac:dyDescent="0.35">
      <c r="A1762" t="s">
        <v>160</v>
      </c>
      <c r="B1762" t="s">
        <v>25</v>
      </c>
      <c r="C1762" t="s">
        <v>149</v>
      </c>
      <c r="D1762" t="s">
        <v>159</v>
      </c>
      <c r="E1762" t="s">
        <v>162</v>
      </c>
      <c r="G1762" t="s">
        <v>1</v>
      </c>
      <c r="K1762" t="s">
        <v>185</v>
      </c>
      <c r="L1762" t="s">
        <v>122</v>
      </c>
      <c r="M1762" s="14">
        <v>44274</v>
      </c>
      <c r="N1762" s="14">
        <v>44274</v>
      </c>
      <c r="O1762">
        <v>0</v>
      </c>
      <c r="P1762">
        <v>115.46</v>
      </c>
      <c r="R1762">
        <v>2110672000</v>
      </c>
      <c r="S1762">
        <v>161600000</v>
      </c>
      <c r="V1762" t="s">
        <v>160</v>
      </c>
      <c r="W1762" t="s">
        <v>198</v>
      </c>
      <c r="X1762" t="s">
        <v>161</v>
      </c>
      <c r="Y1762">
        <v>3</v>
      </c>
      <c r="Z1762">
        <v>3</v>
      </c>
      <c r="AA1762">
        <v>2021</v>
      </c>
      <c r="AB1762">
        <v>115.46</v>
      </c>
      <c r="AC1762" t="s">
        <v>10</v>
      </c>
      <c r="AD1762" t="s">
        <v>72</v>
      </c>
      <c r="AE1762">
        <v>2021</v>
      </c>
      <c r="AF1762">
        <v>2021</v>
      </c>
      <c r="AU1762"/>
    </row>
    <row r="1763" spans="1:47" x14ac:dyDescent="0.35">
      <c r="A1763" t="s">
        <v>133</v>
      </c>
      <c r="B1763" t="s">
        <v>41</v>
      </c>
      <c r="C1763" t="s">
        <v>149</v>
      </c>
      <c r="D1763" t="s">
        <v>150</v>
      </c>
      <c r="E1763" t="s">
        <v>121</v>
      </c>
      <c r="G1763" t="s">
        <v>1</v>
      </c>
      <c r="H1763" t="s">
        <v>206</v>
      </c>
      <c r="K1763" t="s">
        <v>185</v>
      </c>
      <c r="L1763" t="s">
        <v>122</v>
      </c>
      <c r="M1763" s="14">
        <v>44274</v>
      </c>
      <c r="N1763" s="14">
        <v>44274</v>
      </c>
      <c r="O1763">
        <v>0</v>
      </c>
      <c r="P1763">
        <v>-3316.26</v>
      </c>
      <c r="R1763">
        <v>2220110000</v>
      </c>
      <c r="S1763">
        <v>161001000</v>
      </c>
      <c r="V1763" t="s">
        <v>133</v>
      </c>
      <c r="W1763" t="s">
        <v>195</v>
      </c>
      <c r="X1763" t="s">
        <v>134</v>
      </c>
      <c r="Y1763">
        <v>3</v>
      </c>
      <c r="Z1763">
        <v>3</v>
      </c>
      <c r="AA1763">
        <v>2021</v>
      </c>
      <c r="AB1763">
        <v>3316.26</v>
      </c>
      <c r="AC1763" t="s">
        <v>10</v>
      </c>
      <c r="AD1763" t="s">
        <v>237</v>
      </c>
      <c r="AE1763">
        <v>2021</v>
      </c>
      <c r="AF1763">
        <v>2021</v>
      </c>
      <c r="AU1763"/>
    </row>
    <row r="1764" spans="1:47" x14ac:dyDescent="0.35">
      <c r="A1764" t="s">
        <v>148</v>
      </c>
      <c r="C1764" t="s">
        <v>149</v>
      </c>
      <c r="D1764" t="s">
        <v>150</v>
      </c>
      <c r="E1764" t="s">
        <v>121</v>
      </c>
      <c r="I1764" t="s">
        <v>1</v>
      </c>
      <c r="J1764" t="s">
        <v>5</v>
      </c>
      <c r="K1764" t="s">
        <v>185</v>
      </c>
      <c r="L1764" t="s">
        <v>122</v>
      </c>
      <c r="M1764" s="14">
        <v>44256</v>
      </c>
      <c r="N1764" s="14">
        <v>44274</v>
      </c>
      <c r="P1764">
        <v>392831.56</v>
      </c>
      <c r="X1764" t="s">
        <v>152</v>
      </c>
      <c r="Y1764">
        <v>3</v>
      </c>
      <c r="Z1764">
        <v>3</v>
      </c>
      <c r="AA1764">
        <v>2021</v>
      </c>
      <c r="AB1764">
        <v>0</v>
      </c>
      <c r="AC1764" t="s">
        <v>8</v>
      </c>
      <c r="AD1764" t="s">
        <v>8</v>
      </c>
      <c r="AE1764">
        <v>2021</v>
      </c>
      <c r="AF1764">
        <v>2021</v>
      </c>
      <c r="AU1764"/>
    </row>
    <row r="1765" spans="1:47" x14ac:dyDescent="0.35">
      <c r="A1765" t="s">
        <v>143</v>
      </c>
      <c r="C1765" t="s">
        <v>149</v>
      </c>
      <c r="D1765" t="s">
        <v>150</v>
      </c>
      <c r="E1765" t="s">
        <v>121</v>
      </c>
      <c r="J1765" t="s">
        <v>6</v>
      </c>
      <c r="K1765" t="s">
        <v>185</v>
      </c>
      <c r="L1765" t="s">
        <v>122</v>
      </c>
      <c r="M1765" s="14">
        <v>44260</v>
      </c>
      <c r="N1765" s="14">
        <v>44274</v>
      </c>
      <c r="P1765">
        <v>22804.69</v>
      </c>
      <c r="X1765" t="s">
        <v>144</v>
      </c>
      <c r="Y1765">
        <v>3</v>
      </c>
      <c r="Z1765">
        <v>3</v>
      </c>
      <c r="AA1765">
        <v>2021</v>
      </c>
      <c r="AB1765">
        <v>0</v>
      </c>
      <c r="AC1765" t="s">
        <v>8</v>
      </c>
      <c r="AD1765" t="s">
        <v>8</v>
      </c>
      <c r="AE1765">
        <v>2021</v>
      </c>
      <c r="AF1765">
        <v>2021</v>
      </c>
      <c r="AU1765"/>
    </row>
    <row r="1766" spans="1:47" x14ac:dyDescent="0.35">
      <c r="A1766" t="s">
        <v>155</v>
      </c>
      <c r="C1766" t="s">
        <v>149</v>
      </c>
      <c r="D1766" t="s">
        <v>150</v>
      </c>
      <c r="E1766" t="s">
        <v>162</v>
      </c>
      <c r="K1766" t="s">
        <v>185</v>
      </c>
      <c r="L1766" t="s">
        <v>122</v>
      </c>
      <c r="M1766" s="14">
        <v>44274</v>
      </c>
      <c r="N1766" s="14">
        <v>44274</v>
      </c>
      <c r="P1766">
        <v>844207.68</v>
      </c>
      <c r="X1766" t="s">
        <v>156</v>
      </c>
      <c r="Y1766">
        <v>3</v>
      </c>
      <c r="Z1766">
        <v>3</v>
      </c>
      <c r="AA1766">
        <v>2021</v>
      </c>
      <c r="AB1766">
        <v>0</v>
      </c>
      <c r="AC1766" t="s">
        <v>8</v>
      </c>
      <c r="AD1766" t="s">
        <v>8</v>
      </c>
      <c r="AE1766">
        <v>2021</v>
      </c>
      <c r="AF1766">
        <v>2021</v>
      </c>
      <c r="AU1766"/>
    </row>
    <row r="1767" spans="1:47" x14ac:dyDescent="0.35">
      <c r="A1767" t="s">
        <v>155</v>
      </c>
      <c r="C1767" t="s">
        <v>149</v>
      </c>
      <c r="D1767" t="s">
        <v>150</v>
      </c>
      <c r="E1767" t="s">
        <v>121</v>
      </c>
      <c r="I1767" t="s">
        <v>1</v>
      </c>
      <c r="J1767" t="s">
        <v>6</v>
      </c>
      <c r="K1767" t="s">
        <v>185</v>
      </c>
      <c r="L1767" t="s">
        <v>122</v>
      </c>
      <c r="M1767" s="14">
        <v>44256</v>
      </c>
      <c r="N1767" s="14">
        <v>44274</v>
      </c>
      <c r="P1767">
        <v>428571.43</v>
      </c>
      <c r="X1767" t="s">
        <v>156</v>
      </c>
      <c r="Y1767">
        <v>3</v>
      </c>
      <c r="Z1767">
        <v>3</v>
      </c>
      <c r="AA1767">
        <v>2021</v>
      </c>
      <c r="AB1767">
        <v>0</v>
      </c>
      <c r="AC1767" t="s">
        <v>8</v>
      </c>
      <c r="AD1767" t="s">
        <v>8</v>
      </c>
      <c r="AE1767">
        <v>2021</v>
      </c>
      <c r="AF1767">
        <v>2021</v>
      </c>
      <c r="AU1767"/>
    </row>
    <row r="1768" spans="1:47" x14ac:dyDescent="0.35">
      <c r="A1768" t="s">
        <v>160</v>
      </c>
      <c r="B1768" t="s">
        <v>26</v>
      </c>
      <c r="C1768" t="s">
        <v>149</v>
      </c>
      <c r="D1768" t="s">
        <v>159</v>
      </c>
      <c r="E1768" t="s">
        <v>162</v>
      </c>
      <c r="G1768" t="s">
        <v>1</v>
      </c>
      <c r="K1768" t="s">
        <v>185</v>
      </c>
      <c r="L1768" t="s">
        <v>122</v>
      </c>
      <c r="M1768" s="14">
        <v>44274</v>
      </c>
      <c r="N1768" s="14">
        <v>44274</v>
      </c>
      <c r="O1768">
        <v>0</v>
      </c>
      <c r="P1768">
        <v>715.31</v>
      </c>
      <c r="R1768">
        <v>2110672000</v>
      </c>
      <c r="S1768">
        <v>162600000</v>
      </c>
      <c r="V1768" t="s">
        <v>160</v>
      </c>
      <c r="W1768" t="s">
        <v>196</v>
      </c>
      <c r="X1768" t="s">
        <v>161</v>
      </c>
      <c r="Y1768">
        <v>3</v>
      </c>
      <c r="Z1768">
        <v>3</v>
      </c>
      <c r="AA1768">
        <v>2021</v>
      </c>
      <c r="AB1768">
        <v>715.31</v>
      </c>
      <c r="AC1768" t="s">
        <v>10</v>
      </c>
      <c r="AD1768" t="s">
        <v>72</v>
      </c>
      <c r="AE1768">
        <v>2021</v>
      </c>
      <c r="AF1768">
        <v>2021</v>
      </c>
      <c r="AU1768"/>
    </row>
    <row r="1769" spans="1:47" x14ac:dyDescent="0.35">
      <c r="A1769" t="s">
        <v>160</v>
      </c>
      <c r="B1769" t="s">
        <v>26</v>
      </c>
      <c r="C1769" t="s">
        <v>149</v>
      </c>
      <c r="D1769" t="s">
        <v>159</v>
      </c>
      <c r="E1769" t="s">
        <v>162</v>
      </c>
      <c r="G1769" t="s">
        <v>1</v>
      </c>
      <c r="K1769" t="s">
        <v>185</v>
      </c>
      <c r="L1769" t="s">
        <v>122</v>
      </c>
      <c r="M1769" s="14">
        <v>44274</v>
      </c>
      <c r="N1769" s="14">
        <v>44274</v>
      </c>
      <c r="O1769">
        <v>0</v>
      </c>
      <c r="P1769">
        <v>920.25</v>
      </c>
      <c r="R1769">
        <v>2110672000</v>
      </c>
      <c r="S1769">
        <v>162600000</v>
      </c>
      <c r="V1769" t="s">
        <v>160</v>
      </c>
      <c r="W1769" t="s">
        <v>196</v>
      </c>
      <c r="X1769" t="s">
        <v>161</v>
      </c>
      <c r="Y1769">
        <v>3</v>
      </c>
      <c r="Z1769">
        <v>3</v>
      </c>
      <c r="AA1769">
        <v>2021</v>
      </c>
      <c r="AB1769">
        <v>920.25</v>
      </c>
      <c r="AC1769" t="s">
        <v>10</v>
      </c>
      <c r="AD1769" t="s">
        <v>72</v>
      </c>
      <c r="AE1769">
        <v>2021</v>
      </c>
      <c r="AF1769">
        <v>2021</v>
      </c>
      <c r="AU1769"/>
    </row>
    <row r="1770" spans="1:47" x14ac:dyDescent="0.35">
      <c r="A1770" t="s">
        <v>160</v>
      </c>
      <c r="B1770" t="s">
        <v>25</v>
      </c>
      <c r="C1770" t="s">
        <v>149</v>
      </c>
      <c r="D1770" t="s">
        <v>159</v>
      </c>
      <c r="E1770" t="s">
        <v>162</v>
      </c>
      <c r="G1770" t="s">
        <v>1</v>
      </c>
      <c r="K1770" t="s">
        <v>185</v>
      </c>
      <c r="L1770" t="s">
        <v>122</v>
      </c>
      <c r="M1770" s="14">
        <v>44277</v>
      </c>
      <c r="N1770" s="14">
        <v>44277</v>
      </c>
      <c r="O1770">
        <v>0</v>
      </c>
      <c r="P1770">
        <v>399.45</v>
      </c>
      <c r="R1770">
        <v>2110672000</v>
      </c>
      <c r="S1770">
        <v>161300000</v>
      </c>
      <c r="V1770" t="s">
        <v>160</v>
      </c>
      <c r="W1770" t="s">
        <v>192</v>
      </c>
      <c r="X1770" t="s">
        <v>161</v>
      </c>
      <c r="Y1770">
        <v>3</v>
      </c>
      <c r="Z1770">
        <v>3</v>
      </c>
      <c r="AA1770">
        <v>2021</v>
      </c>
      <c r="AB1770">
        <v>399.45</v>
      </c>
      <c r="AC1770" t="s">
        <v>10</v>
      </c>
      <c r="AD1770" t="s">
        <v>72</v>
      </c>
      <c r="AE1770">
        <v>2021</v>
      </c>
      <c r="AF1770">
        <v>2021</v>
      </c>
      <c r="AU1770"/>
    </row>
    <row r="1771" spans="1:47" x14ac:dyDescent="0.35">
      <c r="A1771" t="s">
        <v>160</v>
      </c>
      <c r="B1771" t="s">
        <v>50</v>
      </c>
      <c r="C1771" t="s">
        <v>149</v>
      </c>
      <c r="D1771" t="s">
        <v>159</v>
      </c>
      <c r="E1771" t="s">
        <v>162</v>
      </c>
      <c r="G1771" t="s">
        <v>1</v>
      </c>
      <c r="K1771" t="s">
        <v>185</v>
      </c>
      <c r="L1771" t="s">
        <v>122</v>
      </c>
      <c r="M1771" s="14">
        <v>44277</v>
      </c>
      <c r="N1771" s="14">
        <v>44277</v>
      </c>
      <c r="O1771">
        <v>0</v>
      </c>
      <c r="P1771">
        <v>2987.48</v>
      </c>
      <c r="R1771">
        <v>2110672000</v>
      </c>
      <c r="S1771">
        <v>162300000</v>
      </c>
      <c r="V1771" t="s">
        <v>160</v>
      </c>
      <c r="W1771" t="s">
        <v>209</v>
      </c>
      <c r="X1771" t="s">
        <v>161</v>
      </c>
      <c r="Y1771">
        <v>3</v>
      </c>
      <c r="Z1771">
        <v>3</v>
      </c>
      <c r="AA1771">
        <v>2021</v>
      </c>
      <c r="AB1771">
        <v>2987.48</v>
      </c>
      <c r="AC1771" t="s">
        <v>10</v>
      </c>
      <c r="AD1771" t="s">
        <v>72</v>
      </c>
      <c r="AE1771">
        <v>2021</v>
      </c>
      <c r="AF1771">
        <v>2021</v>
      </c>
      <c r="AU1771"/>
    </row>
    <row r="1772" spans="1:47" x14ac:dyDescent="0.35">
      <c r="A1772" t="s">
        <v>193</v>
      </c>
      <c r="B1772" t="s">
        <v>29</v>
      </c>
      <c r="C1772" t="s">
        <v>149</v>
      </c>
      <c r="D1772" t="s">
        <v>159</v>
      </c>
      <c r="E1772" t="s">
        <v>162</v>
      </c>
      <c r="G1772" t="s">
        <v>1</v>
      </c>
      <c r="K1772" t="s">
        <v>185</v>
      </c>
      <c r="L1772" t="s">
        <v>122</v>
      </c>
      <c r="M1772" s="14">
        <v>44277</v>
      </c>
      <c r="N1772" s="14">
        <v>44277</v>
      </c>
      <c r="O1772">
        <v>0</v>
      </c>
      <c r="P1772">
        <v>3509.62</v>
      </c>
      <c r="R1772">
        <v>2110700000</v>
      </c>
      <c r="S1772">
        <v>162800000</v>
      </c>
      <c r="V1772" t="s">
        <v>193</v>
      </c>
      <c r="W1772" t="s">
        <v>204</v>
      </c>
      <c r="X1772" t="s">
        <v>161</v>
      </c>
      <c r="Y1772">
        <v>3</v>
      </c>
      <c r="Z1772">
        <v>3</v>
      </c>
      <c r="AA1772">
        <v>2021</v>
      </c>
      <c r="AB1772">
        <v>3509.62</v>
      </c>
      <c r="AC1772" t="s">
        <v>10</v>
      </c>
      <c r="AD1772" t="s">
        <v>72</v>
      </c>
      <c r="AE1772">
        <v>2021</v>
      </c>
      <c r="AF1772">
        <v>2021</v>
      </c>
      <c r="AU1772"/>
    </row>
    <row r="1773" spans="1:47" x14ac:dyDescent="0.35">
      <c r="A1773" t="s">
        <v>160</v>
      </c>
      <c r="B1773" t="s">
        <v>25</v>
      </c>
      <c r="C1773" t="s">
        <v>149</v>
      </c>
      <c r="D1773" t="s">
        <v>159</v>
      </c>
      <c r="E1773" t="s">
        <v>162</v>
      </c>
      <c r="G1773" t="s">
        <v>1</v>
      </c>
      <c r="K1773" t="s">
        <v>185</v>
      </c>
      <c r="L1773" t="s">
        <v>122</v>
      </c>
      <c r="M1773" s="14">
        <v>44277</v>
      </c>
      <c r="N1773" s="14">
        <v>44277</v>
      </c>
      <c r="O1773">
        <v>0</v>
      </c>
      <c r="P1773">
        <v>179.72</v>
      </c>
      <c r="R1773">
        <v>2110672000</v>
      </c>
      <c r="S1773">
        <v>161600000</v>
      </c>
      <c r="V1773" t="s">
        <v>160</v>
      </c>
      <c r="W1773" t="s">
        <v>198</v>
      </c>
      <c r="X1773" t="s">
        <v>161</v>
      </c>
      <c r="Y1773">
        <v>3</v>
      </c>
      <c r="Z1773">
        <v>3</v>
      </c>
      <c r="AA1773">
        <v>2021</v>
      </c>
      <c r="AB1773">
        <v>179.72</v>
      </c>
      <c r="AC1773" t="s">
        <v>10</v>
      </c>
      <c r="AD1773" t="s">
        <v>72</v>
      </c>
      <c r="AE1773">
        <v>2021</v>
      </c>
      <c r="AF1773">
        <v>2021</v>
      </c>
      <c r="AU1773"/>
    </row>
    <row r="1774" spans="1:47" x14ac:dyDescent="0.35">
      <c r="A1774" t="s">
        <v>233</v>
      </c>
      <c r="C1774" t="s">
        <v>149</v>
      </c>
      <c r="D1774" t="s">
        <v>159</v>
      </c>
      <c r="E1774" t="s">
        <v>162</v>
      </c>
      <c r="G1774" t="s">
        <v>1</v>
      </c>
      <c r="K1774" t="s">
        <v>185</v>
      </c>
      <c r="L1774" t="s">
        <v>122</v>
      </c>
      <c r="M1774" s="14">
        <v>44277</v>
      </c>
      <c r="N1774" s="14">
        <v>44277</v>
      </c>
      <c r="O1774">
        <v>0</v>
      </c>
      <c r="P1774">
        <v>2.46</v>
      </c>
      <c r="R1774">
        <v>2110510000</v>
      </c>
      <c r="S1774">
        <v>161020000</v>
      </c>
      <c r="V1774" t="s">
        <v>233</v>
      </c>
      <c r="W1774" t="s">
        <v>194</v>
      </c>
      <c r="X1774" t="s">
        <v>234</v>
      </c>
      <c r="Y1774">
        <v>3</v>
      </c>
      <c r="Z1774">
        <v>3</v>
      </c>
      <c r="AA1774">
        <v>2021</v>
      </c>
      <c r="AB1774">
        <v>2.46</v>
      </c>
      <c r="AC1774" t="s">
        <v>10</v>
      </c>
      <c r="AD1774" t="s">
        <v>72</v>
      </c>
      <c r="AE1774">
        <v>2021</v>
      </c>
      <c r="AF1774">
        <v>2021</v>
      </c>
      <c r="AU1774"/>
    </row>
    <row r="1775" spans="1:47" x14ac:dyDescent="0.35">
      <c r="A1775" t="s">
        <v>165</v>
      </c>
      <c r="C1775" t="s">
        <v>149</v>
      </c>
      <c r="D1775" t="s">
        <v>150</v>
      </c>
      <c r="E1775" t="s">
        <v>121</v>
      </c>
      <c r="J1775" t="s">
        <v>6</v>
      </c>
      <c r="K1775" t="s">
        <v>185</v>
      </c>
      <c r="L1775" t="s">
        <v>122</v>
      </c>
      <c r="M1775" s="14">
        <v>44270</v>
      </c>
      <c r="N1775" s="14">
        <v>44277</v>
      </c>
      <c r="P1775">
        <v>89119.29</v>
      </c>
      <c r="X1775" t="s">
        <v>124</v>
      </c>
      <c r="Y1775">
        <v>3</v>
      </c>
      <c r="Z1775">
        <v>3</v>
      </c>
      <c r="AA1775">
        <v>2021</v>
      </c>
      <c r="AB1775">
        <v>0</v>
      </c>
      <c r="AC1775" t="s">
        <v>8</v>
      </c>
      <c r="AD1775" t="s">
        <v>8</v>
      </c>
      <c r="AE1775">
        <v>2021</v>
      </c>
      <c r="AF1775">
        <v>2021</v>
      </c>
      <c r="AU1775"/>
    </row>
    <row r="1776" spans="1:47" x14ac:dyDescent="0.35">
      <c r="A1776" t="s">
        <v>118</v>
      </c>
      <c r="C1776" t="s">
        <v>149</v>
      </c>
      <c r="D1776" t="s">
        <v>150</v>
      </c>
      <c r="E1776" t="s">
        <v>162</v>
      </c>
      <c r="K1776" t="s">
        <v>185</v>
      </c>
      <c r="L1776" t="s">
        <v>122</v>
      </c>
      <c r="M1776" s="14">
        <v>44277</v>
      </c>
      <c r="N1776" s="14">
        <v>44277</v>
      </c>
      <c r="P1776">
        <v>1126491.69</v>
      </c>
      <c r="X1776" t="s">
        <v>119</v>
      </c>
      <c r="Y1776">
        <v>3</v>
      </c>
      <c r="Z1776">
        <v>3</v>
      </c>
      <c r="AA1776">
        <v>2021</v>
      </c>
      <c r="AB1776">
        <v>0</v>
      </c>
      <c r="AC1776" t="s">
        <v>8</v>
      </c>
      <c r="AD1776" t="s">
        <v>8</v>
      </c>
      <c r="AE1776">
        <v>2021</v>
      </c>
      <c r="AF1776">
        <v>2021</v>
      </c>
      <c r="AU1776"/>
    </row>
    <row r="1777" spans="1:47" x14ac:dyDescent="0.35">
      <c r="A1777" t="s">
        <v>130</v>
      </c>
      <c r="C1777" t="s">
        <v>149</v>
      </c>
      <c r="D1777" t="s">
        <v>150</v>
      </c>
      <c r="E1777" t="s">
        <v>162</v>
      </c>
      <c r="K1777" t="s">
        <v>185</v>
      </c>
      <c r="L1777" t="s">
        <v>122</v>
      </c>
      <c r="M1777" s="14">
        <v>44277</v>
      </c>
      <c r="N1777" s="14">
        <v>44277</v>
      </c>
      <c r="P1777">
        <v>24561.21</v>
      </c>
      <c r="X1777" t="s">
        <v>119</v>
      </c>
      <c r="Y1777">
        <v>3</v>
      </c>
      <c r="Z1777">
        <v>3</v>
      </c>
      <c r="AA1777">
        <v>2021</v>
      </c>
      <c r="AB1777">
        <v>0</v>
      </c>
      <c r="AC1777" t="s">
        <v>8</v>
      </c>
      <c r="AD1777" t="s">
        <v>8</v>
      </c>
      <c r="AE1777">
        <v>2021</v>
      </c>
      <c r="AF1777">
        <v>2021</v>
      </c>
      <c r="AU1777"/>
    </row>
    <row r="1778" spans="1:47" x14ac:dyDescent="0.35">
      <c r="A1778" t="s">
        <v>145</v>
      </c>
      <c r="C1778" t="s">
        <v>149</v>
      </c>
      <c r="D1778" t="s">
        <v>150</v>
      </c>
      <c r="E1778" t="s">
        <v>121</v>
      </c>
      <c r="J1778" t="s">
        <v>6</v>
      </c>
      <c r="K1778" t="s">
        <v>185</v>
      </c>
      <c r="L1778" t="s">
        <v>122</v>
      </c>
      <c r="M1778" s="14">
        <v>44267</v>
      </c>
      <c r="N1778" s="14">
        <v>44277</v>
      </c>
      <c r="P1778">
        <v>66830.87</v>
      </c>
      <c r="X1778" t="s">
        <v>144</v>
      </c>
      <c r="Y1778">
        <v>3</v>
      </c>
      <c r="Z1778">
        <v>3</v>
      </c>
      <c r="AA1778">
        <v>2021</v>
      </c>
      <c r="AB1778">
        <v>0</v>
      </c>
      <c r="AC1778" t="s">
        <v>8</v>
      </c>
      <c r="AD1778" t="s">
        <v>8</v>
      </c>
      <c r="AE1778">
        <v>2021</v>
      </c>
      <c r="AF1778">
        <v>2021</v>
      </c>
      <c r="AU1778"/>
    </row>
    <row r="1779" spans="1:47" x14ac:dyDescent="0.35">
      <c r="A1779" t="s">
        <v>171</v>
      </c>
      <c r="C1779" t="s">
        <v>149</v>
      </c>
      <c r="D1779" t="s">
        <v>150</v>
      </c>
      <c r="E1779" t="s">
        <v>121</v>
      </c>
      <c r="J1779" t="s">
        <v>6</v>
      </c>
      <c r="K1779" t="s">
        <v>185</v>
      </c>
      <c r="L1779" t="s">
        <v>122</v>
      </c>
      <c r="M1779" s="14">
        <v>44270</v>
      </c>
      <c r="N1779" s="14">
        <v>44277</v>
      </c>
      <c r="P1779">
        <v>122648.38</v>
      </c>
      <c r="X1779" t="s">
        <v>137</v>
      </c>
      <c r="Y1779">
        <v>3</v>
      </c>
      <c r="Z1779">
        <v>3</v>
      </c>
      <c r="AA1779">
        <v>2021</v>
      </c>
      <c r="AB1779">
        <v>0</v>
      </c>
      <c r="AC1779" t="s">
        <v>8</v>
      </c>
      <c r="AD1779" t="s">
        <v>8</v>
      </c>
      <c r="AE1779">
        <v>2021</v>
      </c>
      <c r="AF1779">
        <v>2021</v>
      </c>
      <c r="AU1779"/>
    </row>
    <row r="1780" spans="1:47" x14ac:dyDescent="0.35">
      <c r="A1780" t="s">
        <v>130</v>
      </c>
      <c r="C1780" t="s">
        <v>149</v>
      </c>
      <c r="D1780" t="s">
        <v>159</v>
      </c>
      <c r="E1780" t="s">
        <v>121</v>
      </c>
      <c r="J1780" t="s">
        <v>68</v>
      </c>
      <c r="K1780" t="s">
        <v>185</v>
      </c>
      <c r="L1780" t="s">
        <v>122</v>
      </c>
      <c r="M1780" s="14">
        <v>44271</v>
      </c>
      <c r="N1780" s="14">
        <v>44277</v>
      </c>
      <c r="P1780">
        <v>24561.21</v>
      </c>
      <c r="X1780" t="s">
        <v>119</v>
      </c>
      <c r="Y1780">
        <v>3</v>
      </c>
      <c r="Z1780">
        <v>3</v>
      </c>
      <c r="AA1780">
        <v>2021</v>
      </c>
      <c r="AB1780">
        <v>0</v>
      </c>
      <c r="AC1780" t="s">
        <v>8</v>
      </c>
      <c r="AD1780" t="s">
        <v>8</v>
      </c>
      <c r="AE1780">
        <v>2021</v>
      </c>
      <c r="AF1780">
        <v>2021</v>
      </c>
      <c r="AU1780"/>
    </row>
    <row r="1781" spans="1:47" x14ac:dyDescent="0.35">
      <c r="A1781" t="s">
        <v>123</v>
      </c>
      <c r="C1781" t="s">
        <v>149</v>
      </c>
      <c r="D1781" t="s">
        <v>150</v>
      </c>
      <c r="E1781" t="s">
        <v>121</v>
      </c>
      <c r="J1781" t="s">
        <v>6</v>
      </c>
      <c r="K1781" t="s">
        <v>185</v>
      </c>
      <c r="L1781" t="s">
        <v>122</v>
      </c>
      <c r="M1781" s="14">
        <v>44270</v>
      </c>
      <c r="N1781" s="14">
        <v>44277</v>
      </c>
      <c r="P1781">
        <v>7242.27</v>
      </c>
      <c r="X1781" t="s">
        <v>124</v>
      </c>
      <c r="Y1781">
        <v>3</v>
      </c>
      <c r="Z1781">
        <v>3</v>
      </c>
      <c r="AA1781">
        <v>2021</v>
      </c>
      <c r="AB1781">
        <v>0</v>
      </c>
      <c r="AC1781" t="s">
        <v>8</v>
      </c>
      <c r="AD1781" t="s">
        <v>8</v>
      </c>
      <c r="AE1781">
        <v>2021</v>
      </c>
      <c r="AF1781">
        <v>2021</v>
      </c>
      <c r="AU1781"/>
    </row>
    <row r="1782" spans="1:47" x14ac:dyDescent="0.35">
      <c r="A1782" t="s">
        <v>141</v>
      </c>
      <c r="C1782" t="s">
        <v>149</v>
      </c>
      <c r="D1782" t="s">
        <v>150</v>
      </c>
      <c r="E1782" t="s">
        <v>121</v>
      </c>
      <c r="I1782" t="s">
        <v>1</v>
      </c>
      <c r="J1782" t="s">
        <v>6</v>
      </c>
      <c r="K1782" t="s">
        <v>185</v>
      </c>
      <c r="L1782" t="s">
        <v>122</v>
      </c>
      <c r="M1782" s="14">
        <v>44256</v>
      </c>
      <c r="N1782" s="14">
        <v>44277</v>
      </c>
      <c r="P1782">
        <v>278005.71000000002</v>
      </c>
      <c r="X1782" t="s">
        <v>142</v>
      </c>
      <c r="Y1782">
        <v>3</v>
      </c>
      <c r="Z1782">
        <v>3</v>
      </c>
      <c r="AA1782">
        <v>2021</v>
      </c>
      <c r="AB1782">
        <v>0</v>
      </c>
      <c r="AC1782" t="s">
        <v>8</v>
      </c>
      <c r="AD1782" t="s">
        <v>8</v>
      </c>
      <c r="AE1782">
        <v>2021</v>
      </c>
      <c r="AF1782">
        <v>2021</v>
      </c>
      <c r="AU1782"/>
    </row>
    <row r="1783" spans="1:47" x14ac:dyDescent="0.35">
      <c r="A1783" t="s">
        <v>148</v>
      </c>
      <c r="C1783" t="s">
        <v>149</v>
      </c>
      <c r="D1783" t="s">
        <v>150</v>
      </c>
      <c r="E1783" t="s">
        <v>121</v>
      </c>
      <c r="I1783" t="s">
        <v>1</v>
      </c>
      <c r="J1783" t="s">
        <v>5</v>
      </c>
      <c r="K1783" t="s">
        <v>185</v>
      </c>
      <c r="L1783" t="s">
        <v>122</v>
      </c>
      <c r="M1783" s="14">
        <v>44256</v>
      </c>
      <c r="N1783" s="14">
        <v>44277</v>
      </c>
      <c r="P1783">
        <v>499354.13</v>
      </c>
      <c r="X1783" t="s">
        <v>152</v>
      </c>
      <c r="Y1783">
        <v>3</v>
      </c>
      <c r="Z1783">
        <v>3</v>
      </c>
      <c r="AA1783">
        <v>2021</v>
      </c>
      <c r="AB1783">
        <v>0</v>
      </c>
      <c r="AC1783" t="s">
        <v>8</v>
      </c>
      <c r="AD1783" t="s">
        <v>8</v>
      </c>
      <c r="AE1783">
        <v>2021</v>
      </c>
      <c r="AF1783">
        <v>2021</v>
      </c>
      <c r="AU1783"/>
    </row>
    <row r="1784" spans="1:47" x14ac:dyDescent="0.35">
      <c r="A1784" t="s">
        <v>160</v>
      </c>
      <c r="B1784" t="s">
        <v>26</v>
      </c>
      <c r="C1784" t="s">
        <v>149</v>
      </c>
      <c r="D1784" t="s">
        <v>159</v>
      </c>
      <c r="E1784" t="s">
        <v>162</v>
      </c>
      <c r="G1784" t="s">
        <v>1</v>
      </c>
      <c r="K1784" t="s">
        <v>185</v>
      </c>
      <c r="L1784" t="s">
        <v>122</v>
      </c>
      <c r="M1784" s="14">
        <v>44277</v>
      </c>
      <c r="N1784" s="14">
        <v>44277</v>
      </c>
      <c r="O1784">
        <v>0</v>
      </c>
      <c r="P1784">
        <v>36.32</v>
      </c>
      <c r="R1784">
        <v>2110672000</v>
      </c>
      <c r="S1784">
        <v>162600000</v>
      </c>
      <c r="V1784" t="s">
        <v>160</v>
      </c>
      <c r="W1784" t="s">
        <v>196</v>
      </c>
      <c r="X1784" t="s">
        <v>161</v>
      </c>
      <c r="Y1784">
        <v>3</v>
      </c>
      <c r="Z1784">
        <v>3</v>
      </c>
      <c r="AA1784">
        <v>2021</v>
      </c>
      <c r="AB1784">
        <v>36.32</v>
      </c>
      <c r="AC1784" t="s">
        <v>10</v>
      </c>
      <c r="AD1784" t="s">
        <v>72</v>
      </c>
      <c r="AE1784">
        <v>2021</v>
      </c>
      <c r="AF1784">
        <v>2021</v>
      </c>
      <c r="AU1784"/>
    </row>
    <row r="1785" spans="1:47" x14ac:dyDescent="0.35">
      <c r="A1785" t="s">
        <v>160</v>
      </c>
      <c r="B1785" t="s">
        <v>25</v>
      </c>
      <c r="C1785" t="s">
        <v>149</v>
      </c>
      <c r="D1785" t="s">
        <v>159</v>
      </c>
      <c r="E1785" t="s">
        <v>162</v>
      </c>
      <c r="G1785" t="s">
        <v>1</v>
      </c>
      <c r="K1785" t="s">
        <v>185</v>
      </c>
      <c r="L1785" t="s">
        <v>122</v>
      </c>
      <c r="M1785" s="14">
        <v>44278</v>
      </c>
      <c r="N1785" s="14">
        <v>44278</v>
      </c>
      <c r="O1785">
        <v>0</v>
      </c>
      <c r="P1785">
        <v>799.19</v>
      </c>
      <c r="R1785">
        <v>2110672000</v>
      </c>
      <c r="S1785">
        <v>161300000</v>
      </c>
      <c r="V1785" t="s">
        <v>160</v>
      </c>
      <c r="W1785" t="s">
        <v>192</v>
      </c>
      <c r="X1785" t="s">
        <v>161</v>
      </c>
      <c r="Y1785">
        <v>3</v>
      </c>
      <c r="Z1785">
        <v>3</v>
      </c>
      <c r="AA1785">
        <v>2021</v>
      </c>
      <c r="AB1785">
        <v>799.19</v>
      </c>
      <c r="AC1785" t="s">
        <v>10</v>
      </c>
      <c r="AD1785" t="s">
        <v>72</v>
      </c>
      <c r="AE1785">
        <v>2021</v>
      </c>
      <c r="AF1785">
        <v>2021</v>
      </c>
      <c r="AU1785"/>
    </row>
    <row r="1786" spans="1:47" x14ac:dyDescent="0.35">
      <c r="A1786" t="s">
        <v>160</v>
      </c>
      <c r="B1786" t="s">
        <v>25</v>
      </c>
      <c r="C1786" t="s">
        <v>149</v>
      </c>
      <c r="D1786" t="s">
        <v>159</v>
      </c>
      <c r="E1786" t="s">
        <v>162</v>
      </c>
      <c r="G1786" t="s">
        <v>1</v>
      </c>
      <c r="K1786" t="s">
        <v>185</v>
      </c>
      <c r="L1786" t="s">
        <v>122</v>
      </c>
      <c r="M1786" s="14">
        <v>44278</v>
      </c>
      <c r="N1786" s="14">
        <v>44278</v>
      </c>
      <c r="O1786">
        <v>0</v>
      </c>
      <c r="P1786">
        <v>98.21</v>
      </c>
      <c r="R1786">
        <v>2110672000</v>
      </c>
      <c r="S1786">
        <v>161600000</v>
      </c>
      <c r="V1786" t="s">
        <v>160</v>
      </c>
      <c r="W1786" t="s">
        <v>198</v>
      </c>
      <c r="X1786" t="s">
        <v>161</v>
      </c>
      <c r="Y1786">
        <v>3</v>
      </c>
      <c r="Z1786">
        <v>3</v>
      </c>
      <c r="AA1786">
        <v>2021</v>
      </c>
      <c r="AB1786">
        <v>98.21</v>
      </c>
      <c r="AC1786" t="s">
        <v>10</v>
      </c>
      <c r="AD1786" t="s">
        <v>72</v>
      </c>
      <c r="AE1786">
        <v>2021</v>
      </c>
      <c r="AF1786">
        <v>2021</v>
      </c>
      <c r="AU1786"/>
    </row>
    <row r="1787" spans="1:47" x14ac:dyDescent="0.35">
      <c r="A1787" t="s">
        <v>160</v>
      </c>
      <c r="B1787" t="s">
        <v>26</v>
      </c>
      <c r="C1787" t="s">
        <v>149</v>
      </c>
      <c r="D1787" t="s">
        <v>159</v>
      </c>
      <c r="E1787" t="s">
        <v>162</v>
      </c>
      <c r="G1787" t="s">
        <v>1</v>
      </c>
      <c r="K1787" t="s">
        <v>185</v>
      </c>
      <c r="L1787" t="s">
        <v>122</v>
      </c>
      <c r="M1787" s="14">
        <v>44278</v>
      </c>
      <c r="N1787" s="14">
        <v>44278</v>
      </c>
      <c r="O1787">
        <v>0</v>
      </c>
      <c r="P1787">
        <v>2470.36</v>
      </c>
      <c r="R1787">
        <v>2110672000</v>
      </c>
      <c r="S1787">
        <v>161800000</v>
      </c>
      <c r="V1787" t="s">
        <v>160</v>
      </c>
      <c r="W1787" t="s">
        <v>197</v>
      </c>
      <c r="X1787" t="s">
        <v>161</v>
      </c>
      <c r="Y1787">
        <v>3</v>
      </c>
      <c r="Z1787">
        <v>3</v>
      </c>
      <c r="AA1787">
        <v>2021</v>
      </c>
      <c r="AB1787">
        <v>2470.36</v>
      </c>
      <c r="AC1787" t="s">
        <v>10</v>
      </c>
      <c r="AD1787" t="s">
        <v>72</v>
      </c>
      <c r="AE1787">
        <v>2021</v>
      </c>
      <c r="AF1787">
        <v>2021</v>
      </c>
      <c r="AU1787"/>
    </row>
    <row r="1788" spans="1:47" x14ac:dyDescent="0.35">
      <c r="A1788" t="s">
        <v>160</v>
      </c>
      <c r="B1788" t="s">
        <v>26</v>
      </c>
      <c r="C1788" t="s">
        <v>149</v>
      </c>
      <c r="D1788" t="s">
        <v>159</v>
      </c>
      <c r="E1788" t="s">
        <v>162</v>
      </c>
      <c r="G1788" t="s">
        <v>1</v>
      </c>
      <c r="K1788" t="s">
        <v>185</v>
      </c>
      <c r="L1788" t="s">
        <v>122</v>
      </c>
      <c r="M1788" s="14">
        <v>44278</v>
      </c>
      <c r="N1788" s="14">
        <v>44278</v>
      </c>
      <c r="O1788">
        <v>0</v>
      </c>
      <c r="P1788">
        <v>792.65</v>
      </c>
      <c r="R1788">
        <v>2110672000</v>
      </c>
      <c r="S1788">
        <v>161016000</v>
      </c>
      <c r="V1788" t="s">
        <v>160</v>
      </c>
      <c r="W1788" t="s">
        <v>201</v>
      </c>
      <c r="X1788" t="s">
        <v>161</v>
      </c>
      <c r="Y1788">
        <v>3</v>
      </c>
      <c r="Z1788">
        <v>3</v>
      </c>
      <c r="AA1788">
        <v>2021</v>
      </c>
      <c r="AB1788">
        <v>792.65</v>
      </c>
      <c r="AC1788" t="s">
        <v>10</v>
      </c>
      <c r="AD1788" t="s">
        <v>72</v>
      </c>
      <c r="AE1788">
        <v>2021</v>
      </c>
      <c r="AF1788">
        <v>2021</v>
      </c>
      <c r="AU1788"/>
    </row>
    <row r="1789" spans="1:47" x14ac:dyDescent="0.35">
      <c r="A1789" t="s">
        <v>193</v>
      </c>
      <c r="B1789" t="s">
        <v>29</v>
      </c>
      <c r="C1789" t="s">
        <v>149</v>
      </c>
      <c r="D1789" t="s">
        <v>159</v>
      </c>
      <c r="E1789" t="s">
        <v>162</v>
      </c>
      <c r="G1789" t="s">
        <v>1</v>
      </c>
      <c r="K1789" t="s">
        <v>185</v>
      </c>
      <c r="L1789" t="s">
        <v>122</v>
      </c>
      <c r="M1789" s="14">
        <v>44278</v>
      </c>
      <c r="N1789" s="14">
        <v>44278</v>
      </c>
      <c r="O1789">
        <v>0</v>
      </c>
      <c r="P1789">
        <v>161.9</v>
      </c>
      <c r="R1789">
        <v>2110700000</v>
      </c>
      <c r="S1789">
        <v>161020000</v>
      </c>
      <c r="V1789" t="s">
        <v>193</v>
      </c>
      <c r="W1789" t="s">
        <v>194</v>
      </c>
      <c r="X1789" t="s">
        <v>161</v>
      </c>
      <c r="Y1789">
        <v>3</v>
      </c>
      <c r="Z1789">
        <v>3</v>
      </c>
      <c r="AA1789">
        <v>2021</v>
      </c>
      <c r="AB1789">
        <v>161.9</v>
      </c>
      <c r="AC1789" t="s">
        <v>10</v>
      </c>
      <c r="AD1789" t="s">
        <v>72</v>
      </c>
      <c r="AE1789">
        <v>2021</v>
      </c>
      <c r="AF1789">
        <v>2021</v>
      </c>
      <c r="AU1789"/>
    </row>
    <row r="1790" spans="1:47" x14ac:dyDescent="0.35">
      <c r="A1790" t="s">
        <v>148</v>
      </c>
      <c r="C1790" t="s">
        <v>149</v>
      </c>
      <c r="D1790" t="s">
        <v>150</v>
      </c>
      <c r="E1790" t="s">
        <v>162</v>
      </c>
      <c r="K1790" t="s">
        <v>185</v>
      </c>
      <c r="L1790" t="s">
        <v>122</v>
      </c>
      <c r="M1790" s="14">
        <v>44278</v>
      </c>
      <c r="N1790" s="14">
        <v>44278</v>
      </c>
      <c r="O1790">
        <v>0</v>
      </c>
      <c r="P1790">
        <v>83333.33</v>
      </c>
      <c r="R1790">
        <v>2110210000</v>
      </c>
      <c r="S1790">
        <v>161002000</v>
      </c>
      <c r="V1790" t="s">
        <v>148</v>
      </c>
      <c r="W1790" t="s">
        <v>202</v>
      </c>
      <c r="X1790" t="s">
        <v>152</v>
      </c>
      <c r="Y1790">
        <v>3</v>
      </c>
      <c r="Z1790">
        <v>3</v>
      </c>
      <c r="AA1790">
        <v>2021</v>
      </c>
      <c r="AB1790">
        <v>83333.33</v>
      </c>
      <c r="AC1790" t="s">
        <v>10</v>
      </c>
      <c r="AD1790" t="s">
        <v>72</v>
      </c>
      <c r="AE1790">
        <v>2021</v>
      </c>
      <c r="AF1790">
        <v>2021</v>
      </c>
      <c r="AU1790"/>
    </row>
    <row r="1791" spans="1:47" x14ac:dyDescent="0.35">
      <c r="A1791" t="s">
        <v>160</v>
      </c>
      <c r="B1791" t="s">
        <v>25</v>
      </c>
      <c r="C1791" t="s">
        <v>149</v>
      </c>
      <c r="D1791" t="s">
        <v>159</v>
      </c>
      <c r="E1791" t="s">
        <v>162</v>
      </c>
      <c r="G1791" t="s">
        <v>1</v>
      </c>
      <c r="K1791" t="s">
        <v>185</v>
      </c>
      <c r="L1791" t="s">
        <v>122</v>
      </c>
      <c r="M1791" s="14">
        <v>44278</v>
      </c>
      <c r="N1791" s="14">
        <v>44278</v>
      </c>
      <c r="O1791">
        <v>0</v>
      </c>
      <c r="P1791">
        <v>181.11</v>
      </c>
      <c r="R1791">
        <v>2110672000</v>
      </c>
      <c r="S1791">
        <v>161300000</v>
      </c>
      <c r="V1791" t="s">
        <v>160</v>
      </c>
      <c r="W1791" t="s">
        <v>192</v>
      </c>
      <c r="X1791" t="s">
        <v>161</v>
      </c>
      <c r="Y1791">
        <v>3</v>
      </c>
      <c r="Z1791">
        <v>3</v>
      </c>
      <c r="AA1791">
        <v>2021</v>
      </c>
      <c r="AB1791">
        <v>181.11</v>
      </c>
      <c r="AC1791" t="s">
        <v>10</v>
      </c>
      <c r="AD1791" t="s">
        <v>72</v>
      </c>
      <c r="AE1791">
        <v>2021</v>
      </c>
      <c r="AF1791">
        <v>2021</v>
      </c>
      <c r="AU1791"/>
    </row>
    <row r="1792" spans="1:47" x14ac:dyDescent="0.35">
      <c r="A1792" t="s">
        <v>233</v>
      </c>
      <c r="C1792" t="s">
        <v>149</v>
      </c>
      <c r="D1792" t="s">
        <v>150</v>
      </c>
      <c r="E1792" t="s">
        <v>121</v>
      </c>
      <c r="J1792" t="s">
        <v>6</v>
      </c>
      <c r="K1792" t="s">
        <v>185</v>
      </c>
      <c r="L1792" t="s">
        <v>122</v>
      </c>
      <c r="M1792" s="14">
        <v>44270</v>
      </c>
      <c r="N1792" s="14">
        <v>44278</v>
      </c>
      <c r="P1792">
        <v>714.66</v>
      </c>
      <c r="X1792" t="s">
        <v>234</v>
      </c>
      <c r="Y1792">
        <v>3</v>
      </c>
      <c r="Z1792">
        <v>3</v>
      </c>
      <c r="AA1792">
        <v>2021</v>
      </c>
      <c r="AB1792">
        <v>0</v>
      </c>
      <c r="AC1792" t="s">
        <v>8</v>
      </c>
      <c r="AD1792" t="s">
        <v>8</v>
      </c>
      <c r="AE1792">
        <v>2021</v>
      </c>
      <c r="AF1792">
        <v>2021</v>
      </c>
      <c r="AU1792"/>
    </row>
    <row r="1793" spans="1:47" x14ac:dyDescent="0.35">
      <c r="A1793" t="s">
        <v>179</v>
      </c>
      <c r="C1793" t="s">
        <v>149</v>
      </c>
      <c r="D1793" t="s">
        <v>150</v>
      </c>
      <c r="E1793" t="s">
        <v>162</v>
      </c>
      <c r="K1793" t="s">
        <v>185</v>
      </c>
      <c r="L1793" t="s">
        <v>122</v>
      </c>
      <c r="M1793" s="14">
        <v>44278</v>
      </c>
      <c r="N1793" s="14">
        <v>44278</v>
      </c>
      <c r="P1793">
        <v>694996.03</v>
      </c>
      <c r="X1793" t="s">
        <v>140</v>
      </c>
      <c r="Y1793">
        <v>3</v>
      </c>
      <c r="Z1793">
        <v>3</v>
      </c>
      <c r="AA1793">
        <v>2021</v>
      </c>
      <c r="AB1793">
        <v>0</v>
      </c>
      <c r="AC1793" t="s">
        <v>8</v>
      </c>
      <c r="AD1793" t="s">
        <v>8</v>
      </c>
      <c r="AE1793">
        <v>2021</v>
      </c>
      <c r="AF1793">
        <v>2021</v>
      </c>
      <c r="AU1793"/>
    </row>
    <row r="1794" spans="1:47" x14ac:dyDescent="0.35">
      <c r="A1794" t="s">
        <v>125</v>
      </c>
      <c r="C1794" t="s">
        <v>149</v>
      </c>
      <c r="D1794" t="s">
        <v>150</v>
      </c>
      <c r="E1794" t="s">
        <v>121</v>
      </c>
      <c r="J1794" t="s">
        <v>6</v>
      </c>
      <c r="K1794" t="s">
        <v>185</v>
      </c>
      <c r="L1794" t="s">
        <v>122</v>
      </c>
      <c r="M1794" s="14">
        <v>44270</v>
      </c>
      <c r="N1794" s="14">
        <v>44278</v>
      </c>
      <c r="P1794">
        <v>67575.259999999995</v>
      </c>
      <c r="X1794" t="s">
        <v>124</v>
      </c>
      <c r="Y1794">
        <v>3</v>
      </c>
      <c r="Z1794">
        <v>3</v>
      </c>
      <c r="AA1794">
        <v>2021</v>
      </c>
      <c r="AB1794">
        <v>0</v>
      </c>
      <c r="AC1794" t="s">
        <v>8</v>
      </c>
      <c r="AD1794" t="s">
        <v>8</v>
      </c>
      <c r="AE1794">
        <v>2021</v>
      </c>
      <c r="AF1794">
        <v>2021</v>
      </c>
      <c r="AU1794"/>
    </row>
    <row r="1795" spans="1:47" x14ac:dyDescent="0.35">
      <c r="A1795" t="s">
        <v>118</v>
      </c>
      <c r="C1795" t="s">
        <v>149</v>
      </c>
      <c r="D1795" t="s">
        <v>150</v>
      </c>
      <c r="E1795" t="s">
        <v>121</v>
      </c>
      <c r="J1795" t="s">
        <v>7</v>
      </c>
      <c r="K1795" t="s">
        <v>185</v>
      </c>
      <c r="L1795" t="s">
        <v>122</v>
      </c>
      <c r="M1795" s="14">
        <v>44267</v>
      </c>
      <c r="N1795" s="14">
        <v>44278</v>
      </c>
      <c r="P1795">
        <v>626497.02</v>
      </c>
      <c r="X1795" t="s">
        <v>119</v>
      </c>
      <c r="Y1795">
        <v>3</v>
      </c>
      <c r="Z1795">
        <v>3</v>
      </c>
      <c r="AA1795">
        <v>2021</v>
      </c>
      <c r="AB1795">
        <v>0</v>
      </c>
      <c r="AC1795" t="s">
        <v>8</v>
      </c>
      <c r="AD1795" t="s">
        <v>8</v>
      </c>
      <c r="AE1795">
        <v>2021</v>
      </c>
      <c r="AF1795">
        <v>2021</v>
      </c>
      <c r="AU1795"/>
    </row>
    <row r="1796" spans="1:47" x14ac:dyDescent="0.35">
      <c r="A1796" t="s">
        <v>155</v>
      </c>
      <c r="C1796" t="s">
        <v>149</v>
      </c>
      <c r="D1796" t="s">
        <v>150</v>
      </c>
      <c r="E1796" t="s">
        <v>121</v>
      </c>
      <c r="J1796" t="s">
        <v>6</v>
      </c>
      <c r="K1796" t="s">
        <v>185</v>
      </c>
      <c r="L1796" t="s">
        <v>122</v>
      </c>
      <c r="M1796" s="14">
        <v>44270</v>
      </c>
      <c r="N1796" s="14">
        <v>44278</v>
      </c>
      <c r="P1796">
        <v>209.09</v>
      </c>
      <c r="X1796" t="s">
        <v>156</v>
      </c>
      <c r="Y1796">
        <v>3</v>
      </c>
      <c r="Z1796">
        <v>3</v>
      </c>
      <c r="AA1796">
        <v>2021</v>
      </c>
      <c r="AB1796">
        <v>0</v>
      </c>
      <c r="AC1796" t="s">
        <v>8</v>
      </c>
      <c r="AD1796" t="s">
        <v>8</v>
      </c>
      <c r="AE1796">
        <v>2021</v>
      </c>
      <c r="AF1796">
        <v>2021</v>
      </c>
      <c r="AU1796"/>
    </row>
    <row r="1797" spans="1:47" x14ac:dyDescent="0.35">
      <c r="A1797" t="s">
        <v>238</v>
      </c>
      <c r="C1797" t="s">
        <v>149</v>
      </c>
      <c r="D1797" t="s">
        <v>150</v>
      </c>
      <c r="E1797" t="s">
        <v>121</v>
      </c>
      <c r="G1797" t="s">
        <v>1</v>
      </c>
      <c r="J1797" t="s">
        <v>6</v>
      </c>
      <c r="K1797" t="s">
        <v>185</v>
      </c>
      <c r="L1797" t="s">
        <v>122</v>
      </c>
      <c r="M1797" s="14">
        <v>44278</v>
      </c>
      <c r="N1797" s="14">
        <v>44278</v>
      </c>
      <c r="O1797">
        <v>0</v>
      </c>
      <c r="P1797">
        <v>47619.05</v>
      </c>
      <c r="R1797">
        <v>2221517040</v>
      </c>
      <c r="S1797">
        <v>161002000</v>
      </c>
      <c r="V1797" t="s">
        <v>238</v>
      </c>
      <c r="W1797" t="s">
        <v>202</v>
      </c>
      <c r="X1797" t="s">
        <v>119</v>
      </c>
      <c r="Y1797">
        <v>3</v>
      </c>
      <c r="Z1797">
        <v>3</v>
      </c>
      <c r="AA1797">
        <v>2021</v>
      </c>
      <c r="AB1797">
        <v>-47619.05</v>
      </c>
      <c r="AC1797" t="s">
        <v>10</v>
      </c>
      <c r="AD1797" t="s">
        <v>72</v>
      </c>
      <c r="AE1797">
        <v>2021</v>
      </c>
      <c r="AF1797">
        <v>2021</v>
      </c>
      <c r="AU1797"/>
    </row>
    <row r="1798" spans="1:47" x14ac:dyDescent="0.35">
      <c r="A1798" t="s">
        <v>160</v>
      </c>
      <c r="B1798" t="s">
        <v>28</v>
      </c>
      <c r="C1798" t="s">
        <v>149</v>
      </c>
      <c r="D1798" t="s">
        <v>159</v>
      </c>
      <c r="E1798" t="s">
        <v>162</v>
      </c>
      <c r="G1798" t="s">
        <v>1</v>
      </c>
      <c r="K1798" t="s">
        <v>185</v>
      </c>
      <c r="L1798" t="s">
        <v>122</v>
      </c>
      <c r="M1798" s="14">
        <v>44278</v>
      </c>
      <c r="N1798" s="14">
        <v>44278</v>
      </c>
      <c r="O1798">
        <v>0</v>
      </c>
      <c r="P1798">
        <v>85.39</v>
      </c>
      <c r="R1798">
        <v>2110672000</v>
      </c>
      <c r="S1798">
        <v>161800000</v>
      </c>
      <c r="V1798" t="s">
        <v>160</v>
      </c>
      <c r="W1798" t="s">
        <v>197</v>
      </c>
      <c r="X1798" t="s">
        <v>161</v>
      </c>
      <c r="Y1798">
        <v>3</v>
      </c>
      <c r="Z1798">
        <v>3</v>
      </c>
      <c r="AA1798">
        <v>2021</v>
      </c>
      <c r="AB1798">
        <v>85.39</v>
      </c>
      <c r="AC1798" t="s">
        <v>10</v>
      </c>
      <c r="AD1798" t="s">
        <v>72</v>
      </c>
      <c r="AE1798">
        <v>2021</v>
      </c>
      <c r="AF1798">
        <v>2021</v>
      </c>
      <c r="AU1798"/>
    </row>
    <row r="1799" spans="1:47" x14ac:dyDescent="0.35">
      <c r="A1799" t="s">
        <v>118</v>
      </c>
      <c r="C1799" t="s">
        <v>149</v>
      </c>
      <c r="D1799" t="s">
        <v>150</v>
      </c>
      <c r="E1799" t="s">
        <v>121</v>
      </c>
      <c r="G1799" t="s">
        <v>1</v>
      </c>
      <c r="J1799" t="s">
        <v>6</v>
      </c>
      <c r="K1799" t="s">
        <v>185</v>
      </c>
      <c r="L1799" t="s">
        <v>122</v>
      </c>
      <c r="M1799" s="14">
        <v>44278</v>
      </c>
      <c r="N1799" s="14">
        <v>44278</v>
      </c>
      <c r="O1799">
        <v>0</v>
      </c>
      <c r="P1799">
        <v>35714.29</v>
      </c>
      <c r="R1799">
        <v>2221513000</v>
      </c>
      <c r="S1799">
        <v>161002000</v>
      </c>
      <c r="V1799" t="s">
        <v>118</v>
      </c>
      <c r="W1799" t="s">
        <v>202</v>
      </c>
      <c r="X1799" t="s">
        <v>119</v>
      </c>
      <c r="Y1799">
        <v>3</v>
      </c>
      <c r="Z1799">
        <v>3</v>
      </c>
      <c r="AA1799">
        <v>2021</v>
      </c>
      <c r="AB1799">
        <v>-35714.29</v>
      </c>
      <c r="AC1799" t="s">
        <v>10</v>
      </c>
      <c r="AD1799" t="s">
        <v>72</v>
      </c>
      <c r="AE1799">
        <v>2021</v>
      </c>
      <c r="AF1799">
        <v>2021</v>
      </c>
      <c r="AU1799"/>
    </row>
    <row r="1800" spans="1:47" x14ac:dyDescent="0.35">
      <c r="A1800" t="s">
        <v>160</v>
      </c>
      <c r="B1800" t="s">
        <v>28</v>
      </c>
      <c r="C1800" t="s">
        <v>149</v>
      </c>
      <c r="D1800" t="s">
        <v>159</v>
      </c>
      <c r="E1800" t="s">
        <v>162</v>
      </c>
      <c r="G1800" t="s">
        <v>1</v>
      </c>
      <c r="K1800" t="s">
        <v>185</v>
      </c>
      <c r="L1800" t="s">
        <v>122</v>
      </c>
      <c r="M1800" s="14">
        <v>44278</v>
      </c>
      <c r="N1800" s="14">
        <v>44278</v>
      </c>
      <c r="O1800">
        <v>0</v>
      </c>
      <c r="P1800">
        <v>22.78</v>
      </c>
      <c r="R1800">
        <v>2110672000</v>
      </c>
      <c r="S1800">
        <v>161800000</v>
      </c>
      <c r="V1800" t="s">
        <v>160</v>
      </c>
      <c r="W1800" t="s">
        <v>197</v>
      </c>
      <c r="X1800" t="s">
        <v>161</v>
      </c>
      <c r="Y1800">
        <v>3</v>
      </c>
      <c r="Z1800">
        <v>3</v>
      </c>
      <c r="AA1800">
        <v>2021</v>
      </c>
      <c r="AB1800">
        <v>22.78</v>
      </c>
      <c r="AC1800" t="s">
        <v>10</v>
      </c>
      <c r="AD1800" t="s">
        <v>72</v>
      </c>
      <c r="AE1800">
        <v>2021</v>
      </c>
      <c r="AF1800">
        <v>2021</v>
      </c>
      <c r="AU1800"/>
    </row>
    <row r="1801" spans="1:47" x14ac:dyDescent="0.35">
      <c r="A1801" t="s">
        <v>160</v>
      </c>
      <c r="B1801" t="s">
        <v>28</v>
      </c>
      <c r="C1801" t="s">
        <v>149</v>
      </c>
      <c r="D1801" t="s">
        <v>159</v>
      </c>
      <c r="E1801" t="s">
        <v>162</v>
      </c>
      <c r="G1801" t="s">
        <v>1</v>
      </c>
      <c r="K1801" t="s">
        <v>185</v>
      </c>
      <c r="L1801" t="s">
        <v>122</v>
      </c>
      <c r="M1801" s="14">
        <v>44278</v>
      </c>
      <c r="N1801" s="14">
        <v>44278</v>
      </c>
      <c r="O1801">
        <v>0</v>
      </c>
      <c r="P1801">
        <v>37.22</v>
      </c>
      <c r="R1801">
        <v>2110672000</v>
      </c>
      <c r="S1801">
        <v>161800000</v>
      </c>
      <c r="V1801" t="s">
        <v>160</v>
      </c>
      <c r="W1801" t="s">
        <v>197</v>
      </c>
      <c r="X1801" t="s">
        <v>161</v>
      </c>
      <c r="Y1801">
        <v>3</v>
      </c>
      <c r="Z1801">
        <v>3</v>
      </c>
      <c r="AA1801">
        <v>2021</v>
      </c>
      <c r="AB1801">
        <v>37.22</v>
      </c>
      <c r="AC1801" t="s">
        <v>10</v>
      </c>
      <c r="AD1801" t="s">
        <v>72</v>
      </c>
      <c r="AE1801">
        <v>2021</v>
      </c>
      <c r="AF1801">
        <v>2021</v>
      </c>
      <c r="AU1801"/>
    </row>
    <row r="1802" spans="1:47" x14ac:dyDescent="0.35">
      <c r="A1802" t="s">
        <v>175</v>
      </c>
      <c r="B1802" t="s">
        <v>39</v>
      </c>
      <c r="C1802" t="s">
        <v>149</v>
      </c>
      <c r="D1802" t="s">
        <v>150</v>
      </c>
      <c r="E1802" t="s">
        <v>121</v>
      </c>
      <c r="G1802" t="s">
        <v>1</v>
      </c>
      <c r="H1802" t="s">
        <v>206</v>
      </c>
      <c r="K1802" t="s">
        <v>185</v>
      </c>
      <c r="L1802" t="s">
        <v>122</v>
      </c>
      <c r="M1802" s="14">
        <v>44279</v>
      </c>
      <c r="N1802" s="14">
        <v>44279</v>
      </c>
      <c r="O1802">
        <v>0</v>
      </c>
      <c r="P1802">
        <v>-1212.57</v>
      </c>
      <c r="R1802">
        <v>2221506000</v>
      </c>
      <c r="S1802">
        <v>161026000</v>
      </c>
      <c r="V1802" t="s">
        <v>175</v>
      </c>
      <c r="W1802" t="s">
        <v>216</v>
      </c>
      <c r="X1802" t="s">
        <v>119</v>
      </c>
      <c r="Y1802">
        <v>3</v>
      </c>
      <c r="Z1802">
        <v>3</v>
      </c>
      <c r="AA1802">
        <v>2021</v>
      </c>
      <c r="AB1802">
        <v>1212.57</v>
      </c>
      <c r="AC1802" t="s">
        <v>10</v>
      </c>
      <c r="AD1802" t="s">
        <v>15</v>
      </c>
      <c r="AE1802">
        <v>2021</v>
      </c>
      <c r="AF1802">
        <v>2021</v>
      </c>
      <c r="AU1802"/>
    </row>
    <row r="1803" spans="1:47" x14ac:dyDescent="0.35">
      <c r="A1803" t="s">
        <v>193</v>
      </c>
      <c r="B1803" t="s">
        <v>29</v>
      </c>
      <c r="C1803" t="s">
        <v>149</v>
      </c>
      <c r="D1803" t="s">
        <v>159</v>
      </c>
      <c r="E1803" t="s">
        <v>162</v>
      </c>
      <c r="G1803" t="s">
        <v>1</v>
      </c>
      <c r="K1803" t="s">
        <v>185</v>
      </c>
      <c r="L1803" t="s">
        <v>122</v>
      </c>
      <c r="M1803" s="14">
        <v>44279</v>
      </c>
      <c r="N1803" s="14">
        <v>44279</v>
      </c>
      <c r="O1803">
        <v>0</v>
      </c>
      <c r="P1803">
        <v>97.62</v>
      </c>
      <c r="R1803">
        <v>2110700000</v>
      </c>
      <c r="S1803">
        <v>161800000</v>
      </c>
      <c r="V1803" t="s">
        <v>193</v>
      </c>
      <c r="W1803" t="s">
        <v>197</v>
      </c>
      <c r="X1803" t="s">
        <v>161</v>
      </c>
      <c r="Y1803">
        <v>3</v>
      </c>
      <c r="Z1803">
        <v>3</v>
      </c>
      <c r="AA1803">
        <v>2021</v>
      </c>
      <c r="AB1803">
        <v>97.62</v>
      </c>
      <c r="AC1803" t="s">
        <v>10</v>
      </c>
      <c r="AD1803" t="s">
        <v>72</v>
      </c>
      <c r="AE1803">
        <v>2021</v>
      </c>
      <c r="AF1803">
        <v>2021</v>
      </c>
      <c r="AU1803"/>
    </row>
    <row r="1804" spans="1:47" x14ac:dyDescent="0.35">
      <c r="A1804" t="s">
        <v>193</v>
      </c>
      <c r="B1804" t="s">
        <v>29</v>
      </c>
      <c r="C1804" t="s">
        <v>149</v>
      </c>
      <c r="D1804" t="s">
        <v>159</v>
      </c>
      <c r="E1804" t="s">
        <v>162</v>
      </c>
      <c r="G1804" t="s">
        <v>1</v>
      </c>
      <c r="K1804" t="s">
        <v>185</v>
      </c>
      <c r="L1804" t="s">
        <v>122</v>
      </c>
      <c r="M1804" s="14">
        <v>44279</v>
      </c>
      <c r="N1804" s="14">
        <v>44279</v>
      </c>
      <c r="O1804">
        <v>0</v>
      </c>
      <c r="P1804">
        <v>214.29</v>
      </c>
      <c r="R1804">
        <v>2110700000</v>
      </c>
      <c r="S1804">
        <v>162700000</v>
      </c>
      <c r="V1804" t="s">
        <v>193</v>
      </c>
      <c r="W1804" t="s">
        <v>200</v>
      </c>
      <c r="X1804" t="s">
        <v>161</v>
      </c>
      <c r="Y1804">
        <v>3</v>
      </c>
      <c r="Z1804">
        <v>3</v>
      </c>
      <c r="AA1804">
        <v>2021</v>
      </c>
      <c r="AB1804">
        <v>214.29</v>
      </c>
      <c r="AC1804" t="s">
        <v>10</v>
      </c>
      <c r="AD1804" t="s">
        <v>72</v>
      </c>
      <c r="AE1804">
        <v>2021</v>
      </c>
      <c r="AF1804">
        <v>2021</v>
      </c>
      <c r="AU1804"/>
    </row>
    <row r="1805" spans="1:47" x14ac:dyDescent="0.35">
      <c r="A1805" t="s">
        <v>176</v>
      </c>
      <c r="B1805" t="s">
        <v>27</v>
      </c>
      <c r="C1805" t="s">
        <v>149</v>
      </c>
      <c r="D1805" t="s">
        <v>150</v>
      </c>
      <c r="E1805" t="s">
        <v>121</v>
      </c>
      <c r="G1805" t="s">
        <v>1</v>
      </c>
      <c r="H1805" t="s">
        <v>206</v>
      </c>
      <c r="K1805" t="s">
        <v>185</v>
      </c>
      <c r="L1805" t="s">
        <v>122</v>
      </c>
      <c r="M1805" s="14">
        <v>44279</v>
      </c>
      <c r="N1805" s="14">
        <v>44279</v>
      </c>
      <c r="O1805">
        <v>0</v>
      </c>
      <c r="P1805">
        <v>-85.71</v>
      </c>
      <c r="R1805">
        <v>2221517010</v>
      </c>
      <c r="S1805">
        <v>161002000</v>
      </c>
      <c r="V1805" t="s">
        <v>176</v>
      </c>
      <c r="W1805" t="s">
        <v>202</v>
      </c>
      <c r="X1805" t="s">
        <v>119</v>
      </c>
      <c r="Y1805">
        <v>3</v>
      </c>
      <c r="Z1805">
        <v>3</v>
      </c>
      <c r="AA1805">
        <v>2021</v>
      </c>
      <c r="AB1805">
        <v>85.71</v>
      </c>
      <c r="AC1805" t="s">
        <v>10</v>
      </c>
      <c r="AD1805" t="s">
        <v>15</v>
      </c>
      <c r="AE1805">
        <v>2021</v>
      </c>
      <c r="AF1805">
        <v>2021</v>
      </c>
      <c r="AU1805"/>
    </row>
    <row r="1806" spans="1:47" x14ac:dyDescent="0.35">
      <c r="A1806" t="s">
        <v>160</v>
      </c>
      <c r="B1806" t="s">
        <v>25</v>
      </c>
      <c r="C1806" t="s">
        <v>149</v>
      </c>
      <c r="D1806" t="s">
        <v>159</v>
      </c>
      <c r="E1806" t="s">
        <v>162</v>
      </c>
      <c r="G1806" t="s">
        <v>1</v>
      </c>
      <c r="K1806" t="s">
        <v>185</v>
      </c>
      <c r="L1806" t="s">
        <v>122</v>
      </c>
      <c r="M1806" s="14">
        <v>44279</v>
      </c>
      <c r="N1806" s="14">
        <v>44279</v>
      </c>
      <c r="O1806">
        <v>0</v>
      </c>
      <c r="P1806">
        <v>94.88</v>
      </c>
      <c r="R1806">
        <v>2110672000</v>
      </c>
      <c r="S1806">
        <v>161600000</v>
      </c>
      <c r="V1806" t="s">
        <v>160</v>
      </c>
      <c r="W1806" t="s">
        <v>198</v>
      </c>
      <c r="X1806" t="s">
        <v>161</v>
      </c>
      <c r="Y1806">
        <v>3</v>
      </c>
      <c r="Z1806">
        <v>3</v>
      </c>
      <c r="AA1806">
        <v>2021</v>
      </c>
      <c r="AB1806">
        <v>94.88</v>
      </c>
      <c r="AC1806" t="s">
        <v>10</v>
      </c>
      <c r="AD1806" t="s">
        <v>72</v>
      </c>
      <c r="AE1806">
        <v>2021</v>
      </c>
      <c r="AF1806">
        <v>2021</v>
      </c>
      <c r="AU1806"/>
    </row>
    <row r="1807" spans="1:47" x14ac:dyDescent="0.35">
      <c r="A1807" t="s">
        <v>160</v>
      </c>
      <c r="B1807" t="s">
        <v>25</v>
      </c>
      <c r="C1807" t="s">
        <v>149</v>
      </c>
      <c r="D1807" t="s">
        <v>159</v>
      </c>
      <c r="E1807" t="s">
        <v>162</v>
      </c>
      <c r="G1807" t="s">
        <v>1</v>
      </c>
      <c r="K1807" t="s">
        <v>185</v>
      </c>
      <c r="L1807" t="s">
        <v>122</v>
      </c>
      <c r="M1807" s="14">
        <v>44279</v>
      </c>
      <c r="N1807" s="14">
        <v>44279</v>
      </c>
      <c r="O1807">
        <v>0</v>
      </c>
      <c r="P1807">
        <v>116.46</v>
      </c>
      <c r="R1807">
        <v>2110672000</v>
      </c>
      <c r="S1807">
        <v>161300000</v>
      </c>
      <c r="V1807" t="s">
        <v>160</v>
      </c>
      <c r="W1807" t="s">
        <v>192</v>
      </c>
      <c r="X1807" t="s">
        <v>161</v>
      </c>
      <c r="Y1807">
        <v>3</v>
      </c>
      <c r="Z1807">
        <v>3</v>
      </c>
      <c r="AA1807">
        <v>2021</v>
      </c>
      <c r="AB1807">
        <v>116.46</v>
      </c>
      <c r="AC1807" t="s">
        <v>10</v>
      </c>
      <c r="AD1807" t="s">
        <v>72</v>
      </c>
      <c r="AE1807">
        <v>2021</v>
      </c>
      <c r="AF1807">
        <v>2021</v>
      </c>
      <c r="AU1807"/>
    </row>
    <row r="1808" spans="1:47" x14ac:dyDescent="0.35">
      <c r="A1808" t="s">
        <v>160</v>
      </c>
      <c r="B1808" t="s">
        <v>28</v>
      </c>
      <c r="C1808" t="s">
        <v>149</v>
      </c>
      <c r="D1808" t="s">
        <v>159</v>
      </c>
      <c r="E1808" t="s">
        <v>162</v>
      </c>
      <c r="G1808" t="s">
        <v>1</v>
      </c>
      <c r="K1808" t="s">
        <v>185</v>
      </c>
      <c r="L1808" t="s">
        <v>122</v>
      </c>
      <c r="M1808" s="14">
        <v>44279</v>
      </c>
      <c r="N1808" s="14">
        <v>44279</v>
      </c>
      <c r="O1808">
        <v>0</v>
      </c>
      <c r="P1808">
        <v>36.9</v>
      </c>
      <c r="R1808">
        <v>2110672000</v>
      </c>
      <c r="S1808">
        <v>161400000</v>
      </c>
      <c r="V1808" t="s">
        <v>160</v>
      </c>
      <c r="W1808" t="s">
        <v>211</v>
      </c>
      <c r="X1808" t="s">
        <v>161</v>
      </c>
      <c r="Y1808">
        <v>3</v>
      </c>
      <c r="Z1808">
        <v>3</v>
      </c>
      <c r="AA1808">
        <v>2021</v>
      </c>
      <c r="AB1808">
        <v>36.9</v>
      </c>
      <c r="AC1808" t="s">
        <v>10</v>
      </c>
      <c r="AD1808" t="s">
        <v>72</v>
      </c>
      <c r="AE1808">
        <v>2021</v>
      </c>
      <c r="AF1808">
        <v>2021</v>
      </c>
      <c r="AU1808"/>
    </row>
    <row r="1809" spans="1:47" x14ac:dyDescent="0.35">
      <c r="A1809" t="s">
        <v>193</v>
      </c>
      <c r="B1809" t="s">
        <v>29</v>
      </c>
      <c r="C1809" t="s">
        <v>149</v>
      </c>
      <c r="D1809" t="s">
        <v>159</v>
      </c>
      <c r="E1809" t="s">
        <v>162</v>
      </c>
      <c r="G1809" t="s">
        <v>1</v>
      </c>
      <c r="K1809" t="s">
        <v>185</v>
      </c>
      <c r="L1809" t="s">
        <v>122</v>
      </c>
      <c r="M1809" s="14">
        <v>44279</v>
      </c>
      <c r="N1809" s="14">
        <v>44279</v>
      </c>
      <c r="O1809">
        <v>0</v>
      </c>
      <c r="P1809">
        <v>1190.48</v>
      </c>
      <c r="R1809">
        <v>2110700000</v>
      </c>
      <c r="S1809">
        <v>162800000</v>
      </c>
      <c r="V1809" t="s">
        <v>193</v>
      </c>
      <c r="W1809" t="s">
        <v>204</v>
      </c>
      <c r="X1809" t="s">
        <v>161</v>
      </c>
      <c r="Y1809">
        <v>3</v>
      </c>
      <c r="Z1809">
        <v>3</v>
      </c>
      <c r="AA1809">
        <v>2021</v>
      </c>
      <c r="AB1809">
        <v>1190.48</v>
      </c>
      <c r="AC1809" t="s">
        <v>10</v>
      </c>
      <c r="AD1809" t="s">
        <v>72</v>
      </c>
      <c r="AE1809">
        <v>2021</v>
      </c>
      <c r="AF1809">
        <v>2021</v>
      </c>
      <c r="AU1809"/>
    </row>
    <row r="1810" spans="1:47" x14ac:dyDescent="0.35">
      <c r="A1810" t="s">
        <v>193</v>
      </c>
      <c r="B1810" t="s">
        <v>29</v>
      </c>
      <c r="C1810" t="s">
        <v>149</v>
      </c>
      <c r="D1810" t="s">
        <v>159</v>
      </c>
      <c r="E1810" t="s">
        <v>162</v>
      </c>
      <c r="G1810" t="s">
        <v>1</v>
      </c>
      <c r="K1810" t="s">
        <v>185</v>
      </c>
      <c r="L1810" t="s">
        <v>122</v>
      </c>
      <c r="M1810" s="14">
        <v>44279</v>
      </c>
      <c r="N1810" s="14">
        <v>44279</v>
      </c>
      <c r="O1810">
        <v>0</v>
      </c>
      <c r="P1810">
        <v>23.81</v>
      </c>
      <c r="R1810">
        <v>2110700000</v>
      </c>
      <c r="S1810">
        <v>162300000</v>
      </c>
      <c r="V1810" t="s">
        <v>193</v>
      </c>
      <c r="W1810" t="s">
        <v>209</v>
      </c>
      <c r="X1810" t="s">
        <v>161</v>
      </c>
      <c r="Y1810">
        <v>3</v>
      </c>
      <c r="Z1810">
        <v>3</v>
      </c>
      <c r="AA1810">
        <v>2021</v>
      </c>
      <c r="AB1810">
        <v>23.81</v>
      </c>
      <c r="AC1810" t="s">
        <v>10</v>
      </c>
      <c r="AD1810" t="s">
        <v>72</v>
      </c>
      <c r="AE1810">
        <v>2021</v>
      </c>
      <c r="AF1810">
        <v>2021</v>
      </c>
      <c r="AU1810"/>
    </row>
    <row r="1811" spans="1:47" x14ac:dyDescent="0.35">
      <c r="A1811" t="s">
        <v>188</v>
      </c>
      <c r="B1811" t="s">
        <v>31</v>
      </c>
      <c r="C1811" t="s">
        <v>149</v>
      </c>
      <c r="D1811" t="s">
        <v>159</v>
      </c>
      <c r="E1811" t="s">
        <v>162</v>
      </c>
      <c r="G1811" t="s">
        <v>1</v>
      </c>
      <c r="K1811" t="s">
        <v>185</v>
      </c>
      <c r="L1811" t="s">
        <v>122</v>
      </c>
      <c r="M1811" s="14">
        <v>44279</v>
      </c>
      <c r="N1811" s="14">
        <v>44279</v>
      </c>
      <c r="O1811">
        <v>0</v>
      </c>
      <c r="P1811">
        <v>342.62</v>
      </c>
      <c r="R1811">
        <v>2111070000</v>
      </c>
      <c r="S1811">
        <v>161800000</v>
      </c>
      <c r="V1811" t="s">
        <v>188</v>
      </c>
      <c r="W1811" t="s">
        <v>197</v>
      </c>
      <c r="X1811" t="s">
        <v>190</v>
      </c>
      <c r="Y1811">
        <v>3</v>
      </c>
      <c r="Z1811">
        <v>3</v>
      </c>
      <c r="AA1811">
        <v>2021</v>
      </c>
      <c r="AB1811">
        <v>342.62</v>
      </c>
      <c r="AC1811" t="s">
        <v>10</v>
      </c>
      <c r="AD1811" t="s">
        <v>72</v>
      </c>
      <c r="AE1811">
        <v>2021</v>
      </c>
      <c r="AF1811">
        <v>2021</v>
      </c>
      <c r="AU1811"/>
    </row>
    <row r="1812" spans="1:47" x14ac:dyDescent="0.35">
      <c r="A1812" t="s">
        <v>160</v>
      </c>
      <c r="B1812" t="s">
        <v>28</v>
      </c>
      <c r="C1812" t="s">
        <v>149</v>
      </c>
      <c r="D1812" t="s">
        <v>159</v>
      </c>
      <c r="E1812" t="s">
        <v>162</v>
      </c>
      <c r="G1812" t="s">
        <v>1</v>
      </c>
      <c r="K1812" t="s">
        <v>185</v>
      </c>
      <c r="L1812" t="s">
        <v>122</v>
      </c>
      <c r="M1812" s="14">
        <v>44279</v>
      </c>
      <c r="N1812" s="14">
        <v>44279</v>
      </c>
      <c r="O1812">
        <v>0</v>
      </c>
      <c r="P1812">
        <v>36.9</v>
      </c>
      <c r="R1812">
        <v>2110672000</v>
      </c>
      <c r="S1812">
        <v>161400000</v>
      </c>
      <c r="V1812" t="s">
        <v>160</v>
      </c>
      <c r="W1812" t="s">
        <v>211</v>
      </c>
      <c r="X1812" t="s">
        <v>161</v>
      </c>
      <c r="Y1812">
        <v>3</v>
      </c>
      <c r="Z1812">
        <v>3</v>
      </c>
      <c r="AA1812">
        <v>2021</v>
      </c>
      <c r="AB1812">
        <v>36.9</v>
      </c>
      <c r="AC1812" t="s">
        <v>10</v>
      </c>
      <c r="AD1812" t="s">
        <v>72</v>
      </c>
      <c r="AE1812">
        <v>2021</v>
      </c>
      <c r="AF1812">
        <v>2021</v>
      </c>
      <c r="AU1812"/>
    </row>
    <row r="1813" spans="1:47" x14ac:dyDescent="0.35">
      <c r="A1813" t="s">
        <v>163</v>
      </c>
      <c r="C1813" t="s">
        <v>149</v>
      </c>
      <c r="D1813" t="s">
        <v>150</v>
      </c>
      <c r="E1813" t="s">
        <v>121</v>
      </c>
      <c r="I1813" t="s">
        <v>1</v>
      </c>
      <c r="J1813" t="s">
        <v>6</v>
      </c>
      <c r="K1813" t="s">
        <v>185</v>
      </c>
      <c r="L1813" t="s">
        <v>122</v>
      </c>
      <c r="M1813" s="14">
        <v>44270</v>
      </c>
      <c r="N1813" s="14">
        <v>44279</v>
      </c>
      <c r="P1813">
        <v>1028.57</v>
      </c>
      <c r="X1813" t="s">
        <v>164</v>
      </c>
      <c r="Y1813">
        <v>3</v>
      </c>
      <c r="Z1813">
        <v>3</v>
      </c>
      <c r="AA1813">
        <v>2021</v>
      </c>
      <c r="AB1813">
        <v>0</v>
      </c>
      <c r="AC1813" t="s">
        <v>8</v>
      </c>
      <c r="AD1813" t="s">
        <v>8</v>
      </c>
      <c r="AE1813">
        <v>2021</v>
      </c>
      <c r="AF1813">
        <v>2021</v>
      </c>
      <c r="AU1813"/>
    </row>
    <row r="1814" spans="1:47" x14ac:dyDescent="0.35">
      <c r="A1814" t="s">
        <v>165</v>
      </c>
      <c r="C1814" t="s">
        <v>149</v>
      </c>
      <c r="D1814" t="s">
        <v>150</v>
      </c>
      <c r="E1814" t="s">
        <v>162</v>
      </c>
      <c r="K1814" t="s">
        <v>185</v>
      </c>
      <c r="L1814" t="s">
        <v>122</v>
      </c>
      <c r="M1814" s="14">
        <v>44279</v>
      </c>
      <c r="N1814" s="14">
        <v>44279</v>
      </c>
      <c r="P1814">
        <v>1517709.64</v>
      </c>
      <c r="X1814" t="s">
        <v>124</v>
      </c>
      <c r="Y1814">
        <v>3</v>
      </c>
      <c r="Z1814">
        <v>3</v>
      </c>
      <c r="AA1814">
        <v>2021</v>
      </c>
      <c r="AB1814">
        <v>0</v>
      </c>
      <c r="AC1814" t="s">
        <v>8</v>
      </c>
      <c r="AD1814" t="s">
        <v>8</v>
      </c>
      <c r="AE1814">
        <v>2021</v>
      </c>
      <c r="AF1814">
        <v>2021</v>
      </c>
      <c r="AU1814"/>
    </row>
    <row r="1815" spans="1:47" x14ac:dyDescent="0.35">
      <c r="A1815" t="s">
        <v>143</v>
      </c>
      <c r="C1815" t="s">
        <v>149</v>
      </c>
      <c r="D1815" t="s">
        <v>150</v>
      </c>
      <c r="E1815" t="s">
        <v>121</v>
      </c>
      <c r="J1815" t="s">
        <v>6</v>
      </c>
      <c r="K1815" t="s">
        <v>185</v>
      </c>
      <c r="L1815" t="s">
        <v>122</v>
      </c>
      <c r="M1815" s="14">
        <v>44270</v>
      </c>
      <c r="N1815" s="14">
        <v>44279</v>
      </c>
      <c r="P1815">
        <v>22.69</v>
      </c>
      <c r="X1815" t="s">
        <v>144</v>
      </c>
      <c r="Y1815">
        <v>3</v>
      </c>
      <c r="Z1815">
        <v>3</v>
      </c>
      <c r="AA1815">
        <v>2021</v>
      </c>
      <c r="AB1815">
        <v>0</v>
      </c>
      <c r="AC1815" t="s">
        <v>8</v>
      </c>
      <c r="AD1815" t="s">
        <v>8</v>
      </c>
      <c r="AE1815">
        <v>2021</v>
      </c>
      <c r="AF1815">
        <v>2021</v>
      </c>
      <c r="AU1815"/>
    </row>
    <row r="1816" spans="1:47" x14ac:dyDescent="0.35">
      <c r="A1816" t="s">
        <v>171</v>
      </c>
      <c r="C1816" t="s">
        <v>149</v>
      </c>
      <c r="D1816" t="s">
        <v>150</v>
      </c>
      <c r="E1816" t="s">
        <v>121</v>
      </c>
      <c r="J1816" t="s">
        <v>6</v>
      </c>
      <c r="K1816" t="s">
        <v>185</v>
      </c>
      <c r="L1816" t="s">
        <v>122</v>
      </c>
      <c r="M1816" s="14">
        <v>44270</v>
      </c>
      <c r="N1816" s="14">
        <v>44279</v>
      </c>
      <c r="P1816">
        <v>127990.99</v>
      </c>
      <c r="X1816" t="s">
        <v>137</v>
      </c>
      <c r="Y1816">
        <v>3</v>
      </c>
      <c r="Z1816">
        <v>3</v>
      </c>
      <c r="AA1816">
        <v>2021</v>
      </c>
      <c r="AB1816">
        <v>0</v>
      </c>
      <c r="AC1816" t="s">
        <v>8</v>
      </c>
      <c r="AD1816" t="s">
        <v>8</v>
      </c>
      <c r="AE1816">
        <v>2021</v>
      </c>
      <c r="AF1816">
        <v>2021</v>
      </c>
      <c r="AU1816"/>
    </row>
    <row r="1817" spans="1:47" x14ac:dyDescent="0.35">
      <c r="A1817" t="s">
        <v>133</v>
      </c>
      <c r="C1817" t="s">
        <v>149</v>
      </c>
      <c r="D1817" t="s">
        <v>150</v>
      </c>
      <c r="E1817" t="s">
        <v>121</v>
      </c>
      <c r="J1817" t="s">
        <v>6</v>
      </c>
      <c r="K1817" t="s">
        <v>185</v>
      </c>
      <c r="L1817" t="s">
        <v>122</v>
      </c>
      <c r="M1817" s="14">
        <v>44270</v>
      </c>
      <c r="N1817" s="14">
        <v>44279</v>
      </c>
      <c r="P1817">
        <v>675220.3</v>
      </c>
      <c r="X1817" t="s">
        <v>134</v>
      </c>
      <c r="Y1817">
        <v>3</v>
      </c>
      <c r="Z1817">
        <v>3</v>
      </c>
      <c r="AA1817">
        <v>2021</v>
      </c>
      <c r="AB1817">
        <v>0</v>
      </c>
      <c r="AC1817" t="s">
        <v>8</v>
      </c>
      <c r="AD1817" t="s">
        <v>8</v>
      </c>
      <c r="AE1817">
        <v>2021</v>
      </c>
      <c r="AF1817">
        <v>2021</v>
      </c>
      <c r="AU1817"/>
    </row>
    <row r="1818" spans="1:47" x14ac:dyDescent="0.35">
      <c r="A1818" t="s">
        <v>148</v>
      </c>
      <c r="C1818" t="s">
        <v>149</v>
      </c>
      <c r="D1818" t="s">
        <v>150</v>
      </c>
      <c r="E1818" t="s">
        <v>121</v>
      </c>
      <c r="J1818" t="s">
        <v>6</v>
      </c>
      <c r="K1818" t="s">
        <v>185</v>
      </c>
      <c r="L1818" t="s">
        <v>122</v>
      </c>
      <c r="M1818" s="14">
        <v>44270</v>
      </c>
      <c r="N1818" s="14">
        <v>44279</v>
      </c>
      <c r="P1818">
        <v>648354.4</v>
      </c>
      <c r="X1818" t="s">
        <v>152</v>
      </c>
      <c r="Y1818">
        <v>3</v>
      </c>
      <c r="Z1818">
        <v>3</v>
      </c>
      <c r="AA1818">
        <v>2021</v>
      </c>
      <c r="AB1818">
        <v>0</v>
      </c>
      <c r="AC1818" t="s">
        <v>8</v>
      </c>
      <c r="AD1818" t="s">
        <v>8</v>
      </c>
      <c r="AE1818">
        <v>2021</v>
      </c>
      <c r="AF1818">
        <v>2021</v>
      </c>
      <c r="AU1818"/>
    </row>
    <row r="1819" spans="1:47" x14ac:dyDescent="0.35">
      <c r="A1819" t="s">
        <v>123</v>
      </c>
      <c r="C1819" t="s">
        <v>149</v>
      </c>
      <c r="D1819" t="s">
        <v>150</v>
      </c>
      <c r="E1819" t="s">
        <v>121</v>
      </c>
      <c r="J1819" t="s">
        <v>6</v>
      </c>
      <c r="K1819" t="s">
        <v>185</v>
      </c>
      <c r="L1819" t="s">
        <v>122</v>
      </c>
      <c r="M1819" s="14">
        <v>44270</v>
      </c>
      <c r="N1819" s="14">
        <v>44279</v>
      </c>
      <c r="P1819">
        <v>16652.38</v>
      </c>
      <c r="X1819" t="s">
        <v>124</v>
      </c>
      <c r="Y1819">
        <v>3</v>
      </c>
      <c r="Z1819">
        <v>3</v>
      </c>
      <c r="AA1819">
        <v>2021</v>
      </c>
      <c r="AB1819">
        <v>0</v>
      </c>
      <c r="AC1819" t="s">
        <v>8</v>
      </c>
      <c r="AD1819" t="s">
        <v>8</v>
      </c>
      <c r="AE1819">
        <v>2021</v>
      </c>
      <c r="AF1819">
        <v>2021</v>
      </c>
      <c r="AU1819"/>
    </row>
    <row r="1820" spans="1:47" x14ac:dyDescent="0.35">
      <c r="A1820" t="s">
        <v>155</v>
      </c>
      <c r="C1820" t="s">
        <v>149</v>
      </c>
      <c r="D1820" t="s">
        <v>150</v>
      </c>
      <c r="E1820" t="s">
        <v>121</v>
      </c>
      <c r="J1820" t="s">
        <v>6</v>
      </c>
      <c r="K1820" t="s">
        <v>185</v>
      </c>
      <c r="L1820" t="s">
        <v>122</v>
      </c>
      <c r="M1820" s="14">
        <v>44270</v>
      </c>
      <c r="N1820" s="14">
        <v>44279</v>
      </c>
      <c r="P1820">
        <v>48440.31</v>
      </c>
      <c r="X1820" t="s">
        <v>156</v>
      </c>
      <c r="Y1820">
        <v>3</v>
      </c>
      <c r="Z1820">
        <v>3</v>
      </c>
      <c r="AA1820">
        <v>2021</v>
      </c>
      <c r="AB1820">
        <v>0</v>
      </c>
      <c r="AC1820" t="s">
        <v>8</v>
      </c>
      <c r="AD1820" t="s">
        <v>8</v>
      </c>
      <c r="AE1820">
        <v>2021</v>
      </c>
      <c r="AF1820">
        <v>2021</v>
      </c>
      <c r="AU1820"/>
    </row>
    <row r="1821" spans="1:47" x14ac:dyDescent="0.35">
      <c r="A1821" t="s">
        <v>133</v>
      </c>
      <c r="B1821" t="s">
        <v>41</v>
      </c>
      <c r="C1821" t="s">
        <v>149</v>
      </c>
      <c r="D1821" t="s">
        <v>150</v>
      </c>
      <c r="E1821" t="s">
        <v>121</v>
      </c>
      <c r="G1821" t="s">
        <v>1</v>
      </c>
      <c r="H1821" t="s">
        <v>206</v>
      </c>
      <c r="K1821" t="s">
        <v>185</v>
      </c>
      <c r="L1821" t="s">
        <v>122</v>
      </c>
      <c r="M1821" s="14">
        <v>44279</v>
      </c>
      <c r="N1821" s="14">
        <v>44279</v>
      </c>
      <c r="O1821">
        <v>0</v>
      </c>
      <c r="P1821">
        <v>-303414.25</v>
      </c>
      <c r="R1821">
        <v>2220110000</v>
      </c>
      <c r="S1821">
        <v>161001000</v>
      </c>
      <c r="V1821" t="s">
        <v>133</v>
      </c>
      <c r="W1821" t="s">
        <v>195</v>
      </c>
      <c r="X1821" t="s">
        <v>134</v>
      </c>
      <c r="Y1821">
        <v>3</v>
      </c>
      <c r="Z1821">
        <v>3</v>
      </c>
      <c r="AA1821">
        <v>2021</v>
      </c>
      <c r="AB1821">
        <v>303414.25</v>
      </c>
      <c r="AC1821" t="s">
        <v>10</v>
      </c>
      <c r="AD1821" t="s">
        <v>237</v>
      </c>
      <c r="AE1821">
        <v>2021</v>
      </c>
      <c r="AF1821">
        <v>2021</v>
      </c>
      <c r="AU1821"/>
    </row>
    <row r="1822" spans="1:47" x14ac:dyDescent="0.35">
      <c r="A1822" t="s">
        <v>175</v>
      </c>
      <c r="C1822" t="s">
        <v>149</v>
      </c>
      <c r="D1822" t="s">
        <v>150</v>
      </c>
      <c r="E1822" t="s">
        <v>121</v>
      </c>
      <c r="G1822" t="s">
        <v>1</v>
      </c>
      <c r="J1822" t="s">
        <v>6</v>
      </c>
      <c r="K1822" t="s">
        <v>185</v>
      </c>
      <c r="L1822" t="s">
        <v>122</v>
      </c>
      <c r="M1822" s="14">
        <v>44279</v>
      </c>
      <c r="N1822" s="14">
        <v>44279</v>
      </c>
      <c r="O1822">
        <v>0</v>
      </c>
      <c r="P1822">
        <v>16666.669999999998</v>
      </c>
      <c r="R1822">
        <v>2221506000</v>
      </c>
      <c r="S1822">
        <v>161002000</v>
      </c>
      <c r="V1822" t="s">
        <v>175</v>
      </c>
      <c r="W1822" t="s">
        <v>202</v>
      </c>
      <c r="X1822" t="s">
        <v>119</v>
      </c>
      <c r="Y1822">
        <v>3</v>
      </c>
      <c r="Z1822">
        <v>3</v>
      </c>
      <c r="AA1822">
        <v>2021</v>
      </c>
      <c r="AB1822">
        <v>-16666.669999999998</v>
      </c>
      <c r="AC1822" t="s">
        <v>10</v>
      </c>
      <c r="AD1822" t="s">
        <v>72</v>
      </c>
      <c r="AE1822">
        <v>2021</v>
      </c>
      <c r="AF1822">
        <v>2021</v>
      </c>
      <c r="AU1822"/>
    </row>
    <row r="1823" spans="1:47" x14ac:dyDescent="0.35">
      <c r="A1823" t="s">
        <v>155</v>
      </c>
      <c r="B1823" t="s">
        <v>32</v>
      </c>
      <c r="C1823" t="s">
        <v>149</v>
      </c>
      <c r="D1823" t="s">
        <v>150</v>
      </c>
      <c r="E1823" t="s">
        <v>121</v>
      </c>
      <c r="G1823" t="s">
        <v>1</v>
      </c>
      <c r="H1823" t="s">
        <v>206</v>
      </c>
      <c r="K1823" t="s">
        <v>185</v>
      </c>
      <c r="L1823" t="s">
        <v>122</v>
      </c>
      <c r="M1823" s="14">
        <v>44279</v>
      </c>
      <c r="N1823" s="14">
        <v>44279</v>
      </c>
      <c r="O1823">
        <v>0</v>
      </c>
      <c r="P1823">
        <v>-49993.68</v>
      </c>
      <c r="R1823">
        <v>2220610000</v>
      </c>
      <c r="S1823">
        <v>161012000</v>
      </c>
      <c r="V1823" t="s">
        <v>155</v>
      </c>
      <c r="W1823" t="s">
        <v>213</v>
      </c>
      <c r="X1823" t="s">
        <v>156</v>
      </c>
      <c r="Y1823">
        <v>3</v>
      </c>
      <c r="Z1823">
        <v>3</v>
      </c>
      <c r="AA1823">
        <v>2021</v>
      </c>
      <c r="AB1823">
        <v>49993.68</v>
      </c>
      <c r="AC1823" t="s">
        <v>10</v>
      </c>
      <c r="AD1823" t="s">
        <v>15</v>
      </c>
      <c r="AE1823">
        <v>2021</v>
      </c>
      <c r="AF1823">
        <v>2021</v>
      </c>
      <c r="AU1823"/>
    </row>
    <row r="1824" spans="1:47" x14ac:dyDescent="0.35">
      <c r="A1824" t="s">
        <v>155</v>
      </c>
      <c r="B1824" t="s">
        <v>49</v>
      </c>
      <c r="C1824" t="s">
        <v>149</v>
      </c>
      <c r="D1824" t="s">
        <v>150</v>
      </c>
      <c r="E1824" t="s">
        <v>121</v>
      </c>
      <c r="G1824" t="s">
        <v>1</v>
      </c>
      <c r="H1824" t="s">
        <v>206</v>
      </c>
      <c r="K1824" t="s">
        <v>185</v>
      </c>
      <c r="L1824" t="s">
        <v>122</v>
      </c>
      <c r="M1824" s="14">
        <v>44279</v>
      </c>
      <c r="N1824" s="14">
        <v>44279</v>
      </c>
      <c r="O1824">
        <v>0</v>
      </c>
      <c r="P1824">
        <v>-33339.65</v>
      </c>
      <c r="R1824">
        <v>2220620000</v>
      </c>
      <c r="S1824">
        <v>161012000</v>
      </c>
      <c r="V1824" t="s">
        <v>155</v>
      </c>
      <c r="W1824" t="s">
        <v>213</v>
      </c>
      <c r="X1824" t="s">
        <v>156</v>
      </c>
      <c r="Y1824">
        <v>3</v>
      </c>
      <c r="Z1824">
        <v>3</v>
      </c>
      <c r="AA1824">
        <v>2021</v>
      </c>
      <c r="AB1824">
        <v>33339.65</v>
      </c>
      <c r="AC1824" t="s">
        <v>10</v>
      </c>
      <c r="AD1824" t="s">
        <v>15</v>
      </c>
      <c r="AE1824">
        <v>2021</v>
      </c>
      <c r="AF1824">
        <v>2021</v>
      </c>
      <c r="AU1824"/>
    </row>
    <row r="1825" spans="1:47" x14ac:dyDescent="0.35">
      <c r="A1825" t="s">
        <v>148</v>
      </c>
      <c r="C1825" t="s">
        <v>149</v>
      </c>
      <c r="D1825" t="s">
        <v>150</v>
      </c>
      <c r="E1825" t="s">
        <v>162</v>
      </c>
      <c r="K1825" t="s">
        <v>185</v>
      </c>
      <c r="L1825" t="s">
        <v>122</v>
      </c>
      <c r="M1825" s="14">
        <v>44279</v>
      </c>
      <c r="N1825" s="14">
        <v>44279</v>
      </c>
      <c r="O1825">
        <v>0</v>
      </c>
      <c r="P1825">
        <v>2284523.81</v>
      </c>
      <c r="R1825">
        <v>2110210000</v>
      </c>
      <c r="S1825">
        <v>161002000</v>
      </c>
      <c r="V1825" t="s">
        <v>148</v>
      </c>
      <c r="W1825" t="s">
        <v>202</v>
      </c>
      <c r="X1825" t="s">
        <v>152</v>
      </c>
      <c r="Y1825">
        <v>3</v>
      </c>
      <c r="Z1825">
        <v>3</v>
      </c>
      <c r="AA1825">
        <v>2021</v>
      </c>
      <c r="AB1825">
        <v>2284523.81</v>
      </c>
      <c r="AC1825" t="s">
        <v>10</v>
      </c>
      <c r="AD1825" t="s">
        <v>72</v>
      </c>
      <c r="AE1825">
        <v>2021</v>
      </c>
      <c r="AF1825">
        <v>2021</v>
      </c>
      <c r="AU1825"/>
    </row>
    <row r="1826" spans="1:47" x14ac:dyDescent="0.35">
      <c r="A1826" t="s">
        <v>133</v>
      </c>
      <c r="C1826" t="s">
        <v>149</v>
      </c>
      <c r="D1826" t="s">
        <v>150</v>
      </c>
      <c r="E1826" t="s">
        <v>121</v>
      </c>
      <c r="G1826" t="s">
        <v>1</v>
      </c>
      <c r="J1826" t="s">
        <v>6</v>
      </c>
      <c r="K1826" t="s">
        <v>185</v>
      </c>
      <c r="L1826" t="s">
        <v>122</v>
      </c>
      <c r="M1826" s="14">
        <v>44279</v>
      </c>
      <c r="N1826" s="14">
        <v>44279</v>
      </c>
      <c r="O1826">
        <v>0</v>
      </c>
      <c r="P1826">
        <v>2284523.81</v>
      </c>
      <c r="R1826">
        <v>2220110000</v>
      </c>
      <c r="S1826">
        <v>161002000</v>
      </c>
      <c r="V1826" t="s">
        <v>133</v>
      </c>
      <c r="W1826" t="s">
        <v>202</v>
      </c>
      <c r="X1826" t="s">
        <v>134</v>
      </c>
      <c r="Y1826">
        <v>3</v>
      </c>
      <c r="Z1826">
        <v>3</v>
      </c>
      <c r="AA1826">
        <v>2021</v>
      </c>
      <c r="AB1826">
        <v>-2284523.81</v>
      </c>
      <c r="AC1826" t="s">
        <v>10</v>
      </c>
      <c r="AD1826" t="s">
        <v>72</v>
      </c>
      <c r="AE1826">
        <v>2021</v>
      </c>
      <c r="AF1826">
        <v>2021</v>
      </c>
      <c r="AU1826"/>
    </row>
    <row r="1827" spans="1:47" x14ac:dyDescent="0.35">
      <c r="A1827" t="s">
        <v>160</v>
      </c>
      <c r="B1827" t="s">
        <v>26</v>
      </c>
      <c r="C1827" t="s">
        <v>149</v>
      </c>
      <c r="D1827" t="s">
        <v>159</v>
      </c>
      <c r="E1827" t="s">
        <v>162</v>
      </c>
      <c r="G1827" t="s">
        <v>1</v>
      </c>
      <c r="K1827" t="s">
        <v>185</v>
      </c>
      <c r="L1827" t="s">
        <v>122</v>
      </c>
      <c r="M1827" s="14">
        <v>44279</v>
      </c>
      <c r="N1827" s="14">
        <v>44279</v>
      </c>
      <c r="O1827">
        <v>0</v>
      </c>
      <c r="P1827">
        <v>248.57</v>
      </c>
      <c r="R1827">
        <v>2110672000</v>
      </c>
      <c r="S1827">
        <v>161011000</v>
      </c>
      <c r="V1827" t="s">
        <v>160</v>
      </c>
      <c r="W1827" t="s">
        <v>231</v>
      </c>
      <c r="X1827" t="s">
        <v>161</v>
      </c>
      <c r="Y1827">
        <v>3</v>
      </c>
      <c r="Z1827">
        <v>3</v>
      </c>
      <c r="AA1827">
        <v>2021</v>
      </c>
      <c r="AB1827">
        <v>248.57</v>
      </c>
      <c r="AC1827" t="s">
        <v>10</v>
      </c>
      <c r="AD1827" t="s">
        <v>72</v>
      </c>
      <c r="AE1827">
        <v>2021</v>
      </c>
      <c r="AF1827">
        <v>2021</v>
      </c>
      <c r="AU1827"/>
    </row>
    <row r="1828" spans="1:47" x14ac:dyDescent="0.35">
      <c r="A1828" t="s">
        <v>148</v>
      </c>
      <c r="C1828" t="s">
        <v>149</v>
      </c>
      <c r="D1828" t="s">
        <v>150</v>
      </c>
      <c r="E1828" t="s">
        <v>162</v>
      </c>
      <c r="K1828" t="s">
        <v>185</v>
      </c>
      <c r="L1828" t="s">
        <v>122</v>
      </c>
      <c r="M1828" s="14">
        <v>44279</v>
      </c>
      <c r="N1828" s="14">
        <v>44279</v>
      </c>
      <c r="O1828">
        <v>0</v>
      </c>
      <c r="P1828">
        <v>16666.669999999998</v>
      </c>
      <c r="R1828">
        <v>2110210000</v>
      </c>
      <c r="S1828">
        <v>161002000</v>
      </c>
      <c r="V1828" t="s">
        <v>148</v>
      </c>
      <c r="W1828" t="s">
        <v>202</v>
      </c>
      <c r="X1828" t="s">
        <v>152</v>
      </c>
      <c r="Y1828">
        <v>3</v>
      </c>
      <c r="Z1828">
        <v>3</v>
      </c>
      <c r="AA1828">
        <v>2021</v>
      </c>
      <c r="AB1828">
        <v>16666.669999999998</v>
      </c>
      <c r="AC1828" t="s">
        <v>10</v>
      </c>
      <c r="AD1828" t="s">
        <v>72</v>
      </c>
      <c r="AE1828">
        <v>2021</v>
      </c>
      <c r="AF1828">
        <v>2021</v>
      </c>
      <c r="AU1828"/>
    </row>
    <row r="1829" spans="1:47" x14ac:dyDescent="0.35">
      <c r="A1829" t="s">
        <v>118</v>
      </c>
      <c r="B1829" t="s">
        <v>46</v>
      </c>
      <c r="C1829" t="s">
        <v>149</v>
      </c>
      <c r="D1829" t="s">
        <v>150</v>
      </c>
      <c r="E1829" t="s">
        <v>121</v>
      </c>
      <c r="G1829" t="s">
        <v>1</v>
      </c>
      <c r="H1829" t="s">
        <v>206</v>
      </c>
      <c r="K1829" t="s">
        <v>185</v>
      </c>
      <c r="L1829" t="s">
        <v>122</v>
      </c>
      <c r="M1829" s="14">
        <v>44279</v>
      </c>
      <c r="N1829" s="14">
        <v>44279</v>
      </c>
      <c r="O1829">
        <v>0</v>
      </c>
      <c r="P1829">
        <v>-2324.29</v>
      </c>
      <c r="R1829">
        <v>2221513000</v>
      </c>
      <c r="S1829">
        <v>161001000</v>
      </c>
      <c r="V1829" t="s">
        <v>118</v>
      </c>
      <c r="W1829" t="s">
        <v>195</v>
      </c>
      <c r="X1829" t="s">
        <v>119</v>
      </c>
      <c r="Y1829">
        <v>3</v>
      </c>
      <c r="Z1829">
        <v>3</v>
      </c>
      <c r="AA1829">
        <v>2021</v>
      </c>
      <c r="AB1829">
        <v>2324.29</v>
      </c>
      <c r="AC1829" t="s">
        <v>10</v>
      </c>
      <c r="AD1829" t="s">
        <v>15</v>
      </c>
      <c r="AE1829">
        <v>2021</v>
      </c>
      <c r="AF1829">
        <v>2021</v>
      </c>
      <c r="AU1829"/>
    </row>
    <row r="1830" spans="1:47" x14ac:dyDescent="0.35">
      <c r="A1830" t="s">
        <v>160</v>
      </c>
      <c r="B1830" t="s">
        <v>25</v>
      </c>
      <c r="C1830" t="s">
        <v>149</v>
      </c>
      <c r="D1830" t="s">
        <v>159</v>
      </c>
      <c r="E1830" t="s">
        <v>162</v>
      </c>
      <c r="G1830" t="s">
        <v>1</v>
      </c>
      <c r="K1830" t="s">
        <v>185</v>
      </c>
      <c r="L1830" t="s">
        <v>122</v>
      </c>
      <c r="M1830" s="14">
        <v>44280</v>
      </c>
      <c r="N1830" s="14">
        <v>44280</v>
      </c>
      <c r="O1830">
        <v>0</v>
      </c>
      <c r="P1830">
        <v>193.93</v>
      </c>
      <c r="R1830">
        <v>2110672000</v>
      </c>
      <c r="S1830">
        <v>161300000</v>
      </c>
      <c r="V1830" t="s">
        <v>160</v>
      </c>
      <c r="W1830" t="s">
        <v>192</v>
      </c>
      <c r="X1830" t="s">
        <v>161</v>
      </c>
      <c r="Y1830">
        <v>3</v>
      </c>
      <c r="Z1830">
        <v>3</v>
      </c>
      <c r="AA1830">
        <v>2021</v>
      </c>
      <c r="AB1830">
        <v>193.93</v>
      </c>
      <c r="AC1830" t="s">
        <v>10</v>
      </c>
      <c r="AD1830" t="s">
        <v>72</v>
      </c>
      <c r="AE1830">
        <v>2021</v>
      </c>
      <c r="AF1830">
        <v>2021</v>
      </c>
      <c r="AU1830"/>
    </row>
    <row r="1831" spans="1:47" x14ac:dyDescent="0.35">
      <c r="A1831" t="s">
        <v>148</v>
      </c>
      <c r="C1831" t="s">
        <v>149</v>
      </c>
      <c r="D1831" t="s">
        <v>159</v>
      </c>
      <c r="E1831" t="s">
        <v>162</v>
      </c>
      <c r="G1831" t="s">
        <v>1</v>
      </c>
      <c r="K1831" t="s">
        <v>185</v>
      </c>
      <c r="L1831" t="s">
        <v>122</v>
      </c>
      <c r="M1831" s="14">
        <v>44280</v>
      </c>
      <c r="N1831" s="14">
        <v>44280</v>
      </c>
      <c r="O1831">
        <v>0</v>
      </c>
      <c r="P1831">
        <v>9214.69</v>
      </c>
      <c r="R1831">
        <v>2110220000</v>
      </c>
      <c r="S1831">
        <v>161008000</v>
      </c>
      <c r="V1831" t="s">
        <v>148</v>
      </c>
      <c r="W1831" t="s">
        <v>224</v>
      </c>
      <c r="X1831" t="s">
        <v>152</v>
      </c>
      <c r="Y1831">
        <v>3</v>
      </c>
      <c r="Z1831">
        <v>3</v>
      </c>
      <c r="AA1831">
        <v>2021</v>
      </c>
      <c r="AB1831">
        <v>9214.69</v>
      </c>
      <c r="AC1831" t="s">
        <v>10</v>
      </c>
      <c r="AD1831" t="s">
        <v>72</v>
      </c>
      <c r="AE1831">
        <v>2021</v>
      </c>
      <c r="AF1831">
        <v>2021</v>
      </c>
      <c r="AU1831"/>
    </row>
    <row r="1832" spans="1:47" x14ac:dyDescent="0.35">
      <c r="A1832" t="s">
        <v>160</v>
      </c>
      <c r="B1832" t="s">
        <v>28</v>
      </c>
      <c r="C1832" t="s">
        <v>149</v>
      </c>
      <c r="D1832" t="s">
        <v>159</v>
      </c>
      <c r="E1832" t="s">
        <v>162</v>
      </c>
      <c r="G1832" t="s">
        <v>1</v>
      </c>
      <c r="K1832" t="s">
        <v>185</v>
      </c>
      <c r="L1832" t="s">
        <v>122</v>
      </c>
      <c r="M1832" s="14">
        <v>44280</v>
      </c>
      <c r="N1832" s="14">
        <v>44280</v>
      </c>
      <c r="O1832">
        <v>0</v>
      </c>
      <c r="P1832">
        <v>27.86</v>
      </c>
      <c r="R1832">
        <v>2110672000</v>
      </c>
      <c r="S1832">
        <v>161400000</v>
      </c>
      <c r="V1832" t="s">
        <v>160</v>
      </c>
      <c r="W1832" t="s">
        <v>211</v>
      </c>
      <c r="X1832" t="s">
        <v>161</v>
      </c>
      <c r="Y1832">
        <v>3</v>
      </c>
      <c r="Z1832">
        <v>3</v>
      </c>
      <c r="AA1832">
        <v>2021</v>
      </c>
      <c r="AB1832">
        <v>27.86</v>
      </c>
      <c r="AC1832" t="s">
        <v>10</v>
      </c>
      <c r="AD1832" t="s">
        <v>72</v>
      </c>
      <c r="AE1832">
        <v>2021</v>
      </c>
      <c r="AF1832">
        <v>2021</v>
      </c>
      <c r="AU1832"/>
    </row>
    <row r="1833" spans="1:47" x14ac:dyDescent="0.35">
      <c r="A1833" t="s">
        <v>160</v>
      </c>
      <c r="B1833" t="s">
        <v>26</v>
      </c>
      <c r="C1833" t="s">
        <v>149</v>
      </c>
      <c r="D1833" t="s">
        <v>159</v>
      </c>
      <c r="E1833" t="s">
        <v>162</v>
      </c>
      <c r="G1833" t="s">
        <v>1</v>
      </c>
      <c r="K1833" t="s">
        <v>185</v>
      </c>
      <c r="L1833" t="s">
        <v>122</v>
      </c>
      <c r="M1833" s="14">
        <v>44280</v>
      </c>
      <c r="N1833" s="14">
        <v>44280</v>
      </c>
      <c r="O1833">
        <v>0</v>
      </c>
      <c r="P1833">
        <v>1708.1</v>
      </c>
      <c r="R1833">
        <v>2110672000</v>
      </c>
      <c r="S1833">
        <v>162000000</v>
      </c>
      <c r="V1833" t="s">
        <v>160</v>
      </c>
      <c r="W1833" t="s">
        <v>205</v>
      </c>
      <c r="X1833" t="s">
        <v>161</v>
      </c>
      <c r="Y1833">
        <v>3</v>
      </c>
      <c r="Z1833">
        <v>3</v>
      </c>
      <c r="AA1833">
        <v>2021</v>
      </c>
      <c r="AB1833">
        <v>1708.1</v>
      </c>
      <c r="AC1833" t="s">
        <v>10</v>
      </c>
      <c r="AD1833" t="s">
        <v>72</v>
      </c>
      <c r="AE1833">
        <v>2021</v>
      </c>
      <c r="AF1833">
        <v>2021</v>
      </c>
      <c r="AU1833"/>
    </row>
    <row r="1834" spans="1:47" x14ac:dyDescent="0.35">
      <c r="A1834" t="s">
        <v>193</v>
      </c>
      <c r="B1834" t="s">
        <v>29</v>
      </c>
      <c r="C1834" t="s">
        <v>149</v>
      </c>
      <c r="D1834" t="s">
        <v>159</v>
      </c>
      <c r="E1834" t="s">
        <v>162</v>
      </c>
      <c r="G1834" t="s">
        <v>1</v>
      </c>
      <c r="K1834" t="s">
        <v>185</v>
      </c>
      <c r="L1834" t="s">
        <v>122</v>
      </c>
      <c r="M1834" s="14">
        <v>44280</v>
      </c>
      <c r="N1834" s="14">
        <v>44280</v>
      </c>
      <c r="O1834">
        <v>0</v>
      </c>
      <c r="P1834">
        <v>71.430000000000007</v>
      </c>
      <c r="R1834">
        <v>2110700000</v>
      </c>
      <c r="S1834">
        <v>162100000</v>
      </c>
      <c r="V1834" t="s">
        <v>193</v>
      </c>
      <c r="W1834" t="s">
        <v>214</v>
      </c>
      <c r="X1834" t="s">
        <v>161</v>
      </c>
      <c r="Y1834">
        <v>3</v>
      </c>
      <c r="Z1834">
        <v>3</v>
      </c>
      <c r="AA1834">
        <v>2021</v>
      </c>
      <c r="AB1834">
        <v>71.430000000000007</v>
      </c>
      <c r="AC1834" t="s">
        <v>10</v>
      </c>
      <c r="AD1834" t="s">
        <v>72</v>
      </c>
      <c r="AE1834">
        <v>2021</v>
      </c>
      <c r="AF1834">
        <v>2021</v>
      </c>
      <c r="AU1834"/>
    </row>
    <row r="1835" spans="1:47" x14ac:dyDescent="0.35">
      <c r="A1835" t="s">
        <v>193</v>
      </c>
      <c r="B1835" t="s">
        <v>29</v>
      </c>
      <c r="C1835" t="s">
        <v>149</v>
      </c>
      <c r="D1835" t="s">
        <v>159</v>
      </c>
      <c r="E1835" t="s">
        <v>162</v>
      </c>
      <c r="G1835" t="s">
        <v>1</v>
      </c>
      <c r="K1835" t="s">
        <v>185</v>
      </c>
      <c r="L1835" t="s">
        <v>122</v>
      </c>
      <c r="M1835" s="14">
        <v>44280</v>
      </c>
      <c r="N1835" s="14">
        <v>44280</v>
      </c>
      <c r="O1835">
        <v>0</v>
      </c>
      <c r="P1835">
        <v>47.62</v>
      </c>
      <c r="R1835">
        <v>2110700000</v>
      </c>
      <c r="S1835">
        <v>161900000</v>
      </c>
      <c r="V1835" t="s">
        <v>193</v>
      </c>
      <c r="W1835" t="s">
        <v>199</v>
      </c>
      <c r="X1835" t="s">
        <v>161</v>
      </c>
      <c r="Y1835">
        <v>3</v>
      </c>
      <c r="Z1835">
        <v>3</v>
      </c>
      <c r="AA1835">
        <v>2021</v>
      </c>
      <c r="AB1835">
        <v>47.62</v>
      </c>
      <c r="AC1835" t="s">
        <v>10</v>
      </c>
      <c r="AD1835" t="s">
        <v>72</v>
      </c>
      <c r="AE1835">
        <v>2021</v>
      </c>
      <c r="AF1835">
        <v>2021</v>
      </c>
      <c r="AU1835"/>
    </row>
    <row r="1836" spans="1:47" x14ac:dyDescent="0.35">
      <c r="A1836" t="s">
        <v>160</v>
      </c>
      <c r="B1836" t="s">
        <v>25</v>
      </c>
      <c r="C1836" t="s">
        <v>149</v>
      </c>
      <c r="D1836" t="s">
        <v>159</v>
      </c>
      <c r="E1836" t="s">
        <v>162</v>
      </c>
      <c r="G1836" t="s">
        <v>1</v>
      </c>
      <c r="K1836" t="s">
        <v>185</v>
      </c>
      <c r="L1836" t="s">
        <v>122</v>
      </c>
      <c r="M1836" s="14">
        <v>44280</v>
      </c>
      <c r="N1836" s="14">
        <v>44280</v>
      </c>
      <c r="O1836">
        <v>0</v>
      </c>
      <c r="P1836">
        <v>76.849999999999994</v>
      </c>
      <c r="R1836">
        <v>2110672000</v>
      </c>
      <c r="S1836">
        <v>161600000</v>
      </c>
      <c r="V1836" t="s">
        <v>160</v>
      </c>
      <c r="W1836" t="s">
        <v>198</v>
      </c>
      <c r="X1836" t="s">
        <v>161</v>
      </c>
      <c r="Y1836">
        <v>3</v>
      </c>
      <c r="Z1836">
        <v>3</v>
      </c>
      <c r="AA1836">
        <v>2021</v>
      </c>
      <c r="AB1836">
        <v>76.849999999999994</v>
      </c>
      <c r="AC1836" t="s">
        <v>10</v>
      </c>
      <c r="AD1836" t="s">
        <v>72</v>
      </c>
      <c r="AE1836">
        <v>2021</v>
      </c>
      <c r="AF1836">
        <v>2021</v>
      </c>
      <c r="AU1836"/>
    </row>
    <row r="1837" spans="1:47" x14ac:dyDescent="0.35">
      <c r="A1837" t="s">
        <v>160</v>
      </c>
      <c r="B1837" t="s">
        <v>50</v>
      </c>
      <c r="C1837" t="s">
        <v>149</v>
      </c>
      <c r="D1837" t="s">
        <v>159</v>
      </c>
      <c r="E1837" t="s">
        <v>162</v>
      </c>
      <c r="G1837" t="s">
        <v>1</v>
      </c>
      <c r="K1837" t="s">
        <v>185</v>
      </c>
      <c r="L1837" t="s">
        <v>122</v>
      </c>
      <c r="M1837" s="14">
        <v>44280</v>
      </c>
      <c r="N1837" s="14">
        <v>44280</v>
      </c>
      <c r="O1837">
        <v>0</v>
      </c>
      <c r="P1837">
        <v>14529.14</v>
      </c>
      <c r="R1837">
        <v>2110672000</v>
      </c>
      <c r="S1837">
        <v>162300000</v>
      </c>
      <c r="V1837" t="s">
        <v>160</v>
      </c>
      <c r="W1837" t="s">
        <v>209</v>
      </c>
      <c r="X1837" t="s">
        <v>161</v>
      </c>
      <c r="Y1837">
        <v>3</v>
      </c>
      <c r="Z1837">
        <v>3</v>
      </c>
      <c r="AA1837">
        <v>2021</v>
      </c>
      <c r="AB1837">
        <v>14529.14</v>
      </c>
      <c r="AC1837" t="s">
        <v>10</v>
      </c>
      <c r="AD1837" t="s">
        <v>72</v>
      </c>
      <c r="AE1837">
        <v>2021</v>
      </c>
      <c r="AF1837">
        <v>2021</v>
      </c>
      <c r="AU1837"/>
    </row>
    <row r="1838" spans="1:47" x14ac:dyDescent="0.35">
      <c r="A1838" t="s">
        <v>171</v>
      </c>
      <c r="C1838" t="s">
        <v>149</v>
      </c>
      <c r="D1838" t="s">
        <v>150</v>
      </c>
      <c r="E1838" t="s">
        <v>121</v>
      </c>
      <c r="J1838" t="s">
        <v>6</v>
      </c>
      <c r="K1838" t="s">
        <v>185</v>
      </c>
      <c r="L1838" t="s">
        <v>122</v>
      </c>
      <c r="M1838" s="14">
        <v>44270</v>
      </c>
      <c r="N1838" s="14">
        <v>44280</v>
      </c>
      <c r="P1838">
        <v>32995.58</v>
      </c>
      <c r="X1838" t="s">
        <v>137</v>
      </c>
      <c r="Y1838">
        <v>3</v>
      </c>
      <c r="Z1838">
        <v>3</v>
      </c>
      <c r="AA1838">
        <v>2021</v>
      </c>
      <c r="AB1838">
        <v>0</v>
      </c>
      <c r="AC1838" t="s">
        <v>8</v>
      </c>
      <c r="AD1838" t="s">
        <v>8</v>
      </c>
      <c r="AE1838">
        <v>2021</v>
      </c>
      <c r="AF1838">
        <v>2021</v>
      </c>
      <c r="AU1838"/>
    </row>
    <row r="1839" spans="1:47" x14ac:dyDescent="0.35">
      <c r="A1839" t="s">
        <v>130</v>
      </c>
      <c r="C1839" t="s">
        <v>149</v>
      </c>
      <c r="D1839" t="s">
        <v>150</v>
      </c>
      <c r="E1839" t="s">
        <v>121</v>
      </c>
      <c r="I1839" t="s">
        <v>1</v>
      </c>
      <c r="J1839" t="s">
        <v>6</v>
      </c>
      <c r="K1839" t="s">
        <v>185</v>
      </c>
      <c r="L1839" t="s">
        <v>122</v>
      </c>
      <c r="M1839" s="14">
        <v>44270</v>
      </c>
      <c r="N1839" s="14">
        <v>44280</v>
      </c>
      <c r="P1839">
        <v>571.42999999999995</v>
      </c>
      <c r="X1839" t="s">
        <v>119</v>
      </c>
      <c r="Y1839">
        <v>3</v>
      </c>
      <c r="Z1839">
        <v>3</v>
      </c>
      <c r="AA1839">
        <v>2021</v>
      </c>
      <c r="AB1839">
        <v>0</v>
      </c>
      <c r="AC1839" t="s">
        <v>8</v>
      </c>
      <c r="AD1839" t="s">
        <v>8</v>
      </c>
      <c r="AE1839">
        <v>2021</v>
      </c>
      <c r="AF1839">
        <v>2021</v>
      </c>
      <c r="AU1839"/>
    </row>
    <row r="1840" spans="1:47" x14ac:dyDescent="0.35">
      <c r="A1840" t="s">
        <v>123</v>
      </c>
      <c r="C1840" t="s">
        <v>149</v>
      </c>
      <c r="D1840" t="s">
        <v>150</v>
      </c>
      <c r="E1840" t="s">
        <v>121</v>
      </c>
      <c r="J1840" t="s">
        <v>68</v>
      </c>
      <c r="K1840" t="s">
        <v>185</v>
      </c>
      <c r="L1840" t="s">
        <v>122</v>
      </c>
      <c r="M1840" s="14">
        <v>44274</v>
      </c>
      <c r="N1840" s="14">
        <v>44280</v>
      </c>
      <c r="P1840">
        <v>139.21</v>
      </c>
      <c r="X1840" t="s">
        <v>124</v>
      </c>
      <c r="Y1840">
        <v>3</v>
      </c>
      <c r="Z1840">
        <v>3</v>
      </c>
      <c r="AA1840">
        <v>2021</v>
      </c>
      <c r="AB1840">
        <v>0</v>
      </c>
      <c r="AC1840" t="s">
        <v>8</v>
      </c>
      <c r="AD1840" t="s">
        <v>8</v>
      </c>
      <c r="AE1840">
        <v>2021</v>
      </c>
      <c r="AF1840">
        <v>2021</v>
      </c>
      <c r="AU1840"/>
    </row>
    <row r="1841" spans="1:47" x14ac:dyDescent="0.35">
      <c r="A1841" t="s">
        <v>126</v>
      </c>
      <c r="C1841" t="s">
        <v>149</v>
      </c>
      <c r="D1841" t="s">
        <v>150</v>
      </c>
      <c r="E1841" t="s">
        <v>121</v>
      </c>
      <c r="J1841" t="s">
        <v>6</v>
      </c>
      <c r="K1841" t="s">
        <v>185</v>
      </c>
      <c r="L1841" t="s">
        <v>122</v>
      </c>
      <c r="M1841" s="14">
        <v>44256</v>
      </c>
      <c r="N1841" s="14">
        <v>44280</v>
      </c>
      <c r="P1841">
        <v>89.52</v>
      </c>
      <c r="X1841" t="s">
        <v>127</v>
      </c>
      <c r="Y1841">
        <v>3</v>
      </c>
      <c r="Z1841">
        <v>3</v>
      </c>
      <c r="AA1841">
        <v>2021</v>
      </c>
      <c r="AB1841">
        <v>0</v>
      </c>
      <c r="AC1841" t="s">
        <v>8</v>
      </c>
      <c r="AD1841" t="s">
        <v>8</v>
      </c>
      <c r="AE1841">
        <v>2021</v>
      </c>
      <c r="AF1841">
        <v>2021</v>
      </c>
      <c r="AU1841"/>
    </row>
    <row r="1842" spans="1:47" x14ac:dyDescent="0.35">
      <c r="A1842" t="s">
        <v>143</v>
      </c>
      <c r="C1842" t="s">
        <v>149</v>
      </c>
      <c r="D1842" t="s">
        <v>150</v>
      </c>
      <c r="E1842" t="s">
        <v>121</v>
      </c>
      <c r="J1842" t="s">
        <v>6</v>
      </c>
      <c r="K1842" t="s">
        <v>185</v>
      </c>
      <c r="L1842" t="s">
        <v>122</v>
      </c>
      <c r="M1842" s="14">
        <v>44271</v>
      </c>
      <c r="N1842" s="14">
        <v>44280</v>
      </c>
      <c r="P1842">
        <v>1285714.29</v>
      </c>
      <c r="X1842" t="s">
        <v>144</v>
      </c>
      <c r="Y1842">
        <v>3</v>
      </c>
      <c r="Z1842">
        <v>3</v>
      </c>
      <c r="AA1842">
        <v>2021</v>
      </c>
      <c r="AB1842">
        <v>0</v>
      </c>
      <c r="AC1842" t="s">
        <v>8</v>
      </c>
      <c r="AD1842" t="s">
        <v>8</v>
      </c>
      <c r="AE1842">
        <v>2021</v>
      </c>
      <c r="AF1842">
        <v>2021</v>
      </c>
      <c r="AU1842"/>
    </row>
    <row r="1843" spans="1:47" x14ac:dyDescent="0.35">
      <c r="A1843" t="s">
        <v>165</v>
      </c>
      <c r="C1843" t="s">
        <v>149</v>
      </c>
      <c r="D1843" t="s">
        <v>150</v>
      </c>
      <c r="E1843" t="s">
        <v>162</v>
      </c>
      <c r="K1843" t="s">
        <v>185</v>
      </c>
      <c r="L1843" t="s">
        <v>122</v>
      </c>
      <c r="M1843" s="14">
        <v>44280</v>
      </c>
      <c r="N1843" s="14">
        <v>44280</v>
      </c>
      <c r="P1843">
        <v>1319510.03</v>
      </c>
      <c r="X1843" t="s">
        <v>124</v>
      </c>
      <c r="Y1843">
        <v>3</v>
      </c>
      <c r="Z1843">
        <v>3</v>
      </c>
      <c r="AA1843">
        <v>2021</v>
      </c>
      <c r="AB1843">
        <v>0</v>
      </c>
      <c r="AC1843" t="s">
        <v>8</v>
      </c>
      <c r="AD1843" t="s">
        <v>8</v>
      </c>
      <c r="AE1843">
        <v>2021</v>
      </c>
      <c r="AF1843">
        <v>2021</v>
      </c>
      <c r="AU1843"/>
    </row>
    <row r="1844" spans="1:47" x14ac:dyDescent="0.35">
      <c r="A1844" t="s">
        <v>160</v>
      </c>
      <c r="B1844" t="s">
        <v>26</v>
      </c>
      <c r="C1844" t="s">
        <v>149</v>
      </c>
      <c r="D1844" t="s">
        <v>159</v>
      </c>
      <c r="E1844" t="s">
        <v>162</v>
      </c>
      <c r="G1844" t="s">
        <v>1</v>
      </c>
      <c r="K1844" t="s">
        <v>185</v>
      </c>
      <c r="L1844" t="s">
        <v>122</v>
      </c>
      <c r="M1844" s="14">
        <v>44280</v>
      </c>
      <c r="N1844" s="14">
        <v>44280</v>
      </c>
      <c r="O1844">
        <v>0</v>
      </c>
      <c r="P1844">
        <v>21.88</v>
      </c>
      <c r="R1844">
        <v>2110672000</v>
      </c>
      <c r="S1844">
        <v>161021000</v>
      </c>
      <c r="V1844" t="s">
        <v>160</v>
      </c>
      <c r="W1844" t="s">
        <v>215</v>
      </c>
      <c r="X1844" t="s">
        <v>161</v>
      </c>
      <c r="Y1844">
        <v>3</v>
      </c>
      <c r="Z1844">
        <v>3</v>
      </c>
      <c r="AA1844">
        <v>2021</v>
      </c>
      <c r="AB1844">
        <v>21.88</v>
      </c>
      <c r="AC1844" t="s">
        <v>10</v>
      </c>
      <c r="AD1844" t="s">
        <v>72</v>
      </c>
      <c r="AE1844">
        <v>2021</v>
      </c>
      <c r="AF1844">
        <v>2021</v>
      </c>
      <c r="AU1844"/>
    </row>
    <row r="1845" spans="1:47" x14ac:dyDescent="0.35">
      <c r="A1845" t="s">
        <v>160</v>
      </c>
      <c r="B1845" t="s">
        <v>35</v>
      </c>
      <c r="C1845" t="s">
        <v>149</v>
      </c>
      <c r="D1845" t="s">
        <v>159</v>
      </c>
      <c r="E1845" t="s">
        <v>162</v>
      </c>
      <c r="G1845" t="s">
        <v>1</v>
      </c>
      <c r="K1845" t="s">
        <v>185</v>
      </c>
      <c r="L1845" t="s">
        <v>122</v>
      </c>
      <c r="M1845" s="14">
        <v>44280</v>
      </c>
      <c r="N1845" s="14">
        <v>44280</v>
      </c>
      <c r="O1845">
        <v>0</v>
      </c>
      <c r="P1845">
        <v>175.21</v>
      </c>
      <c r="R1845">
        <v>2110672000</v>
      </c>
      <c r="S1845">
        <v>162700000</v>
      </c>
      <c r="V1845" t="s">
        <v>160</v>
      </c>
      <c r="W1845" t="s">
        <v>200</v>
      </c>
      <c r="X1845" t="s">
        <v>161</v>
      </c>
      <c r="Y1845">
        <v>3</v>
      </c>
      <c r="Z1845">
        <v>3</v>
      </c>
      <c r="AA1845">
        <v>2021</v>
      </c>
      <c r="AB1845">
        <v>175.21</v>
      </c>
      <c r="AC1845" t="s">
        <v>10</v>
      </c>
      <c r="AD1845" t="s">
        <v>72</v>
      </c>
      <c r="AE1845">
        <v>2021</v>
      </c>
      <c r="AF1845">
        <v>2021</v>
      </c>
      <c r="AU1845"/>
    </row>
    <row r="1846" spans="1:47" x14ac:dyDescent="0.35">
      <c r="A1846" t="s">
        <v>160</v>
      </c>
      <c r="B1846" t="s">
        <v>35</v>
      </c>
      <c r="C1846" t="s">
        <v>149</v>
      </c>
      <c r="D1846" t="s">
        <v>159</v>
      </c>
      <c r="E1846" t="s">
        <v>162</v>
      </c>
      <c r="G1846" t="s">
        <v>1</v>
      </c>
      <c r="K1846" t="s">
        <v>185</v>
      </c>
      <c r="L1846" t="s">
        <v>122</v>
      </c>
      <c r="M1846" s="14">
        <v>44280</v>
      </c>
      <c r="N1846" s="14">
        <v>44280</v>
      </c>
      <c r="O1846">
        <v>0</v>
      </c>
      <c r="P1846">
        <v>150.63999999999999</v>
      </c>
      <c r="R1846">
        <v>2110672000</v>
      </c>
      <c r="S1846">
        <v>161021000</v>
      </c>
      <c r="V1846" t="s">
        <v>160</v>
      </c>
      <c r="W1846" t="s">
        <v>215</v>
      </c>
      <c r="X1846" t="s">
        <v>161</v>
      </c>
      <c r="Y1846">
        <v>3</v>
      </c>
      <c r="Z1846">
        <v>3</v>
      </c>
      <c r="AA1846">
        <v>2021</v>
      </c>
      <c r="AB1846">
        <v>150.63999999999999</v>
      </c>
      <c r="AC1846" t="s">
        <v>10</v>
      </c>
      <c r="AD1846" t="s">
        <v>72</v>
      </c>
      <c r="AE1846">
        <v>2021</v>
      </c>
      <c r="AF1846">
        <v>2021</v>
      </c>
      <c r="AU1846"/>
    </row>
    <row r="1847" spans="1:47" x14ac:dyDescent="0.35">
      <c r="A1847" t="s">
        <v>133</v>
      </c>
      <c r="B1847" t="s">
        <v>41</v>
      </c>
      <c r="C1847" t="s">
        <v>149</v>
      </c>
      <c r="D1847" t="s">
        <v>150</v>
      </c>
      <c r="E1847" t="s">
        <v>121</v>
      </c>
      <c r="G1847" t="s">
        <v>1</v>
      </c>
      <c r="H1847" t="s">
        <v>206</v>
      </c>
      <c r="K1847" t="s">
        <v>185</v>
      </c>
      <c r="L1847" t="s">
        <v>122</v>
      </c>
      <c r="M1847" s="14">
        <v>44280</v>
      </c>
      <c r="N1847" s="14">
        <v>44280</v>
      </c>
      <c r="O1847">
        <v>0</v>
      </c>
      <c r="P1847">
        <v>-105927.44</v>
      </c>
      <c r="R1847">
        <v>2220110000</v>
      </c>
      <c r="S1847">
        <v>161001000</v>
      </c>
      <c r="V1847" t="s">
        <v>133</v>
      </c>
      <c r="W1847" t="s">
        <v>195</v>
      </c>
      <c r="X1847" t="s">
        <v>134</v>
      </c>
      <c r="Y1847">
        <v>3</v>
      </c>
      <c r="Z1847">
        <v>3</v>
      </c>
      <c r="AA1847">
        <v>2021</v>
      </c>
      <c r="AB1847">
        <v>105927.44</v>
      </c>
      <c r="AC1847" t="s">
        <v>10</v>
      </c>
      <c r="AD1847" t="s">
        <v>237</v>
      </c>
      <c r="AE1847">
        <v>2021</v>
      </c>
      <c r="AF1847">
        <v>2021</v>
      </c>
      <c r="AU1847"/>
    </row>
    <row r="1848" spans="1:47" x14ac:dyDescent="0.35">
      <c r="A1848" t="s">
        <v>160</v>
      </c>
      <c r="B1848" t="s">
        <v>35</v>
      </c>
      <c r="C1848" t="s">
        <v>149</v>
      </c>
      <c r="D1848" t="s">
        <v>159</v>
      </c>
      <c r="E1848" t="s">
        <v>162</v>
      </c>
      <c r="G1848" t="s">
        <v>1</v>
      </c>
      <c r="K1848" t="s">
        <v>185</v>
      </c>
      <c r="L1848" t="s">
        <v>122</v>
      </c>
      <c r="M1848" s="14">
        <v>44280</v>
      </c>
      <c r="N1848" s="14">
        <v>44280</v>
      </c>
      <c r="O1848">
        <v>0</v>
      </c>
      <c r="P1848">
        <v>11.65</v>
      </c>
      <c r="R1848">
        <v>2110672000</v>
      </c>
      <c r="S1848">
        <v>161021000</v>
      </c>
      <c r="V1848" t="s">
        <v>160</v>
      </c>
      <c r="W1848" t="s">
        <v>215</v>
      </c>
      <c r="X1848" t="s">
        <v>161</v>
      </c>
      <c r="Y1848">
        <v>3</v>
      </c>
      <c r="Z1848">
        <v>3</v>
      </c>
      <c r="AA1848">
        <v>2021</v>
      </c>
      <c r="AB1848">
        <v>11.65</v>
      </c>
      <c r="AC1848" t="s">
        <v>10</v>
      </c>
      <c r="AD1848" t="s">
        <v>72</v>
      </c>
      <c r="AE1848">
        <v>2021</v>
      </c>
      <c r="AF1848">
        <v>2021</v>
      </c>
      <c r="AU1848"/>
    </row>
    <row r="1849" spans="1:47" x14ac:dyDescent="0.35">
      <c r="A1849" t="s">
        <v>133</v>
      </c>
      <c r="B1849" t="s">
        <v>42</v>
      </c>
      <c r="C1849" t="s">
        <v>149</v>
      </c>
      <c r="D1849" t="s">
        <v>150</v>
      </c>
      <c r="E1849" t="s">
        <v>121</v>
      </c>
      <c r="G1849" t="s">
        <v>1</v>
      </c>
      <c r="H1849" t="s">
        <v>206</v>
      </c>
      <c r="K1849" t="s">
        <v>185</v>
      </c>
      <c r="L1849" t="s">
        <v>122</v>
      </c>
      <c r="M1849" s="14">
        <v>44280</v>
      </c>
      <c r="N1849" s="14">
        <v>44280</v>
      </c>
      <c r="O1849">
        <v>0</v>
      </c>
      <c r="P1849">
        <v>-508087.45</v>
      </c>
      <c r="R1849">
        <v>2220120000</v>
      </c>
      <c r="S1849">
        <v>161001000</v>
      </c>
      <c r="V1849" t="s">
        <v>133</v>
      </c>
      <c r="W1849" t="s">
        <v>195</v>
      </c>
      <c r="X1849" t="s">
        <v>134</v>
      </c>
      <c r="Y1849">
        <v>3</v>
      </c>
      <c r="Z1849">
        <v>3</v>
      </c>
      <c r="AA1849">
        <v>2021</v>
      </c>
      <c r="AB1849">
        <v>508087.45</v>
      </c>
      <c r="AC1849" t="s">
        <v>10</v>
      </c>
      <c r="AD1849" t="s">
        <v>237</v>
      </c>
      <c r="AE1849">
        <v>2021</v>
      </c>
      <c r="AF1849">
        <v>2021</v>
      </c>
      <c r="AU1849"/>
    </row>
    <row r="1850" spans="1:47" x14ac:dyDescent="0.35">
      <c r="A1850" t="s">
        <v>160</v>
      </c>
      <c r="B1850" t="s">
        <v>26</v>
      </c>
      <c r="C1850" t="s">
        <v>149</v>
      </c>
      <c r="D1850" t="s">
        <v>159</v>
      </c>
      <c r="E1850" t="s">
        <v>162</v>
      </c>
      <c r="G1850" t="s">
        <v>1</v>
      </c>
      <c r="K1850" t="s">
        <v>185</v>
      </c>
      <c r="L1850" t="s">
        <v>122</v>
      </c>
      <c r="M1850" s="14">
        <v>44280</v>
      </c>
      <c r="N1850" s="14">
        <v>44280</v>
      </c>
      <c r="O1850">
        <v>0</v>
      </c>
      <c r="P1850">
        <v>242.13</v>
      </c>
      <c r="R1850">
        <v>2110672000</v>
      </c>
      <c r="S1850">
        <v>162600000</v>
      </c>
      <c r="V1850" t="s">
        <v>160</v>
      </c>
      <c r="W1850" t="s">
        <v>196</v>
      </c>
      <c r="X1850" t="s">
        <v>161</v>
      </c>
      <c r="Y1850">
        <v>3</v>
      </c>
      <c r="Z1850">
        <v>3</v>
      </c>
      <c r="AA1850">
        <v>2021</v>
      </c>
      <c r="AB1850">
        <v>242.13</v>
      </c>
      <c r="AC1850" t="s">
        <v>10</v>
      </c>
      <c r="AD1850" t="s">
        <v>72</v>
      </c>
      <c r="AE1850">
        <v>2021</v>
      </c>
      <c r="AF1850">
        <v>2021</v>
      </c>
      <c r="AU1850"/>
    </row>
    <row r="1851" spans="1:47" x14ac:dyDescent="0.35">
      <c r="A1851" t="s">
        <v>130</v>
      </c>
      <c r="B1851" t="s">
        <v>34</v>
      </c>
      <c r="C1851" t="s">
        <v>149</v>
      </c>
      <c r="D1851" t="s">
        <v>150</v>
      </c>
      <c r="E1851" t="s">
        <v>121</v>
      </c>
      <c r="G1851" t="s">
        <v>1</v>
      </c>
      <c r="H1851" t="s">
        <v>206</v>
      </c>
      <c r="K1851" t="s">
        <v>185</v>
      </c>
      <c r="L1851" t="s">
        <v>122</v>
      </c>
      <c r="M1851" s="14">
        <v>44280</v>
      </c>
      <c r="N1851" s="14">
        <v>44280</v>
      </c>
      <c r="O1851">
        <v>0</v>
      </c>
      <c r="P1851">
        <v>-2135.9699999999998</v>
      </c>
      <c r="R1851">
        <v>2221511000</v>
      </c>
      <c r="S1851">
        <v>161001000</v>
      </c>
      <c r="V1851" t="s">
        <v>130</v>
      </c>
      <c r="W1851" t="s">
        <v>195</v>
      </c>
      <c r="X1851" t="s">
        <v>119</v>
      </c>
      <c r="Y1851">
        <v>3</v>
      </c>
      <c r="Z1851">
        <v>3</v>
      </c>
      <c r="AA1851">
        <v>2021</v>
      </c>
      <c r="AB1851">
        <v>2135.9699999999998</v>
      </c>
      <c r="AC1851" t="s">
        <v>10</v>
      </c>
      <c r="AD1851" t="s">
        <v>15</v>
      </c>
      <c r="AE1851">
        <v>2021</v>
      </c>
      <c r="AF1851">
        <v>2021</v>
      </c>
      <c r="AU1851"/>
    </row>
    <row r="1852" spans="1:47" x14ac:dyDescent="0.35">
      <c r="A1852" t="s">
        <v>160</v>
      </c>
      <c r="B1852" t="s">
        <v>25</v>
      </c>
      <c r="C1852" t="s">
        <v>149</v>
      </c>
      <c r="D1852" t="s">
        <v>159</v>
      </c>
      <c r="E1852" t="s">
        <v>162</v>
      </c>
      <c r="G1852" t="s">
        <v>1</v>
      </c>
      <c r="K1852" t="s">
        <v>185</v>
      </c>
      <c r="L1852" t="s">
        <v>122</v>
      </c>
      <c r="M1852" s="14">
        <v>44281</v>
      </c>
      <c r="N1852" s="14">
        <v>44281</v>
      </c>
      <c r="O1852">
        <v>0</v>
      </c>
      <c r="P1852">
        <v>355.74</v>
      </c>
      <c r="R1852">
        <v>2110672000</v>
      </c>
      <c r="S1852">
        <v>161600000</v>
      </c>
      <c r="V1852" t="s">
        <v>160</v>
      </c>
      <c r="W1852" t="s">
        <v>198</v>
      </c>
      <c r="X1852" t="s">
        <v>161</v>
      </c>
      <c r="Y1852">
        <v>3</v>
      </c>
      <c r="Z1852">
        <v>3</v>
      </c>
      <c r="AA1852">
        <v>2021</v>
      </c>
      <c r="AB1852">
        <v>355.74</v>
      </c>
      <c r="AC1852" t="s">
        <v>10</v>
      </c>
      <c r="AD1852" t="s">
        <v>72</v>
      </c>
      <c r="AE1852">
        <v>2021</v>
      </c>
      <c r="AF1852">
        <v>2021</v>
      </c>
      <c r="AU1852"/>
    </row>
    <row r="1853" spans="1:47" x14ac:dyDescent="0.35">
      <c r="A1853" t="s">
        <v>133</v>
      </c>
      <c r="B1853" t="s">
        <v>42</v>
      </c>
      <c r="C1853" t="s">
        <v>149</v>
      </c>
      <c r="D1853" t="s">
        <v>150</v>
      </c>
      <c r="E1853" t="s">
        <v>121</v>
      </c>
      <c r="G1853" t="s">
        <v>1</v>
      </c>
      <c r="H1853" t="s">
        <v>206</v>
      </c>
      <c r="K1853" t="s">
        <v>185</v>
      </c>
      <c r="L1853" t="s">
        <v>122</v>
      </c>
      <c r="M1853" s="14">
        <v>44281</v>
      </c>
      <c r="N1853" s="14">
        <v>44281</v>
      </c>
      <c r="O1853">
        <v>0</v>
      </c>
      <c r="P1853">
        <v>-9769.91</v>
      </c>
      <c r="R1853">
        <v>2220120000</v>
      </c>
      <c r="S1853">
        <v>161001000</v>
      </c>
      <c r="V1853" t="s">
        <v>133</v>
      </c>
      <c r="W1853" t="s">
        <v>195</v>
      </c>
      <c r="X1853" t="s">
        <v>134</v>
      </c>
      <c r="Y1853">
        <v>3</v>
      </c>
      <c r="Z1853">
        <v>3</v>
      </c>
      <c r="AA1853">
        <v>2021</v>
      </c>
      <c r="AB1853">
        <v>9769.91</v>
      </c>
      <c r="AC1853" t="s">
        <v>10</v>
      </c>
      <c r="AD1853" t="s">
        <v>239</v>
      </c>
      <c r="AE1853">
        <v>2021</v>
      </c>
      <c r="AF1853">
        <v>2021</v>
      </c>
      <c r="AU1853"/>
    </row>
    <row r="1854" spans="1:47" x14ac:dyDescent="0.35">
      <c r="A1854" t="s">
        <v>160</v>
      </c>
      <c r="B1854" t="s">
        <v>25</v>
      </c>
      <c r="C1854" t="s">
        <v>149</v>
      </c>
      <c r="D1854" t="s">
        <v>159</v>
      </c>
      <c r="E1854" t="s">
        <v>162</v>
      </c>
      <c r="G1854" t="s">
        <v>1</v>
      </c>
      <c r="K1854" t="s">
        <v>185</v>
      </c>
      <c r="L1854" t="s">
        <v>122</v>
      </c>
      <c r="M1854" s="14">
        <v>44281</v>
      </c>
      <c r="N1854" s="14">
        <v>44281</v>
      </c>
      <c r="O1854">
        <v>0</v>
      </c>
      <c r="P1854">
        <v>723.36</v>
      </c>
      <c r="R1854">
        <v>2110672000</v>
      </c>
      <c r="S1854">
        <v>161300000</v>
      </c>
      <c r="V1854" t="s">
        <v>160</v>
      </c>
      <c r="W1854" t="s">
        <v>192</v>
      </c>
      <c r="X1854" t="s">
        <v>161</v>
      </c>
      <c r="Y1854">
        <v>3</v>
      </c>
      <c r="Z1854">
        <v>3</v>
      </c>
      <c r="AA1854">
        <v>2021</v>
      </c>
      <c r="AB1854">
        <v>723.36</v>
      </c>
      <c r="AC1854" t="s">
        <v>10</v>
      </c>
      <c r="AD1854" t="s">
        <v>72</v>
      </c>
      <c r="AE1854">
        <v>2021</v>
      </c>
      <c r="AF1854">
        <v>2021</v>
      </c>
      <c r="AU1854"/>
    </row>
    <row r="1855" spans="1:47" x14ac:dyDescent="0.35">
      <c r="A1855" t="s">
        <v>133</v>
      </c>
      <c r="B1855" t="s">
        <v>41</v>
      </c>
      <c r="C1855" t="s">
        <v>149</v>
      </c>
      <c r="D1855" t="s">
        <v>150</v>
      </c>
      <c r="E1855" t="s">
        <v>121</v>
      </c>
      <c r="G1855" t="s">
        <v>1</v>
      </c>
      <c r="H1855" t="s">
        <v>206</v>
      </c>
      <c r="K1855" t="s">
        <v>185</v>
      </c>
      <c r="L1855" t="s">
        <v>122</v>
      </c>
      <c r="M1855" s="14">
        <v>44281</v>
      </c>
      <c r="N1855" s="14">
        <v>44281</v>
      </c>
      <c r="O1855">
        <v>0</v>
      </c>
      <c r="P1855">
        <v>-434.54</v>
      </c>
      <c r="R1855">
        <v>2220110000</v>
      </c>
      <c r="S1855">
        <v>161001000</v>
      </c>
      <c r="V1855" t="s">
        <v>133</v>
      </c>
      <c r="W1855" t="s">
        <v>195</v>
      </c>
      <c r="X1855" t="s">
        <v>134</v>
      </c>
      <c r="Y1855">
        <v>3</v>
      </c>
      <c r="Z1855">
        <v>3</v>
      </c>
      <c r="AA1855">
        <v>2021</v>
      </c>
      <c r="AB1855">
        <v>434.54</v>
      </c>
      <c r="AC1855" t="s">
        <v>10</v>
      </c>
      <c r="AD1855" t="s">
        <v>239</v>
      </c>
      <c r="AE1855">
        <v>2021</v>
      </c>
      <c r="AF1855">
        <v>2021</v>
      </c>
      <c r="AU1855"/>
    </row>
    <row r="1856" spans="1:47" x14ac:dyDescent="0.35">
      <c r="A1856" t="s">
        <v>160</v>
      </c>
      <c r="B1856" t="s">
        <v>25</v>
      </c>
      <c r="C1856" t="s">
        <v>149</v>
      </c>
      <c r="D1856" t="s">
        <v>159</v>
      </c>
      <c r="E1856" t="s">
        <v>162</v>
      </c>
      <c r="G1856" t="s">
        <v>1</v>
      </c>
      <c r="K1856" t="s">
        <v>185</v>
      </c>
      <c r="L1856" t="s">
        <v>122</v>
      </c>
      <c r="M1856" s="14">
        <v>44281</v>
      </c>
      <c r="N1856" s="14">
        <v>44281</v>
      </c>
      <c r="O1856">
        <v>0</v>
      </c>
      <c r="P1856">
        <v>182.52</v>
      </c>
      <c r="R1856">
        <v>2110672000</v>
      </c>
      <c r="S1856">
        <v>161300000</v>
      </c>
      <c r="V1856" t="s">
        <v>160</v>
      </c>
      <c r="W1856" t="s">
        <v>192</v>
      </c>
      <c r="X1856" t="s">
        <v>161</v>
      </c>
      <c r="Y1856">
        <v>3</v>
      </c>
      <c r="Z1856">
        <v>3</v>
      </c>
      <c r="AA1856">
        <v>2021</v>
      </c>
      <c r="AB1856">
        <v>182.52</v>
      </c>
      <c r="AC1856" t="s">
        <v>10</v>
      </c>
      <c r="AD1856" t="s">
        <v>72</v>
      </c>
      <c r="AE1856">
        <v>2021</v>
      </c>
      <c r="AF1856">
        <v>2021</v>
      </c>
      <c r="AU1856"/>
    </row>
    <row r="1857" spans="1:47" x14ac:dyDescent="0.35">
      <c r="A1857" t="s">
        <v>160</v>
      </c>
      <c r="B1857" t="s">
        <v>35</v>
      </c>
      <c r="C1857" t="s">
        <v>149</v>
      </c>
      <c r="D1857" t="s">
        <v>159</v>
      </c>
      <c r="E1857" t="s">
        <v>162</v>
      </c>
      <c r="G1857" t="s">
        <v>1</v>
      </c>
      <c r="K1857" t="s">
        <v>185</v>
      </c>
      <c r="L1857" t="s">
        <v>122</v>
      </c>
      <c r="M1857" s="14">
        <v>44281</v>
      </c>
      <c r="N1857" s="14">
        <v>44281</v>
      </c>
      <c r="O1857">
        <v>0</v>
      </c>
      <c r="P1857">
        <v>478.63</v>
      </c>
      <c r="R1857">
        <v>2110672000</v>
      </c>
      <c r="S1857">
        <v>162000000</v>
      </c>
      <c r="V1857" t="s">
        <v>160</v>
      </c>
      <c r="W1857" t="s">
        <v>205</v>
      </c>
      <c r="X1857" t="s">
        <v>161</v>
      </c>
      <c r="Y1857">
        <v>3</v>
      </c>
      <c r="Z1857">
        <v>3</v>
      </c>
      <c r="AA1857">
        <v>2021</v>
      </c>
      <c r="AB1857">
        <v>478.63</v>
      </c>
      <c r="AC1857" t="s">
        <v>10</v>
      </c>
      <c r="AD1857" t="s">
        <v>72</v>
      </c>
      <c r="AE1857">
        <v>2021</v>
      </c>
      <c r="AF1857">
        <v>2021</v>
      </c>
      <c r="AU1857"/>
    </row>
    <row r="1858" spans="1:47" x14ac:dyDescent="0.35">
      <c r="A1858" t="s">
        <v>188</v>
      </c>
      <c r="B1858" t="s">
        <v>31</v>
      </c>
      <c r="C1858" t="s">
        <v>149</v>
      </c>
      <c r="D1858" t="s">
        <v>159</v>
      </c>
      <c r="E1858" t="s">
        <v>162</v>
      </c>
      <c r="G1858" t="s">
        <v>1</v>
      </c>
      <c r="K1858" t="s">
        <v>185</v>
      </c>
      <c r="L1858" t="s">
        <v>122</v>
      </c>
      <c r="M1858" s="14">
        <v>44281</v>
      </c>
      <c r="N1858" s="14">
        <v>44281</v>
      </c>
      <c r="O1858">
        <v>0</v>
      </c>
      <c r="P1858">
        <v>652.78</v>
      </c>
      <c r="R1858">
        <v>2111070000</v>
      </c>
      <c r="S1858">
        <v>161900000</v>
      </c>
      <c r="V1858" t="s">
        <v>188</v>
      </c>
      <c r="W1858" t="s">
        <v>199</v>
      </c>
      <c r="X1858" t="s">
        <v>190</v>
      </c>
      <c r="Y1858">
        <v>3</v>
      </c>
      <c r="Z1858">
        <v>3</v>
      </c>
      <c r="AA1858">
        <v>2021</v>
      </c>
      <c r="AB1858">
        <v>652.78</v>
      </c>
      <c r="AC1858" t="s">
        <v>10</v>
      </c>
      <c r="AD1858" t="s">
        <v>72</v>
      </c>
      <c r="AE1858">
        <v>2021</v>
      </c>
      <c r="AF1858">
        <v>2021</v>
      </c>
      <c r="AU1858"/>
    </row>
    <row r="1859" spans="1:47" x14ac:dyDescent="0.35">
      <c r="A1859" t="s">
        <v>193</v>
      </c>
      <c r="B1859" t="s">
        <v>29</v>
      </c>
      <c r="C1859" t="s">
        <v>149</v>
      </c>
      <c r="D1859" t="s">
        <v>159</v>
      </c>
      <c r="E1859" t="s">
        <v>162</v>
      </c>
      <c r="G1859" t="s">
        <v>1</v>
      </c>
      <c r="K1859" t="s">
        <v>185</v>
      </c>
      <c r="L1859" t="s">
        <v>122</v>
      </c>
      <c r="M1859" s="14">
        <v>44281</v>
      </c>
      <c r="N1859" s="14">
        <v>44281</v>
      </c>
      <c r="O1859">
        <v>0</v>
      </c>
      <c r="P1859">
        <v>380.95</v>
      </c>
      <c r="R1859">
        <v>2110700000</v>
      </c>
      <c r="S1859">
        <v>162300000</v>
      </c>
      <c r="V1859" t="s">
        <v>193</v>
      </c>
      <c r="W1859" t="s">
        <v>209</v>
      </c>
      <c r="X1859" t="s">
        <v>161</v>
      </c>
      <c r="Y1859">
        <v>3</v>
      </c>
      <c r="Z1859">
        <v>3</v>
      </c>
      <c r="AA1859">
        <v>2021</v>
      </c>
      <c r="AB1859">
        <v>380.95</v>
      </c>
      <c r="AC1859" t="s">
        <v>10</v>
      </c>
      <c r="AD1859" t="s">
        <v>72</v>
      </c>
      <c r="AE1859">
        <v>2021</v>
      </c>
      <c r="AF1859">
        <v>2021</v>
      </c>
      <c r="AU1859"/>
    </row>
    <row r="1860" spans="1:47" x14ac:dyDescent="0.35">
      <c r="A1860" t="s">
        <v>193</v>
      </c>
      <c r="B1860" t="s">
        <v>29</v>
      </c>
      <c r="C1860" t="s">
        <v>149</v>
      </c>
      <c r="D1860" t="s">
        <v>159</v>
      </c>
      <c r="E1860" t="s">
        <v>162</v>
      </c>
      <c r="G1860" t="s">
        <v>1</v>
      </c>
      <c r="K1860" t="s">
        <v>185</v>
      </c>
      <c r="L1860" t="s">
        <v>122</v>
      </c>
      <c r="M1860" s="14">
        <v>44281</v>
      </c>
      <c r="N1860" s="14">
        <v>44281</v>
      </c>
      <c r="O1860">
        <v>0</v>
      </c>
      <c r="P1860">
        <v>357.14</v>
      </c>
      <c r="R1860">
        <v>2110700000</v>
      </c>
      <c r="S1860">
        <v>162600000</v>
      </c>
      <c r="V1860" t="s">
        <v>193</v>
      </c>
      <c r="W1860" t="s">
        <v>196</v>
      </c>
      <c r="X1860" t="s">
        <v>161</v>
      </c>
      <c r="Y1860">
        <v>3</v>
      </c>
      <c r="Z1860">
        <v>3</v>
      </c>
      <c r="AA1860">
        <v>2021</v>
      </c>
      <c r="AB1860">
        <v>357.14</v>
      </c>
      <c r="AC1860" t="s">
        <v>10</v>
      </c>
      <c r="AD1860" t="s">
        <v>72</v>
      </c>
      <c r="AE1860">
        <v>2021</v>
      </c>
      <c r="AF1860">
        <v>2021</v>
      </c>
      <c r="AU1860"/>
    </row>
    <row r="1861" spans="1:47" x14ac:dyDescent="0.35">
      <c r="A1861" t="s">
        <v>193</v>
      </c>
      <c r="B1861" t="s">
        <v>29</v>
      </c>
      <c r="C1861" t="s">
        <v>149</v>
      </c>
      <c r="D1861" t="s">
        <v>159</v>
      </c>
      <c r="E1861" t="s">
        <v>162</v>
      </c>
      <c r="G1861" t="s">
        <v>1</v>
      </c>
      <c r="K1861" t="s">
        <v>185</v>
      </c>
      <c r="L1861" t="s">
        <v>122</v>
      </c>
      <c r="M1861" s="14">
        <v>44281</v>
      </c>
      <c r="N1861" s="14">
        <v>44281</v>
      </c>
      <c r="O1861">
        <v>0</v>
      </c>
      <c r="P1861">
        <v>71.430000000000007</v>
      </c>
      <c r="R1861">
        <v>2110700000</v>
      </c>
      <c r="S1861">
        <v>161700000</v>
      </c>
      <c r="V1861" t="s">
        <v>193</v>
      </c>
      <c r="W1861" t="s">
        <v>210</v>
      </c>
      <c r="X1861" t="s">
        <v>161</v>
      </c>
      <c r="Y1861">
        <v>3</v>
      </c>
      <c r="Z1861">
        <v>3</v>
      </c>
      <c r="AA1861">
        <v>2021</v>
      </c>
      <c r="AB1861">
        <v>71.430000000000007</v>
      </c>
      <c r="AC1861" t="s">
        <v>10</v>
      </c>
      <c r="AD1861" t="s">
        <v>72</v>
      </c>
      <c r="AE1861">
        <v>2021</v>
      </c>
      <c r="AF1861">
        <v>2021</v>
      </c>
      <c r="AU1861"/>
    </row>
    <row r="1862" spans="1:47" x14ac:dyDescent="0.35">
      <c r="A1862" t="s">
        <v>188</v>
      </c>
      <c r="B1862" t="s">
        <v>31</v>
      </c>
      <c r="C1862" t="s">
        <v>149</v>
      </c>
      <c r="D1862" t="s">
        <v>159</v>
      </c>
      <c r="E1862" t="s">
        <v>162</v>
      </c>
      <c r="G1862" t="s">
        <v>1</v>
      </c>
      <c r="K1862" t="s">
        <v>185</v>
      </c>
      <c r="L1862" t="s">
        <v>122</v>
      </c>
      <c r="M1862" s="14">
        <v>44281</v>
      </c>
      <c r="N1862" s="14">
        <v>44281</v>
      </c>
      <c r="O1862">
        <v>0</v>
      </c>
      <c r="P1862">
        <v>89.7</v>
      </c>
      <c r="R1862">
        <v>2111070000</v>
      </c>
      <c r="S1862">
        <v>161001000</v>
      </c>
      <c r="V1862" t="s">
        <v>188</v>
      </c>
      <c r="W1862" t="s">
        <v>195</v>
      </c>
      <c r="X1862" t="s">
        <v>190</v>
      </c>
      <c r="Y1862">
        <v>3</v>
      </c>
      <c r="Z1862">
        <v>3</v>
      </c>
      <c r="AA1862">
        <v>2021</v>
      </c>
      <c r="AB1862">
        <v>89.7</v>
      </c>
      <c r="AC1862" t="s">
        <v>10</v>
      </c>
      <c r="AD1862" t="s">
        <v>72</v>
      </c>
      <c r="AE1862">
        <v>2021</v>
      </c>
      <c r="AF1862">
        <v>2021</v>
      </c>
      <c r="AU1862"/>
    </row>
    <row r="1863" spans="1:47" x14ac:dyDescent="0.35">
      <c r="A1863" t="s">
        <v>123</v>
      </c>
      <c r="C1863" t="s">
        <v>149</v>
      </c>
      <c r="D1863" t="s">
        <v>150</v>
      </c>
      <c r="E1863" t="s">
        <v>121</v>
      </c>
      <c r="J1863" t="s">
        <v>6</v>
      </c>
      <c r="K1863" t="s">
        <v>185</v>
      </c>
      <c r="L1863" t="s">
        <v>122</v>
      </c>
      <c r="M1863" s="14">
        <v>44270</v>
      </c>
      <c r="N1863" s="14">
        <v>44281</v>
      </c>
      <c r="P1863">
        <v>31642.21</v>
      </c>
      <c r="X1863" t="s">
        <v>124</v>
      </c>
      <c r="Y1863">
        <v>3</v>
      </c>
      <c r="Z1863">
        <v>3</v>
      </c>
      <c r="AA1863">
        <v>2021</v>
      </c>
      <c r="AB1863">
        <v>0</v>
      </c>
      <c r="AC1863" t="s">
        <v>8</v>
      </c>
      <c r="AD1863" t="s">
        <v>8</v>
      </c>
      <c r="AE1863">
        <v>2021</v>
      </c>
      <c r="AF1863">
        <v>2021</v>
      </c>
      <c r="AU1863"/>
    </row>
    <row r="1864" spans="1:47" x14ac:dyDescent="0.35">
      <c r="A1864" t="s">
        <v>166</v>
      </c>
      <c r="C1864" t="s">
        <v>149</v>
      </c>
      <c r="D1864" t="s">
        <v>150</v>
      </c>
      <c r="E1864" t="s">
        <v>162</v>
      </c>
      <c r="K1864" t="s">
        <v>185</v>
      </c>
      <c r="L1864" t="s">
        <v>122</v>
      </c>
      <c r="M1864" s="14">
        <v>44281</v>
      </c>
      <c r="N1864" s="14">
        <v>44281</v>
      </c>
      <c r="P1864">
        <v>31642.21</v>
      </c>
      <c r="X1864" t="s">
        <v>167</v>
      </c>
      <c r="Y1864">
        <v>3</v>
      </c>
      <c r="Z1864">
        <v>3</v>
      </c>
      <c r="AA1864">
        <v>2021</v>
      </c>
      <c r="AB1864">
        <v>0</v>
      </c>
      <c r="AC1864" t="s">
        <v>8</v>
      </c>
      <c r="AD1864" t="s">
        <v>8</v>
      </c>
      <c r="AE1864">
        <v>2021</v>
      </c>
      <c r="AF1864">
        <v>2021</v>
      </c>
      <c r="AU1864"/>
    </row>
    <row r="1865" spans="1:47" x14ac:dyDescent="0.35">
      <c r="A1865" t="s">
        <v>133</v>
      </c>
      <c r="B1865" t="s">
        <v>41</v>
      </c>
      <c r="C1865" t="s">
        <v>149</v>
      </c>
      <c r="D1865" t="s">
        <v>150</v>
      </c>
      <c r="E1865" t="s">
        <v>121</v>
      </c>
      <c r="G1865" t="s">
        <v>1</v>
      </c>
      <c r="H1865" t="s">
        <v>206</v>
      </c>
      <c r="K1865" t="s">
        <v>185</v>
      </c>
      <c r="L1865" t="s">
        <v>122</v>
      </c>
      <c r="M1865" s="14">
        <v>44281</v>
      </c>
      <c r="N1865" s="14">
        <v>44281</v>
      </c>
      <c r="O1865">
        <v>0</v>
      </c>
      <c r="P1865">
        <v>-1609082.98</v>
      </c>
      <c r="R1865">
        <v>2220110000</v>
      </c>
      <c r="S1865">
        <v>161001000</v>
      </c>
      <c r="V1865" t="s">
        <v>133</v>
      </c>
      <c r="W1865" t="s">
        <v>195</v>
      </c>
      <c r="X1865" t="s">
        <v>134</v>
      </c>
      <c r="Y1865">
        <v>3</v>
      </c>
      <c r="Z1865">
        <v>3</v>
      </c>
      <c r="AA1865">
        <v>2021</v>
      </c>
      <c r="AB1865">
        <v>1609082.98</v>
      </c>
      <c r="AC1865" t="s">
        <v>10</v>
      </c>
      <c r="AD1865" t="s">
        <v>239</v>
      </c>
      <c r="AE1865">
        <v>2021</v>
      </c>
      <c r="AF1865">
        <v>2021</v>
      </c>
      <c r="AU1865"/>
    </row>
    <row r="1866" spans="1:47" x14ac:dyDescent="0.35">
      <c r="A1866" t="s">
        <v>160</v>
      </c>
      <c r="B1866" t="s">
        <v>35</v>
      </c>
      <c r="C1866" t="s">
        <v>149</v>
      </c>
      <c r="D1866" t="s">
        <v>159</v>
      </c>
      <c r="E1866" t="s">
        <v>162</v>
      </c>
      <c r="G1866" t="s">
        <v>1</v>
      </c>
      <c r="K1866" t="s">
        <v>185</v>
      </c>
      <c r="L1866" t="s">
        <v>122</v>
      </c>
      <c r="M1866" s="14">
        <v>44281</v>
      </c>
      <c r="N1866" s="14">
        <v>44281</v>
      </c>
      <c r="O1866">
        <v>0</v>
      </c>
      <c r="P1866">
        <v>4953.1499999999996</v>
      </c>
      <c r="R1866">
        <v>2110672000</v>
      </c>
      <c r="S1866">
        <v>161020000</v>
      </c>
      <c r="V1866" t="s">
        <v>160</v>
      </c>
      <c r="W1866" t="s">
        <v>194</v>
      </c>
      <c r="X1866" t="s">
        <v>161</v>
      </c>
      <c r="Y1866">
        <v>3</v>
      </c>
      <c r="Z1866">
        <v>3</v>
      </c>
      <c r="AA1866">
        <v>2021</v>
      </c>
      <c r="AB1866">
        <v>4953.1499999999996</v>
      </c>
      <c r="AC1866" t="s">
        <v>10</v>
      </c>
      <c r="AD1866" t="s">
        <v>72</v>
      </c>
      <c r="AE1866">
        <v>2021</v>
      </c>
      <c r="AF1866">
        <v>2021</v>
      </c>
      <c r="AU1866"/>
    </row>
    <row r="1867" spans="1:47" x14ac:dyDescent="0.35">
      <c r="A1867" t="s">
        <v>160</v>
      </c>
      <c r="B1867" t="s">
        <v>35</v>
      </c>
      <c r="C1867" t="s">
        <v>149</v>
      </c>
      <c r="D1867" t="s">
        <v>159</v>
      </c>
      <c r="E1867" t="s">
        <v>162</v>
      </c>
      <c r="G1867" t="s">
        <v>1</v>
      </c>
      <c r="K1867" t="s">
        <v>185</v>
      </c>
      <c r="L1867" t="s">
        <v>122</v>
      </c>
      <c r="M1867" s="14">
        <v>44281</v>
      </c>
      <c r="N1867" s="14">
        <v>44281</v>
      </c>
      <c r="O1867">
        <v>0</v>
      </c>
      <c r="P1867">
        <v>205.87</v>
      </c>
      <c r="R1867">
        <v>2110672000</v>
      </c>
      <c r="S1867">
        <v>161800000</v>
      </c>
      <c r="V1867" t="s">
        <v>160</v>
      </c>
      <c r="W1867" t="s">
        <v>197</v>
      </c>
      <c r="X1867" t="s">
        <v>161</v>
      </c>
      <c r="Y1867">
        <v>3</v>
      </c>
      <c r="Z1867">
        <v>3</v>
      </c>
      <c r="AA1867">
        <v>2021</v>
      </c>
      <c r="AB1867">
        <v>205.87</v>
      </c>
      <c r="AC1867" t="s">
        <v>10</v>
      </c>
      <c r="AD1867" t="s">
        <v>72</v>
      </c>
      <c r="AE1867">
        <v>2021</v>
      </c>
      <c r="AF1867">
        <v>2021</v>
      </c>
      <c r="AU1867"/>
    </row>
    <row r="1868" spans="1:47" x14ac:dyDescent="0.35">
      <c r="A1868" t="s">
        <v>160</v>
      </c>
      <c r="B1868" t="s">
        <v>35</v>
      </c>
      <c r="C1868" t="s">
        <v>149</v>
      </c>
      <c r="D1868" t="s">
        <v>159</v>
      </c>
      <c r="E1868" t="s">
        <v>162</v>
      </c>
      <c r="G1868" t="s">
        <v>1</v>
      </c>
      <c r="K1868" t="s">
        <v>185</v>
      </c>
      <c r="L1868" t="s">
        <v>122</v>
      </c>
      <c r="M1868" s="14">
        <v>44281</v>
      </c>
      <c r="N1868" s="14">
        <v>44281</v>
      </c>
      <c r="O1868">
        <v>0</v>
      </c>
      <c r="P1868">
        <v>7.77</v>
      </c>
      <c r="R1868">
        <v>2110672000</v>
      </c>
      <c r="S1868">
        <v>161021000</v>
      </c>
      <c r="V1868" t="s">
        <v>160</v>
      </c>
      <c r="W1868" t="s">
        <v>215</v>
      </c>
      <c r="X1868" t="s">
        <v>161</v>
      </c>
      <c r="Y1868">
        <v>3</v>
      </c>
      <c r="Z1868">
        <v>3</v>
      </c>
      <c r="AA1868">
        <v>2021</v>
      </c>
      <c r="AB1868">
        <v>7.77</v>
      </c>
      <c r="AC1868" t="s">
        <v>10</v>
      </c>
      <c r="AD1868" t="s">
        <v>72</v>
      </c>
      <c r="AE1868">
        <v>2021</v>
      </c>
      <c r="AF1868">
        <v>2021</v>
      </c>
      <c r="AU1868"/>
    </row>
    <row r="1869" spans="1:47" x14ac:dyDescent="0.35">
      <c r="A1869" t="s">
        <v>160</v>
      </c>
      <c r="B1869" t="s">
        <v>28</v>
      </c>
      <c r="C1869" t="s">
        <v>149</v>
      </c>
      <c r="D1869" t="s">
        <v>159</v>
      </c>
      <c r="E1869" t="s">
        <v>162</v>
      </c>
      <c r="G1869" t="s">
        <v>1</v>
      </c>
      <c r="K1869" t="s">
        <v>185</v>
      </c>
      <c r="L1869" t="s">
        <v>122</v>
      </c>
      <c r="M1869" s="14">
        <v>44281</v>
      </c>
      <c r="N1869" s="14">
        <v>44281</v>
      </c>
      <c r="O1869">
        <v>0</v>
      </c>
      <c r="P1869">
        <v>31.97</v>
      </c>
      <c r="R1869">
        <v>2110672000</v>
      </c>
      <c r="S1869">
        <v>161800000</v>
      </c>
      <c r="V1869" t="s">
        <v>160</v>
      </c>
      <c r="W1869" t="s">
        <v>197</v>
      </c>
      <c r="X1869" t="s">
        <v>161</v>
      </c>
      <c r="Y1869">
        <v>3</v>
      </c>
      <c r="Z1869">
        <v>3</v>
      </c>
      <c r="AA1869">
        <v>2021</v>
      </c>
      <c r="AB1869">
        <v>31.97</v>
      </c>
      <c r="AC1869" t="s">
        <v>10</v>
      </c>
      <c r="AD1869" t="s">
        <v>72</v>
      </c>
      <c r="AE1869">
        <v>2021</v>
      </c>
      <c r="AF1869">
        <v>2021</v>
      </c>
      <c r="AU1869"/>
    </row>
    <row r="1870" spans="1:47" x14ac:dyDescent="0.35">
      <c r="A1870" t="s">
        <v>160</v>
      </c>
      <c r="B1870" t="s">
        <v>35</v>
      </c>
      <c r="C1870" t="s">
        <v>149</v>
      </c>
      <c r="D1870" t="s">
        <v>159</v>
      </c>
      <c r="E1870" t="s">
        <v>162</v>
      </c>
      <c r="G1870" t="s">
        <v>1</v>
      </c>
      <c r="K1870" t="s">
        <v>185</v>
      </c>
      <c r="L1870" t="s">
        <v>122</v>
      </c>
      <c r="M1870" s="14">
        <v>44281</v>
      </c>
      <c r="N1870" s="14">
        <v>44281</v>
      </c>
      <c r="O1870">
        <v>0</v>
      </c>
      <c r="P1870">
        <v>8900.9500000000007</v>
      </c>
      <c r="R1870">
        <v>2110672000</v>
      </c>
      <c r="S1870">
        <v>161020000</v>
      </c>
      <c r="V1870" t="s">
        <v>160</v>
      </c>
      <c r="W1870" t="s">
        <v>194</v>
      </c>
      <c r="X1870" t="s">
        <v>161</v>
      </c>
      <c r="Y1870">
        <v>3</v>
      </c>
      <c r="Z1870">
        <v>3</v>
      </c>
      <c r="AA1870">
        <v>2021</v>
      </c>
      <c r="AB1870">
        <v>8900.9500000000007</v>
      </c>
      <c r="AC1870" t="s">
        <v>10</v>
      </c>
      <c r="AD1870" t="s">
        <v>72</v>
      </c>
      <c r="AE1870">
        <v>2021</v>
      </c>
      <c r="AF1870">
        <v>2021</v>
      </c>
      <c r="AU1870"/>
    </row>
    <row r="1871" spans="1:47" x14ac:dyDescent="0.35">
      <c r="A1871" t="s">
        <v>160</v>
      </c>
      <c r="B1871" t="s">
        <v>35</v>
      </c>
      <c r="C1871" t="s">
        <v>149</v>
      </c>
      <c r="D1871" t="s">
        <v>159</v>
      </c>
      <c r="E1871" t="s">
        <v>162</v>
      </c>
      <c r="G1871" t="s">
        <v>1</v>
      </c>
      <c r="K1871" t="s">
        <v>185</v>
      </c>
      <c r="L1871" t="s">
        <v>122</v>
      </c>
      <c r="M1871" s="14">
        <v>44281</v>
      </c>
      <c r="N1871" s="14">
        <v>44281</v>
      </c>
      <c r="O1871">
        <v>0</v>
      </c>
      <c r="P1871">
        <v>7943.5</v>
      </c>
      <c r="R1871">
        <v>2110672000</v>
      </c>
      <c r="S1871">
        <v>161020000</v>
      </c>
      <c r="V1871" t="s">
        <v>160</v>
      </c>
      <c r="W1871" t="s">
        <v>194</v>
      </c>
      <c r="X1871" t="s">
        <v>161</v>
      </c>
      <c r="Y1871">
        <v>3</v>
      </c>
      <c r="Z1871">
        <v>3</v>
      </c>
      <c r="AA1871">
        <v>2021</v>
      </c>
      <c r="AB1871">
        <v>7943.5</v>
      </c>
      <c r="AC1871" t="s">
        <v>10</v>
      </c>
      <c r="AD1871" t="s">
        <v>72</v>
      </c>
      <c r="AE1871">
        <v>2021</v>
      </c>
      <c r="AF1871">
        <v>2021</v>
      </c>
      <c r="AU1871"/>
    </row>
    <row r="1872" spans="1:47" x14ac:dyDescent="0.35">
      <c r="A1872" t="s">
        <v>160</v>
      </c>
      <c r="B1872" t="s">
        <v>35</v>
      </c>
      <c r="C1872" t="s">
        <v>149</v>
      </c>
      <c r="D1872" t="s">
        <v>159</v>
      </c>
      <c r="E1872" t="s">
        <v>162</v>
      </c>
      <c r="G1872" t="s">
        <v>1</v>
      </c>
      <c r="K1872" t="s">
        <v>185</v>
      </c>
      <c r="L1872" t="s">
        <v>122</v>
      </c>
      <c r="M1872" s="14">
        <v>44281</v>
      </c>
      <c r="N1872" s="14">
        <v>44281</v>
      </c>
      <c r="O1872">
        <v>0</v>
      </c>
      <c r="P1872">
        <v>138.16</v>
      </c>
      <c r="R1872">
        <v>2110672000</v>
      </c>
      <c r="S1872">
        <v>161020000</v>
      </c>
      <c r="V1872" t="s">
        <v>160</v>
      </c>
      <c r="W1872" t="s">
        <v>194</v>
      </c>
      <c r="X1872" t="s">
        <v>161</v>
      </c>
      <c r="Y1872">
        <v>3</v>
      </c>
      <c r="Z1872">
        <v>3</v>
      </c>
      <c r="AA1872">
        <v>2021</v>
      </c>
      <c r="AB1872">
        <v>138.16</v>
      </c>
      <c r="AC1872" t="s">
        <v>10</v>
      </c>
      <c r="AD1872" t="s">
        <v>72</v>
      </c>
      <c r="AE1872">
        <v>2021</v>
      </c>
      <c r="AF1872">
        <v>2021</v>
      </c>
      <c r="AU1872"/>
    </row>
    <row r="1873" spans="1:47" x14ac:dyDescent="0.35">
      <c r="A1873" t="s">
        <v>160</v>
      </c>
      <c r="B1873" t="s">
        <v>25</v>
      </c>
      <c r="C1873" t="s">
        <v>149</v>
      </c>
      <c r="D1873" t="s">
        <v>159</v>
      </c>
      <c r="E1873" t="s">
        <v>162</v>
      </c>
      <c r="G1873" t="s">
        <v>1</v>
      </c>
      <c r="K1873" t="s">
        <v>185</v>
      </c>
      <c r="L1873" t="s">
        <v>122</v>
      </c>
      <c r="M1873" s="14">
        <v>44284</v>
      </c>
      <c r="N1873" s="14">
        <v>44284</v>
      </c>
      <c r="O1873">
        <v>0</v>
      </c>
      <c r="P1873">
        <v>400.93</v>
      </c>
      <c r="R1873">
        <v>2110672000</v>
      </c>
      <c r="S1873">
        <v>161300000</v>
      </c>
      <c r="V1873" t="s">
        <v>160</v>
      </c>
      <c r="W1873" t="s">
        <v>192</v>
      </c>
      <c r="X1873" t="s">
        <v>161</v>
      </c>
      <c r="Y1873">
        <v>3</v>
      </c>
      <c r="Z1873">
        <v>3</v>
      </c>
      <c r="AA1873">
        <v>2021</v>
      </c>
      <c r="AB1873">
        <v>400.93</v>
      </c>
      <c r="AC1873" t="s">
        <v>10</v>
      </c>
      <c r="AD1873" t="s">
        <v>72</v>
      </c>
      <c r="AE1873">
        <v>2021</v>
      </c>
      <c r="AF1873">
        <v>2021</v>
      </c>
      <c r="AU1873"/>
    </row>
    <row r="1874" spans="1:47" x14ac:dyDescent="0.35">
      <c r="A1874" t="s">
        <v>130</v>
      </c>
      <c r="B1874" t="s">
        <v>36</v>
      </c>
      <c r="C1874" t="s">
        <v>149</v>
      </c>
      <c r="D1874" t="s">
        <v>150</v>
      </c>
      <c r="E1874" t="s">
        <v>121</v>
      </c>
      <c r="G1874" t="s">
        <v>1</v>
      </c>
      <c r="H1874" t="s">
        <v>206</v>
      </c>
      <c r="K1874" t="s">
        <v>185</v>
      </c>
      <c r="L1874" t="s">
        <v>122</v>
      </c>
      <c r="M1874" s="14">
        <v>44284</v>
      </c>
      <c r="N1874" s="14">
        <v>44284</v>
      </c>
      <c r="O1874">
        <v>0</v>
      </c>
      <c r="P1874">
        <v>-866.43</v>
      </c>
      <c r="R1874">
        <v>2221517110</v>
      </c>
      <c r="S1874">
        <v>161013000</v>
      </c>
      <c r="V1874" t="s">
        <v>130</v>
      </c>
      <c r="W1874" t="s">
        <v>223</v>
      </c>
      <c r="X1874" t="s">
        <v>119</v>
      </c>
      <c r="Y1874">
        <v>3</v>
      </c>
      <c r="Z1874">
        <v>3</v>
      </c>
      <c r="AA1874">
        <v>2021</v>
      </c>
      <c r="AB1874">
        <v>866.43</v>
      </c>
      <c r="AC1874" t="s">
        <v>10</v>
      </c>
      <c r="AD1874" t="s">
        <v>10</v>
      </c>
      <c r="AE1874">
        <v>2021</v>
      </c>
      <c r="AF1874">
        <v>2021</v>
      </c>
      <c r="AU1874"/>
    </row>
    <row r="1875" spans="1:47" x14ac:dyDescent="0.35">
      <c r="A1875" t="s">
        <v>160</v>
      </c>
      <c r="B1875" t="s">
        <v>25</v>
      </c>
      <c r="C1875" t="s">
        <v>149</v>
      </c>
      <c r="D1875" t="s">
        <v>159</v>
      </c>
      <c r="E1875" t="s">
        <v>162</v>
      </c>
      <c r="G1875" t="s">
        <v>1</v>
      </c>
      <c r="K1875" t="s">
        <v>185</v>
      </c>
      <c r="L1875" t="s">
        <v>122</v>
      </c>
      <c r="M1875" s="14">
        <v>44284</v>
      </c>
      <c r="N1875" s="14">
        <v>44284</v>
      </c>
      <c r="O1875">
        <v>0</v>
      </c>
      <c r="P1875">
        <v>341.4</v>
      </c>
      <c r="R1875">
        <v>2110672000</v>
      </c>
      <c r="S1875">
        <v>161600000</v>
      </c>
      <c r="V1875" t="s">
        <v>160</v>
      </c>
      <c r="W1875" t="s">
        <v>198</v>
      </c>
      <c r="X1875" t="s">
        <v>161</v>
      </c>
      <c r="Y1875">
        <v>3</v>
      </c>
      <c r="Z1875">
        <v>3</v>
      </c>
      <c r="AA1875">
        <v>2021</v>
      </c>
      <c r="AB1875">
        <v>341.4</v>
      </c>
      <c r="AC1875" t="s">
        <v>10</v>
      </c>
      <c r="AD1875" t="s">
        <v>72</v>
      </c>
      <c r="AE1875">
        <v>2021</v>
      </c>
      <c r="AF1875">
        <v>2021</v>
      </c>
      <c r="AU1875"/>
    </row>
    <row r="1876" spans="1:47" x14ac:dyDescent="0.35">
      <c r="A1876" t="s">
        <v>130</v>
      </c>
      <c r="B1876" t="s">
        <v>36</v>
      </c>
      <c r="C1876" t="s">
        <v>149</v>
      </c>
      <c r="D1876" t="s">
        <v>150</v>
      </c>
      <c r="E1876" t="s">
        <v>121</v>
      </c>
      <c r="G1876" t="s">
        <v>1</v>
      </c>
      <c r="H1876" t="s">
        <v>206</v>
      </c>
      <c r="K1876" t="s">
        <v>185</v>
      </c>
      <c r="L1876" t="s">
        <v>122</v>
      </c>
      <c r="M1876" s="14">
        <v>44284</v>
      </c>
      <c r="N1876" s="14">
        <v>44284</v>
      </c>
      <c r="O1876">
        <v>0</v>
      </c>
      <c r="P1876">
        <v>-58351.23</v>
      </c>
      <c r="R1876">
        <v>2221517110</v>
      </c>
      <c r="S1876">
        <v>162800000</v>
      </c>
      <c r="V1876" t="s">
        <v>130</v>
      </c>
      <c r="W1876" t="s">
        <v>204</v>
      </c>
      <c r="X1876" t="s">
        <v>119</v>
      </c>
      <c r="Y1876">
        <v>3</v>
      </c>
      <c r="Z1876">
        <v>3</v>
      </c>
      <c r="AA1876">
        <v>2021</v>
      </c>
      <c r="AB1876">
        <v>58351.23</v>
      </c>
      <c r="AC1876" t="s">
        <v>10</v>
      </c>
      <c r="AD1876" t="s">
        <v>10</v>
      </c>
      <c r="AE1876">
        <v>2021</v>
      </c>
      <c r="AF1876">
        <v>2021</v>
      </c>
      <c r="AU1876"/>
    </row>
    <row r="1877" spans="1:47" x14ac:dyDescent="0.35">
      <c r="A1877" t="s">
        <v>130</v>
      </c>
      <c r="B1877" t="s">
        <v>36</v>
      </c>
      <c r="C1877" t="s">
        <v>149</v>
      </c>
      <c r="D1877" t="s">
        <v>150</v>
      </c>
      <c r="E1877" t="s">
        <v>121</v>
      </c>
      <c r="G1877" t="s">
        <v>1</v>
      </c>
      <c r="H1877" t="s">
        <v>206</v>
      </c>
      <c r="K1877" t="s">
        <v>185</v>
      </c>
      <c r="L1877" t="s">
        <v>122</v>
      </c>
      <c r="M1877" s="14">
        <v>44284</v>
      </c>
      <c r="N1877" s="14">
        <v>44284</v>
      </c>
      <c r="O1877">
        <v>0</v>
      </c>
      <c r="P1877">
        <v>-380.64</v>
      </c>
      <c r="R1877">
        <v>2221517110</v>
      </c>
      <c r="S1877">
        <v>161001000</v>
      </c>
      <c r="V1877" t="s">
        <v>130</v>
      </c>
      <c r="W1877" t="s">
        <v>195</v>
      </c>
      <c r="X1877" t="s">
        <v>119</v>
      </c>
      <c r="Y1877">
        <v>3</v>
      </c>
      <c r="Z1877">
        <v>3</v>
      </c>
      <c r="AA1877">
        <v>2021</v>
      </c>
      <c r="AB1877">
        <v>380.64</v>
      </c>
      <c r="AC1877" t="s">
        <v>10</v>
      </c>
      <c r="AD1877" t="s">
        <v>10</v>
      </c>
      <c r="AE1877">
        <v>2021</v>
      </c>
      <c r="AF1877">
        <v>2021</v>
      </c>
      <c r="AU1877"/>
    </row>
    <row r="1878" spans="1:47" x14ac:dyDescent="0.35">
      <c r="A1878" t="s">
        <v>193</v>
      </c>
      <c r="B1878" t="s">
        <v>29</v>
      </c>
      <c r="C1878" t="s">
        <v>149</v>
      </c>
      <c r="D1878" t="s">
        <v>159</v>
      </c>
      <c r="E1878" t="s">
        <v>162</v>
      </c>
      <c r="G1878" t="s">
        <v>1</v>
      </c>
      <c r="K1878" t="s">
        <v>185</v>
      </c>
      <c r="L1878" t="s">
        <v>122</v>
      </c>
      <c r="M1878" s="14">
        <v>44284</v>
      </c>
      <c r="N1878" s="14">
        <v>44284</v>
      </c>
      <c r="O1878">
        <v>0</v>
      </c>
      <c r="P1878">
        <v>1658.05</v>
      </c>
      <c r="R1878">
        <v>2110700000</v>
      </c>
      <c r="S1878">
        <v>161800000</v>
      </c>
      <c r="V1878" t="s">
        <v>193</v>
      </c>
      <c r="W1878" t="s">
        <v>197</v>
      </c>
      <c r="X1878" t="s">
        <v>161</v>
      </c>
      <c r="Y1878">
        <v>3</v>
      </c>
      <c r="Z1878">
        <v>3</v>
      </c>
      <c r="AA1878">
        <v>2021</v>
      </c>
      <c r="AB1878">
        <v>1658.05</v>
      </c>
      <c r="AC1878" t="s">
        <v>10</v>
      </c>
      <c r="AD1878" t="s">
        <v>72</v>
      </c>
      <c r="AE1878">
        <v>2021</v>
      </c>
      <c r="AF1878">
        <v>2021</v>
      </c>
      <c r="AU1878"/>
    </row>
    <row r="1879" spans="1:47" x14ac:dyDescent="0.35">
      <c r="A1879" t="s">
        <v>233</v>
      </c>
      <c r="C1879" t="s">
        <v>149</v>
      </c>
      <c r="D1879" t="s">
        <v>159</v>
      </c>
      <c r="E1879" t="s">
        <v>162</v>
      </c>
      <c r="G1879" t="s">
        <v>1</v>
      </c>
      <c r="K1879" t="s">
        <v>185</v>
      </c>
      <c r="L1879" t="s">
        <v>122</v>
      </c>
      <c r="M1879" s="14">
        <v>44284</v>
      </c>
      <c r="N1879" s="14">
        <v>44284</v>
      </c>
      <c r="O1879">
        <v>0</v>
      </c>
      <c r="P1879">
        <v>0.57999999999999996</v>
      </c>
      <c r="R1879">
        <v>2110510000</v>
      </c>
      <c r="S1879">
        <v>161020000</v>
      </c>
      <c r="V1879" t="s">
        <v>233</v>
      </c>
      <c r="W1879" t="s">
        <v>194</v>
      </c>
      <c r="X1879" t="s">
        <v>234</v>
      </c>
      <c r="Y1879">
        <v>3</v>
      </c>
      <c r="Z1879">
        <v>3</v>
      </c>
      <c r="AA1879">
        <v>2021</v>
      </c>
      <c r="AB1879">
        <v>0.57999999999999996</v>
      </c>
      <c r="AC1879" t="s">
        <v>10</v>
      </c>
      <c r="AD1879" t="s">
        <v>72</v>
      </c>
      <c r="AE1879">
        <v>2021</v>
      </c>
      <c r="AF1879">
        <v>2021</v>
      </c>
      <c r="AU1879"/>
    </row>
    <row r="1880" spans="1:47" x14ac:dyDescent="0.35">
      <c r="A1880" t="s">
        <v>188</v>
      </c>
      <c r="B1880" t="s">
        <v>31</v>
      </c>
      <c r="C1880" t="s">
        <v>149</v>
      </c>
      <c r="D1880" t="s">
        <v>159</v>
      </c>
      <c r="E1880" t="s">
        <v>162</v>
      </c>
      <c r="G1880" t="s">
        <v>1</v>
      </c>
      <c r="K1880" t="s">
        <v>185</v>
      </c>
      <c r="L1880" t="s">
        <v>122</v>
      </c>
      <c r="M1880" s="14">
        <v>44284</v>
      </c>
      <c r="N1880" s="14">
        <v>44284</v>
      </c>
      <c r="O1880">
        <v>0</v>
      </c>
      <c r="P1880">
        <v>1207.6600000000001</v>
      </c>
      <c r="R1880">
        <v>2111070000</v>
      </c>
      <c r="S1880">
        <v>161800000</v>
      </c>
      <c r="V1880" t="s">
        <v>188</v>
      </c>
      <c r="W1880" t="s">
        <v>197</v>
      </c>
      <c r="X1880" t="s">
        <v>190</v>
      </c>
      <c r="Y1880">
        <v>3</v>
      </c>
      <c r="Z1880">
        <v>3</v>
      </c>
      <c r="AA1880">
        <v>2021</v>
      </c>
      <c r="AB1880">
        <v>1207.6600000000001</v>
      </c>
      <c r="AC1880" t="s">
        <v>10</v>
      </c>
      <c r="AD1880" t="s">
        <v>72</v>
      </c>
      <c r="AE1880">
        <v>2021</v>
      </c>
      <c r="AF1880">
        <v>2021</v>
      </c>
      <c r="AU1880"/>
    </row>
    <row r="1881" spans="1:47" x14ac:dyDescent="0.35">
      <c r="A1881" t="s">
        <v>138</v>
      </c>
      <c r="C1881" t="s">
        <v>149</v>
      </c>
      <c r="D1881" t="s">
        <v>150</v>
      </c>
      <c r="E1881" t="s">
        <v>121</v>
      </c>
      <c r="I1881" t="s">
        <v>1</v>
      </c>
      <c r="J1881" t="s">
        <v>68</v>
      </c>
      <c r="K1881" t="s">
        <v>185</v>
      </c>
      <c r="L1881" t="s">
        <v>122</v>
      </c>
      <c r="M1881" s="14">
        <v>44273</v>
      </c>
      <c r="N1881" s="14">
        <v>44284</v>
      </c>
      <c r="P1881">
        <v>2515238.1</v>
      </c>
      <c r="X1881" t="s">
        <v>139</v>
      </c>
      <c r="Y1881">
        <v>3</v>
      </c>
      <c r="Z1881">
        <v>3</v>
      </c>
      <c r="AA1881">
        <v>2021</v>
      </c>
      <c r="AB1881">
        <v>0</v>
      </c>
      <c r="AC1881" t="s">
        <v>8</v>
      </c>
      <c r="AD1881" t="s">
        <v>8</v>
      </c>
      <c r="AE1881">
        <v>2021</v>
      </c>
      <c r="AF1881">
        <v>2021</v>
      </c>
      <c r="AU1881"/>
    </row>
    <row r="1882" spans="1:47" x14ac:dyDescent="0.35">
      <c r="A1882" t="s">
        <v>172</v>
      </c>
      <c r="C1882" t="s">
        <v>149</v>
      </c>
      <c r="D1882" t="s">
        <v>150</v>
      </c>
      <c r="E1882" t="s">
        <v>162</v>
      </c>
      <c r="K1882" t="s">
        <v>185</v>
      </c>
      <c r="L1882" t="s">
        <v>122</v>
      </c>
      <c r="M1882" s="14">
        <v>44284</v>
      </c>
      <c r="N1882" s="14">
        <v>44284</v>
      </c>
      <c r="P1882">
        <v>2518184.2599999998</v>
      </c>
      <c r="X1882" t="s">
        <v>135</v>
      </c>
      <c r="Y1882">
        <v>3</v>
      </c>
      <c r="Z1882">
        <v>3</v>
      </c>
      <c r="AA1882">
        <v>2021</v>
      </c>
      <c r="AB1882">
        <v>0</v>
      </c>
      <c r="AC1882" t="s">
        <v>8</v>
      </c>
      <c r="AD1882" t="s">
        <v>8</v>
      </c>
      <c r="AE1882">
        <v>2021</v>
      </c>
      <c r="AF1882">
        <v>2021</v>
      </c>
      <c r="AU1882"/>
    </row>
    <row r="1883" spans="1:47" x14ac:dyDescent="0.35">
      <c r="A1883" t="s">
        <v>160</v>
      </c>
      <c r="B1883" t="s">
        <v>28</v>
      </c>
      <c r="C1883" t="s">
        <v>149</v>
      </c>
      <c r="D1883" t="s">
        <v>159</v>
      </c>
      <c r="E1883" t="s">
        <v>162</v>
      </c>
      <c r="G1883" t="s">
        <v>1</v>
      </c>
      <c r="K1883" t="s">
        <v>185</v>
      </c>
      <c r="L1883" t="s">
        <v>122</v>
      </c>
      <c r="M1883" s="14">
        <v>44284</v>
      </c>
      <c r="N1883" s="14">
        <v>44284</v>
      </c>
      <c r="O1883">
        <v>0</v>
      </c>
      <c r="P1883">
        <v>72.739999999999995</v>
      </c>
      <c r="R1883">
        <v>2110672000</v>
      </c>
      <c r="S1883">
        <v>161400000</v>
      </c>
      <c r="V1883" t="s">
        <v>160</v>
      </c>
      <c r="W1883" t="s">
        <v>211</v>
      </c>
      <c r="X1883" t="s">
        <v>161</v>
      </c>
      <c r="Y1883">
        <v>3</v>
      </c>
      <c r="Z1883">
        <v>3</v>
      </c>
      <c r="AA1883">
        <v>2021</v>
      </c>
      <c r="AB1883">
        <v>72.739999999999995</v>
      </c>
      <c r="AC1883" t="s">
        <v>10</v>
      </c>
      <c r="AD1883" t="s">
        <v>72</v>
      </c>
      <c r="AE1883">
        <v>2021</v>
      </c>
      <c r="AF1883">
        <v>2021</v>
      </c>
      <c r="AU1883"/>
    </row>
    <row r="1884" spans="1:47" x14ac:dyDescent="0.35">
      <c r="A1884" t="s">
        <v>160</v>
      </c>
      <c r="B1884" t="s">
        <v>28</v>
      </c>
      <c r="C1884" t="s">
        <v>149</v>
      </c>
      <c r="D1884" t="s">
        <v>159</v>
      </c>
      <c r="E1884" t="s">
        <v>162</v>
      </c>
      <c r="G1884" t="s">
        <v>1</v>
      </c>
      <c r="K1884" t="s">
        <v>185</v>
      </c>
      <c r="L1884" t="s">
        <v>122</v>
      </c>
      <c r="M1884" s="14">
        <v>44284</v>
      </c>
      <c r="N1884" s="14">
        <v>44284</v>
      </c>
      <c r="O1884">
        <v>0</v>
      </c>
      <c r="P1884">
        <v>95.44</v>
      </c>
      <c r="R1884">
        <v>2110672000</v>
      </c>
      <c r="S1884">
        <v>161400000</v>
      </c>
      <c r="V1884" t="s">
        <v>160</v>
      </c>
      <c r="W1884" t="s">
        <v>211</v>
      </c>
      <c r="X1884" t="s">
        <v>161</v>
      </c>
      <c r="Y1884">
        <v>3</v>
      </c>
      <c r="Z1884">
        <v>3</v>
      </c>
      <c r="AA1884">
        <v>2021</v>
      </c>
      <c r="AB1884">
        <v>95.44</v>
      </c>
      <c r="AC1884" t="s">
        <v>10</v>
      </c>
      <c r="AD1884" t="s">
        <v>72</v>
      </c>
      <c r="AE1884">
        <v>2021</v>
      </c>
      <c r="AF1884">
        <v>2021</v>
      </c>
      <c r="AU1884"/>
    </row>
    <row r="1885" spans="1:47" x14ac:dyDescent="0.35">
      <c r="A1885" t="s">
        <v>160</v>
      </c>
      <c r="B1885" t="s">
        <v>28</v>
      </c>
      <c r="C1885" t="s">
        <v>149</v>
      </c>
      <c r="D1885" t="s">
        <v>159</v>
      </c>
      <c r="E1885" t="s">
        <v>162</v>
      </c>
      <c r="G1885" t="s">
        <v>1</v>
      </c>
      <c r="K1885" t="s">
        <v>185</v>
      </c>
      <c r="L1885" t="s">
        <v>122</v>
      </c>
      <c r="M1885" s="14">
        <v>44284</v>
      </c>
      <c r="N1885" s="14">
        <v>44284</v>
      </c>
      <c r="O1885">
        <v>0</v>
      </c>
      <c r="P1885">
        <v>52.28</v>
      </c>
      <c r="R1885">
        <v>2110672000</v>
      </c>
      <c r="S1885">
        <v>161400000</v>
      </c>
      <c r="V1885" t="s">
        <v>160</v>
      </c>
      <c r="W1885" t="s">
        <v>211</v>
      </c>
      <c r="X1885" t="s">
        <v>161</v>
      </c>
      <c r="Y1885">
        <v>3</v>
      </c>
      <c r="Z1885">
        <v>3</v>
      </c>
      <c r="AA1885">
        <v>2021</v>
      </c>
      <c r="AB1885">
        <v>52.28</v>
      </c>
      <c r="AC1885" t="s">
        <v>10</v>
      </c>
      <c r="AD1885" t="s">
        <v>72</v>
      </c>
      <c r="AE1885">
        <v>2021</v>
      </c>
      <c r="AF1885">
        <v>2021</v>
      </c>
      <c r="AU1885"/>
    </row>
    <row r="1886" spans="1:47" x14ac:dyDescent="0.35">
      <c r="A1886" t="s">
        <v>160</v>
      </c>
      <c r="B1886" t="s">
        <v>35</v>
      </c>
      <c r="C1886" t="s">
        <v>149</v>
      </c>
      <c r="D1886" t="s">
        <v>159</v>
      </c>
      <c r="E1886" t="s">
        <v>162</v>
      </c>
      <c r="G1886" t="s">
        <v>1</v>
      </c>
      <c r="K1886" t="s">
        <v>185</v>
      </c>
      <c r="L1886" t="s">
        <v>122</v>
      </c>
      <c r="M1886" s="14">
        <v>44284</v>
      </c>
      <c r="N1886" s="14">
        <v>44284</v>
      </c>
      <c r="O1886">
        <v>0</v>
      </c>
      <c r="P1886">
        <v>5340.2</v>
      </c>
      <c r="R1886">
        <v>2110672000</v>
      </c>
      <c r="S1886">
        <v>161020000</v>
      </c>
      <c r="V1886" t="s">
        <v>160</v>
      </c>
      <c r="W1886" t="s">
        <v>194</v>
      </c>
      <c r="X1886" t="s">
        <v>161</v>
      </c>
      <c r="Y1886">
        <v>3</v>
      </c>
      <c r="Z1886">
        <v>3</v>
      </c>
      <c r="AA1886">
        <v>2021</v>
      </c>
      <c r="AB1886">
        <v>5340.2</v>
      </c>
      <c r="AC1886" t="s">
        <v>10</v>
      </c>
      <c r="AD1886" t="s">
        <v>72</v>
      </c>
      <c r="AE1886">
        <v>2021</v>
      </c>
      <c r="AF1886">
        <v>2021</v>
      </c>
      <c r="AU1886"/>
    </row>
    <row r="1887" spans="1:47" x14ac:dyDescent="0.35">
      <c r="A1887" t="s">
        <v>160</v>
      </c>
      <c r="B1887" t="s">
        <v>28</v>
      </c>
      <c r="C1887" t="s">
        <v>149</v>
      </c>
      <c r="D1887" t="s">
        <v>159</v>
      </c>
      <c r="E1887" t="s">
        <v>162</v>
      </c>
      <c r="G1887" t="s">
        <v>1</v>
      </c>
      <c r="K1887" t="s">
        <v>185</v>
      </c>
      <c r="L1887" t="s">
        <v>122</v>
      </c>
      <c r="M1887" s="14">
        <v>44284</v>
      </c>
      <c r="N1887" s="14">
        <v>44284</v>
      </c>
      <c r="O1887">
        <v>0</v>
      </c>
      <c r="P1887">
        <v>84.1</v>
      </c>
      <c r="R1887">
        <v>2110672000</v>
      </c>
      <c r="S1887">
        <v>161400000</v>
      </c>
      <c r="V1887" t="s">
        <v>160</v>
      </c>
      <c r="W1887" t="s">
        <v>211</v>
      </c>
      <c r="X1887" t="s">
        <v>161</v>
      </c>
      <c r="Y1887">
        <v>3</v>
      </c>
      <c r="Z1887">
        <v>3</v>
      </c>
      <c r="AA1887">
        <v>2021</v>
      </c>
      <c r="AB1887">
        <v>84.1</v>
      </c>
      <c r="AC1887" t="s">
        <v>10</v>
      </c>
      <c r="AD1887" t="s">
        <v>72</v>
      </c>
      <c r="AE1887">
        <v>2021</v>
      </c>
      <c r="AF1887">
        <v>2021</v>
      </c>
      <c r="AU1887"/>
    </row>
    <row r="1888" spans="1:47" x14ac:dyDescent="0.35">
      <c r="A1888" t="s">
        <v>176</v>
      </c>
      <c r="B1888" t="s">
        <v>27</v>
      </c>
      <c r="C1888" t="s">
        <v>149</v>
      </c>
      <c r="D1888" t="s">
        <v>150</v>
      </c>
      <c r="E1888" t="s">
        <v>121</v>
      </c>
      <c r="G1888" t="s">
        <v>1</v>
      </c>
      <c r="H1888" t="s">
        <v>206</v>
      </c>
      <c r="K1888" t="s">
        <v>185</v>
      </c>
      <c r="L1888" t="s">
        <v>122</v>
      </c>
      <c r="M1888" s="14">
        <v>44285</v>
      </c>
      <c r="N1888" s="14">
        <v>44285</v>
      </c>
      <c r="O1888">
        <v>0</v>
      </c>
      <c r="P1888">
        <v>-5.95</v>
      </c>
      <c r="R1888">
        <v>2221517010</v>
      </c>
      <c r="S1888">
        <v>161002000</v>
      </c>
      <c r="V1888" t="s">
        <v>176</v>
      </c>
      <c r="W1888" t="s">
        <v>202</v>
      </c>
      <c r="X1888" t="s">
        <v>119</v>
      </c>
      <c r="Y1888">
        <v>3</v>
      </c>
      <c r="Z1888">
        <v>3</v>
      </c>
      <c r="AA1888">
        <v>2021</v>
      </c>
      <c r="AB1888">
        <v>5.95</v>
      </c>
      <c r="AC1888" t="s">
        <v>10</v>
      </c>
      <c r="AD1888" t="s">
        <v>10</v>
      </c>
      <c r="AE1888">
        <v>2021</v>
      </c>
      <c r="AF1888">
        <v>2021</v>
      </c>
      <c r="AU1888"/>
    </row>
    <row r="1889" spans="1:47" x14ac:dyDescent="0.35">
      <c r="A1889" t="s">
        <v>160</v>
      </c>
      <c r="B1889" t="s">
        <v>25</v>
      </c>
      <c r="C1889" t="s">
        <v>149</v>
      </c>
      <c r="D1889" t="s">
        <v>159</v>
      </c>
      <c r="E1889" t="s">
        <v>162</v>
      </c>
      <c r="G1889" t="s">
        <v>1</v>
      </c>
      <c r="K1889" t="s">
        <v>185</v>
      </c>
      <c r="L1889" t="s">
        <v>122</v>
      </c>
      <c r="M1889" s="14">
        <v>44285</v>
      </c>
      <c r="N1889" s="14">
        <v>44285</v>
      </c>
      <c r="O1889">
        <v>0</v>
      </c>
      <c r="P1889">
        <v>258.33</v>
      </c>
      <c r="R1889">
        <v>2110672000</v>
      </c>
      <c r="S1889">
        <v>161300000</v>
      </c>
      <c r="V1889" t="s">
        <v>160</v>
      </c>
      <c r="W1889" t="s">
        <v>192</v>
      </c>
      <c r="X1889" t="s">
        <v>161</v>
      </c>
      <c r="Y1889">
        <v>3</v>
      </c>
      <c r="Z1889">
        <v>3</v>
      </c>
      <c r="AA1889">
        <v>2021</v>
      </c>
      <c r="AB1889">
        <v>258.33</v>
      </c>
      <c r="AC1889" t="s">
        <v>10</v>
      </c>
      <c r="AD1889" t="s">
        <v>72</v>
      </c>
      <c r="AE1889">
        <v>2021</v>
      </c>
      <c r="AF1889">
        <v>2021</v>
      </c>
      <c r="AU1889"/>
    </row>
    <row r="1890" spans="1:47" x14ac:dyDescent="0.35">
      <c r="A1890" t="s">
        <v>133</v>
      </c>
      <c r="B1890" t="s">
        <v>42</v>
      </c>
      <c r="C1890" t="s">
        <v>149</v>
      </c>
      <c r="D1890" t="s">
        <v>150</v>
      </c>
      <c r="E1890" t="s">
        <v>121</v>
      </c>
      <c r="G1890" t="s">
        <v>1</v>
      </c>
      <c r="H1890" t="s">
        <v>206</v>
      </c>
      <c r="K1890" t="s">
        <v>185</v>
      </c>
      <c r="L1890" t="s">
        <v>122</v>
      </c>
      <c r="M1890" s="14">
        <v>44285</v>
      </c>
      <c r="N1890" s="14">
        <v>44285</v>
      </c>
      <c r="O1890">
        <v>0</v>
      </c>
      <c r="P1890">
        <v>-14029.57</v>
      </c>
      <c r="R1890">
        <v>2220120000</v>
      </c>
      <c r="S1890">
        <v>161001000</v>
      </c>
      <c r="V1890" t="s">
        <v>133</v>
      </c>
      <c r="W1890" t="s">
        <v>195</v>
      </c>
      <c r="X1890" t="s">
        <v>134</v>
      </c>
      <c r="Y1890">
        <v>3</v>
      </c>
      <c r="Z1890">
        <v>3</v>
      </c>
      <c r="AA1890">
        <v>2021</v>
      </c>
      <c r="AB1890">
        <v>14029.57</v>
      </c>
      <c r="AC1890" t="s">
        <v>10</v>
      </c>
      <c r="AD1890" t="s">
        <v>239</v>
      </c>
      <c r="AE1890">
        <v>2021</v>
      </c>
      <c r="AF1890">
        <v>2021</v>
      </c>
      <c r="AU1890"/>
    </row>
    <row r="1891" spans="1:47" x14ac:dyDescent="0.35">
      <c r="A1891" t="s">
        <v>160</v>
      </c>
      <c r="B1891" t="s">
        <v>25</v>
      </c>
      <c r="C1891" t="s">
        <v>149</v>
      </c>
      <c r="D1891" t="s">
        <v>159</v>
      </c>
      <c r="E1891" t="s">
        <v>162</v>
      </c>
      <c r="G1891" t="s">
        <v>1</v>
      </c>
      <c r="K1891" t="s">
        <v>185</v>
      </c>
      <c r="L1891" t="s">
        <v>122</v>
      </c>
      <c r="M1891" s="14">
        <v>44285</v>
      </c>
      <c r="N1891" s="14">
        <v>44285</v>
      </c>
      <c r="O1891">
        <v>0</v>
      </c>
      <c r="P1891">
        <v>173.67</v>
      </c>
      <c r="R1891">
        <v>2110672000</v>
      </c>
      <c r="S1891">
        <v>161300000</v>
      </c>
      <c r="V1891" t="s">
        <v>160</v>
      </c>
      <c r="W1891" t="s">
        <v>192</v>
      </c>
      <c r="X1891" t="s">
        <v>161</v>
      </c>
      <c r="Y1891">
        <v>3</v>
      </c>
      <c r="Z1891">
        <v>3</v>
      </c>
      <c r="AA1891">
        <v>2021</v>
      </c>
      <c r="AB1891">
        <v>173.67</v>
      </c>
      <c r="AC1891" t="s">
        <v>10</v>
      </c>
      <c r="AD1891" t="s">
        <v>72</v>
      </c>
      <c r="AE1891">
        <v>2021</v>
      </c>
      <c r="AF1891">
        <v>2021</v>
      </c>
      <c r="AU1891"/>
    </row>
    <row r="1892" spans="1:47" x14ac:dyDescent="0.35">
      <c r="A1892" t="s">
        <v>123</v>
      </c>
      <c r="C1892" t="s">
        <v>149</v>
      </c>
      <c r="D1892" t="s">
        <v>150</v>
      </c>
      <c r="E1892" t="s">
        <v>121</v>
      </c>
      <c r="G1892" t="s">
        <v>1</v>
      </c>
      <c r="J1892" t="s">
        <v>6</v>
      </c>
      <c r="K1892" t="s">
        <v>185</v>
      </c>
      <c r="L1892" t="s">
        <v>122</v>
      </c>
      <c r="M1892" s="14">
        <v>44285</v>
      </c>
      <c r="N1892" s="14">
        <v>44285</v>
      </c>
      <c r="O1892">
        <v>0</v>
      </c>
      <c r="P1892">
        <v>47619.05</v>
      </c>
      <c r="R1892">
        <v>2220913000</v>
      </c>
      <c r="S1892">
        <v>161002000</v>
      </c>
      <c r="V1892" t="s">
        <v>123</v>
      </c>
      <c r="W1892" t="s">
        <v>202</v>
      </c>
      <c r="X1892" t="s">
        <v>124</v>
      </c>
      <c r="Y1892">
        <v>3</v>
      </c>
      <c r="Z1892">
        <v>3</v>
      </c>
      <c r="AA1892">
        <v>2021</v>
      </c>
      <c r="AB1892">
        <v>-47619.05</v>
      </c>
      <c r="AC1892" t="s">
        <v>10</v>
      </c>
      <c r="AD1892" t="s">
        <v>72</v>
      </c>
      <c r="AE1892">
        <v>2021</v>
      </c>
      <c r="AF1892">
        <v>2021</v>
      </c>
      <c r="AU1892"/>
    </row>
    <row r="1893" spans="1:47" x14ac:dyDescent="0.35">
      <c r="A1893" t="s">
        <v>193</v>
      </c>
      <c r="B1893" t="s">
        <v>29</v>
      </c>
      <c r="C1893" t="s">
        <v>149</v>
      </c>
      <c r="D1893" t="s">
        <v>159</v>
      </c>
      <c r="E1893" t="s">
        <v>162</v>
      </c>
      <c r="G1893" t="s">
        <v>1</v>
      </c>
      <c r="K1893" t="s">
        <v>185</v>
      </c>
      <c r="L1893" t="s">
        <v>122</v>
      </c>
      <c r="M1893" s="14">
        <v>44285</v>
      </c>
      <c r="N1893" s="14">
        <v>44285</v>
      </c>
      <c r="O1893">
        <v>0</v>
      </c>
      <c r="P1893">
        <v>119.05</v>
      </c>
      <c r="R1893">
        <v>2110700000</v>
      </c>
      <c r="S1893">
        <v>161900000</v>
      </c>
      <c r="V1893" t="s">
        <v>193</v>
      </c>
      <c r="W1893" t="s">
        <v>199</v>
      </c>
      <c r="X1893" t="s">
        <v>161</v>
      </c>
      <c r="Y1893">
        <v>3</v>
      </c>
      <c r="Z1893">
        <v>3</v>
      </c>
      <c r="AA1893">
        <v>2021</v>
      </c>
      <c r="AB1893">
        <v>119.05</v>
      </c>
      <c r="AC1893" t="s">
        <v>10</v>
      </c>
      <c r="AD1893" t="s">
        <v>72</v>
      </c>
      <c r="AE1893">
        <v>2021</v>
      </c>
      <c r="AF1893">
        <v>2021</v>
      </c>
      <c r="AU1893"/>
    </row>
    <row r="1894" spans="1:47" x14ac:dyDescent="0.35">
      <c r="A1894" t="s">
        <v>160</v>
      </c>
      <c r="B1894" t="s">
        <v>26</v>
      </c>
      <c r="C1894" t="s">
        <v>149</v>
      </c>
      <c r="D1894" t="s">
        <v>159</v>
      </c>
      <c r="E1894" t="s">
        <v>162</v>
      </c>
      <c r="G1894" t="s">
        <v>1</v>
      </c>
      <c r="K1894" t="s">
        <v>185</v>
      </c>
      <c r="L1894" t="s">
        <v>122</v>
      </c>
      <c r="M1894" s="14">
        <v>44285</v>
      </c>
      <c r="N1894" s="14">
        <v>44285</v>
      </c>
      <c r="O1894">
        <v>0</v>
      </c>
      <c r="P1894">
        <v>673.12</v>
      </c>
      <c r="R1894">
        <v>2110672000</v>
      </c>
      <c r="S1894">
        <v>162600000</v>
      </c>
      <c r="V1894" t="s">
        <v>160</v>
      </c>
      <c r="W1894" t="s">
        <v>196</v>
      </c>
      <c r="X1894" t="s">
        <v>161</v>
      </c>
      <c r="Y1894">
        <v>3</v>
      </c>
      <c r="Z1894">
        <v>3</v>
      </c>
      <c r="AA1894">
        <v>2021</v>
      </c>
      <c r="AB1894">
        <v>673.12</v>
      </c>
      <c r="AC1894" t="s">
        <v>10</v>
      </c>
      <c r="AD1894" t="s">
        <v>72</v>
      </c>
      <c r="AE1894">
        <v>2021</v>
      </c>
      <c r="AF1894">
        <v>2021</v>
      </c>
      <c r="AU1894"/>
    </row>
    <row r="1895" spans="1:47" x14ac:dyDescent="0.35">
      <c r="A1895" t="s">
        <v>160</v>
      </c>
      <c r="B1895" t="s">
        <v>25</v>
      </c>
      <c r="C1895" t="s">
        <v>149</v>
      </c>
      <c r="D1895" t="s">
        <v>159</v>
      </c>
      <c r="E1895" t="s">
        <v>162</v>
      </c>
      <c r="G1895" t="s">
        <v>1</v>
      </c>
      <c r="K1895" t="s">
        <v>185</v>
      </c>
      <c r="L1895" t="s">
        <v>122</v>
      </c>
      <c r="M1895" s="14">
        <v>44285</v>
      </c>
      <c r="N1895" s="14">
        <v>44285</v>
      </c>
      <c r="O1895">
        <v>0</v>
      </c>
      <c r="P1895">
        <v>827.26</v>
      </c>
      <c r="R1895">
        <v>2110672000</v>
      </c>
      <c r="S1895">
        <v>161300000</v>
      </c>
      <c r="V1895" t="s">
        <v>160</v>
      </c>
      <c r="W1895" t="s">
        <v>192</v>
      </c>
      <c r="X1895" t="s">
        <v>161</v>
      </c>
      <c r="Y1895">
        <v>3</v>
      </c>
      <c r="Z1895">
        <v>3</v>
      </c>
      <c r="AA1895">
        <v>2021</v>
      </c>
      <c r="AB1895">
        <v>827.26</v>
      </c>
      <c r="AC1895" t="s">
        <v>10</v>
      </c>
      <c r="AD1895" t="s">
        <v>72</v>
      </c>
      <c r="AE1895">
        <v>2021</v>
      </c>
      <c r="AF1895">
        <v>2021</v>
      </c>
      <c r="AU1895"/>
    </row>
    <row r="1896" spans="1:47" x14ac:dyDescent="0.35">
      <c r="A1896" t="s">
        <v>175</v>
      </c>
      <c r="B1896" t="s">
        <v>39</v>
      </c>
      <c r="C1896" t="s">
        <v>149</v>
      </c>
      <c r="D1896" t="s">
        <v>150</v>
      </c>
      <c r="E1896" t="s">
        <v>121</v>
      </c>
      <c r="G1896" t="s">
        <v>1</v>
      </c>
      <c r="H1896" t="s">
        <v>206</v>
      </c>
      <c r="K1896" t="s">
        <v>185</v>
      </c>
      <c r="L1896" t="s">
        <v>122</v>
      </c>
      <c r="M1896" s="14">
        <v>44285</v>
      </c>
      <c r="N1896" s="14">
        <v>44285</v>
      </c>
      <c r="O1896">
        <v>0</v>
      </c>
      <c r="P1896">
        <v>-4566.67</v>
      </c>
      <c r="R1896">
        <v>2221506000</v>
      </c>
      <c r="S1896">
        <v>161026000</v>
      </c>
      <c r="V1896" t="s">
        <v>175</v>
      </c>
      <c r="W1896" t="s">
        <v>216</v>
      </c>
      <c r="X1896" t="s">
        <v>119</v>
      </c>
      <c r="Y1896">
        <v>3</v>
      </c>
      <c r="Z1896">
        <v>3</v>
      </c>
      <c r="AA1896">
        <v>2021</v>
      </c>
      <c r="AB1896">
        <v>4566.67</v>
      </c>
      <c r="AC1896" t="s">
        <v>10</v>
      </c>
      <c r="AD1896" t="s">
        <v>10</v>
      </c>
      <c r="AE1896">
        <v>2021</v>
      </c>
      <c r="AF1896">
        <v>2021</v>
      </c>
      <c r="AU1896"/>
    </row>
    <row r="1897" spans="1:47" x14ac:dyDescent="0.35">
      <c r="A1897" t="s">
        <v>160</v>
      </c>
      <c r="B1897" t="s">
        <v>26</v>
      </c>
      <c r="C1897" t="s">
        <v>149</v>
      </c>
      <c r="D1897" t="s">
        <v>159</v>
      </c>
      <c r="E1897" t="s">
        <v>162</v>
      </c>
      <c r="G1897" t="s">
        <v>1</v>
      </c>
      <c r="K1897" t="s">
        <v>185</v>
      </c>
      <c r="L1897" t="s">
        <v>122</v>
      </c>
      <c r="M1897" s="14">
        <v>44285</v>
      </c>
      <c r="N1897" s="14">
        <v>44285</v>
      </c>
      <c r="O1897">
        <v>0</v>
      </c>
      <c r="P1897">
        <v>24763.47</v>
      </c>
      <c r="R1897">
        <v>2110672000</v>
      </c>
      <c r="S1897">
        <v>162200000</v>
      </c>
      <c r="V1897" t="s">
        <v>160</v>
      </c>
      <c r="W1897" t="s">
        <v>229</v>
      </c>
      <c r="X1897" t="s">
        <v>161</v>
      </c>
      <c r="Y1897">
        <v>3</v>
      </c>
      <c r="Z1897">
        <v>3</v>
      </c>
      <c r="AA1897">
        <v>2021</v>
      </c>
      <c r="AB1897">
        <v>24763.47</v>
      </c>
      <c r="AC1897" t="s">
        <v>10</v>
      </c>
      <c r="AD1897" t="s">
        <v>72</v>
      </c>
      <c r="AE1897">
        <v>2021</v>
      </c>
      <c r="AF1897">
        <v>2021</v>
      </c>
      <c r="AU1897"/>
    </row>
    <row r="1898" spans="1:47" x14ac:dyDescent="0.35">
      <c r="A1898" t="s">
        <v>160</v>
      </c>
      <c r="B1898" t="s">
        <v>25</v>
      </c>
      <c r="C1898" t="s">
        <v>149</v>
      </c>
      <c r="D1898" t="s">
        <v>159</v>
      </c>
      <c r="E1898" t="s">
        <v>162</v>
      </c>
      <c r="G1898" t="s">
        <v>1</v>
      </c>
      <c r="K1898" t="s">
        <v>185</v>
      </c>
      <c r="L1898" t="s">
        <v>122</v>
      </c>
      <c r="M1898" s="14">
        <v>44285</v>
      </c>
      <c r="N1898" s="14">
        <v>44285</v>
      </c>
      <c r="O1898">
        <v>0</v>
      </c>
      <c r="P1898">
        <v>25.86</v>
      </c>
      <c r="R1898">
        <v>2110672000</v>
      </c>
      <c r="S1898">
        <v>161600000</v>
      </c>
      <c r="V1898" t="s">
        <v>160</v>
      </c>
      <c r="W1898" t="s">
        <v>198</v>
      </c>
      <c r="X1898" t="s">
        <v>161</v>
      </c>
      <c r="Y1898">
        <v>3</v>
      </c>
      <c r="Z1898">
        <v>3</v>
      </c>
      <c r="AA1898">
        <v>2021</v>
      </c>
      <c r="AB1898">
        <v>25.86</v>
      </c>
      <c r="AC1898" t="s">
        <v>10</v>
      </c>
      <c r="AD1898" t="s">
        <v>72</v>
      </c>
      <c r="AE1898">
        <v>2021</v>
      </c>
      <c r="AF1898">
        <v>2021</v>
      </c>
      <c r="AU1898"/>
    </row>
    <row r="1899" spans="1:47" x14ac:dyDescent="0.35">
      <c r="A1899" t="s">
        <v>148</v>
      </c>
      <c r="C1899" t="s">
        <v>149</v>
      </c>
      <c r="D1899" t="s">
        <v>150</v>
      </c>
      <c r="E1899" t="s">
        <v>162</v>
      </c>
      <c r="K1899" t="s">
        <v>185</v>
      </c>
      <c r="L1899" t="s">
        <v>122</v>
      </c>
      <c r="M1899" s="14">
        <v>44285</v>
      </c>
      <c r="N1899" s="14">
        <v>44285</v>
      </c>
      <c r="O1899">
        <v>0</v>
      </c>
      <c r="P1899">
        <v>47619.05</v>
      </c>
      <c r="R1899">
        <v>2110210000</v>
      </c>
      <c r="S1899">
        <v>161002000</v>
      </c>
      <c r="V1899" t="s">
        <v>148</v>
      </c>
      <c r="W1899" t="s">
        <v>202</v>
      </c>
      <c r="X1899" t="s">
        <v>152</v>
      </c>
      <c r="Y1899">
        <v>3</v>
      </c>
      <c r="Z1899">
        <v>3</v>
      </c>
      <c r="AA1899">
        <v>2021</v>
      </c>
      <c r="AB1899">
        <v>47619.05</v>
      </c>
      <c r="AC1899" t="s">
        <v>10</v>
      </c>
      <c r="AD1899" t="s">
        <v>72</v>
      </c>
      <c r="AE1899">
        <v>2021</v>
      </c>
      <c r="AF1899">
        <v>2021</v>
      </c>
      <c r="AU1899"/>
    </row>
    <row r="1900" spans="1:47" x14ac:dyDescent="0.35">
      <c r="A1900" t="s">
        <v>160</v>
      </c>
      <c r="B1900" t="s">
        <v>26</v>
      </c>
      <c r="C1900" t="s">
        <v>149</v>
      </c>
      <c r="D1900" t="s">
        <v>159</v>
      </c>
      <c r="E1900" t="s">
        <v>162</v>
      </c>
      <c r="G1900" t="s">
        <v>1</v>
      </c>
      <c r="K1900" t="s">
        <v>185</v>
      </c>
      <c r="L1900" t="s">
        <v>122</v>
      </c>
      <c r="M1900" s="14">
        <v>44285</v>
      </c>
      <c r="N1900" s="14">
        <v>44285</v>
      </c>
      <c r="O1900">
        <v>0</v>
      </c>
      <c r="P1900">
        <v>1401.92</v>
      </c>
      <c r="R1900">
        <v>2110672000</v>
      </c>
      <c r="S1900">
        <v>162000000</v>
      </c>
      <c r="V1900" t="s">
        <v>160</v>
      </c>
      <c r="W1900" t="s">
        <v>205</v>
      </c>
      <c r="X1900" t="s">
        <v>161</v>
      </c>
      <c r="Y1900">
        <v>3</v>
      </c>
      <c r="Z1900">
        <v>3</v>
      </c>
      <c r="AA1900">
        <v>2021</v>
      </c>
      <c r="AB1900">
        <v>1401.92</v>
      </c>
      <c r="AC1900" t="s">
        <v>10</v>
      </c>
      <c r="AD1900" t="s">
        <v>72</v>
      </c>
      <c r="AE1900">
        <v>2021</v>
      </c>
      <c r="AF1900">
        <v>2021</v>
      </c>
      <c r="AU1900"/>
    </row>
    <row r="1901" spans="1:47" x14ac:dyDescent="0.35">
      <c r="A1901" t="s">
        <v>160</v>
      </c>
      <c r="B1901" t="s">
        <v>50</v>
      </c>
      <c r="C1901" t="s">
        <v>149</v>
      </c>
      <c r="D1901" t="s">
        <v>159</v>
      </c>
      <c r="E1901" t="s">
        <v>162</v>
      </c>
      <c r="G1901" t="s">
        <v>1</v>
      </c>
      <c r="K1901" t="s">
        <v>185</v>
      </c>
      <c r="L1901" t="s">
        <v>122</v>
      </c>
      <c r="M1901" s="14">
        <v>44285</v>
      </c>
      <c r="N1901" s="14">
        <v>44285</v>
      </c>
      <c r="O1901">
        <v>0</v>
      </c>
      <c r="P1901">
        <v>294.99</v>
      </c>
      <c r="R1901">
        <v>2110672000</v>
      </c>
      <c r="S1901">
        <v>162300000</v>
      </c>
      <c r="V1901" t="s">
        <v>160</v>
      </c>
      <c r="W1901" t="s">
        <v>209</v>
      </c>
      <c r="X1901" t="s">
        <v>161</v>
      </c>
      <c r="Y1901">
        <v>3</v>
      </c>
      <c r="Z1901">
        <v>3</v>
      </c>
      <c r="AA1901">
        <v>2021</v>
      </c>
      <c r="AB1901">
        <v>294.99</v>
      </c>
      <c r="AC1901" t="s">
        <v>10</v>
      </c>
      <c r="AD1901" t="s">
        <v>72</v>
      </c>
      <c r="AE1901">
        <v>2021</v>
      </c>
      <c r="AF1901">
        <v>2021</v>
      </c>
      <c r="AU1901"/>
    </row>
    <row r="1902" spans="1:47" x14ac:dyDescent="0.35">
      <c r="A1902" t="s">
        <v>171</v>
      </c>
      <c r="C1902" t="s">
        <v>149</v>
      </c>
      <c r="D1902" t="s">
        <v>150</v>
      </c>
      <c r="E1902" t="s">
        <v>162</v>
      </c>
      <c r="K1902" t="s">
        <v>185</v>
      </c>
      <c r="L1902" t="s">
        <v>122</v>
      </c>
      <c r="M1902" s="14">
        <v>44285</v>
      </c>
      <c r="N1902" s="14">
        <v>44285</v>
      </c>
      <c r="P1902">
        <v>472533.24</v>
      </c>
      <c r="X1902" t="s">
        <v>137</v>
      </c>
      <c r="Y1902">
        <v>3</v>
      </c>
      <c r="Z1902">
        <v>3</v>
      </c>
      <c r="AA1902">
        <v>2021</v>
      </c>
      <c r="AB1902">
        <v>0</v>
      </c>
      <c r="AC1902" t="s">
        <v>8</v>
      </c>
      <c r="AD1902" t="s">
        <v>8</v>
      </c>
      <c r="AE1902">
        <v>2021</v>
      </c>
      <c r="AF1902">
        <v>2021</v>
      </c>
      <c r="AU1902"/>
    </row>
    <row r="1903" spans="1:47" x14ac:dyDescent="0.35">
      <c r="A1903" t="s">
        <v>146</v>
      </c>
      <c r="C1903" t="s">
        <v>149</v>
      </c>
      <c r="D1903" t="s">
        <v>150</v>
      </c>
      <c r="E1903" t="s">
        <v>121</v>
      </c>
      <c r="J1903" t="s">
        <v>68</v>
      </c>
      <c r="K1903" t="s">
        <v>185</v>
      </c>
      <c r="L1903" t="s">
        <v>122</v>
      </c>
      <c r="M1903" s="14">
        <v>44278</v>
      </c>
      <c r="N1903" s="14">
        <v>44285</v>
      </c>
      <c r="P1903">
        <v>467616.48</v>
      </c>
      <c r="X1903" t="s">
        <v>147</v>
      </c>
      <c r="Y1903">
        <v>3</v>
      </c>
      <c r="Z1903">
        <v>3</v>
      </c>
      <c r="AA1903">
        <v>2021</v>
      </c>
      <c r="AB1903">
        <v>0</v>
      </c>
      <c r="AC1903" t="s">
        <v>8</v>
      </c>
      <c r="AD1903" t="s">
        <v>8</v>
      </c>
      <c r="AE1903">
        <v>2021</v>
      </c>
      <c r="AF1903">
        <v>2021</v>
      </c>
      <c r="AU1903"/>
    </row>
    <row r="1904" spans="1:47" x14ac:dyDescent="0.35">
      <c r="A1904" t="s">
        <v>125</v>
      </c>
      <c r="C1904" t="s">
        <v>149</v>
      </c>
      <c r="D1904" t="s">
        <v>150</v>
      </c>
      <c r="E1904" t="s">
        <v>121</v>
      </c>
      <c r="J1904" t="s">
        <v>6</v>
      </c>
      <c r="K1904" t="s">
        <v>185</v>
      </c>
      <c r="L1904" t="s">
        <v>122</v>
      </c>
      <c r="M1904" s="14">
        <v>44270</v>
      </c>
      <c r="N1904" s="14">
        <v>44285</v>
      </c>
      <c r="P1904">
        <v>4916.76</v>
      </c>
      <c r="X1904" t="s">
        <v>124</v>
      </c>
      <c r="Y1904">
        <v>3</v>
      </c>
      <c r="Z1904">
        <v>3</v>
      </c>
      <c r="AA1904">
        <v>2021</v>
      </c>
      <c r="AB1904">
        <v>0</v>
      </c>
      <c r="AC1904" t="s">
        <v>8</v>
      </c>
      <c r="AD1904" t="s">
        <v>8</v>
      </c>
      <c r="AE1904">
        <v>2021</v>
      </c>
      <c r="AF1904">
        <v>2021</v>
      </c>
      <c r="AU1904"/>
    </row>
    <row r="1905" spans="1:47" x14ac:dyDescent="0.35">
      <c r="A1905" t="s">
        <v>118</v>
      </c>
      <c r="B1905" t="s">
        <v>46</v>
      </c>
      <c r="C1905" t="s">
        <v>149</v>
      </c>
      <c r="D1905" t="s">
        <v>150</v>
      </c>
      <c r="E1905" t="s">
        <v>121</v>
      </c>
      <c r="G1905" t="s">
        <v>1</v>
      </c>
      <c r="H1905" t="s">
        <v>206</v>
      </c>
      <c r="K1905" t="s">
        <v>185</v>
      </c>
      <c r="L1905" t="s">
        <v>122</v>
      </c>
      <c r="M1905" s="14">
        <v>44285</v>
      </c>
      <c r="N1905" s="14">
        <v>44285</v>
      </c>
      <c r="O1905">
        <v>0</v>
      </c>
      <c r="P1905">
        <v>-2248.81</v>
      </c>
      <c r="R1905">
        <v>2221513000</v>
      </c>
      <c r="S1905">
        <v>161001000</v>
      </c>
      <c r="V1905" t="s">
        <v>118</v>
      </c>
      <c r="W1905" t="s">
        <v>195</v>
      </c>
      <c r="X1905" t="s">
        <v>119</v>
      </c>
      <c r="Y1905">
        <v>3</v>
      </c>
      <c r="Z1905">
        <v>3</v>
      </c>
      <c r="AA1905">
        <v>2021</v>
      </c>
      <c r="AB1905">
        <v>2248.81</v>
      </c>
      <c r="AC1905" t="s">
        <v>10</v>
      </c>
      <c r="AD1905" t="s">
        <v>10</v>
      </c>
      <c r="AE1905">
        <v>2021</v>
      </c>
      <c r="AF1905">
        <v>2021</v>
      </c>
      <c r="AU1905"/>
    </row>
    <row r="1906" spans="1:47" x14ac:dyDescent="0.35">
      <c r="A1906" t="s">
        <v>143</v>
      </c>
      <c r="B1906" t="s">
        <v>48</v>
      </c>
      <c r="C1906" t="s">
        <v>149</v>
      </c>
      <c r="D1906" t="s">
        <v>159</v>
      </c>
      <c r="E1906" t="s">
        <v>121</v>
      </c>
      <c r="G1906" t="s">
        <v>1</v>
      </c>
      <c r="K1906" t="s">
        <v>185</v>
      </c>
      <c r="L1906" t="s">
        <v>122</v>
      </c>
      <c r="M1906" s="14">
        <v>44285</v>
      </c>
      <c r="N1906" s="14">
        <v>44285</v>
      </c>
      <c r="O1906">
        <v>0</v>
      </c>
      <c r="P1906">
        <v>11952.38</v>
      </c>
      <c r="R1906">
        <v>2220510000</v>
      </c>
      <c r="S1906">
        <v>161020000</v>
      </c>
      <c r="V1906" t="s">
        <v>143</v>
      </c>
      <c r="W1906" t="s">
        <v>194</v>
      </c>
      <c r="X1906" t="s">
        <v>144</v>
      </c>
      <c r="Y1906">
        <v>3</v>
      </c>
      <c r="Z1906">
        <v>3</v>
      </c>
      <c r="AA1906">
        <v>2021</v>
      </c>
      <c r="AB1906">
        <v>11952.38</v>
      </c>
      <c r="AC1906" t="s">
        <v>10</v>
      </c>
      <c r="AD1906" t="s">
        <v>72</v>
      </c>
      <c r="AE1906">
        <v>2021</v>
      </c>
      <c r="AF1906">
        <v>2021</v>
      </c>
      <c r="AU1906"/>
    </row>
    <row r="1907" spans="1:47" x14ac:dyDescent="0.35">
      <c r="A1907" t="s">
        <v>133</v>
      </c>
      <c r="B1907" t="s">
        <v>41</v>
      </c>
      <c r="C1907" t="s">
        <v>149</v>
      </c>
      <c r="D1907" t="s">
        <v>150</v>
      </c>
      <c r="E1907" t="s">
        <v>121</v>
      </c>
      <c r="G1907" t="s">
        <v>1</v>
      </c>
      <c r="H1907" t="s">
        <v>206</v>
      </c>
      <c r="K1907" t="s">
        <v>185</v>
      </c>
      <c r="L1907" t="s">
        <v>122</v>
      </c>
      <c r="M1907" s="14">
        <v>44285</v>
      </c>
      <c r="N1907" s="14">
        <v>44285</v>
      </c>
      <c r="O1907">
        <v>0</v>
      </c>
      <c r="P1907">
        <v>-307845.65000000002</v>
      </c>
      <c r="R1907">
        <v>2220110000</v>
      </c>
      <c r="S1907">
        <v>161001000</v>
      </c>
      <c r="V1907" t="s">
        <v>133</v>
      </c>
      <c r="W1907" t="s">
        <v>195</v>
      </c>
      <c r="X1907" t="s">
        <v>134</v>
      </c>
      <c r="Y1907">
        <v>3</v>
      </c>
      <c r="Z1907">
        <v>3</v>
      </c>
      <c r="AA1907">
        <v>2021</v>
      </c>
      <c r="AB1907">
        <v>307845.65000000002</v>
      </c>
      <c r="AC1907" t="s">
        <v>10</v>
      </c>
      <c r="AD1907" t="s">
        <v>239</v>
      </c>
      <c r="AE1907">
        <v>2021</v>
      </c>
      <c r="AF1907">
        <v>2021</v>
      </c>
      <c r="AU1907"/>
    </row>
    <row r="1908" spans="1:47" x14ac:dyDescent="0.35">
      <c r="A1908" t="s">
        <v>155</v>
      </c>
      <c r="B1908" t="s">
        <v>32</v>
      </c>
      <c r="C1908" t="s">
        <v>149</v>
      </c>
      <c r="D1908" t="s">
        <v>150</v>
      </c>
      <c r="E1908" t="s">
        <v>121</v>
      </c>
      <c r="G1908" t="s">
        <v>1</v>
      </c>
      <c r="H1908" t="s">
        <v>206</v>
      </c>
      <c r="K1908" t="s">
        <v>185</v>
      </c>
      <c r="L1908" t="s">
        <v>122</v>
      </c>
      <c r="M1908" s="14">
        <v>44285</v>
      </c>
      <c r="N1908" s="14">
        <v>44285</v>
      </c>
      <c r="O1908">
        <v>0</v>
      </c>
      <c r="P1908">
        <v>-7142.86</v>
      </c>
      <c r="R1908">
        <v>2220610000</v>
      </c>
      <c r="S1908">
        <v>161012000</v>
      </c>
      <c r="V1908" t="s">
        <v>155</v>
      </c>
      <c r="W1908" t="s">
        <v>213</v>
      </c>
      <c r="X1908" t="s">
        <v>156</v>
      </c>
      <c r="Y1908">
        <v>3</v>
      </c>
      <c r="Z1908">
        <v>3</v>
      </c>
      <c r="AA1908">
        <v>2021</v>
      </c>
      <c r="AB1908">
        <v>7142.86</v>
      </c>
      <c r="AC1908" t="s">
        <v>10</v>
      </c>
      <c r="AD1908" t="s">
        <v>10</v>
      </c>
      <c r="AE1908">
        <v>2021</v>
      </c>
      <c r="AF1908">
        <v>2021</v>
      </c>
      <c r="AU1908"/>
    </row>
    <row r="1909" spans="1:47" x14ac:dyDescent="0.35">
      <c r="A1909" t="s">
        <v>160</v>
      </c>
      <c r="B1909" t="s">
        <v>35</v>
      </c>
      <c r="C1909" t="s">
        <v>149</v>
      </c>
      <c r="D1909" t="s">
        <v>159</v>
      </c>
      <c r="E1909" t="s">
        <v>162</v>
      </c>
      <c r="G1909" t="s">
        <v>1</v>
      </c>
      <c r="K1909" t="s">
        <v>185</v>
      </c>
      <c r="L1909" t="s">
        <v>122</v>
      </c>
      <c r="M1909" s="14">
        <v>44285</v>
      </c>
      <c r="N1909" s="14">
        <v>44285</v>
      </c>
      <c r="O1909">
        <v>0</v>
      </c>
      <c r="P1909">
        <v>187.58</v>
      </c>
      <c r="R1909">
        <v>2110672000</v>
      </c>
      <c r="S1909">
        <v>161021000</v>
      </c>
      <c r="V1909" t="s">
        <v>160</v>
      </c>
      <c r="W1909" t="s">
        <v>215</v>
      </c>
      <c r="X1909" t="s">
        <v>161</v>
      </c>
      <c r="Y1909">
        <v>3</v>
      </c>
      <c r="Z1909">
        <v>3</v>
      </c>
      <c r="AA1909">
        <v>2021</v>
      </c>
      <c r="AB1909">
        <v>187.58</v>
      </c>
      <c r="AC1909" t="s">
        <v>10</v>
      </c>
      <c r="AD1909" t="s">
        <v>72</v>
      </c>
      <c r="AE1909">
        <v>2021</v>
      </c>
      <c r="AF1909">
        <v>2021</v>
      </c>
      <c r="AU1909"/>
    </row>
    <row r="1910" spans="1:47" x14ac:dyDescent="0.35">
      <c r="A1910" t="s">
        <v>160</v>
      </c>
      <c r="B1910" t="s">
        <v>35</v>
      </c>
      <c r="C1910" t="s">
        <v>149</v>
      </c>
      <c r="D1910" t="s">
        <v>159</v>
      </c>
      <c r="E1910" t="s">
        <v>162</v>
      </c>
      <c r="G1910" t="s">
        <v>1</v>
      </c>
      <c r="K1910" t="s">
        <v>185</v>
      </c>
      <c r="L1910" t="s">
        <v>122</v>
      </c>
      <c r="M1910" s="14">
        <v>44285</v>
      </c>
      <c r="N1910" s="14">
        <v>44285</v>
      </c>
      <c r="O1910">
        <v>0</v>
      </c>
      <c r="P1910">
        <v>20870.02</v>
      </c>
      <c r="R1910">
        <v>2110672000</v>
      </c>
      <c r="S1910">
        <v>161020000</v>
      </c>
      <c r="V1910" t="s">
        <v>160</v>
      </c>
      <c r="W1910" t="s">
        <v>194</v>
      </c>
      <c r="X1910" t="s">
        <v>161</v>
      </c>
      <c r="Y1910">
        <v>3</v>
      </c>
      <c r="Z1910">
        <v>3</v>
      </c>
      <c r="AA1910">
        <v>2021</v>
      </c>
      <c r="AB1910">
        <v>20870.02</v>
      </c>
      <c r="AC1910" t="s">
        <v>10</v>
      </c>
      <c r="AD1910" t="s">
        <v>72</v>
      </c>
      <c r="AE1910">
        <v>2021</v>
      </c>
      <c r="AF1910">
        <v>2021</v>
      </c>
      <c r="AU1910"/>
    </row>
    <row r="1911" spans="1:47" x14ac:dyDescent="0.35">
      <c r="A1911" t="s">
        <v>160</v>
      </c>
      <c r="B1911" t="s">
        <v>25</v>
      </c>
      <c r="C1911" t="s">
        <v>149</v>
      </c>
      <c r="D1911" t="s">
        <v>159</v>
      </c>
      <c r="E1911" t="s">
        <v>162</v>
      </c>
      <c r="G1911" t="s">
        <v>1</v>
      </c>
      <c r="K1911" t="s">
        <v>185</v>
      </c>
      <c r="L1911" t="s">
        <v>122</v>
      </c>
      <c r="M1911" s="14">
        <v>44286</v>
      </c>
      <c r="N1911" s="14">
        <v>44286</v>
      </c>
      <c r="O1911">
        <v>0</v>
      </c>
      <c r="P1911">
        <v>68.14</v>
      </c>
      <c r="R1911">
        <v>2110672000</v>
      </c>
      <c r="S1911">
        <v>161300000</v>
      </c>
      <c r="V1911" t="s">
        <v>160</v>
      </c>
      <c r="W1911" t="s">
        <v>192</v>
      </c>
      <c r="X1911" t="s">
        <v>161</v>
      </c>
      <c r="Y1911">
        <v>3</v>
      </c>
      <c r="Z1911">
        <v>3</v>
      </c>
      <c r="AA1911">
        <v>2021</v>
      </c>
      <c r="AB1911">
        <v>68.14</v>
      </c>
      <c r="AC1911" t="s">
        <v>10</v>
      </c>
      <c r="AD1911" t="s">
        <v>72</v>
      </c>
      <c r="AE1911">
        <v>2021</v>
      </c>
      <c r="AF1911">
        <v>2021</v>
      </c>
      <c r="AU1911"/>
    </row>
    <row r="1912" spans="1:47" x14ac:dyDescent="0.35">
      <c r="A1912" t="s">
        <v>130</v>
      </c>
      <c r="B1912" t="s">
        <v>34</v>
      </c>
      <c r="C1912" t="s">
        <v>149</v>
      </c>
      <c r="D1912" t="s">
        <v>150</v>
      </c>
      <c r="E1912" t="s">
        <v>121</v>
      </c>
      <c r="G1912" t="s">
        <v>1</v>
      </c>
      <c r="H1912" t="s">
        <v>206</v>
      </c>
      <c r="K1912" t="s">
        <v>185</v>
      </c>
      <c r="L1912" t="s">
        <v>122</v>
      </c>
      <c r="M1912" s="14">
        <v>44286</v>
      </c>
      <c r="N1912" s="14">
        <v>44286</v>
      </c>
      <c r="O1912">
        <v>0</v>
      </c>
      <c r="P1912">
        <v>-228.63</v>
      </c>
      <c r="R1912">
        <v>2221511000</v>
      </c>
      <c r="S1912">
        <v>161021000</v>
      </c>
      <c r="V1912" t="s">
        <v>130</v>
      </c>
      <c r="W1912" t="s">
        <v>215</v>
      </c>
      <c r="X1912" t="s">
        <v>119</v>
      </c>
      <c r="Y1912">
        <v>3</v>
      </c>
      <c r="Z1912">
        <v>3</v>
      </c>
      <c r="AA1912">
        <v>2021</v>
      </c>
      <c r="AB1912">
        <v>228.63</v>
      </c>
      <c r="AC1912" t="s">
        <v>10</v>
      </c>
      <c r="AD1912" t="s">
        <v>10</v>
      </c>
      <c r="AE1912">
        <v>2021</v>
      </c>
      <c r="AF1912">
        <v>2021</v>
      </c>
      <c r="AU1912"/>
    </row>
    <row r="1913" spans="1:47" x14ac:dyDescent="0.35">
      <c r="A1913" t="s">
        <v>160</v>
      </c>
      <c r="B1913" t="s">
        <v>26</v>
      </c>
      <c r="C1913" t="s">
        <v>149</v>
      </c>
      <c r="D1913" t="s">
        <v>159</v>
      </c>
      <c r="E1913" t="s">
        <v>162</v>
      </c>
      <c r="G1913" t="s">
        <v>1</v>
      </c>
      <c r="K1913" t="s">
        <v>185</v>
      </c>
      <c r="L1913" t="s">
        <v>122</v>
      </c>
      <c r="M1913" s="14">
        <v>44286</v>
      </c>
      <c r="N1913" s="14">
        <v>44286</v>
      </c>
      <c r="O1913">
        <v>0</v>
      </c>
      <c r="P1913">
        <v>5166.1899999999996</v>
      </c>
      <c r="R1913">
        <v>2110672000</v>
      </c>
      <c r="S1913">
        <v>161001000</v>
      </c>
      <c r="V1913" t="s">
        <v>160</v>
      </c>
      <c r="W1913" t="s">
        <v>195</v>
      </c>
      <c r="X1913" t="s">
        <v>161</v>
      </c>
      <c r="Y1913">
        <v>3</v>
      </c>
      <c r="Z1913">
        <v>3</v>
      </c>
      <c r="AA1913">
        <v>2021</v>
      </c>
      <c r="AB1913">
        <v>5166.1899999999996</v>
      </c>
      <c r="AC1913" t="s">
        <v>10</v>
      </c>
      <c r="AD1913" t="s">
        <v>72</v>
      </c>
      <c r="AE1913">
        <v>2021</v>
      </c>
      <c r="AF1913">
        <v>2021</v>
      </c>
      <c r="AU1913"/>
    </row>
    <row r="1914" spans="1:47" x14ac:dyDescent="0.35">
      <c r="A1914" t="s">
        <v>193</v>
      </c>
      <c r="B1914" t="s">
        <v>29</v>
      </c>
      <c r="C1914" t="s">
        <v>149</v>
      </c>
      <c r="D1914" t="s">
        <v>159</v>
      </c>
      <c r="E1914" t="s">
        <v>162</v>
      </c>
      <c r="G1914" t="s">
        <v>1</v>
      </c>
      <c r="K1914" t="s">
        <v>185</v>
      </c>
      <c r="L1914" t="s">
        <v>122</v>
      </c>
      <c r="M1914" s="14">
        <v>44286</v>
      </c>
      <c r="N1914" s="14">
        <v>44286</v>
      </c>
      <c r="O1914">
        <v>0</v>
      </c>
      <c r="P1914">
        <v>952.38</v>
      </c>
      <c r="R1914">
        <v>2110700000</v>
      </c>
      <c r="S1914">
        <v>162800000</v>
      </c>
      <c r="V1914" t="s">
        <v>193</v>
      </c>
      <c r="W1914" t="s">
        <v>204</v>
      </c>
      <c r="X1914" t="s">
        <v>161</v>
      </c>
      <c r="Y1914">
        <v>3</v>
      </c>
      <c r="Z1914">
        <v>3</v>
      </c>
      <c r="AA1914">
        <v>2021</v>
      </c>
      <c r="AB1914">
        <v>952.38</v>
      </c>
      <c r="AC1914" t="s">
        <v>10</v>
      </c>
      <c r="AD1914" t="s">
        <v>72</v>
      </c>
      <c r="AE1914">
        <v>2021</v>
      </c>
      <c r="AF1914">
        <v>2021</v>
      </c>
      <c r="AU1914"/>
    </row>
    <row r="1915" spans="1:47" x14ac:dyDescent="0.35">
      <c r="A1915" t="s">
        <v>193</v>
      </c>
      <c r="B1915" t="s">
        <v>29</v>
      </c>
      <c r="C1915" t="s">
        <v>149</v>
      </c>
      <c r="D1915" t="s">
        <v>159</v>
      </c>
      <c r="E1915" t="s">
        <v>162</v>
      </c>
      <c r="G1915" t="s">
        <v>1</v>
      </c>
      <c r="K1915" t="s">
        <v>185</v>
      </c>
      <c r="L1915" t="s">
        <v>122</v>
      </c>
      <c r="M1915" s="14">
        <v>44286</v>
      </c>
      <c r="N1915" s="14">
        <v>44286</v>
      </c>
      <c r="O1915">
        <v>0</v>
      </c>
      <c r="P1915">
        <v>47.62</v>
      </c>
      <c r="R1915">
        <v>2110700000</v>
      </c>
      <c r="S1915">
        <v>161300000</v>
      </c>
      <c r="V1915" t="s">
        <v>193</v>
      </c>
      <c r="W1915" t="s">
        <v>192</v>
      </c>
      <c r="X1915" t="s">
        <v>161</v>
      </c>
      <c r="Y1915">
        <v>3</v>
      </c>
      <c r="Z1915">
        <v>3</v>
      </c>
      <c r="AA1915">
        <v>2021</v>
      </c>
      <c r="AB1915">
        <v>47.62</v>
      </c>
      <c r="AC1915" t="s">
        <v>10</v>
      </c>
      <c r="AD1915" t="s">
        <v>72</v>
      </c>
      <c r="AE1915">
        <v>2021</v>
      </c>
      <c r="AF1915">
        <v>2021</v>
      </c>
      <c r="AU1915"/>
    </row>
    <row r="1916" spans="1:47" x14ac:dyDescent="0.35">
      <c r="A1916" t="s">
        <v>176</v>
      </c>
      <c r="B1916" t="s">
        <v>27</v>
      </c>
      <c r="C1916" t="s">
        <v>149</v>
      </c>
      <c r="D1916" t="s">
        <v>150</v>
      </c>
      <c r="E1916" t="s">
        <v>121</v>
      </c>
      <c r="G1916" t="s">
        <v>1</v>
      </c>
      <c r="H1916" t="s">
        <v>206</v>
      </c>
      <c r="K1916" t="s">
        <v>185</v>
      </c>
      <c r="L1916" t="s">
        <v>122</v>
      </c>
      <c r="M1916" s="14">
        <v>44286</v>
      </c>
      <c r="N1916" s="14">
        <v>44286</v>
      </c>
      <c r="O1916">
        <v>0</v>
      </c>
      <c r="P1916">
        <v>-283.93</v>
      </c>
      <c r="R1916">
        <v>2221517010</v>
      </c>
      <c r="S1916">
        <v>161002000</v>
      </c>
      <c r="V1916" t="s">
        <v>176</v>
      </c>
      <c r="W1916" t="s">
        <v>202</v>
      </c>
      <c r="X1916" t="s">
        <v>119</v>
      </c>
      <c r="Y1916">
        <v>3</v>
      </c>
      <c r="Z1916">
        <v>3</v>
      </c>
      <c r="AA1916">
        <v>2021</v>
      </c>
      <c r="AB1916">
        <v>283.93</v>
      </c>
      <c r="AC1916" t="s">
        <v>10</v>
      </c>
      <c r="AD1916" t="s">
        <v>10</v>
      </c>
      <c r="AE1916">
        <v>2021</v>
      </c>
      <c r="AF1916">
        <v>2021</v>
      </c>
      <c r="AU1916"/>
    </row>
    <row r="1917" spans="1:47" x14ac:dyDescent="0.35">
      <c r="A1917" t="s">
        <v>160</v>
      </c>
      <c r="B1917" t="s">
        <v>25</v>
      </c>
      <c r="C1917" t="s">
        <v>149</v>
      </c>
      <c r="D1917" t="s">
        <v>159</v>
      </c>
      <c r="E1917" t="s">
        <v>162</v>
      </c>
      <c r="G1917" t="s">
        <v>1</v>
      </c>
      <c r="K1917" t="s">
        <v>185</v>
      </c>
      <c r="L1917" t="s">
        <v>122</v>
      </c>
      <c r="M1917" s="14">
        <v>44286</v>
      </c>
      <c r="N1917" s="14">
        <v>44286</v>
      </c>
      <c r="O1917">
        <v>0</v>
      </c>
      <c r="P1917">
        <v>130.44999999999999</v>
      </c>
      <c r="R1917">
        <v>2110672000</v>
      </c>
      <c r="S1917">
        <v>160000000</v>
      </c>
      <c r="V1917" t="s">
        <v>160</v>
      </c>
      <c r="W1917" t="s">
        <v>186</v>
      </c>
      <c r="X1917" t="s">
        <v>161</v>
      </c>
      <c r="Y1917">
        <v>3</v>
      </c>
      <c r="Z1917">
        <v>3</v>
      </c>
      <c r="AA1917">
        <v>2021</v>
      </c>
      <c r="AB1917">
        <v>130.44999999999999</v>
      </c>
      <c r="AC1917" t="s">
        <v>10</v>
      </c>
      <c r="AD1917" t="s">
        <v>72</v>
      </c>
      <c r="AE1917">
        <v>2021</v>
      </c>
      <c r="AF1917">
        <v>2021</v>
      </c>
      <c r="AU1917"/>
    </row>
    <row r="1918" spans="1:47" x14ac:dyDescent="0.35">
      <c r="A1918" t="s">
        <v>160</v>
      </c>
      <c r="B1918" t="s">
        <v>26</v>
      </c>
      <c r="C1918" t="s">
        <v>149</v>
      </c>
      <c r="D1918" t="s">
        <v>159</v>
      </c>
      <c r="E1918" t="s">
        <v>162</v>
      </c>
      <c r="G1918" t="s">
        <v>1</v>
      </c>
      <c r="K1918" t="s">
        <v>185</v>
      </c>
      <c r="L1918" t="s">
        <v>122</v>
      </c>
      <c r="M1918" s="14">
        <v>44286</v>
      </c>
      <c r="N1918" s="14">
        <v>44286</v>
      </c>
      <c r="O1918">
        <v>0</v>
      </c>
      <c r="P1918">
        <v>1137.1099999999999</v>
      </c>
      <c r="R1918">
        <v>2110672000</v>
      </c>
      <c r="S1918">
        <v>161018000</v>
      </c>
      <c r="V1918" t="s">
        <v>160</v>
      </c>
      <c r="W1918" t="s">
        <v>228</v>
      </c>
      <c r="X1918" t="s">
        <v>161</v>
      </c>
      <c r="Y1918">
        <v>3</v>
      </c>
      <c r="Z1918">
        <v>3</v>
      </c>
      <c r="AA1918">
        <v>2021</v>
      </c>
      <c r="AB1918">
        <v>1137.1099999999999</v>
      </c>
      <c r="AC1918" t="s">
        <v>10</v>
      </c>
      <c r="AD1918" t="s">
        <v>72</v>
      </c>
      <c r="AE1918">
        <v>2021</v>
      </c>
      <c r="AF1918">
        <v>2021</v>
      </c>
      <c r="AU1918"/>
    </row>
    <row r="1919" spans="1:47" x14ac:dyDescent="0.35">
      <c r="A1919" t="s">
        <v>133</v>
      </c>
      <c r="B1919" t="s">
        <v>41</v>
      </c>
      <c r="C1919" t="s">
        <v>149</v>
      </c>
      <c r="D1919" t="s">
        <v>150</v>
      </c>
      <c r="E1919" t="s">
        <v>121</v>
      </c>
      <c r="G1919" t="s">
        <v>1</v>
      </c>
      <c r="H1919" t="s">
        <v>206</v>
      </c>
      <c r="K1919" t="s">
        <v>185</v>
      </c>
      <c r="L1919" t="s">
        <v>122</v>
      </c>
      <c r="M1919" s="14">
        <v>44286</v>
      </c>
      <c r="N1919" s="14">
        <v>44286</v>
      </c>
      <c r="O1919">
        <v>0</v>
      </c>
      <c r="P1919">
        <v>-12128.02</v>
      </c>
      <c r="R1919">
        <v>2220110000</v>
      </c>
      <c r="S1919">
        <v>161001000</v>
      </c>
      <c r="V1919" t="s">
        <v>133</v>
      </c>
      <c r="W1919" t="s">
        <v>195</v>
      </c>
      <c r="X1919" t="s">
        <v>134</v>
      </c>
      <c r="Y1919">
        <v>3</v>
      </c>
      <c r="Z1919">
        <v>3</v>
      </c>
      <c r="AA1919">
        <v>2021</v>
      </c>
      <c r="AB1919">
        <v>12128.02</v>
      </c>
      <c r="AC1919" t="s">
        <v>10</v>
      </c>
      <c r="AD1919" t="s">
        <v>239</v>
      </c>
      <c r="AE1919">
        <v>2021</v>
      </c>
      <c r="AF1919">
        <v>2021</v>
      </c>
      <c r="AU1919"/>
    </row>
    <row r="1920" spans="1:47" x14ac:dyDescent="0.35">
      <c r="A1920" t="s">
        <v>160</v>
      </c>
      <c r="B1920" t="s">
        <v>50</v>
      </c>
      <c r="C1920" t="s">
        <v>149</v>
      </c>
      <c r="D1920" t="s">
        <v>159</v>
      </c>
      <c r="E1920" t="s">
        <v>162</v>
      </c>
      <c r="G1920" t="s">
        <v>1</v>
      </c>
      <c r="K1920" t="s">
        <v>185</v>
      </c>
      <c r="L1920" t="s">
        <v>122</v>
      </c>
      <c r="M1920" s="14">
        <v>44286</v>
      </c>
      <c r="N1920" s="14">
        <v>44286</v>
      </c>
      <c r="O1920">
        <v>0</v>
      </c>
      <c r="P1920">
        <v>52.12</v>
      </c>
      <c r="R1920">
        <v>2110672000</v>
      </c>
      <c r="S1920">
        <v>162300000</v>
      </c>
      <c r="V1920" t="s">
        <v>160</v>
      </c>
      <c r="W1920" t="s">
        <v>209</v>
      </c>
      <c r="X1920" t="s">
        <v>161</v>
      </c>
      <c r="Y1920">
        <v>3</v>
      </c>
      <c r="Z1920">
        <v>3</v>
      </c>
      <c r="AA1920">
        <v>2021</v>
      </c>
      <c r="AB1920">
        <v>52.12</v>
      </c>
      <c r="AC1920" t="s">
        <v>10</v>
      </c>
      <c r="AD1920" t="s">
        <v>72</v>
      </c>
      <c r="AE1920">
        <v>2021</v>
      </c>
      <c r="AF1920">
        <v>2021</v>
      </c>
      <c r="AU1920"/>
    </row>
    <row r="1921" spans="1:47" x14ac:dyDescent="0.35">
      <c r="A1921" t="s">
        <v>133</v>
      </c>
      <c r="B1921" t="s">
        <v>42</v>
      </c>
      <c r="C1921" t="s">
        <v>149</v>
      </c>
      <c r="D1921" t="s">
        <v>150</v>
      </c>
      <c r="E1921" t="s">
        <v>121</v>
      </c>
      <c r="G1921" t="s">
        <v>1</v>
      </c>
      <c r="H1921" t="s">
        <v>206</v>
      </c>
      <c r="K1921" t="s">
        <v>185</v>
      </c>
      <c r="L1921" t="s">
        <v>122</v>
      </c>
      <c r="M1921" s="14">
        <v>44286</v>
      </c>
      <c r="N1921" s="14">
        <v>44286</v>
      </c>
      <c r="O1921">
        <v>0</v>
      </c>
      <c r="P1921">
        <v>-71250</v>
      </c>
      <c r="R1921">
        <v>2220120000</v>
      </c>
      <c r="S1921">
        <v>161001000</v>
      </c>
      <c r="V1921" t="s">
        <v>133</v>
      </c>
      <c r="W1921" t="s">
        <v>195</v>
      </c>
      <c r="X1921" t="s">
        <v>134</v>
      </c>
      <c r="Y1921">
        <v>3</v>
      </c>
      <c r="Z1921">
        <v>3</v>
      </c>
      <c r="AA1921">
        <v>2021</v>
      </c>
      <c r="AB1921">
        <v>71250</v>
      </c>
      <c r="AC1921" t="s">
        <v>10</v>
      </c>
      <c r="AD1921" t="s">
        <v>239</v>
      </c>
      <c r="AE1921">
        <v>2021</v>
      </c>
      <c r="AF1921">
        <v>2021</v>
      </c>
      <c r="AU1921"/>
    </row>
    <row r="1922" spans="1:47" x14ac:dyDescent="0.35">
      <c r="A1922" t="s">
        <v>160</v>
      </c>
      <c r="B1922" t="s">
        <v>25</v>
      </c>
      <c r="C1922" t="s">
        <v>149</v>
      </c>
      <c r="D1922" t="s">
        <v>159</v>
      </c>
      <c r="E1922" t="s">
        <v>162</v>
      </c>
      <c r="G1922" t="s">
        <v>1</v>
      </c>
      <c r="K1922" t="s">
        <v>185</v>
      </c>
      <c r="L1922" t="s">
        <v>122</v>
      </c>
      <c r="M1922" s="14">
        <v>44286</v>
      </c>
      <c r="N1922" s="14">
        <v>44286</v>
      </c>
      <c r="O1922">
        <v>0</v>
      </c>
      <c r="P1922">
        <v>115.52</v>
      </c>
      <c r="R1922">
        <v>2110672000</v>
      </c>
      <c r="S1922">
        <v>161600000</v>
      </c>
      <c r="V1922" t="s">
        <v>160</v>
      </c>
      <c r="W1922" t="s">
        <v>198</v>
      </c>
      <c r="X1922" t="s">
        <v>161</v>
      </c>
      <c r="Y1922">
        <v>3</v>
      </c>
      <c r="Z1922">
        <v>3</v>
      </c>
      <c r="AA1922">
        <v>2021</v>
      </c>
      <c r="AB1922">
        <v>115.52</v>
      </c>
      <c r="AC1922" t="s">
        <v>10</v>
      </c>
      <c r="AD1922" t="s">
        <v>72</v>
      </c>
      <c r="AE1922">
        <v>2021</v>
      </c>
      <c r="AF1922">
        <v>2021</v>
      </c>
      <c r="AU1922"/>
    </row>
    <row r="1923" spans="1:47" x14ac:dyDescent="0.35">
      <c r="A1923" t="s">
        <v>176</v>
      </c>
      <c r="B1923" t="s">
        <v>27</v>
      </c>
      <c r="C1923" t="s">
        <v>149</v>
      </c>
      <c r="D1923" t="s">
        <v>150</v>
      </c>
      <c r="E1923" t="s">
        <v>121</v>
      </c>
      <c r="G1923" t="s">
        <v>1</v>
      </c>
      <c r="H1923" t="s">
        <v>206</v>
      </c>
      <c r="K1923" t="s">
        <v>185</v>
      </c>
      <c r="L1923" t="s">
        <v>122</v>
      </c>
      <c r="M1923" s="14">
        <v>44286</v>
      </c>
      <c r="N1923" s="14">
        <v>44286</v>
      </c>
      <c r="O1923">
        <v>0</v>
      </c>
      <c r="P1923">
        <v>-130.44999999999999</v>
      </c>
      <c r="R1923">
        <v>2221517010</v>
      </c>
      <c r="S1923">
        <v>161002000</v>
      </c>
      <c r="V1923" t="s">
        <v>176</v>
      </c>
      <c r="W1923" t="s">
        <v>202</v>
      </c>
      <c r="X1923" t="s">
        <v>119</v>
      </c>
      <c r="Y1923">
        <v>3</v>
      </c>
      <c r="Z1923">
        <v>3</v>
      </c>
      <c r="AA1923">
        <v>2021</v>
      </c>
      <c r="AB1923">
        <v>130.44999999999999</v>
      </c>
      <c r="AC1923" t="s">
        <v>10</v>
      </c>
      <c r="AD1923" t="s">
        <v>10</v>
      </c>
      <c r="AE1923">
        <v>2021</v>
      </c>
      <c r="AF1923">
        <v>2021</v>
      </c>
      <c r="AU1923"/>
    </row>
    <row r="1924" spans="1:47" x14ac:dyDescent="0.35">
      <c r="A1924" t="s">
        <v>148</v>
      </c>
      <c r="C1924" t="s">
        <v>149</v>
      </c>
      <c r="D1924" t="s">
        <v>150</v>
      </c>
      <c r="E1924" t="s">
        <v>121</v>
      </c>
      <c r="I1924" t="s">
        <v>1</v>
      </c>
      <c r="J1924" t="s">
        <v>6</v>
      </c>
      <c r="K1924" t="s">
        <v>185</v>
      </c>
      <c r="L1924" t="s">
        <v>122</v>
      </c>
      <c r="M1924" s="14">
        <v>44256</v>
      </c>
      <c r="N1924" s="14">
        <v>44286</v>
      </c>
      <c r="P1924">
        <v>1952380.95</v>
      </c>
      <c r="X1924" t="s">
        <v>152</v>
      </c>
      <c r="Y1924">
        <v>3</v>
      </c>
      <c r="Z1924">
        <v>3</v>
      </c>
      <c r="AA1924">
        <v>2021</v>
      </c>
      <c r="AB1924">
        <v>0</v>
      </c>
      <c r="AC1924" t="s">
        <v>8</v>
      </c>
      <c r="AD1924" t="s">
        <v>8</v>
      </c>
      <c r="AE1924">
        <v>2021</v>
      </c>
      <c r="AF1924">
        <v>2021</v>
      </c>
      <c r="AU1924"/>
    </row>
    <row r="1925" spans="1:47" x14ac:dyDescent="0.35">
      <c r="A1925" t="s">
        <v>123</v>
      </c>
      <c r="C1925" t="s">
        <v>180</v>
      </c>
      <c r="D1925" t="s">
        <v>150</v>
      </c>
      <c r="E1925" t="s">
        <v>162</v>
      </c>
      <c r="L1925" t="s">
        <v>122</v>
      </c>
      <c r="M1925" s="14">
        <v>44286</v>
      </c>
      <c r="N1925" s="14">
        <v>44286</v>
      </c>
      <c r="P1925">
        <v>42401945.479999997</v>
      </c>
      <c r="X1925" t="s">
        <v>124</v>
      </c>
      <c r="Y1925">
        <v>3</v>
      </c>
      <c r="Z1925">
        <v>3</v>
      </c>
      <c r="AA1925">
        <v>2021</v>
      </c>
      <c r="AB1925">
        <v>0</v>
      </c>
      <c r="AC1925" t="s">
        <v>8</v>
      </c>
      <c r="AD1925" t="s">
        <v>8</v>
      </c>
      <c r="AE1925">
        <v>2021</v>
      </c>
      <c r="AF1925">
        <v>2021</v>
      </c>
      <c r="AU1925"/>
    </row>
    <row r="1926" spans="1:47" x14ac:dyDescent="0.35">
      <c r="A1926" t="s">
        <v>148</v>
      </c>
      <c r="C1926" t="s">
        <v>149</v>
      </c>
      <c r="D1926" t="s">
        <v>150</v>
      </c>
      <c r="E1926" t="s">
        <v>121</v>
      </c>
      <c r="J1926" t="s">
        <v>6</v>
      </c>
      <c r="K1926" t="s">
        <v>185</v>
      </c>
      <c r="L1926" t="s">
        <v>122</v>
      </c>
      <c r="M1926" s="14">
        <v>44270</v>
      </c>
      <c r="N1926" s="14">
        <v>44286</v>
      </c>
      <c r="P1926">
        <v>7649031.71</v>
      </c>
      <c r="X1926" t="s">
        <v>152</v>
      </c>
      <c r="Y1926">
        <v>3</v>
      </c>
      <c r="Z1926">
        <v>3</v>
      </c>
      <c r="AA1926">
        <v>2021</v>
      </c>
      <c r="AB1926">
        <v>0</v>
      </c>
      <c r="AC1926" t="s">
        <v>8</v>
      </c>
      <c r="AD1926" t="s">
        <v>8</v>
      </c>
      <c r="AE1926">
        <v>2021</v>
      </c>
      <c r="AF1926">
        <v>2021</v>
      </c>
      <c r="AU1926"/>
    </row>
    <row r="1927" spans="1:47" x14ac:dyDescent="0.35">
      <c r="A1927" t="s">
        <v>174</v>
      </c>
      <c r="C1927" t="s">
        <v>149</v>
      </c>
      <c r="D1927" t="s">
        <v>150</v>
      </c>
      <c r="E1927" t="s">
        <v>121</v>
      </c>
      <c r="J1927" t="s">
        <v>6</v>
      </c>
      <c r="K1927" t="s">
        <v>185</v>
      </c>
      <c r="L1927" t="s">
        <v>122</v>
      </c>
      <c r="M1927" s="14">
        <v>44270</v>
      </c>
      <c r="N1927" s="14">
        <v>44286</v>
      </c>
      <c r="P1927">
        <v>5699178.4000000004</v>
      </c>
      <c r="X1927" t="s">
        <v>157</v>
      </c>
      <c r="Y1927">
        <v>3</v>
      </c>
      <c r="Z1927">
        <v>3</v>
      </c>
      <c r="AA1927">
        <v>2021</v>
      </c>
      <c r="AB1927">
        <v>0</v>
      </c>
      <c r="AC1927" t="s">
        <v>8</v>
      </c>
      <c r="AD1927" t="s">
        <v>8</v>
      </c>
      <c r="AE1927">
        <v>2021</v>
      </c>
      <c r="AF1927">
        <v>2021</v>
      </c>
      <c r="AU1927"/>
    </row>
    <row r="1928" spans="1:47" x14ac:dyDescent="0.35">
      <c r="A1928" t="s">
        <v>146</v>
      </c>
      <c r="C1928" t="s">
        <v>149</v>
      </c>
      <c r="D1928" t="s">
        <v>150</v>
      </c>
      <c r="E1928" t="s">
        <v>121</v>
      </c>
      <c r="J1928" t="s">
        <v>6</v>
      </c>
      <c r="K1928" t="s">
        <v>185</v>
      </c>
      <c r="L1928" t="s">
        <v>122</v>
      </c>
      <c r="M1928" s="14">
        <v>44270</v>
      </c>
      <c r="N1928" s="14">
        <v>44286</v>
      </c>
      <c r="P1928">
        <v>13095.24</v>
      </c>
      <c r="X1928" t="s">
        <v>147</v>
      </c>
      <c r="Y1928">
        <v>3</v>
      </c>
      <c r="Z1928">
        <v>3</v>
      </c>
      <c r="AA1928">
        <v>2021</v>
      </c>
      <c r="AB1928">
        <v>0</v>
      </c>
      <c r="AC1928" t="s">
        <v>8</v>
      </c>
      <c r="AD1928" t="s">
        <v>8</v>
      </c>
      <c r="AE1928">
        <v>2021</v>
      </c>
      <c r="AF1928">
        <v>2021</v>
      </c>
      <c r="AU1928"/>
    </row>
    <row r="1929" spans="1:47" x14ac:dyDescent="0.35">
      <c r="A1929" t="s">
        <v>166</v>
      </c>
      <c r="C1929" t="s">
        <v>149</v>
      </c>
      <c r="D1929" t="s">
        <v>150</v>
      </c>
      <c r="E1929" t="s">
        <v>162</v>
      </c>
      <c r="K1929" t="s">
        <v>185</v>
      </c>
      <c r="L1929" t="s">
        <v>122</v>
      </c>
      <c r="M1929" s="14">
        <v>44286</v>
      </c>
      <c r="N1929" s="14">
        <v>44286</v>
      </c>
      <c r="P1929">
        <v>15313686.300000001</v>
      </c>
      <c r="X1929" t="s">
        <v>167</v>
      </c>
      <c r="Y1929">
        <v>3</v>
      </c>
      <c r="Z1929">
        <v>3</v>
      </c>
      <c r="AA1929">
        <v>2021</v>
      </c>
      <c r="AB1929">
        <v>0</v>
      </c>
      <c r="AC1929" t="s">
        <v>8</v>
      </c>
      <c r="AD1929" t="s">
        <v>8</v>
      </c>
      <c r="AE1929">
        <v>2021</v>
      </c>
      <c r="AF1929">
        <v>2021</v>
      </c>
      <c r="AU1929"/>
    </row>
    <row r="1930" spans="1:47" x14ac:dyDescent="0.35">
      <c r="A1930" t="s">
        <v>160</v>
      </c>
      <c r="B1930" t="s">
        <v>35</v>
      </c>
      <c r="C1930" t="s">
        <v>149</v>
      </c>
      <c r="D1930" t="s">
        <v>159</v>
      </c>
      <c r="E1930" t="s">
        <v>162</v>
      </c>
      <c r="G1930" t="s">
        <v>1</v>
      </c>
      <c r="K1930" t="s">
        <v>185</v>
      </c>
      <c r="L1930" t="s">
        <v>122</v>
      </c>
      <c r="M1930" s="14">
        <v>44286</v>
      </c>
      <c r="N1930" s="14">
        <v>44286</v>
      </c>
      <c r="O1930">
        <v>0</v>
      </c>
      <c r="P1930">
        <v>636.07000000000005</v>
      </c>
      <c r="R1930">
        <v>2110672000</v>
      </c>
      <c r="S1930">
        <v>161020000</v>
      </c>
      <c r="V1930" t="s">
        <v>160</v>
      </c>
      <c r="W1930" t="s">
        <v>194</v>
      </c>
      <c r="X1930" t="s">
        <v>161</v>
      </c>
      <c r="Y1930">
        <v>3</v>
      </c>
      <c r="Z1930">
        <v>3</v>
      </c>
      <c r="AA1930">
        <v>2021</v>
      </c>
      <c r="AB1930">
        <v>636.07000000000005</v>
      </c>
      <c r="AC1930" t="s">
        <v>10</v>
      </c>
      <c r="AD1930" t="s">
        <v>72</v>
      </c>
      <c r="AE1930">
        <v>2021</v>
      </c>
      <c r="AF1930">
        <v>2021</v>
      </c>
      <c r="AU1930"/>
    </row>
    <row r="1931" spans="1:47" x14ac:dyDescent="0.35">
      <c r="A1931" t="s">
        <v>160</v>
      </c>
      <c r="B1931" t="s">
        <v>35</v>
      </c>
      <c r="C1931" t="s">
        <v>149</v>
      </c>
      <c r="D1931" t="s">
        <v>159</v>
      </c>
      <c r="E1931" t="s">
        <v>162</v>
      </c>
      <c r="G1931" t="s">
        <v>1</v>
      </c>
      <c r="K1931" t="s">
        <v>185</v>
      </c>
      <c r="L1931" t="s">
        <v>122</v>
      </c>
      <c r="M1931" s="14">
        <v>44286</v>
      </c>
      <c r="N1931" s="14">
        <v>44286</v>
      </c>
      <c r="O1931">
        <v>0</v>
      </c>
      <c r="P1931">
        <v>3545.52</v>
      </c>
      <c r="R1931">
        <v>2110672000</v>
      </c>
      <c r="S1931">
        <v>161020000</v>
      </c>
      <c r="V1931" t="s">
        <v>160</v>
      </c>
      <c r="W1931" t="s">
        <v>194</v>
      </c>
      <c r="X1931" t="s">
        <v>161</v>
      </c>
      <c r="Y1931">
        <v>3</v>
      </c>
      <c r="Z1931">
        <v>3</v>
      </c>
      <c r="AA1931">
        <v>2021</v>
      </c>
      <c r="AB1931">
        <v>3545.52</v>
      </c>
      <c r="AC1931" t="s">
        <v>10</v>
      </c>
      <c r="AD1931" t="s">
        <v>72</v>
      </c>
      <c r="AE1931">
        <v>2021</v>
      </c>
      <c r="AF1931">
        <v>2021</v>
      </c>
      <c r="AU1931"/>
    </row>
    <row r="1932" spans="1:47" x14ac:dyDescent="0.35">
      <c r="A1932" t="s">
        <v>131</v>
      </c>
      <c r="C1932" t="s">
        <v>120</v>
      </c>
      <c r="D1932" t="s">
        <v>150</v>
      </c>
      <c r="E1932" t="s">
        <v>121</v>
      </c>
      <c r="L1932" t="s">
        <v>129</v>
      </c>
      <c r="M1932" s="14">
        <v>44287</v>
      </c>
      <c r="N1932" s="14">
        <v>44287</v>
      </c>
      <c r="O1932">
        <v>0</v>
      </c>
      <c r="X1932" t="s">
        <v>132</v>
      </c>
      <c r="Y1932">
        <v>4</v>
      </c>
      <c r="Z1932">
        <v>4</v>
      </c>
      <c r="AA1932">
        <v>2021</v>
      </c>
      <c r="AB1932">
        <v>0</v>
      </c>
      <c r="AC1932" t="s">
        <v>8</v>
      </c>
      <c r="AD1932" t="s">
        <v>8</v>
      </c>
      <c r="AE1932">
        <v>2021</v>
      </c>
      <c r="AF1932">
        <v>2021</v>
      </c>
      <c r="AU1932"/>
    </row>
    <row r="1933" spans="1:47" x14ac:dyDescent="0.35">
      <c r="B1933" t="s">
        <v>124</v>
      </c>
      <c r="C1933" t="s">
        <v>120</v>
      </c>
      <c r="D1933" t="s">
        <v>150</v>
      </c>
      <c r="E1933" t="s">
        <v>121</v>
      </c>
      <c r="L1933" t="s">
        <v>129</v>
      </c>
      <c r="M1933" s="14">
        <v>44287</v>
      </c>
      <c r="N1933" s="14">
        <v>44287</v>
      </c>
      <c r="O1933">
        <v>306744.28999999998</v>
      </c>
      <c r="X1933" t="s">
        <v>124</v>
      </c>
      <c r="Y1933">
        <v>4</v>
      </c>
      <c r="Z1933">
        <v>4</v>
      </c>
      <c r="AA1933">
        <v>2021</v>
      </c>
      <c r="AB1933">
        <v>0</v>
      </c>
      <c r="AC1933" t="s">
        <v>8</v>
      </c>
      <c r="AD1933" t="s">
        <v>8</v>
      </c>
      <c r="AE1933">
        <v>2021</v>
      </c>
      <c r="AF1933">
        <v>2021</v>
      </c>
      <c r="AU1933"/>
    </row>
    <row r="1934" spans="1:47" x14ac:dyDescent="0.35">
      <c r="B1934" t="s">
        <v>157</v>
      </c>
      <c r="C1934" t="s">
        <v>120</v>
      </c>
      <c r="D1934" t="s">
        <v>150</v>
      </c>
      <c r="E1934" t="s">
        <v>121</v>
      </c>
      <c r="L1934" t="s">
        <v>129</v>
      </c>
      <c r="M1934" s="14">
        <v>44287</v>
      </c>
      <c r="N1934" s="14">
        <v>44287</v>
      </c>
      <c r="O1934">
        <v>1117202.03</v>
      </c>
      <c r="X1934" t="s">
        <v>157</v>
      </c>
      <c r="Y1934">
        <v>4</v>
      </c>
      <c r="Z1934">
        <v>4</v>
      </c>
      <c r="AA1934">
        <v>2021</v>
      </c>
      <c r="AB1934">
        <v>0</v>
      </c>
      <c r="AC1934" t="s">
        <v>8</v>
      </c>
      <c r="AD1934" t="s">
        <v>8</v>
      </c>
      <c r="AE1934">
        <v>2021</v>
      </c>
      <c r="AF1934">
        <v>2021</v>
      </c>
      <c r="AU1934"/>
    </row>
    <row r="1935" spans="1:47" x14ac:dyDescent="0.35">
      <c r="A1935" t="s">
        <v>126</v>
      </c>
      <c r="C1935" t="s">
        <v>120</v>
      </c>
      <c r="D1935" t="s">
        <v>150</v>
      </c>
      <c r="E1935" t="s">
        <v>121</v>
      </c>
      <c r="L1935" t="s">
        <v>129</v>
      </c>
      <c r="M1935" s="14">
        <v>44287</v>
      </c>
      <c r="N1935" s="14">
        <v>44287</v>
      </c>
      <c r="O1935">
        <v>0</v>
      </c>
      <c r="X1935" t="s">
        <v>127</v>
      </c>
      <c r="Y1935">
        <v>4</v>
      </c>
      <c r="Z1935">
        <v>4</v>
      </c>
      <c r="AA1935">
        <v>2021</v>
      </c>
      <c r="AB1935">
        <v>0</v>
      </c>
      <c r="AC1935" t="s">
        <v>8</v>
      </c>
      <c r="AD1935" t="s">
        <v>8</v>
      </c>
      <c r="AE1935">
        <v>2021</v>
      </c>
      <c r="AF1935">
        <v>2021</v>
      </c>
      <c r="AU1935"/>
    </row>
    <row r="1936" spans="1:47" x14ac:dyDescent="0.35">
      <c r="A1936" t="s">
        <v>166</v>
      </c>
      <c r="C1936" t="s">
        <v>120</v>
      </c>
      <c r="D1936" t="s">
        <v>150</v>
      </c>
      <c r="E1936" t="s">
        <v>121</v>
      </c>
      <c r="L1936" t="s">
        <v>129</v>
      </c>
      <c r="M1936" s="14">
        <v>44287</v>
      </c>
      <c r="N1936" s="14">
        <v>44287</v>
      </c>
      <c r="O1936">
        <v>-159119.04999999999</v>
      </c>
      <c r="X1936" t="s">
        <v>83</v>
      </c>
      <c r="Y1936">
        <v>4</v>
      </c>
      <c r="Z1936">
        <v>4</v>
      </c>
      <c r="AA1936">
        <v>2021</v>
      </c>
      <c r="AB1936">
        <v>0</v>
      </c>
      <c r="AC1936" t="s">
        <v>8</v>
      </c>
      <c r="AD1936" t="s">
        <v>8</v>
      </c>
      <c r="AE1936">
        <v>2021</v>
      </c>
      <c r="AF1936">
        <v>2021</v>
      </c>
      <c r="AU1936"/>
    </row>
    <row r="1937" spans="1:47" x14ac:dyDescent="0.35">
      <c r="B1937" t="s">
        <v>135</v>
      </c>
      <c r="C1937" t="s">
        <v>120</v>
      </c>
      <c r="D1937" t="s">
        <v>150</v>
      </c>
      <c r="E1937" t="s">
        <v>121</v>
      </c>
      <c r="L1937" t="s">
        <v>129</v>
      </c>
      <c r="M1937" s="14">
        <v>44287</v>
      </c>
      <c r="N1937" s="14">
        <v>44287</v>
      </c>
      <c r="O1937">
        <v>0</v>
      </c>
      <c r="X1937" t="s">
        <v>135</v>
      </c>
      <c r="Y1937">
        <v>4</v>
      </c>
      <c r="Z1937">
        <v>4</v>
      </c>
      <c r="AA1937">
        <v>2021</v>
      </c>
      <c r="AB1937">
        <v>0</v>
      </c>
      <c r="AC1937" t="s">
        <v>8</v>
      </c>
      <c r="AD1937" t="s">
        <v>8</v>
      </c>
      <c r="AE1937">
        <v>2021</v>
      </c>
      <c r="AF1937">
        <v>2021</v>
      </c>
      <c r="AU1937"/>
    </row>
    <row r="1938" spans="1:47" x14ac:dyDescent="0.35">
      <c r="B1938" t="s">
        <v>119</v>
      </c>
      <c r="C1938" t="s">
        <v>120</v>
      </c>
      <c r="D1938" t="s">
        <v>150</v>
      </c>
      <c r="E1938" t="s">
        <v>121</v>
      </c>
      <c r="L1938" t="s">
        <v>129</v>
      </c>
      <c r="M1938" s="14">
        <v>44287</v>
      </c>
      <c r="N1938" s="14">
        <v>44287</v>
      </c>
      <c r="O1938">
        <v>3290000</v>
      </c>
      <c r="X1938" t="s">
        <v>119</v>
      </c>
      <c r="Y1938">
        <v>4</v>
      </c>
      <c r="Z1938">
        <v>4</v>
      </c>
      <c r="AA1938">
        <v>2021</v>
      </c>
      <c r="AB1938">
        <v>0</v>
      </c>
      <c r="AC1938" t="s">
        <v>8</v>
      </c>
      <c r="AD1938" t="s">
        <v>8</v>
      </c>
      <c r="AE1938">
        <v>2021</v>
      </c>
      <c r="AF1938">
        <v>2021</v>
      </c>
      <c r="AU1938"/>
    </row>
    <row r="1939" spans="1:47" x14ac:dyDescent="0.35">
      <c r="A1939" t="s">
        <v>148</v>
      </c>
      <c r="C1939" t="s">
        <v>120</v>
      </c>
      <c r="D1939" t="s">
        <v>159</v>
      </c>
      <c r="E1939" t="s">
        <v>162</v>
      </c>
      <c r="L1939" t="s">
        <v>129</v>
      </c>
      <c r="M1939" s="14">
        <v>44287</v>
      </c>
      <c r="N1939" s="14">
        <v>44287</v>
      </c>
      <c r="O1939">
        <v>7815059.0300000003</v>
      </c>
      <c r="X1939" t="s">
        <v>152</v>
      </c>
      <c r="Y1939">
        <v>4</v>
      </c>
      <c r="Z1939">
        <v>4</v>
      </c>
      <c r="AA1939">
        <v>2021</v>
      </c>
      <c r="AB1939">
        <v>0</v>
      </c>
      <c r="AC1939" t="s">
        <v>8</v>
      </c>
      <c r="AD1939" t="s">
        <v>8</v>
      </c>
      <c r="AE1939">
        <v>2021</v>
      </c>
      <c r="AF1939">
        <v>2021</v>
      </c>
      <c r="AU1939"/>
    </row>
    <row r="1940" spans="1:47" x14ac:dyDescent="0.35">
      <c r="A1940" t="s">
        <v>163</v>
      </c>
      <c r="C1940" t="s">
        <v>120</v>
      </c>
      <c r="D1940" t="s">
        <v>159</v>
      </c>
      <c r="E1940" t="s">
        <v>121</v>
      </c>
      <c r="L1940" t="s">
        <v>129</v>
      </c>
      <c r="M1940" s="14">
        <v>44287</v>
      </c>
      <c r="N1940" s="14">
        <v>44287</v>
      </c>
      <c r="O1940">
        <v>0</v>
      </c>
      <c r="X1940" t="s">
        <v>164</v>
      </c>
      <c r="Y1940">
        <v>4</v>
      </c>
      <c r="Z1940">
        <v>4</v>
      </c>
      <c r="AA1940">
        <v>2021</v>
      </c>
      <c r="AB1940">
        <v>0</v>
      </c>
      <c r="AC1940" t="s">
        <v>8</v>
      </c>
      <c r="AD1940" t="s">
        <v>8</v>
      </c>
      <c r="AE1940">
        <v>2021</v>
      </c>
      <c r="AF1940">
        <v>2021</v>
      </c>
      <c r="AU1940"/>
    </row>
    <row r="1941" spans="1:47" x14ac:dyDescent="0.35">
      <c r="A1941" t="s">
        <v>141</v>
      </c>
      <c r="C1941" t="s">
        <v>120</v>
      </c>
      <c r="D1941" t="s">
        <v>150</v>
      </c>
      <c r="E1941" t="s">
        <v>121</v>
      </c>
      <c r="L1941" t="s">
        <v>129</v>
      </c>
      <c r="M1941" s="14">
        <v>44287</v>
      </c>
      <c r="N1941" s="14">
        <v>44287</v>
      </c>
      <c r="O1941">
        <v>0</v>
      </c>
      <c r="X1941" t="s">
        <v>142</v>
      </c>
      <c r="Y1941">
        <v>4</v>
      </c>
      <c r="Z1941">
        <v>4</v>
      </c>
      <c r="AA1941">
        <v>2021</v>
      </c>
      <c r="AB1941">
        <v>0</v>
      </c>
      <c r="AC1941" t="s">
        <v>8</v>
      </c>
      <c r="AD1941" t="s">
        <v>8</v>
      </c>
      <c r="AE1941">
        <v>2021</v>
      </c>
      <c r="AF1941">
        <v>2021</v>
      </c>
      <c r="AU1941"/>
    </row>
    <row r="1942" spans="1:47" x14ac:dyDescent="0.35">
      <c r="A1942" t="s">
        <v>145</v>
      </c>
      <c r="C1942" t="s">
        <v>120</v>
      </c>
      <c r="D1942" t="s">
        <v>150</v>
      </c>
      <c r="E1942" t="s">
        <v>121</v>
      </c>
      <c r="L1942" t="s">
        <v>129</v>
      </c>
      <c r="M1942" s="14">
        <v>44287</v>
      </c>
      <c r="N1942" s="14">
        <v>44287</v>
      </c>
      <c r="O1942">
        <v>0</v>
      </c>
      <c r="X1942" t="s">
        <v>144</v>
      </c>
      <c r="Y1942">
        <v>4</v>
      </c>
      <c r="Z1942">
        <v>4</v>
      </c>
      <c r="AA1942">
        <v>2021</v>
      </c>
      <c r="AB1942">
        <v>0</v>
      </c>
      <c r="AC1942" t="s">
        <v>8</v>
      </c>
      <c r="AD1942" t="s">
        <v>8</v>
      </c>
      <c r="AE1942">
        <v>2021</v>
      </c>
      <c r="AF1942">
        <v>2021</v>
      </c>
      <c r="AU1942"/>
    </row>
    <row r="1943" spans="1:47" x14ac:dyDescent="0.35">
      <c r="A1943" t="s">
        <v>153</v>
      </c>
      <c r="C1943" t="s">
        <v>120</v>
      </c>
      <c r="D1943" t="s">
        <v>150</v>
      </c>
      <c r="E1943" t="s">
        <v>121</v>
      </c>
      <c r="L1943" t="s">
        <v>129</v>
      </c>
      <c r="M1943" s="14">
        <v>44287</v>
      </c>
      <c r="N1943" s="14">
        <v>44287</v>
      </c>
      <c r="O1943">
        <v>0</v>
      </c>
      <c r="X1943" t="s">
        <v>154</v>
      </c>
      <c r="Y1943">
        <v>4</v>
      </c>
      <c r="Z1943">
        <v>4</v>
      </c>
      <c r="AA1943">
        <v>2021</v>
      </c>
      <c r="AB1943">
        <v>0</v>
      </c>
      <c r="AC1943" t="s">
        <v>8</v>
      </c>
      <c r="AD1943" t="s">
        <v>8</v>
      </c>
      <c r="AE1943">
        <v>2021</v>
      </c>
      <c r="AF1943">
        <v>2021</v>
      </c>
      <c r="AU1943"/>
    </row>
    <row r="1944" spans="1:47" x14ac:dyDescent="0.35">
      <c r="A1944" t="s">
        <v>160</v>
      </c>
      <c r="C1944" t="s">
        <v>120</v>
      </c>
      <c r="D1944" t="s">
        <v>159</v>
      </c>
      <c r="E1944" t="s">
        <v>162</v>
      </c>
      <c r="L1944" t="s">
        <v>129</v>
      </c>
      <c r="M1944" s="14">
        <v>44287</v>
      </c>
      <c r="N1944" s="14">
        <v>44287</v>
      </c>
      <c r="O1944">
        <v>340000</v>
      </c>
      <c r="X1944" t="s">
        <v>161</v>
      </c>
      <c r="Y1944">
        <v>4</v>
      </c>
      <c r="Z1944">
        <v>4</v>
      </c>
      <c r="AA1944">
        <v>2021</v>
      </c>
      <c r="AB1944">
        <v>0</v>
      </c>
      <c r="AC1944" t="s">
        <v>8</v>
      </c>
      <c r="AD1944" t="s">
        <v>8</v>
      </c>
      <c r="AE1944">
        <v>2021</v>
      </c>
      <c r="AF1944">
        <v>2021</v>
      </c>
      <c r="AU1944"/>
    </row>
    <row r="1945" spans="1:47" x14ac:dyDescent="0.35">
      <c r="A1945" t="s">
        <v>146</v>
      </c>
      <c r="C1945" t="s">
        <v>120</v>
      </c>
      <c r="D1945" t="s">
        <v>150</v>
      </c>
      <c r="E1945" t="s">
        <v>121</v>
      </c>
      <c r="L1945" t="s">
        <v>129</v>
      </c>
      <c r="M1945" s="14">
        <v>44287</v>
      </c>
      <c r="N1945" s="14">
        <v>44287</v>
      </c>
      <c r="O1945">
        <v>0</v>
      </c>
      <c r="X1945" t="s">
        <v>147</v>
      </c>
      <c r="Y1945">
        <v>4</v>
      </c>
      <c r="Z1945">
        <v>4</v>
      </c>
      <c r="AA1945">
        <v>2021</v>
      </c>
      <c r="AB1945">
        <v>0</v>
      </c>
      <c r="AC1945" t="s">
        <v>8</v>
      </c>
      <c r="AD1945" t="s">
        <v>8</v>
      </c>
      <c r="AE1945">
        <v>2021</v>
      </c>
      <c r="AF1945">
        <v>2021</v>
      </c>
      <c r="AU1945"/>
    </row>
    <row r="1946" spans="1:47" x14ac:dyDescent="0.35">
      <c r="A1946" t="s">
        <v>148</v>
      </c>
      <c r="C1946" t="s">
        <v>120</v>
      </c>
      <c r="D1946" t="s">
        <v>150</v>
      </c>
      <c r="E1946" t="s">
        <v>162</v>
      </c>
      <c r="L1946" t="s">
        <v>129</v>
      </c>
      <c r="M1946" s="14">
        <v>44287</v>
      </c>
      <c r="N1946" s="14">
        <v>44287</v>
      </c>
      <c r="O1946">
        <v>30316501.52</v>
      </c>
      <c r="X1946" t="s">
        <v>152</v>
      </c>
      <c r="Y1946">
        <v>4</v>
      </c>
      <c r="Z1946">
        <v>4</v>
      </c>
      <c r="AA1946">
        <v>2021</v>
      </c>
      <c r="AB1946">
        <v>0</v>
      </c>
      <c r="AC1946" t="s">
        <v>8</v>
      </c>
      <c r="AD1946" t="s">
        <v>8</v>
      </c>
      <c r="AE1946">
        <v>2021</v>
      </c>
      <c r="AF1946">
        <v>2021</v>
      </c>
      <c r="AU1946"/>
    </row>
    <row r="1947" spans="1:47" x14ac:dyDescent="0.35">
      <c r="A1947" t="s">
        <v>155</v>
      </c>
      <c r="C1947" t="s">
        <v>120</v>
      </c>
      <c r="D1947" t="s">
        <v>150</v>
      </c>
      <c r="E1947" t="s">
        <v>121</v>
      </c>
      <c r="L1947" t="s">
        <v>129</v>
      </c>
      <c r="M1947" s="14">
        <v>44287</v>
      </c>
      <c r="N1947" s="14">
        <v>44287</v>
      </c>
      <c r="O1947">
        <v>955765.37</v>
      </c>
      <c r="X1947" t="s">
        <v>156</v>
      </c>
      <c r="Y1947">
        <v>4</v>
      </c>
      <c r="Z1947">
        <v>4</v>
      </c>
      <c r="AA1947">
        <v>2021</v>
      </c>
      <c r="AB1947">
        <v>0</v>
      </c>
      <c r="AC1947" t="s">
        <v>8</v>
      </c>
      <c r="AD1947" t="s">
        <v>8</v>
      </c>
      <c r="AE1947">
        <v>2021</v>
      </c>
      <c r="AF1947">
        <v>2021</v>
      </c>
      <c r="AU1947"/>
    </row>
    <row r="1948" spans="1:47" x14ac:dyDescent="0.35">
      <c r="A1948" t="s">
        <v>233</v>
      </c>
      <c r="C1948" t="s">
        <v>120</v>
      </c>
      <c r="D1948" t="s">
        <v>159</v>
      </c>
      <c r="E1948" t="s">
        <v>162</v>
      </c>
      <c r="L1948" t="s">
        <v>129</v>
      </c>
      <c r="M1948" s="14">
        <v>44287</v>
      </c>
      <c r="N1948" s="14">
        <v>44287</v>
      </c>
      <c r="O1948">
        <v>172390.51</v>
      </c>
      <c r="X1948" t="s">
        <v>234</v>
      </c>
      <c r="Y1948">
        <v>4</v>
      </c>
      <c r="Z1948">
        <v>4</v>
      </c>
      <c r="AA1948">
        <v>2021</v>
      </c>
      <c r="AB1948">
        <v>0</v>
      </c>
      <c r="AC1948" t="s">
        <v>8</v>
      </c>
      <c r="AD1948" t="s">
        <v>8</v>
      </c>
      <c r="AE1948">
        <v>2021</v>
      </c>
      <c r="AF1948">
        <v>2021</v>
      </c>
      <c r="AU1948"/>
    </row>
    <row r="1949" spans="1:47" x14ac:dyDescent="0.35">
      <c r="A1949" t="s">
        <v>133</v>
      </c>
      <c r="C1949" t="s">
        <v>120</v>
      </c>
      <c r="D1949" t="s">
        <v>150</v>
      </c>
      <c r="E1949" t="s">
        <v>121</v>
      </c>
      <c r="L1949" t="s">
        <v>129</v>
      </c>
      <c r="M1949" s="14">
        <v>44287</v>
      </c>
      <c r="N1949" s="14">
        <v>44287</v>
      </c>
      <c r="O1949">
        <v>54591.27</v>
      </c>
      <c r="X1949" t="s">
        <v>134</v>
      </c>
      <c r="Y1949">
        <v>4</v>
      </c>
      <c r="Z1949">
        <v>4</v>
      </c>
      <c r="AA1949">
        <v>2021</v>
      </c>
      <c r="AB1949">
        <v>0</v>
      </c>
      <c r="AC1949" t="s">
        <v>8</v>
      </c>
      <c r="AD1949" t="s">
        <v>8</v>
      </c>
      <c r="AE1949">
        <v>2021</v>
      </c>
      <c r="AF1949">
        <v>2021</v>
      </c>
      <c r="AU1949"/>
    </row>
    <row r="1950" spans="1:47" x14ac:dyDescent="0.35">
      <c r="A1950" t="s">
        <v>138</v>
      </c>
      <c r="C1950" t="s">
        <v>120</v>
      </c>
      <c r="D1950" t="s">
        <v>150</v>
      </c>
      <c r="E1950" t="s">
        <v>121</v>
      </c>
      <c r="L1950" t="s">
        <v>129</v>
      </c>
      <c r="M1950" s="14">
        <v>44287</v>
      </c>
      <c r="N1950" s="14">
        <v>44287</v>
      </c>
      <c r="O1950">
        <v>5653560.3600000003</v>
      </c>
      <c r="X1950" t="s">
        <v>139</v>
      </c>
      <c r="Y1950">
        <v>4</v>
      </c>
      <c r="Z1950">
        <v>4</v>
      </c>
      <c r="AA1950">
        <v>2021</v>
      </c>
      <c r="AB1950">
        <v>0</v>
      </c>
      <c r="AC1950" t="s">
        <v>8</v>
      </c>
      <c r="AD1950" t="s">
        <v>8</v>
      </c>
      <c r="AE1950">
        <v>2021</v>
      </c>
      <c r="AF1950">
        <v>2021</v>
      </c>
      <c r="AU1950"/>
    </row>
    <row r="1951" spans="1:47" x14ac:dyDescent="0.35">
      <c r="B1951" t="s">
        <v>137</v>
      </c>
      <c r="C1951" t="s">
        <v>120</v>
      </c>
      <c r="D1951" t="s">
        <v>150</v>
      </c>
      <c r="E1951" t="s">
        <v>121</v>
      </c>
      <c r="L1951" t="s">
        <v>129</v>
      </c>
      <c r="M1951" s="14">
        <v>44287</v>
      </c>
      <c r="N1951" s="14">
        <v>44287</v>
      </c>
      <c r="O1951">
        <v>3875238.1</v>
      </c>
      <c r="X1951" t="s">
        <v>137</v>
      </c>
      <c r="Y1951">
        <v>4</v>
      </c>
      <c r="Z1951">
        <v>4</v>
      </c>
      <c r="AA1951">
        <v>2021</v>
      </c>
      <c r="AB1951">
        <v>0</v>
      </c>
      <c r="AC1951" t="s">
        <v>8</v>
      </c>
      <c r="AD1951" t="s">
        <v>8</v>
      </c>
      <c r="AE1951">
        <v>2021</v>
      </c>
      <c r="AF1951">
        <v>2021</v>
      </c>
      <c r="AU1951"/>
    </row>
    <row r="1952" spans="1:47" x14ac:dyDescent="0.35">
      <c r="A1952" t="s">
        <v>143</v>
      </c>
      <c r="C1952" t="s">
        <v>120</v>
      </c>
      <c r="D1952" t="s">
        <v>150</v>
      </c>
      <c r="E1952" t="s">
        <v>121</v>
      </c>
      <c r="L1952" t="s">
        <v>129</v>
      </c>
      <c r="M1952" s="14">
        <v>44287</v>
      </c>
      <c r="N1952" s="14">
        <v>44287</v>
      </c>
      <c r="O1952">
        <v>140916.17000000086</v>
      </c>
      <c r="X1952" t="s">
        <v>144</v>
      </c>
      <c r="Y1952">
        <v>4</v>
      </c>
      <c r="Z1952">
        <v>4</v>
      </c>
      <c r="AA1952">
        <v>2021</v>
      </c>
      <c r="AB1952">
        <v>0</v>
      </c>
      <c r="AC1952" t="s">
        <v>8</v>
      </c>
      <c r="AD1952" t="s">
        <v>8</v>
      </c>
      <c r="AE1952">
        <v>2021</v>
      </c>
      <c r="AF1952">
        <v>2021</v>
      </c>
      <c r="AU1952"/>
    </row>
    <row r="1953" spans="1:47" x14ac:dyDescent="0.35">
      <c r="A1953" t="s">
        <v>143</v>
      </c>
      <c r="C1953" t="s">
        <v>120</v>
      </c>
      <c r="D1953" t="s">
        <v>159</v>
      </c>
      <c r="E1953" t="s">
        <v>121</v>
      </c>
      <c r="L1953" t="s">
        <v>129</v>
      </c>
      <c r="M1953" s="14">
        <v>44287</v>
      </c>
      <c r="N1953" s="14">
        <v>44287</v>
      </c>
      <c r="O1953">
        <v>8327449.54</v>
      </c>
      <c r="X1953" t="s">
        <v>144</v>
      </c>
      <c r="Y1953">
        <v>4</v>
      </c>
      <c r="Z1953">
        <v>4</v>
      </c>
      <c r="AA1953">
        <v>2021</v>
      </c>
      <c r="AB1953">
        <v>0</v>
      </c>
      <c r="AC1953" t="s">
        <v>8</v>
      </c>
      <c r="AD1953" t="s">
        <v>8</v>
      </c>
      <c r="AE1953">
        <v>2021</v>
      </c>
      <c r="AF1953">
        <v>2021</v>
      </c>
      <c r="AU1953"/>
    </row>
    <row r="1954" spans="1:47" x14ac:dyDescent="0.35">
      <c r="B1954" t="s">
        <v>140</v>
      </c>
      <c r="C1954" t="s">
        <v>120</v>
      </c>
      <c r="D1954" t="s">
        <v>150</v>
      </c>
      <c r="E1954" t="s">
        <v>121</v>
      </c>
      <c r="L1954" t="s">
        <v>129</v>
      </c>
      <c r="M1954" s="14">
        <v>44287</v>
      </c>
      <c r="N1954" s="14">
        <v>44287</v>
      </c>
      <c r="O1954">
        <v>49687.45</v>
      </c>
      <c r="X1954" t="s">
        <v>140</v>
      </c>
      <c r="Y1954">
        <v>4</v>
      </c>
      <c r="Z1954">
        <v>4</v>
      </c>
      <c r="AA1954">
        <v>2021</v>
      </c>
      <c r="AB1954">
        <v>0</v>
      </c>
      <c r="AC1954" t="s">
        <v>8</v>
      </c>
      <c r="AD1954" t="s">
        <v>8</v>
      </c>
      <c r="AE1954">
        <v>2021</v>
      </c>
      <c r="AF1954">
        <v>2021</v>
      </c>
      <c r="AU1954"/>
    </row>
    <row r="1955" spans="1:47" x14ac:dyDescent="0.35">
      <c r="A1955" t="s">
        <v>233</v>
      </c>
      <c r="B1955" t="s">
        <v>135</v>
      </c>
      <c r="C1955" t="s">
        <v>149</v>
      </c>
      <c r="D1955" t="s">
        <v>150</v>
      </c>
      <c r="E1955" t="s">
        <v>121</v>
      </c>
      <c r="L1955" t="s">
        <v>129</v>
      </c>
      <c r="M1955" s="14">
        <v>44287</v>
      </c>
      <c r="N1955" s="14">
        <v>44287</v>
      </c>
      <c r="O1955">
        <v>365476.19</v>
      </c>
      <c r="X1955" t="s">
        <v>135</v>
      </c>
      <c r="Y1955">
        <v>4</v>
      </c>
      <c r="Z1955">
        <v>4</v>
      </c>
      <c r="AA1955">
        <v>2021</v>
      </c>
      <c r="AB1955">
        <v>0</v>
      </c>
      <c r="AC1955" t="s">
        <v>8</v>
      </c>
      <c r="AD1955" t="s">
        <v>8</v>
      </c>
      <c r="AE1955">
        <v>2021</v>
      </c>
      <c r="AF1955">
        <v>2021</v>
      </c>
      <c r="AU1955"/>
    </row>
    <row r="1956" spans="1:47" x14ac:dyDescent="0.35">
      <c r="A1956" t="s">
        <v>160</v>
      </c>
      <c r="B1956" t="s">
        <v>157</v>
      </c>
      <c r="C1956" t="s">
        <v>149</v>
      </c>
      <c r="D1956" t="s">
        <v>150</v>
      </c>
      <c r="E1956" t="s">
        <v>121</v>
      </c>
      <c r="L1956" t="s">
        <v>129</v>
      </c>
      <c r="M1956" s="14">
        <v>44287</v>
      </c>
      <c r="N1956" s="14">
        <v>44287</v>
      </c>
      <c r="O1956">
        <v>152619.04999999999</v>
      </c>
      <c r="X1956" t="s">
        <v>157</v>
      </c>
      <c r="Y1956">
        <v>4</v>
      </c>
      <c r="Z1956">
        <v>4</v>
      </c>
      <c r="AA1956">
        <v>2021</v>
      </c>
      <c r="AB1956">
        <v>0</v>
      </c>
      <c r="AC1956" t="s">
        <v>8</v>
      </c>
      <c r="AD1956" t="s">
        <v>8</v>
      </c>
      <c r="AE1956">
        <v>2021</v>
      </c>
      <c r="AF1956">
        <v>2021</v>
      </c>
      <c r="AU1956"/>
    </row>
    <row r="1957" spans="1:47" x14ac:dyDescent="0.35">
      <c r="A1957" t="s">
        <v>166</v>
      </c>
      <c r="C1957" t="s">
        <v>180</v>
      </c>
      <c r="D1957" t="s">
        <v>150</v>
      </c>
      <c r="E1957" t="s">
        <v>121</v>
      </c>
      <c r="L1957" t="s">
        <v>122</v>
      </c>
      <c r="M1957" s="14">
        <v>44287</v>
      </c>
      <c r="N1957" s="14">
        <v>44287</v>
      </c>
      <c r="P1957">
        <v>30859.43</v>
      </c>
      <c r="X1957" t="s">
        <v>167</v>
      </c>
      <c r="Y1957">
        <v>4</v>
      </c>
      <c r="Z1957">
        <v>4</v>
      </c>
      <c r="AA1957">
        <v>2021</v>
      </c>
      <c r="AB1957">
        <v>0</v>
      </c>
      <c r="AC1957" t="s">
        <v>8</v>
      </c>
      <c r="AD1957" t="s">
        <v>8</v>
      </c>
      <c r="AE1957">
        <v>2021</v>
      </c>
      <c r="AF1957">
        <v>2021</v>
      </c>
      <c r="AU1957"/>
    </row>
    <row r="1958" spans="1:47" x14ac:dyDescent="0.35">
      <c r="A1958" t="s">
        <v>143</v>
      </c>
      <c r="C1958" t="s">
        <v>149</v>
      </c>
      <c r="D1958" t="s">
        <v>150</v>
      </c>
      <c r="E1958" t="s">
        <v>121</v>
      </c>
      <c r="L1958" t="s">
        <v>129</v>
      </c>
      <c r="M1958" s="14">
        <v>44287</v>
      </c>
      <c r="N1958" s="14">
        <v>44287</v>
      </c>
      <c r="O1958">
        <v>63095.24</v>
      </c>
      <c r="X1958" t="s">
        <v>144</v>
      </c>
      <c r="Y1958">
        <v>4</v>
      </c>
      <c r="Z1958">
        <v>4</v>
      </c>
      <c r="AA1958">
        <v>2021</v>
      </c>
      <c r="AB1958">
        <v>0</v>
      </c>
      <c r="AC1958" t="s">
        <v>8</v>
      </c>
      <c r="AD1958" t="s">
        <v>8</v>
      </c>
      <c r="AE1958">
        <v>2021</v>
      </c>
      <c r="AF1958">
        <v>2021</v>
      </c>
      <c r="AU1958"/>
    </row>
    <row r="1959" spans="1:47" x14ac:dyDescent="0.35">
      <c r="A1959" t="s">
        <v>148</v>
      </c>
      <c r="C1959" t="s">
        <v>149</v>
      </c>
      <c r="D1959" t="s">
        <v>150</v>
      </c>
      <c r="E1959" t="s">
        <v>121</v>
      </c>
      <c r="L1959" t="s">
        <v>129</v>
      </c>
      <c r="M1959" s="14">
        <v>44287</v>
      </c>
      <c r="N1959" s="14">
        <v>44287</v>
      </c>
      <c r="O1959">
        <v>3333.33</v>
      </c>
      <c r="X1959" t="s">
        <v>152</v>
      </c>
      <c r="Y1959">
        <v>4</v>
      </c>
      <c r="Z1959">
        <v>4</v>
      </c>
      <c r="AA1959">
        <v>2021</v>
      </c>
      <c r="AB1959">
        <v>0</v>
      </c>
      <c r="AC1959" t="s">
        <v>8</v>
      </c>
      <c r="AD1959" t="s">
        <v>8</v>
      </c>
      <c r="AE1959">
        <v>2021</v>
      </c>
      <c r="AF1959">
        <v>2021</v>
      </c>
      <c r="AU1959"/>
    </row>
    <row r="1960" spans="1:47" x14ac:dyDescent="0.35">
      <c r="A1960" t="s">
        <v>133</v>
      </c>
      <c r="C1960" t="s">
        <v>149</v>
      </c>
      <c r="D1960" t="s">
        <v>150</v>
      </c>
      <c r="E1960" t="s">
        <v>121</v>
      </c>
      <c r="L1960" t="s">
        <v>129</v>
      </c>
      <c r="M1960" s="14">
        <v>44287</v>
      </c>
      <c r="N1960" s="14">
        <v>44287</v>
      </c>
      <c r="O1960">
        <v>766575.43</v>
      </c>
      <c r="X1960" t="s">
        <v>134</v>
      </c>
      <c r="Y1960">
        <v>4</v>
      </c>
      <c r="Z1960">
        <v>4</v>
      </c>
      <c r="AA1960">
        <v>2021</v>
      </c>
      <c r="AB1960">
        <v>0</v>
      </c>
      <c r="AC1960" t="s">
        <v>8</v>
      </c>
      <c r="AD1960" t="s">
        <v>8</v>
      </c>
      <c r="AE1960">
        <v>2021</v>
      </c>
      <c r="AF1960">
        <v>2021</v>
      </c>
      <c r="AU1960"/>
    </row>
    <row r="1961" spans="1:47" x14ac:dyDescent="0.35">
      <c r="A1961" t="s">
        <v>138</v>
      </c>
      <c r="C1961" t="s">
        <v>149</v>
      </c>
      <c r="D1961" t="s">
        <v>150</v>
      </c>
      <c r="E1961" t="s">
        <v>121</v>
      </c>
      <c r="L1961" t="s">
        <v>129</v>
      </c>
      <c r="M1961" s="14">
        <v>44287</v>
      </c>
      <c r="N1961" s="14">
        <v>44287</v>
      </c>
      <c r="O1961">
        <v>2380.9499999999998</v>
      </c>
      <c r="X1961" t="s">
        <v>139</v>
      </c>
      <c r="Y1961">
        <v>4</v>
      </c>
      <c r="Z1961">
        <v>4</v>
      </c>
      <c r="AA1961">
        <v>2021</v>
      </c>
      <c r="AB1961">
        <v>0</v>
      </c>
      <c r="AC1961" t="s">
        <v>8</v>
      </c>
      <c r="AD1961" t="s">
        <v>8</v>
      </c>
      <c r="AE1961">
        <v>2021</v>
      </c>
      <c r="AF1961">
        <v>2021</v>
      </c>
      <c r="AU1961"/>
    </row>
    <row r="1962" spans="1:47" x14ac:dyDescent="0.35">
      <c r="A1962" t="s">
        <v>148</v>
      </c>
      <c r="B1962" t="s">
        <v>119</v>
      </c>
      <c r="C1962" t="s">
        <v>149</v>
      </c>
      <c r="D1962" t="s">
        <v>150</v>
      </c>
      <c r="E1962" t="s">
        <v>121</v>
      </c>
      <c r="L1962" t="s">
        <v>129</v>
      </c>
      <c r="M1962" s="14">
        <v>44287</v>
      </c>
      <c r="N1962" s="14">
        <v>44287</v>
      </c>
      <c r="O1962">
        <v>1785714.29</v>
      </c>
      <c r="X1962" t="s">
        <v>119</v>
      </c>
      <c r="Y1962">
        <v>4</v>
      </c>
      <c r="Z1962">
        <v>4</v>
      </c>
      <c r="AA1962">
        <v>2021</v>
      </c>
      <c r="AB1962">
        <v>0</v>
      </c>
      <c r="AC1962" t="s">
        <v>8</v>
      </c>
      <c r="AD1962" t="s">
        <v>8</v>
      </c>
      <c r="AE1962">
        <v>2021</v>
      </c>
      <c r="AF1962">
        <v>2021</v>
      </c>
      <c r="AU1962"/>
    </row>
    <row r="1963" spans="1:47" x14ac:dyDescent="0.35">
      <c r="A1963" t="s">
        <v>125</v>
      </c>
      <c r="C1963" t="s">
        <v>180</v>
      </c>
      <c r="D1963" t="s">
        <v>150</v>
      </c>
      <c r="E1963" t="s">
        <v>121</v>
      </c>
      <c r="L1963" t="s">
        <v>122</v>
      </c>
      <c r="M1963" s="14">
        <v>44287</v>
      </c>
      <c r="N1963" s="14">
        <v>44287</v>
      </c>
      <c r="P1963">
        <v>21118.87</v>
      </c>
      <c r="X1963" t="s">
        <v>124</v>
      </c>
      <c r="Y1963">
        <v>4</v>
      </c>
      <c r="Z1963">
        <v>4</v>
      </c>
      <c r="AA1963">
        <v>2021</v>
      </c>
      <c r="AB1963">
        <v>0</v>
      </c>
      <c r="AC1963" t="s">
        <v>8</v>
      </c>
      <c r="AD1963" t="s">
        <v>8</v>
      </c>
      <c r="AE1963">
        <v>2021</v>
      </c>
      <c r="AF1963">
        <v>2021</v>
      </c>
      <c r="AU1963"/>
    </row>
    <row r="1964" spans="1:47" x14ac:dyDescent="0.35">
      <c r="A1964" t="s">
        <v>125</v>
      </c>
      <c r="C1964" t="s">
        <v>180</v>
      </c>
      <c r="D1964" t="s">
        <v>150</v>
      </c>
      <c r="E1964" t="s">
        <v>121</v>
      </c>
      <c r="L1964" t="s">
        <v>122</v>
      </c>
      <c r="M1964" s="14">
        <v>44287</v>
      </c>
      <c r="N1964" s="14">
        <v>44287</v>
      </c>
      <c r="P1964">
        <v>2251909.37</v>
      </c>
      <c r="X1964" t="s">
        <v>124</v>
      </c>
      <c r="Y1964">
        <v>4</v>
      </c>
      <c r="Z1964">
        <v>4</v>
      </c>
      <c r="AA1964">
        <v>2021</v>
      </c>
      <c r="AB1964">
        <v>0</v>
      </c>
      <c r="AC1964" t="s">
        <v>8</v>
      </c>
      <c r="AD1964" t="s">
        <v>8</v>
      </c>
      <c r="AE1964">
        <v>2021</v>
      </c>
      <c r="AF1964">
        <v>2021</v>
      </c>
      <c r="AU1964"/>
    </row>
    <row r="1965" spans="1:47" x14ac:dyDescent="0.35">
      <c r="A1965" t="s">
        <v>158</v>
      </c>
      <c r="C1965" t="s">
        <v>180</v>
      </c>
      <c r="D1965" t="s">
        <v>150</v>
      </c>
      <c r="E1965" t="s">
        <v>121</v>
      </c>
      <c r="L1965" t="s">
        <v>122</v>
      </c>
      <c r="M1965" s="14">
        <v>44287</v>
      </c>
      <c r="N1965" s="14">
        <v>44287</v>
      </c>
      <c r="P1965">
        <v>6057310.1100000003</v>
      </c>
      <c r="X1965" t="s">
        <v>124</v>
      </c>
      <c r="Y1965">
        <v>4</v>
      </c>
      <c r="Z1965">
        <v>4</v>
      </c>
      <c r="AA1965">
        <v>2021</v>
      </c>
      <c r="AB1965">
        <v>0</v>
      </c>
      <c r="AC1965" t="s">
        <v>8</v>
      </c>
      <c r="AD1965" t="s">
        <v>8</v>
      </c>
      <c r="AE1965">
        <v>2021</v>
      </c>
      <c r="AF1965">
        <v>2021</v>
      </c>
      <c r="AU1965"/>
    </row>
    <row r="1966" spans="1:47" x14ac:dyDescent="0.35">
      <c r="A1966" t="s">
        <v>166</v>
      </c>
      <c r="C1966" t="s">
        <v>180</v>
      </c>
      <c r="D1966" t="s">
        <v>150</v>
      </c>
      <c r="E1966" t="s">
        <v>121</v>
      </c>
      <c r="L1966" t="s">
        <v>122</v>
      </c>
      <c r="M1966" s="14">
        <v>44287</v>
      </c>
      <c r="N1966" s="14">
        <v>44287</v>
      </c>
      <c r="P1966">
        <v>15897.62</v>
      </c>
      <c r="X1966" t="s">
        <v>167</v>
      </c>
      <c r="Y1966">
        <v>4</v>
      </c>
      <c r="Z1966">
        <v>4</v>
      </c>
      <c r="AA1966">
        <v>2021</v>
      </c>
      <c r="AB1966">
        <v>0</v>
      </c>
      <c r="AC1966" t="s">
        <v>8</v>
      </c>
      <c r="AD1966" t="s">
        <v>8</v>
      </c>
      <c r="AE1966">
        <v>2021</v>
      </c>
      <c r="AF1966">
        <v>2021</v>
      </c>
      <c r="AU1966"/>
    </row>
    <row r="1967" spans="1:47" x14ac:dyDescent="0.35">
      <c r="A1967" t="s">
        <v>160</v>
      </c>
      <c r="C1967" t="s">
        <v>149</v>
      </c>
      <c r="D1967" t="s">
        <v>150</v>
      </c>
      <c r="E1967" t="s">
        <v>121</v>
      </c>
      <c r="L1967" t="s">
        <v>129</v>
      </c>
      <c r="M1967" s="14">
        <v>44287</v>
      </c>
      <c r="N1967" s="14">
        <v>44287</v>
      </c>
      <c r="O1967">
        <v>202380.95</v>
      </c>
      <c r="X1967" t="s">
        <v>161</v>
      </c>
      <c r="Y1967">
        <v>4</v>
      </c>
      <c r="Z1967">
        <v>4</v>
      </c>
      <c r="AA1967">
        <v>2021</v>
      </c>
      <c r="AB1967">
        <v>0</v>
      </c>
      <c r="AC1967" t="s">
        <v>8</v>
      </c>
      <c r="AD1967" t="s">
        <v>8</v>
      </c>
      <c r="AE1967">
        <v>2021</v>
      </c>
      <c r="AF1967">
        <v>2021</v>
      </c>
      <c r="AU1967"/>
    </row>
    <row r="1968" spans="1:47" x14ac:dyDescent="0.35">
      <c r="A1968" t="s">
        <v>158</v>
      </c>
      <c r="C1968" t="s">
        <v>180</v>
      </c>
      <c r="D1968" t="s">
        <v>150</v>
      </c>
      <c r="E1968" t="s">
        <v>121</v>
      </c>
      <c r="L1968" t="s">
        <v>122</v>
      </c>
      <c r="M1968" s="14">
        <v>44287</v>
      </c>
      <c r="N1968" s="14">
        <v>44287</v>
      </c>
      <c r="P1968">
        <v>55997.94</v>
      </c>
      <c r="X1968" t="s">
        <v>124</v>
      </c>
      <c r="Y1968">
        <v>4</v>
      </c>
      <c r="Z1968">
        <v>4</v>
      </c>
      <c r="AA1968">
        <v>2021</v>
      </c>
      <c r="AB1968">
        <v>0</v>
      </c>
      <c r="AC1968" t="s">
        <v>8</v>
      </c>
      <c r="AD1968" t="s">
        <v>8</v>
      </c>
      <c r="AE1968">
        <v>2021</v>
      </c>
      <c r="AF1968">
        <v>2021</v>
      </c>
      <c r="AU1968"/>
    </row>
    <row r="1969" spans="1:47" x14ac:dyDescent="0.35">
      <c r="A1969" t="s">
        <v>126</v>
      </c>
      <c r="C1969" t="s">
        <v>180</v>
      </c>
      <c r="D1969" t="s">
        <v>150</v>
      </c>
      <c r="E1969" t="s">
        <v>121</v>
      </c>
      <c r="L1969" t="s">
        <v>122</v>
      </c>
      <c r="M1969" s="14">
        <v>44287</v>
      </c>
      <c r="N1969" s="14">
        <v>44287</v>
      </c>
      <c r="P1969">
        <v>108476.61</v>
      </c>
      <c r="X1969" t="s">
        <v>127</v>
      </c>
      <c r="Y1969">
        <v>4</v>
      </c>
      <c r="Z1969">
        <v>4</v>
      </c>
      <c r="AA1969">
        <v>2021</v>
      </c>
      <c r="AB1969">
        <v>0</v>
      </c>
      <c r="AC1969" t="s">
        <v>8</v>
      </c>
      <c r="AD1969" t="s">
        <v>8</v>
      </c>
      <c r="AE1969">
        <v>2021</v>
      </c>
      <c r="AF1969">
        <v>2021</v>
      </c>
      <c r="AU1969"/>
    </row>
    <row r="1970" spans="1:47" x14ac:dyDescent="0.35">
      <c r="A1970" t="s">
        <v>126</v>
      </c>
      <c r="C1970" t="s">
        <v>180</v>
      </c>
      <c r="D1970" t="s">
        <v>150</v>
      </c>
      <c r="E1970" t="s">
        <v>121</v>
      </c>
      <c r="L1970" t="s">
        <v>122</v>
      </c>
      <c r="M1970" s="14">
        <v>44287</v>
      </c>
      <c r="N1970" s="14">
        <v>44287</v>
      </c>
      <c r="P1970">
        <v>8597492.0899999999</v>
      </c>
      <c r="X1970" t="s">
        <v>127</v>
      </c>
      <c r="Y1970">
        <v>4</v>
      </c>
      <c r="Z1970">
        <v>4</v>
      </c>
      <c r="AA1970">
        <v>2021</v>
      </c>
      <c r="AB1970">
        <v>0</v>
      </c>
      <c r="AC1970" t="s">
        <v>8</v>
      </c>
      <c r="AD1970" t="s">
        <v>8</v>
      </c>
      <c r="AE1970">
        <v>2021</v>
      </c>
      <c r="AF1970">
        <v>2021</v>
      </c>
      <c r="AU1970"/>
    </row>
    <row r="1971" spans="1:47" x14ac:dyDescent="0.35">
      <c r="A1971" t="s">
        <v>126</v>
      </c>
      <c r="C1971" t="s">
        <v>180</v>
      </c>
      <c r="D1971" t="s">
        <v>150</v>
      </c>
      <c r="E1971" t="s">
        <v>121</v>
      </c>
      <c r="L1971" t="s">
        <v>122</v>
      </c>
      <c r="M1971" s="14">
        <v>44287</v>
      </c>
      <c r="N1971" s="14">
        <v>44287</v>
      </c>
      <c r="P1971">
        <v>42944.05</v>
      </c>
      <c r="X1971" t="s">
        <v>127</v>
      </c>
      <c r="Y1971">
        <v>4</v>
      </c>
      <c r="Z1971">
        <v>4</v>
      </c>
      <c r="AA1971">
        <v>2021</v>
      </c>
      <c r="AB1971">
        <v>0</v>
      </c>
      <c r="AC1971" t="s">
        <v>8</v>
      </c>
      <c r="AD1971" t="s">
        <v>8</v>
      </c>
      <c r="AE1971">
        <v>2021</v>
      </c>
      <c r="AF1971">
        <v>2021</v>
      </c>
      <c r="AU1971"/>
    </row>
    <row r="1972" spans="1:47" x14ac:dyDescent="0.35">
      <c r="A1972" t="s">
        <v>166</v>
      </c>
      <c r="C1972" t="s">
        <v>180</v>
      </c>
      <c r="D1972" t="s">
        <v>150</v>
      </c>
      <c r="E1972" t="s">
        <v>121</v>
      </c>
      <c r="L1972" t="s">
        <v>122</v>
      </c>
      <c r="M1972" s="14">
        <v>44287</v>
      </c>
      <c r="N1972" s="14">
        <v>44287</v>
      </c>
      <c r="P1972">
        <v>704181.69</v>
      </c>
      <c r="X1972" t="s">
        <v>167</v>
      </c>
      <c r="Y1972">
        <v>4</v>
      </c>
      <c r="Z1972">
        <v>4</v>
      </c>
      <c r="AA1972">
        <v>2021</v>
      </c>
      <c r="AB1972">
        <v>0</v>
      </c>
      <c r="AC1972" t="s">
        <v>8</v>
      </c>
      <c r="AD1972" t="s">
        <v>8</v>
      </c>
      <c r="AE1972">
        <v>2021</v>
      </c>
      <c r="AF1972">
        <v>2021</v>
      </c>
      <c r="AU1972"/>
    </row>
    <row r="1973" spans="1:47" x14ac:dyDescent="0.35">
      <c r="A1973" t="s">
        <v>153</v>
      </c>
      <c r="B1973" t="s">
        <v>140</v>
      </c>
      <c r="C1973" t="s">
        <v>149</v>
      </c>
      <c r="D1973" t="s">
        <v>150</v>
      </c>
      <c r="E1973" t="s">
        <v>121</v>
      </c>
      <c r="L1973" t="s">
        <v>129</v>
      </c>
      <c r="M1973" s="14">
        <v>44287</v>
      </c>
      <c r="N1973" s="14">
        <v>44287</v>
      </c>
      <c r="O1973">
        <v>3298526.98</v>
      </c>
      <c r="X1973" t="s">
        <v>140</v>
      </c>
      <c r="Y1973">
        <v>4</v>
      </c>
      <c r="Z1973">
        <v>4</v>
      </c>
      <c r="AA1973">
        <v>2021</v>
      </c>
      <c r="AB1973">
        <v>0</v>
      </c>
      <c r="AC1973" t="s">
        <v>8</v>
      </c>
      <c r="AD1973" t="s">
        <v>8</v>
      </c>
      <c r="AE1973">
        <v>2021</v>
      </c>
      <c r="AF1973">
        <v>2021</v>
      </c>
      <c r="AU1973"/>
    </row>
    <row r="1974" spans="1:47" x14ac:dyDescent="0.35">
      <c r="A1974" t="s">
        <v>148</v>
      </c>
      <c r="C1974" t="s">
        <v>149</v>
      </c>
      <c r="D1974" t="s">
        <v>150</v>
      </c>
      <c r="E1974" t="s">
        <v>121</v>
      </c>
      <c r="L1974" t="s">
        <v>129</v>
      </c>
      <c r="M1974" s="14">
        <v>44287</v>
      </c>
      <c r="N1974" s="14">
        <v>44287</v>
      </c>
      <c r="O1974">
        <v>51904.76</v>
      </c>
      <c r="X1974" t="s">
        <v>152</v>
      </c>
      <c r="Y1974">
        <v>4</v>
      </c>
      <c r="Z1974">
        <v>4</v>
      </c>
      <c r="AA1974">
        <v>2021</v>
      </c>
      <c r="AB1974">
        <v>0</v>
      </c>
      <c r="AC1974" t="s">
        <v>8</v>
      </c>
      <c r="AD1974" t="s">
        <v>8</v>
      </c>
      <c r="AE1974">
        <v>2021</v>
      </c>
      <c r="AF1974">
        <v>2021</v>
      </c>
      <c r="AU1974"/>
    </row>
    <row r="1975" spans="1:47" x14ac:dyDescent="0.35">
      <c r="A1975" t="s">
        <v>174</v>
      </c>
      <c r="C1975" t="s">
        <v>149</v>
      </c>
      <c r="D1975" t="s">
        <v>150</v>
      </c>
      <c r="E1975" t="s">
        <v>121</v>
      </c>
      <c r="L1975" t="s">
        <v>129</v>
      </c>
      <c r="M1975" s="14">
        <v>44287</v>
      </c>
      <c r="N1975" s="14">
        <v>44287</v>
      </c>
      <c r="O1975">
        <v>21118.87</v>
      </c>
      <c r="X1975" t="s">
        <v>157</v>
      </c>
      <c r="Y1975">
        <v>4</v>
      </c>
      <c r="Z1975">
        <v>4</v>
      </c>
      <c r="AA1975">
        <v>2021</v>
      </c>
      <c r="AB1975">
        <v>0</v>
      </c>
      <c r="AC1975" t="s">
        <v>8</v>
      </c>
      <c r="AD1975" t="s">
        <v>8</v>
      </c>
      <c r="AE1975">
        <v>2021</v>
      </c>
      <c r="AF1975">
        <v>2021</v>
      </c>
      <c r="AU1975"/>
    </row>
    <row r="1976" spans="1:47" x14ac:dyDescent="0.35">
      <c r="A1976" t="s">
        <v>136</v>
      </c>
      <c r="C1976" t="s">
        <v>149</v>
      </c>
      <c r="D1976" t="s">
        <v>150</v>
      </c>
      <c r="E1976" t="s">
        <v>121</v>
      </c>
      <c r="L1976" t="s">
        <v>129</v>
      </c>
      <c r="M1976" s="14">
        <v>44287</v>
      </c>
      <c r="N1976" s="14">
        <v>44287</v>
      </c>
      <c r="O1976">
        <v>8263285.71</v>
      </c>
      <c r="X1976" t="s">
        <v>137</v>
      </c>
      <c r="Y1976">
        <v>4</v>
      </c>
      <c r="Z1976">
        <v>4</v>
      </c>
      <c r="AA1976">
        <v>2021</v>
      </c>
      <c r="AB1976">
        <v>0</v>
      </c>
      <c r="AC1976" t="s">
        <v>8</v>
      </c>
      <c r="AD1976" t="s">
        <v>8</v>
      </c>
      <c r="AE1976">
        <v>2021</v>
      </c>
      <c r="AF1976">
        <v>2021</v>
      </c>
      <c r="AU1976"/>
    </row>
    <row r="1977" spans="1:47" x14ac:dyDescent="0.35">
      <c r="A1977" t="s">
        <v>143</v>
      </c>
      <c r="C1977" t="s">
        <v>149</v>
      </c>
      <c r="D1977" t="s">
        <v>159</v>
      </c>
      <c r="E1977" t="s">
        <v>162</v>
      </c>
      <c r="L1977" t="s">
        <v>129</v>
      </c>
      <c r="M1977" s="14">
        <v>44287</v>
      </c>
      <c r="N1977" s="14">
        <v>44287</v>
      </c>
      <c r="O1977">
        <v>455238.1</v>
      </c>
      <c r="X1977" t="s">
        <v>144</v>
      </c>
      <c r="Y1977">
        <v>4</v>
      </c>
      <c r="Z1977">
        <v>4</v>
      </c>
      <c r="AA1977">
        <v>2021</v>
      </c>
      <c r="AB1977">
        <v>0</v>
      </c>
      <c r="AC1977" t="s">
        <v>8</v>
      </c>
      <c r="AD1977" t="s">
        <v>8</v>
      </c>
      <c r="AE1977">
        <v>2021</v>
      </c>
      <c r="AF1977">
        <v>2021</v>
      </c>
      <c r="AU1977"/>
    </row>
    <row r="1978" spans="1:47" x14ac:dyDescent="0.35">
      <c r="A1978" t="s">
        <v>143</v>
      </c>
      <c r="C1978" t="s">
        <v>149</v>
      </c>
      <c r="D1978" t="s">
        <v>150</v>
      </c>
      <c r="E1978" t="s">
        <v>121</v>
      </c>
      <c r="L1978" t="s">
        <v>129</v>
      </c>
      <c r="M1978" s="14">
        <v>44287</v>
      </c>
      <c r="N1978" s="14">
        <v>44287</v>
      </c>
      <c r="O1978">
        <v>5337214.47</v>
      </c>
      <c r="X1978" t="s">
        <v>144</v>
      </c>
      <c r="Y1978">
        <v>4</v>
      </c>
      <c r="Z1978">
        <v>4</v>
      </c>
      <c r="AA1978">
        <v>2021</v>
      </c>
      <c r="AB1978">
        <v>0</v>
      </c>
      <c r="AC1978" t="s">
        <v>8</v>
      </c>
      <c r="AD1978" t="s">
        <v>8</v>
      </c>
      <c r="AE1978">
        <v>2021</v>
      </c>
      <c r="AF1978">
        <v>2021</v>
      </c>
      <c r="AU1978"/>
    </row>
    <row r="1979" spans="1:47" x14ac:dyDescent="0.35">
      <c r="A1979" t="s">
        <v>143</v>
      </c>
      <c r="C1979" t="s">
        <v>149</v>
      </c>
      <c r="D1979" t="s">
        <v>159</v>
      </c>
      <c r="E1979" t="s">
        <v>162</v>
      </c>
      <c r="L1979" t="s">
        <v>129</v>
      </c>
      <c r="M1979" s="14">
        <v>44287</v>
      </c>
      <c r="N1979" s="14">
        <v>44287</v>
      </c>
      <c r="O1979">
        <v>55000</v>
      </c>
      <c r="X1979" t="s">
        <v>144</v>
      </c>
      <c r="Y1979">
        <v>4</v>
      </c>
      <c r="Z1979">
        <v>4</v>
      </c>
      <c r="AA1979">
        <v>2021</v>
      </c>
      <c r="AB1979">
        <v>0</v>
      </c>
      <c r="AC1979" t="s">
        <v>8</v>
      </c>
      <c r="AD1979" t="s">
        <v>8</v>
      </c>
      <c r="AE1979">
        <v>2021</v>
      </c>
      <c r="AF1979">
        <v>2021</v>
      </c>
      <c r="AU1979"/>
    </row>
    <row r="1980" spans="1:47" x14ac:dyDescent="0.35">
      <c r="A1980" t="s">
        <v>123</v>
      </c>
      <c r="C1980" t="s">
        <v>149</v>
      </c>
      <c r="D1980" t="s">
        <v>159</v>
      </c>
      <c r="E1980" t="s">
        <v>121</v>
      </c>
      <c r="L1980" t="s">
        <v>129</v>
      </c>
      <c r="M1980" s="14">
        <v>44287</v>
      </c>
      <c r="N1980" s="14">
        <v>44287</v>
      </c>
      <c r="O1980">
        <v>510238.1</v>
      </c>
      <c r="X1980" t="s">
        <v>124</v>
      </c>
      <c r="Y1980">
        <v>4</v>
      </c>
      <c r="Z1980">
        <v>4</v>
      </c>
      <c r="AA1980">
        <v>2021</v>
      </c>
      <c r="AB1980">
        <v>0</v>
      </c>
      <c r="AC1980" t="s">
        <v>8</v>
      </c>
      <c r="AD1980" t="s">
        <v>8</v>
      </c>
      <c r="AE1980">
        <v>2021</v>
      </c>
      <c r="AF1980">
        <v>2021</v>
      </c>
      <c r="AU1980"/>
    </row>
    <row r="1981" spans="1:47" x14ac:dyDescent="0.35">
      <c r="A1981" t="s">
        <v>148</v>
      </c>
      <c r="C1981" t="s">
        <v>149</v>
      </c>
      <c r="D1981" t="s">
        <v>150</v>
      </c>
      <c r="E1981" t="s">
        <v>121</v>
      </c>
      <c r="L1981" t="s">
        <v>129</v>
      </c>
      <c r="M1981" s="14">
        <v>44287</v>
      </c>
      <c r="N1981" s="14">
        <v>44287</v>
      </c>
      <c r="O1981">
        <v>5547142.8600000003</v>
      </c>
      <c r="X1981" t="s">
        <v>152</v>
      </c>
      <c r="Y1981">
        <v>4</v>
      </c>
      <c r="Z1981">
        <v>4</v>
      </c>
      <c r="AA1981">
        <v>2021</v>
      </c>
      <c r="AB1981">
        <v>0</v>
      </c>
      <c r="AC1981" t="s">
        <v>8</v>
      </c>
      <c r="AD1981" t="s">
        <v>8</v>
      </c>
      <c r="AE1981">
        <v>2021</v>
      </c>
      <c r="AF1981">
        <v>2021</v>
      </c>
      <c r="AU1981"/>
    </row>
    <row r="1982" spans="1:47" x14ac:dyDescent="0.35">
      <c r="A1982" t="s">
        <v>148</v>
      </c>
      <c r="C1982" t="s">
        <v>149</v>
      </c>
      <c r="D1982" t="s">
        <v>150</v>
      </c>
      <c r="E1982" t="s">
        <v>121</v>
      </c>
      <c r="L1982" t="s">
        <v>129</v>
      </c>
      <c r="M1982" s="14">
        <v>44287</v>
      </c>
      <c r="N1982" s="14">
        <v>44287</v>
      </c>
      <c r="O1982">
        <v>78571.429999999993</v>
      </c>
      <c r="X1982" t="s">
        <v>152</v>
      </c>
      <c r="Y1982">
        <v>4</v>
      </c>
      <c r="Z1982">
        <v>4</v>
      </c>
      <c r="AA1982">
        <v>2021</v>
      </c>
      <c r="AB1982">
        <v>0</v>
      </c>
      <c r="AC1982" t="s">
        <v>8</v>
      </c>
      <c r="AD1982" t="s">
        <v>8</v>
      </c>
      <c r="AE1982">
        <v>2021</v>
      </c>
      <c r="AF1982">
        <v>2021</v>
      </c>
      <c r="AU1982"/>
    </row>
    <row r="1983" spans="1:47" x14ac:dyDescent="0.35">
      <c r="A1983" t="s">
        <v>123</v>
      </c>
      <c r="C1983" t="s">
        <v>149</v>
      </c>
      <c r="D1983" t="s">
        <v>150</v>
      </c>
      <c r="E1983" t="s">
        <v>121</v>
      </c>
      <c r="L1983" t="s">
        <v>129</v>
      </c>
      <c r="M1983" s="14">
        <v>44287</v>
      </c>
      <c r="N1983" s="14">
        <v>44287</v>
      </c>
      <c r="O1983">
        <v>5000000</v>
      </c>
      <c r="X1983" t="s">
        <v>124</v>
      </c>
      <c r="Y1983">
        <v>4</v>
      </c>
      <c r="Z1983">
        <v>4</v>
      </c>
      <c r="AA1983">
        <v>2021</v>
      </c>
      <c r="AB1983">
        <v>0</v>
      </c>
      <c r="AC1983" t="s">
        <v>8</v>
      </c>
      <c r="AD1983" t="s">
        <v>8</v>
      </c>
      <c r="AE1983">
        <v>2021</v>
      </c>
      <c r="AF1983">
        <v>2021</v>
      </c>
      <c r="AU1983"/>
    </row>
    <row r="1984" spans="1:47" x14ac:dyDescent="0.35">
      <c r="A1984" t="s">
        <v>171</v>
      </c>
      <c r="C1984" t="s">
        <v>149</v>
      </c>
      <c r="D1984" t="s">
        <v>150</v>
      </c>
      <c r="E1984" t="s">
        <v>121</v>
      </c>
      <c r="L1984" t="s">
        <v>129</v>
      </c>
      <c r="M1984" s="14">
        <v>44287</v>
      </c>
      <c r="N1984" s="14">
        <v>44287</v>
      </c>
      <c r="O1984">
        <v>8599047.6199999992</v>
      </c>
      <c r="X1984" t="s">
        <v>137</v>
      </c>
      <c r="Y1984">
        <v>4</v>
      </c>
      <c r="Z1984">
        <v>4</v>
      </c>
      <c r="AA1984">
        <v>2021</v>
      </c>
      <c r="AB1984">
        <v>0</v>
      </c>
      <c r="AC1984" t="s">
        <v>8</v>
      </c>
      <c r="AD1984" t="s">
        <v>8</v>
      </c>
      <c r="AE1984">
        <v>2021</v>
      </c>
      <c r="AF1984">
        <v>2021</v>
      </c>
      <c r="AU1984"/>
    </row>
    <row r="1985" spans="1:47" x14ac:dyDescent="0.35">
      <c r="A1985" t="s">
        <v>123</v>
      </c>
      <c r="C1985" t="s">
        <v>149</v>
      </c>
      <c r="D1985" t="s">
        <v>150</v>
      </c>
      <c r="E1985" t="s">
        <v>121</v>
      </c>
      <c r="L1985" t="s">
        <v>129</v>
      </c>
      <c r="M1985" s="14">
        <v>44287</v>
      </c>
      <c r="N1985" s="14">
        <v>44287</v>
      </c>
      <c r="O1985">
        <v>61904.76</v>
      </c>
      <c r="X1985" t="s">
        <v>124</v>
      </c>
      <c r="Y1985">
        <v>4</v>
      </c>
      <c r="Z1985">
        <v>4</v>
      </c>
      <c r="AA1985">
        <v>2021</v>
      </c>
      <c r="AB1985">
        <v>0</v>
      </c>
      <c r="AC1985" t="s">
        <v>8</v>
      </c>
      <c r="AD1985" t="s">
        <v>8</v>
      </c>
      <c r="AE1985">
        <v>2021</v>
      </c>
      <c r="AF1985">
        <v>2021</v>
      </c>
      <c r="AU1985"/>
    </row>
    <row r="1986" spans="1:47" x14ac:dyDescent="0.35">
      <c r="A1986" t="s">
        <v>208</v>
      </c>
      <c r="C1986" t="s">
        <v>149</v>
      </c>
      <c r="D1986" t="s">
        <v>150</v>
      </c>
      <c r="E1986" t="s">
        <v>121</v>
      </c>
      <c r="L1986" t="s">
        <v>129</v>
      </c>
      <c r="M1986" s="14">
        <v>44287</v>
      </c>
      <c r="N1986" s="14">
        <v>44287</v>
      </c>
      <c r="O1986">
        <v>43095.24</v>
      </c>
      <c r="X1986" t="s">
        <v>157</v>
      </c>
      <c r="Y1986">
        <v>4</v>
      </c>
      <c r="Z1986">
        <v>4</v>
      </c>
      <c r="AA1986">
        <v>2021</v>
      </c>
      <c r="AB1986">
        <v>0</v>
      </c>
      <c r="AC1986" t="s">
        <v>8</v>
      </c>
      <c r="AD1986" t="s">
        <v>8</v>
      </c>
      <c r="AE1986">
        <v>2021</v>
      </c>
      <c r="AF1986">
        <v>2021</v>
      </c>
      <c r="AU1986"/>
    </row>
    <row r="1987" spans="1:47" x14ac:dyDescent="0.35">
      <c r="A1987" t="s">
        <v>148</v>
      </c>
      <c r="C1987" t="s">
        <v>149</v>
      </c>
      <c r="D1987" t="s">
        <v>150</v>
      </c>
      <c r="E1987" t="s">
        <v>121</v>
      </c>
      <c r="L1987" t="s">
        <v>129</v>
      </c>
      <c r="M1987" s="14">
        <v>44287</v>
      </c>
      <c r="N1987" s="14">
        <v>44287</v>
      </c>
      <c r="O1987">
        <v>945238.1</v>
      </c>
      <c r="X1987" t="s">
        <v>152</v>
      </c>
      <c r="Y1987">
        <v>4</v>
      </c>
      <c r="Z1987">
        <v>4</v>
      </c>
      <c r="AA1987">
        <v>2021</v>
      </c>
      <c r="AB1987">
        <v>0</v>
      </c>
      <c r="AC1987" t="s">
        <v>8</v>
      </c>
      <c r="AD1987" t="s">
        <v>8</v>
      </c>
      <c r="AE1987">
        <v>2021</v>
      </c>
      <c r="AF1987">
        <v>2021</v>
      </c>
      <c r="AU1987"/>
    </row>
    <row r="1988" spans="1:47" x14ac:dyDescent="0.35">
      <c r="A1988" t="s">
        <v>193</v>
      </c>
      <c r="B1988" t="s">
        <v>29</v>
      </c>
      <c r="C1988" t="s">
        <v>149</v>
      </c>
      <c r="D1988" t="s">
        <v>159</v>
      </c>
      <c r="E1988" t="s">
        <v>162</v>
      </c>
      <c r="G1988" t="s">
        <v>1</v>
      </c>
      <c r="K1988" t="s">
        <v>185</v>
      </c>
      <c r="L1988" t="s">
        <v>122</v>
      </c>
      <c r="M1988" s="14">
        <v>44287</v>
      </c>
      <c r="N1988" s="14">
        <v>44287</v>
      </c>
      <c r="O1988">
        <v>0</v>
      </c>
      <c r="P1988">
        <v>357.14</v>
      </c>
      <c r="R1988">
        <v>2110700000</v>
      </c>
      <c r="S1988">
        <v>162700000</v>
      </c>
      <c r="V1988" t="s">
        <v>193</v>
      </c>
      <c r="W1988" t="s">
        <v>200</v>
      </c>
      <c r="X1988" t="s">
        <v>161</v>
      </c>
      <c r="Y1988">
        <v>4</v>
      </c>
      <c r="Z1988">
        <v>4</v>
      </c>
      <c r="AA1988">
        <v>2021</v>
      </c>
      <c r="AB1988">
        <v>357.14</v>
      </c>
      <c r="AC1988" t="s">
        <v>16</v>
      </c>
      <c r="AD1988" t="s">
        <v>72</v>
      </c>
      <c r="AE1988">
        <v>2021</v>
      </c>
      <c r="AF1988">
        <v>2021</v>
      </c>
      <c r="AU1988"/>
    </row>
    <row r="1989" spans="1:47" x14ac:dyDescent="0.35">
      <c r="A1989" t="s">
        <v>193</v>
      </c>
      <c r="B1989" t="s">
        <v>29</v>
      </c>
      <c r="C1989" t="s">
        <v>149</v>
      </c>
      <c r="D1989" t="s">
        <v>159</v>
      </c>
      <c r="E1989" t="s">
        <v>162</v>
      </c>
      <c r="G1989" t="s">
        <v>1</v>
      </c>
      <c r="K1989" t="s">
        <v>185</v>
      </c>
      <c r="L1989" t="s">
        <v>122</v>
      </c>
      <c r="M1989" s="14">
        <v>44287</v>
      </c>
      <c r="N1989" s="14">
        <v>44287</v>
      </c>
      <c r="O1989">
        <v>0</v>
      </c>
      <c r="P1989">
        <v>59.52</v>
      </c>
      <c r="R1989">
        <v>2110700000</v>
      </c>
      <c r="S1989">
        <v>161800000</v>
      </c>
      <c r="V1989" t="s">
        <v>193</v>
      </c>
      <c r="W1989" t="s">
        <v>197</v>
      </c>
      <c r="X1989" t="s">
        <v>161</v>
      </c>
      <c r="Y1989">
        <v>4</v>
      </c>
      <c r="Z1989">
        <v>4</v>
      </c>
      <c r="AA1989">
        <v>2021</v>
      </c>
      <c r="AB1989">
        <v>59.52</v>
      </c>
      <c r="AC1989" t="s">
        <v>16</v>
      </c>
      <c r="AD1989" t="s">
        <v>72</v>
      </c>
      <c r="AE1989">
        <v>2021</v>
      </c>
      <c r="AF1989">
        <v>2021</v>
      </c>
      <c r="AU1989"/>
    </row>
    <row r="1990" spans="1:47" x14ac:dyDescent="0.35">
      <c r="A1990" t="s">
        <v>193</v>
      </c>
      <c r="B1990" t="s">
        <v>29</v>
      </c>
      <c r="C1990" t="s">
        <v>149</v>
      </c>
      <c r="D1990" t="s">
        <v>159</v>
      </c>
      <c r="E1990" t="s">
        <v>162</v>
      </c>
      <c r="G1990" t="s">
        <v>1</v>
      </c>
      <c r="K1990" t="s">
        <v>185</v>
      </c>
      <c r="L1990" t="s">
        <v>122</v>
      </c>
      <c r="M1990" s="14">
        <v>44287</v>
      </c>
      <c r="N1990" s="14">
        <v>44287</v>
      </c>
      <c r="O1990">
        <v>0</v>
      </c>
      <c r="P1990">
        <v>119.05</v>
      </c>
      <c r="R1990">
        <v>2110700000</v>
      </c>
      <c r="S1990">
        <v>162600000</v>
      </c>
      <c r="V1990" t="s">
        <v>193</v>
      </c>
      <c r="W1990" t="s">
        <v>196</v>
      </c>
      <c r="X1990" t="s">
        <v>161</v>
      </c>
      <c r="Y1990">
        <v>4</v>
      </c>
      <c r="Z1990">
        <v>4</v>
      </c>
      <c r="AA1990">
        <v>2021</v>
      </c>
      <c r="AB1990">
        <v>119.05</v>
      </c>
      <c r="AC1990" t="s">
        <v>16</v>
      </c>
      <c r="AD1990" t="s">
        <v>72</v>
      </c>
      <c r="AE1990">
        <v>2021</v>
      </c>
      <c r="AF1990">
        <v>2021</v>
      </c>
      <c r="AU1990"/>
    </row>
    <row r="1991" spans="1:47" x14ac:dyDescent="0.35">
      <c r="A1991" t="s">
        <v>193</v>
      </c>
      <c r="B1991" t="s">
        <v>29</v>
      </c>
      <c r="C1991" t="s">
        <v>149</v>
      </c>
      <c r="D1991" t="s">
        <v>159</v>
      </c>
      <c r="E1991" t="s">
        <v>162</v>
      </c>
      <c r="G1991" t="s">
        <v>1</v>
      </c>
      <c r="K1991" t="s">
        <v>185</v>
      </c>
      <c r="L1991" t="s">
        <v>122</v>
      </c>
      <c r="M1991" s="14">
        <v>44287</v>
      </c>
      <c r="N1991" s="14">
        <v>44287</v>
      </c>
      <c r="O1991">
        <v>0</v>
      </c>
      <c r="P1991">
        <v>164.29</v>
      </c>
      <c r="R1991">
        <v>2110700000</v>
      </c>
      <c r="S1991">
        <v>161900000</v>
      </c>
      <c r="V1991" t="s">
        <v>193</v>
      </c>
      <c r="W1991" t="s">
        <v>199</v>
      </c>
      <c r="X1991" t="s">
        <v>161</v>
      </c>
      <c r="Y1991">
        <v>4</v>
      </c>
      <c r="Z1991">
        <v>4</v>
      </c>
      <c r="AA1991">
        <v>2021</v>
      </c>
      <c r="AB1991">
        <v>164.29</v>
      </c>
      <c r="AC1991" t="s">
        <v>16</v>
      </c>
      <c r="AD1991" t="s">
        <v>72</v>
      </c>
      <c r="AE1991">
        <v>2021</v>
      </c>
      <c r="AF1991">
        <v>2021</v>
      </c>
      <c r="AU1991"/>
    </row>
    <row r="1992" spans="1:47" x14ac:dyDescent="0.35">
      <c r="A1992" t="s">
        <v>160</v>
      </c>
      <c r="B1992" t="s">
        <v>25</v>
      </c>
      <c r="C1992" t="s">
        <v>149</v>
      </c>
      <c r="D1992" t="s">
        <v>159</v>
      </c>
      <c r="E1992" t="s">
        <v>162</v>
      </c>
      <c r="G1992" t="s">
        <v>1</v>
      </c>
      <c r="K1992" t="s">
        <v>185</v>
      </c>
      <c r="L1992" t="s">
        <v>122</v>
      </c>
      <c r="M1992" s="14">
        <v>44287</v>
      </c>
      <c r="N1992" s="14">
        <v>44287</v>
      </c>
      <c r="O1992">
        <v>0</v>
      </c>
      <c r="P1992">
        <v>144.32</v>
      </c>
      <c r="R1992">
        <v>2110672000</v>
      </c>
      <c r="S1992">
        <v>161600000</v>
      </c>
      <c r="V1992" t="s">
        <v>160</v>
      </c>
      <c r="W1992" t="s">
        <v>198</v>
      </c>
      <c r="X1992" t="s">
        <v>161</v>
      </c>
      <c r="Y1992">
        <v>4</v>
      </c>
      <c r="Z1992">
        <v>4</v>
      </c>
      <c r="AA1992">
        <v>2021</v>
      </c>
      <c r="AB1992">
        <v>144.32</v>
      </c>
      <c r="AC1992" t="s">
        <v>16</v>
      </c>
      <c r="AD1992" t="s">
        <v>72</v>
      </c>
      <c r="AE1992">
        <v>2021</v>
      </c>
      <c r="AF1992">
        <v>2021</v>
      </c>
      <c r="AU1992"/>
    </row>
    <row r="1993" spans="1:47" x14ac:dyDescent="0.35">
      <c r="A1993" t="s">
        <v>160</v>
      </c>
      <c r="B1993" t="s">
        <v>25</v>
      </c>
      <c r="C1993" t="s">
        <v>149</v>
      </c>
      <c r="D1993" t="s">
        <v>159</v>
      </c>
      <c r="E1993" t="s">
        <v>162</v>
      </c>
      <c r="G1993" t="s">
        <v>1</v>
      </c>
      <c r="K1993" t="s">
        <v>185</v>
      </c>
      <c r="L1993" t="s">
        <v>122</v>
      </c>
      <c r="M1993" s="14">
        <v>44287</v>
      </c>
      <c r="N1993" s="14">
        <v>44287</v>
      </c>
      <c r="O1993">
        <v>0</v>
      </c>
      <c r="P1993">
        <v>127.37</v>
      </c>
      <c r="R1993">
        <v>2110672000</v>
      </c>
      <c r="S1993">
        <v>161300000</v>
      </c>
      <c r="V1993" t="s">
        <v>160</v>
      </c>
      <c r="W1993" t="s">
        <v>192</v>
      </c>
      <c r="X1993" t="s">
        <v>161</v>
      </c>
      <c r="Y1993">
        <v>4</v>
      </c>
      <c r="Z1993">
        <v>4</v>
      </c>
      <c r="AA1993">
        <v>2021</v>
      </c>
      <c r="AB1993">
        <v>127.37</v>
      </c>
      <c r="AC1993" t="s">
        <v>16</v>
      </c>
      <c r="AD1993" t="s">
        <v>72</v>
      </c>
      <c r="AE1993">
        <v>2021</v>
      </c>
      <c r="AF1993">
        <v>2021</v>
      </c>
      <c r="AU1993"/>
    </row>
    <row r="1994" spans="1:47" x14ac:dyDescent="0.35">
      <c r="A1994" t="s">
        <v>160</v>
      </c>
      <c r="B1994" t="s">
        <v>25</v>
      </c>
      <c r="C1994" t="s">
        <v>149</v>
      </c>
      <c r="D1994" t="s">
        <v>159</v>
      </c>
      <c r="E1994" t="s">
        <v>162</v>
      </c>
      <c r="G1994" t="s">
        <v>1</v>
      </c>
      <c r="K1994" t="s">
        <v>185</v>
      </c>
      <c r="L1994" t="s">
        <v>122</v>
      </c>
      <c r="M1994" s="14">
        <v>44288</v>
      </c>
      <c r="N1994" s="14">
        <v>44288</v>
      </c>
      <c r="O1994">
        <v>0</v>
      </c>
      <c r="P1994">
        <v>183.74</v>
      </c>
      <c r="R1994">
        <v>2110672000</v>
      </c>
      <c r="S1994">
        <v>161300000</v>
      </c>
      <c r="V1994" t="s">
        <v>160</v>
      </c>
      <c r="W1994" t="s">
        <v>192</v>
      </c>
      <c r="X1994" t="s">
        <v>161</v>
      </c>
      <c r="Y1994">
        <v>4</v>
      </c>
      <c r="Z1994">
        <v>4</v>
      </c>
      <c r="AA1994">
        <v>2021</v>
      </c>
      <c r="AB1994">
        <v>183.74</v>
      </c>
      <c r="AC1994" t="s">
        <v>16</v>
      </c>
      <c r="AD1994" t="s">
        <v>72</v>
      </c>
      <c r="AE1994">
        <v>2021</v>
      </c>
      <c r="AF1994">
        <v>2021</v>
      </c>
      <c r="AU1994"/>
    </row>
    <row r="1995" spans="1:47" x14ac:dyDescent="0.35">
      <c r="A1995" t="s">
        <v>160</v>
      </c>
      <c r="B1995" t="s">
        <v>25</v>
      </c>
      <c r="C1995" t="s">
        <v>149</v>
      </c>
      <c r="D1995" t="s">
        <v>159</v>
      </c>
      <c r="E1995" t="s">
        <v>162</v>
      </c>
      <c r="G1995" t="s">
        <v>1</v>
      </c>
      <c r="K1995" t="s">
        <v>185</v>
      </c>
      <c r="L1995" t="s">
        <v>122</v>
      </c>
      <c r="M1995" s="14">
        <v>44288</v>
      </c>
      <c r="N1995" s="14">
        <v>44288</v>
      </c>
      <c r="O1995">
        <v>0</v>
      </c>
      <c r="P1995">
        <v>1190.48</v>
      </c>
      <c r="R1995">
        <v>2110672000</v>
      </c>
      <c r="S1995">
        <v>161300000</v>
      </c>
      <c r="V1995" t="s">
        <v>160</v>
      </c>
      <c r="W1995" t="s">
        <v>192</v>
      </c>
      <c r="X1995" t="s">
        <v>161</v>
      </c>
      <c r="Y1995">
        <v>4</v>
      </c>
      <c r="Z1995">
        <v>4</v>
      </c>
      <c r="AA1995">
        <v>2021</v>
      </c>
      <c r="AB1995">
        <v>1190.48</v>
      </c>
      <c r="AC1995" t="s">
        <v>16</v>
      </c>
      <c r="AD1995" t="s">
        <v>72</v>
      </c>
      <c r="AE1995">
        <v>2021</v>
      </c>
      <c r="AF1995">
        <v>2021</v>
      </c>
      <c r="AU1995"/>
    </row>
    <row r="1996" spans="1:47" x14ac:dyDescent="0.35">
      <c r="A1996" t="s">
        <v>160</v>
      </c>
      <c r="B1996" t="s">
        <v>25</v>
      </c>
      <c r="C1996" t="s">
        <v>149</v>
      </c>
      <c r="D1996" t="s">
        <v>159</v>
      </c>
      <c r="E1996" t="s">
        <v>162</v>
      </c>
      <c r="G1996" t="s">
        <v>1</v>
      </c>
      <c r="K1996" t="s">
        <v>185</v>
      </c>
      <c r="L1996" t="s">
        <v>122</v>
      </c>
      <c r="M1996" s="14">
        <v>44288</v>
      </c>
      <c r="N1996" s="14">
        <v>44288</v>
      </c>
      <c r="O1996">
        <v>0</v>
      </c>
      <c r="P1996">
        <v>773.48</v>
      </c>
      <c r="R1996">
        <v>2110672000</v>
      </c>
      <c r="S1996">
        <v>161300000</v>
      </c>
      <c r="V1996" t="s">
        <v>160</v>
      </c>
      <c r="W1996" t="s">
        <v>192</v>
      </c>
      <c r="X1996" t="s">
        <v>161</v>
      </c>
      <c r="Y1996">
        <v>4</v>
      </c>
      <c r="Z1996">
        <v>4</v>
      </c>
      <c r="AA1996">
        <v>2021</v>
      </c>
      <c r="AB1996">
        <v>773.48</v>
      </c>
      <c r="AC1996" t="s">
        <v>16</v>
      </c>
      <c r="AD1996" t="s">
        <v>72</v>
      </c>
      <c r="AE1996">
        <v>2021</v>
      </c>
      <c r="AF1996">
        <v>2021</v>
      </c>
      <c r="AU1996"/>
    </row>
    <row r="1997" spans="1:47" x14ac:dyDescent="0.35">
      <c r="A1997" t="s">
        <v>160</v>
      </c>
      <c r="B1997" t="s">
        <v>25</v>
      </c>
      <c r="C1997" t="s">
        <v>149</v>
      </c>
      <c r="D1997" t="s">
        <v>159</v>
      </c>
      <c r="E1997" t="s">
        <v>162</v>
      </c>
      <c r="G1997" t="s">
        <v>1</v>
      </c>
      <c r="K1997" t="s">
        <v>185</v>
      </c>
      <c r="L1997" t="s">
        <v>122</v>
      </c>
      <c r="M1997" s="14">
        <v>44288</v>
      </c>
      <c r="N1997" s="14">
        <v>44288</v>
      </c>
      <c r="O1997">
        <v>0</v>
      </c>
      <c r="P1997">
        <v>158.56</v>
      </c>
      <c r="R1997">
        <v>2110672000</v>
      </c>
      <c r="S1997">
        <v>161600000</v>
      </c>
      <c r="V1997" t="s">
        <v>160</v>
      </c>
      <c r="W1997" t="s">
        <v>198</v>
      </c>
      <c r="X1997" t="s">
        <v>161</v>
      </c>
      <c r="Y1997">
        <v>4</v>
      </c>
      <c r="Z1997">
        <v>4</v>
      </c>
      <c r="AA1997">
        <v>2021</v>
      </c>
      <c r="AB1997">
        <v>158.56</v>
      </c>
      <c r="AC1997" t="s">
        <v>16</v>
      </c>
      <c r="AD1997" t="s">
        <v>72</v>
      </c>
      <c r="AE1997">
        <v>2021</v>
      </c>
      <c r="AF1997">
        <v>2021</v>
      </c>
      <c r="AU1997"/>
    </row>
    <row r="1998" spans="1:47" x14ac:dyDescent="0.35">
      <c r="A1998" t="s">
        <v>133</v>
      </c>
      <c r="B1998" t="s">
        <v>41</v>
      </c>
      <c r="C1998" t="s">
        <v>149</v>
      </c>
      <c r="D1998" t="s">
        <v>150</v>
      </c>
      <c r="E1998" t="s">
        <v>121</v>
      </c>
      <c r="G1998" t="s">
        <v>1</v>
      </c>
      <c r="H1998" t="s">
        <v>206</v>
      </c>
      <c r="K1998" t="s">
        <v>185</v>
      </c>
      <c r="L1998" t="s">
        <v>122</v>
      </c>
      <c r="M1998" s="14">
        <v>44288</v>
      </c>
      <c r="N1998" s="14">
        <v>44288</v>
      </c>
      <c r="O1998">
        <v>0</v>
      </c>
      <c r="P1998">
        <v>-196.56</v>
      </c>
      <c r="R1998">
        <v>2220110000</v>
      </c>
      <c r="S1998">
        <v>161001000</v>
      </c>
      <c r="V1998" t="s">
        <v>133</v>
      </c>
      <c r="W1998" t="s">
        <v>195</v>
      </c>
      <c r="X1998" t="s">
        <v>134</v>
      </c>
      <c r="Y1998">
        <v>4</v>
      </c>
      <c r="Z1998">
        <v>4</v>
      </c>
      <c r="AA1998">
        <v>2021</v>
      </c>
      <c r="AB1998">
        <v>196.56</v>
      </c>
      <c r="AC1998" t="s">
        <v>16</v>
      </c>
      <c r="AD1998" t="s">
        <v>239</v>
      </c>
      <c r="AE1998">
        <v>2021</v>
      </c>
      <c r="AF1998">
        <v>2021</v>
      </c>
      <c r="AU1998"/>
    </row>
    <row r="1999" spans="1:47" x14ac:dyDescent="0.35">
      <c r="A1999" t="s">
        <v>193</v>
      </c>
      <c r="B1999" t="s">
        <v>29</v>
      </c>
      <c r="C1999" t="s">
        <v>149</v>
      </c>
      <c r="D1999" t="s">
        <v>159</v>
      </c>
      <c r="E1999" t="s">
        <v>162</v>
      </c>
      <c r="G1999" t="s">
        <v>1</v>
      </c>
      <c r="K1999" t="s">
        <v>185</v>
      </c>
      <c r="L1999" t="s">
        <v>122</v>
      </c>
      <c r="M1999" s="14">
        <v>44288</v>
      </c>
      <c r="N1999" s="14">
        <v>44288</v>
      </c>
      <c r="O1999">
        <v>0</v>
      </c>
      <c r="P1999">
        <v>119.05</v>
      </c>
      <c r="R1999">
        <v>2110700000</v>
      </c>
      <c r="S1999">
        <v>162300000</v>
      </c>
      <c r="V1999" t="s">
        <v>193</v>
      </c>
      <c r="W1999" t="s">
        <v>209</v>
      </c>
      <c r="X1999" t="s">
        <v>161</v>
      </c>
      <c r="Y1999">
        <v>4</v>
      </c>
      <c r="Z1999">
        <v>4</v>
      </c>
      <c r="AA1999">
        <v>2021</v>
      </c>
      <c r="AB1999">
        <v>119.05</v>
      </c>
      <c r="AC1999" t="s">
        <v>16</v>
      </c>
      <c r="AD1999" t="s">
        <v>72</v>
      </c>
      <c r="AE1999">
        <v>2021</v>
      </c>
      <c r="AF1999">
        <v>2021</v>
      </c>
      <c r="AU1999"/>
    </row>
    <row r="2000" spans="1:47" x14ac:dyDescent="0.35">
      <c r="A2000" t="s">
        <v>171</v>
      </c>
      <c r="C2000" t="s">
        <v>149</v>
      </c>
      <c r="D2000" t="s">
        <v>150</v>
      </c>
      <c r="E2000" t="s">
        <v>162</v>
      </c>
      <c r="K2000" t="s">
        <v>185</v>
      </c>
      <c r="L2000" t="s">
        <v>122</v>
      </c>
      <c r="M2000" s="14">
        <v>44291</v>
      </c>
      <c r="N2000" s="14">
        <v>44291</v>
      </c>
      <c r="P2000">
        <v>11241.25</v>
      </c>
      <c r="X2000" t="s">
        <v>137</v>
      </c>
      <c r="Y2000">
        <v>4</v>
      </c>
      <c r="Z2000">
        <v>4</v>
      </c>
      <c r="AA2000">
        <v>2021</v>
      </c>
      <c r="AB2000">
        <v>0</v>
      </c>
      <c r="AC2000" t="s">
        <v>8</v>
      </c>
      <c r="AD2000" t="s">
        <v>8</v>
      </c>
      <c r="AE2000">
        <v>2021</v>
      </c>
      <c r="AF2000">
        <v>2021</v>
      </c>
      <c r="AU2000"/>
    </row>
    <row r="2001" spans="1:47" x14ac:dyDescent="0.35">
      <c r="A2001" t="s">
        <v>163</v>
      </c>
      <c r="C2001" t="s">
        <v>149</v>
      </c>
      <c r="D2001" t="s">
        <v>150</v>
      </c>
      <c r="E2001" t="s">
        <v>121</v>
      </c>
      <c r="J2001" t="s">
        <v>6</v>
      </c>
      <c r="K2001" t="s">
        <v>185</v>
      </c>
      <c r="L2001" t="s">
        <v>122</v>
      </c>
      <c r="M2001" s="14">
        <v>44278</v>
      </c>
      <c r="N2001" s="14">
        <v>44291</v>
      </c>
      <c r="P2001">
        <v>163.66</v>
      </c>
      <c r="X2001" t="s">
        <v>164</v>
      </c>
      <c r="Y2001">
        <v>3</v>
      </c>
      <c r="Z2001">
        <v>4</v>
      </c>
      <c r="AA2001">
        <v>2021</v>
      </c>
      <c r="AB2001">
        <v>0</v>
      </c>
      <c r="AC2001" t="s">
        <v>8</v>
      </c>
      <c r="AD2001" t="s">
        <v>8</v>
      </c>
      <c r="AE2001">
        <v>2021</v>
      </c>
      <c r="AF2001">
        <v>2021</v>
      </c>
      <c r="AU2001"/>
    </row>
    <row r="2002" spans="1:47" x14ac:dyDescent="0.35">
      <c r="A2002" t="s">
        <v>141</v>
      </c>
      <c r="C2002" t="s">
        <v>149</v>
      </c>
      <c r="D2002" t="s">
        <v>150</v>
      </c>
      <c r="E2002" t="s">
        <v>121</v>
      </c>
      <c r="J2002" t="s">
        <v>6</v>
      </c>
      <c r="K2002" t="s">
        <v>185</v>
      </c>
      <c r="L2002" t="s">
        <v>122</v>
      </c>
      <c r="M2002" s="14">
        <v>44279</v>
      </c>
      <c r="N2002" s="14">
        <v>44291</v>
      </c>
      <c r="P2002">
        <v>11077.6</v>
      </c>
      <c r="X2002" t="s">
        <v>142</v>
      </c>
      <c r="Y2002">
        <v>3</v>
      </c>
      <c r="Z2002">
        <v>4</v>
      </c>
      <c r="AA2002">
        <v>2021</v>
      </c>
      <c r="AB2002">
        <v>0</v>
      </c>
      <c r="AC2002" t="s">
        <v>8</v>
      </c>
      <c r="AD2002" t="s">
        <v>8</v>
      </c>
      <c r="AE2002">
        <v>2021</v>
      </c>
      <c r="AF2002">
        <v>2021</v>
      </c>
      <c r="AU2002"/>
    </row>
    <row r="2003" spans="1:47" x14ac:dyDescent="0.35">
      <c r="A2003" t="s">
        <v>160</v>
      </c>
      <c r="B2003" t="s">
        <v>25</v>
      </c>
      <c r="C2003" t="s">
        <v>149</v>
      </c>
      <c r="D2003" t="s">
        <v>159</v>
      </c>
      <c r="E2003" t="s">
        <v>162</v>
      </c>
      <c r="G2003" t="s">
        <v>1</v>
      </c>
      <c r="K2003" t="s">
        <v>185</v>
      </c>
      <c r="L2003" t="s">
        <v>122</v>
      </c>
      <c r="M2003" s="14">
        <v>44291</v>
      </c>
      <c r="N2003" s="14">
        <v>44291</v>
      </c>
      <c r="O2003">
        <v>0</v>
      </c>
      <c r="P2003">
        <v>299.14</v>
      </c>
      <c r="R2003">
        <v>2110672000</v>
      </c>
      <c r="S2003">
        <v>161600000</v>
      </c>
      <c r="V2003" t="s">
        <v>160</v>
      </c>
      <c r="W2003" t="s">
        <v>198</v>
      </c>
      <c r="X2003" t="s">
        <v>161</v>
      </c>
      <c r="Y2003">
        <v>4</v>
      </c>
      <c r="Z2003">
        <v>4</v>
      </c>
      <c r="AA2003">
        <v>2021</v>
      </c>
      <c r="AB2003">
        <v>299.14</v>
      </c>
      <c r="AC2003" t="s">
        <v>16</v>
      </c>
      <c r="AD2003" t="s">
        <v>72</v>
      </c>
      <c r="AE2003">
        <v>2021</v>
      </c>
      <c r="AF2003">
        <v>2021</v>
      </c>
      <c r="AU2003"/>
    </row>
    <row r="2004" spans="1:47" x14ac:dyDescent="0.35">
      <c r="A2004" t="s">
        <v>160</v>
      </c>
      <c r="B2004" t="s">
        <v>25</v>
      </c>
      <c r="C2004" t="s">
        <v>149</v>
      </c>
      <c r="D2004" t="s">
        <v>159</v>
      </c>
      <c r="E2004" t="s">
        <v>162</v>
      </c>
      <c r="G2004" t="s">
        <v>1</v>
      </c>
      <c r="K2004" t="s">
        <v>185</v>
      </c>
      <c r="L2004" t="s">
        <v>122</v>
      </c>
      <c r="M2004" s="14">
        <v>44291</v>
      </c>
      <c r="N2004" s="14">
        <v>44291</v>
      </c>
      <c r="O2004">
        <v>0</v>
      </c>
      <c r="P2004">
        <v>371.31</v>
      </c>
      <c r="R2004">
        <v>2110672000</v>
      </c>
      <c r="S2004">
        <v>161300000</v>
      </c>
      <c r="V2004" t="s">
        <v>160</v>
      </c>
      <c r="W2004" t="s">
        <v>192</v>
      </c>
      <c r="X2004" t="s">
        <v>161</v>
      </c>
      <c r="Y2004">
        <v>4</v>
      </c>
      <c r="Z2004">
        <v>4</v>
      </c>
      <c r="AA2004">
        <v>2021</v>
      </c>
      <c r="AB2004">
        <v>371.31</v>
      </c>
      <c r="AC2004" t="s">
        <v>16</v>
      </c>
      <c r="AD2004" t="s">
        <v>72</v>
      </c>
      <c r="AE2004">
        <v>2021</v>
      </c>
      <c r="AF2004">
        <v>2021</v>
      </c>
      <c r="AU2004"/>
    </row>
    <row r="2005" spans="1:47" x14ac:dyDescent="0.35">
      <c r="A2005" t="s">
        <v>193</v>
      </c>
      <c r="B2005" t="s">
        <v>29</v>
      </c>
      <c r="C2005" t="s">
        <v>149</v>
      </c>
      <c r="D2005" t="s">
        <v>159</v>
      </c>
      <c r="E2005" t="s">
        <v>162</v>
      </c>
      <c r="G2005" t="s">
        <v>1</v>
      </c>
      <c r="K2005" t="s">
        <v>185</v>
      </c>
      <c r="L2005" t="s">
        <v>122</v>
      </c>
      <c r="M2005" s="14">
        <v>44291</v>
      </c>
      <c r="N2005" s="14">
        <v>44291</v>
      </c>
      <c r="O2005">
        <v>0</v>
      </c>
      <c r="P2005">
        <v>130.94999999999999</v>
      </c>
      <c r="R2005">
        <v>2110700000</v>
      </c>
      <c r="S2005">
        <v>161900000</v>
      </c>
      <c r="V2005" t="s">
        <v>193</v>
      </c>
      <c r="W2005" t="s">
        <v>199</v>
      </c>
      <c r="X2005" t="s">
        <v>161</v>
      </c>
      <c r="Y2005">
        <v>4</v>
      </c>
      <c r="Z2005">
        <v>4</v>
      </c>
      <c r="AA2005">
        <v>2021</v>
      </c>
      <c r="AB2005">
        <v>130.94999999999999</v>
      </c>
      <c r="AC2005" t="s">
        <v>16</v>
      </c>
      <c r="AD2005" t="s">
        <v>72</v>
      </c>
      <c r="AE2005">
        <v>2021</v>
      </c>
      <c r="AF2005">
        <v>2021</v>
      </c>
      <c r="AU2005"/>
    </row>
    <row r="2006" spans="1:47" x14ac:dyDescent="0.35">
      <c r="A2006" t="s">
        <v>160</v>
      </c>
      <c r="B2006" t="s">
        <v>28</v>
      </c>
      <c r="C2006" t="s">
        <v>149</v>
      </c>
      <c r="D2006" t="s">
        <v>159</v>
      </c>
      <c r="E2006" t="s">
        <v>162</v>
      </c>
      <c r="G2006" t="s">
        <v>1</v>
      </c>
      <c r="K2006" t="s">
        <v>185</v>
      </c>
      <c r="L2006" t="s">
        <v>122</v>
      </c>
      <c r="M2006" s="14">
        <v>44291</v>
      </c>
      <c r="N2006" s="14">
        <v>44291</v>
      </c>
      <c r="O2006">
        <v>0</v>
      </c>
      <c r="P2006">
        <v>451.02</v>
      </c>
      <c r="R2006">
        <v>2110672000</v>
      </c>
      <c r="S2006">
        <v>161600000</v>
      </c>
      <c r="V2006" t="s">
        <v>160</v>
      </c>
      <c r="W2006" t="s">
        <v>198</v>
      </c>
      <c r="X2006" t="s">
        <v>161</v>
      </c>
      <c r="Y2006">
        <v>4</v>
      </c>
      <c r="Z2006">
        <v>4</v>
      </c>
      <c r="AA2006">
        <v>2021</v>
      </c>
      <c r="AB2006">
        <v>451.02</v>
      </c>
      <c r="AC2006" t="s">
        <v>16</v>
      </c>
      <c r="AD2006" t="s">
        <v>72</v>
      </c>
      <c r="AE2006">
        <v>2021</v>
      </c>
      <c r="AF2006">
        <v>2021</v>
      </c>
      <c r="AU2006"/>
    </row>
    <row r="2007" spans="1:47" x14ac:dyDescent="0.35">
      <c r="A2007" t="s">
        <v>133</v>
      </c>
      <c r="B2007" t="s">
        <v>41</v>
      </c>
      <c r="C2007" t="s">
        <v>149</v>
      </c>
      <c r="D2007" t="s">
        <v>150</v>
      </c>
      <c r="E2007" t="s">
        <v>121</v>
      </c>
      <c r="G2007" t="s">
        <v>1</v>
      </c>
      <c r="H2007" t="s">
        <v>206</v>
      </c>
      <c r="K2007" t="s">
        <v>185</v>
      </c>
      <c r="L2007" t="s">
        <v>122</v>
      </c>
      <c r="M2007" s="14">
        <v>44291</v>
      </c>
      <c r="N2007" s="14">
        <v>44291</v>
      </c>
      <c r="O2007">
        <v>0</v>
      </c>
      <c r="P2007">
        <v>-2838.1</v>
      </c>
      <c r="R2007">
        <v>2220110000</v>
      </c>
      <c r="S2007">
        <v>161001000</v>
      </c>
      <c r="V2007" t="s">
        <v>133</v>
      </c>
      <c r="W2007" t="s">
        <v>195</v>
      </c>
      <c r="X2007" t="s">
        <v>134</v>
      </c>
      <c r="Y2007">
        <v>4</v>
      </c>
      <c r="Z2007">
        <v>4</v>
      </c>
      <c r="AA2007">
        <v>2021</v>
      </c>
      <c r="AB2007">
        <v>2838.1</v>
      </c>
      <c r="AC2007" t="s">
        <v>16</v>
      </c>
      <c r="AD2007" t="s">
        <v>239</v>
      </c>
      <c r="AE2007">
        <v>2021</v>
      </c>
      <c r="AF2007">
        <v>2021</v>
      </c>
      <c r="AU2007"/>
    </row>
    <row r="2008" spans="1:47" x14ac:dyDescent="0.35">
      <c r="A2008" t="s">
        <v>133</v>
      </c>
      <c r="B2008" t="s">
        <v>42</v>
      </c>
      <c r="C2008" t="s">
        <v>149</v>
      </c>
      <c r="D2008" t="s">
        <v>150</v>
      </c>
      <c r="E2008" t="s">
        <v>121</v>
      </c>
      <c r="G2008" t="s">
        <v>1</v>
      </c>
      <c r="H2008" t="s">
        <v>206</v>
      </c>
      <c r="K2008" t="s">
        <v>185</v>
      </c>
      <c r="L2008" t="s">
        <v>122</v>
      </c>
      <c r="M2008" s="14">
        <v>44291</v>
      </c>
      <c r="N2008" s="14">
        <v>44291</v>
      </c>
      <c r="O2008">
        <v>0</v>
      </c>
      <c r="P2008">
        <v>-23497.62</v>
      </c>
      <c r="R2008">
        <v>2220120000</v>
      </c>
      <c r="S2008">
        <v>161001000</v>
      </c>
      <c r="V2008" t="s">
        <v>133</v>
      </c>
      <c r="W2008" t="s">
        <v>195</v>
      </c>
      <c r="X2008" t="s">
        <v>134</v>
      </c>
      <c r="Y2008">
        <v>4</v>
      </c>
      <c r="Z2008">
        <v>4</v>
      </c>
      <c r="AA2008">
        <v>2021</v>
      </c>
      <c r="AB2008">
        <v>23497.62</v>
      </c>
      <c r="AC2008" t="s">
        <v>16</v>
      </c>
      <c r="AD2008" t="s">
        <v>239</v>
      </c>
      <c r="AE2008">
        <v>2021</v>
      </c>
      <c r="AF2008">
        <v>2021</v>
      </c>
      <c r="AU2008"/>
    </row>
    <row r="2009" spans="1:47" x14ac:dyDescent="0.35">
      <c r="A2009" t="s">
        <v>130</v>
      </c>
      <c r="B2009" t="s">
        <v>24</v>
      </c>
      <c r="C2009" t="s">
        <v>149</v>
      </c>
      <c r="D2009" t="s">
        <v>150</v>
      </c>
      <c r="E2009" t="s">
        <v>121</v>
      </c>
      <c r="G2009" t="s">
        <v>1</v>
      </c>
      <c r="H2009" t="s">
        <v>206</v>
      </c>
      <c r="K2009" t="s">
        <v>185</v>
      </c>
      <c r="L2009" t="s">
        <v>122</v>
      </c>
      <c r="M2009" s="14">
        <v>44291</v>
      </c>
      <c r="N2009" s="14">
        <v>44291</v>
      </c>
      <c r="O2009">
        <v>0</v>
      </c>
      <c r="P2009">
        <v>-229.71</v>
      </c>
      <c r="R2009">
        <v>2221504000</v>
      </c>
      <c r="S2009">
        <v>161600000</v>
      </c>
      <c r="V2009" t="s">
        <v>130</v>
      </c>
      <c r="W2009" t="s">
        <v>198</v>
      </c>
      <c r="X2009" t="s">
        <v>119</v>
      </c>
      <c r="Y2009">
        <v>4</v>
      </c>
      <c r="Z2009">
        <v>4</v>
      </c>
      <c r="AA2009">
        <v>2021</v>
      </c>
      <c r="AB2009">
        <v>229.71</v>
      </c>
      <c r="AC2009" t="s">
        <v>16</v>
      </c>
      <c r="AD2009" t="s">
        <v>10</v>
      </c>
      <c r="AE2009">
        <v>2021</v>
      </c>
      <c r="AF2009">
        <v>2021</v>
      </c>
      <c r="AU2009"/>
    </row>
    <row r="2010" spans="1:47" x14ac:dyDescent="0.35">
      <c r="A2010" t="s">
        <v>160</v>
      </c>
      <c r="B2010" t="s">
        <v>25</v>
      </c>
      <c r="C2010" t="s">
        <v>149</v>
      </c>
      <c r="D2010" t="s">
        <v>159</v>
      </c>
      <c r="E2010" t="s">
        <v>162</v>
      </c>
      <c r="G2010" t="s">
        <v>1</v>
      </c>
      <c r="K2010" t="s">
        <v>185</v>
      </c>
      <c r="L2010" t="s">
        <v>122</v>
      </c>
      <c r="M2010" s="14">
        <v>44291</v>
      </c>
      <c r="N2010" s="14">
        <v>44291</v>
      </c>
      <c r="O2010">
        <v>0</v>
      </c>
      <c r="P2010">
        <v>2269.36</v>
      </c>
      <c r="R2010">
        <v>2110672000</v>
      </c>
      <c r="S2010">
        <v>161600000</v>
      </c>
      <c r="V2010" t="s">
        <v>160</v>
      </c>
      <c r="W2010" t="s">
        <v>198</v>
      </c>
      <c r="X2010" t="s">
        <v>161</v>
      </c>
      <c r="Y2010">
        <v>4</v>
      </c>
      <c r="Z2010">
        <v>4</v>
      </c>
      <c r="AA2010">
        <v>2021</v>
      </c>
      <c r="AB2010">
        <v>2269.36</v>
      </c>
      <c r="AC2010" t="s">
        <v>16</v>
      </c>
      <c r="AD2010" t="s">
        <v>72</v>
      </c>
      <c r="AE2010">
        <v>2021</v>
      </c>
      <c r="AF2010">
        <v>2021</v>
      </c>
      <c r="AU2010"/>
    </row>
    <row r="2011" spans="1:47" x14ac:dyDescent="0.35">
      <c r="A2011" t="s">
        <v>160</v>
      </c>
      <c r="B2011" t="s">
        <v>35</v>
      </c>
      <c r="C2011" t="s">
        <v>149</v>
      </c>
      <c r="D2011" t="s">
        <v>159</v>
      </c>
      <c r="E2011" t="s">
        <v>162</v>
      </c>
      <c r="G2011" t="s">
        <v>1</v>
      </c>
      <c r="K2011" t="s">
        <v>185</v>
      </c>
      <c r="L2011" t="s">
        <v>122</v>
      </c>
      <c r="M2011" s="14">
        <v>44291</v>
      </c>
      <c r="N2011" s="14">
        <v>44291</v>
      </c>
      <c r="O2011">
        <v>0</v>
      </c>
      <c r="P2011">
        <v>803.96</v>
      </c>
      <c r="R2011">
        <v>2110672000</v>
      </c>
      <c r="S2011">
        <v>161020000</v>
      </c>
      <c r="V2011" t="s">
        <v>160</v>
      </c>
      <c r="W2011" t="s">
        <v>194</v>
      </c>
      <c r="X2011" t="s">
        <v>161</v>
      </c>
      <c r="Y2011">
        <v>4</v>
      </c>
      <c r="Z2011">
        <v>4</v>
      </c>
      <c r="AA2011">
        <v>2021</v>
      </c>
      <c r="AB2011">
        <v>803.96</v>
      </c>
      <c r="AC2011" t="s">
        <v>16</v>
      </c>
      <c r="AD2011" t="s">
        <v>72</v>
      </c>
      <c r="AE2011">
        <v>2021</v>
      </c>
      <c r="AF2011">
        <v>2021</v>
      </c>
      <c r="AU2011"/>
    </row>
    <row r="2012" spans="1:47" x14ac:dyDescent="0.35">
      <c r="A2012" t="s">
        <v>193</v>
      </c>
      <c r="B2012" t="s">
        <v>29</v>
      </c>
      <c r="C2012" t="s">
        <v>149</v>
      </c>
      <c r="D2012" t="s">
        <v>159</v>
      </c>
      <c r="E2012" t="s">
        <v>162</v>
      </c>
      <c r="G2012" t="s">
        <v>1</v>
      </c>
      <c r="K2012" t="s">
        <v>185</v>
      </c>
      <c r="L2012" t="s">
        <v>122</v>
      </c>
      <c r="M2012" s="14">
        <v>44291</v>
      </c>
      <c r="N2012" s="14">
        <v>44291</v>
      </c>
      <c r="O2012">
        <v>0</v>
      </c>
      <c r="P2012">
        <v>101.19</v>
      </c>
      <c r="R2012">
        <v>2110700000</v>
      </c>
      <c r="S2012">
        <v>161020000</v>
      </c>
      <c r="V2012" t="s">
        <v>193</v>
      </c>
      <c r="W2012" t="s">
        <v>194</v>
      </c>
      <c r="X2012" t="s">
        <v>161</v>
      </c>
      <c r="Y2012">
        <v>4</v>
      </c>
      <c r="Z2012">
        <v>4</v>
      </c>
      <c r="AA2012">
        <v>2021</v>
      </c>
      <c r="AB2012">
        <v>101.19</v>
      </c>
      <c r="AC2012" t="s">
        <v>16</v>
      </c>
      <c r="AD2012" t="s">
        <v>72</v>
      </c>
      <c r="AE2012">
        <v>2021</v>
      </c>
      <c r="AF2012">
        <v>2021</v>
      </c>
      <c r="AU2012"/>
    </row>
    <row r="2013" spans="1:47" x14ac:dyDescent="0.35">
      <c r="A2013" t="s">
        <v>160</v>
      </c>
      <c r="B2013" t="s">
        <v>25</v>
      </c>
      <c r="C2013" t="s">
        <v>149</v>
      </c>
      <c r="D2013" t="s">
        <v>159</v>
      </c>
      <c r="E2013" t="s">
        <v>162</v>
      </c>
      <c r="G2013" t="s">
        <v>1</v>
      </c>
      <c r="K2013" t="s">
        <v>185</v>
      </c>
      <c r="L2013" t="s">
        <v>122</v>
      </c>
      <c r="M2013" s="14">
        <v>44292</v>
      </c>
      <c r="N2013" s="14">
        <v>44292</v>
      </c>
      <c r="O2013">
        <v>0</v>
      </c>
      <c r="P2013">
        <v>727.07</v>
      </c>
      <c r="R2013">
        <v>2110672000</v>
      </c>
      <c r="S2013">
        <v>161300000</v>
      </c>
      <c r="V2013" t="s">
        <v>160</v>
      </c>
      <c r="W2013" t="s">
        <v>192</v>
      </c>
      <c r="X2013" t="s">
        <v>161</v>
      </c>
      <c r="Y2013">
        <v>4</v>
      </c>
      <c r="Z2013">
        <v>4</v>
      </c>
      <c r="AA2013">
        <v>2021</v>
      </c>
      <c r="AB2013">
        <v>727.07</v>
      </c>
      <c r="AC2013" t="s">
        <v>16</v>
      </c>
      <c r="AD2013" t="s">
        <v>72</v>
      </c>
      <c r="AE2013">
        <v>2021</v>
      </c>
      <c r="AF2013">
        <v>2021</v>
      </c>
      <c r="AU2013"/>
    </row>
    <row r="2014" spans="1:47" x14ac:dyDescent="0.35">
      <c r="A2014" t="s">
        <v>160</v>
      </c>
      <c r="B2014" t="s">
        <v>28</v>
      </c>
      <c r="C2014" t="s">
        <v>149</v>
      </c>
      <c r="D2014" t="s">
        <v>159</v>
      </c>
      <c r="E2014" t="s">
        <v>162</v>
      </c>
      <c r="G2014" t="s">
        <v>1</v>
      </c>
      <c r="K2014" t="s">
        <v>185</v>
      </c>
      <c r="L2014" t="s">
        <v>122</v>
      </c>
      <c r="M2014" s="14">
        <v>44292</v>
      </c>
      <c r="N2014" s="14">
        <v>44292</v>
      </c>
      <c r="O2014">
        <v>0</v>
      </c>
      <c r="P2014">
        <v>49.92</v>
      </c>
      <c r="R2014">
        <v>2110672000</v>
      </c>
      <c r="S2014">
        <v>161900000</v>
      </c>
      <c r="V2014" t="s">
        <v>160</v>
      </c>
      <c r="W2014" t="s">
        <v>199</v>
      </c>
      <c r="X2014" t="s">
        <v>161</v>
      </c>
      <c r="Y2014">
        <v>4</v>
      </c>
      <c r="Z2014">
        <v>4</v>
      </c>
      <c r="AA2014">
        <v>2021</v>
      </c>
      <c r="AB2014">
        <v>49.92</v>
      </c>
      <c r="AC2014" t="s">
        <v>16</v>
      </c>
      <c r="AD2014" t="s">
        <v>72</v>
      </c>
      <c r="AE2014">
        <v>2021</v>
      </c>
      <c r="AF2014">
        <v>2021</v>
      </c>
      <c r="AU2014"/>
    </row>
    <row r="2015" spans="1:47" x14ac:dyDescent="0.35">
      <c r="A2015" t="s">
        <v>193</v>
      </c>
      <c r="B2015" t="s">
        <v>29</v>
      </c>
      <c r="C2015" t="s">
        <v>149</v>
      </c>
      <c r="D2015" t="s">
        <v>159</v>
      </c>
      <c r="E2015" t="s">
        <v>162</v>
      </c>
      <c r="G2015" t="s">
        <v>1</v>
      </c>
      <c r="K2015" t="s">
        <v>185</v>
      </c>
      <c r="L2015" t="s">
        <v>122</v>
      </c>
      <c r="M2015" s="14">
        <v>44292</v>
      </c>
      <c r="N2015" s="14">
        <v>44292</v>
      </c>
      <c r="O2015">
        <v>0</v>
      </c>
      <c r="P2015">
        <v>119.05</v>
      </c>
      <c r="R2015">
        <v>2110700000</v>
      </c>
      <c r="S2015">
        <v>162300000</v>
      </c>
      <c r="V2015" t="s">
        <v>193</v>
      </c>
      <c r="W2015" t="s">
        <v>209</v>
      </c>
      <c r="X2015" t="s">
        <v>161</v>
      </c>
      <c r="Y2015">
        <v>4</v>
      </c>
      <c r="Z2015">
        <v>4</v>
      </c>
      <c r="AA2015">
        <v>2021</v>
      </c>
      <c r="AB2015">
        <v>119.05</v>
      </c>
      <c r="AC2015" t="s">
        <v>16</v>
      </c>
      <c r="AD2015" t="s">
        <v>72</v>
      </c>
      <c r="AE2015">
        <v>2021</v>
      </c>
      <c r="AF2015">
        <v>2021</v>
      </c>
      <c r="AU2015"/>
    </row>
    <row r="2016" spans="1:47" x14ac:dyDescent="0.35">
      <c r="A2016" t="s">
        <v>193</v>
      </c>
      <c r="B2016" t="s">
        <v>29</v>
      </c>
      <c r="C2016" t="s">
        <v>149</v>
      </c>
      <c r="D2016" t="s">
        <v>159</v>
      </c>
      <c r="E2016" t="s">
        <v>162</v>
      </c>
      <c r="G2016" t="s">
        <v>1</v>
      </c>
      <c r="K2016" t="s">
        <v>185</v>
      </c>
      <c r="L2016" t="s">
        <v>122</v>
      </c>
      <c r="M2016" s="14">
        <v>44292</v>
      </c>
      <c r="N2016" s="14">
        <v>44292</v>
      </c>
      <c r="O2016">
        <v>0</v>
      </c>
      <c r="P2016">
        <v>161.9</v>
      </c>
      <c r="R2016">
        <v>2110700000</v>
      </c>
      <c r="S2016">
        <v>162700000</v>
      </c>
      <c r="V2016" t="s">
        <v>193</v>
      </c>
      <c r="W2016" t="s">
        <v>200</v>
      </c>
      <c r="X2016" t="s">
        <v>161</v>
      </c>
      <c r="Y2016">
        <v>4</v>
      </c>
      <c r="Z2016">
        <v>4</v>
      </c>
      <c r="AA2016">
        <v>2021</v>
      </c>
      <c r="AB2016">
        <v>161.9</v>
      </c>
      <c r="AC2016" t="s">
        <v>16</v>
      </c>
      <c r="AD2016" t="s">
        <v>72</v>
      </c>
      <c r="AE2016">
        <v>2021</v>
      </c>
      <c r="AF2016">
        <v>2021</v>
      </c>
      <c r="AU2016"/>
    </row>
    <row r="2017" spans="1:47" x14ac:dyDescent="0.35">
      <c r="A2017" t="s">
        <v>193</v>
      </c>
      <c r="B2017" t="s">
        <v>29</v>
      </c>
      <c r="C2017" t="s">
        <v>149</v>
      </c>
      <c r="D2017" t="s">
        <v>159</v>
      </c>
      <c r="E2017" t="s">
        <v>162</v>
      </c>
      <c r="G2017" t="s">
        <v>1</v>
      </c>
      <c r="K2017" t="s">
        <v>185</v>
      </c>
      <c r="L2017" t="s">
        <v>122</v>
      </c>
      <c r="M2017" s="14">
        <v>44292</v>
      </c>
      <c r="N2017" s="14">
        <v>44292</v>
      </c>
      <c r="O2017">
        <v>0</v>
      </c>
      <c r="P2017">
        <v>190.48</v>
      </c>
      <c r="R2017">
        <v>2110700000</v>
      </c>
      <c r="S2017">
        <v>161900000</v>
      </c>
      <c r="V2017" t="s">
        <v>193</v>
      </c>
      <c r="W2017" t="s">
        <v>199</v>
      </c>
      <c r="X2017" t="s">
        <v>161</v>
      </c>
      <c r="Y2017">
        <v>4</v>
      </c>
      <c r="Z2017">
        <v>4</v>
      </c>
      <c r="AA2017">
        <v>2021</v>
      </c>
      <c r="AB2017">
        <v>190.48</v>
      </c>
      <c r="AC2017" t="s">
        <v>16</v>
      </c>
      <c r="AD2017" t="s">
        <v>72</v>
      </c>
      <c r="AE2017">
        <v>2021</v>
      </c>
      <c r="AF2017">
        <v>2021</v>
      </c>
      <c r="AU2017"/>
    </row>
    <row r="2018" spans="1:47" x14ac:dyDescent="0.35">
      <c r="A2018" t="s">
        <v>160</v>
      </c>
      <c r="B2018" t="s">
        <v>25</v>
      </c>
      <c r="C2018" t="s">
        <v>149</v>
      </c>
      <c r="D2018" t="s">
        <v>159</v>
      </c>
      <c r="E2018" t="s">
        <v>162</v>
      </c>
      <c r="G2018" t="s">
        <v>1</v>
      </c>
      <c r="K2018" t="s">
        <v>185</v>
      </c>
      <c r="L2018" t="s">
        <v>122</v>
      </c>
      <c r="M2018" s="14">
        <v>44292</v>
      </c>
      <c r="N2018" s="14">
        <v>44292</v>
      </c>
      <c r="O2018">
        <v>0</v>
      </c>
      <c r="P2018">
        <v>60.35</v>
      </c>
      <c r="R2018">
        <v>2110672000</v>
      </c>
      <c r="S2018">
        <v>161600000</v>
      </c>
      <c r="V2018" t="s">
        <v>160</v>
      </c>
      <c r="W2018" t="s">
        <v>198</v>
      </c>
      <c r="X2018" t="s">
        <v>161</v>
      </c>
      <c r="Y2018">
        <v>4</v>
      </c>
      <c r="Z2018">
        <v>4</v>
      </c>
      <c r="AA2018">
        <v>2021</v>
      </c>
      <c r="AB2018">
        <v>60.35</v>
      </c>
      <c r="AC2018" t="s">
        <v>16</v>
      </c>
      <c r="AD2018" t="s">
        <v>72</v>
      </c>
      <c r="AE2018">
        <v>2021</v>
      </c>
      <c r="AF2018">
        <v>2021</v>
      </c>
      <c r="AU2018"/>
    </row>
    <row r="2019" spans="1:47" x14ac:dyDescent="0.35">
      <c r="A2019" t="s">
        <v>160</v>
      </c>
      <c r="B2019" t="s">
        <v>25</v>
      </c>
      <c r="C2019" t="s">
        <v>149</v>
      </c>
      <c r="D2019" t="s">
        <v>159</v>
      </c>
      <c r="E2019" t="s">
        <v>162</v>
      </c>
      <c r="G2019" t="s">
        <v>1</v>
      </c>
      <c r="K2019" t="s">
        <v>185</v>
      </c>
      <c r="L2019" t="s">
        <v>122</v>
      </c>
      <c r="M2019" s="14">
        <v>44292</v>
      </c>
      <c r="N2019" s="14">
        <v>44292</v>
      </c>
      <c r="O2019">
        <v>0</v>
      </c>
      <c r="P2019">
        <v>161.18</v>
      </c>
      <c r="R2019">
        <v>2110672000</v>
      </c>
      <c r="S2019">
        <v>161300000</v>
      </c>
      <c r="V2019" t="s">
        <v>160</v>
      </c>
      <c r="W2019" t="s">
        <v>192</v>
      </c>
      <c r="X2019" t="s">
        <v>161</v>
      </c>
      <c r="Y2019">
        <v>4</v>
      </c>
      <c r="Z2019">
        <v>4</v>
      </c>
      <c r="AA2019">
        <v>2021</v>
      </c>
      <c r="AB2019">
        <v>161.18</v>
      </c>
      <c r="AC2019" t="s">
        <v>16</v>
      </c>
      <c r="AD2019" t="s">
        <v>72</v>
      </c>
      <c r="AE2019">
        <v>2021</v>
      </c>
      <c r="AF2019">
        <v>2021</v>
      </c>
      <c r="AU2019"/>
    </row>
    <row r="2020" spans="1:47" x14ac:dyDescent="0.35">
      <c r="A2020" t="s">
        <v>130</v>
      </c>
      <c r="B2020" t="s">
        <v>36</v>
      </c>
      <c r="C2020" t="s">
        <v>149</v>
      </c>
      <c r="D2020" t="s">
        <v>150</v>
      </c>
      <c r="E2020" t="s">
        <v>121</v>
      </c>
      <c r="G2020" t="s">
        <v>1</v>
      </c>
      <c r="H2020" t="s">
        <v>206</v>
      </c>
      <c r="K2020" t="s">
        <v>185</v>
      </c>
      <c r="L2020" t="s">
        <v>122</v>
      </c>
      <c r="M2020" s="14">
        <v>44292</v>
      </c>
      <c r="N2020" s="14">
        <v>44292</v>
      </c>
      <c r="O2020">
        <v>0</v>
      </c>
      <c r="P2020">
        <v>-474.6</v>
      </c>
      <c r="R2020">
        <v>2221517110</v>
      </c>
      <c r="S2020">
        <v>161100000</v>
      </c>
      <c r="V2020" t="s">
        <v>130</v>
      </c>
      <c r="W2020" t="s">
        <v>212</v>
      </c>
      <c r="X2020" t="s">
        <v>119</v>
      </c>
      <c r="Y2020">
        <v>4</v>
      </c>
      <c r="Z2020">
        <v>4</v>
      </c>
      <c r="AA2020">
        <v>2021</v>
      </c>
      <c r="AB2020">
        <v>474.6</v>
      </c>
      <c r="AC2020" t="s">
        <v>16</v>
      </c>
      <c r="AD2020" t="s">
        <v>10</v>
      </c>
      <c r="AE2020">
        <v>2021</v>
      </c>
      <c r="AF2020">
        <v>2021</v>
      </c>
      <c r="AU2020"/>
    </row>
    <row r="2021" spans="1:47" x14ac:dyDescent="0.35">
      <c r="A2021" t="s">
        <v>160</v>
      </c>
      <c r="B2021" t="s">
        <v>26</v>
      </c>
      <c r="C2021" t="s">
        <v>149</v>
      </c>
      <c r="D2021" t="s">
        <v>159</v>
      </c>
      <c r="E2021" t="s">
        <v>162</v>
      </c>
      <c r="G2021" t="s">
        <v>1</v>
      </c>
      <c r="K2021" t="s">
        <v>185</v>
      </c>
      <c r="L2021" t="s">
        <v>122</v>
      </c>
      <c r="M2021" s="14">
        <v>44292</v>
      </c>
      <c r="N2021" s="14">
        <v>44292</v>
      </c>
      <c r="O2021">
        <v>0</v>
      </c>
      <c r="P2021">
        <v>65770.25</v>
      </c>
      <c r="R2021">
        <v>2110672000</v>
      </c>
      <c r="S2021">
        <v>161016000</v>
      </c>
      <c r="V2021" t="s">
        <v>160</v>
      </c>
      <c r="W2021" t="s">
        <v>201</v>
      </c>
      <c r="X2021" t="s">
        <v>161</v>
      </c>
      <c r="Y2021">
        <v>4</v>
      </c>
      <c r="Z2021">
        <v>4</v>
      </c>
      <c r="AA2021">
        <v>2021</v>
      </c>
      <c r="AB2021">
        <v>65770.25</v>
      </c>
      <c r="AC2021" t="s">
        <v>16</v>
      </c>
      <c r="AD2021" t="s">
        <v>72</v>
      </c>
      <c r="AE2021">
        <v>2021</v>
      </c>
      <c r="AF2021">
        <v>2021</v>
      </c>
      <c r="AU2021"/>
    </row>
    <row r="2022" spans="1:47" x14ac:dyDescent="0.35">
      <c r="A2022" t="s">
        <v>160</v>
      </c>
      <c r="B2022" t="s">
        <v>35</v>
      </c>
      <c r="C2022" t="s">
        <v>149</v>
      </c>
      <c r="D2022" t="s">
        <v>159</v>
      </c>
      <c r="E2022" t="s">
        <v>162</v>
      </c>
      <c r="G2022" t="s">
        <v>1</v>
      </c>
      <c r="K2022" t="s">
        <v>185</v>
      </c>
      <c r="L2022" t="s">
        <v>122</v>
      </c>
      <c r="M2022" s="14">
        <v>44292</v>
      </c>
      <c r="N2022" s="14">
        <v>44292</v>
      </c>
      <c r="O2022">
        <v>0</v>
      </c>
      <c r="P2022">
        <v>409.16</v>
      </c>
      <c r="R2022">
        <v>2110672000</v>
      </c>
      <c r="S2022">
        <v>161020000</v>
      </c>
      <c r="V2022" t="s">
        <v>160</v>
      </c>
      <c r="W2022" t="s">
        <v>194</v>
      </c>
      <c r="X2022" t="s">
        <v>161</v>
      </c>
      <c r="Y2022">
        <v>4</v>
      </c>
      <c r="Z2022">
        <v>4</v>
      </c>
      <c r="AA2022">
        <v>2021</v>
      </c>
      <c r="AB2022">
        <v>409.16</v>
      </c>
      <c r="AC2022" t="s">
        <v>16</v>
      </c>
      <c r="AD2022" t="s">
        <v>72</v>
      </c>
      <c r="AE2022">
        <v>2021</v>
      </c>
      <c r="AF2022">
        <v>2021</v>
      </c>
      <c r="AU2022"/>
    </row>
    <row r="2023" spans="1:47" x14ac:dyDescent="0.35">
      <c r="A2023" t="s">
        <v>125</v>
      </c>
      <c r="B2023" t="s">
        <v>67</v>
      </c>
      <c r="C2023" t="s">
        <v>149</v>
      </c>
      <c r="D2023" t="s">
        <v>159</v>
      </c>
      <c r="E2023" t="s">
        <v>121</v>
      </c>
      <c r="G2023" t="s">
        <v>1</v>
      </c>
      <c r="K2023" t="s">
        <v>185</v>
      </c>
      <c r="L2023" t="s">
        <v>122</v>
      </c>
      <c r="M2023" s="14">
        <v>44292</v>
      </c>
      <c r="N2023" s="14">
        <v>44292</v>
      </c>
      <c r="O2023">
        <v>0</v>
      </c>
      <c r="P2023">
        <v>13148.11</v>
      </c>
      <c r="R2023">
        <v>2220920000</v>
      </c>
      <c r="S2023">
        <v>161100000</v>
      </c>
      <c r="V2023" t="s">
        <v>125</v>
      </c>
      <c r="W2023" t="s">
        <v>212</v>
      </c>
      <c r="X2023" t="s">
        <v>124</v>
      </c>
      <c r="Y2023">
        <v>4</v>
      </c>
      <c r="Z2023">
        <v>4</v>
      </c>
      <c r="AA2023">
        <v>2021</v>
      </c>
      <c r="AB2023">
        <v>13148.11</v>
      </c>
      <c r="AC2023" t="s">
        <v>16</v>
      </c>
      <c r="AD2023" t="s">
        <v>72</v>
      </c>
      <c r="AE2023">
        <v>2021</v>
      </c>
      <c r="AF2023">
        <v>2021</v>
      </c>
      <c r="AU2023"/>
    </row>
    <row r="2024" spans="1:47" x14ac:dyDescent="0.35">
      <c r="A2024" t="s">
        <v>160</v>
      </c>
      <c r="B2024" t="s">
        <v>26</v>
      </c>
      <c r="C2024" t="s">
        <v>149</v>
      </c>
      <c r="D2024" t="s">
        <v>159</v>
      </c>
      <c r="E2024" t="s">
        <v>162</v>
      </c>
      <c r="G2024" t="s">
        <v>1</v>
      </c>
      <c r="K2024" t="s">
        <v>185</v>
      </c>
      <c r="L2024" t="s">
        <v>122</v>
      </c>
      <c r="M2024" s="14">
        <v>44292</v>
      </c>
      <c r="N2024" s="14">
        <v>44292</v>
      </c>
      <c r="O2024">
        <v>0</v>
      </c>
      <c r="P2024">
        <v>792.65</v>
      </c>
      <c r="R2024">
        <v>2110672000</v>
      </c>
      <c r="S2024">
        <v>161016000</v>
      </c>
      <c r="V2024" t="s">
        <v>160</v>
      </c>
      <c r="W2024" t="s">
        <v>201</v>
      </c>
      <c r="X2024" t="s">
        <v>161</v>
      </c>
      <c r="Y2024">
        <v>4</v>
      </c>
      <c r="Z2024">
        <v>4</v>
      </c>
      <c r="AA2024">
        <v>2021</v>
      </c>
      <c r="AB2024">
        <v>792.65</v>
      </c>
      <c r="AC2024" t="s">
        <v>16</v>
      </c>
      <c r="AD2024" t="s">
        <v>72</v>
      </c>
      <c r="AE2024">
        <v>2021</v>
      </c>
      <c r="AF2024">
        <v>2021</v>
      </c>
      <c r="AU2024"/>
    </row>
    <row r="2025" spans="1:47" x14ac:dyDescent="0.35">
      <c r="A2025" t="s">
        <v>171</v>
      </c>
      <c r="C2025" t="s">
        <v>149</v>
      </c>
      <c r="D2025" t="s">
        <v>150</v>
      </c>
      <c r="E2025" t="s">
        <v>121</v>
      </c>
      <c r="J2025" t="s">
        <v>6</v>
      </c>
      <c r="K2025" t="s">
        <v>185</v>
      </c>
      <c r="L2025" t="s">
        <v>122</v>
      </c>
      <c r="M2025" s="14">
        <v>44285</v>
      </c>
      <c r="N2025" s="14">
        <v>44293</v>
      </c>
      <c r="P2025">
        <v>11297.52</v>
      </c>
      <c r="X2025" t="s">
        <v>137</v>
      </c>
      <c r="Y2025">
        <v>3</v>
      </c>
      <c r="Z2025">
        <v>4</v>
      </c>
      <c r="AA2025">
        <v>2021</v>
      </c>
      <c r="AB2025">
        <v>0</v>
      </c>
      <c r="AC2025" t="s">
        <v>8</v>
      </c>
      <c r="AD2025" t="s">
        <v>8</v>
      </c>
      <c r="AE2025">
        <v>2021</v>
      </c>
      <c r="AF2025">
        <v>2021</v>
      </c>
      <c r="AU2025"/>
    </row>
    <row r="2026" spans="1:47" x14ac:dyDescent="0.35">
      <c r="A2026" t="s">
        <v>171</v>
      </c>
      <c r="C2026" t="s">
        <v>149</v>
      </c>
      <c r="D2026" t="s">
        <v>150</v>
      </c>
      <c r="E2026" t="s">
        <v>162</v>
      </c>
      <c r="K2026" t="s">
        <v>185</v>
      </c>
      <c r="L2026" t="s">
        <v>122</v>
      </c>
      <c r="M2026" s="14">
        <v>44293</v>
      </c>
      <c r="N2026" s="14">
        <v>44293</v>
      </c>
      <c r="P2026">
        <v>11297.52</v>
      </c>
      <c r="X2026" t="s">
        <v>137</v>
      </c>
      <c r="Y2026">
        <v>4</v>
      </c>
      <c r="Z2026">
        <v>4</v>
      </c>
      <c r="AA2026">
        <v>2021</v>
      </c>
      <c r="AB2026">
        <v>0</v>
      </c>
      <c r="AC2026" t="s">
        <v>8</v>
      </c>
      <c r="AD2026" t="s">
        <v>8</v>
      </c>
      <c r="AE2026">
        <v>2021</v>
      </c>
      <c r="AF2026">
        <v>2021</v>
      </c>
      <c r="AU2026"/>
    </row>
    <row r="2027" spans="1:47" x14ac:dyDescent="0.35">
      <c r="A2027" t="s">
        <v>130</v>
      </c>
      <c r="B2027" t="s">
        <v>54</v>
      </c>
      <c r="C2027" t="s">
        <v>149</v>
      </c>
      <c r="D2027" t="s">
        <v>150</v>
      </c>
      <c r="E2027" t="s">
        <v>121</v>
      </c>
      <c r="G2027" t="s">
        <v>1</v>
      </c>
      <c r="H2027" t="s">
        <v>206</v>
      </c>
      <c r="K2027" t="s">
        <v>185</v>
      </c>
      <c r="L2027" t="s">
        <v>122</v>
      </c>
      <c r="M2027" s="14">
        <v>44293</v>
      </c>
      <c r="N2027" s="14">
        <v>44293</v>
      </c>
      <c r="O2027">
        <v>0</v>
      </c>
      <c r="P2027">
        <v>-2380.9499999999998</v>
      </c>
      <c r="R2027">
        <v>2221517110</v>
      </c>
      <c r="S2027">
        <v>161001000</v>
      </c>
      <c r="V2027" t="s">
        <v>130</v>
      </c>
      <c r="W2027" t="s">
        <v>195</v>
      </c>
      <c r="X2027" t="s">
        <v>119</v>
      </c>
      <c r="Y2027">
        <v>4</v>
      </c>
      <c r="Z2027">
        <v>4</v>
      </c>
      <c r="AA2027">
        <v>2021</v>
      </c>
      <c r="AB2027">
        <v>2380.9499999999998</v>
      </c>
      <c r="AC2027" t="s">
        <v>16</v>
      </c>
      <c r="AD2027" t="s">
        <v>10</v>
      </c>
      <c r="AE2027">
        <v>2021</v>
      </c>
      <c r="AF2027">
        <v>2021</v>
      </c>
      <c r="AU2027"/>
    </row>
    <row r="2028" spans="1:47" x14ac:dyDescent="0.35">
      <c r="A2028" t="s">
        <v>160</v>
      </c>
      <c r="B2028" t="s">
        <v>25</v>
      </c>
      <c r="C2028" t="s">
        <v>149</v>
      </c>
      <c r="D2028" t="s">
        <v>159</v>
      </c>
      <c r="E2028" t="s">
        <v>162</v>
      </c>
      <c r="G2028" t="s">
        <v>1</v>
      </c>
      <c r="K2028" t="s">
        <v>185</v>
      </c>
      <c r="L2028" t="s">
        <v>122</v>
      </c>
      <c r="M2028" s="14">
        <v>44293</v>
      </c>
      <c r="N2028" s="14">
        <v>44293</v>
      </c>
      <c r="O2028">
        <v>0</v>
      </c>
      <c r="P2028">
        <v>164.72</v>
      </c>
      <c r="R2028">
        <v>2110672000</v>
      </c>
      <c r="S2028">
        <v>161300000</v>
      </c>
      <c r="V2028" t="s">
        <v>160</v>
      </c>
      <c r="W2028" t="s">
        <v>192</v>
      </c>
      <c r="X2028" t="s">
        <v>161</v>
      </c>
      <c r="Y2028">
        <v>4</v>
      </c>
      <c r="Z2028">
        <v>4</v>
      </c>
      <c r="AA2028">
        <v>2021</v>
      </c>
      <c r="AB2028">
        <v>164.72</v>
      </c>
      <c r="AC2028" t="s">
        <v>16</v>
      </c>
      <c r="AD2028" t="s">
        <v>72</v>
      </c>
      <c r="AE2028">
        <v>2021</v>
      </c>
      <c r="AF2028">
        <v>2021</v>
      </c>
      <c r="AU2028"/>
    </row>
    <row r="2029" spans="1:47" x14ac:dyDescent="0.35">
      <c r="A2029" t="s">
        <v>193</v>
      </c>
      <c r="B2029" t="s">
        <v>29</v>
      </c>
      <c r="C2029" t="s">
        <v>149</v>
      </c>
      <c r="D2029" t="s">
        <v>159</v>
      </c>
      <c r="E2029" t="s">
        <v>162</v>
      </c>
      <c r="G2029" t="s">
        <v>1</v>
      </c>
      <c r="K2029" t="s">
        <v>185</v>
      </c>
      <c r="L2029" t="s">
        <v>122</v>
      </c>
      <c r="M2029" s="14">
        <v>44293</v>
      </c>
      <c r="N2029" s="14">
        <v>44293</v>
      </c>
      <c r="O2029">
        <v>0</v>
      </c>
      <c r="P2029">
        <v>23.81</v>
      </c>
      <c r="R2029">
        <v>2110700000</v>
      </c>
      <c r="S2029">
        <v>161700000</v>
      </c>
      <c r="V2029" t="s">
        <v>193</v>
      </c>
      <c r="W2029" t="s">
        <v>210</v>
      </c>
      <c r="X2029" t="s">
        <v>161</v>
      </c>
      <c r="Y2029">
        <v>4</v>
      </c>
      <c r="Z2029">
        <v>4</v>
      </c>
      <c r="AA2029">
        <v>2021</v>
      </c>
      <c r="AB2029">
        <v>23.81</v>
      </c>
      <c r="AC2029" t="s">
        <v>16</v>
      </c>
      <c r="AD2029" t="s">
        <v>72</v>
      </c>
      <c r="AE2029">
        <v>2021</v>
      </c>
      <c r="AF2029">
        <v>2021</v>
      </c>
      <c r="AU2029"/>
    </row>
    <row r="2030" spans="1:47" x14ac:dyDescent="0.35">
      <c r="A2030" t="s">
        <v>160</v>
      </c>
      <c r="B2030" t="s">
        <v>25</v>
      </c>
      <c r="C2030" t="s">
        <v>149</v>
      </c>
      <c r="D2030" t="s">
        <v>159</v>
      </c>
      <c r="E2030" t="s">
        <v>162</v>
      </c>
      <c r="G2030" t="s">
        <v>1</v>
      </c>
      <c r="K2030" t="s">
        <v>185</v>
      </c>
      <c r="L2030" t="s">
        <v>122</v>
      </c>
      <c r="M2030" s="14">
        <v>44293</v>
      </c>
      <c r="N2030" s="14">
        <v>44293</v>
      </c>
      <c r="O2030">
        <v>0</v>
      </c>
      <c r="P2030">
        <v>94.46</v>
      </c>
      <c r="R2030">
        <v>2110672000</v>
      </c>
      <c r="S2030">
        <v>161600000</v>
      </c>
      <c r="V2030" t="s">
        <v>160</v>
      </c>
      <c r="W2030" t="s">
        <v>198</v>
      </c>
      <c r="X2030" t="s">
        <v>161</v>
      </c>
      <c r="Y2030">
        <v>4</v>
      </c>
      <c r="Z2030">
        <v>4</v>
      </c>
      <c r="AA2030">
        <v>2021</v>
      </c>
      <c r="AB2030">
        <v>94.46</v>
      </c>
      <c r="AC2030" t="s">
        <v>16</v>
      </c>
      <c r="AD2030" t="s">
        <v>72</v>
      </c>
      <c r="AE2030">
        <v>2021</v>
      </c>
      <c r="AF2030">
        <v>2021</v>
      </c>
      <c r="AU2030"/>
    </row>
    <row r="2031" spans="1:47" x14ac:dyDescent="0.35">
      <c r="A2031" t="s">
        <v>130</v>
      </c>
      <c r="B2031" t="s">
        <v>36</v>
      </c>
      <c r="C2031" t="s">
        <v>149</v>
      </c>
      <c r="D2031" t="s">
        <v>150</v>
      </c>
      <c r="E2031" t="s">
        <v>121</v>
      </c>
      <c r="G2031" t="s">
        <v>1</v>
      </c>
      <c r="H2031" t="s">
        <v>206</v>
      </c>
      <c r="K2031" t="s">
        <v>185</v>
      </c>
      <c r="L2031" t="s">
        <v>122</v>
      </c>
      <c r="M2031" s="14">
        <v>44293</v>
      </c>
      <c r="N2031" s="14">
        <v>44293</v>
      </c>
      <c r="O2031">
        <v>0</v>
      </c>
      <c r="P2031">
        <v>-244.73</v>
      </c>
      <c r="R2031">
        <v>2221517110</v>
      </c>
      <c r="S2031">
        <v>161013000</v>
      </c>
      <c r="V2031" t="s">
        <v>130</v>
      </c>
      <c r="W2031" t="s">
        <v>223</v>
      </c>
      <c r="X2031" t="s">
        <v>119</v>
      </c>
      <c r="Y2031">
        <v>4</v>
      </c>
      <c r="Z2031">
        <v>4</v>
      </c>
      <c r="AA2031">
        <v>2021</v>
      </c>
      <c r="AB2031">
        <v>244.73</v>
      </c>
      <c r="AC2031" t="s">
        <v>16</v>
      </c>
      <c r="AD2031" t="s">
        <v>10</v>
      </c>
      <c r="AE2031">
        <v>2021</v>
      </c>
      <c r="AF2031">
        <v>2021</v>
      </c>
      <c r="AU2031"/>
    </row>
    <row r="2032" spans="1:47" x14ac:dyDescent="0.35">
      <c r="A2032" t="s">
        <v>123</v>
      </c>
      <c r="B2032" t="s">
        <v>47</v>
      </c>
      <c r="C2032" t="s">
        <v>149</v>
      </c>
      <c r="D2032" t="s">
        <v>150</v>
      </c>
      <c r="E2032" t="s">
        <v>121</v>
      </c>
      <c r="G2032" t="s">
        <v>1</v>
      </c>
      <c r="H2032" t="s">
        <v>206</v>
      </c>
      <c r="K2032" t="s">
        <v>185</v>
      </c>
      <c r="L2032" t="s">
        <v>122</v>
      </c>
      <c r="M2032" s="14">
        <v>44293</v>
      </c>
      <c r="N2032" s="14">
        <v>44293</v>
      </c>
      <c r="O2032">
        <v>0</v>
      </c>
      <c r="P2032">
        <v>-47686.33</v>
      </c>
      <c r="R2032">
        <v>2220913000</v>
      </c>
      <c r="S2032">
        <v>161001000</v>
      </c>
      <c r="V2032" t="s">
        <v>123</v>
      </c>
      <c r="W2032" t="s">
        <v>195</v>
      </c>
      <c r="X2032" t="s">
        <v>124</v>
      </c>
      <c r="Y2032">
        <v>4</v>
      </c>
      <c r="Z2032">
        <v>4</v>
      </c>
      <c r="AA2032">
        <v>2021</v>
      </c>
      <c r="AB2032">
        <v>47686.33</v>
      </c>
      <c r="AC2032" t="s">
        <v>16</v>
      </c>
      <c r="AD2032" t="s">
        <v>10</v>
      </c>
      <c r="AE2032">
        <v>2021</v>
      </c>
      <c r="AF2032">
        <v>2021</v>
      </c>
      <c r="AU2032"/>
    </row>
    <row r="2033" spans="1:47" x14ac:dyDescent="0.35">
      <c r="A2033" t="s">
        <v>130</v>
      </c>
      <c r="B2033" t="s">
        <v>34</v>
      </c>
      <c r="C2033" t="s">
        <v>149</v>
      </c>
      <c r="D2033" t="s">
        <v>150</v>
      </c>
      <c r="E2033" t="s">
        <v>121</v>
      </c>
      <c r="G2033" t="s">
        <v>1</v>
      </c>
      <c r="H2033" t="s">
        <v>206</v>
      </c>
      <c r="K2033" t="s">
        <v>185</v>
      </c>
      <c r="L2033" t="s">
        <v>122</v>
      </c>
      <c r="M2033" s="14">
        <v>44293</v>
      </c>
      <c r="N2033" s="14">
        <v>44293</v>
      </c>
      <c r="O2033">
        <v>0</v>
      </c>
      <c r="P2033">
        <v>-914.88</v>
      </c>
      <c r="R2033">
        <v>2221511000</v>
      </c>
      <c r="S2033">
        <v>161001000</v>
      </c>
      <c r="V2033" t="s">
        <v>130</v>
      </c>
      <c r="W2033" t="s">
        <v>195</v>
      </c>
      <c r="X2033" t="s">
        <v>119</v>
      </c>
      <c r="Y2033">
        <v>4</v>
      </c>
      <c r="Z2033">
        <v>4</v>
      </c>
      <c r="AA2033">
        <v>2021</v>
      </c>
      <c r="AB2033">
        <v>914.88</v>
      </c>
      <c r="AC2033" t="s">
        <v>16</v>
      </c>
      <c r="AD2033" t="s">
        <v>10</v>
      </c>
      <c r="AE2033">
        <v>2021</v>
      </c>
      <c r="AF2033">
        <v>2021</v>
      </c>
      <c r="AU2033"/>
    </row>
    <row r="2034" spans="1:47" x14ac:dyDescent="0.35">
      <c r="A2034" t="s">
        <v>118</v>
      </c>
      <c r="B2034" t="s">
        <v>46</v>
      </c>
      <c r="C2034" t="s">
        <v>149</v>
      </c>
      <c r="D2034" t="s">
        <v>150</v>
      </c>
      <c r="E2034" t="s">
        <v>121</v>
      </c>
      <c r="G2034" t="s">
        <v>1</v>
      </c>
      <c r="H2034" t="s">
        <v>206</v>
      </c>
      <c r="K2034" t="s">
        <v>185</v>
      </c>
      <c r="L2034" t="s">
        <v>122</v>
      </c>
      <c r="M2034" s="14">
        <v>44293</v>
      </c>
      <c r="N2034" s="14">
        <v>44293</v>
      </c>
      <c r="O2034">
        <v>0</v>
      </c>
      <c r="P2034">
        <v>-9494</v>
      </c>
      <c r="R2034">
        <v>2221513000</v>
      </c>
      <c r="S2034">
        <v>161001000</v>
      </c>
      <c r="V2034" t="s">
        <v>118</v>
      </c>
      <c r="W2034" t="s">
        <v>195</v>
      </c>
      <c r="X2034" t="s">
        <v>119</v>
      </c>
      <c r="Y2034">
        <v>4</v>
      </c>
      <c r="Z2034">
        <v>4</v>
      </c>
      <c r="AA2034">
        <v>2021</v>
      </c>
      <c r="AB2034">
        <v>9494</v>
      </c>
      <c r="AC2034" t="s">
        <v>16</v>
      </c>
      <c r="AD2034" t="s">
        <v>10</v>
      </c>
      <c r="AE2034">
        <v>2021</v>
      </c>
      <c r="AF2034">
        <v>2021</v>
      </c>
      <c r="AU2034"/>
    </row>
    <row r="2035" spans="1:47" x14ac:dyDescent="0.35">
      <c r="A2035" t="s">
        <v>160</v>
      </c>
      <c r="B2035" t="s">
        <v>35</v>
      </c>
      <c r="C2035" t="s">
        <v>149</v>
      </c>
      <c r="D2035" t="s">
        <v>159</v>
      </c>
      <c r="E2035" t="s">
        <v>162</v>
      </c>
      <c r="G2035" t="s">
        <v>1</v>
      </c>
      <c r="K2035" t="s">
        <v>185</v>
      </c>
      <c r="L2035" t="s">
        <v>122</v>
      </c>
      <c r="M2035" s="14">
        <v>44293</v>
      </c>
      <c r="N2035" s="14">
        <v>44293</v>
      </c>
      <c r="O2035">
        <v>0</v>
      </c>
      <c r="P2035">
        <v>296.81</v>
      </c>
      <c r="R2035">
        <v>2110672000</v>
      </c>
      <c r="S2035">
        <v>161020000</v>
      </c>
      <c r="V2035" t="s">
        <v>160</v>
      </c>
      <c r="W2035" t="s">
        <v>194</v>
      </c>
      <c r="X2035" t="s">
        <v>161</v>
      </c>
      <c r="Y2035">
        <v>4</v>
      </c>
      <c r="Z2035">
        <v>4</v>
      </c>
      <c r="AA2035">
        <v>2021</v>
      </c>
      <c r="AB2035">
        <v>296.81</v>
      </c>
      <c r="AC2035" t="s">
        <v>16</v>
      </c>
      <c r="AD2035" t="s">
        <v>72</v>
      </c>
      <c r="AE2035">
        <v>2021</v>
      </c>
      <c r="AF2035">
        <v>2021</v>
      </c>
      <c r="AU2035"/>
    </row>
    <row r="2036" spans="1:47" x14ac:dyDescent="0.35">
      <c r="A2036" t="s">
        <v>130</v>
      </c>
      <c r="B2036" t="s">
        <v>36</v>
      </c>
      <c r="C2036" t="s">
        <v>149</v>
      </c>
      <c r="D2036" t="s">
        <v>150</v>
      </c>
      <c r="E2036" t="s">
        <v>121</v>
      </c>
      <c r="G2036" t="s">
        <v>1</v>
      </c>
      <c r="H2036" t="s">
        <v>206</v>
      </c>
      <c r="K2036" t="s">
        <v>185</v>
      </c>
      <c r="L2036" t="s">
        <v>122</v>
      </c>
      <c r="M2036" s="14">
        <v>44293</v>
      </c>
      <c r="N2036" s="14">
        <v>44293</v>
      </c>
      <c r="O2036">
        <v>0</v>
      </c>
      <c r="P2036">
        <v>-256.77999999999997</v>
      </c>
      <c r="R2036">
        <v>2221517110</v>
      </c>
      <c r="S2036">
        <v>162800000</v>
      </c>
      <c r="V2036" t="s">
        <v>130</v>
      </c>
      <c r="W2036" t="s">
        <v>204</v>
      </c>
      <c r="X2036" t="s">
        <v>119</v>
      </c>
      <c r="Y2036">
        <v>4</v>
      </c>
      <c r="Z2036">
        <v>4</v>
      </c>
      <c r="AA2036">
        <v>2021</v>
      </c>
      <c r="AB2036">
        <v>256.77999999999997</v>
      </c>
      <c r="AC2036" t="s">
        <v>16</v>
      </c>
      <c r="AD2036" t="s">
        <v>10</v>
      </c>
      <c r="AE2036">
        <v>2021</v>
      </c>
      <c r="AF2036">
        <v>2021</v>
      </c>
      <c r="AU2036"/>
    </row>
    <row r="2037" spans="1:47" x14ac:dyDescent="0.35">
      <c r="A2037" t="s">
        <v>133</v>
      </c>
      <c r="B2037" t="s">
        <v>41</v>
      </c>
      <c r="C2037" t="s">
        <v>149</v>
      </c>
      <c r="D2037" t="s">
        <v>150</v>
      </c>
      <c r="E2037" t="s">
        <v>121</v>
      </c>
      <c r="G2037" t="s">
        <v>1</v>
      </c>
      <c r="H2037" t="s">
        <v>206</v>
      </c>
      <c r="K2037" t="s">
        <v>185</v>
      </c>
      <c r="L2037" t="s">
        <v>122</v>
      </c>
      <c r="M2037" s="14">
        <v>44293</v>
      </c>
      <c r="N2037" s="14">
        <v>44293</v>
      </c>
      <c r="O2037">
        <v>0</v>
      </c>
      <c r="P2037">
        <v>-83394.350000000006</v>
      </c>
      <c r="R2037">
        <v>2220110000</v>
      </c>
      <c r="S2037">
        <v>161001000</v>
      </c>
      <c r="V2037" t="s">
        <v>133</v>
      </c>
      <c r="W2037" t="s">
        <v>195</v>
      </c>
      <c r="X2037" t="s">
        <v>134</v>
      </c>
      <c r="Y2037">
        <v>4</v>
      </c>
      <c r="Z2037">
        <v>4</v>
      </c>
      <c r="AA2037">
        <v>2021</v>
      </c>
      <c r="AB2037">
        <v>83394.350000000006</v>
      </c>
      <c r="AC2037" t="s">
        <v>16</v>
      </c>
      <c r="AD2037" t="s">
        <v>239</v>
      </c>
      <c r="AE2037">
        <v>2021</v>
      </c>
      <c r="AF2037">
        <v>2021</v>
      </c>
      <c r="AU2037"/>
    </row>
    <row r="2038" spans="1:47" x14ac:dyDescent="0.35">
      <c r="A2038" t="s">
        <v>175</v>
      </c>
      <c r="B2038" t="s">
        <v>39</v>
      </c>
      <c r="C2038" t="s">
        <v>149</v>
      </c>
      <c r="D2038" t="s">
        <v>150</v>
      </c>
      <c r="E2038" t="s">
        <v>121</v>
      </c>
      <c r="G2038" t="s">
        <v>1</v>
      </c>
      <c r="H2038" t="s">
        <v>206</v>
      </c>
      <c r="K2038" t="s">
        <v>185</v>
      </c>
      <c r="L2038" t="s">
        <v>122</v>
      </c>
      <c r="M2038" s="14">
        <v>44293</v>
      </c>
      <c r="N2038" s="14">
        <v>44293</v>
      </c>
      <c r="O2038">
        <v>0</v>
      </c>
      <c r="P2038">
        <v>-1711.54</v>
      </c>
      <c r="R2038">
        <v>2221506000</v>
      </c>
      <c r="S2038">
        <v>161026000</v>
      </c>
      <c r="V2038" t="s">
        <v>175</v>
      </c>
      <c r="W2038" t="s">
        <v>216</v>
      </c>
      <c r="X2038" t="s">
        <v>119</v>
      </c>
      <c r="Y2038">
        <v>4</v>
      </c>
      <c r="Z2038">
        <v>4</v>
      </c>
      <c r="AA2038">
        <v>2021</v>
      </c>
      <c r="AB2038">
        <v>1711.54</v>
      </c>
      <c r="AC2038" t="s">
        <v>16</v>
      </c>
      <c r="AD2038" t="s">
        <v>10</v>
      </c>
      <c r="AE2038">
        <v>2021</v>
      </c>
      <c r="AF2038">
        <v>2021</v>
      </c>
      <c r="AU2038"/>
    </row>
    <row r="2039" spans="1:47" x14ac:dyDescent="0.35">
      <c r="A2039" t="s">
        <v>160</v>
      </c>
      <c r="B2039" t="s">
        <v>26</v>
      </c>
      <c r="C2039" t="s">
        <v>149</v>
      </c>
      <c r="D2039" t="s">
        <v>159</v>
      </c>
      <c r="E2039" t="s">
        <v>162</v>
      </c>
      <c r="G2039" t="s">
        <v>1</v>
      </c>
      <c r="K2039" t="s">
        <v>185</v>
      </c>
      <c r="L2039" t="s">
        <v>122</v>
      </c>
      <c r="M2039" s="14">
        <v>44293</v>
      </c>
      <c r="N2039" s="14">
        <v>44293</v>
      </c>
      <c r="O2039">
        <v>0</v>
      </c>
      <c r="P2039">
        <v>2033.47</v>
      </c>
      <c r="R2039">
        <v>2110672000</v>
      </c>
      <c r="S2039">
        <v>162000000</v>
      </c>
      <c r="V2039" t="s">
        <v>160</v>
      </c>
      <c r="W2039" t="s">
        <v>205</v>
      </c>
      <c r="X2039" t="s">
        <v>161</v>
      </c>
      <c r="Y2039">
        <v>4</v>
      </c>
      <c r="Z2039">
        <v>4</v>
      </c>
      <c r="AA2039">
        <v>2021</v>
      </c>
      <c r="AB2039">
        <v>2033.47</v>
      </c>
      <c r="AC2039" t="s">
        <v>16</v>
      </c>
      <c r="AD2039" t="s">
        <v>72</v>
      </c>
      <c r="AE2039">
        <v>2021</v>
      </c>
      <c r="AF2039">
        <v>2021</v>
      </c>
      <c r="AU2039"/>
    </row>
    <row r="2040" spans="1:47" x14ac:dyDescent="0.35">
      <c r="A2040" t="s">
        <v>130</v>
      </c>
      <c r="B2040" t="s">
        <v>36</v>
      </c>
      <c r="C2040" t="s">
        <v>149</v>
      </c>
      <c r="D2040" t="s">
        <v>150</v>
      </c>
      <c r="E2040" t="s">
        <v>121</v>
      </c>
      <c r="G2040" t="s">
        <v>1</v>
      </c>
      <c r="H2040" t="s">
        <v>206</v>
      </c>
      <c r="K2040" t="s">
        <v>185</v>
      </c>
      <c r="L2040" t="s">
        <v>122</v>
      </c>
      <c r="M2040" s="14">
        <v>44293</v>
      </c>
      <c r="N2040" s="14">
        <v>44293</v>
      </c>
      <c r="O2040">
        <v>0</v>
      </c>
      <c r="P2040">
        <v>-3422.62</v>
      </c>
      <c r="R2040">
        <v>2221517110</v>
      </c>
      <c r="S2040">
        <v>161001000</v>
      </c>
      <c r="V2040" t="s">
        <v>130</v>
      </c>
      <c r="W2040" t="s">
        <v>195</v>
      </c>
      <c r="X2040" t="s">
        <v>119</v>
      </c>
      <c r="Y2040">
        <v>4</v>
      </c>
      <c r="Z2040">
        <v>4</v>
      </c>
      <c r="AA2040">
        <v>2021</v>
      </c>
      <c r="AB2040">
        <v>3422.62</v>
      </c>
      <c r="AC2040" t="s">
        <v>16</v>
      </c>
      <c r="AD2040" t="s">
        <v>10</v>
      </c>
      <c r="AE2040">
        <v>2021</v>
      </c>
      <c r="AF2040">
        <v>2021</v>
      </c>
      <c r="AU2040"/>
    </row>
    <row r="2041" spans="1:47" x14ac:dyDescent="0.35">
      <c r="A2041" t="s">
        <v>171</v>
      </c>
      <c r="C2041" t="s">
        <v>149</v>
      </c>
      <c r="D2041" t="s">
        <v>150</v>
      </c>
      <c r="E2041" t="s">
        <v>121</v>
      </c>
      <c r="J2041" t="s">
        <v>6</v>
      </c>
      <c r="K2041" t="s">
        <v>185</v>
      </c>
      <c r="L2041" t="s">
        <v>122</v>
      </c>
      <c r="M2041" s="14">
        <v>44286</v>
      </c>
      <c r="N2041" s="14">
        <v>44294</v>
      </c>
      <c r="P2041">
        <v>41022.04</v>
      </c>
      <c r="X2041" t="s">
        <v>137</v>
      </c>
      <c r="Y2041">
        <v>3</v>
      </c>
      <c r="Z2041">
        <v>4</v>
      </c>
      <c r="AA2041">
        <v>2021</v>
      </c>
      <c r="AB2041">
        <v>0</v>
      </c>
      <c r="AC2041" t="s">
        <v>8</v>
      </c>
      <c r="AD2041" t="s">
        <v>8</v>
      </c>
      <c r="AE2041">
        <v>2021</v>
      </c>
      <c r="AF2041">
        <v>2021</v>
      </c>
      <c r="AU2041"/>
    </row>
    <row r="2042" spans="1:47" x14ac:dyDescent="0.35">
      <c r="A2042" t="s">
        <v>143</v>
      </c>
      <c r="C2042" t="s">
        <v>149</v>
      </c>
      <c r="D2042" t="s">
        <v>150</v>
      </c>
      <c r="E2042" t="s">
        <v>162</v>
      </c>
      <c r="K2042" t="s">
        <v>185</v>
      </c>
      <c r="L2042" t="s">
        <v>122</v>
      </c>
      <c r="M2042" s="14">
        <v>44294</v>
      </c>
      <c r="N2042" s="14">
        <v>44294</v>
      </c>
      <c r="P2042">
        <v>13971.74</v>
      </c>
      <c r="X2042" t="s">
        <v>144</v>
      </c>
      <c r="Y2042">
        <v>4</v>
      </c>
      <c r="Z2042">
        <v>4</v>
      </c>
      <c r="AA2042">
        <v>2021</v>
      </c>
      <c r="AB2042">
        <v>0</v>
      </c>
      <c r="AC2042" t="s">
        <v>8</v>
      </c>
      <c r="AD2042" t="s">
        <v>8</v>
      </c>
      <c r="AE2042">
        <v>2021</v>
      </c>
      <c r="AF2042">
        <v>2021</v>
      </c>
      <c r="AU2042"/>
    </row>
    <row r="2043" spans="1:47" x14ac:dyDescent="0.35">
      <c r="A2043" t="s">
        <v>143</v>
      </c>
      <c r="C2043" t="s">
        <v>149</v>
      </c>
      <c r="D2043" t="s">
        <v>159</v>
      </c>
      <c r="E2043" t="s">
        <v>121</v>
      </c>
      <c r="J2043" t="s">
        <v>68</v>
      </c>
      <c r="K2043" t="s">
        <v>185</v>
      </c>
      <c r="L2043" t="s">
        <v>122</v>
      </c>
      <c r="M2043" s="14">
        <v>44284</v>
      </c>
      <c r="N2043" s="14">
        <v>44294</v>
      </c>
      <c r="P2043">
        <v>13971.74</v>
      </c>
      <c r="X2043" t="s">
        <v>144</v>
      </c>
      <c r="Y2043">
        <v>3</v>
      </c>
      <c r="Z2043">
        <v>4</v>
      </c>
      <c r="AA2043">
        <v>2021</v>
      </c>
      <c r="AB2043">
        <v>0</v>
      </c>
      <c r="AC2043" t="s">
        <v>8</v>
      </c>
      <c r="AD2043" t="s">
        <v>8</v>
      </c>
      <c r="AE2043">
        <v>2021</v>
      </c>
      <c r="AF2043">
        <v>2021</v>
      </c>
      <c r="AU2043"/>
    </row>
    <row r="2044" spans="1:47" x14ac:dyDescent="0.35">
      <c r="A2044" t="s">
        <v>143</v>
      </c>
      <c r="C2044" t="s">
        <v>149</v>
      </c>
      <c r="D2044" t="s">
        <v>150</v>
      </c>
      <c r="E2044" t="s">
        <v>162</v>
      </c>
      <c r="K2044" t="s">
        <v>185</v>
      </c>
      <c r="L2044" t="s">
        <v>122</v>
      </c>
      <c r="M2044" s="14">
        <v>44294</v>
      </c>
      <c r="N2044" s="14">
        <v>44294</v>
      </c>
      <c r="P2044">
        <v>41022.04</v>
      </c>
      <c r="X2044" t="s">
        <v>144</v>
      </c>
      <c r="Y2044">
        <v>4</v>
      </c>
      <c r="Z2044">
        <v>4</v>
      </c>
      <c r="AA2044">
        <v>2021</v>
      </c>
      <c r="AB2044">
        <v>0</v>
      </c>
      <c r="AC2044" t="s">
        <v>8</v>
      </c>
      <c r="AD2044" t="s">
        <v>8</v>
      </c>
      <c r="AE2044">
        <v>2021</v>
      </c>
      <c r="AF2044">
        <v>2021</v>
      </c>
      <c r="AU2044"/>
    </row>
    <row r="2045" spans="1:47" x14ac:dyDescent="0.35">
      <c r="A2045" t="s">
        <v>160</v>
      </c>
      <c r="B2045" t="s">
        <v>25</v>
      </c>
      <c r="C2045" t="s">
        <v>149</v>
      </c>
      <c r="D2045" t="s">
        <v>159</v>
      </c>
      <c r="E2045" t="s">
        <v>162</v>
      </c>
      <c r="G2045" t="s">
        <v>1</v>
      </c>
      <c r="K2045" t="s">
        <v>185</v>
      </c>
      <c r="L2045" t="s">
        <v>122</v>
      </c>
      <c r="M2045" s="14">
        <v>44294</v>
      </c>
      <c r="N2045" s="14">
        <v>44294</v>
      </c>
      <c r="O2045">
        <v>0</v>
      </c>
      <c r="P2045">
        <v>150.51</v>
      </c>
      <c r="R2045">
        <v>2110672000</v>
      </c>
      <c r="S2045">
        <v>161300000</v>
      </c>
      <c r="V2045" t="s">
        <v>160</v>
      </c>
      <c r="W2045" t="s">
        <v>192</v>
      </c>
      <c r="X2045" t="s">
        <v>161</v>
      </c>
      <c r="Y2045">
        <v>4</v>
      </c>
      <c r="Z2045">
        <v>4</v>
      </c>
      <c r="AA2045">
        <v>2021</v>
      </c>
      <c r="AB2045">
        <v>150.51</v>
      </c>
      <c r="AC2045" t="s">
        <v>16</v>
      </c>
      <c r="AD2045" t="s">
        <v>72</v>
      </c>
      <c r="AE2045">
        <v>2021</v>
      </c>
      <c r="AF2045">
        <v>2021</v>
      </c>
      <c r="AU2045"/>
    </row>
    <row r="2046" spans="1:47" x14ac:dyDescent="0.35">
      <c r="A2046" t="s">
        <v>160</v>
      </c>
      <c r="B2046" t="s">
        <v>25</v>
      </c>
      <c r="C2046" t="s">
        <v>149</v>
      </c>
      <c r="D2046" t="s">
        <v>159</v>
      </c>
      <c r="E2046" t="s">
        <v>162</v>
      </c>
      <c r="G2046" t="s">
        <v>1</v>
      </c>
      <c r="K2046" t="s">
        <v>185</v>
      </c>
      <c r="L2046" t="s">
        <v>122</v>
      </c>
      <c r="M2046" s="14">
        <v>44294</v>
      </c>
      <c r="N2046" s="14">
        <v>44294</v>
      </c>
      <c r="O2046">
        <v>0</v>
      </c>
      <c r="P2046">
        <v>108.33</v>
      </c>
      <c r="R2046">
        <v>2110672000</v>
      </c>
      <c r="S2046">
        <v>161600000</v>
      </c>
      <c r="V2046" t="s">
        <v>160</v>
      </c>
      <c r="W2046" t="s">
        <v>198</v>
      </c>
      <c r="X2046" t="s">
        <v>161</v>
      </c>
      <c r="Y2046">
        <v>4</v>
      </c>
      <c r="Z2046">
        <v>4</v>
      </c>
      <c r="AA2046">
        <v>2021</v>
      </c>
      <c r="AB2046">
        <v>108.33</v>
      </c>
      <c r="AC2046" t="s">
        <v>16</v>
      </c>
      <c r="AD2046" t="s">
        <v>72</v>
      </c>
      <c r="AE2046">
        <v>2021</v>
      </c>
      <c r="AF2046">
        <v>2021</v>
      </c>
      <c r="AU2046"/>
    </row>
    <row r="2047" spans="1:47" x14ac:dyDescent="0.35">
      <c r="A2047" t="s">
        <v>160</v>
      </c>
      <c r="B2047" t="s">
        <v>50</v>
      </c>
      <c r="C2047" t="s">
        <v>149</v>
      </c>
      <c r="D2047" t="s">
        <v>159</v>
      </c>
      <c r="E2047" t="s">
        <v>162</v>
      </c>
      <c r="G2047" t="s">
        <v>1</v>
      </c>
      <c r="K2047" t="s">
        <v>185</v>
      </c>
      <c r="L2047" t="s">
        <v>122</v>
      </c>
      <c r="M2047" s="14">
        <v>44294</v>
      </c>
      <c r="N2047" s="14">
        <v>44294</v>
      </c>
      <c r="O2047">
        <v>0</v>
      </c>
      <c r="P2047">
        <v>73.709999999999994</v>
      </c>
      <c r="R2047">
        <v>2110672000</v>
      </c>
      <c r="S2047">
        <v>162300000</v>
      </c>
      <c r="V2047" t="s">
        <v>160</v>
      </c>
      <c r="W2047" t="s">
        <v>209</v>
      </c>
      <c r="X2047" t="s">
        <v>161</v>
      </c>
      <c r="Y2047">
        <v>4</v>
      </c>
      <c r="Z2047">
        <v>4</v>
      </c>
      <c r="AA2047">
        <v>2021</v>
      </c>
      <c r="AB2047">
        <v>73.709999999999994</v>
      </c>
      <c r="AC2047" t="s">
        <v>16</v>
      </c>
      <c r="AD2047" t="s">
        <v>72</v>
      </c>
      <c r="AE2047">
        <v>2021</v>
      </c>
      <c r="AF2047">
        <v>2021</v>
      </c>
      <c r="AU2047"/>
    </row>
    <row r="2048" spans="1:47" x14ac:dyDescent="0.35">
      <c r="A2048" t="s">
        <v>193</v>
      </c>
      <c r="B2048" t="s">
        <v>29</v>
      </c>
      <c r="C2048" t="s">
        <v>149</v>
      </c>
      <c r="D2048" t="s">
        <v>159</v>
      </c>
      <c r="E2048" t="s">
        <v>162</v>
      </c>
      <c r="G2048" t="s">
        <v>1</v>
      </c>
      <c r="K2048" t="s">
        <v>185</v>
      </c>
      <c r="L2048" t="s">
        <v>122</v>
      </c>
      <c r="M2048" s="14">
        <v>44294</v>
      </c>
      <c r="N2048" s="14">
        <v>44294</v>
      </c>
      <c r="O2048">
        <v>0</v>
      </c>
      <c r="P2048">
        <v>71.430000000000007</v>
      </c>
      <c r="R2048">
        <v>2110700000</v>
      </c>
      <c r="S2048">
        <v>161700000</v>
      </c>
      <c r="V2048" t="s">
        <v>193</v>
      </c>
      <c r="W2048" t="s">
        <v>210</v>
      </c>
      <c r="X2048" t="s">
        <v>161</v>
      </c>
      <c r="Y2048">
        <v>4</v>
      </c>
      <c r="Z2048">
        <v>4</v>
      </c>
      <c r="AA2048">
        <v>2021</v>
      </c>
      <c r="AB2048">
        <v>71.430000000000007</v>
      </c>
      <c r="AC2048" t="s">
        <v>16</v>
      </c>
      <c r="AD2048" t="s">
        <v>72</v>
      </c>
      <c r="AE2048">
        <v>2021</v>
      </c>
      <c r="AF2048">
        <v>2021</v>
      </c>
      <c r="AU2048"/>
    </row>
    <row r="2049" spans="1:47" x14ac:dyDescent="0.35">
      <c r="A2049" t="s">
        <v>160</v>
      </c>
      <c r="B2049" t="s">
        <v>30</v>
      </c>
      <c r="C2049" t="s">
        <v>149</v>
      </c>
      <c r="D2049" t="s">
        <v>159</v>
      </c>
      <c r="E2049" t="s">
        <v>162</v>
      </c>
      <c r="G2049" t="s">
        <v>1</v>
      </c>
      <c r="K2049" t="s">
        <v>185</v>
      </c>
      <c r="L2049" t="s">
        <v>122</v>
      </c>
      <c r="M2049" s="14">
        <v>44294</v>
      </c>
      <c r="N2049" s="14">
        <v>44294</v>
      </c>
      <c r="O2049">
        <v>0</v>
      </c>
      <c r="P2049">
        <v>0</v>
      </c>
      <c r="R2049">
        <v>2110672000</v>
      </c>
      <c r="S2049">
        <v>162800000</v>
      </c>
      <c r="V2049" t="s">
        <v>160</v>
      </c>
      <c r="W2049" t="s">
        <v>204</v>
      </c>
      <c r="X2049" t="s">
        <v>161</v>
      </c>
      <c r="Y2049">
        <v>4</v>
      </c>
      <c r="Z2049">
        <v>4</v>
      </c>
      <c r="AA2049">
        <v>2021</v>
      </c>
      <c r="AB2049">
        <v>0</v>
      </c>
      <c r="AC2049" t="s">
        <v>16</v>
      </c>
      <c r="AD2049" t="s">
        <v>72</v>
      </c>
      <c r="AE2049">
        <v>2021</v>
      </c>
      <c r="AF2049">
        <v>2021</v>
      </c>
      <c r="AU2049"/>
    </row>
    <row r="2050" spans="1:47" x14ac:dyDescent="0.35">
      <c r="A2050" t="s">
        <v>160</v>
      </c>
      <c r="B2050" t="s">
        <v>26</v>
      </c>
      <c r="C2050" t="s">
        <v>149</v>
      </c>
      <c r="D2050" t="s">
        <v>159</v>
      </c>
      <c r="E2050" t="s">
        <v>162</v>
      </c>
      <c r="G2050" t="s">
        <v>1</v>
      </c>
      <c r="K2050" t="s">
        <v>185</v>
      </c>
      <c r="L2050" t="s">
        <v>122</v>
      </c>
      <c r="M2050" s="14">
        <v>44294</v>
      </c>
      <c r="N2050" s="14">
        <v>44294</v>
      </c>
      <c r="O2050">
        <v>0</v>
      </c>
      <c r="P2050">
        <v>1190.48</v>
      </c>
      <c r="R2050">
        <v>2110672000</v>
      </c>
      <c r="S2050">
        <v>162600000</v>
      </c>
      <c r="V2050" t="s">
        <v>160</v>
      </c>
      <c r="W2050" t="s">
        <v>196</v>
      </c>
      <c r="X2050" t="s">
        <v>161</v>
      </c>
      <c r="Y2050">
        <v>4</v>
      </c>
      <c r="Z2050">
        <v>4</v>
      </c>
      <c r="AA2050">
        <v>2021</v>
      </c>
      <c r="AB2050">
        <v>1190.48</v>
      </c>
      <c r="AC2050" t="s">
        <v>16</v>
      </c>
      <c r="AD2050" t="s">
        <v>72</v>
      </c>
      <c r="AE2050">
        <v>2021</v>
      </c>
      <c r="AF2050">
        <v>2021</v>
      </c>
      <c r="AU2050"/>
    </row>
    <row r="2051" spans="1:47" x14ac:dyDescent="0.35">
      <c r="A2051" t="s">
        <v>138</v>
      </c>
      <c r="B2051" t="s">
        <v>34</v>
      </c>
      <c r="C2051" t="s">
        <v>149</v>
      </c>
      <c r="D2051" t="s">
        <v>150</v>
      </c>
      <c r="E2051" t="s">
        <v>121</v>
      </c>
      <c r="G2051" t="s">
        <v>1</v>
      </c>
      <c r="H2051" t="s">
        <v>206</v>
      </c>
      <c r="K2051" t="s">
        <v>185</v>
      </c>
      <c r="L2051" t="s">
        <v>122</v>
      </c>
      <c r="M2051" s="14">
        <v>44295</v>
      </c>
      <c r="N2051" s="14">
        <v>44295</v>
      </c>
      <c r="O2051">
        <v>0</v>
      </c>
      <c r="P2051">
        <v>-114.29</v>
      </c>
      <c r="R2051">
        <v>2220200000</v>
      </c>
      <c r="S2051">
        <v>161021000</v>
      </c>
      <c r="V2051" t="s">
        <v>138</v>
      </c>
      <c r="W2051" t="s">
        <v>215</v>
      </c>
      <c r="X2051" t="s">
        <v>139</v>
      </c>
      <c r="Y2051">
        <v>4</v>
      </c>
      <c r="Z2051">
        <v>4</v>
      </c>
      <c r="AA2051">
        <v>2021</v>
      </c>
      <c r="AB2051">
        <v>114.29</v>
      </c>
      <c r="AC2051" t="s">
        <v>16</v>
      </c>
      <c r="AD2051" t="s">
        <v>10</v>
      </c>
      <c r="AE2051">
        <v>2021</v>
      </c>
      <c r="AF2051">
        <v>2021</v>
      </c>
      <c r="AU2051"/>
    </row>
    <row r="2052" spans="1:47" x14ac:dyDescent="0.35">
      <c r="A2052" t="s">
        <v>123</v>
      </c>
      <c r="C2052" t="s">
        <v>149</v>
      </c>
      <c r="D2052" t="s">
        <v>150</v>
      </c>
      <c r="E2052" t="s">
        <v>162</v>
      </c>
      <c r="K2052" t="s">
        <v>185</v>
      </c>
      <c r="L2052" t="s">
        <v>122</v>
      </c>
      <c r="M2052" s="14">
        <v>44295</v>
      </c>
      <c r="N2052" s="14">
        <v>44295</v>
      </c>
      <c r="P2052">
        <v>10500.65</v>
      </c>
      <c r="X2052" t="s">
        <v>124</v>
      </c>
      <c r="Y2052">
        <v>4</v>
      </c>
      <c r="Z2052">
        <v>4</v>
      </c>
      <c r="AA2052">
        <v>2021</v>
      </c>
      <c r="AB2052">
        <v>0</v>
      </c>
      <c r="AC2052" t="s">
        <v>8</v>
      </c>
      <c r="AD2052" t="s">
        <v>8</v>
      </c>
      <c r="AE2052">
        <v>2021</v>
      </c>
      <c r="AF2052">
        <v>2021</v>
      </c>
      <c r="AU2052"/>
    </row>
    <row r="2053" spans="1:47" x14ac:dyDescent="0.35">
      <c r="A2053" t="s">
        <v>155</v>
      </c>
      <c r="C2053" t="s">
        <v>149</v>
      </c>
      <c r="D2053" t="s">
        <v>150</v>
      </c>
      <c r="E2053" t="s">
        <v>121</v>
      </c>
      <c r="J2053" t="s">
        <v>6</v>
      </c>
      <c r="K2053" t="s">
        <v>185</v>
      </c>
      <c r="L2053" t="s">
        <v>122</v>
      </c>
      <c r="M2053" s="14">
        <v>44287</v>
      </c>
      <c r="N2053" s="14">
        <v>44295</v>
      </c>
      <c r="P2053">
        <v>10500.65</v>
      </c>
      <c r="X2053" t="s">
        <v>156</v>
      </c>
      <c r="Y2053">
        <v>4</v>
      </c>
      <c r="Z2053">
        <v>4</v>
      </c>
      <c r="AA2053">
        <v>2021</v>
      </c>
      <c r="AB2053">
        <v>0</v>
      </c>
      <c r="AC2053" t="s">
        <v>8</v>
      </c>
      <c r="AD2053" t="s">
        <v>8</v>
      </c>
      <c r="AE2053">
        <v>2021</v>
      </c>
      <c r="AF2053">
        <v>2021</v>
      </c>
      <c r="AU2053"/>
    </row>
    <row r="2054" spans="1:47" x14ac:dyDescent="0.35">
      <c r="A2054" t="s">
        <v>160</v>
      </c>
      <c r="B2054" t="s">
        <v>25</v>
      </c>
      <c r="C2054" t="s">
        <v>149</v>
      </c>
      <c r="D2054" t="s">
        <v>159</v>
      </c>
      <c r="E2054" t="s">
        <v>162</v>
      </c>
      <c r="G2054" t="s">
        <v>1</v>
      </c>
      <c r="K2054" t="s">
        <v>185</v>
      </c>
      <c r="L2054" t="s">
        <v>122</v>
      </c>
      <c r="M2054" s="14">
        <v>44295</v>
      </c>
      <c r="N2054" s="14">
        <v>44295</v>
      </c>
      <c r="O2054">
        <v>0</v>
      </c>
      <c r="P2054">
        <v>167.02</v>
      </c>
      <c r="R2054">
        <v>2110672000</v>
      </c>
      <c r="S2054">
        <v>161300000</v>
      </c>
      <c r="V2054" t="s">
        <v>160</v>
      </c>
      <c r="W2054" t="s">
        <v>192</v>
      </c>
      <c r="X2054" t="s">
        <v>161</v>
      </c>
      <c r="Y2054">
        <v>4</v>
      </c>
      <c r="Z2054">
        <v>4</v>
      </c>
      <c r="AA2054">
        <v>2021</v>
      </c>
      <c r="AB2054">
        <v>167.02</v>
      </c>
      <c r="AC2054" t="s">
        <v>16</v>
      </c>
      <c r="AD2054" t="s">
        <v>72</v>
      </c>
      <c r="AE2054">
        <v>2021</v>
      </c>
      <c r="AF2054">
        <v>2021</v>
      </c>
      <c r="AU2054"/>
    </row>
    <row r="2055" spans="1:47" x14ac:dyDescent="0.35">
      <c r="A2055" t="s">
        <v>160</v>
      </c>
      <c r="B2055" t="s">
        <v>26</v>
      </c>
      <c r="C2055" t="s">
        <v>149</v>
      </c>
      <c r="D2055" t="s">
        <v>159</v>
      </c>
      <c r="E2055" t="s">
        <v>162</v>
      </c>
      <c r="G2055" t="s">
        <v>1</v>
      </c>
      <c r="K2055" t="s">
        <v>185</v>
      </c>
      <c r="L2055" t="s">
        <v>122</v>
      </c>
      <c r="M2055" s="14">
        <v>44295</v>
      </c>
      <c r="N2055" s="14">
        <v>44295</v>
      </c>
      <c r="O2055">
        <v>0</v>
      </c>
      <c r="P2055">
        <v>248.57</v>
      </c>
      <c r="R2055">
        <v>2110672000</v>
      </c>
      <c r="S2055">
        <v>161011000</v>
      </c>
      <c r="V2055" t="s">
        <v>160</v>
      </c>
      <c r="W2055" t="s">
        <v>231</v>
      </c>
      <c r="X2055" t="s">
        <v>161</v>
      </c>
      <c r="Y2055">
        <v>4</v>
      </c>
      <c r="Z2055">
        <v>4</v>
      </c>
      <c r="AA2055">
        <v>2021</v>
      </c>
      <c r="AB2055">
        <v>248.57</v>
      </c>
      <c r="AC2055" t="s">
        <v>16</v>
      </c>
      <c r="AD2055" t="s">
        <v>72</v>
      </c>
      <c r="AE2055">
        <v>2021</v>
      </c>
      <c r="AF2055">
        <v>2021</v>
      </c>
      <c r="AU2055"/>
    </row>
    <row r="2056" spans="1:47" x14ac:dyDescent="0.35">
      <c r="A2056" t="s">
        <v>130</v>
      </c>
      <c r="B2056" t="s">
        <v>36</v>
      </c>
      <c r="C2056" t="s">
        <v>149</v>
      </c>
      <c r="D2056" t="s">
        <v>150</v>
      </c>
      <c r="E2056" t="s">
        <v>121</v>
      </c>
      <c r="G2056" t="s">
        <v>1</v>
      </c>
      <c r="H2056" t="s">
        <v>206</v>
      </c>
      <c r="K2056" t="s">
        <v>185</v>
      </c>
      <c r="L2056" t="s">
        <v>122</v>
      </c>
      <c r="M2056" s="14">
        <v>44295</v>
      </c>
      <c r="N2056" s="14">
        <v>44295</v>
      </c>
      <c r="O2056">
        <v>0</v>
      </c>
      <c r="P2056">
        <v>-116.2</v>
      </c>
      <c r="R2056">
        <v>2221517110</v>
      </c>
      <c r="S2056">
        <v>161003000</v>
      </c>
      <c r="V2056" t="s">
        <v>130</v>
      </c>
      <c r="W2056" t="s">
        <v>232</v>
      </c>
      <c r="X2056" t="s">
        <v>119</v>
      </c>
      <c r="Y2056">
        <v>4</v>
      </c>
      <c r="Z2056">
        <v>4</v>
      </c>
      <c r="AA2056">
        <v>2021</v>
      </c>
      <c r="AB2056">
        <v>116.2</v>
      </c>
      <c r="AC2056" t="s">
        <v>16</v>
      </c>
      <c r="AD2056" t="s">
        <v>10</v>
      </c>
      <c r="AE2056">
        <v>2021</v>
      </c>
      <c r="AF2056">
        <v>2021</v>
      </c>
      <c r="AU2056"/>
    </row>
    <row r="2057" spans="1:47" x14ac:dyDescent="0.35">
      <c r="A2057" t="s">
        <v>160</v>
      </c>
      <c r="B2057" t="s">
        <v>26</v>
      </c>
      <c r="C2057" t="s">
        <v>149</v>
      </c>
      <c r="D2057" t="s">
        <v>159</v>
      </c>
      <c r="E2057" t="s">
        <v>162</v>
      </c>
      <c r="G2057" t="s">
        <v>1</v>
      </c>
      <c r="K2057" t="s">
        <v>185</v>
      </c>
      <c r="L2057" t="s">
        <v>122</v>
      </c>
      <c r="M2057" s="14">
        <v>44295</v>
      </c>
      <c r="N2057" s="14">
        <v>44295</v>
      </c>
      <c r="O2057">
        <v>0</v>
      </c>
      <c r="P2057">
        <v>124.91</v>
      </c>
      <c r="R2057">
        <v>2110672000</v>
      </c>
      <c r="S2057">
        <v>161021000</v>
      </c>
      <c r="V2057" t="s">
        <v>160</v>
      </c>
      <c r="W2057" t="s">
        <v>215</v>
      </c>
      <c r="X2057" t="s">
        <v>161</v>
      </c>
      <c r="Y2057">
        <v>4</v>
      </c>
      <c r="Z2057">
        <v>4</v>
      </c>
      <c r="AA2057">
        <v>2021</v>
      </c>
      <c r="AB2057">
        <v>124.91</v>
      </c>
      <c r="AC2057" t="s">
        <v>16</v>
      </c>
      <c r="AD2057" t="s">
        <v>72</v>
      </c>
      <c r="AE2057">
        <v>2021</v>
      </c>
      <c r="AF2057">
        <v>2021</v>
      </c>
      <c r="AU2057"/>
    </row>
    <row r="2058" spans="1:47" x14ac:dyDescent="0.35">
      <c r="A2058" t="s">
        <v>160</v>
      </c>
      <c r="B2058" t="s">
        <v>26</v>
      </c>
      <c r="C2058" t="s">
        <v>149</v>
      </c>
      <c r="D2058" t="s">
        <v>159</v>
      </c>
      <c r="E2058" t="s">
        <v>162</v>
      </c>
      <c r="G2058" t="s">
        <v>1</v>
      </c>
      <c r="K2058" t="s">
        <v>185</v>
      </c>
      <c r="L2058" t="s">
        <v>122</v>
      </c>
      <c r="M2058" s="14">
        <v>44295</v>
      </c>
      <c r="N2058" s="14">
        <v>44295</v>
      </c>
      <c r="O2058">
        <v>0</v>
      </c>
      <c r="P2058">
        <v>566.25</v>
      </c>
      <c r="R2058">
        <v>2110672000</v>
      </c>
      <c r="S2058">
        <v>161012000</v>
      </c>
      <c r="V2058" t="s">
        <v>160</v>
      </c>
      <c r="W2058" t="s">
        <v>213</v>
      </c>
      <c r="X2058" t="s">
        <v>161</v>
      </c>
      <c r="Y2058">
        <v>4</v>
      </c>
      <c r="Z2058">
        <v>4</v>
      </c>
      <c r="AA2058">
        <v>2021</v>
      </c>
      <c r="AB2058">
        <v>566.25</v>
      </c>
      <c r="AC2058" t="s">
        <v>16</v>
      </c>
      <c r="AD2058" t="s">
        <v>72</v>
      </c>
      <c r="AE2058">
        <v>2021</v>
      </c>
      <c r="AF2058">
        <v>2021</v>
      </c>
      <c r="AU2058"/>
    </row>
    <row r="2059" spans="1:47" x14ac:dyDescent="0.35">
      <c r="A2059" t="s">
        <v>160</v>
      </c>
      <c r="B2059" t="s">
        <v>35</v>
      </c>
      <c r="C2059" t="s">
        <v>149</v>
      </c>
      <c r="D2059" t="s">
        <v>159</v>
      </c>
      <c r="E2059" t="s">
        <v>162</v>
      </c>
      <c r="G2059" t="s">
        <v>1</v>
      </c>
      <c r="K2059" t="s">
        <v>185</v>
      </c>
      <c r="L2059" t="s">
        <v>122</v>
      </c>
      <c r="M2059" s="14">
        <v>44295</v>
      </c>
      <c r="N2059" s="14">
        <v>44295</v>
      </c>
      <c r="O2059">
        <v>0</v>
      </c>
      <c r="P2059">
        <v>125.03</v>
      </c>
      <c r="R2059">
        <v>2110672000</v>
      </c>
      <c r="S2059">
        <v>161021000</v>
      </c>
      <c r="V2059" t="s">
        <v>160</v>
      </c>
      <c r="W2059" t="s">
        <v>215</v>
      </c>
      <c r="X2059" t="s">
        <v>161</v>
      </c>
      <c r="Y2059">
        <v>4</v>
      </c>
      <c r="Z2059">
        <v>4</v>
      </c>
      <c r="AA2059">
        <v>2021</v>
      </c>
      <c r="AB2059">
        <v>125.03</v>
      </c>
      <c r="AC2059" t="s">
        <v>16</v>
      </c>
      <c r="AD2059" t="s">
        <v>72</v>
      </c>
      <c r="AE2059">
        <v>2021</v>
      </c>
      <c r="AF2059">
        <v>2021</v>
      </c>
      <c r="AU2059"/>
    </row>
    <row r="2060" spans="1:47" x14ac:dyDescent="0.35">
      <c r="A2060" t="s">
        <v>130</v>
      </c>
      <c r="B2060" t="s">
        <v>36</v>
      </c>
      <c r="C2060" t="s">
        <v>149</v>
      </c>
      <c r="D2060" t="s">
        <v>150</v>
      </c>
      <c r="E2060" t="s">
        <v>121</v>
      </c>
      <c r="G2060" t="s">
        <v>1</v>
      </c>
      <c r="H2060" t="s">
        <v>206</v>
      </c>
      <c r="K2060" t="s">
        <v>185</v>
      </c>
      <c r="L2060" t="s">
        <v>122</v>
      </c>
      <c r="M2060" s="14">
        <v>44295</v>
      </c>
      <c r="N2060" s="14">
        <v>44295</v>
      </c>
      <c r="O2060">
        <v>0</v>
      </c>
      <c r="P2060">
        <v>-11547.68</v>
      </c>
      <c r="R2060">
        <v>2221517110</v>
      </c>
      <c r="S2060">
        <v>162800000</v>
      </c>
      <c r="V2060" t="s">
        <v>130</v>
      </c>
      <c r="W2060" t="s">
        <v>204</v>
      </c>
      <c r="X2060" t="s">
        <v>119</v>
      </c>
      <c r="Y2060">
        <v>4</v>
      </c>
      <c r="Z2060">
        <v>4</v>
      </c>
      <c r="AA2060">
        <v>2021</v>
      </c>
      <c r="AB2060">
        <v>11547.68</v>
      </c>
      <c r="AC2060" t="s">
        <v>16</v>
      </c>
      <c r="AD2060" t="s">
        <v>10</v>
      </c>
      <c r="AE2060">
        <v>2021</v>
      </c>
      <c r="AF2060">
        <v>2021</v>
      </c>
      <c r="AU2060"/>
    </row>
    <row r="2061" spans="1:47" x14ac:dyDescent="0.35">
      <c r="A2061" t="s">
        <v>160</v>
      </c>
      <c r="B2061" t="s">
        <v>26</v>
      </c>
      <c r="C2061" t="s">
        <v>149</v>
      </c>
      <c r="D2061" t="s">
        <v>159</v>
      </c>
      <c r="E2061" t="s">
        <v>162</v>
      </c>
      <c r="G2061" t="s">
        <v>1</v>
      </c>
      <c r="K2061" t="s">
        <v>185</v>
      </c>
      <c r="L2061" t="s">
        <v>122</v>
      </c>
      <c r="M2061" s="14">
        <v>44295</v>
      </c>
      <c r="N2061" s="14">
        <v>44295</v>
      </c>
      <c r="O2061">
        <v>0</v>
      </c>
      <c r="P2061">
        <v>193.7</v>
      </c>
      <c r="R2061">
        <v>2110672000</v>
      </c>
      <c r="S2061">
        <v>162600000</v>
      </c>
      <c r="V2061" t="s">
        <v>160</v>
      </c>
      <c r="W2061" t="s">
        <v>196</v>
      </c>
      <c r="X2061" t="s">
        <v>161</v>
      </c>
      <c r="Y2061">
        <v>4</v>
      </c>
      <c r="Z2061">
        <v>4</v>
      </c>
      <c r="AA2061">
        <v>2021</v>
      </c>
      <c r="AB2061">
        <v>193.7</v>
      </c>
      <c r="AC2061" t="s">
        <v>16</v>
      </c>
      <c r="AD2061" t="s">
        <v>72</v>
      </c>
      <c r="AE2061">
        <v>2021</v>
      </c>
      <c r="AF2061">
        <v>2021</v>
      </c>
      <c r="AU2061"/>
    </row>
    <row r="2062" spans="1:47" x14ac:dyDescent="0.35">
      <c r="A2062" t="s">
        <v>160</v>
      </c>
      <c r="B2062" t="s">
        <v>25</v>
      </c>
      <c r="C2062" t="s">
        <v>149</v>
      </c>
      <c r="D2062" t="s">
        <v>159</v>
      </c>
      <c r="E2062" t="s">
        <v>162</v>
      </c>
      <c r="G2062" t="s">
        <v>1</v>
      </c>
      <c r="K2062" t="s">
        <v>185</v>
      </c>
      <c r="L2062" t="s">
        <v>122</v>
      </c>
      <c r="M2062" s="14">
        <v>44295</v>
      </c>
      <c r="N2062" s="14">
        <v>44295</v>
      </c>
      <c r="O2062">
        <v>0</v>
      </c>
      <c r="P2062">
        <v>779.81</v>
      </c>
      <c r="R2062">
        <v>2110672000</v>
      </c>
      <c r="S2062">
        <v>161300000</v>
      </c>
      <c r="V2062" t="s">
        <v>160</v>
      </c>
      <c r="W2062" t="s">
        <v>192</v>
      </c>
      <c r="X2062" t="s">
        <v>161</v>
      </c>
      <c r="Y2062">
        <v>4</v>
      </c>
      <c r="Z2062">
        <v>4</v>
      </c>
      <c r="AA2062">
        <v>2021</v>
      </c>
      <c r="AB2062">
        <v>779.81</v>
      </c>
      <c r="AC2062" t="s">
        <v>16</v>
      </c>
      <c r="AD2062" t="s">
        <v>72</v>
      </c>
      <c r="AE2062">
        <v>2021</v>
      </c>
      <c r="AF2062">
        <v>2021</v>
      </c>
      <c r="AU2062"/>
    </row>
    <row r="2063" spans="1:47" x14ac:dyDescent="0.35">
      <c r="A2063" t="s">
        <v>193</v>
      </c>
      <c r="B2063" t="s">
        <v>29</v>
      </c>
      <c r="C2063" t="s">
        <v>149</v>
      </c>
      <c r="D2063" t="s">
        <v>159</v>
      </c>
      <c r="E2063" t="s">
        <v>162</v>
      </c>
      <c r="G2063" t="s">
        <v>1</v>
      </c>
      <c r="K2063" t="s">
        <v>185</v>
      </c>
      <c r="L2063" t="s">
        <v>122</v>
      </c>
      <c r="M2063" s="14">
        <v>44295</v>
      </c>
      <c r="N2063" s="14">
        <v>44295</v>
      </c>
      <c r="O2063">
        <v>0</v>
      </c>
      <c r="P2063">
        <v>35.71</v>
      </c>
      <c r="R2063">
        <v>2110700000</v>
      </c>
      <c r="S2063">
        <v>161900000</v>
      </c>
      <c r="V2063" t="s">
        <v>193</v>
      </c>
      <c r="W2063" t="s">
        <v>199</v>
      </c>
      <c r="X2063" t="s">
        <v>161</v>
      </c>
      <c r="Y2063">
        <v>4</v>
      </c>
      <c r="Z2063">
        <v>4</v>
      </c>
      <c r="AA2063">
        <v>2021</v>
      </c>
      <c r="AB2063">
        <v>35.71</v>
      </c>
      <c r="AC2063" t="s">
        <v>16</v>
      </c>
      <c r="AD2063" t="s">
        <v>72</v>
      </c>
      <c r="AE2063">
        <v>2021</v>
      </c>
      <c r="AF2063">
        <v>2021</v>
      </c>
      <c r="AU2063"/>
    </row>
    <row r="2064" spans="1:47" x14ac:dyDescent="0.35">
      <c r="A2064" t="s">
        <v>193</v>
      </c>
      <c r="B2064" t="s">
        <v>29</v>
      </c>
      <c r="C2064" t="s">
        <v>149</v>
      </c>
      <c r="D2064" t="s">
        <v>159</v>
      </c>
      <c r="E2064" t="s">
        <v>162</v>
      </c>
      <c r="G2064" t="s">
        <v>1</v>
      </c>
      <c r="K2064" t="s">
        <v>185</v>
      </c>
      <c r="L2064" t="s">
        <v>122</v>
      </c>
      <c r="M2064" s="14">
        <v>44295</v>
      </c>
      <c r="N2064" s="14">
        <v>44295</v>
      </c>
      <c r="O2064">
        <v>0</v>
      </c>
      <c r="P2064">
        <v>71.430000000000007</v>
      </c>
      <c r="R2064">
        <v>2110700000</v>
      </c>
      <c r="S2064">
        <v>162800000</v>
      </c>
      <c r="V2064" t="s">
        <v>193</v>
      </c>
      <c r="W2064" t="s">
        <v>204</v>
      </c>
      <c r="X2064" t="s">
        <v>161</v>
      </c>
      <c r="Y2064">
        <v>4</v>
      </c>
      <c r="Z2064">
        <v>4</v>
      </c>
      <c r="AA2064">
        <v>2021</v>
      </c>
      <c r="AB2064">
        <v>71.430000000000007</v>
      </c>
      <c r="AC2064" t="s">
        <v>16</v>
      </c>
      <c r="AD2064" t="s">
        <v>72</v>
      </c>
      <c r="AE2064">
        <v>2021</v>
      </c>
      <c r="AF2064">
        <v>2021</v>
      </c>
      <c r="AU2064"/>
    </row>
    <row r="2065" spans="1:47" x14ac:dyDescent="0.35">
      <c r="A2065" t="s">
        <v>193</v>
      </c>
      <c r="B2065" t="s">
        <v>29</v>
      </c>
      <c r="C2065" t="s">
        <v>149</v>
      </c>
      <c r="D2065" t="s">
        <v>159</v>
      </c>
      <c r="E2065" t="s">
        <v>162</v>
      </c>
      <c r="G2065" t="s">
        <v>1</v>
      </c>
      <c r="K2065" t="s">
        <v>185</v>
      </c>
      <c r="L2065" t="s">
        <v>122</v>
      </c>
      <c r="M2065" s="14">
        <v>44295</v>
      </c>
      <c r="N2065" s="14">
        <v>44295</v>
      </c>
      <c r="O2065">
        <v>0</v>
      </c>
      <c r="P2065">
        <v>357.14</v>
      </c>
      <c r="R2065">
        <v>2110700000</v>
      </c>
      <c r="S2065">
        <v>162800000</v>
      </c>
      <c r="V2065" t="s">
        <v>193</v>
      </c>
      <c r="W2065" t="s">
        <v>204</v>
      </c>
      <c r="X2065" t="s">
        <v>161</v>
      </c>
      <c r="Y2065">
        <v>4</v>
      </c>
      <c r="Z2065">
        <v>4</v>
      </c>
      <c r="AA2065">
        <v>2021</v>
      </c>
      <c r="AB2065">
        <v>357.14</v>
      </c>
      <c r="AC2065" t="s">
        <v>16</v>
      </c>
      <c r="AD2065" t="s">
        <v>72</v>
      </c>
      <c r="AE2065">
        <v>2021</v>
      </c>
      <c r="AF2065">
        <v>2021</v>
      </c>
      <c r="AU2065"/>
    </row>
    <row r="2066" spans="1:47" x14ac:dyDescent="0.35">
      <c r="A2066" t="s">
        <v>130</v>
      </c>
      <c r="B2066" t="s">
        <v>34</v>
      </c>
      <c r="C2066" t="s">
        <v>149</v>
      </c>
      <c r="D2066" t="s">
        <v>150</v>
      </c>
      <c r="E2066" t="s">
        <v>121</v>
      </c>
      <c r="G2066" t="s">
        <v>1</v>
      </c>
      <c r="H2066" t="s">
        <v>206</v>
      </c>
      <c r="K2066" t="s">
        <v>185</v>
      </c>
      <c r="L2066" t="s">
        <v>122</v>
      </c>
      <c r="M2066" s="14">
        <v>44295</v>
      </c>
      <c r="N2066" s="14">
        <v>44295</v>
      </c>
      <c r="O2066">
        <v>0</v>
      </c>
      <c r="P2066">
        <v>-7.52</v>
      </c>
      <c r="R2066">
        <v>2221511000</v>
      </c>
      <c r="S2066">
        <v>162000000</v>
      </c>
      <c r="V2066" t="s">
        <v>130</v>
      </c>
      <c r="W2066" t="s">
        <v>205</v>
      </c>
      <c r="X2066" t="s">
        <v>119</v>
      </c>
      <c r="Y2066">
        <v>4</v>
      </c>
      <c r="Z2066">
        <v>4</v>
      </c>
      <c r="AA2066">
        <v>2021</v>
      </c>
      <c r="AB2066">
        <v>7.52</v>
      </c>
      <c r="AC2066" t="s">
        <v>16</v>
      </c>
      <c r="AD2066" t="s">
        <v>10</v>
      </c>
      <c r="AE2066">
        <v>2021</v>
      </c>
      <c r="AF2066">
        <v>2021</v>
      </c>
      <c r="AU2066"/>
    </row>
    <row r="2067" spans="1:47" x14ac:dyDescent="0.35">
      <c r="A2067" t="s">
        <v>160</v>
      </c>
      <c r="B2067" t="s">
        <v>35</v>
      </c>
      <c r="C2067" t="s">
        <v>149</v>
      </c>
      <c r="D2067" t="s">
        <v>159</v>
      </c>
      <c r="E2067" t="s">
        <v>162</v>
      </c>
      <c r="G2067" t="s">
        <v>1</v>
      </c>
      <c r="K2067" t="s">
        <v>185</v>
      </c>
      <c r="L2067" t="s">
        <v>122</v>
      </c>
      <c r="M2067" s="14">
        <v>44295</v>
      </c>
      <c r="N2067" s="14">
        <v>44295</v>
      </c>
      <c r="O2067">
        <v>0</v>
      </c>
      <c r="P2067">
        <v>102.4</v>
      </c>
      <c r="R2067">
        <v>2110672000</v>
      </c>
      <c r="S2067">
        <v>162000000</v>
      </c>
      <c r="V2067" t="s">
        <v>160</v>
      </c>
      <c r="W2067" t="s">
        <v>205</v>
      </c>
      <c r="X2067" t="s">
        <v>161</v>
      </c>
      <c r="Y2067">
        <v>4</v>
      </c>
      <c r="Z2067">
        <v>4</v>
      </c>
      <c r="AA2067">
        <v>2021</v>
      </c>
      <c r="AB2067">
        <v>102.4</v>
      </c>
      <c r="AC2067" t="s">
        <v>16</v>
      </c>
      <c r="AD2067" t="s">
        <v>72</v>
      </c>
      <c r="AE2067">
        <v>2021</v>
      </c>
      <c r="AF2067">
        <v>2021</v>
      </c>
      <c r="AU2067"/>
    </row>
    <row r="2068" spans="1:47" x14ac:dyDescent="0.35">
      <c r="A2068" t="s">
        <v>160</v>
      </c>
      <c r="B2068" t="s">
        <v>25</v>
      </c>
      <c r="C2068" t="s">
        <v>149</v>
      </c>
      <c r="D2068" t="s">
        <v>159</v>
      </c>
      <c r="E2068" t="s">
        <v>162</v>
      </c>
      <c r="G2068" t="s">
        <v>1</v>
      </c>
      <c r="K2068" t="s">
        <v>185</v>
      </c>
      <c r="L2068" t="s">
        <v>122</v>
      </c>
      <c r="M2068" s="14">
        <v>44295</v>
      </c>
      <c r="N2068" s="14">
        <v>44295</v>
      </c>
      <c r="O2068">
        <v>0</v>
      </c>
      <c r="P2068">
        <v>96.34</v>
      </c>
      <c r="R2068">
        <v>2110672000</v>
      </c>
      <c r="S2068">
        <v>161600000</v>
      </c>
      <c r="V2068" t="s">
        <v>160</v>
      </c>
      <c r="W2068" t="s">
        <v>198</v>
      </c>
      <c r="X2068" t="s">
        <v>161</v>
      </c>
      <c r="Y2068">
        <v>4</v>
      </c>
      <c r="Z2068">
        <v>4</v>
      </c>
      <c r="AA2068">
        <v>2021</v>
      </c>
      <c r="AB2068">
        <v>96.34</v>
      </c>
      <c r="AC2068" t="s">
        <v>16</v>
      </c>
      <c r="AD2068" t="s">
        <v>72</v>
      </c>
      <c r="AE2068">
        <v>2021</v>
      </c>
      <c r="AF2068">
        <v>2021</v>
      </c>
      <c r="AU2068"/>
    </row>
    <row r="2069" spans="1:47" x14ac:dyDescent="0.35">
      <c r="A2069" t="s">
        <v>130</v>
      </c>
      <c r="B2069" t="s">
        <v>34</v>
      </c>
      <c r="C2069" t="s">
        <v>149</v>
      </c>
      <c r="D2069" t="s">
        <v>150</v>
      </c>
      <c r="E2069" t="s">
        <v>121</v>
      </c>
      <c r="G2069" t="s">
        <v>1</v>
      </c>
      <c r="H2069" t="s">
        <v>206</v>
      </c>
      <c r="K2069" t="s">
        <v>185</v>
      </c>
      <c r="L2069" t="s">
        <v>122</v>
      </c>
      <c r="M2069" s="14">
        <v>44295</v>
      </c>
      <c r="N2069" s="14">
        <v>44295</v>
      </c>
      <c r="O2069">
        <v>0</v>
      </c>
      <c r="P2069">
        <v>-280.95</v>
      </c>
      <c r="R2069">
        <v>2221511000</v>
      </c>
      <c r="S2069">
        <v>161600000</v>
      </c>
      <c r="V2069" t="s">
        <v>130</v>
      </c>
      <c r="W2069" t="s">
        <v>198</v>
      </c>
      <c r="X2069" t="s">
        <v>119</v>
      </c>
      <c r="Y2069">
        <v>4</v>
      </c>
      <c r="Z2069">
        <v>4</v>
      </c>
      <c r="AA2069">
        <v>2021</v>
      </c>
      <c r="AB2069">
        <v>280.95</v>
      </c>
      <c r="AC2069" t="s">
        <v>16</v>
      </c>
      <c r="AD2069" t="s">
        <v>10</v>
      </c>
      <c r="AE2069">
        <v>2021</v>
      </c>
      <c r="AF2069">
        <v>2021</v>
      </c>
      <c r="AU2069"/>
    </row>
    <row r="2070" spans="1:47" x14ac:dyDescent="0.35">
      <c r="A2070" t="s">
        <v>133</v>
      </c>
      <c r="B2070" t="s">
        <v>42</v>
      </c>
      <c r="C2070" t="s">
        <v>149</v>
      </c>
      <c r="D2070" t="s">
        <v>150</v>
      </c>
      <c r="E2070" t="s">
        <v>121</v>
      </c>
      <c r="G2070" t="s">
        <v>1</v>
      </c>
      <c r="H2070" t="s">
        <v>206</v>
      </c>
      <c r="K2070" t="s">
        <v>185</v>
      </c>
      <c r="L2070" t="s">
        <v>122</v>
      </c>
      <c r="M2070" s="14">
        <v>44295</v>
      </c>
      <c r="N2070" s="14">
        <v>44295</v>
      </c>
      <c r="O2070">
        <v>0</v>
      </c>
      <c r="P2070">
        <v>-11661.58</v>
      </c>
      <c r="R2070">
        <v>2220120000</v>
      </c>
      <c r="S2070">
        <v>161001000</v>
      </c>
      <c r="V2070" t="s">
        <v>133</v>
      </c>
      <c r="W2070" t="s">
        <v>195</v>
      </c>
      <c r="X2070" t="s">
        <v>134</v>
      </c>
      <c r="Y2070">
        <v>4</v>
      </c>
      <c r="Z2070">
        <v>4</v>
      </c>
      <c r="AA2070">
        <v>2021</v>
      </c>
      <c r="AB2070">
        <v>11661.58</v>
      </c>
      <c r="AC2070" t="s">
        <v>16</v>
      </c>
      <c r="AD2070" t="s">
        <v>239</v>
      </c>
      <c r="AE2070">
        <v>2021</v>
      </c>
      <c r="AF2070">
        <v>2021</v>
      </c>
      <c r="AU2070"/>
    </row>
    <row r="2071" spans="1:47" x14ac:dyDescent="0.35">
      <c r="A2071" t="s">
        <v>160</v>
      </c>
      <c r="B2071" t="s">
        <v>28</v>
      </c>
      <c r="C2071" t="s">
        <v>149</v>
      </c>
      <c r="D2071" t="s">
        <v>159</v>
      </c>
      <c r="E2071" t="s">
        <v>162</v>
      </c>
      <c r="G2071" t="s">
        <v>1</v>
      </c>
      <c r="K2071" t="s">
        <v>185</v>
      </c>
      <c r="L2071" t="s">
        <v>122</v>
      </c>
      <c r="M2071" s="14">
        <v>44295</v>
      </c>
      <c r="N2071" s="14">
        <v>44295</v>
      </c>
      <c r="O2071">
        <v>0</v>
      </c>
      <c r="P2071">
        <v>49.26</v>
      </c>
      <c r="R2071">
        <v>2110672000</v>
      </c>
      <c r="S2071">
        <v>161800000</v>
      </c>
      <c r="V2071" t="s">
        <v>160</v>
      </c>
      <c r="W2071" t="s">
        <v>197</v>
      </c>
      <c r="X2071" t="s">
        <v>161</v>
      </c>
      <c r="Y2071">
        <v>4</v>
      </c>
      <c r="Z2071">
        <v>4</v>
      </c>
      <c r="AA2071">
        <v>2021</v>
      </c>
      <c r="AB2071">
        <v>49.26</v>
      </c>
      <c r="AC2071" t="s">
        <v>16</v>
      </c>
      <c r="AD2071" t="s">
        <v>72</v>
      </c>
      <c r="AE2071">
        <v>2021</v>
      </c>
      <c r="AF2071">
        <v>2021</v>
      </c>
      <c r="AU2071"/>
    </row>
    <row r="2072" spans="1:47" x14ac:dyDescent="0.35">
      <c r="A2072" t="s">
        <v>160</v>
      </c>
      <c r="B2072" t="s">
        <v>35</v>
      </c>
      <c r="C2072" t="s">
        <v>149</v>
      </c>
      <c r="D2072" t="s">
        <v>159</v>
      </c>
      <c r="E2072" t="s">
        <v>162</v>
      </c>
      <c r="G2072" t="s">
        <v>1</v>
      </c>
      <c r="K2072" t="s">
        <v>185</v>
      </c>
      <c r="L2072" t="s">
        <v>122</v>
      </c>
      <c r="M2072" s="14">
        <v>44295</v>
      </c>
      <c r="N2072" s="14">
        <v>44295</v>
      </c>
      <c r="O2072">
        <v>0</v>
      </c>
      <c r="P2072">
        <v>194.32</v>
      </c>
      <c r="R2072">
        <v>2110672000</v>
      </c>
      <c r="S2072">
        <v>161021000</v>
      </c>
      <c r="V2072" t="s">
        <v>160</v>
      </c>
      <c r="W2072" t="s">
        <v>215</v>
      </c>
      <c r="X2072" t="s">
        <v>161</v>
      </c>
      <c r="Y2072">
        <v>4</v>
      </c>
      <c r="Z2072">
        <v>4</v>
      </c>
      <c r="AA2072">
        <v>2021</v>
      </c>
      <c r="AB2072">
        <v>194.32</v>
      </c>
      <c r="AC2072" t="s">
        <v>16</v>
      </c>
      <c r="AD2072" t="s">
        <v>72</v>
      </c>
      <c r="AE2072">
        <v>2021</v>
      </c>
      <c r="AF2072">
        <v>2021</v>
      </c>
      <c r="AU2072"/>
    </row>
    <row r="2073" spans="1:47" x14ac:dyDescent="0.35">
      <c r="A2073" t="s">
        <v>133</v>
      </c>
      <c r="B2073" t="s">
        <v>41</v>
      </c>
      <c r="C2073" t="s">
        <v>149</v>
      </c>
      <c r="D2073" t="s">
        <v>150</v>
      </c>
      <c r="E2073" t="s">
        <v>121</v>
      </c>
      <c r="G2073" t="s">
        <v>1</v>
      </c>
      <c r="H2073" t="s">
        <v>206</v>
      </c>
      <c r="K2073" t="s">
        <v>185</v>
      </c>
      <c r="L2073" t="s">
        <v>122</v>
      </c>
      <c r="M2073" s="14">
        <v>44295</v>
      </c>
      <c r="N2073" s="14">
        <v>44295</v>
      </c>
      <c r="O2073">
        <v>0</v>
      </c>
      <c r="P2073">
        <v>-1762.07</v>
      </c>
      <c r="R2073">
        <v>2220110000</v>
      </c>
      <c r="S2073">
        <v>161001000</v>
      </c>
      <c r="V2073" t="s">
        <v>133</v>
      </c>
      <c r="W2073" t="s">
        <v>195</v>
      </c>
      <c r="X2073" t="s">
        <v>134</v>
      </c>
      <c r="Y2073">
        <v>4</v>
      </c>
      <c r="Z2073">
        <v>4</v>
      </c>
      <c r="AA2073">
        <v>2021</v>
      </c>
      <c r="AB2073">
        <v>1762.07</v>
      </c>
      <c r="AC2073" t="s">
        <v>16</v>
      </c>
      <c r="AD2073" t="s">
        <v>239</v>
      </c>
      <c r="AE2073">
        <v>2021</v>
      </c>
      <c r="AF2073">
        <v>2021</v>
      </c>
      <c r="AU2073"/>
    </row>
    <row r="2074" spans="1:47" x14ac:dyDescent="0.35">
      <c r="A2074" t="s">
        <v>160</v>
      </c>
      <c r="B2074" t="s">
        <v>26</v>
      </c>
      <c r="C2074" t="s">
        <v>149</v>
      </c>
      <c r="D2074" t="s">
        <v>159</v>
      </c>
      <c r="E2074" t="s">
        <v>162</v>
      </c>
      <c r="G2074" t="s">
        <v>1</v>
      </c>
      <c r="K2074" t="s">
        <v>185</v>
      </c>
      <c r="L2074" t="s">
        <v>122</v>
      </c>
      <c r="M2074" s="14">
        <v>44298</v>
      </c>
      <c r="N2074" s="14">
        <v>44298</v>
      </c>
      <c r="O2074">
        <v>0</v>
      </c>
      <c r="P2074">
        <v>242.13</v>
      </c>
      <c r="R2074">
        <v>2110672000</v>
      </c>
      <c r="S2074">
        <v>162600000</v>
      </c>
      <c r="V2074" t="s">
        <v>160</v>
      </c>
      <c r="W2074" t="s">
        <v>196</v>
      </c>
      <c r="X2074" t="s">
        <v>161</v>
      </c>
      <c r="Y2074">
        <v>4</v>
      </c>
      <c r="Z2074">
        <v>4</v>
      </c>
      <c r="AA2074">
        <v>2021</v>
      </c>
      <c r="AB2074">
        <v>242.13</v>
      </c>
      <c r="AC2074" t="s">
        <v>16</v>
      </c>
      <c r="AD2074" t="s">
        <v>72</v>
      </c>
      <c r="AE2074">
        <v>2021</v>
      </c>
      <c r="AF2074">
        <v>2021</v>
      </c>
      <c r="AU2074"/>
    </row>
    <row r="2075" spans="1:47" x14ac:dyDescent="0.35">
      <c r="A2075" t="s">
        <v>193</v>
      </c>
      <c r="B2075" t="s">
        <v>29</v>
      </c>
      <c r="C2075" t="s">
        <v>149</v>
      </c>
      <c r="D2075" t="s">
        <v>159</v>
      </c>
      <c r="E2075" t="s">
        <v>162</v>
      </c>
      <c r="G2075" t="s">
        <v>1</v>
      </c>
      <c r="K2075" t="s">
        <v>185</v>
      </c>
      <c r="L2075" t="s">
        <v>122</v>
      </c>
      <c r="M2075" s="14">
        <v>44298</v>
      </c>
      <c r="N2075" s="14">
        <v>44298</v>
      </c>
      <c r="O2075">
        <v>0</v>
      </c>
      <c r="P2075">
        <v>45.24</v>
      </c>
      <c r="R2075">
        <v>2110700000</v>
      </c>
      <c r="S2075">
        <v>161900000</v>
      </c>
      <c r="V2075" t="s">
        <v>193</v>
      </c>
      <c r="W2075" t="s">
        <v>199</v>
      </c>
      <c r="X2075" t="s">
        <v>161</v>
      </c>
      <c r="Y2075">
        <v>4</v>
      </c>
      <c r="Z2075">
        <v>4</v>
      </c>
      <c r="AA2075">
        <v>2021</v>
      </c>
      <c r="AB2075">
        <v>45.24</v>
      </c>
      <c r="AC2075" t="s">
        <v>16</v>
      </c>
      <c r="AD2075" t="s">
        <v>72</v>
      </c>
      <c r="AE2075">
        <v>2021</v>
      </c>
      <c r="AF2075">
        <v>2021</v>
      </c>
      <c r="AU2075"/>
    </row>
    <row r="2076" spans="1:47" x14ac:dyDescent="0.35">
      <c r="A2076" t="s">
        <v>193</v>
      </c>
      <c r="B2076" t="s">
        <v>29</v>
      </c>
      <c r="C2076" t="s">
        <v>149</v>
      </c>
      <c r="D2076" t="s">
        <v>159</v>
      </c>
      <c r="E2076" t="s">
        <v>162</v>
      </c>
      <c r="G2076" t="s">
        <v>1</v>
      </c>
      <c r="K2076" t="s">
        <v>185</v>
      </c>
      <c r="L2076" t="s">
        <v>122</v>
      </c>
      <c r="M2076" s="14">
        <v>44298</v>
      </c>
      <c r="N2076" s="14">
        <v>44298</v>
      </c>
      <c r="O2076">
        <v>0</v>
      </c>
      <c r="P2076">
        <v>119.05</v>
      </c>
      <c r="R2076">
        <v>2110700000</v>
      </c>
      <c r="S2076">
        <v>162300000</v>
      </c>
      <c r="V2076" t="s">
        <v>193</v>
      </c>
      <c r="W2076" t="s">
        <v>209</v>
      </c>
      <c r="X2076" t="s">
        <v>161</v>
      </c>
      <c r="Y2076">
        <v>4</v>
      </c>
      <c r="Z2076">
        <v>4</v>
      </c>
      <c r="AA2076">
        <v>2021</v>
      </c>
      <c r="AB2076">
        <v>119.05</v>
      </c>
      <c r="AC2076" t="s">
        <v>16</v>
      </c>
      <c r="AD2076" t="s">
        <v>72</v>
      </c>
      <c r="AE2076">
        <v>2021</v>
      </c>
      <c r="AF2076">
        <v>2021</v>
      </c>
      <c r="AU2076"/>
    </row>
    <row r="2077" spans="1:47" x14ac:dyDescent="0.35">
      <c r="A2077" t="s">
        <v>193</v>
      </c>
      <c r="B2077" t="s">
        <v>29</v>
      </c>
      <c r="C2077" t="s">
        <v>149</v>
      </c>
      <c r="D2077" t="s">
        <v>159</v>
      </c>
      <c r="E2077" t="s">
        <v>162</v>
      </c>
      <c r="G2077" t="s">
        <v>1</v>
      </c>
      <c r="K2077" t="s">
        <v>185</v>
      </c>
      <c r="L2077" t="s">
        <v>122</v>
      </c>
      <c r="M2077" s="14">
        <v>44298</v>
      </c>
      <c r="N2077" s="14">
        <v>44298</v>
      </c>
      <c r="O2077">
        <v>0</v>
      </c>
      <c r="P2077">
        <v>357.14</v>
      </c>
      <c r="R2077">
        <v>2110700000</v>
      </c>
      <c r="S2077">
        <v>161700000</v>
      </c>
      <c r="V2077" t="s">
        <v>193</v>
      </c>
      <c r="W2077" t="s">
        <v>210</v>
      </c>
      <c r="X2077" t="s">
        <v>161</v>
      </c>
      <c r="Y2077">
        <v>4</v>
      </c>
      <c r="Z2077">
        <v>4</v>
      </c>
      <c r="AA2077">
        <v>2021</v>
      </c>
      <c r="AB2077">
        <v>357.14</v>
      </c>
      <c r="AC2077" t="s">
        <v>16</v>
      </c>
      <c r="AD2077" t="s">
        <v>72</v>
      </c>
      <c r="AE2077">
        <v>2021</v>
      </c>
      <c r="AF2077">
        <v>2021</v>
      </c>
      <c r="AU2077"/>
    </row>
    <row r="2078" spans="1:47" x14ac:dyDescent="0.35">
      <c r="A2078" t="s">
        <v>193</v>
      </c>
      <c r="B2078" t="s">
        <v>29</v>
      </c>
      <c r="C2078" t="s">
        <v>149</v>
      </c>
      <c r="D2078" t="s">
        <v>159</v>
      </c>
      <c r="E2078" t="s">
        <v>162</v>
      </c>
      <c r="G2078" t="s">
        <v>1</v>
      </c>
      <c r="K2078" t="s">
        <v>185</v>
      </c>
      <c r="L2078" t="s">
        <v>122</v>
      </c>
      <c r="M2078" s="14">
        <v>44298</v>
      </c>
      <c r="N2078" s="14">
        <v>44298</v>
      </c>
      <c r="O2078">
        <v>0</v>
      </c>
      <c r="P2078">
        <v>23.81</v>
      </c>
      <c r="R2078">
        <v>2110700000</v>
      </c>
      <c r="S2078">
        <v>161900000</v>
      </c>
      <c r="V2078" t="s">
        <v>193</v>
      </c>
      <c r="W2078" t="s">
        <v>199</v>
      </c>
      <c r="X2078" t="s">
        <v>161</v>
      </c>
      <c r="Y2078">
        <v>4</v>
      </c>
      <c r="Z2078">
        <v>4</v>
      </c>
      <c r="AA2078">
        <v>2021</v>
      </c>
      <c r="AB2078">
        <v>23.81</v>
      </c>
      <c r="AC2078" t="s">
        <v>16</v>
      </c>
      <c r="AD2078" t="s">
        <v>72</v>
      </c>
      <c r="AE2078">
        <v>2021</v>
      </c>
      <c r="AF2078">
        <v>2021</v>
      </c>
      <c r="AU2078"/>
    </row>
    <row r="2079" spans="1:47" x14ac:dyDescent="0.35">
      <c r="A2079" t="s">
        <v>193</v>
      </c>
      <c r="B2079" t="s">
        <v>29</v>
      </c>
      <c r="C2079" t="s">
        <v>149</v>
      </c>
      <c r="D2079" t="s">
        <v>159</v>
      </c>
      <c r="E2079" t="s">
        <v>162</v>
      </c>
      <c r="G2079" t="s">
        <v>1</v>
      </c>
      <c r="K2079" t="s">
        <v>185</v>
      </c>
      <c r="L2079" t="s">
        <v>122</v>
      </c>
      <c r="M2079" s="14">
        <v>44298</v>
      </c>
      <c r="N2079" s="14">
        <v>44298</v>
      </c>
      <c r="O2079">
        <v>0</v>
      </c>
      <c r="P2079">
        <v>23.81</v>
      </c>
      <c r="R2079">
        <v>2110700000</v>
      </c>
      <c r="S2079">
        <v>161900000</v>
      </c>
      <c r="V2079" t="s">
        <v>193</v>
      </c>
      <c r="W2079" t="s">
        <v>199</v>
      </c>
      <c r="X2079" t="s">
        <v>161</v>
      </c>
      <c r="Y2079">
        <v>4</v>
      </c>
      <c r="Z2079">
        <v>4</v>
      </c>
      <c r="AA2079">
        <v>2021</v>
      </c>
      <c r="AB2079">
        <v>23.81</v>
      </c>
      <c r="AC2079" t="s">
        <v>16</v>
      </c>
      <c r="AD2079" t="s">
        <v>72</v>
      </c>
      <c r="AE2079">
        <v>2021</v>
      </c>
      <c r="AF2079">
        <v>2021</v>
      </c>
      <c r="AU2079"/>
    </row>
    <row r="2080" spans="1:47" x14ac:dyDescent="0.35">
      <c r="A2080" t="s">
        <v>193</v>
      </c>
      <c r="B2080" t="s">
        <v>29</v>
      </c>
      <c r="C2080" t="s">
        <v>149</v>
      </c>
      <c r="D2080" t="s">
        <v>159</v>
      </c>
      <c r="E2080" t="s">
        <v>162</v>
      </c>
      <c r="G2080" t="s">
        <v>1</v>
      </c>
      <c r="K2080" t="s">
        <v>185</v>
      </c>
      <c r="L2080" t="s">
        <v>122</v>
      </c>
      <c r="M2080" s="14">
        <v>44298</v>
      </c>
      <c r="N2080" s="14">
        <v>44298</v>
      </c>
      <c r="O2080">
        <v>0</v>
      </c>
      <c r="P2080">
        <v>243.43</v>
      </c>
      <c r="R2080">
        <v>2110700000</v>
      </c>
      <c r="S2080">
        <v>161900000</v>
      </c>
      <c r="V2080" t="s">
        <v>193</v>
      </c>
      <c r="W2080" t="s">
        <v>199</v>
      </c>
      <c r="X2080" t="s">
        <v>161</v>
      </c>
      <c r="Y2080">
        <v>4</v>
      </c>
      <c r="Z2080">
        <v>4</v>
      </c>
      <c r="AA2080">
        <v>2021</v>
      </c>
      <c r="AB2080">
        <v>243.43</v>
      </c>
      <c r="AC2080" t="s">
        <v>16</v>
      </c>
      <c r="AD2080" t="s">
        <v>72</v>
      </c>
      <c r="AE2080">
        <v>2021</v>
      </c>
      <c r="AF2080">
        <v>2021</v>
      </c>
      <c r="AU2080"/>
    </row>
    <row r="2081" spans="1:47" x14ac:dyDescent="0.35">
      <c r="A2081" t="s">
        <v>148</v>
      </c>
      <c r="C2081" t="s">
        <v>149</v>
      </c>
      <c r="D2081" t="s">
        <v>150</v>
      </c>
      <c r="E2081" t="s">
        <v>162</v>
      </c>
      <c r="K2081" t="s">
        <v>185</v>
      </c>
      <c r="L2081" t="s">
        <v>122</v>
      </c>
      <c r="M2081" s="14">
        <v>44298</v>
      </c>
      <c r="N2081" s="14">
        <v>44298</v>
      </c>
      <c r="O2081">
        <v>0</v>
      </c>
      <c r="P2081">
        <v>7938285.71</v>
      </c>
      <c r="R2081">
        <v>2110210000</v>
      </c>
      <c r="S2081">
        <v>161002000</v>
      </c>
      <c r="V2081" t="s">
        <v>148</v>
      </c>
      <c r="W2081" t="s">
        <v>202</v>
      </c>
      <c r="X2081" t="s">
        <v>152</v>
      </c>
      <c r="Y2081">
        <v>4</v>
      </c>
      <c r="Z2081">
        <v>4</v>
      </c>
      <c r="AA2081">
        <v>2021</v>
      </c>
      <c r="AB2081">
        <v>7938285.71</v>
      </c>
      <c r="AC2081" t="s">
        <v>16</v>
      </c>
      <c r="AD2081" t="s">
        <v>72</v>
      </c>
      <c r="AE2081">
        <v>2021</v>
      </c>
      <c r="AF2081">
        <v>2021</v>
      </c>
      <c r="AU2081"/>
    </row>
    <row r="2082" spans="1:47" x14ac:dyDescent="0.35">
      <c r="A2082" t="s">
        <v>193</v>
      </c>
      <c r="B2082" t="s">
        <v>29</v>
      </c>
      <c r="C2082" t="s">
        <v>149</v>
      </c>
      <c r="D2082" t="s">
        <v>159</v>
      </c>
      <c r="E2082" t="s">
        <v>162</v>
      </c>
      <c r="G2082" t="s">
        <v>1</v>
      </c>
      <c r="K2082" t="s">
        <v>185</v>
      </c>
      <c r="L2082" t="s">
        <v>122</v>
      </c>
      <c r="M2082" s="14">
        <v>44298</v>
      </c>
      <c r="N2082" s="14">
        <v>44298</v>
      </c>
      <c r="O2082">
        <v>0</v>
      </c>
      <c r="P2082">
        <v>61.9</v>
      </c>
      <c r="R2082">
        <v>2110700000</v>
      </c>
      <c r="S2082">
        <v>161900000</v>
      </c>
      <c r="V2082" t="s">
        <v>193</v>
      </c>
      <c r="W2082" t="s">
        <v>199</v>
      </c>
      <c r="X2082" t="s">
        <v>161</v>
      </c>
      <c r="Y2082">
        <v>4</v>
      </c>
      <c r="Z2082">
        <v>4</v>
      </c>
      <c r="AA2082">
        <v>2021</v>
      </c>
      <c r="AB2082">
        <v>61.9</v>
      </c>
      <c r="AC2082" t="s">
        <v>16</v>
      </c>
      <c r="AD2082" t="s">
        <v>72</v>
      </c>
      <c r="AE2082">
        <v>2021</v>
      </c>
      <c r="AF2082">
        <v>2021</v>
      </c>
      <c r="AU2082"/>
    </row>
    <row r="2083" spans="1:47" x14ac:dyDescent="0.35">
      <c r="A2083" t="s">
        <v>130</v>
      </c>
      <c r="B2083" t="s">
        <v>34</v>
      </c>
      <c r="C2083" t="s">
        <v>149</v>
      </c>
      <c r="D2083" t="s">
        <v>150</v>
      </c>
      <c r="E2083" t="s">
        <v>121</v>
      </c>
      <c r="G2083" t="s">
        <v>1</v>
      </c>
      <c r="H2083" t="s">
        <v>206</v>
      </c>
      <c r="K2083" t="s">
        <v>185</v>
      </c>
      <c r="L2083" t="s">
        <v>122</v>
      </c>
      <c r="M2083" s="14">
        <v>44298</v>
      </c>
      <c r="N2083" s="14">
        <v>44298</v>
      </c>
      <c r="O2083">
        <v>0</v>
      </c>
      <c r="P2083">
        <v>-182.57</v>
      </c>
      <c r="R2083">
        <v>2221511000</v>
      </c>
      <c r="S2083">
        <v>162000000</v>
      </c>
      <c r="V2083" t="s">
        <v>130</v>
      </c>
      <c r="W2083" t="s">
        <v>205</v>
      </c>
      <c r="X2083" t="s">
        <v>119</v>
      </c>
      <c r="Y2083">
        <v>4</v>
      </c>
      <c r="Z2083">
        <v>4</v>
      </c>
      <c r="AA2083">
        <v>2021</v>
      </c>
      <c r="AB2083">
        <v>182.57</v>
      </c>
      <c r="AC2083" t="s">
        <v>16</v>
      </c>
      <c r="AD2083" t="s">
        <v>10</v>
      </c>
      <c r="AE2083">
        <v>2021</v>
      </c>
      <c r="AF2083">
        <v>2021</v>
      </c>
      <c r="AU2083"/>
    </row>
    <row r="2084" spans="1:47" x14ac:dyDescent="0.35">
      <c r="A2084" t="s">
        <v>130</v>
      </c>
      <c r="B2084" t="s">
        <v>24</v>
      </c>
      <c r="C2084" t="s">
        <v>149</v>
      </c>
      <c r="D2084" t="s">
        <v>150</v>
      </c>
      <c r="E2084" t="s">
        <v>121</v>
      </c>
      <c r="G2084" t="s">
        <v>1</v>
      </c>
      <c r="H2084" t="s">
        <v>206</v>
      </c>
      <c r="K2084" t="s">
        <v>185</v>
      </c>
      <c r="L2084" t="s">
        <v>122</v>
      </c>
      <c r="M2084" s="14">
        <v>44298</v>
      </c>
      <c r="N2084" s="14">
        <v>44298</v>
      </c>
      <c r="O2084">
        <v>0</v>
      </c>
      <c r="P2084">
        <v>-100.74</v>
      </c>
      <c r="R2084">
        <v>2221504000</v>
      </c>
      <c r="S2084">
        <v>162000000</v>
      </c>
      <c r="V2084" t="s">
        <v>130</v>
      </c>
      <c r="W2084" t="s">
        <v>205</v>
      </c>
      <c r="X2084" t="s">
        <v>119</v>
      </c>
      <c r="Y2084">
        <v>4</v>
      </c>
      <c r="Z2084">
        <v>4</v>
      </c>
      <c r="AA2084">
        <v>2021</v>
      </c>
      <c r="AB2084">
        <v>100.74</v>
      </c>
      <c r="AC2084" t="s">
        <v>16</v>
      </c>
      <c r="AD2084" t="s">
        <v>10</v>
      </c>
      <c r="AE2084">
        <v>2021</v>
      </c>
      <c r="AF2084">
        <v>2021</v>
      </c>
      <c r="AU2084"/>
    </row>
    <row r="2085" spans="1:47" x14ac:dyDescent="0.35">
      <c r="A2085" t="s">
        <v>187</v>
      </c>
      <c r="B2085" t="s">
        <v>65</v>
      </c>
      <c r="C2085" t="s">
        <v>149</v>
      </c>
      <c r="D2085" t="s">
        <v>150</v>
      </c>
      <c r="E2085" t="s">
        <v>121</v>
      </c>
      <c r="G2085" t="s">
        <v>1</v>
      </c>
      <c r="H2085" t="s">
        <v>206</v>
      </c>
      <c r="K2085" t="s">
        <v>185</v>
      </c>
      <c r="L2085" t="s">
        <v>122</v>
      </c>
      <c r="M2085" s="14">
        <v>44298</v>
      </c>
      <c r="N2085" s="14">
        <v>44298</v>
      </c>
      <c r="O2085">
        <v>0</v>
      </c>
      <c r="P2085">
        <v>-680.95</v>
      </c>
      <c r="R2085">
        <v>2220316000</v>
      </c>
      <c r="S2085">
        <v>162800000</v>
      </c>
      <c r="V2085" t="s">
        <v>187</v>
      </c>
      <c r="W2085" t="s">
        <v>204</v>
      </c>
      <c r="X2085" t="s">
        <v>140</v>
      </c>
      <c r="Y2085">
        <v>4</v>
      </c>
      <c r="Z2085">
        <v>4</v>
      </c>
      <c r="AA2085">
        <v>2021</v>
      </c>
      <c r="AB2085">
        <v>680.95</v>
      </c>
      <c r="AC2085" t="s">
        <v>16</v>
      </c>
      <c r="AD2085" t="s">
        <v>10</v>
      </c>
      <c r="AE2085">
        <v>2021</v>
      </c>
      <c r="AF2085">
        <v>2021</v>
      </c>
      <c r="AU2085"/>
    </row>
    <row r="2086" spans="1:47" x14ac:dyDescent="0.35">
      <c r="A2086" t="s">
        <v>160</v>
      </c>
      <c r="B2086" t="s">
        <v>25</v>
      </c>
      <c r="C2086" t="s">
        <v>149</v>
      </c>
      <c r="D2086" t="s">
        <v>159</v>
      </c>
      <c r="E2086" t="s">
        <v>162</v>
      </c>
      <c r="G2086" t="s">
        <v>1</v>
      </c>
      <c r="K2086" t="s">
        <v>185</v>
      </c>
      <c r="L2086" t="s">
        <v>122</v>
      </c>
      <c r="M2086" s="14">
        <v>44298</v>
      </c>
      <c r="N2086" s="14">
        <v>44298</v>
      </c>
      <c r="O2086">
        <v>0</v>
      </c>
      <c r="P2086">
        <v>384.51</v>
      </c>
      <c r="R2086">
        <v>2110672000</v>
      </c>
      <c r="S2086">
        <v>161300000</v>
      </c>
      <c r="V2086" t="s">
        <v>160</v>
      </c>
      <c r="W2086" t="s">
        <v>192</v>
      </c>
      <c r="X2086" t="s">
        <v>161</v>
      </c>
      <c r="Y2086">
        <v>4</v>
      </c>
      <c r="Z2086">
        <v>4</v>
      </c>
      <c r="AA2086">
        <v>2021</v>
      </c>
      <c r="AB2086">
        <v>384.51</v>
      </c>
      <c r="AC2086" t="s">
        <v>16</v>
      </c>
      <c r="AD2086" t="s">
        <v>72</v>
      </c>
      <c r="AE2086">
        <v>2021</v>
      </c>
      <c r="AF2086">
        <v>2021</v>
      </c>
      <c r="AU2086"/>
    </row>
    <row r="2087" spans="1:47" x14ac:dyDescent="0.35">
      <c r="A2087" t="s">
        <v>160</v>
      </c>
      <c r="B2087" t="s">
        <v>28</v>
      </c>
      <c r="C2087" t="s">
        <v>149</v>
      </c>
      <c r="D2087" t="s">
        <v>159</v>
      </c>
      <c r="E2087" t="s">
        <v>162</v>
      </c>
      <c r="G2087" t="s">
        <v>1</v>
      </c>
      <c r="K2087" t="s">
        <v>185</v>
      </c>
      <c r="L2087" t="s">
        <v>122</v>
      </c>
      <c r="M2087" s="14">
        <v>44298</v>
      </c>
      <c r="N2087" s="14">
        <v>44298</v>
      </c>
      <c r="O2087">
        <v>0</v>
      </c>
      <c r="P2087">
        <v>78.83</v>
      </c>
      <c r="R2087">
        <v>2110672000</v>
      </c>
      <c r="S2087">
        <v>161800000</v>
      </c>
      <c r="V2087" t="s">
        <v>160</v>
      </c>
      <c r="W2087" t="s">
        <v>197</v>
      </c>
      <c r="X2087" t="s">
        <v>161</v>
      </c>
      <c r="Y2087">
        <v>4</v>
      </c>
      <c r="Z2087">
        <v>4</v>
      </c>
      <c r="AA2087">
        <v>2021</v>
      </c>
      <c r="AB2087">
        <v>78.83</v>
      </c>
      <c r="AC2087" t="s">
        <v>16</v>
      </c>
      <c r="AD2087" t="s">
        <v>72</v>
      </c>
      <c r="AE2087">
        <v>2021</v>
      </c>
      <c r="AF2087">
        <v>2021</v>
      </c>
      <c r="AU2087"/>
    </row>
    <row r="2088" spans="1:47" x14ac:dyDescent="0.35">
      <c r="A2088" t="s">
        <v>160</v>
      </c>
      <c r="B2088" t="s">
        <v>25</v>
      </c>
      <c r="C2088" t="s">
        <v>149</v>
      </c>
      <c r="D2088" t="s">
        <v>159</v>
      </c>
      <c r="E2088" t="s">
        <v>162</v>
      </c>
      <c r="G2088" t="s">
        <v>1</v>
      </c>
      <c r="K2088" t="s">
        <v>185</v>
      </c>
      <c r="L2088" t="s">
        <v>122</v>
      </c>
      <c r="M2088" s="14">
        <v>44298</v>
      </c>
      <c r="N2088" s="14">
        <v>44298</v>
      </c>
      <c r="O2088">
        <v>0</v>
      </c>
      <c r="P2088">
        <v>590.77</v>
      </c>
      <c r="R2088">
        <v>2110672000</v>
      </c>
      <c r="S2088">
        <v>161600000</v>
      </c>
      <c r="V2088" t="s">
        <v>160</v>
      </c>
      <c r="W2088" t="s">
        <v>198</v>
      </c>
      <c r="X2088" t="s">
        <v>161</v>
      </c>
      <c r="Y2088">
        <v>4</v>
      </c>
      <c r="Z2088">
        <v>4</v>
      </c>
      <c r="AA2088">
        <v>2021</v>
      </c>
      <c r="AB2088">
        <v>590.77</v>
      </c>
      <c r="AC2088" t="s">
        <v>16</v>
      </c>
      <c r="AD2088" t="s">
        <v>72</v>
      </c>
      <c r="AE2088">
        <v>2021</v>
      </c>
      <c r="AF2088">
        <v>2021</v>
      </c>
      <c r="AU2088"/>
    </row>
    <row r="2089" spans="1:47" x14ac:dyDescent="0.35">
      <c r="A2089" t="s">
        <v>203</v>
      </c>
      <c r="C2089" t="s">
        <v>149</v>
      </c>
      <c r="D2089" t="s">
        <v>150</v>
      </c>
      <c r="E2089" t="s">
        <v>121</v>
      </c>
      <c r="G2089" t="s">
        <v>1</v>
      </c>
      <c r="J2089" t="s">
        <v>5</v>
      </c>
      <c r="K2089" t="s">
        <v>185</v>
      </c>
      <c r="L2089" t="s">
        <v>122</v>
      </c>
      <c r="M2089" s="14">
        <v>44298</v>
      </c>
      <c r="N2089" s="14">
        <v>44298</v>
      </c>
      <c r="O2089">
        <v>0</v>
      </c>
      <c r="P2089">
        <v>8523.81</v>
      </c>
      <c r="R2089">
        <v>2220142000</v>
      </c>
      <c r="S2089">
        <v>161002000</v>
      </c>
      <c r="V2089" t="s">
        <v>203</v>
      </c>
      <c r="W2089" t="s">
        <v>202</v>
      </c>
      <c r="X2089" t="s">
        <v>134</v>
      </c>
      <c r="Y2089">
        <v>4</v>
      </c>
      <c r="Z2089">
        <v>4</v>
      </c>
      <c r="AA2089">
        <v>2021</v>
      </c>
      <c r="AB2089">
        <v>-8523.81</v>
      </c>
      <c r="AC2089" t="s">
        <v>16</v>
      </c>
      <c r="AD2089" t="s">
        <v>72</v>
      </c>
      <c r="AE2089">
        <v>2021</v>
      </c>
      <c r="AF2089">
        <v>2021</v>
      </c>
      <c r="AU2089"/>
    </row>
    <row r="2090" spans="1:47" x14ac:dyDescent="0.35">
      <c r="A2090" t="s">
        <v>203</v>
      </c>
      <c r="C2090" t="s">
        <v>149</v>
      </c>
      <c r="D2090" t="s">
        <v>150</v>
      </c>
      <c r="E2090" t="s">
        <v>121</v>
      </c>
      <c r="G2090" t="s">
        <v>1</v>
      </c>
      <c r="J2090" t="s">
        <v>5</v>
      </c>
      <c r="K2090" t="s">
        <v>185</v>
      </c>
      <c r="L2090" t="s">
        <v>122</v>
      </c>
      <c r="M2090" s="14">
        <v>44298</v>
      </c>
      <c r="N2090" s="14">
        <v>44298</v>
      </c>
      <c r="O2090">
        <v>0</v>
      </c>
      <c r="P2090">
        <v>754761.9</v>
      </c>
      <c r="R2090">
        <v>2220141000</v>
      </c>
      <c r="S2090">
        <v>161002000</v>
      </c>
      <c r="V2090" t="s">
        <v>203</v>
      </c>
      <c r="W2090" t="s">
        <v>202</v>
      </c>
      <c r="X2090" t="s">
        <v>134</v>
      </c>
      <c r="Y2090">
        <v>4</v>
      </c>
      <c r="Z2090">
        <v>4</v>
      </c>
      <c r="AA2090">
        <v>2021</v>
      </c>
      <c r="AB2090">
        <v>-754761.9</v>
      </c>
      <c r="AC2090" t="s">
        <v>16</v>
      </c>
      <c r="AD2090" t="s">
        <v>72</v>
      </c>
      <c r="AE2090">
        <v>2021</v>
      </c>
      <c r="AF2090">
        <v>2021</v>
      </c>
      <c r="AU2090"/>
    </row>
    <row r="2091" spans="1:47" x14ac:dyDescent="0.35">
      <c r="A2091" t="s">
        <v>191</v>
      </c>
      <c r="C2091" t="s">
        <v>149</v>
      </c>
      <c r="D2091" t="s">
        <v>150</v>
      </c>
      <c r="E2091" t="s">
        <v>121</v>
      </c>
      <c r="G2091" t="s">
        <v>1</v>
      </c>
      <c r="J2091" t="s">
        <v>5</v>
      </c>
      <c r="K2091" t="s">
        <v>185</v>
      </c>
      <c r="L2091" t="s">
        <v>122</v>
      </c>
      <c r="M2091" s="14">
        <v>44298</v>
      </c>
      <c r="N2091" s="14">
        <v>44298</v>
      </c>
      <c r="O2091">
        <v>0</v>
      </c>
      <c r="P2091">
        <v>8333.33</v>
      </c>
      <c r="R2091">
        <v>2220320900</v>
      </c>
      <c r="S2091">
        <v>161002000</v>
      </c>
      <c r="V2091" t="s">
        <v>191</v>
      </c>
      <c r="W2091" t="s">
        <v>202</v>
      </c>
      <c r="X2091" t="s">
        <v>135</v>
      </c>
      <c r="Y2091">
        <v>4</v>
      </c>
      <c r="Z2091">
        <v>4</v>
      </c>
      <c r="AA2091">
        <v>2021</v>
      </c>
      <c r="AB2091">
        <v>-8333.33</v>
      </c>
      <c r="AC2091" t="s">
        <v>16</v>
      </c>
      <c r="AD2091" t="s">
        <v>72</v>
      </c>
      <c r="AE2091">
        <v>2021</v>
      </c>
      <c r="AF2091">
        <v>2021</v>
      </c>
      <c r="AU2091"/>
    </row>
    <row r="2092" spans="1:47" x14ac:dyDescent="0.35">
      <c r="A2092" t="s">
        <v>138</v>
      </c>
      <c r="C2092" t="s">
        <v>149</v>
      </c>
      <c r="D2092" t="s">
        <v>150</v>
      </c>
      <c r="E2092" t="s">
        <v>121</v>
      </c>
      <c r="G2092" t="s">
        <v>1</v>
      </c>
      <c r="J2092" t="s">
        <v>5</v>
      </c>
      <c r="K2092" t="s">
        <v>185</v>
      </c>
      <c r="L2092" t="s">
        <v>122</v>
      </c>
      <c r="M2092" s="14">
        <v>44298</v>
      </c>
      <c r="N2092" s="14">
        <v>44298</v>
      </c>
      <c r="O2092">
        <v>0</v>
      </c>
      <c r="P2092">
        <v>1904761.9</v>
      </c>
      <c r="R2092">
        <v>2220200000</v>
      </c>
      <c r="S2092">
        <v>161002000</v>
      </c>
      <c r="V2092" t="s">
        <v>138</v>
      </c>
      <c r="W2092" t="s">
        <v>202</v>
      </c>
      <c r="X2092" t="s">
        <v>139</v>
      </c>
      <c r="Y2092">
        <v>4</v>
      </c>
      <c r="Z2092">
        <v>4</v>
      </c>
      <c r="AA2092">
        <v>2021</v>
      </c>
      <c r="AB2092">
        <v>-1904761.9</v>
      </c>
      <c r="AC2092" t="s">
        <v>16</v>
      </c>
      <c r="AD2092" t="s">
        <v>72</v>
      </c>
      <c r="AE2092">
        <v>2021</v>
      </c>
      <c r="AF2092">
        <v>2021</v>
      </c>
      <c r="AU2092"/>
    </row>
    <row r="2093" spans="1:47" x14ac:dyDescent="0.35">
      <c r="A2093" t="s">
        <v>133</v>
      </c>
      <c r="C2093" t="s">
        <v>149</v>
      </c>
      <c r="D2093" t="s">
        <v>150</v>
      </c>
      <c r="E2093" t="s">
        <v>121</v>
      </c>
      <c r="G2093" t="s">
        <v>1</v>
      </c>
      <c r="J2093" t="s">
        <v>5</v>
      </c>
      <c r="K2093" t="s">
        <v>185</v>
      </c>
      <c r="L2093" t="s">
        <v>122</v>
      </c>
      <c r="M2093" s="14">
        <v>44298</v>
      </c>
      <c r="N2093" s="14">
        <v>44298</v>
      </c>
      <c r="O2093">
        <v>0</v>
      </c>
      <c r="P2093">
        <v>5261904.76</v>
      </c>
      <c r="R2093">
        <v>2220110000</v>
      </c>
      <c r="S2093">
        <v>161002000</v>
      </c>
      <c r="V2093" t="s">
        <v>133</v>
      </c>
      <c r="W2093" t="s">
        <v>202</v>
      </c>
      <c r="X2093" t="s">
        <v>134</v>
      </c>
      <c r="Y2093">
        <v>4</v>
      </c>
      <c r="Z2093">
        <v>4</v>
      </c>
      <c r="AA2093">
        <v>2021</v>
      </c>
      <c r="AB2093">
        <v>-5261904.76</v>
      </c>
      <c r="AC2093" t="s">
        <v>16</v>
      </c>
      <c r="AD2093" t="s">
        <v>72</v>
      </c>
      <c r="AE2093">
        <v>2021</v>
      </c>
      <c r="AF2093">
        <v>2021</v>
      </c>
      <c r="AU2093"/>
    </row>
    <row r="2094" spans="1:47" x14ac:dyDescent="0.35">
      <c r="A2094" t="s">
        <v>130</v>
      </c>
      <c r="B2094" t="s">
        <v>33</v>
      </c>
      <c r="C2094" t="s">
        <v>149</v>
      </c>
      <c r="D2094" t="s">
        <v>150</v>
      </c>
      <c r="E2094" t="s">
        <v>121</v>
      </c>
      <c r="G2094" t="s">
        <v>1</v>
      </c>
      <c r="H2094" t="s">
        <v>206</v>
      </c>
      <c r="K2094" t="s">
        <v>185</v>
      </c>
      <c r="L2094" t="s">
        <v>122</v>
      </c>
      <c r="M2094" s="14">
        <v>44298</v>
      </c>
      <c r="N2094" s="14">
        <v>44298</v>
      </c>
      <c r="O2094">
        <v>0</v>
      </c>
      <c r="P2094">
        <v>-47.84</v>
      </c>
      <c r="R2094">
        <v>2221517160</v>
      </c>
      <c r="S2094">
        <v>161012000</v>
      </c>
      <c r="V2094" t="s">
        <v>130</v>
      </c>
      <c r="W2094" t="s">
        <v>213</v>
      </c>
      <c r="X2094" t="s">
        <v>119</v>
      </c>
      <c r="Y2094">
        <v>4</v>
      </c>
      <c r="Z2094">
        <v>4</v>
      </c>
      <c r="AA2094">
        <v>2021</v>
      </c>
      <c r="AB2094">
        <v>47.84</v>
      </c>
      <c r="AC2094" t="s">
        <v>16</v>
      </c>
      <c r="AD2094" t="s">
        <v>10</v>
      </c>
      <c r="AE2094">
        <v>2021</v>
      </c>
      <c r="AF2094">
        <v>2021</v>
      </c>
      <c r="AU2094"/>
    </row>
    <row r="2095" spans="1:47" x14ac:dyDescent="0.35">
      <c r="A2095" t="s">
        <v>130</v>
      </c>
      <c r="B2095" t="s">
        <v>34</v>
      </c>
      <c r="C2095" t="s">
        <v>149</v>
      </c>
      <c r="D2095" t="s">
        <v>150</v>
      </c>
      <c r="E2095" t="s">
        <v>121</v>
      </c>
      <c r="G2095" t="s">
        <v>1</v>
      </c>
      <c r="H2095" t="s">
        <v>206</v>
      </c>
      <c r="K2095" t="s">
        <v>185</v>
      </c>
      <c r="L2095" t="s">
        <v>122</v>
      </c>
      <c r="M2095" s="14">
        <v>44298</v>
      </c>
      <c r="N2095" s="14">
        <v>44298</v>
      </c>
      <c r="O2095">
        <v>0</v>
      </c>
      <c r="P2095">
        <v>-23.81</v>
      </c>
      <c r="R2095">
        <v>2221511000</v>
      </c>
      <c r="S2095">
        <v>162000000</v>
      </c>
      <c r="V2095" t="s">
        <v>130</v>
      </c>
      <c r="W2095" t="s">
        <v>205</v>
      </c>
      <c r="X2095" t="s">
        <v>119</v>
      </c>
      <c r="Y2095">
        <v>4</v>
      </c>
      <c r="Z2095">
        <v>4</v>
      </c>
      <c r="AA2095">
        <v>2021</v>
      </c>
      <c r="AB2095">
        <v>23.81</v>
      </c>
      <c r="AC2095" t="s">
        <v>16</v>
      </c>
      <c r="AD2095" t="s">
        <v>10</v>
      </c>
      <c r="AE2095">
        <v>2021</v>
      </c>
      <c r="AF2095">
        <v>2021</v>
      </c>
      <c r="AU2095"/>
    </row>
    <row r="2096" spans="1:47" x14ac:dyDescent="0.35">
      <c r="A2096" t="s">
        <v>165</v>
      </c>
      <c r="C2096" t="s">
        <v>149</v>
      </c>
      <c r="D2096" t="s">
        <v>150</v>
      </c>
      <c r="E2096" t="s">
        <v>121</v>
      </c>
      <c r="J2096" t="s">
        <v>5</v>
      </c>
      <c r="K2096" t="s">
        <v>185</v>
      </c>
      <c r="L2096" t="s">
        <v>122</v>
      </c>
      <c r="M2096" s="14">
        <v>44288</v>
      </c>
      <c r="N2096" s="14">
        <v>44299</v>
      </c>
      <c r="P2096">
        <v>38753.56</v>
      </c>
      <c r="X2096" t="s">
        <v>124</v>
      </c>
      <c r="Y2096">
        <v>4</v>
      </c>
      <c r="Z2096">
        <v>4</v>
      </c>
      <c r="AA2096">
        <v>2021</v>
      </c>
      <c r="AB2096">
        <v>0</v>
      </c>
      <c r="AC2096" t="s">
        <v>8</v>
      </c>
      <c r="AD2096" t="s">
        <v>8</v>
      </c>
      <c r="AE2096">
        <v>2021</v>
      </c>
      <c r="AF2096">
        <v>2021</v>
      </c>
      <c r="AU2096"/>
    </row>
    <row r="2097" spans="1:47" x14ac:dyDescent="0.35">
      <c r="A2097" t="s">
        <v>125</v>
      </c>
      <c r="C2097" t="s">
        <v>149</v>
      </c>
      <c r="D2097" t="s">
        <v>150</v>
      </c>
      <c r="E2097" t="s">
        <v>162</v>
      </c>
      <c r="K2097" t="s">
        <v>185</v>
      </c>
      <c r="L2097" t="s">
        <v>122</v>
      </c>
      <c r="M2097" s="14">
        <v>44299</v>
      </c>
      <c r="N2097" s="14">
        <v>44299</v>
      </c>
      <c r="P2097">
        <v>80147.66</v>
      </c>
      <c r="X2097" t="s">
        <v>124</v>
      </c>
      <c r="Y2097">
        <v>4</v>
      </c>
      <c r="Z2097">
        <v>4</v>
      </c>
      <c r="AA2097">
        <v>2021</v>
      </c>
      <c r="AB2097">
        <v>0</v>
      </c>
      <c r="AC2097" t="s">
        <v>8</v>
      </c>
      <c r="AD2097" t="s">
        <v>8</v>
      </c>
      <c r="AE2097">
        <v>2021</v>
      </c>
      <c r="AF2097">
        <v>2021</v>
      </c>
      <c r="AU2097"/>
    </row>
    <row r="2098" spans="1:47" x14ac:dyDescent="0.35">
      <c r="A2098" t="s">
        <v>141</v>
      </c>
      <c r="C2098" t="s">
        <v>149</v>
      </c>
      <c r="D2098" t="s">
        <v>150</v>
      </c>
      <c r="E2098" t="s">
        <v>121</v>
      </c>
      <c r="J2098" t="s">
        <v>5</v>
      </c>
      <c r="K2098" t="s">
        <v>185</v>
      </c>
      <c r="L2098" t="s">
        <v>122</v>
      </c>
      <c r="M2098" s="14">
        <v>44288</v>
      </c>
      <c r="N2098" s="14">
        <v>44299</v>
      </c>
      <c r="P2098">
        <v>40918.129999999997</v>
      </c>
      <c r="X2098" t="s">
        <v>142</v>
      </c>
      <c r="Y2098">
        <v>4</v>
      </c>
      <c r="Z2098">
        <v>4</v>
      </c>
      <c r="AA2098">
        <v>2021</v>
      </c>
      <c r="AB2098">
        <v>0</v>
      </c>
      <c r="AC2098" t="s">
        <v>8</v>
      </c>
      <c r="AD2098" t="s">
        <v>8</v>
      </c>
      <c r="AE2098">
        <v>2021</v>
      </c>
      <c r="AF2098">
        <v>2021</v>
      </c>
      <c r="AU2098"/>
    </row>
    <row r="2099" spans="1:47" x14ac:dyDescent="0.35">
      <c r="A2099" t="s">
        <v>165</v>
      </c>
      <c r="C2099" t="s">
        <v>149</v>
      </c>
      <c r="D2099" t="s">
        <v>150</v>
      </c>
      <c r="E2099" t="s">
        <v>121</v>
      </c>
      <c r="I2099" t="s">
        <v>1</v>
      </c>
      <c r="J2099" t="s">
        <v>5</v>
      </c>
      <c r="K2099" t="s">
        <v>185</v>
      </c>
      <c r="L2099" t="s">
        <v>122</v>
      </c>
      <c r="M2099" s="14">
        <v>44288</v>
      </c>
      <c r="N2099" s="14">
        <v>44299</v>
      </c>
      <c r="P2099">
        <v>475.97</v>
      </c>
      <c r="X2099" t="s">
        <v>124</v>
      </c>
      <c r="Y2099">
        <v>4</v>
      </c>
      <c r="Z2099">
        <v>4</v>
      </c>
      <c r="AA2099">
        <v>2021</v>
      </c>
      <c r="AB2099">
        <v>0</v>
      </c>
      <c r="AC2099" t="s">
        <v>8</v>
      </c>
      <c r="AD2099" t="s">
        <v>8</v>
      </c>
      <c r="AE2099">
        <v>2021</v>
      </c>
      <c r="AF2099">
        <v>2021</v>
      </c>
      <c r="AU2099"/>
    </row>
    <row r="2100" spans="1:47" x14ac:dyDescent="0.35">
      <c r="A2100" t="s">
        <v>193</v>
      </c>
      <c r="B2100" t="s">
        <v>29</v>
      </c>
      <c r="C2100" t="s">
        <v>149</v>
      </c>
      <c r="D2100" t="s">
        <v>159</v>
      </c>
      <c r="E2100" t="s">
        <v>162</v>
      </c>
      <c r="G2100" t="s">
        <v>1</v>
      </c>
      <c r="K2100" t="s">
        <v>185</v>
      </c>
      <c r="L2100" t="s">
        <v>122</v>
      </c>
      <c r="M2100" s="14">
        <v>44299</v>
      </c>
      <c r="N2100" s="14">
        <v>44299</v>
      </c>
      <c r="O2100">
        <v>0</v>
      </c>
      <c r="P2100">
        <v>476.19</v>
      </c>
      <c r="R2100">
        <v>2110700000</v>
      </c>
      <c r="S2100">
        <v>161020000</v>
      </c>
      <c r="V2100" t="s">
        <v>193</v>
      </c>
      <c r="W2100" t="s">
        <v>194</v>
      </c>
      <c r="X2100" t="s">
        <v>161</v>
      </c>
      <c r="Y2100">
        <v>4</v>
      </c>
      <c r="Z2100">
        <v>4</v>
      </c>
      <c r="AA2100">
        <v>2021</v>
      </c>
      <c r="AB2100">
        <v>476.19</v>
      </c>
      <c r="AC2100" t="s">
        <v>16</v>
      </c>
      <c r="AD2100" t="s">
        <v>72</v>
      </c>
      <c r="AE2100">
        <v>2021</v>
      </c>
      <c r="AF2100">
        <v>2021</v>
      </c>
      <c r="AU2100"/>
    </row>
    <row r="2101" spans="1:47" x14ac:dyDescent="0.35">
      <c r="A2101" t="s">
        <v>188</v>
      </c>
      <c r="B2101" t="s">
        <v>31</v>
      </c>
      <c r="C2101" t="s">
        <v>149</v>
      </c>
      <c r="D2101" t="s">
        <v>159</v>
      </c>
      <c r="E2101" t="s">
        <v>162</v>
      </c>
      <c r="G2101" t="s">
        <v>1</v>
      </c>
      <c r="K2101" t="s">
        <v>185</v>
      </c>
      <c r="L2101" t="s">
        <v>122</v>
      </c>
      <c r="M2101" s="14">
        <v>44299</v>
      </c>
      <c r="N2101" s="14">
        <v>44299</v>
      </c>
      <c r="O2101">
        <v>0</v>
      </c>
      <c r="P2101">
        <v>48.59</v>
      </c>
      <c r="R2101">
        <v>2111070000</v>
      </c>
      <c r="S2101">
        <v>162000000</v>
      </c>
      <c r="V2101" t="s">
        <v>188</v>
      </c>
      <c r="W2101" t="s">
        <v>205</v>
      </c>
      <c r="X2101" t="s">
        <v>190</v>
      </c>
      <c r="Y2101">
        <v>4</v>
      </c>
      <c r="Z2101">
        <v>4</v>
      </c>
      <c r="AA2101">
        <v>2021</v>
      </c>
      <c r="AB2101">
        <v>48.59</v>
      </c>
      <c r="AC2101" t="s">
        <v>16</v>
      </c>
      <c r="AD2101" t="s">
        <v>72</v>
      </c>
      <c r="AE2101">
        <v>2021</v>
      </c>
      <c r="AF2101">
        <v>2021</v>
      </c>
      <c r="AU2101"/>
    </row>
    <row r="2102" spans="1:47" x14ac:dyDescent="0.35">
      <c r="A2102" t="s">
        <v>193</v>
      </c>
      <c r="B2102" t="s">
        <v>29</v>
      </c>
      <c r="C2102" t="s">
        <v>149</v>
      </c>
      <c r="D2102" t="s">
        <v>159</v>
      </c>
      <c r="E2102" t="s">
        <v>162</v>
      </c>
      <c r="G2102" t="s">
        <v>1</v>
      </c>
      <c r="K2102" t="s">
        <v>185</v>
      </c>
      <c r="L2102" t="s">
        <v>122</v>
      </c>
      <c r="M2102" s="14">
        <v>44299</v>
      </c>
      <c r="N2102" s="14">
        <v>44299</v>
      </c>
      <c r="O2102">
        <v>0</v>
      </c>
      <c r="P2102">
        <v>28.21</v>
      </c>
      <c r="R2102">
        <v>2110700000</v>
      </c>
      <c r="S2102">
        <v>161020000</v>
      </c>
      <c r="V2102" t="s">
        <v>193</v>
      </c>
      <c r="W2102" t="s">
        <v>194</v>
      </c>
      <c r="X2102" t="s">
        <v>161</v>
      </c>
      <c r="Y2102">
        <v>4</v>
      </c>
      <c r="Z2102">
        <v>4</v>
      </c>
      <c r="AA2102">
        <v>2021</v>
      </c>
      <c r="AB2102">
        <v>28.21</v>
      </c>
      <c r="AC2102" t="s">
        <v>16</v>
      </c>
      <c r="AD2102" t="s">
        <v>72</v>
      </c>
      <c r="AE2102">
        <v>2021</v>
      </c>
      <c r="AF2102">
        <v>2021</v>
      </c>
      <c r="AU2102"/>
    </row>
    <row r="2103" spans="1:47" x14ac:dyDescent="0.35">
      <c r="A2103" t="s">
        <v>193</v>
      </c>
      <c r="B2103" t="s">
        <v>29</v>
      </c>
      <c r="C2103" t="s">
        <v>149</v>
      </c>
      <c r="D2103" t="s">
        <v>159</v>
      </c>
      <c r="E2103" t="s">
        <v>162</v>
      </c>
      <c r="G2103" t="s">
        <v>1</v>
      </c>
      <c r="K2103" t="s">
        <v>185</v>
      </c>
      <c r="L2103" t="s">
        <v>122</v>
      </c>
      <c r="M2103" s="14">
        <v>44299</v>
      </c>
      <c r="N2103" s="14">
        <v>44299</v>
      </c>
      <c r="O2103">
        <v>0</v>
      </c>
      <c r="P2103">
        <v>119.05</v>
      </c>
      <c r="R2103">
        <v>2110700000</v>
      </c>
      <c r="S2103">
        <v>162700000</v>
      </c>
      <c r="V2103" t="s">
        <v>193</v>
      </c>
      <c r="W2103" t="s">
        <v>200</v>
      </c>
      <c r="X2103" t="s">
        <v>161</v>
      </c>
      <c r="Y2103">
        <v>4</v>
      </c>
      <c r="Z2103">
        <v>4</v>
      </c>
      <c r="AA2103">
        <v>2021</v>
      </c>
      <c r="AB2103">
        <v>119.05</v>
      </c>
      <c r="AC2103" t="s">
        <v>16</v>
      </c>
      <c r="AD2103" t="s">
        <v>72</v>
      </c>
      <c r="AE2103">
        <v>2021</v>
      </c>
      <c r="AF2103">
        <v>2021</v>
      </c>
      <c r="AU2103"/>
    </row>
    <row r="2104" spans="1:47" x14ac:dyDescent="0.35">
      <c r="A2104" t="s">
        <v>193</v>
      </c>
      <c r="B2104" t="s">
        <v>29</v>
      </c>
      <c r="C2104" t="s">
        <v>149</v>
      </c>
      <c r="D2104" t="s">
        <v>159</v>
      </c>
      <c r="E2104" t="s">
        <v>162</v>
      </c>
      <c r="G2104" t="s">
        <v>1</v>
      </c>
      <c r="K2104" t="s">
        <v>185</v>
      </c>
      <c r="L2104" t="s">
        <v>122</v>
      </c>
      <c r="M2104" s="14">
        <v>44299</v>
      </c>
      <c r="N2104" s="14">
        <v>44299</v>
      </c>
      <c r="O2104">
        <v>0</v>
      </c>
      <c r="P2104">
        <v>238.1</v>
      </c>
      <c r="R2104">
        <v>2110700000</v>
      </c>
      <c r="S2104">
        <v>161900000</v>
      </c>
      <c r="V2104" t="s">
        <v>193</v>
      </c>
      <c r="W2104" t="s">
        <v>199</v>
      </c>
      <c r="X2104" t="s">
        <v>161</v>
      </c>
      <c r="Y2104">
        <v>4</v>
      </c>
      <c r="Z2104">
        <v>4</v>
      </c>
      <c r="AA2104">
        <v>2021</v>
      </c>
      <c r="AB2104">
        <v>238.1</v>
      </c>
      <c r="AC2104" t="s">
        <v>16</v>
      </c>
      <c r="AD2104" t="s">
        <v>72</v>
      </c>
      <c r="AE2104">
        <v>2021</v>
      </c>
      <c r="AF2104">
        <v>2021</v>
      </c>
      <c r="AU2104"/>
    </row>
    <row r="2105" spans="1:47" x14ac:dyDescent="0.35">
      <c r="A2105" t="s">
        <v>193</v>
      </c>
      <c r="B2105" t="s">
        <v>29</v>
      </c>
      <c r="C2105" t="s">
        <v>149</v>
      </c>
      <c r="D2105" t="s">
        <v>159</v>
      </c>
      <c r="E2105" t="s">
        <v>162</v>
      </c>
      <c r="G2105" t="s">
        <v>1</v>
      </c>
      <c r="K2105" t="s">
        <v>185</v>
      </c>
      <c r="L2105" t="s">
        <v>122</v>
      </c>
      <c r="M2105" s="14">
        <v>44299</v>
      </c>
      <c r="N2105" s="14">
        <v>44299</v>
      </c>
      <c r="O2105">
        <v>0</v>
      </c>
      <c r="P2105">
        <v>83.33</v>
      </c>
      <c r="R2105">
        <v>2110700000</v>
      </c>
      <c r="S2105">
        <v>161900000</v>
      </c>
      <c r="V2105" t="s">
        <v>193</v>
      </c>
      <c r="W2105" t="s">
        <v>199</v>
      </c>
      <c r="X2105" t="s">
        <v>161</v>
      </c>
      <c r="Y2105">
        <v>4</v>
      </c>
      <c r="Z2105">
        <v>4</v>
      </c>
      <c r="AA2105">
        <v>2021</v>
      </c>
      <c r="AB2105">
        <v>83.33</v>
      </c>
      <c r="AC2105" t="s">
        <v>16</v>
      </c>
      <c r="AD2105" t="s">
        <v>72</v>
      </c>
      <c r="AE2105">
        <v>2021</v>
      </c>
      <c r="AF2105">
        <v>2021</v>
      </c>
      <c r="AU2105"/>
    </row>
    <row r="2106" spans="1:47" x14ac:dyDescent="0.35">
      <c r="A2106" t="s">
        <v>160</v>
      </c>
      <c r="B2106" t="s">
        <v>25</v>
      </c>
      <c r="C2106" t="s">
        <v>149</v>
      </c>
      <c r="D2106" t="s">
        <v>159</v>
      </c>
      <c r="E2106" t="s">
        <v>162</v>
      </c>
      <c r="G2106" t="s">
        <v>1</v>
      </c>
      <c r="K2106" t="s">
        <v>185</v>
      </c>
      <c r="L2106" t="s">
        <v>122</v>
      </c>
      <c r="M2106" s="14">
        <v>44299</v>
      </c>
      <c r="N2106" s="14">
        <v>44299</v>
      </c>
      <c r="O2106">
        <v>0</v>
      </c>
      <c r="P2106">
        <v>70.849999999999994</v>
      </c>
      <c r="R2106">
        <v>2110672000</v>
      </c>
      <c r="S2106">
        <v>161600000</v>
      </c>
      <c r="V2106" t="s">
        <v>160</v>
      </c>
      <c r="W2106" t="s">
        <v>198</v>
      </c>
      <c r="X2106" t="s">
        <v>161</v>
      </c>
      <c r="Y2106">
        <v>4</v>
      </c>
      <c r="Z2106">
        <v>4</v>
      </c>
      <c r="AA2106">
        <v>2021</v>
      </c>
      <c r="AB2106">
        <v>70.849999999999994</v>
      </c>
      <c r="AC2106" t="s">
        <v>16</v>
      </c>
      <c r="AD2106" t="s">
        <v>72</v>
      </c>
      <c r="AE2106">
        <v>2021</v>
      </c>
      <c r="AF2106">
        <v>2021</v>
      </c>
      <c r="AU2106"/>
    </row>
    <row r="2107" spans="1:47" x14ac:dyDescent="0.35">
      <c r="A2107" t="s">
        <v>160</v>
      </c>
      <c r="B2107" t="s">
        <v>25</v>
      </c>
      <c r="C2107" t="s">
        <v>149</v>
      </c>
      <c r="D2107" t="s">
        <v>159</v>
      </c>
      <c r="E2107" t="s">
        <v>162</v>
      </c>
      <c r="G2107" t="s">
        <v>1</v>
      </c>
      <c r="K2107" t="s">
        <v>185</v>
      </c>
      <c r="L2107" t="s">
        <v>122</v>
      </c>
      <c r="M2107" s="14">
        <v>44299</v>
      </c>
      <c r="N2107" s="14">
        <v>44299</v>
      </c>
      <c r="O2107">
        <v>0</v>
      </c>
      <c r="P2107">
        <v>785.57</v>
      </c>
      <c r="R2107">
        <v>2110672000</v>
      </c>
      <c r="S2107">
        <v>161300000</v>
      </c>
      <c r="V2107" t="s">
        <v>160</v>
      </c>
      <c r="W2107" t="s">
        <v>192</v>
      </c>
      <c r="X2107" t="s">
        <v>161</v>
      </c>
      <c r="Y2107">
        <v>4</v>
      </c>
      <c r="Z2107">
        <v>4</v>
      </c>
      <c r="AA2107">
        <v>2021</v>
      </c>
      <c r="AB2107">
        <v>785.57</v>
      </c>
      <c r="AC2107" t="s">
        <v>16</v>
      </c>
      <c r="AD2107" t="s">
        <v>72</v>
      </c>
      <c r="AE2107">
        <v>2021</v>
      </c>
      <c r="AF2107">
        <v>2021</v>
      </c>
      <c r="AU2107"/>
    </row>
    <row r="2108" spans="1:47" x14ac:dyDescent="0.35">
      <c r="A2108" t="s">
        <v>191</v>
      </c>
      <c r="B2108" t="s">
        <v>45</v>
      </c>
      <c r="C2108" t="s">
        <v>149</v>
      </c>
      <c r="D2108" t="s">
        <v>150</v>
      </c>
      <c r="E2108" t="s">
        <v>121</v>
      </c>
      <c r="G2108" t="s">
        <v>1</v>
      </c>
      <c r="H2108" t="s">
        <v>206</v>
      </c>
      <c r="K2108" t="s">
        <v>185</v>
      </c>
      <c r="L2108" t="s">
        <v>122</v>
      </c>
      <c r="M2108" s="14">
        <v>44299</v>
      </c>
      <c r="N2108" s="14">
        <v>44299</v>
      </c>
      <c r="O2108">
        <v>0</v>
      </c>
      <c r="P2108">
        <v>-8333.33</v>
      </c>
      <c r="R2108">
        <v>2220320900</v>
      </c>
      <c r="S2108">
        <v>161001000</v>
      </c>
      <c r="V2108" t="s">
        <v>191</v>
      </c>
      <c r="W2108" t="s">
        <v>195</v>
      </c>
      <c r="X2108" t="s">
        <v>135</v>
      </c>
      <c r="Y2108">
        <v>4</v>
      </c>
      <c r="Z2108">
        <v>4</v>
      </c>
      <c r="AA2108">
        <v>2021</v>
      </c>
      <c r="AB2108">
        <v>8333.33</v>
      </c>
      <c r="AC2108" t="s">
        <v>16</v>
      </c>
      <c r="AD2108" t="s">
        <v>10</v>
      </c>
      <c r="AE2108">
        <v>2021</v>
      </c>
      <c r="AF2108">
        <v>2021</v>
      </c>
      <c r="AU2108"/>
    </row>
    <row r="2109" spans="1:47" x14ac:dyDescent="0.35">
      <c r="A2109" t="s">
        <v>138</v>
      </c>
      <c r="B2109" t="s">
        <v>44</v>
      </c>
      <c r="C2109" t="s">
        <v>149</v>
      </c>
      <c r="D2109" t="s">
        <v>150</v>
      </c>
      <c r="E2109" t="s">
        <v>121</v>
      </c>
      <c r="G2109" t="s">
        <v>1</v>
      </c>
      <c r="H2109" t="s">
        <v>206</v>
      </c>
      <c r="K2109" t="s">
        <v>185</v>
      </c>
      <c r="L2109" t="s">
        <v>122</v>
      </c>
      <c r="M2109" s="14">
        <v>44299</v>
      </c>
      <c r="N2109" s="14">
        <v>44299</v>
      </c>
      <c r="O2109">
        <v>0</v>
      </c>
      <c r="P2109">
        <v>-1904761.9</v>
      </c>
      <c r="R2109">
        <v>2220200000</v>
      </c>
      <c r="S2109">
        <v>161001000</v>
      </c>
      <c r="V2109" t="s">
        <v>138</v>
      </c>
      <c r="W2109" t="s">
        <v>195</v>
      </c>
      <c r="X2109" t="s">
        <v>139</v>
      </c>
      <c r="Y2109">
        <v>4</v>
      </c>
      <c r="Z2109">
        <v>4</v>
      </c>
      <c r="AA2109">
        <v>2021</v>
      </c>
      <c r="AB2109">
        <v>1904761.9</v>
      </c>
      <c r="AC2109" t="s">
        <v>16</v>
      </c>
      <c r="AD2109" t="s">
        <v>10</v>
      </c>
      <c r="AE2109">
        <v>2021</v>
      </c>
      <c r="AF2109">
        <v>2021</v>
      </c>
      <c r="AU2109"/>
    </row>
    <row r="2110" spans="1:47" x14ac:dyDescent="0.35">
      <c r="A2110" t="s">
        <v>160</v>
      </c>
      <c r="B2110" t="s">
        <v>25</v>
      </c>
      <c r="C2110" t="s">
        <v>149</v>
      </c>
      <c r="D2110" t="s">
        <v>159</v>
      </c>
      <c r="E2110" t="s">
        <v>162</v>
      </c>
      <c r="G2110" t="s">
        <v>1</v>
      </c>
      <c r="K2110" t="s">
        <v>185</v>
      </c>
      <c r="L2110" t="s">
        <v>122</v>
      </c>
      <c r="M2110" s="14">
        <v>44299</v>
      </c>
      <c r="N2110" s="14">
        <v>44299</v>
      </c>
      <c r="O2110">
        <v>0</v>
      </c>
      <c r="P2110">
        <v>138.55000000000001</v>
      </c>
      <c r="R2110">
        <v>2110672000</v>
      </c>
      <c r="S2110">
        <v>161300000</v>
      </c>
      <c r="V2110" t="s">
        <v>160</v>
      </c>
      <c r="W2110" t="s">
        <v>192</v>
      </c>
      <c r="X2110" t="s">
        <v>161</v>
      </c>
      <c r="Y2110">
        <v>4</v>
      </c>
      <c r="Z2110">
        <v>4</v>
      </c>
      <c r="AA2110">
        <v>2021</v>
      </c>
      <c r="AB2110">
        <v>138.55000000000001</v>
      </c>
      <c r="AC2110" t="s">
        <v>16</v>
      </c>
      <c r="AD2110" t="s">
        <v>72</v>
      </c>
      <c r="AE2110">
        <v>2021</v>
      </c>
      <c r="AF2110">
        <v>2021</v>
      </c>
      <c r="AU2110"/>
    </row>
    <row r="2111" spans="1:47" x14ac:dyDescent="0.35">
      <c r="A2111" t="s">
        <v>193</v>
      </c>
      <c r="B2111" t="s">
        <v>29</v>
      </c>
      <c r="C2111" t="s">
        <v>149</v>
      </c>
      <c r="D2111" t="s">
        <v>159</v>
      </c>
      <c r="E2111" t="s">
        <v>162</v>
      </c>
      <c r="G2111" t="s">
        <v>1</v>
      </c>
      <c r="K2111" t="s">
        <v>185</v>
      </c>
      <c r="L2111" t="s">
        <v>122</v>
      </c>
      <c r="M2111" s="14">
        <v>44300</v>
      </c>
      <c r="N2111" s="14">
        <v>44300</v>
      </c>
      <c r="O2111">
        <v>0</v>
      </c>
      <c r="P2111">
        <v>714.29</v>
      </c>
      <c r="R2111">
        <v>2110700000</v>
      </c>
      <c r="S2111">
        <v>161020000</v>
      </c>
      <c r="V2111" t="s">
        <v>193</v>
      </c>
      <c r="W2111" t="s">
        <v>194</v>
      </c>
      <c r="X2111" t="s">
        <v>161</v>
      </c>
      <c r="Y2111">
        <v>4</v>
      </c>
      <c r="Z2111">
        <v>4</v>
      </c>
      <c r="AA2111">
        <v>2021</v>
      </c>
      <c r="AB2111">
        <v>714.29</v>
      </c>
      <c r="AC2111" t="s">
        <v>16</v>
      </c>
      <c r="AD2111" t="s">
        <v>72</v>
      </c>
      <c r="AE2111">
        <v>2021</v>
      </c>
      <c r="AF2111">
        <v>2021</v>
      </c>
      <c r="AU2111"/>
    </row>
    <row r="2112" spans="1:47" x14ac:dyDescent="0.35">
      <c r="A2112" t="s">
        <v>141</v>
      </c>
      <c r="C2112" t="s">
        <v>149</v>
      </c>
      <c r="D2112" t="s">
        <v>150</v>
      </c>
      <c r="E2112" t="s">
        <v>121</v>
      </c>
      <c r="J2112" t="s">
        <v>5</v>
      </c>
      <c r="K2112" t="s">
        <v>185</v>
      </c>
      <c r="L2112" t="s">
        <v>122</v>
      </c>
      <c r="M2112" s="14">
        <v>44288</v>
      </c>
      <c r="N2112" s="14">
        <v>44300</v>
      </c>
      <c r="P2112">
        <v>41143.160000000003</v>
      </c>
      <c r="X2112" t="s">
        <v>142</v>
      </c>
      <c r="Y2112">
        <v>4</v>
      </c>
      <c r="Z2112">
        <v>4</v>
      </c>
      <c r="AA2112">
        <v>2021</v>
      </c>
      <c r="AB2112">
        <v>0</v>
      </c>
      <c r="AC2112" t="s">
        <v>8</v>
      </c>
      <c r="AD2112" t="s">
        <v>8</v>
      </c>
      <c r="AE2112">
        <v>2021</v>
      </c>
      <c r="AF2112">
        <v>2021</v>
      </c>
      <c r="AU2112"/>
    </row>
    <row r="2113" spans="1:47" x14ac:dyDescent="0.35">
      <c r="A2113" t="s">
        <v>141</v>
      </c>
      <c r="C2113" t="s">
        <v>149</v>
      </c>
      <c r="D2113" t="s">
        <v>150</v>
      </c>
      <c r="E2113" t="s">
        <v>121</v>
      </c>
      <c r="I2113" t="s">
        <v>1</v>
      </c>
      <c r="J2113" t="s">
        <v>5</v>
      </c>
      <c r="K2113" t="s">
        <v>185</v>
      </c>
      <c r="L2113" t="s">
        <v>122</v>
      </c>
      <c r="M2113" s="14">
        <v>44288</v>
      </c>
      <c r="N2113" s="14">
        <v>44300</v>
      </c>
      <c r="P2113">
        <v>35945.53</v>
      </c>
      <c r="X2113" t="s">
        <v>142</v>
      </c>
      <c r="Y2113">
        <v>4</v>
      </c>
      <c r="Z2113">
        <v>4</v>
      </c>
      <c r="AA2113">
        <v>2021</v>
      </c>
      <c r="AB2113">
        <v>0</v>
      </c>
      <c r="AC2113" t="s">
        <v>8</v>
      </c>
      <c r="AD2113" t="s">
        <v>8</v>
      </c>
      <c r="AE2113">
        <v>2021</v>
      </c>
      <c r="AF2113">
        <v>2021</v>
      </c>
      <c r="AU2113"/>
    </row>
    <row r="2114" spans="1:47" x14ac:dyDescent="0.35">
      <c r="A2114" t="s">
        <v>146</v>
      </c>
      <c r="C2114" t="s">
        <v>149</v>
      </c>
      <c r="D2114" t="s">
        <v>150</v>
      </c>
      <c r="E2114" t="s">
        <v>121</v>
      </c>
      <c r="J2114" t="s">
        <v>5</v>
      </c>
      <c r="K2114" t="s">
        <v>185</v>
      </c>
      <c r="L2114" t="s">
        <v>122</v>
      </c>
      <c r="M2114" s="14">
        <v>44288</v>
      </c>
      <c r="N2114" s="14">
        <v>44300</v>
      </c>
      <c r="P2114">
        <v>70640.039999999994</v>
      </c>
      <c r="X2114" t="s">
        <v>147</v>
      </c>
      <c r="Y2114">
        <v>4</v>
      </c>
      <c r="Z2114">
        <v>4</v>
      </c>
      <c r="AA2114">
        <v>2021</v>
      </c>
      <c r="AB2114">
        <v>0</v>
      </c>
      <c r="AC2114" t="s">
        <v>8</v>
      </c>
      <c r="AD2114" t="s">
        <v>8</v>
      </c>
      <c r="AE2114">
        <v>2021</v>
      </c>
      <c r="AF2114">
        <v>2021</v>
      </c>
      <c r="AU2114"/>
    </row>
    <row r="2115" spans="1:47" x14ac:dyDescent="0.35">
      <c r="A2115" t="s">
        <v>155</v>
      </c>
      <c r="C2115" t="s">
        <v>149</v>
      </c>
      <c r="D2115" t="s">
        <v>150</v>
      </c>
      <c r="E2115" t="s">
        <v>121</v>
      </c>
      <c r="J2115" t="s">
        <v>5</v>
      </c>
      <c r="K2115" t="s">
        <v>185</v>
      </c>
      <c r="L2115" t="s">
        <v>122</v>
      </c>
      <c r="M2115" s="14">
        <v>44288</v>
      </c>
      <c r="N2115" s="14">
        <v>44300</v>
      </c>
      <c r="P2115">
        <v>13497.36</v>
      </c>
      <c r="X2115" t="s">
        <v>156</v>
      </c>
      <c r="Y2115">
        <v>4</v>
      </c>
      <c r="Z2115">
        <v>4</v>
      </c>
      <c r="AA2115">
        <v>2021</v>
      </c>
      <c r="AB2115">
        <v>0</v>
      </c>
      <c r="AC2115" t="s">
        <v>8</v>
      </c>
      <c r="AD2115" t="s">
        <v>8</v>
      </c>
      <c r="AE2115">
        <v>2021</v>
      </c>
      <c r="AF2115">
        <v>2021</v>
      </c>
      <c r="AU2115"/>
    </row>
    <row r="2116" spans="1:47" x14ac:dyDescent="0.35">
      <c r="A2116" t="s">
        <v>146</v>
      </c>
      <c r="C2116" t="s">
        <v>149</v>
      </c>
      <c r="D2116" t="s">
        <v>150</v>
      </c>
      <c r="E2116" t="s">
        <v>121</v>
      </c>
      <c r="J2116" t="s">
        <v>5</v>
      </c>
      <c r="K2116" t="s">
        <v>185</v>
      </c>
      <c r="L2116" t="s">
        <v>122</v>
      </c>
      <c r="M2116" s="14">
        <v>44288</v>
      </c>
      <c r="N2116" s="14">
        <v>44300</v>
      </c>
      <c r="P2116">
        <v>292.05</v>
      </c>
      <c r="X2116" t="s">
        <v>147</v>
      </c>
      <c r="Y2116">
        <v>4</v>
      </c>
      <c r="Z2116">
        <v>4</v>
      </c>
      <c r="AA2116">
        <v>2021</v>
      </c>
      <c r="AB2116">
        <v>0</v>
      </c>
      <c r="AC2116" t="s">
        <v>8</v>
      </c>
      <c r="AD2116" t="s">
        <v>8</v>
      </c>
      <c r="AE2116">
        <v>2021</v>
      </c>
      <c r="AF2116">
        <v>2021</v>
      </c>
      <c r="AU2116"/>
    </row>
    <row r="2117" spans="1:47" x14ac:dyDescent="0.35">
      <c r="A2117" t="s">
        <v>155</v>
      </c>
      <c r="C2117" t="s">
        <v>149</v>
      </c>
      <c r="D2117" t="s">
        <v>150</v>
      </c>
      <c r="E2117" t="s">
        <v>121</v>
      </c>
      <c r="I2117" t="s">
        <v>1</v>
      </c>
      <c r="J2117" t="s">
        <v>5</v>
      </c>
      <c r="K2117" t="s">
        <v>185</v>
      </c>
      <c r="L2117" t="s">
        <v>122</v>
      </c>
      <c r="M2117" s="14">
        <v>44288</v>
      </c>
      <c r="N2117" s="14">
        <v>44300</v>
      </c>
      <c r="P2117">
        <v>2380952.38</v>
      </c>
      <c r="X2117" t="s">
        <v>156</v>
      </c>
      <c r="Y2117">
        <v>4</v>
      </c>
      <c r="Z2117">
        <v>4</v>
      </c>
      <c r="AA2117">
        <v>2021</v>
      </c>
      <c r="AB2117">
        <v>0</v>
      </c>
      <c r="AC2117" t="s">
        <v>8</v>
      </c>
      <c r="AD2117" t="s">
        <v>8</v>
      </c>
      <c r="AE2117">
        <v>2021</v>
      </c>
      <c r="AF2117">
        <v>2021</v>
      </c>
      <c r="AU2117"/>
    </row>
    <row r="2118" spans="1:47" x14ac:dyDescent="0.35">
      <c r="A2118" t="s">
        <v>166</v>
      </c>
      <c r="C2118" t="s">
        <v>149</v>
      </c>
      <c r="D2118" t="s">
        <v>150</v>
      </c>
      <c r="E2118" t="s">
        <v>162</v>
      </c>
      <c r="K2118" t="s">
        <v>185</v>
      </c>
      <c r="L2118" t="s">
        <v>122</v>
      </c>
      <c r="M2118" s="14">
        <v>44300</v>
      </c>
      <c r="N2118" s="14">
        <v>44300</v>
      </c>
      <c r="P2118">
        <v>2542470.5299999998</v>
      </c>
      <c r="X2118" t="s">
        <v>167</v>
      </c>
      <c r="Y2118">
        <v>4</v>
      </c>
      <c r="Z2118">
        <v>4</v>
      </c>
      <c r="AA2118">
        <v>2021</v>
      </c>
      <c r="AB2118">
        <v>0</v>
      </c>
      <c r="AC2118" t="s">
        <v>8</v>
      </c>
      <c r="AD2118" t="s">
        <v>8</v>
      </c>
      <c r="AE2118">
        <v>2021</v>
      </c>
      <c r="AF2118">
        <v>2021</v>
      </c>
      <c r="AU2118"/>
    </row>
    <row r="2119" spans="1:47" x14ac:dyDescent="0.35">
      <c r="A2119" t="s">
        <v>155</v>
      </c>
      <c r="C2119" t="s">
        <v>149</v>
      </c>
      <c r="D2119" t="s">
        <v>150</v>
      </c>
      <c r="E2119" t="s">
        <v>121</v>
      </c>
      <c r="G2119" t="s">
        <v>1</v>
      </c>
      <c r="J2119" t="s">
        <v>7</v>
      </c>
      <c r="K2119" t="s">
        <v>185</v>
      </c>
      <c r="L2119" t="s">
        <v>122</v>
      </c>
      <c r="M2119" s="14">
        <v>44300</v>
      </c>
      <c r="N2119" s="14">
        <v>44300</v>
      </c>
      <c r="O2119">
        <v>0</v>
      </c>
      <c r="P2119">
        <v>73809.52</v>
      </c>
      <c r="R2119">
        <v>2220610000</v>
      </c>
      <c r="S2119">
        <v>161002000</v>
      </c>
      <c r="V2119" t="s">
        <v>155</v>
      </c>
      <c r="W2119" t="s">
        <v>202</v>
      </c>
      <c r="X2119" t="s">
        <v>156</v>
      </c>
      <c r="Y2119">
        <v>4</v>
      </c>
      <c r="Z2119">
        <v>4</v>
      </c>
      <c r="AA2119">
        <v>2021</v>
      </c>
      <c r="AB2119">
        <v>-73809.52</v>
      </c>
      <c r="AC2119" t="s">
        <v>16</v>
      </c>
      <c r="AD2119" t="s">
        <v>72</v>
      </c>
      <c r="AE2119">
        <v>2021</v>
      </c>
      <c r="AF2119">
        <v>2021</v>
      </c>
      <c r="AU2119"/>
    </row>
    <row r="2120" spans="1:47" x14ac:dyDescent="0.35">
      <c r="A2120" t="s">
        <v>175</v>
      </c>
      <c r="B2120" t="s">
        <v>39</v>
      </c>
      <c r="C2120" t="s">
        <v>149</v>
      </c>
      <c r="D2120" t="s">
        <v>150</v>
      </c>
      <c r="E2120" t="s">
        <v>121</v>
      </c>
      <c r="G2120" t="s">
        <v>1</v>
      </c>
      <c r="H2120" t="s">
        <v>206</v>
      </c>
      <c r="K2120" t="s">
        <v>185</v>
      </c>
      <c r="L2120" t="s">
        <v>122</v>
      </c>
      <c r="M2120" s="14">
        <v>44300</v>
      </c>
      <c r="N2120" s="14">
        <v>44300</v>
      </c>
      <c r="O2120">
        <v>0</v>
      </c>
      <c r="P2120">
        <v>-476.19</v>
      </c>
      <c r="R2120">
        <v>2221506000</v>
      </c>
      <c r="S2120">
        <v>161026000</v>
      </c>
      <c r="V2120" t="s">
        <v>175</v>
      </c>
      <c r="W2120" t="s">
        <v>216</v>
      </c>
      <c r="X2120" t="s">
        <v>119</v>
      </c>
      <c r="Y2120">
        <v>4</v>
      </c>
      <c r="Z2120">
        <v>4</v>
      </c>
      <c r="AA2120">
        <v>2021</v>
      </c>
      <c r="AB2120">
        <v>476.19</v>
      </c>
      <c r="AC2120" t="s">
        <v>16</v>
      </c>
      <c r="AD2120" t="s">
        <v>10</v>
      </c>
      <c r="AE2120">
        <v>2021</v>
      </c>
      <c r="AF2120">
        <v>2021</v>
      </c>
      <c r="AU2120"/>
    </row>
    <row r="2121" spans="1:47" x14ac:dyDescent="0.35">
      <c r="A2121" t="s">
        <v>193</v>
      </c>
      <c r="B2121" t="s">
        <v>29</v>
      </c>
      <c r="C2121" t="s">
        <v>149</v>
      </c>
      <c r="D2121" t="s">
        <v>159</v>
      </c>
      <c r="E2121" t="s">
        <v>162</v>
      </c>
      <c r="G2121" t="s">
        <v>1</v>
      </c>
      <c r="K2121" t="s">
        <v>185</v>
      </c>
      <c r="L2121" t="s">
        <v>122</v>
      </c>
      <c r="M2121" s="14">
        <v>44300</v>
      </c>
      <c r="N2121" s="14">
        <v>44300</v>
      </c>
      <c r="O2121">
        <v>0</v>
      </c>
      <c r="P2121">
        <v>71.430000000000007</v>
      </c>
      <c r="R2121">
        <v>2110700000</v>
      </c>
      <c r="S2121">
        <v>161900000</v>
      </c>
      <c r="V2121" t="s">
        <v>193</v>
      </c>
      <c r="W2121" t="s">
        <v>199</v>
      </c>
      <c r="X2121" t="s">
        <v>161</v>
      </c>
      <c r="Y2121">
        <v>4</v>
      </c>
      <c r="Z2121">
        <v>4</v>
      </c>
      <c r="AA2121">
        <v>2021</v>
      </c>
      <c r="AB2121">
        <v>71.430000000000007</v>
      </c>
      <c r="AC2121" t="s">
        <v>16</v>
      </c>
      <c r="AD2121" t="s">
        <v>72</v>
      </c>
      <c r="AE2121">
        <v>2021</v>
      </c>
      <c r="AF2121">
        <v>2021</v>
      </c>
      <c r="AU2121"/>
    </row>
    <row r="2122" spans="1:47" x14ac:dyDescent="0.35">
      <c r="A2122" t="s">
        <v>160</v>
      </c>
      <c r="B2122" t="s">
        <v>25</v>
      </c>
      <c r="C2122" t="s">
        <v>149</v>
      </c>
      <c r="D2122" t="s">
        <v>159</v>
      </c>
      <c r="E2122" t="s">
        <v>162</v>
      </c>
      <c r="G2122" t="s">
        <v>1</v>
      </c>
      <c r="K2122" t="s">
        <v>185</v>
      </c>
      <c r="L2122" t="s">
        <v>122</v>
      </c>
      <c r="M2122" s="14">
        <v>44300</v>
      </c>
      <c r="N2122" s="14">
        <v>44300</v>
      </c>
      <c r="O2122">
        <v>0</v>
      </c>
      <c r="P2122">
        <v>92.84</v>
      </c>
      <c r="R2122">
        <v>2110672000</v>
      </c>
      <c r="S2122">
        <v>161300000</v>
      </c>
      <c r="V2122" t="s">
        <v>160</v>
      </c>
      <c r="W2122" t="s">
        <v>192</v>
      </c>
      <c r="X2122" t="s">
        <v>161</v>
      </c>
      <c r="Y2122">
        <v>4</v>
      </c>
      <c r="Z2122">
        <v>4</v>
      </c>
      <c r="AA2122">
        <v>2021</v>
      </c>
      <c r="AB2122">
        <v>92.84</v>
      </c>
      <c r="AC2122" t="s">
        <v>16</v>
      </c>
      <c r="AD2122" t="s">
        <v>72</v>
      </c>
      <c r="AE2122">
        <v>2021</v>
      </c>
      <c r="AF2122">
        <v>2021</v>
      </c>
      <c r="AU2122"/>
    </row>
    <row r="2123" spans="1:47" x14ac:dyDescent="0.35">
      <c r="A2123" t="s">
        <v>148</v>
      </c>
      <c r="C2123" t="s">
        <v>149</v>
      </c>
      <c r="D2123" t="s">
        <v>150</v>
      </c>
      <c r="E2123" t="s">
        <v>162</v>
      </c>
      <c r="K2123" t="s">
        <v>185</v>
      </c>
      <c r="L2123" t="s">
        <v>122</v>
      </c>
      <c r="M2123" s="14">
        <v>44300</v>
      </c>
      <c r="N2123" s="14">
        <v>44300</v>
      </c>
      <c r="O2123">
        <v>0</v>
      </c>
      <c r="P2123">
        <v>73809.52</v>
      </c>
      <c r="R2123">
        <v>2110210000</v>
      </c>
      <c r="S2123">
        <v>161002000</v>
      </c>
      <c r="V2123" t="s">
        <v>148</v>
      </c>
      <c r="W2123" t="s">
        <v>202</v>
      </c>
      <c r="X2123" t="s">
        <v>152</v>
      </c>
      <c r="Y2123">
        <v>4</v>
      </c>
      <c r="Z2123">
        <v>4</v>
      </c>
      <c r="AA2123">
        <v>2021</v>
      </c>
      <c r="AB2123">
        <v>73809.52</v>
      </c>
      <c r="AC2123" t="s">
        <v>16</v>
      </c>
      <c r="AD2123" t="s">
        <v>72</v>
      </c>
      <c r="AE2123">
        <v>2021</v>
      </c>
      <c r="AF2123">
        <v>2021</v>
      </c>
      <c r="AU2123"/>
    </row>
    <row r="2124" spans="1:47" x14ac:dyDescent="0.35">
      <c r="A2124" t="s">
        <v>133</v>
      </c>
      <c r="B2124" t="s">
        <v>41</v>
      </c>
      <c r="C2124" t="s">
        <v>149</v>
      </c>
      <c r="D2124" t="s">
        <v>150</v>
      </c>
      <c r="E2124" t="s">
        <v>121</v>
      </c>
      <c r="G2124" t="s">
        <v>1</v>
      </c>
      <c r="H2124" t="s">
        <v>206</v>
      </c>
      <c r="K2124" t="s">
        <v>185</v>
      </c>
      <c r="L2124" t="s">
        <v>122</v>
      </c>
      <c r="M2124" s="14">
        <v>44300</v>
      </c>
      <c r="N2124" s="14">
        <v>44300</v>
      </c>
      <c r="O2124">
        <v>0</v>
      </c>
      <c r="P2124">
        <v>-3993929.25</v>
      </c>
      <c r="R2124">
        <v>2220110000</v>
      </c>
      <c r="S2124">
        <v>161001000</v>
      </c>
      <c r="V2124" t="s">
        <v>133</v>
      </c>
      <c r="W2124" t="s">
        <v>195</v>
      </c>
      <c r="X2124" t="s">
        <v>134</v>
      </c>
      <c r="Y2124">
        <v>4</v>
      </c>
      <c r="Z2124">
        <v>4</v>
      </c>
      <c r="AA2124">
        <v>2021</v>
      </c>
      <c r="AB2124">
        <v>3993929.25</v>
      </c>
      <c r="AC2124" t="s">
        <v>16</v>
      </c>
      <c r="AD2124" t="s">
        <v>240</v>
      </c>
      <c r="AE2124">
        <v>2021</v>
      </c>
      <c r="AF2124">
        <v>2021</v>
      </c>
      <c r="AU2124"/>
    </row>
    <row r="2125" spans="1:47" x14ac:dyDescent="0.35">
      <c r="A2125" t="s">
        <v>133</v>
      </c>
      <c r="B2125" t="s">
        <v>43</v>
      </c>
      <c r="C2125" t="s">
        <v>149</v>
      </c>
      <c r="D2125" t="s">
        <v>150</v>
      </c>
      <c r="E2125" t="s">
        <v>121</v>
      </c>
      <c r="G2125" t="s">
        <v>1</v>
      </c>
      <c r="H2125" t="s">
        <v>206</v>
      </c>
      <c r="K2125" t="s">
        <v>185</v>
      </c>
      <c r="L2125" t="s">
        <v>122</v>
      </c>
      <c r="M2125" s="14">
        <v>44300</v>
      </c>
      <c r="N2125" s="14">
        <v>44300</v>
      </c>
      <c r="O2125">
        <v>0</v>
      </c>
      <c r="P2125">
        <v>-10184.89</v>
      </c>
      <c r="R2125">
        <v>2220130000</v>
      </c>
      <c r="S2125">
        <v>161001000</v>
      </c>
      <c r="V2125" t="s">
        <v>133</v>
      </c>
      <c r="W2125" t="s">
        <v>195</v>
      </c>
      <c r="X2125" t="s">
        <v>134</v>
      </c>
      <c r="Y2125">
        <v>4</v>
      </c>
      <c r="Z2125">
        <v>4</v>
      </c>
      <c r="AA2125">
        <v>2021</v>
      </c>
      <c r="AB2125">
        <v>10184.89</v>
      </c>
      <c r="AC2125" t="s">
        <v>16</v>
      </c>
      <c r="AD2125" t="s">
        <v>240</v>
      </c>
      <c r="AE2125">
        <v>2021</v>
      </c>
      <c r="AF2125">
        <v>2021</v>
      </c>
      <c r="AU2125"/>
    </row>
    <row r="2126" spans="1:47" x14ac:dyDescent="0.35">
      <c r="A2126" t="s">
        <v>118</v>
      </c>
      <c r="B2126" t="s">
        <v>46</v>
      </c>
      <c r="C2126" t="s">
        <v>149</v>
      </c>
      <c r="D2126" t="s">
        <v>150</v>
      </c>
      <c r="E2126" t="s">
        <v>121</v>
      </c>
      <c r="G2126" t="s">
        <v>1</v>
      </c>
      <c r="H2126" t="s">
        <v>206</v>
      </c>
      <c r="K2126" t="s">
        <v>185</v>
      </c>
      <c r="L2126" t="s">
        <v>122</v>
      </c>
      <c r="M2126" s="14">
        <v>44300</v>
      </c>
      <c r="N2126" s="14">
        <v>44300</v>
      </c>
      <c r="O2126">
        <v>0</v>
      </c>
      <c r="P2126">
        <v>-8552.3799999999992</v>
      </c>
      <c r="R2126">
        <v>2221513000</v>
      </c>
      <c r="S2126">
        <v>161001000</v>
      </c>
      <c r="V2126" t="s">
        <v>118</v>
      </c>
      <c r="W2126" t="s">
        <v>195</v>
      </c>
      <c r="X2126" t="s">
        <v>119</v>
      </c>
      <c r="Y2126">
        <v>4</v>
      </c>
      <c r="Z2126">
        <v>4</v>
      </c>
      <c r="AA2126">
        <v>2021</v>
      </c>
      <c r="AB2126">
        <v>8552.3799999999992</v>
      </c>
      <c r="AC2126" t="s">
        <v>16</v>
      </c>
      <c r="AD2126" t="s">
        <v>10</v>
      </c>
      <c r="AE2126">
        <v>2021</v>
      </c>
      <c r="AF2126">
        <v>2021</v>
      </c>
      <c r="AU2126"/>
    </row>
    <row r="2127" spans="1:47" x14ac:dyDescent="0.35">
      <c r="A2127" t="s">
        <v>160</v>
      </c>
      <c r="B2127" t="s">
        <v>25</v>
      </c>
      <c r="C2127" t="s">
        <v>149</v>
      </c>
      <c r="D2127" t="s">
        <v>159</v>
      </c>
      <c r="E2127" t="s">
        <v>162</v>
      </c>
      <c r="G2127" t="s">
        <v>1</v>
      </c>
      <c r="K2127" t="s">
        <v>185</v>
      </c>
      <c r="L2127" t="s">
        <v>122</v>
      </c>
      <c r="M2127" s="14">
        <v>44300</v>
      </c>
      <c r="N2127" s="14">
        <v>44300</v>
      </c>
      <c r="O2127">
        <v>0</v>
      </c>
      <c r="P2127">
        <v>111.33</v>
      </c>
      <c r="R2127">
        <v>2110672000</v>
      </c>
      <c r="S2127">
        <v>161600000</v>
      </c>
      <c r="V2127" t="s">
        <v>160</v>
      </c>
      <c r="W2127" t="s">
        <v>198</v>
      </c>
      <c r="X2127" t="s">
        <v>161</v>
      </c>
      <c r="Y2127">
        <v>4</v>
      </c>
      <c r="Z2127">
        <v>4</v>
      </c>
      <c r="AA2127">
        <v>2021</v>
      </c>
      <c r="AB2127">
        <v>111.33</v>
      </c>
      <c r="AC2127" t="s">
        <v>16</v>
      </c>
      <c r="AD2127" t="s">
        <v>72</v>
      </c>
      <c r="AE2127">
        <v>2021</v>
      </c>
      <c r="AF2127">
        <v>2021</v>
      </c>
      <c r="AU2127"/>
    </row>
    <row r="2128" spans="1:47" x14ac:dyDescent="0.35">
      <c r="A2128" t="s">
        <v>133</v>
      </c>
      <c r="B2128" t="s">
        <v>42</v>
      </c>
      <c r="C2128" t="s">
        <v>149</v>
      </c>
      <c r="D2128" t="s">
        <v>150</v>
      </c>
      <c r="E2128" t="s">
        <v>121</v>
      </c>
      <c r="G2128" t="s">
        <v>1</v>
      </c>
      <c r="H2128" t="s">
        <v>206</v>
      </c>
      <c r="K2128" t="s">
        <v>185</v>
      </c>
      <c r="L2128" t="s">
        <v>122</v>
      </c>
      <c r="M2128" s="14">
        <v>44300</v>
      </c>
      <c r="N2128" s="14">
        <v>44300</v>
      </c>
      <c r="O2128">
        <v>0</v>
      </c>
      <c r="P2128">
        <v>-9311.57</v>
      </c>
      <c r="R2128">
        <v>2220120000</v>
      </c>
      <c r="S2128">
        <v>161001000</v>
      </c>
      <c r="V2128" t="s">
        <v>133</v>
      </c>
      <c r="W2128" t="s">
        <v>195</v>
      </c>
      <c r="X2128" t="s">
        <v>134</v>
      </c>
      <c r="Y2128">
        <v>4</v>
      </c>
      <c r="Z2128">
        <v>4</v>
      </c>
      <c r="AA2128">
        <v>2021</v>
      </c>
      <c r="AB2128">
        <v>9311.57</v>
      </c>
      <c r="AC2128" t="s">
        <v>16</v>
      </c>
      <c r="AD2128" t="s">
        <v>240</v>
      </c>
      <c r="AE2128">
        <v>2021</v>
      </c>
      <c r="AF2128">
        <v>2021</v>
      </c>
      <c r="AU2128"/>
    </row>
    <row r="2129" spans="1:47" x14ac:dyDescent="0.35">
      <c r="A2129" t="s">
        <v>133</v>
      </c>
      <c r="B2129" t="s">
        <v>41</v>
      </c>
      <c r="C2129" t="s">
        <v>149</v>
      </c>
      <c r="D2129" t="s">
        <v>150</v>
      </c>
      <c r="E2129" t="s">
        <v>121</v>
      </c>
      <c r="G2129" t="s">
        <v>1</v>
      </c>
      <c r="H2129" t="s">
        <v>206</v>
      </c>
      <c r="K2129" t="s">
        <v>185</v>
      </c>
      <c r="L2129" t="s">
        <v>122</v>
      </c>
      <c r="M2129" s="14">
        <v>44301</v>
      </c>
      <c r="N2129" s="14">
        <v>44301</v>
      </c>
      <c r="O2129">
        <v>0</v>
      </c>
      <c r="P2129">
        <v>-4189.75</v>
      </c>
      <c r="R2129">
        <v>2220110000</v>
      </c>
      <c r="S2129">
        <v>161001000</v>
      </c>
      <c r="V2129" t="s">
        <v>133</v>
      </c>
      <c r="W2129" t="s">
        <v>195</v>
      </c>
      <c r="X2129" t="s">
        <v>134</v>
      </c>
      <c r="Y2129">
        <v>4</v>
      </c>
      <c r="Z2129">
        <v>4</v>
      </c>
      <c r="AA2129">
        <v>2021</v>
      </c>
      <c r="AB2129">
        <v>4189.75</v>
      </c>
      <c r="AC2129" t="s">
        <v>16</v>
      </c>
      <c r="AD2129" t="s">
        <v>240</v>
      </c>
      <c r="AE2129">
        <v>2021</v>
      </c>
      <c r="AF2129">
        <v>2021</v>
      </c>
      <c r="AU2129"/>
    </row>
    <row r="2130" spans="1:47" x14ac:dyDescent="0.35">
      <c r="A2130" t="s">
        <v>118</v>
      </c>
      <c r="B2130" t="s">
        <v>46</v>
      </c>
      <c r="C2130" t="s">
        <v>149</v>
      </c>
      <c r="D2130" t="s">
        <v>150</v>
      </c>
      <c r="E2130" t="s">
        <v>121</v>
      </c>
      <c r="G2130" t="s">
        <v>1</v>
      </c>
      <c r="H2130" t="s">
        <v>206</v>
      </c>
      <c r="K2130" t="s">
        <v>185</v>
      </c>
      <c r="L2130" t="s">
        <v>122</v>
      </c>
      <c r="M2130" s="14">
        <v>44301</v>
      </c>
      <c r="N2130" s="14">
        <v>44301</v>
      </c>
      <c r="O2130">
        <v>0</v>
      </c>
      <c r="P2130">
        <v>-11904.76</v>
      </c>
      <c r="R2130">
        <v>2221513000</v>
      </c>
      <c r="S2130">
        <v>161021000</v>
      </c>
      <c r="V2130" t="s">
        <v>118</v>
      </c>
      <c r="W2130" t="s">
        <v>215</v>
      </c>
      <c r="X2130" t="s">
        <v>119</v>
      </c>
      <c r="Y2130">
        <v>4</v>
      </c>
      <c r="Z2130">
        <v>4</v>
      </c>
      <c r="AA2130">
        <v>2021</v>
      </c>
      <c r="AB2130">
        <v>11904.76</v>
      </c>
      <c r="AC2130" t="s">
        <v>16</v>
      </c>
      <c r="AD2130" t="s">
        <v>10</v>
      </c>
      <c r="AE2130">
        <v>2021</v>
      </c>
      <c r="AF2130">
        <v>2021</v>
      </c>
      <c r="AU2130"/>
    </row>
    <row r="2131" spans="1:47" x14ac:dyDescent="0.35">
      <c r="A2131" t="s">
        <v>133</v>
      </c>
      <c r="B2131" t="s">
        <v>42</v>
      </c>
      <c r="C2131" t="s">
        <v>149</v>
      </c>
      <c r="D2131" t="s">
        <v>150</v>
      </c>
      <c r="E2131" t="s">
        <v>121</v>
      </c>
      <c r="G2131" t="s">
        <v>1</v>
      </c>
      <c r="H2131" t="s">
        <v>206</v>
      </c>
      <c r="K2131" t="s">
        <v>185</v>
      </c>
      <c r="L2131" t="s">
        <v>122</v>
      </c>
      <c r="M2131" s="14">
        <v>44301</v>
      </c>
      <c r="N2131" s="14">
        <v>44301</v>
      </c>
      <c r="O2131">
        <v>0</v>
      </c>
      <c r="P2131">
        <v>-19583.330000000002</v>
      </c>
      <c r="R2131">
        <v>2220120000</v>
      </c>
      <c r="S2131">
        <v>161001000</v>
      </c>
      <c r="V2131" t="s">
        <v>133</v>
      </c>
      <c r="W2131" t="s">
        <v>195</v>
      </c>
      <c r="X2131" t="s">
        <v>134</v>
      </c>
      <c r="Y2131">
        <v>4</v>
      </c>
      <c r="Z2131">
        <v>4</v>
      </c>
      <c r="AA2131">
        <v>2021</v>
      </c>
      <c r="AB2131">
        <v>19583.330000000002</v>
      </c>
      <c r="AC2131" t="s">
        <v>16</v>
      </c>
      <c r="AD2131" t="s">
        <v>240</v>
      </c>
      <c r="AE2131">
        <v>2021</v>
      </c>
      <c r="AF2131">
        <v>2021</v>
      </c>
      <c r="AU2131"/>
    </row>
    <row r="2132" spans="1:47" x14ac:dyDescent="0.35">
      <c r="A2132" t="s">
        <v>123</v>
      </c>
      <c r="C2132" t="s">
        <v>149</v>
      </c>
      <c r="D2132" t="s">
        <v>150</v>
      </c>
      <c r="E2132" t="s">
        <v>121</v>
      </c>
      <c r="G2132" t="s">
        <v>1</v>
      </c>
      <c r="J2132" t="s">
        <v>5</v>
      </c>
      <c r="K2132" t="s">
        <v>185</v>
      </c>
      <c r="L2132" t="s">
        <v>122</v>
      </c>
      <c r="M2132" s="14">
        <v>44301</v>
      </c>
      <c r="N2132" s="14">
        <v>44301</v>
      </c>
      <c r="O2132">
        <v>0</v>
      </c>
      <c r="P2132">
        <v>59523.81</v>
      </c>
      <c r="R2132">
        <v>2220913000</v>
      </c>
      <c r="S2132">
        <v>161002000</v>
      </c>
      <c r="V2132" t="s">
        <v>123</v>
      </c>
      <c r="W2132" t="s">
        <v>202</v>
      </c>
      <c r="X2132" t="s">
        <v>124</v>
      </c>
      <c r="Y2132">
        <v>4</v>
      </c>
      <c r="Z2132">
        <v>4</v>
      </c>
      <c r="AA2132">
        <v>2021</v>
      </c>
      <c r="AB2132">
        <v>-59523.81</v>
      </c>
      <c r="AC2132" t="s">
        <v>16</v>
      </c>
      <c r="AD2132" t="s">
        <v>72</v>
      </c>
      <c r="AE2132">
        <v>2021</v>
      </c>
      <c r="AF2132">
        <v>2021</v>
      </c>
      <c r="AU2132"/>
    </row>
    <row r="2133" spans="1:47" x14ac:dyDescent="0.35">
      <c r="A2133" t="s">
        <v>193</v>
      </c>
      <c r="B2133" t="s">
        <v>29</v>
      </c>
      <c r="C2133" t="s">
        <v>149</v>
      </c>
      <c r="D2133" t="s">
        <v>159</v>
      </c>
      <c r="E2133" t="s">
        <v>162</v>
      </c>
      <c r="G2133" t="s">
        <v>1</v>
      </c>
      <c r="K2133" t="s">
        <v>185</v>
      </c>
      <c r="L2133" t="s">
        <v>122</v>
      </c>
      <c r="M2133" s="14">
        <v>44301</v>
      </c>
      <c r="N2133" s="14">
        <v>44301</v>
      </c>
      <c r="O2133">
        <v>0</v>
      </c>
      <c r="P2133">
        <v>183.33</v>
      </c>
      <c r="R2133">
        <v>2110700000</v>
      </c>
      <c r="S2133">
        <v>162300000</v>
      </c>
      <c r="V2133" t="s">
        <v>193</v>
      </c>
      <c r="W2133" t="s">
        <v>209</v>
      </c>
      <c r="X2133" t="s">
        <v>161</v>
      </c>
      <c r="Y2133">
        <v>4</v>
      </c>
      <c r="Z2133">
        <v>4</v>
      </c>
      <c r="AA2133">
        <v>2021</v>
      </c>
      <c r="AB2133">
        <v>183.33</v>
      </c>
      <c r="AC2133" t="s">
        <v>16</v>
      </c>
      <c r="AD2133" t="s">
        <v>72</v>
      </c>
      <c r="AE2133">
        <v>2021</v>
      </c>
      <c r="AF2133">
        <v>2021</v>
      </c>
      <c r="AU2133"/>
    </row>
    <row r="2134" spans="1:47" x14ac:dyDescent="0.35">
      <c r="A2134" t="s">
        <v>160</v>
      </c>
      <c r="B2134" t="s">
        <v>25</v>
      </c>
      <c r="C2134" t="s">
        <v>149</v>
      </c>
      <c r="D2134" t="s">
        <v>159</v>
      </c>
      <c r="E2134" t="s">
        <v>162</v>
      </c>
      <c r="G2134" t="s">
        <v>1</v>
      </c>
      <c r="K2134" t="s">
        <v>185</v>
      </c>
      <c r="L2134" t="s">
        <v>122</v>
      </c>
      <c r="M2134" s="14">
        <v>44301</v>
      </c>
      <c r="N2134" s="14">
        <v>44301</v>
      </c>
      <c r="O2134">
        <v>0</v>
      </c>
      <c r="P2134">
        <v>257.12</v>
      </c>
      <c r="R2134">
        <v>2110672000</v>
      </c>
      <c r="S2134">
        <v>162000000</v>
      </c>
      <c r="V2134" t="s">
        <v>160</v>
      </c>
      <c r="W2134" t="s">
        <v>205</v>
      </c>
      <c r="X2134" t="s">
        <v>161</v>
      </c>
      <c r="Y2134">
        <v>4</v>
      </c>
      <c r="Z2134">
        <v>4</v>
      </c>
      <c r="AA2134">
        <v>2021</v>
      </c>
      <c r="AB2134">
        <v>257.12</v>
      </c>
      <c r="AC2134" t="s">
        <v>16</v>
      </c>
      <c r="AD2134" t="s">
        <v>72</v>
      </c>
      <c r="AE2134">
        <v>2021</v>
      </c>
      <c r="AF2134">
        <v>2021</v>
      </c>
      <c r="AU2134"/>
    </row>
    <row r="2135" spans="1:47" x14ac:dyDescent="0.35">
      <c r="A2135" t="s">
        <v>176</v>
      </c>
      <c r="B2135" t="s">
        <v>27</v>
      </c>
      <c r="C2135" t="s">
        <v>149</v>
      </c>
      <c r="D2135" t="s">
        <v>150</v>
      </c>
      <c r="E2135" t="s">
        <v>121</v>
      </c>
      <c r="G2135" t="s">
        <v>1</v>
      </c>
      <c r="H2135" t="s">
        <v>206</v>
      </c>
      <c r="K2135" t="s">
        <v>185</v>
      </c>
      <c r="L2135" t="s">
        <v>122</v>
      </c>
      <c r="M2135" s="14">
        <v>44301</v>
      </c>
      <c r="N2135" s="14">
        <v>44301</v>
      </c>
      <c r="O2135">
        <v>0</v>
      </c>
      <c r="P2135">
        <v>-143.57</v>
      </c>
      <c r="R2135">
        <v>2221517010</v>
      </c>
      <c r="S2135">
        <v>161300000</v>
      </c>
      <c r="V2135" t="s">
        <v>176</v>
      </c>
      <c r="W2135" t="s">
        <v>192</v>
      </c>
      <c r="X2135" t="s">
        <v>119</v>
      </c>
      <c r="Y2135">
        <v>4</v>
      </c>
      <c r="Z2135">
        <v>4</v>
      </c>
      <c r="AA2135">
        <v>2021</v>
      </c>
      <c r="AB2135">
        <v>143.57</v>
      </c>
      <c r="AC2135" t="s">
        <v>16</v>
      </c>
      <c r="AD2135" t="s">
        <v>10</v>
      </c>
      <c r="AE2135">
        <v>2021</v>
      </c>
      <c r="AF2135">
        <v>2021</v>
      </c>
      <c r="AU2135"/>
    </row>
    <row r="2136" spans="1:47" x14ac:dyDescent="0.35">
      <c r="A2136" t="s">
        <v>148</v>
      </c>
      <c r="C2136" t="s">
        <v>149</v>
      </c>
      <c r="D2136" t="s">
        <v>150</v>
      </c>
      <c r="E2136" t="s">
        <v>162</v>
      </c>
      <c r="K2136" t="s">
        <v>185</v>
      </c>
      <c r="L2136" t="s">
        <v>122</v>
      </c>
      <c r="M2136" s="14">
        <v>44301</v>
      </c>
      <c r="N2136" s="14">
        <v>44301</v>
      </c>
      <c r="O2136">
        <v>0</v>
      </c>
      <c r="P2136">
        <v>59523.81</v>
      </c>
      <c r="R2136">
        <v>2110210000</v>
      </c>
      <c r="S2136">
        <v>161002000</v>
      </c>
      <c r="V2136" t="s">
        <v>148</v>
      </c>
      <c r="W2136" t="s">
        <v>202</v>
      </c>
      <c r="X2136" t="s">
        <v>152</v>
      </c>
      <c r="Y2136">
        <v>4</v>
      </c>
      <c r="Z2136">
        <v>4</v>
      </c>
      <c r="AA2136">
        <v>2021</v>
      </c>
      <c r="AB2136">
        <v>59523.81</v>
      </c>
      <c r="AC2136" t="s">
        <v>16</v>
      </c>
      <c r="AD2136" t="s">
        <v>72</v>
      </c>
      <c r="AE2136">
        <v>2021</v>
      </c>
      <c r="AF2136">
        <v>2021</v>
      </c>
      <c r="AU2136"/>
    </row>
    <row r="2137" spans="1:47" x14ac:dyDescent="0.35">
      <c r="A2137" t="s">
        <v>160</v>
      </c>
      <c r="B2137" t="s">
        <v>25</v>
      </c>
      <c r="C2137" t="s">
        <v>149</v>
      </c>
      <c r="D2137" t="s">
        <v>159</v>
      </c>
      <c r="E2137" t="s">
        <v>162</v>
      </c>
      <c r="G2137" t="s">
        <v>1</v>
      </c>
      <c r="K2137" t="s">
        <v>185</v>
      </c>
      <c r="L2137" t="s">
        <v>122</v>
      </c>
      <c r="M2137" s="14">
        <v>44301</v>
      </c>
      <c r="N2137" s="14">
        <v>44301</v>
      </c>
      <c r="O2137">
        <v>0</v>
      </c>
      <c r="P2137">
        <v>54.35</v>
      </c>
      <c r="R2137">
        <v>2110672000</v>
      </c>
      <c r="S2137">
        <v>161600000</v>
      </c>
      <c r="V2137" t="s">
        <v>160</v>
      </c>
      <c r="W2137" t="s">
        <v>198</v>
      </c>
      <c r="X2137" t="s">
        <v>161</v>
      </c>
      <c r="Y2137">
        <v>4</v>
      </c>
      <c r="Z2137">
        <v>4</v>
      </c>
      <c r="AA2137">
        <v>2021</v>
      </c>
      <c r="AB2137">
        <v>54.35</v>
      </c>
      <c r="AC2137" t="s">
        <v>16</v>
      </c>
      <c r="AD2137" t="s">
        <v>72</v>
      </c>
      <c r="AE2137">
        <v>2021</v>
      </c>
      <c r="AF2137">
        <v>2021</v>
      </c>
      <c r="AU2137"/>
    </row>
    <row r="2138" spans="1:47" x14ac:dyDescent="0.35">
      <c r="A2138" t="s">
        <v>160</v>
      </c>
      <c r="B2138" t="s">
        <v>35</v>
      </c>
      <c r="C2138" t="s">
        <v>149</v>
      </c>
      <c r="D2138" t="s">
        <v>159</v>
      </c>
      <c r="E2138" t="s">
        <v>162</v>
      </c>
      <c r="G2138" t="s">
        <v>1</v>
      </c>
      <c r="K2138" t="s">
        <v>185</v>
      </c>
      <c r="L2138" t="s">
        <v>122</v>
      </c>
      <c r="M2138" s="14">
        <v>44301</v>
      </c>
      <c r="N2138" s="14">
        <v>44301</v>
      </c>
      <c r="O2138">
        <v>0</v>
      </c>
      <c r="P2138">
        <v>37.14</v>
      </c>
      <c r="R2138">
        <v>2110672000</v>
      </c>
      <c r="S2138">
        <v>162800000</v>
      </c>
      <c r="V2138" t="s">
        <v>160</v>
      </c>
      <c r="W2138" t="s">
        <v>204</v>
      </c>
      <c r="X2138" t="s">
        <v>161</v>
      </c>
      <c r="Y2138">
        <v>4</v>
      </c>
      <c r="Z2138">
        <v>4</v>
      </c>
      <c r="AA2138">
        <v>2021</v>
      </c>
      <c r="AB2138">
        <v>37.14</v>
      </c>
      <c r="AC2138" t="s">
        <v>16</v>
      </c>
      <c r="AD2138" t="s">
        <v>72</v>
      </c>
      <c r="AE2138">
        <v>2021</v>
      </c>
      <c r="AF2138">
        <v>2021</v>
      </c>
      <c r="AU2138"/>
    </row>
    <row r="2139" spans="1:47" x14ac:dyDescent="0.35">
      <c r="A2139" t="s">
        <v>193</v>
      </c>
      <c r="B2139" t="s">
        <v>29</v>
      </c>
      <c r="C2139" t="s">
        <v>149</v>
      </c>
      <c r="D2139" t="s">
        <v>159</v>
      </c>
      <c r="E2139" t="s">
        <v>162</v>
      </c>
      <c r="G2139" t="s">
        <v>1</v>
      </c>
      <c r="K2139" t="s">
        <v>185</v>
      </c>
      <c r="L2139" t="s">
        <v>122</v>
      </c>
      <c r="M2139" s="14">
        <v>44301</v>
      </c>
      <c r="N2139" s="14">
        <v>44301</v>
      </c>
      <c r="O2139">
        <v>0</v>
      </c>
      <c r="P2139">
        <v>23.81</v>
      </c>
      <c r="R2139">
        <v>2110700000</v>
      </c>
      <c r="S2139">
        <v>161800000</v>
      </c>
      <c r="V2139" t="s">
        <v>193</v>
      </c>
      <c r="W2139" t="s">
        <v>197</v>
      </c>
      <c r="X2139" t="s">
        <v>161</v>
      </c>
      <c r="Y2139">
        <v>4</v>
      </c>
      <c r="Z2139">
        <v>4</v>
      </c>
      <c r="AA2139">
        <v>2021</v>
      </c>
      <c r="AB2139">
        <v>23.81</v>
      </c>
      <c r="AC2139" t="s">
        <v>16</v>
      </c>
      <c r="AD2139" t="s">
        <v>72</v>
      </c>
      <c r="AE2139">
        <v>2021</v>
      </c>
      <c r="AF2139">
        <v>2021</v>
      </c>
      <c r="AU2139"/>
    </row>
    <row r="2140" spans="1:47" x14ac:dyDescent="0.35">
      <c r="A2140" t="s">
        <v>160</v>
      </c>
      <c r="B2140" t="s">
        <v>25</v>
      </c>
      <c r="C2140" t="s">
        <v>149</v>
      </c>
      <c r="D2140" t="s">
        <v>159</v>
      </c>
      <c r="E2140" t="s">
        <v>162</v>
      </c>
      <c r="G2140" t="s">
        <v>1</v>
      </c>
      <c r="K2140" t="s">
        <v>185</v>
      </c>
      <c r="L2140" t="s">
        <v>122</v>
      </c>
      <c r="M2140" s="14">
        <v>44301</v>
      </c>
      <c r="N2140" s="14">
        <v>44301</v>
      </c>
      <c r="O2140">
        <v>0</v>
      </c>
      <c r="P2140">
        <v>164.84</v>
      </c>
      <c r="R2140">
        <v>2110672000</v>
      </c>
      <c r="S2140">
        <v>161300000</v>
      </c>
      <c r="V2140" t="s">
        <v>160</v>
      </c>
      <c r="W2140" t="s">
        <v>192</v>
      </c>
      <c r="X2140" t="s">
        <v>161</v>
      </c>
      <c r="Y2140">
        <v>4</v>
      </c>
      <c r="Z2140">
        <v>4</v>
      </c>
      <c r="AA2140">
        <v>2021</v>
      </c>
      <c r="AB2140">
        <v>164.84</v>
      </c>
      <c r="AC2140" t="s">
        <v>16</v>
      </c>
      <c r="AD2140" t="s">
        <v>72</v>
      </c>
      <c r="AE2140">
        <v>2021</v>
      </c>
      <c r="AF2140">
        <v>2021</v>
      </c>
      <c r="AU2140"/>
    </row>
    <row r="2141" spans="1:47" x14ac:dyDescent="0.35">
      <c r="A2141" t="s">
        <v>160</v>
      </c>
      <c r="B2141" t="s">
        <v>26</v>
      </c>
      <c r="C2141" t="s">
        <v>149</v>
      </c>
      <c r="D2141" t="s">
        <v>159</v>
      </c>
      <c r="E2141" t="s">
        <v>162</v>
      </c>
      <c r="G2141" t="s">
        <v>1</v>
      </c>
      <c r="K2141" t="s">
        <v>185</v>
      </c>
      <c r="L2141" t="s">
        <v>122</v>
      </c>
      <c r="M2141" s="14">
        <v>44301</v>
      </c>
      <c r="N2141" s="14">
        <v>44301</v>
      </c>
      <c r="O2141">
        <v>0</v>
      </c>
      <c r="P2141">
        <v>466.4</v>
      </c>
      <c r="R2141">
        <v>2110672000</v>
      </c>
      <c r="S2141">
        <v>162700000</v>
      </c>
      <c r="V2141" t="s">
        <v>160</v>
      </c>
      <c r="W2141" t="s">
        <v>200</v>
      </c>
      <c r="X2141" t="s">
        <v>161</v>
      </c>
      <c r="Y2141">
        <v>4</v>
      </c>
      <c r="Z2141">
        <v>4</v>
      </c>
      <c r="AA2141">
        <v>2021</v>
      </c>
      <c r="AB2141">
        <v>466.4</v>
      </c>
      <c r="AC2141" t="s">
        <v>16</v>
      </c>
      <c r="AD2141" t="s">
        <v>72</v>
      </c>
      <c r="AE2141">
        <v>2021</v>
      </c>
      <c r="AF2141">
        <v>2021</v>
      </c>
      <c r="AU2141"/>
    </row>
    <row r="2142" spans="1:47" x14ac:dyDescent="0.35">
      <c r="A2142" t="s">
        <v>160</v>
      </c>
      <c r="B2142" t="s">
        <v>35</v>
      </c>
      <c r="C2142" t="s">
        <v>149</v>
      </c>
      <c r="D2142" t="s">
        <v>159</v>
      </c>
      <c r="E2142" t="s">
        <v>162</v>
      </c>
      <c r="G2142" t="s">
        <v>1</v>
      </c>
      <c r="K2142" t="s">
        <v>185</v>
      </c>
      <c r="L2142" t="s">
        <v>122</v>
      </c>
      <c r="M2142" s="14">
        <v>44301</v>
      </c>
      <c r="N2142" s="14">
        <v>44301</v>
      </c>
      <c r="O2142">
        <v>0</v>
      </c>
      <c r="P2142">
        <v>515.74</v>
      </c>
      <c r="R2142">
        <v>2110672000</v>
      </c>
      <c r="S2142">
        <v>162700000</v>
      </c>
      <c r="V2142" t="s">
        <v>160</v>
      </c>
      <c r="W2142" t="s">
        <v>200</v>
      </c>
      <c r="X2142" t="s">
        <v>161</v>
      </c>
      <c r="Y2142">
        <v>4</v>
      </c>
      <c r="Z2142">
        <v>4</v>
      </c>
      <c r="AA2142">
        <v>2021</v>
      </c>
      <c r="AB2142">
        <v>515.74</v>
      </c>
      <c r="AC2142" t="s">
        <v>16</v>
      </c>
      <c r="AD2142" t="s">
        <v>72</v>
      </c>
      <c r="AE2142">
        <v>2021</v>
      </c>
      <c r="AF2142">
        <v>2021</v>
      </c>
      <c r="AU2142"/>
    </row>
    <row r="2143" spans="1:47" x14ac:dyDescent="0.35">
      <c r="A2143" t="s">
        <v>175</v>
      </c>
      <c r="B2143" t="s">
        <v>39</v>
      </c>
      <c r="C2143" t="s">
        <v>149</v>
      </c>
      <c r="D2143" t="s">
        <v>150</v>
      </c>
      <c r="E2143" t="s">
        <v>121</v>
      </c>
      <c r="G2143" t="s">
        <v>1</v>
      </c>
      <c r="H2143" t="s">
        <v>206</v>
      </c>
      <c r="K2143" t="s">
        <v>185</v>
      </c>
      <c r="L2143" t="s">
        <v>122</v>
      </c>
      <c r="M2143" s="14">
        <v>44301</v>
      </c>
      <c r="N2143" s="14">
        <v>44301</v>
      </c>
      <c r="O2143">
        <v>0</v>
      </c>
      <c r="P2143">
        <v>-7142.86</v>
      </c>
      <c r="R2143">
        <v>2221506000</v>
      </c>
      <c r="S2143">
        <v>161021000</v>
      </c>
      <c r="V2143" t="s">
        <v>175</v>
      </c>
      <c r="W2143" t="s">
        <v>215</v>
      </c>
      <c r="X2143" t="s">
        <v>119</v>
      </c>
      <c r="Y2143">
        <v>4</v>
      </c>
      <c r="Z2143">
        <v>4</v>
      </c>
      <c r="AA2143">
        <v>2021</v>
      </c>
      <c r="AB2143">
        <v>7142.86</v>
      </c>
      <c r="AC2143" t="s">
        <v>16</v>
      </c>
      <c r="AD2143" t="s">
        <v>10</v>
      </c>
      <c r="AE2143">
        <v>2021</v>
      </c>
      <c r="AF2143">
        <v>2021</v>
      </c>
      <c r="AU2143"/>
    </row>
    <row r="2144" spans="1:47" x14ac:dyDescent="0.35">
      <c r="A2144" t="s">
        <v>160</v>
      </c>
      <c r="B2144" t="s">
        <v>26</v>
      </c>
      <c r="C2144" t="s">
        <v>149</v>
      </c>
      <c r="D2144" t="s">
        <v>159</v>
      </c>
      <c r="E2144" t="s">
        <v>162</v>
      </c>
      <c r="G2144" t="s">
        <v>1</v>
      </c>
      <c r="K2144" t="s">
        <v>185</v>
      </c>
      <c r="L2144" t="s">
        <v>122</v>
      </c>
      <c r="M2144" s="14">
        <v>44301</v>
      </c>
      <c r="N2144" s="14">
        <v>44301</v>
      </c>
      <c r="O2144">
        <v>0</v>
      </c>
      <c r="P2144">
        <v>441597.71</v>
      </c>
      <c r="R2144">
        <v>2110672000</v>
      </c>
      <c r="S2144">
        <v>162800000</v>
      </c>
      <c r="V2144" t="s">
        <v>160</v>
      </c>
      <c r="W2144" t="s">
        <v>204</v>
      </c>
      <c r="X2144" t="s">
        <v>161</v>
      </c>
      <c r="Y2144">
        <v>4</v>
      </c>
      <c r="Z2144">
        <v>4</v>
      </c>
      <c r="AA2144">
        <v>2021</v>
      </c>
      <c r="AB2144">
        <v>441597.71</v>
      </c>
      <c r="AC2144" t="s">
        <v>16</v>
      </c>
      <c r="AD2144" t="s">
        <v>72</v>
      </c>
      <c r="AE2144">
        <v>2021</v>
      </c>
      <c r="AF2144">
        <v>2021</v>
      </c>
      <c r="AU2144"/>
    </row>
    <row r="2145" spans="1:47" x14ac:dyDescent="0.35">
      <c r="A2145" t="s">
        <v>160</v>
      </c>
      <c r="B2145" t="s">
        <v>35</v>
      </c>
      <c r="C2145" t="s">
        <v>149</v>
      </c>
      <c r="D2145" t="s">
        <v>159</v>
      </c>
      <c r="E2145" t="s">
        <v>162</v>
      </c>
      <c r="G2145" t="s">
        <v>1</v>
      </c>
      <c r="K2145" t="s">
        <v>185</v>
      </c>
      <c r="L2145" t="s">
        <v>122</v>
      </c>
      <c r="M2145" s="14">
        <v>44301</v>
      </c>
      <c r="N2145" s="14">
        <v>44301</v>
      </c>
      <c r="O2145">
        <v>0</v>
      </c>
      <c r="P2145">
        <v>3839.03</v>
      </c>
      <c r="R2145">
        <v>2110672000</v>
      </c>
      <c r="S2145">
        <v>161020000</v>
      </c>
      <c r="V2145" t="s">
        <v>160</v>
      </c>
      <c r="W2145" t="s">
        <v>194</v>
      </c>
      <c r="X2145" t="s">
        <v>161</v>
      </c>
      <c r="Y2145">
        <v>4</v>
      </c>
      <c r="Z2145">
        <v>4</v>
      </c>
      <c r="AA2145">
        <v>2021</v>
      </c>
      <c r="AB2145">
        <v>3839.03</v>
      </c>
      <c r="AC2145" t="s">
        <v>16</v>
      </c>
      <c r="AD2145" t="s">
        <v>72</v>
      </c>
      <c r="AE2145">
        <v>2021</v>
      </c>
      <c r="AF2145">
        <v>2021</v>
      </c>
      <c r="AU2145"/>
    </row>
    <row r="2146" spans="1:47" x14ac:dyDescent="0.35">
      <c r="A2146" t="s">
        <v>172</v>
      </c>
      <c r="C2146" t="s">
        <v>149</v>
      </c>
      <c r="D2146" t="s">
        <v>150</v>
      </c>
      <c r="E2146" t="s">
        <v>162</v>
      </c>
      <c r="K2146" t="s">
        <v>185</v>
      </c>
      <c r="L2146" t="s">
        <v>122</v>
      </c>
      <c r="M2146" s="14">
        <v>44301</v>
      </c>
      <c r="N2146" s="14">
        <v>44301</v>
      </c>
      <c r="P2146">
        <v>126082.18</v>
      </c>
      <c r="X2146" t="s">
        <v>135</v>
      </c>
      <c r="Y2146">
        <v>4</v>
      </c>
      <c r="Z2146">
        <v>4</v>
      </c>
      <c r="AA2146">
        <v>2021</v>
      </c>
      <c r="AB2146">
        <v>0</v>
      </c>
      <c r="AC2146" t="s">
        <v>8</v>
      </c>
      <c r="AD2146" t="s">
        <v>8</v>
      </c>
      <c r="AE2146">
        <v>2021</v>
      </c>
      <c r="AF2146">
        <v>2021</v>
      </c>
      <c r="AU2146"/>
    </row>
    <row r="2147" spans="1:47" x14ac:dyDescent="0.35">
      <c r="A2147" t="s">
        <v>165</v>
      </c>
      <c r="C2147" t="s">
        <v>149</v>
      </c>
      <c r="D2147" t="s">
        <v>150</v>
      </c>
      <c r="E2147" t="s">
        <v>121</v>
      </c>
      <c r="I2147" t="s">
        <v>1</v>
      </c>
      <c r="J2147" t="s">
        <v>5</v>
      </c>
      <c r="K2147" t="s">
        <v>185</v>
      </c>
      <c r="L2147" t="s">
        <v>122</v>
      </c>
      <c r="M2147" s="14">
        <v>44288</v>
      </c>
      <c r="N2147" s="14">
        <v>44301</v>
      </c>
      <c r="P2147">
        <v>8939.2999999999993</v>
      </c>
      <c r="X2147" t="s">
        <v>124</v>
      </c>
      <c r="Y2147">
        <v>4</v>
      </c>
      <c r="Z2147">
        <v>4</v>
      </c>
      <c r="AA2147">
        <v>2021</v>
      </c>
      <c r="AB2147">
        <v>0</v>
      </c>
      <c r="AC2147" t="s">
        <v>8</v>
      </c>
      <c r="AD2147" t="s">
        <v>8</v>
      </c>
      <c r="AE2147">
        <v>2021</v>
      </c>
      <c r="AF2147">
        <v>2021</v>
      </c>
      <c r="AU2147"/>
    </row>
    <row r="2148" spans="1:47" x14ac:dyDescent="0.35">
      <c r="A2148" t="s">
        <v>166</v>
      </c>
      <c r="C2148" t="s">
        <v>149</v>
      </c>
      <c r="D2148" t="s">
        <v>150</v>
      </c>
      <c r="E2148" t="s">
        <v>121</v>
      </c>
      <c r="I2148" t="s">
        <v>1</v>
      </c>
      <c r="J2148" t="s">
        <v>5</v>
      </c>
      <c r="K2148" t="s">
        <v>185</v>
      </c>
      <c r="L2148" t="s">
        <v>122</v>
      </c>
      <c r="M2148" s="14">
        <v>44288</v>
      </c>
      <c r="N2148" s="14">
        <v>44301</v>
      </c>
      <c r="P2148">
        <v>98512.46</v>
      </c>
      <c r="X2148" t="s">
        <v>167</v>
      </c>
      <c r="Y2148">
        <v>4</v>
      </c>
      <c r="Z2148">
        <v>4</v>
      </c>
      <c r="AA2148">
        <v>2021</v>
      </c>
      <c r="AB2148">
        <v>0</v>
      </c>
      <c r="AC2148" t="s">
        <v>8</v>
      </c>
      <c r="AD2148" t="s">
        <v>8</v>
      </c>
      <c r="AE2148">
        <v>2021</v>
      </c>
      <c r="AF2148">
        <v>2021</v>
      </c>
      <c r="AU2148"/>
    </row>
    <row r="2149" spans="1:47" x14ac:dyDescent="0.35">
      <c r="A2149" t="s">
        <v>146</v>
      </c>
      <c r="C2149" t="s">
        <v>149</v>
      </c>
      <c r="D2149" t="s">
        <v>150</v>
      </c>
      <c r="E2149" t="s">
        <v>121</v>
      </c>
      <c r="I2149" t="s">
        <v>1</v>
      </c>
      <c r="J2149" t="s">
        <v>5</v>
      </c>
      <c r="K2149" t="s">
        <v>185</v>
      </c>
      <c r="L2149" t="s">
        <v>122</v>
      </c>
      <c r="M2149" s="14">
        <v>44288</v>
      </c>
      <c r="N2149" s="14">
        <v>44301</v>
      </c>
      <c r="P2149">
        <v>3172.62</v>
      </c>
      <c r="X2149" t="s">
        <v>147</v>
      </c>
      <c r="Y2149">
        <v>4</v>
      </c>
      <c r="Z2149">
        <v>4</v>
      </c>
      <c r="AA2149">
        <v>2021</v>
      </c>
      <c r="AB2149">
        <v>0</v>
      </c>
      <c r="AC2149" t="s">
        <v>8</v>
      </c>
      <c r="AD2149" t="s">
        <v>8</v>
      </c>
      <c r="AE2149">
        <v>2021</v>
      </c>
      <c r="AF2149">
        <v>2021</v>
      </c>
      <c r="AU2149"/>
    </row>
    <row r="2150" spans="1:47" x14ac:dyDescent="0.35">
      <c r="A2150" t="s">
        <v>126</v>
      </c>
      <c r="C2150" t="s">
        <v>149</v>
      </c>
      <c r="D2150" t="s">
        <v>150</v>
      </c>
      <c r="E2150" t="s">
        <v>121</v>
      </c>
      <c r="J2150" t="s">
        <v>5</v>
      </c>
      <c r="K2150" t="s">
        <v>185</v>
      </c>
      <c r="L2150" t="s">
        <v>122</v>
      </c>
      <c r="M2150" s="14">
        <v>44288</v>
      </c>
      <c r="N2150" s="14">
        <v>44301</v>
      </c>
      <c r="P2150">
        <v>15457.81</v>
      </c>
      <c r="X2150" t="s">
        <v>127</v>
      </c>
      <c r="Y2150">
        <v>4</v>
      </c>
      <c r="Z2150">
        <v>4</v>
      </c>
      <c r="AA2150">
        <v>2021</v>
      </c>
      <c r="AB2150">
        <v>0</v>
      </c>
      <c r="AC2150" t="s">
        <v>8</v>
      </c>
      <c r="AD2150" t="s">
        <v>8</v>
      </c>
      <c r="AE2150">
        <v>2021</v>
      </c>
      <c r="AF2150">
        <v>2021</v>
      </c>
      <c r="AU2150"/>
    </row>
    <row r="2151" spans="1:47" x14ac:dyDescent="0.35">
      <c r="A2151" t="s">
        <v>160</v>
      </c>
      <c r="B2151" t="s">
        <v>25</v>
      </c>
      <c r="C2151" t="s">
        <v>149</v>
      </c>
      <c r="D2151" t="s">
        <v>159</v>
      </c>
      <c r="E2151" t="s">
        <v>162</v>
      </c>
      <c r="G2151" t="s">
        <v>1</v>
      </c>
      <c r="K2151" t="s">
        <v>185</v>
      </c>
      <c r="L2151" t="s">
        <v>122</v>
      </c>
      <c r="M2151" s="14">
        <v>44302</v>
      </c>
      <c r="N2151" s="14">
        <v>44302</v>
      </c>
      <c r="O2151">
        <v>0</v>
      </c>
      <c r="P2151">
        <v>667.19</v>
      </c>
      <c r="R2151">
        <v>2110672000</v>
      </c>
      <c r="S2151">
        <v>161300000</v>
      </c>
      <c r="V2151" t="s">
        <v>160</v>
      </c>
      <c r="W2151" t="s">
        <v>192</v>
      </c>
      <c r="X2151" t="s">
        <v>161</v>
      </c>
      <c r="Y2151">
        <v>4</v>
      </c>
      <c r="Z2151">
        <v>4</v>
      </c>
      <c r="AA2151">
        <v>2021</v>
      </c>
      <c r="AB2151">
        <v>667.19</v>
      </c>
      <c r="AC2151" t="s">
        <v>16</v>
      </c>
      <c r="AD2151" t="s">
        <v>72</v>
      </c>
      <c r="AE2151">
        <v>2021</v>
      </c>
      <c r="AF2151">
        <v>2021</v>
      </c>
      <c r="AU2151"/>
    </row>
    <row r="2152" spans="1:47" x14ac:dyDescent="0.35">
      <c r="A2152" t="s">
        <v>160</v>
      </c>
      <c r="B2152" t="s">
        <v>25</v>
      </c>
      <c r="C2152" t="s">
        <v>149</v>
      </c>
      <c r="D2152" t="s">
        <v>159</v>
      </c>
      <c r="E2152" t="s">
        <v>162</v>
      </c>
      <c r="G2152" t="s">
        <v>1</v>
      </c>
      <c r="K2152" t="s">
        <v>185</v>
      </c>
      <c r="L2152" t="s">
        <v>122</v>
      </c>
      <c r="M2152" s="14">
        <v>44302</v>
      </c>
      <c r="N2152" s="14">
        <v>44302</v>
      </c>
      <c r="O2152">
        <v>0</v>
      </c>
      <c r="P2152">
        <v>91.09</v>
      </c>
      <c r="R2152">
        <v>2110672000</v>
      </c>
      <c r="S2152">
        <v>161600000</v>
      </c>
      <c r="V2152" t="s">
        <v>160</v>
      </c>
      <c r="W2152" t="s">
        <v>198</v>
      </c>
      <c r="X2152" t="s">
        <v>161</v>
      </c>
      <c r="Y2152">
        <v>4</v>
      </c>
      <c r="Z2152">
        <v>4</v>
      </c>
      <c r="AA2152">
        <v>2021</v>
      </c>
      <c r="AB2152">
        <v>91.09</v>
      </c>
      <c r="AC2152" t="s">
        <v>16</v>
      </c>
      <c r="AD2152" t="s">
        <v>72</v>
      </c>
      <c r="AE2152">
        <v>2021</v>
      </c>
      <c r="AF2152">
        <v>2021</v>
      </c>
      <c r="AU2152"/>
    </row>
    <row r="2153" spans="1:47" x14ac:dyDescent="0.35">
      <c r="A2153" t="s">
        <v>160</v>
      </c>
      <c r="B2153" t="s">
        <v>25</v>
      </c>
      <c r="C2153" t="s">
        <v>149</v>
      </c>
      <c r="D2153" t="s">
        <v>159</v>
      </c>
      <c r="E2153" t="s">
        <v>162</v>
      </c>
      <c r="G2153" t="s">
        <v>1</v>
      </c>
      <c r="K2153" t="s">
        <v>185</v>
      </c>
      <c r="L2153" t="s">
        <v>122</v>
      </c>
      <c r="M2153" s="14">
        <v>44302</v>
      </c>
      <c r="N2153" s="14">
        <v>44302</v>
      </c>
      <c r="O2153">
        <v>0</v>
      </c>
      <c r="P2153">
        <v>166.98</v>
      </c>
      <c r="R2153">
        <v>2110672000</v>
      </c>
      <c r="S2153">
        <v>161300000</v>
      </c>
      <c r="V2153" t="s">
        <v>160</v>
      </c>
      <c r="W2153" t="s">
        <v>192</v>
      </c>
      <c r="X2153" t="s">
        <v>161</v>
      </c>
      <c r="Y2153">
        <v>4</v>
      </c>
      <c r="Z2153">
        <v>4</v>
      </c>
      <c r="AA2153">
        <v>2021</v>
      </c>
      <c r="AB2153">
        <v>166.98</v>
      </c>
      <c r="AC2153" t="s">
        <v>16</v>
      </c>
      <c r="AD2153" t="s">
        <v>72</v>
      </c>
      <c r="AE2153">
        <v>2021</v>
      </c>
      <c r="AF2153">
        <v>2021</v>
      </c>
      <c r="AU2153"/>
    </row>
    <row r="2154" spans="1:47" x14ac:dyDescent="0.35">
      <c r="A2154" t="s">
        <v>160</v>
      </c>
      <c r="B2154" t="s">
        <v>25</v>
      </c>
      <c r="C2154" t="s">
        <v>149</v>
      </c>
      <c r="D2154" t="s">
        <v>159</v>
      </c>
      <c r="E2154" t="s">
        <v>162</v>
      </c>
      <c r="G2154" t="s">
        <v>1</v>
      </c>
      <c r="K2154" t="s">
        <v>185</v>
      </c>
      <c r="L2154" t="s">
        <v>122</v>
      </c>
      <c r="M2154" s="14">
        <v>44302</v>
      </c>
      <c r="N2154" s="14">
        <v>44302</v>
      </c>
      <c r="O2154">
        <v>0</v>
      </c>
      <c r="P2154">
        <v>353.65</v>
      </c>
      <c r="R2154">
        <v>2110672000</v>
      </c>
      <c r="S2154">
        <v>162000000</v>
      </c>
      <c r="V2154" t="s">
        <v>160</v>
      </c>
      <c r="W2154" t="s">
        <v>205</v>
      </c>
      <c r="X2154" t="s">
        <v>161</v>
      </c>
      <c r="Y2154">
        <v>4</v>
      </c>
      <c r="Z2154">
        <v>4</v>
      </c>
      <c r="AA2154">
        <v>2021</v>
      </c>
      <c r="AB2154">
        <v>353.65</v>
      </c>
      <c r="AC2154" t="s">
        <v>16</v>
      </c>
      <c r="AD2154" t="s">
        <v>72</v>
      </c>
      <c r="AE2154">
        <v>2021</v>
      </c>
      <c r="AF2154">
        <v>2021</v>
      </c>
      <c r="AU2154"/>
    </row>
    <row r="2155" spans="1:47" x14ac:dyDescent="0.35">
      <c r="A2155" t="s">
        <v>160</v>
      </c>
      <c r="B2155" t="s">
        <v>26</v>
      </c>
      <c r="C2155" t="s">
        <v>149</v>
      </c>
      <c r="D2155" t="s">
        <v>159</v>
      </c>
      <c r="E2155" t="s">
        <v>162</v>
      </c>
      <c r="G2155" t="s">
        <v>1</v>
      </c>
      <c r="K2155" t="s">
        <v>185</v>
      </c>
      <c r="L2155" t="s">
        <v>122</v>
      </c>
      <c r="M2155" s="14">
        <v>44302</v>
      </c>
      <c r="N2155" s="14">
        <v>44302</v>
      </c>
      <c r="O2155">
        <v>0</v>
      </c>
      <c r="P2155">
        <v>20.58</v>
      </c>
      <c r="R2155">
        <v>2110672000</v>
      </c>
      <c r="S2155">
        <v>161021000</v>
      </c>
      <c r="V2155" t="s">
        <v>160</v>
      </c>
      <c r="W2155" t="s">
        <v>215</v>
      </c>
      <c r="X2155" t="s">
        <v>161</v>
      </c>
      <c r="Y2155">
        <v>4</v>
      </c>
      <c r="Z2155">
        <v>4</v>
      </c>
      <c r="AA2155">
        <v>2021</v>
      </c>
      <c r="AB2155">
        <v>20.58</v>
      </c>
      <c r="AC2155" t="s">
        <v>16</v>
      </c>
      <c r="AD2155" t="s">
        <v>72</v>
      </c>
      <c r="AE2155">
        <v>2021</v>
      </c>
      <c r="AF2155">
        <v>2021</v>
      </c>
      <c r="AU2155"/>
    </row>
    <row r="2156" spans="1:47" x14ac:dyDescent="0.35">
      <c r="A2156" t="s">
        <v>160</v>
      </c>
      <c r="B2156" t="s">
        <v>35</v>
      </c>
      <c r="C2156" t="s">
        <v>149</v>
      </c>
      <c r="D2156" t="s">
        <v>159</v>
      </c>
      <c r="E2156" t="s">
        <v>162</v>
      </c>
      <c r="G2156" t="s">
        <v>1</v>
      </c>
      <c r="K2156" t="s">
        <v>185</v>
      </c>
      <c r="L2156" t="s">
        <v>122</v>
      </c>
      <c r="M2156" s="14">
        <v>44302</v>
      </c>
      <c r="N2156" s="14">
        <v>44302</v>
      </c>
      <c r="O2156">
        <v>0</v>
      </c>
      <c r="P2156">
        <v>16.829999999999998</v>
      </c>
      <c r="R2156">
        <v>2110672000</v>
      </c>
      <c r="S2156">
        <v>161021000</v>
      </c>
      <c r="V2156" t="s">
        <v>160</v>
      </c>
      <c r="W2156" t="s">
        <v>215</v>
      </c>
      <c r="X2156" t="s">
        <v>161</v>
      </c>
      <c r="Y2156">
        <v>4</v>
      </c>
      <c r="Z2156">
        <v>4</v>
      </c>
      <c r="AA2156">
        <v>2021</v>
      </c>
      <c r="AB2156">
        <v>16.829999999999998</v>
      </c>
      <c r="AC2156" t="s">
        <v>16</v>
      </c>
      <c r="AD2156" t="s">
        <v>72</v>
      </c>
      <c r="AE2156">
        <v>2021</v>
      </c>
      <c r="AF2156">
        <v>2021</v>
      </c>
      <c r="AU2156"/>
    </row>
    <row r="2157" spans="1:47" x14ac:dyDescent="0.35">
      <c r="A2157" t="s">
        <v>160</v>
      </c>
      <c r="B2157" t="s">
        <v>50</v>
      </c>
      <c r="C2157" t="s">
        <v>149</v>
      </c>
      <c r="D2157" t="s">
        <v>159</v>
      </c>
      <c r="E2157" t="s">
        <v>162</v>
      </c>
      <c r="G2157" t="s">
        <v>1</v>
      </c>
      <c r="K2157" t="s">
        <v>185</v>
      </c>
      <c r="L2157" t="s">
        <v>122</v>
      </c>
      <c r="M2157" s="14">
        <v>44302</v>
      </c>
      <c r="N2157" s="14">
        <v>44302</v>
      </c>
      <c r="O2157">
        <v>0</v>
      </c>
      <c r="P2157">
        <v>79.67</v>
      </c>
      <c r="R2157">
        <v>2110672000</v>
      </c>
      <c r="S2157">
        <v>162300000</v>
      </c>
      <c r="V2157" t="s">
        <v>160</v>
      </c>
      <c r="W2157" t="s">
        <v>209</v>
      </c>
      <c r="X2157" t="s">
        <v>161</v>
      </c>
      <c r="Y2157">
        <v>4</v>
      </c>
      <c r="Z2157">
        <v>4</v>
      </c>
      <c r="AA2157">
        <v>2021</v>
      </c>
      <c r="AB2157">
        <v>79.67</v>
      </c>
      <c r="AC2157" t="s">
        <v>16</v>
      </c>
      <c r="AD2157" t="s">
        <v>72</v>
      </c>
      <c r="AE2157">
        <v>2021</v>
      </c>
      <c r="AF2157">
        <v>2021</v>
      </c>
      <c r="AU2157"/>
    </row>
    <row r="2158" spans="1:47" x14ac:dyDescent="0.35">
      <c r="A2158" t="s">
        <v>193</v>
      </c>
      <c r="B2158" t="s">
        <v>29</v>
      </c>
      <c r="C2158" t="s">
        <v>149</v>
      </c>
      <c r="D2158" t="s">
        <v>159</v>
      </c>
      <c r="E2158" t="s">
        <v>162</v>
      </c>
      <c r="G2158" t="s">
        <v>1</v>
      </c>
      <c r="K2158" t="s">
        <v>185</v>
      </c>
      <c r="L2158" t="s">
        <v>122</v>
      </c>
      <c r="M2158" s="14">
        <v>44302</v>
      </c>
      <c r="N2158" s="14">
        <v>44302</v>
      </c>
      <c r="O2158">
        <v>0</v>
      </c>
      <c r="P2158">
        <v>932.61</v>
      </c>
      <c r="R2158">
        <v>2110700000</v>
      </c>
      <c r="S2158">
        <v>161800000</v>
      </c>
      <c r="V2158" t="s">
        <v>193</v>
      </c>
      <c r="W2158" t="s">
        <v>197</v>
      </c>
      <c r="X2158" t="s">
        <v>161</v>
      </c>
      <c r="Y2158">
        <v>4</v>
      </c>
      <c r="Z2158">
        <v>4</v>
      </c>
      <c r="AA2158">
        <v>2021</v>
      </c>
      <c r="AB2158">
        <v>932.61</v>
      </c>
      <c r="AC2158" t="s">
        <v>16</v>
      </c>
      <c r="AD2158" t="s">
        <v>72</v>
      </c>
      <c r="AE2158">
        <v>2021</v>
      </c>
      <c r="AF2158">
        <v>2021</v>
      </c>
      <c r="AU2158"/>
    </row>
    <row r="2159" spans="1:47" x14ac:dyDescent="0.35">
      <c r="A2159" t="s">
        <v>193</v>
      </c>
      <c r="B2159" t="s">
        <v>29</v>
      </c>
      <c r="C2159" t="s">
        <v>149</v>
      </c>
      <c r="D2159" t="s">
        <v>159</v>
      </c>
      <c r="E2159" t="s">
        <v>162</v>
      </c>
      <c r="G2159" t="s">
        <v>1</v>
      </c>
      <c r="K2159" t="s">
        <v>185</v>
      </c>
      <c r="L2159" t="s">
        <v>122</v>
      </c>
      <c r="M2159" s="14">
        <v>44302</v>
      </c>
      <c r="N2159" s="14">
        <v>44302</v>
      </c>
      <c r="O2159">
        <v>0</v>
      </c>
      <c r="P2159">
        <v>119.05</v>
      </c>
      <c r="R2159">
        <v>2110700000</v>
      </c>
      <c r="S2159">
        <v>161700000</v>
      </c>
      <c r="V2159" t="s">
        <v>193</v>
      </c>
      <c r="W2159" t="s">
        <v>210</v>
      </c>
      <c r="X2159" t="s">
        <v>161</v>
      </c>
      <c r="Y2159">
        <v>4</v>
      </c>
      <c r="Z2159">
        <v>4</v>
      </c>
      <c r="AA2159">
        <v>2021</v>
      </c>
      <c r="AB2159">
        <v>119.05</v>
      </c>
      <c r="AC2159" t="s">
        <v>16</v>
      </c>
      <c r="AD2159" t="s">
        <v>72</v>
      </c>
      <c r="AE2159">
        <v>2021</v>
      </c>
      <c r="AF2159">
        <v>2021</v>
      </c>
      <c r="AU2159"/>
    </row>
    <row r="2160" spans="1:47" x14ac:dyDescent="0.35">
      <c r="A2160" t="s">
        <v>193</v>
      </c>
      <c r="B2160" t="s">
        <v>29</v>
      </c>
      <c r="C2160" t="s">
        <v>149</v>
      </c>
      <c r="D2160" t="s">
        <v>159</v>
      </c>
      <c r="E2160" t="s">
        <v>162</v>
      </c>
      <c r="G2160" t="s">
        <v>1</v>
      </c>
      <c r="K2160" t="s">
        <v>185</v>
      </c>
      <c r="L2160" t="s">
        <v>122</v>
      </c>
      <c r="M2160" s="14">
        <v>44302</v>
      </c>
      <c r="N2160" s="14">
        <v>44302</v>
      </c>
      <c r="O2160">
        <v>0</v>
      </c>
      <c r="P2160">
        <v>95.24</v>
      </c>
      <c r="R2160">
        <v>2110700000</v>
      </c>
      <c r="S2160">
        <v>162600000</v>
      </c>
      <c r="V2160" t="s">
        <v>193</v>
      </c>
      <c r="W2160" t="s">
        <v>196</v>
      </c>
      <c r="X2160" t="s">
        <v>161</v>
      </c>
      <c r="Y2160">
        <v>4</v>
      </c>
      <c r="Z2160">
        <v>4</v>
      </c>
      <c r="AA2160">
        <v>2021</v>
      </c>
      <c r="AB2160">
        <v>95.24</v>
      </c>
      <c r="AC2160" t="s">
        <v>16</v>
      </c>
      <c r="AD2160" t="s">
        <v>72</v>
      </c>
      <c r="AE2160">
        <v>2021</v>
      </c>
      <c r="AF2160">
        <v>2021</v>
      </c>
      <c r="AU2160"/>
    </row>
    <row r="2161" spans="1:47" x14ac:dyDescent="0.35">
      <c r="A2161" t="s">
        <v>193</v>
      </c>
      <c r="B2161" t="s">
        <v>29</v>
      </c>
      <c r="C2161" t="s">
        <v>149</v>
      </c>
      <c r="D2161" t="s">
        <v>159</v>
      </c>
      <c r="E2161" t="s">
        <v>162</v>
      </c>
      <c r="G2161" t="s">
        <v>1</v>
      </c>
      <c r="K2161" t="s">
        <v>185</v>
      </c>
      <c r="L2161" t="s">
        <v>122</v>
      </c>
      <c r="M2161" s="14">
        <v>44302</v>
      </c>
      <c r="N2161" s="14">
        <v>44302</v>
      </c>
      <c r="O2161">
        <v>0</v>
      </c>
      <c r="P2161">
        <v>28.57</v>
      </c>
      <c r="R2161">
        <v>2110700000</v>
      </c>
      <c r="S2161">
        <v>161300000</v>
      </c>
      <c r="V2161" t="s">
        <v>193</v>
      </c>
      <c r="W2161" t="s">
        <v>192</v>
      </c>
      <c r="X2161" t="s">
        <v>161</v>
      </c>
      <c r="Y2161">
        <v>4</v>
      </c>
      <c r="Z2161">
        <v>4</v>
      </c>
      <c r="AA2161">
        <v>2021</v>
      </c>
      <c r="AB2161">
        <v>28.57</v>
      </c>
      <c r="AC2161" t="s">
        <v>16</v>
      </c>
      <c r="AD2161" t="s">
        <v>72</v>
      </c>
      <c r="AE2161">
        <v>2021</v>
      </c>
      <c r="AF2161">
        <v>2021</v>
      </c>
      <c r="AU2161"/>
    </row>
    <row r="2162" spans="1:47" x14ac:dyDescent="0.35">
      <c r="A2162" t="s">
        <v>193</v>
      </c>
      <c r="B2162" t="s">
        <v>29</v>
      </c>
      <c r="C2162" t="s">
        <v>149</v>
      </c>
      <c r="D2162" t="s">
        <v>159</v>
      </c>
      <c r="E2162" t="s">
        <v>162</v>
      </c>
      <c r="G2162" t="s">
        <v>1</v>
      </c>
      <c r="K2162" t="s">
        <v>185</v>
      </c>
      <c r="L2162" t="s">
        <v>122</v>
      </c>
      <c r="M2162" s="14">
        <v>44302</v>
      </c>
      <c r="N2162" s="14">
        <v>44302</v>
      </c>
      <c r="O2162">
        <v>0</v>
      </c>
      <c r="P2162">
        <v>166.67</v>
      </c>
      <c r="R2162">
        <v>2110700000</v>
      </c>
      <c r="S2162">
        <v>161900000</v>
      </c>
      <c r="V2162" t="s">
        <v>193</v>
      </c>
      <c r="W2162" t="s">
        <v>199</v>
      </c>
      <c r="X2162" t="s">
        <v>161</v>
      </c>
      <c r="Y2162">
        <v>4</v>
      </c>
      <c r="Z2162">
        <v>4</v>
      </c>
      <c r="AA2162">
        <v>2021</v>
      </c>
      <c r="AB2162">
        <v>166.67</v>
      </c>
      <c r="AC2162" t="s">
        <v>16</v>
      </c>
      <c r="AD2162" t="s">
        <v>72</v>
      </c>
      <c r="AE2162">
        <v>2021</v>
      </c>
      <c r="AF2162">
        <v>2021</v>
      </c>
      <c r="AU2162"/>
    </row>
    <row r="2163" spans="1:47" x14ac:dyDescent="0.35">
      <c r="A2163" t="s">
        <v>145</v>
      </c>
      <c r="C2163" t="s">
        <v>149</v>
      </c>
      <c r="D2163" t="s">
        <v>150</v>
      </c>
      <c r="E2163" t="s">
        <v>121</v>
      </c>
      <c r="I2163" t="s">
        <v>1</v>
      </c>
      <c r="J2163" t="s">
        <v>5</v>
      </c>
      <c r="K2163" t="s">
        <v>185</v>
      </c>
      <c r="L2163" t="s">
        <v>122</v>
      </c>
      <c r="M2163" s="14">
        <v>44288</v>
      </c>
      <c r="N2163" s="14">
        <v>44302</v>
      </c>
      <c r="P2163">
        <v>3087712.19</v>
      </c>
      <c r="X2163" t="s">
        <v>144</v>
      </c>
      <c r="Y2163">
        <v>4</v>
      </c>
      <c r="Z2163">
        <v>4</v>
      </c>
      <c r="AA2163">
        <v>2021</v>
      </c>
      <c r="AB2163">
        <v>0</v>
      </c>
      <c r="AC2163" t="s">
        <v>8</v>
      </c>
      <c r="AD2163" t="s">
        <v>8</v>
      </c>
      <c r="AE2163">
        <v>2021</v>
      </c>
      <c r="AF2163">
        <v>2021</v>
      </c>
      <c r="AU2163"/>
    </row>
    <row r="2164" spans="1:47" x14ac:dyDescent="0.35">
      <c r="A2164" t="s">
        <v>145</v>
      </c>
      <c r="C2164" t="s">
        <v>149</v>
      </c>
      <c r="D2164" t="s">
        <v>150</v>
      </c>
      <c r="E2164" t="s">
        <v>121</v>
      </c>
      <c r="J2164" t="s">
        <v>5</v>
      </c>
      <c r="K2164" t="s">
        <v>185</v>
      </c>
      <c r="L2164" t="s">
        <v>122</v>
      </c>
      <c r="M2164" s="14">
        <v>44288</v>
      </c>
      <c r="N2164" s="14">
        <v>44302</v>
      </c>
      <c r="P2164">
        <v>1189.6400000000001</v>
      </c>
      <c r="X2164" t="s">
        <v>144</v>
      </c>
      <c r="Y2164">
        <v>4</v>
      </c>
      <c r="Z2164">
        <v>4</v>
      </c>
      <c r="AA2164">
        <v>2021</v>
      </c>
      <c r="AB2164">
        <v>0</v>
      </c>
      <c r="AC2164" t="s">
        <v>8</v>
      </c>
      <c r="AD2164" t="s">
        <v>8</v>
      </c>
      <c r="AE2164">
        <v>2021</v>
      </c>
      <c r="AF2164">
        <v>2021</v>
      </c>
      <c r="AU2164"/>
    </row>
    <row r="2165" spans="1:47" x14ac:dyDescent="0.35">
      <c r="A2165" t="s">
        <v>123</v>
      </c>
      <c r="C2165" t="s">
        <v>149</v>
      </c>
      <c r="D2165" t="s">
        <v>150</v>
      </c>
      <c r="E2165" t="s">
        <v>121</v>
      </c>
      <c r="I2165" t="s">
        <v>1</v>
      </c>
      <c r="J2165" t="s">
        <v>5</v>
      </c>
      <c r="K2165" t="s">
        <v>185</v>
      </c>
      <c r="L2165" t="s">
        <v>122</v>
      </c>
      <c r="M2165" s="14">
        <v>44294</v>
      </c>
      <c r="N2165" s="14">
        <v>44302</v>
      </c>
      <c r="P2165">
        <v>383333.33</v>
      </c>
      <c r="X2165" t="s">
        <v>124</v>
      </c>
      <c r="Y2165">
        <v>4</v>
      </c>
      <c r="Z2165">
        <v>4</v>
      </c>
      <c r="AA2165">
        <v>2021</v>
      </c>
      <c r="AB2165">
        <v>0</v>
      </c>
      <c r="AC2165" t="s">
        <v>8</v>
      </c>
      <c r="AD2165" t="s">
        <v>8</v>
      </c>
      <c r="AE2165">
        <v>2021</v>
      </c>
      <c r="AF2165">
        <v>2021</v>
      </c>
      <c r="AU2165"/>
    </row>
    <row r="2166" spans="1:47" x14ac:dyDescent="0.35">
      <c r="A2166" t="s">
        <v>145</v>
      </c>
      <c r="C2166" t="s">
        <v>149</v>
      </c>
      <c r="D2166" t="s">
        <v>150</v>
      </c>
      <c r="E2166" t="s">
        <v>121</v>
      </c>
      <c r="I2166" t="s">
        <v>1</v>
      </c>
      <c r="J2166" t="s">
        <v>5</v>
      </c>
      <c r="K2166" t="s">
        <v>185</v>
      </c>
      <c r="L2166" t="s">
        <v>122</v>
      </c>
      <c r="M2166" s="14">
        <v>44288</v>
      </c>
      <c r="N2166" s="14">
        <v>44302</v>
      </c>
      <c r="P2166">
        <v>24430.12</v>
      </c>
      <c r="X2166" t="s">
        <v>144</v>
      </c>
      <c r="Y2166">
        <v>4</v>
      </c>
      <c r="Z2166">
        <v>4</v>
      </c>
      <c r="AA2166">
        <v>2021</v>
      </c>
      <c r="AB2166">
        <v>0</v>
      </c>
      <c r="AC2166" t="s">
        <v>8</v>
      </c>
      <c r="AD2166" t="s">
        <v>8</v>
      </c>
      <c r="AE2166">
        <v>2021</v>
      </c>
      <c r="AF2166">
        <v>2021</v>
      </c>
      <c r="AU2166"/>
    </row>
    <row r="2167" spans="1:47" x14ac:dyDescent="0.35">
      <c r="A2167" t="s">
        <v>165</v>
      </c>
      <c r="C2167" t="s">
        <v>149</v>
      </c>
      <c r="D2167" t="s">
        <v>150</v>
      </c>
      <c r="E2167" t="s">
        <v>162</v>
      </c>
      <c r="K2167" t="s">
        <v>185</v>
      </c>
      <c r="L2167" t="s">
        <v>122</v>
      </c>
      <c r="M2167" s="14">
        <v>44302</v>
      </c>
      <c r="N2167" s="14">
        <v>44302</v>
      </c>
      <c r="P2167">
        <v>3496665.29</v>
      </c>
      <c r="X2167" t="s">
        <v>124</v>
      </c>
      <c r="Y2167">
        <v>4</v>
      </c>
      <c r="Z2167">
        <v>4</v>
      </c>
      <c r="AA2167">
        <v>2021</v>
      </c>
      <c r="AB2167">
        <v>0</v>
      </c>
      <c r="AC2167" t="s">
        <v>8</v>
      </c>
      <c r="AD2167" t="s">
        <v>8</v>
      </c>
      <c r="AE2167">
        <v>2021</v>
      </c>
      <c r="AF2167">
        <v>2021</v>
      </c>
      <c r="AU2167"/>
    </row>
    <row r="2168" spans="1:47" x14ac:dyDescent="0.35">
      <c r="A2168" t="s">
        <v>187</v>
      </c>
      <c r="B2168" t="s">
        <v>65</v>
      </c>
      <c r="C2168" t="s">
        <v>149</v>
      </c>
      <c r="D2168" t="s">
        <v>150</v>
      </c>
      <c r="E2168" t="s">
        <v>121</v>
      </c>
      <c r="G2168" t="s">
        <v>1</v>
      </c>
      <c r="H2168" t="s">
        <v>206</v>
      </c>
      <c r="K2168" t="s">
        <v>185</v>
      </c>
      <c r="L2168" t="s">
        <v>122</v>
      </c>
      <c r="M2168" s="14">
        <v>44305</v>
      </c>
      <c r="N2168" s="14">
        <v>44305</v>
      </c>
      <c r="O2168">
        <v>0</v>
      </c>
      <c r="P2168">
        <v>-71.430000000000007</v>
      </c>
      <c r="R2168">
        <v>2220316000</v>
      </c>
      <c r="S2168">
        <v>161004000</v>
      </c>
      <c r="V2168" t="s">
        <v>187</v>
      </c>
      <c r="W2168" t="s">
        <v>241</v>
      </c>
      <c r="X2168" t="s">
        <v>140</v>
      </c>
      <c r="Y2168">
        <v>4</v>
      </c>
      <c r="Z2168">
        <v>4</v>
      </c>
      <c r="AA2168">
        <v>2021</v>
      </c>
      <c r="AB2168">
        <v>71.430000000000007</v>
      </c>
      <c r="AC2168" t="s">
        <v>16</v>
      </c>
      <c r="AD2168" t="s">
        <v>10</v>
      </c>
      <c r="AE2168">
        <v>2021</v>
      </c>
      <c r="AF2168">
        <v>2021</v>
      </c>
      <c r="AU2168"/>
    </row>
    <row r="2169" spans="1:47" x14ac:dyDescent="0.35">
      <c r="A2169" t="s">
        <v>160</v>
      </c>
      <c r="B2169" t="s">
        <v>50</v>
      </c>
      <c r="C2169" t="s">
        <v>149</v>
      </c>
      <c r="D2169" t="s">
        <v>159</v>
      </c>
      <c r="E2169" t="s">
        <v>162</v>
      </c>
      <c r="G2169" t="s">
        <v>1</v>
      </c>
      <c r="K2169" t="s">
        <v>185</v>
      </c>
      <c r="L2169" t="s">
        <v>122</v>
      </c>
      <c r="M2169" s="14">
        <v>44305</v>
      </c>
      <c r="N2169" s="14">
        <v>44305</v>
      </c>
      <c r="O2169">
        <v>0</v>
      </c>
      <c r="P2169">
        <v>695.03</v>
      </c>
      <c r="R2169">
        <v>2110672000</v>
      </c>
      <c r="S2169">
        <v>162300000</v>
      </c>
      <c r="V2169" t="s">
        <v>160</v>
      </c>
      <c r="W2169" t="s">
        <v>209</v>
      </c>
      <c r="X2169" t="s">
        <v>161</v>
      </c>
      <c r="Y2169">
        <v>4</v>
      </c>
      <c r="Z2169">
        <v>4</v>
      </c>
      <c r="AA2169">
        <v>2021</v>
      </c>
      <c r="AB2169">
        <v>695.03</v>
      </c>
      <c r="AC2169" t="s">
        <v>16</v>
      </c>
      <c r="AD2169" t="s">
        <v>72</v>
      </c>
      <c r="AE2169">
        <v>2021</v>
      </c>
      <c r="AF2169">
        <v>2021</v>
      </c>
      <c r="AU2169"/>
    </row>
    <row r="2170" spans="1:47" x14ac:dyDescent="0.35">
      <c r="A2170" t="s">
        <v>133</v>
      </c>
      <c r="B2170" t="s">
        <v>41</v>
      </c>
      <c r="C2170" t="s">
        <v>149</v>
      </c>
      <c r="D2170" t="s">
        <v>150</v>
      </c>
      <c r="E2170" t="s">
        <v>121</v>
      </c>
      <c r="G2170" t="s">
        <v>1</v>
      </c>
      <c r="H2170" t="s">
        <v>206</v>
      </c>
      <c r="K2170" t="s">
        <v>185</v>
      </c>
      <c r="L2170" t="s">
        <v>122</v>
      </c>
      <c r="M2170" s="14">
        <v>44305</v>
      </c>
      <c r="N2170" s="14">
        <v>44305</v>
      </c>
      <c r="O2170">
        <v>0</v>
      </c>
      <c r="P2170">
        <v>-192.94</v>
      </c>
      <c r="R2170">
        <v>2220110000</v>
      </c>
      <c r="S2170">
        <v>161001000</v>
      </c>
      <c r="V2170" t="s">
        <v>133</v>
      </c>
      <c r="W2170" t="s">
        <v>195</v>
      </c>
      <c r="X2170" t="s">
        <v>134</v>
      </c>
      <c r="Y2170">
        <v>4</v>
      </c>
      <c r="Z2170">
        <v>4</v>
      </c>
      <c r="AA2170">
        <v>2021</v>
      </c>
      <c r="AB2170">
        <v>192.94</v>
      </c>
      <c r="AC2170" t="s">
        <v>16</v>
      </c>
      <c r="AD2170" t="s">
        <v>240</v>
      </c>
      <c r="AE2170">
        <v>2021</v>
      </c>
      <c r="AF2170">
        <v>2021</v>
      </c>
      <c r="AU2170"/>
    </row>
    <row r="2171" spans="1:47" x14ac:dyDescent="0.35">
      <c r="A2171" t="s">
        <v>155</v>
      </c>
      <c r="B2171" t="s">
        <v>49</v>
      </c>
      <c r="C2171" t="s">
        <v>149</v>
      </c>
      <c r="D2171" t="s">
        <v>150</v>
      </c>
      <c r="E2171" t="s">
        <v>121</v>
      </c>
      <c r="G2171" t="s">
        <v>1</v>
      </c>
      <c r="H2171" t="s">
        <v>206</v>
      </c>
      <c r="K2171" t="s">
        <v>185</v>
      </c>
      <c r="L2171" t="s">
        <v>122</v>
      </c>
      <c r="M2171" s="14">
        <v>44305</v>
      </c>
      <c r="N2171" s="14">
        <v>44305</v>
      </c>
      <c r="O2171">
        <v>0</v>
      </c>
      <c r="P2171">
        <v>-4904.83</v>
      </c>
      <c r="R2171">
        <v>2220620000</v>
      </c>
      <c r="S2171">
        <v>161012000</v>
      </c>
      <c r="V2171" t="s">
        <v>155</v>
      </c>
      <c r="W2171" t="s">
        <v>213</v>
      </c>
      <c r="X2171" t="s">
        <v>156</v>
      </c>
      <c r="Y2171">
        <v>4</v>
      </c>
      <c r="Z2171">
        <v>4</v>
      </c>
      <c r="AA2171">
        <v>2021</v>
      </c>
      <c r="AB2171">
        <v>4904.83</v>
      </c>
      <c r="AC2171" t="s">
        <v>16</v>
      </c>
      <c r="AD2171" t="s">
        <v>10</v>
      </c>
      <c r="AE2171">
        <v>2021</v>
      </c>
      <c r="AF2171">
        <v>2021</v>
      </c>
      <c r="AU2171"/>
    </row>
    <row r="2172" spans="1:47" x14ac:dyDescent="0.35">
      <c r="A2172" t="s">
        <v>160</v>
      </c>
      <c r="B2172" t="s">
        <v>25</v>
      </c>
      <c r="C2172" t="s">
        <v>149</v>
      </c>
      <c r="D2172" t="s">
        <v>159</v>
      </c>
      <c r="E2172" t="s">
        <v>162</v>
      </c>
      <c r="G2172" t="s">
        <v>1</v>
      </c>
      <c r="K2172" t="s">
        <v>185</v>
      </c>
      <c r="L2172" t="s">
        <v>122</v>
      </c>
      <c r="M2172" s="14">
        <v>44305</v>
      </c>
      <c r="N2172" s="14">
        <v>44305</v>
      </c>
      <c r="O2172">
        <v>0</v>
      </c>
      <c r="P2172">
        <v>286.99</v>
      </c>
      <c r="R2172">
        <v>2110672000</v>
      </c>
      <c r="S2172">
        <v>161600000</v>
      </c>
      <c r="V2172" t="s">
        <v>160</v>
      </c>
      <c r="W2172" t="s">
        <v>198</v>
      </c>
      <c r="X2172" t="s">
        <v>161</v>
      </c>
      <c r="Y2172">
        <v>4</v>
      </c>
      <c r="Z2172">
        <v>4</v>
      </c>
      <c r="AA2172">
        <v>2021</v>
      </c>
      <c r="AB2172">
        <v>286.99</v>
      </c>
      <c r="AC2172" t="s">
        <v>16</v>
      </c>
      <c r="AD2172" t="s">
        <v>72</v>
      </c>
      <c r="AE2172">
        <v>2021</v>
      </c>
      <c r="AF2172">
        <v>2021</v>
      </c>
      <c r="AU2172"/>
    </row>
    <row r="2173" spans="1:47" x14ac:dyDescent="0.35">
      <c r="A2173" t="s">
        <v>160</v>
      </c>
      <c r="B2173" t="s">
        <v>25</v>
      </c>
      <c r="C2173" t="s">
        <v>149</v>
      </c>
      <c r="D2173" t="s">
        <v>159</v>
      </c>
      <c r="E2173" t="s">
        <v>162</v>
      </c>
      <c r="G2173" t="s">
        <v>1</v>
      </c>
      <c r="K2173" t="s">
        <v>185</v>
      </c>
      <c r="L2173" t="s">
        <v>122</v>
      </c>
      <c r="M2173" s="14">
        <v>44305</v>
      </c>
      <c r="N2173" s="14">
        <v>44305</v>
      </c>
      <c r="O2173">
        <v>0</v>
      </c>
      <c r="P2173">
        <v>449.89</v>
      </c>
      <c r="R2173">
        <v>2110672000</v>
      </c>
      <c r="S2173">
        <v>161300000</v>
      </c>
      <c r="V2173" t="s">
        <v>160</v>
      </c>
      <c r="W2173" t="s">
        <v>192</v>
      </c>
      <c r="X2173" t="s">
        <v>161</v>
      </c>
      <c r="Y2173">
        <v>4</v>
      </c>
      <c r="Z2173">
        <v>4</v>
      </c>
      <c r="AA2173">
        <v>2021</v>
      </c>
      <c r="AB2173">
        <v>449.89</v>
      </c>
      <c r="AC2173" t="s">
        <v>16</v>
      </c>
      <c r="AD2173" t="s">
        <v>72</v>
      </c>
      <c r="AE2173">
        <v>2021</v>
      </c>
      <c r="AF2173">
        <v>2021</v>
      </c>
      <c r="AU2173"/>
    </row>
    <row r="2174" spans="1:47" x14ac:dyDescent="0.35">
      <c r="A2174" t="s">
        <v>160</v>
      </c>
      <c r="B2174" t="s">
        <v>25</v>
      </c>
      <c r="C2174" t="s">
        <v>149</v>
      </c>
      <c r="D2174" t="s">
        <v>159</v>
      </c>
      <c r="E2174" t="s">
        <v>162</v>
      </c>
      <c r="G2174" t="s">
        <v>1</v>
      </c>
      <c r="K2174" t="s">
        <v>185</v>
      </c>
      <c r="L2174" t="s">
        <v>122</v>
      </c>
      <c r="M2174" s="14">
        <v>44305</v>
      </c>
      <c r="N2174" s="14">
        <v>44305</v>
      </c>
      <c r="O2174">
        <v>0</v>
      </c>
      <c r="P2174">
        <v>1851.57</v>
      </c>
      <c r="R2174">
        <v>2110672000</v>
      </c>
      <c r="S2174">
        <v>161600000</v>
      </c>
      <c r="V2174" t="s">
        <v>160</v>
      </c>
      <c r="W2174" t="s">
        <v>198</v>
      </c>
      <c r="X2174" t="s">
        <v>161</v>
      </c>
      <c r="Y2174">
        <v>4</v>
      </c>
      <c r="Z2174">
        <v>4</v>
      </c>
      <c r="AA2174">
        <v>2021</v>
      </c>
      <c r="AB2174">
        <v>1851.57</v>
      </c>
      <c r="AC2174" t="s">
        <v>16</v>
      </c>
      <c r="AD2174" t="s">
        <v>72</v>
      </c>
      <c r="AE2174">
        <v>2021</v>
      </c>
      <c r="AF2174">
        <v>2021</v>
      </c>
      <c r="AU2174"/>
    </row>
    <row r="2175" spans="1:47" x14ac:dyDescent="0.35">
      <c r="A2175" t="s">
        <v>160</v>
      </c>
      <c r="B2175" t="s">
        <v>28</v>
      </c>
      <c r="C2175" t="s">
        <v>149</v>
      </c>
      <c r="D2175" t="s">
        <v>159</v>
      </c>
      <c r="E2175" t="s">
        <v>162</v>
      </c>
      <c r="G2175" t="s">
        <v>1</v>
      </c>
      <c r="K2175" t="s">
        <v>185</v>
      </c>
      <c r="L2175" t="s">
        <v>122</v>
      </c>
      <c r="M2175" s="14">
        <v>44305</v>
      </c>
      <c r="N2175" s="14">
        <v>44305</v>
      </c>
      <c r="O2175">
        <v>0</v>
      </c>
      <c r="P2175">
        <v>2087.77</v>
      </c>
      <c r="R2175">
        <v>2110672000</v>
      </c>
      <c r="S2175">
        <v>161600000</v>
      </c>
      <c r="V2175" t="s">
        <v>160</v>
      </c>
      <c r="W2175" t="s">
        <v>198</v>
      </c>
      <c r="X2175" t="s">
        <v>161</v>
      </c>
      <c r="Y2175">
        <v>4</v>
      </c>
      <c r="Z2175">
        <v>4</v>
      </c>
      <c r="AA2175">
        <v>2021</v>
      </c>
      <c r="AB2175">
        <v>2087.77</v>
      </c>
      <c r="AC2175" t="s">
        <v>16</v>
      </c>
      <c r="AD2175" t="s">
        <v>72</v>
      </c>
      <c r="AE2175">
        <v>2021</v>
      </c>
      <c r="AF2175">
        <v>2021</v>
      </c>
      <c r="AU2175"/>
    </row>
    <row r="2176" spans="1:47" x14ac:dyDescent="0.35">
      <c r="A2176" t="s">
        <v>188</v>
      </c>
      <c r="B2176" t="s">
        <v>31</v>
      </c>
      <c r="C2176" t="s">
        <v>149</v>
      </c>
      <c r="D2176" t="s">
        <v>159</v>
      </c>
      <c r="E2176" t="s">
        <v>162</v>
      </c>
      <c r="G2176" t="s">
        <v>1</v>
      </c>
      <c r="K2176" t="s">
        <v>185</v>
      </c>
      <c r="L2176" t="s">
        <v>122</v>
      </c>
      <c r="M2176" s="14">
        <v>44305</v>
      </c>
      <c r="N2176" s="14">
        <v>44305</v>
      </c>
      <c r="O2176">
        <v>0</v>
      </c>
      <c r="P2176">
        <v>0.48</v>
      </c>
      <c r="R2176">
        <v>2111070000</v>
      </c>
      <c r="S2176">
        <v>161001000</v>
      </c>
      <c r="V2176" t="s">
        <v>188</v>
      </c>
      <c r="W2176" t="s">
        <v>195</v>
      </c>
      <c r="X2176" t="s">
        <v>190</v>
      </c>
      <c r="Y2176">
        <v>4</v>
      </c>
      <c r="Z2176">
        <v>4</v>
      </c>
      <c r="AA2176">
        <v>2021</v>
      </c>
      <c r="AB2176">
        <v>0.48</v>
      </c>
      <c r="AC2176" t="s">
        <v>16</v>
      </c>
      <c r="AD2176" t="s">
        <v>72</v>
      </c>
      <c r="AE2176">
        <v>2021</v>
      </c>
      <c r="AF2176">
        <v>2021</v>
      </c>
      <c r="AU2176"/>
    </row>
    <row r="2177" spans="1:47" x14ac:dyDescent="0.35">
      <c r="A2177" t="s">
        <v>188</v>
      </c>
      <c r="B2177" t="s">
        <v>31</v>
      </c>
      <c r="C2177" t="s">
        <v>149</v>
      </c>
      <c r="D2177" t="s">
        <v>159</v>
      </c>
      <c r="E2177" t="s">
        <v>162</v>
      </c>
      <c r="G2177" t="s">
        <v>1</v>
      </c>
      <c r="K2177" t="s">
        <v>185</v>
      </c>
      <c r="L2177" t="s">
        <v>122</v>
      </c>
      <c r="M2177" s="14">
        <v>44305</v>
      </c>
      <c r="N2177" s="14">
        <v>44305</v>
      </c>
      <c r="O2177">
        <v>0</v>
      </c>
      <c r="P2177">
        <v>0.74</v>
      </c>
      <c r="R2177">
        <v>2111070000</v>
      </c>
      <c r="S2177">
        <v>161001000</v>
      </c>
      <c r="V2177" t="s">
        <v>188</v>
      </c>
      <c r="W2177" t="s">
        <v>195</v>
      </c>
      <c r="X2177" t="s">
        <v>190</v>
      </c>
      <c r="Y2177">
        <v>4</v>
      </c>
      <c r="Z2177">
        <v>4</v>
      </c>
      <c r="AA2177">
        <v>2021</v>
      </c>
      <c r="AB2177">
        <v>0.74</v>
      </c>
      <c r="AC2177" t="s">
        <v>16</v>
      </c>
      <c r="AD2177" t="s">
        <v>72</v>
      </c>
      <c r="AE2177">
        <v>2021</v>
      </c>
      <c r="AF2177">
        <v>2021</v>
      </c>
      <c r="AU2177"/>
    </row>
    <row r="2178" spans="1:47" x14ac:dyDescent="0.35">
      <c r="A2178" t="s">
        <v>160</v>
      </c>
      <c r="B2178" t="s">
        <v>26</v>
      </c>
      <c r="C2178" t="s">
        <v>149</v>
      </c>
      <c r="D2178" t="s">
        <v>159</v>
      </c>
      <c r="E2178" t="s">
        <v>162</v>
      </c>
      <c r="G2178" t="s">
        <v>1</v>
      </c>
      <c r="K2178" t="s">
        <v>185</v>
      </c>
      <c r="L2178" t="s">
        <v>122</v>
      </c>
      <c r="M2178" s="14">
        <v>44305</v>
      </c>
      <c r="N2178" s="14">
        <v>44305</v>
      </c>
      <c r="O2178">
        <v>0</v>
      </c>
      <c r="P2178">
        <v>1585.31</v>
      </c>
      <c r="R2178">
        <v>2110672000</v>
      </c>
      <c r="S2178">
        <v>161016000</v>
      </c>
      <c r="V2178" t="s">
        <v>160</v>
      </c>
      <c r="W2178" t="s">
        <v>201</v>
      </c>
      <c r="X2178" t="s">
        <v>161</v>
      </c>
      <c r="Y2178">
        <v>4</v>
      </c>
      <c r="Z2178">
        <v>4</v>
      </c>
      <c r="AA2178">
        <v>2021</v>
      </c>
      <c r="AB2178">
        <v>1585.31</v>
      </c>
      <c r="AC2178" t="s">
        <v>16</v>
      </c>
      <c r="AD2178" t="s">
        <v>72</v>
      </c>
      <c r="AE2178">
        <v>2021</v>
      </c>
      <c r="AF2178">
        <v>2021</v>
      </c>
      <c r="AU2178"/>
    </row>
    <row r="2179" spans="1:47" x14ac:dyDescent="0.35">
      <c r="A2179" t="s">
        <v>193</v>
      </c>
      <c r="B2179" t="s">
        <v>29</v>
      </c>
      <c r="C2179" t="s">
        <v>149</v>
      </c>
      <c r="D2179" t="s">
        <v>159</v>
      </c>
      <c r="E2179" t="s">
        <v>162</v>
      </c>
      <c r="G2179" t="s">
        <v>1</v>
      </c>
      <c r="K2179" t="s">
        <v>185</v>
      </c>
      <c r="L2179" t="s">
        <v>122</v>
      </c>
      <c r="M2179" s="14">
        <v>44305</v>
      </c>
      <c r="N2179" s="14">
        <v>44305</v>
      </c>
      <c r="O2179">
        <v>0</v>
      </c>
      <c r="P2179">
        <v>157.13999999999999</v>
      </c>
      <c r="R2179">
        <v>2110700000</v>
      </c>
      <c r="S2179">
        <v>162300000</v>
      </c>
      <c r="V2179" t="s">
        <v>193</v>
      </c>
      <c r="W2179" t="s">
        <v>209</v>
      </c>
      <c r="X2179" t="s">
        <v>161</v>
      </c>
      <c r="Y2179">
        <v>4</v>
      </c>
      <c r="Z2179">
        <v>4</v>
      </c>
      <c r="AA2179">
        <v>2021</v>
      </c>
      <c r="AB2179">
        <v>157.13999999999999</v>
      </c>
      <c r="AC2179" t="s">
        <v>16</v>
      </c>
      <c r="AD2179" t="s">
        <v>72</v>
      </c>
      <c r="AE2179">
        <v>2021</v>
      </c>
      <c r="AF2179">
        <v>2021</v>
      </c>
      <c r="AU2179"/>
    </row>
    <row r="2180" spans="1:47" x14ac:dyDescent="0.35">
      <c r="A2180" t="s">
        <v>128</v>
      </c>
      <c r="C2180" t="s">
        <v>149</v>
      </c>
      <c r="D2180" t="s">
        <v>150</v>
      </c>
      <c r="E2180" t="s">
        <v>121</v>
      </c>
      <c r="J2180" t="s">
        <v>68</v>
      </c>
      <c r="K2180" t="s">
        <v>185</v>
      </c>
      <c r="L2180" t="s">
        <v>122</v>
      </c>
      <c r="M2180" s="14">
        <v>44306</v>
      </c>
      <c r="N2180" s="14">
        <v>44305</v>
      </c>
      <c r="P2180">
        <v>97.62</v>
      </c>
      <c r="X2180" t="s">
        <v>119</v>
      </c>
      <c r="Y2180">
        <v>4</v>
      </c>
      <c r="Z2180">
        <v>4</v>
      </c>
      <c r="AA2180">
        <v>2021</v>
      </c>
      <c r="AB2180">
        <v>0</v>
      </c>
      <c r="AC2180" t="s">
        <v>8</v>
      </c>
      <c r="AD2180" t="s">
        <v>8</v>
      </c>
      <c r="AE2180">
        <v>2021</v>
      </c>
      <c r="AF2180">
        <v>2021</v>
      </c>
      <c r="AU2180"/>
    </row>
    <row r="2181" spans="1:47" x14ac:dyDescent="0.35">
      <c r="A2181" t="s">
        <v>126</v>
      </c>
      <c r="C2181" t="s">
        <v>149</v>
      </c>
      <c r="D2181" t="s">
        <v>150</v>
      </c>
      <c r="E2181" t="s">
        <v>162</v>
      </c>
      <c r="K2181" t="s">
        <v>185</v>
      </c>
      <c r="L2181" t="s">
        <v>122</v>
      </c>
      <c r="M2181" s="14">
        <v>44305</v>
      </c>
      <c r="N2181" s="14">
        <v>44305</v>
      </c>
      <c r="P2181">
        <v>97.62</v>
      </c>
      <c r="X2181" t="s">
        <v>127</v>
      </c>
      <c r="Y2181">
        <v>4</v>
      </c>
      <c r="Z2181">
        <v>4</v>
      </c>
      <c r="AA2181">
        <v>2021</v>
      </c>
      <c r="AB2181">
        <v>0</v>
      </c>
      <c r="AC2181" t="s">
        <v>8</v>
      </c>
      <c r="AD2181" t="s">
        <v>8</v>
      </c>
      <c r="AE2181">
        <v>2021</v>
      </c>
      <c r="AF2181">
        <v>2021</v>
      </c>
      <c r="AU2181"/>
    </row>
    <row r="2182" spans="1:47" x14ac:dyDescent="0.35">
      <c r="A2182" t="s">
        <v>160</v>
      </c>
      <c r="B2182" t="s">
        <v>35</v>
      </c>
      <c r="C2182" t="s">
        <v>149</v>
      </c>
      <c r="D2182" t="s">
        <v>159</v>
      </c>
      <c r="E2182" t="s">
        <v>162</v>
      </c>
      <c r="G2182" t="s">
        <v>1</v>
      </c>
      <c r="K2182" t="s">
        <v>185</v>
      </c>
      <c r="L2182" t="s">
        <v>122</v>
      </c>
      <c r="M2182" s="14">
        <v>44306</v>
      </c>
      <c r="N2182" s="14">
        <v>44306</v>
      </c>
      <c r="O2182">
        <v>0</v>
      </c>
      <c r="P2182">
        <v>8900.9500000000007</v>
      </c>
      <c r="R2182">
        <v>2110672000</v>
      </c>
      <c r="S2182">
        <v>161020000</v>
      </c>
      <c r="V2182" t="s">
        <v>160</v>
      </c>
      <c r="W2182" t="s">
        <v>194</v>
      </c>
      <c r="X2182" t="s">
        <v>161</v>
      </c>
      <c r="Y2182">
        <v>4</v>
      </c>
      <c r="Z2182">
        <v>4</v>
      </c>
      <c r="AA2182">
        <v>2021</v>
      </c>
      <c r="AB2182">
        <v>8900.9500000000007</v>
      </c>
      <c r="AC2182" t="s">
        <v>16</v>
      </c>
      <c r="AD2182" t="s">
        <v>72</v>
      </c>
      <c r="AE2182">
        <v>2021</v>
      </c>
      <c r="AF2182">
        <v>2021</v>
      </c>
      <c r="AU2182"/>
    </row>
    <row r="2183" spans="1:47" x14ac:dyDescent="0.35">
      <c r="A2183" t="s">
        <v>160</v>
      </c>
      <c r="B2183" t="s">
        <v>25</v>
      </c>
      <c r="C2183" t="s">
        <v>149</v>
      </c>
      <c r="D2183" t="s">
        <v>159</v>
      </c>
      <c r="E2183" t="s">
        <v>162</v>
      </c>
      <c r="G2183" t="s">
        <v>1</v>
      </c>
      <c r="K2183" t="s">
        <v>185</v>
      </c>
      <c r="L2183" t="s">
        <v>122</v>
      </c>
      <c r="M2183" s="14">
        <v>44306</v>
      </c>
      <c r="N2183" s="14">
        <v>44306</v>
      </c>
      <c r="O2183">
        <v>0</v>
      </c>
      <c r="P2183">
        <v>132.58000000000001</v>
      </c>
      <c r="R2183">
        <v>2110672000</v>
      </c>
      <c r="S2183">
        <v>161300000</v>
      </c>
      <c r="V2183" t="s">
        <v>160</v>
      </c>
      <c r="W2183" t="s">
        <v>192</v>
      </c>
      <c r="X2183" t="s">
        <v>161</v>
      </c>
      <c r="Y2183">
        <v>4</v>
      </c>
      <c r="Z2183">
        <v>4</v>
      </c>
      <c r="AA2183">
        <v>2021</v>
      </c>
      <c r="AB2183">
        <v>132.58000000000001</v>
      </c>
      <c r="AC2183" t="s">
        <v>16</v>
      </c>
      <c r="AD2183" t="s">
        <v>72</v>
      </c>
      <c r="AE2183">
        <v>2021</v>
      </c>
      <c r="AF2183">
        <v>2021</v>
      </c>
      <c r="AU2183"/>
    </row>
    <row r="2184" spans="1:47" x14ac:dyDescent="0.35">
      <c r="A2184" t="s">
        <v>160</v>
      </c>
      <c r="B2184" t="s">
        <v>25</v>
      </c>
      <c r="C2184" t="s">
        <v>149</v>
      </c>
      <c r="D2184" t="s">
        <v>159</v>
      </c>
      <c r="E2184" t="s">
        <v>162</v>
      </c>
      <c r="G2184" t="s">
        <v>1</v>
      </c>
      <c r="K2184" t="s">
        <v>185</v>
      </c>
      <c r="L2184" t="s">
        <v>122</v>
      </c>
      <c r="M2184" s="14">
        <v>44306</v>
      </c>
      <c r="N2184" s="14">
        <v>44306</v>
      </c>
      <c r="O2184">
        <v>0</v>
      </c>
      <c r="P2184">
        <v>114.71</v>
      </c>
      <c r="R2184">
        <v>2110672000</v>
      </c>
      <c r="S2184">
        <v>161600000</v>
      </c>
      <c r="V2184" t="s">
        <v>160</v>
      </c>
      <c r="W2184" t="s">
        <v>198</v>
      </c>
      <c r="X2184" t="s">
        <v>161</v>
      </c>
      <c r="Y2184">
        <v>4</v>
      </c>
      <c r="Z2184">
        <v>4</v>
      </c>
      <c r="AA2184">
        <v>2021</v>
      </c>
      <c r="AB2184">
        <v>114.71</v>
      </c>
      <c r="AC2184" t="s">
        <v>16</v>
      </c>
      <c r="AD2184" t="s">
        <v>72</v>
      </c>
      <c r="AE2184">
        <v>2021</v>
      </c>
      <c r="AF2184">
        <v>2021</v>
      </c>
      <c r="AU2184"/>
    </row>
    <row r="2185" spans="1:47" x14ac:dyDescent="0.35">
      <c r="A2185" t="s">
        <v>148</v>
      </c>
      <c r="C2185" t="s">
        <v>149</v>
      </c>
      <c r="D2185" t="s">
        <v>159</v>
      </c>
      <c r="E2185" t="s">
        <v>162</v>
      </c>
      <c r="G2185" t="s">
        <v>1</v>
      </c>
      <c r="K2185" t="s">
        <v>185</v>
      </c>
      <c r="L2185" t="s">
        <v>122</v>
      </c>
      <c r="M2185" s="14">
        <v>44306</v>
      </c>
      <c r="N2185" s="14">
        <v>44306</v>
      </c>
      <c r="O2185">
        <v>0</v>
      </c>
      <c r="P2185">
        <v>34067.49</v>
      </c>
      <c r="R2185">
        <v>2110220000</v>
      </c>
      <c r="S2185">
        <v>161008000</v>
      </c>
      <c r="V2185" t="s">
        <v>148</v>
      </c>
      <c r="W2185" t="s">
        <v>224</v>
      </c>
      <c r="X2185" t="s">
        <v>152</v>
      </c>
      <c r="Y2185">
        <v>4</v>
      </c>
      <c r="Z2185">
        <v>4</v>
      </c>
      <c r="AA2185">
        <v>2021</v>
      </c>
      <c r="AB2185">
        <v>34067.49</v>
      </c>
      <c r="AC2185" t="s">
        <v>16</v>
      </c>
      <c r="AD2185" t="s">
        <v>72</v>
      </c>
      <c r="AE2185">
        <v>2021</v>
      </c>
      <c r="AF2185">
        <v>2021</v>
      </c>
      <c r="AU2185"/>
    </row>
    <row r="2186" spans="1:47" x14ac:dyDescent="0.35">
      <c r="A2186" t="s">
        <v>187</v>
      </c>
      <c r="C2186" t="s">
        <v>149</v>
      </c>
      <c r="D2186" t="s">
        <v>150</v>
      </c>
      <c r="E2186" t="s">
        <v>121</v>
      </c>
      <c r="G2186" t="s">
        <v>1</v>
      </c>
      <c r="J2186" t="s">
        <v>5</v>
      </c>
      <c r="K2186" t="s">
        <v>185</v>
      </c>
      <c r="L2186" t="s">
        <v>122</v>
      </c>
      <c r="M2186" s="14">
        <v>44306</v>
      </c>
      <c r="N2186" s="14">
        <v>44306</v>
      </c>
      <c r="O2186">
        <v>0</v>
      </c>
      <c r="P2186">
        <v>1190.48</v>
      </c>
      <c r="R2186">
        <v>2220316000</v>
      </c>
      <c r="S2186">
        <v>161002000</v>
      </c>
      <c r="V2186" t="s">
        <v>187</v>
      </c>
      <c r="W2186" t="s">
        <v>202</v>
      </c>
      <c r="X2186" t="s">
        <v>140</v>
      </c>
      <c r="Y2186">
        <v>4</v>
      </c>
      <c r="Z2186">
        <v>4</v>
      </c>
      <c r="AA2186">
        <v>2021</v>
      </c>
      <c r="AB2186">
        <v>-1190.48</v>
      </c>
      <c r="AC2186" t="s">
        <v>16</v>
      </c>
      <c r="AD2186" t="s">
        <v>72</v>
      </c>
      <c r="AE2186">
        <v>2021</v>
      </c>
      <c r="AF2186">
        <v>2021</v>
      </c>
      <c r="AU2186"/>
    </row>
    <row r="2187" spans="1:47" x14ac:dyDescent="0.35">
      <c r="A2187" t="s">
        <v>130</v>
      </c>
      <c r="B2187" t="s">
        <v>34</v>
      </c>
      <c r="C2187" t="s">
        <v>149</v>
      </c>
      <c r="D2187" t="s">
        <v>150</v>
      </c>
      <c r="E2187" t="s">
        <v>121</v>
      </c>
      <c r="G2187" t="s">
        <v>1</v>
      </c>
      <c r="H2187" t="s">
        <v>206</v>
      </c>
      <c r="K2187" t="s">
        <v>185</v>
      </c>
      <c r="L2187" t="s">
        <v>122</v>
      </c>
      <c r="M2187" s="14">
        <v>44306</v>
      </c>
      <c r="N2187" s="14">
        <v>44306</v>
      </c>
      <c r="O2187">
        <v>0</v>
      </c>
      <c r="P2187">
        <v>-192.26</v>
      </c>
      <c r="R2187">
        <v>2221511000</v>
      </c>
      <c r="S2187">
        <v>161800000</v>
      </c>
      <c r="V2187" t="s">
        <v>130</v>
      </c>
      <c r="W2187" t="s">
        <v>197</v>
      </c>
      <c r="X2187" t="s">
        <v>119</v>
      </c>
      <c r="Y2187">
        <v>4</v>
      </c>
      <c r="Z2187">
        <v>4</v>
      </c>
      <c r="AA2187">
        <v>2021</v>
      </c>
      <c r="AB2187">
        <v>192.26</v>
      </c>
      <c r="AC2187" t="s">
        <v>16</v>
      </c>
      <c r="AD2187" t="s">
        <v>10</v>
      </c>
      <c r="AE2187">
        <v>2021</v>
      </c>
      <c r="AF2187">
        <v>2021</v>
      </c>
      <c r="AU2187"/>
    </row>
    <row r="2188" spans="1:47" x14ac:dyDescent="0.35">
      <c r="A2188" t="s">
        <v>148</v>
      </c>
      <c r="C2188" t="s">
        <v>149</v>
      </c>
      <c r="D2188" t="s">
        <v>150</v>
      </c>
      <c r="E2188" t="s">
        <v>162</v>
      </c>
      <c r="K2188" t="s">
        <v>185</v>
      </c>
      <c r="L2188" t="s">
        <v>122</v>
      </c>
      <c r="M2188" s="14">
        <v>44306</v>
      </c>
      <c r="N2188" s="14">
        <v>44306</v>
      </c>
      <c r="O2188">
        <v>0</v>
      </c>
      <c r="P2188">
        <v>1190.48</v>
      </c>
      <c r="R2188">
        <v>2110210000</v>
      </c>
      <c r="S2188">
        <v>161002000</v>
      </c>
      <c r="V2188" t="s">
        <v>148</v>
      </c>
      <c r="W2188" t="s">
        <v>202</v>
      </c>
      <c r="X2188" t="s">
        <v>152</v>
      </c>
      <c r="Y2188">
        <v>4</v>
      </c>
      <c r="Z2188">
        <v>4</v>
      </c>
      <c r="AA2188">
        <v>2021</v>
      </c>
      <c r="AB2188">
        <v>1190.48</v>
      </c>
      <c r="AC2188" t="s">
        <v>16</v>
      </c>
      <c r="AD2188" t="s">
        <v>72</v>
      </c>
      <c r="AE2188">
        <v>2021</v>
      </c>
      <c r="AF2188">
        <v>2021</v>
      </c>
      <c r="AU2188"/>
    </row>
    <row r="2189" spans="1:47" x14ac:dyDescent="0.35">
      <c r="A2189" t="s">
        <v>160</v>
      </c>
      <c r="B2189" t="s">
        <v>28</v>
      </c>
      <c r="C2189" t="s">
        <v>149</v>
      </c>
      <c r="D2189" t="s">
        <v>159</v>
      </c>
      <c r="E2189" t="s">
        <v>162</v>
      </c>
      <c r="G2189" t="s">
        <v>1</v>
      </c>
      <c r="K2189" t="s">
        <v>185</v>
      </c>
      <c r="L2189" t="s">
        <v>122</v>
      </c>
      <c r="M2189" s="14">
        <v>44306</v>
      </c>
      <c r="N2189" s="14">
        <v>44306</v>
      </c>
      <c r="O2189">
        <v>0</v>
      </c>
      <c r="P2189">
        <v>37.22</v>
      </c>
      <c r="R2189">
        <v>2110672000</v>
      </c>
      <c r="S2189">
        <v>161800000</v>
      </c>
      <c r="V2189" t="s">
        <v>160</v>
      </c>
      <c r="W2189" t="s">
        <v>197</v>
      </c>
      <c r="X2189" t="s">
        <v>161</v>
      </c>
      <c r="Y2189">
        <v>4</v>
      </c>
      <c r="Z2189">
        <v>4</v>
      </c>
      <c r="AA2189">
        <v>2021</v>
      </c>
      <c r="AB2189">
        <v>37.22</v>
      </c>
      <c r="AC2189" t="s">
        <v>16</v>
      </c>
      <c r="AD2189" t="s">
        <v>72</v>
      </c>
      <c r="AE2189">
        <v>2021</v>
      </c>
      <c r="AF2189">
        <v>2021</v>
      </c>
      <c r="AU2189"/>
    </row>
    <row r="2190" spans="1:47" x14ac:dyDescent="0.35">
      <c r="A2190" t="s">
        <v>160</v>
      </c>
      <c r="B2190" t="s">
        <v>25</v>
      </c>
      <c r="C2190" t="s">
        <v>149</v>
      </c>
      <c r="D2190" t="s">
        <v>159</v>
      </c>
      <c r="E2190" t="s">
        <v>162</v>
      </c>
      <c r="G2190" t="s">
        <v>1</v>
      </c>
      <c r="K2190" t="s">
        <v>185</v>
      </c>
      <c r="L2190" t="s">
        <v>122</v>
      </c>
      <c r="M2190" s="14">
        <v>44306</v>
      </c>
      <c r="N2190" s="14">
        <v>44306</v>
      </c>
      <c r="O2190">
        <v>0</v>
      </c>
      <c r="P2190">
        <v>889.79</v>
      </c>
      <c r="R2190">
        <v>2110672000</v>
      </c>
      <c r="S2190">
        <v>161300000</v>
      </c>
      <c r="V2190" t="s">
        <v>160</v>
      </c>
      <c r="W2190" t="s">
        <v>192</v>
      </c>
      <c r="X2190" t="s">
        <v>161</v>
      </c>
      <c r="Y2190">
        <v>4</v>
      </c>
      <c r="Z2190">
        <v>4</v>
      </c>
      <c r="AA2190">
        <v>2021</v>
      </c>
      <c r="AB2190">
        <v>889.79</v>
      </c>
      <c r="AC2190" t="s">
        <v>16</v>
      </c>
      <c r="AD2190" t="s">
        <v>72</v>
      </c>
      <c r="AE2190">
        <v>2021</v>
      </c>
      <c r="AF2190">
        <v>2021</v>
      </c>
      <c r="AU2190"/>
    </row>
    <row r="2191" spans="1:47" x14ac:dyDescent="0.35">
      <c r="A2191" t="s">
        <v>160</v>
      </c>
      <c r="B2191" t="s">
        <v>26</v>
      </c>
      <c r="C2191" t="s">
        <v>149</v>
      </c>
      <c r="D2191" t="s">
        <v>159</v>
      </c>
      <c r="E2191" t="s">
        <v>162</v>
      </c>
      <c r="G2191" t="s">
        <v>1</v>
      </c>
      <c r="K2191" t="s">
        <v>185</v>
      </c>
      <c r="L2191" t="s">
        <v>122</v>
      </c>
      <c r="M2191" s="14">
        <v>44306</v>
      </c>
      <c r="N2191" s="14">
        <v>44306</v>
      </c>
      <c r="O2191">
        <v>0</v>
      </c>
      <c r="P2191">
        <v>36.32</v>
      </c>
      <c r="R2191">
        <v>2110672000</v>
      </c>
      <c r="S2191">
        <v>162600000</v>
      </c>
      <c r="V2191" t="s">
        <v>160</v>
      </c>
      <c r="W2191" t="s">
        <v>196</v>
      </c>
      <c r="X2191" t="s">
        <v>161</v>
      </c>
      <c r="Y2191">
        <v>4</v>
      </c>
      <c r="Z2191">
        <v>4</v>
      </c>
      <c r="AA2191">
        <v>2021</v>
      </c>
      <c r="AB2191">
        <v>36.32</v>
      </c>
      <c r="AC2191" t="s">
        <v>16</v>
      </c>
      <c r="AD2191" t="s">
        <v>72</v>
      </c>
      <c r="AE2191">
        <v>2021</v>
      </c>
      <c r="AF2191">
        <v>2021</v>
      </c>
      <c r="AU2191"/>
    </row>
    <row r="2192" spans="1:47" x14ac:dyDescent="0.35">
      <c r="A2192" t="s">
        <v>160</v>
      </c>
      <c r="B2192" t="s">
        <v>25</v>
      </c>
      <c r="C2192" t="s">
        <v>149</v>
      </c>
      <c r="D2192" t="s">
        <v>159</v>
      </c>
      <c r="E2192" t="s">
        <v>162</v>
      </c>
      <c r="G2192" t="s">
        <v>1</v>
      </c>
      <c r="K2192" t="s">
        <v>185</v>
      </c>
      <c r="L2192" t="s">
        <v>122</v>
      </c>
      <c r="M2192" s="14">
        <v>44306</v>
      </c>
      <c r="N2192" s="14">
        <v>44306</v>
      </c>
      <c r="O2192">
        <v>0</v>
      </c>
      <c r="P2192">
        <v>342.89</v>
      </c>
      <c r="R2192">
        <v>2110672000</v>
      </c>
      <c r="S2192">
        <v>162000000</v>
      </c>
      <c r="V2192" t="s">
        <v>160</v>
      </c>
      <c r="W2192" t="s">
        <v>205</v>
      </c>
      <c r="X2192" t="s">
        <v>161</v>
      </c>
      <c r="Y2192">
        <v>4</v>
      </c>
      <c r="Z2192">
        <v>4</v>
      </c>
      <c r="AA2192">
        <v>2021</v>
      </c>
      <c r="AB2192">
        <v>342.89</v>
      </c>
      <c r="AC2192" t="s">
        <v>16</v>
      </c>
      <c r="AD2192" t="s">
        <v>72</v>
      </c>
      <c r="AE2192">
        <v>2021</v>
      </c>
      <c r="AF2192">
        <v>2021</v>
      </c>
      <c r="AU2192"/>
    </row>
    <row r="2193" spans="1:47" x14ac:dyDescent="0.35">
      <c r="A2193" t="s">
        <v>160</v>
      </c>
      <c r="B2193" t="s">
        <v>50</v>
      </c>
      <c r="C2193" t="s">
        <v>149</v>
      </c>
      <c r="D2193" t="s">
        <v>159</v>
      </c>
      <c r="E2193" t="s">
        <v>162</v>
      </c>
      <c r="G2193" t="s">
        <v>1</v>
      </c>
      <c r="K2193" t="s">
        <v>185</v>
      </c>
      <c r="L2193" t="s">
        <v>122</v>
      </c>
      <c r="M2193" s="14">
        <v>44306</v>
      </c>
      <c r="N2193" s="14">
        <v>44306</v>
      </c>
      <c r="O2193">
        <v>0</v>
      </c>
      <c r="P2193">
        <v>73.709999999999994</v>
      </c>
      <c r="R2193">
        <v>2110672000</v>
      </c>
      <c r="S2193">
        <v>162300000</v>
      </c>
      <c r="V2193" t="s">
        <v>160</v>
      </c>
      <c r="W2193" t="s">
        <v>209</v>
      </c>
      <c r="X2193" t="s">
        <v>161</v>
      </c>
      <c r="Y2193">
        <v>4</v>
      </c>
      <c r="Z2193">
        <v>4</v>
      </c>
      <c r="AA2193">
        <v>2021</v>
      </c>
      <c r="AB2193">
        <v>73.709999999999994</v>
      </c>
      <c r="AC2193" t="s">
        <v>16</v>
      </c>
      <c r="AD2193" t="s">
        <v>72</v>
      </c>
      <c r="AE2193">
        <v>2021</v>
      </c>
      <c r="AF2193">
        <v>2021</v>
      </c>
      <c r="AU2193"/>
    </row>
    <row r="2194" spans="1:47" x14ac:dyDescent="0.35">
      <c r="A2194" t="s">
        <v>160</v>
      </c>
      <c r="B2194" t="s">
        <v>28</v>
      </c>
      <c r="C2194" t="s">
        <v>149</v>
      </c>
      <c r="D2194" t="s">
        <v>159</v>
      </c>
      <c r="E2194" t="s">
        <v>162</v>
      </c>
      <c r="G2194" t="s">
        <v>1</v>
      </c>
      <c r="K2194" t="s">
        <v>185</v>
      </c>
      <c r="L2194" t="s">
        <v>122</v>
      </c>
      <c r="M2194" s="14">
        <v>44306</v>
      </c>
      <c r="N2194" s="14">
        <v>44306</v>
      </c>
      <c r="O2194">
        <v>0</v>
      </c>
      <c r="P2194">
        <v>306.43</v>
      </c>
      <c r="R2194">
        <v>2110672000</v>
      </c>
      <c r="S2194">
        <v>161400000</v>
      </c>
      <c r="V2194" t="s">
        <v>160</v>
      </c>
      <c r="W2194" t="s">
        <v>211</v>
      </c>
      <c r="X2194" t="s">
        <v>161</v>
      </c>
      <c r="Y2194">
        <v>4</v>
      </c>
      <c r="Z2194">
        <v>4</v>
      </c>
      <c r="AA2194">
        <v>2021</v>
      </c>
      <c r="AB2194">
        <v>306.43</v>
      </c>
      <c r="AC2194" t="s">
        <v>16</v>
      </c>
      <c r="AD2194" t="s">
        <v>72</v>
      </c>
      <c r="AE2194">
        <v>2021</v>
      </c>
      <c r="AF2194">
        <v>2021</v>
      </c>
      <c r="AU2194"/>
    </row>
    <row r="2195" spans="1:47" x14ac:dyDescent="0.35">
      <c r="A2195" t="s">
        <v>160</v>
      </c>
      <c r="B2195" t="s">
        <v>26</v>
      </c>
      <c r="C2195" t="s">
        <v>149</v>
      </c>
      <c r="D2195" t="s">
        <v>159</v>
      </c>
      <c r="E2195" t="s">
        <v>162</v>
      </c>
      <c r="G2195" t="s">
        <v>1</v>
      </c>
      <c r="K2195" t="s">
        <v>185</v>
      </c>
      <c r="L2195" t="s">
        <v>122</v>
      </c>
      <c r="M2195" s="14">
        <v>44306</v>
      </c>
      <c r="N2195" s="14">
        <v>44306</v>
      </c>
      <c r="O2195">
        <v>0</v>
      </c>
      <c r="P2195">
        <v>2000</v>
      </c>
      <c r="R2195">
        <v>2110672000</v>
      </c>
      <c r="S2195">
        <v>162000000</v>
      </c>
      <c r="V2195" t="s">
        <v>160</v>
      </c>
      <c r="W2195" t="s">
        <v>205</v>
      </c>
      <c r="X2195" t="s">
        <v>161</v>
      </c>
      <c r="Y2195">
        <v>4</v>
      </c>
      <c r="Z2195">
        <v>4</v>
      </c>
      <c r="AA2195">
        <v>2021</v>
      </c>
      <c r="AB2195">
        <v>2000</v>
      </c>
      <c r="AC2195" t="s">
        <v>16</v>
      </c>
      <c r="AD2195" t="s">
        <v>72</v>
      </c>
      <c r="AE2195">
        <v>2021</v>
      </c>
      <c r="AF2195">
        <v>2021</v>
      </c>
      <c r="AU2195"/>
    </row>
    <row r="2196" spans="1:47" x14ac:dyDescent="0.35">
      <c r="A2196" t="s">
        <v>193</v>
      </c>
      <c r="B2196" t="s">
        <v>29</v>
      </c>
      <c r="C2196" t="s">
        <v>149</v>
      </c>
      <c r="D2196" t="s">
        <v>159</v>
      </c>
      <c r="E2196" t="s">
        <v>162</v>
      </c>
      <c r="G2196" t="s">
        <v>1</v>
      </c>
      <c r="K2196" t="s">
        <v>185</v>
      </c>
      <c r="L2196" t="s">
        <v>122</v>
      </c>
      <c r="M2196" s="14">
        <v>44306</v>
      </c>
      <c r="N2196" s="14">
        <v>44306</v>
      </c>
      <c r="O2196">
        <v>0</v>
      </c>
      <c r="P2196">
        <v>119.05</v>
      </c>
      <c r="R2196">
        <v>2110700000</v>
      </c>
      <c r="S2196">
        <v>161900000</v>
      </c>
      <c r="V2196" t="s">
        <v>193</v>
      </c>
      <c r="W2196" t="s">
        <v>199</v>
      </c>
      <c r="X2196" t="s">
        <v>161</v>
      </c>
      <c r="Y2196">
        <v>4</v>
      </c>
      <c r="Z2196">
        <v>4</v>
      </c>
      <c r="AA2196">
        <v>2021</v>
      </c>
      <c r="AB2196">
        <v>119.05</v>
      </c>
      <c r="AC2196" t="s">
        <v>16</v>
      </c>
      <c r="AD2196" t="s">
        <v>72</v>
      </c>
      <c r="AE2196">
        <v>2021</v>
      </c>
      <c r="AF2196">
        <v>2021</v>
      </c>
      <c r="AU2196"/>
    </row>
    <row r="2197" spans="1:47" x14ac:dyDescent="0.35">
      <c r="A2197" t="s">
        <v>193</v>
      </c>
      <c r="B2197" t="s">
        <v>29</v>
      </c>
      <c r="C2197" t="s">
        <v>149</v>
      </c>
      <c r="D2197" t="s">
        <v>159</v>
      </c>
      <c r="E2197" t="s">
        <v>162</v>
      </c>
      <c r="G2197" t="s">
        <v>1</v>
      </c>
      <c r="K2197" t="s">
        <v>185</v>
      </c>
      <c r="L2197" t="s">
        <v>122</v>
      </c>
      <c r="M2197" s="14">
        <v>44306</v>
      </c>
      <c r="N2197" s="14">
        <v>44306</v>
      </c>
      <c r="O2197">
        <v>0</v>
      </c>
      <c r="P2197">
        <v>59.52</v>
      </c>
      <c r="R2197">
        <v>2110700000</v>
      </c>
      <c r="S2197">
        <v>162300000</v>
      </c>
      <c r="V2197" t="s">
        <v>193</v>
      </c>
      <c r="W2197" t="s">
        <v>209</v>
      </c>
      <c r="X2197" t="s">
        <v>161</v>
      </c>
      <c r="Y2197">
        <v>4</v>
      </c>
      <c r="Z2197">
        <v>4</v>
      </c>
      <c r="AA2197">
        <v>2021</v>
      </c>
      <c r="AB2197">
        <v>59.52</v>
      </c>
      <c r="AC2197" t="s">
        <v>16</v>
      </c>
      <c r="AD2197" t="s">
        <v>72</v>
      </c>
      <c r="AE2197">
        <v>2021</v>
      </c>
      <c r="AF2197">
        <v>2021</v>
      </c>
      <c r="AU2197"/>
    </row>
    <row r="2198" spans="1:47" x14ac:dyDescent="0.35">
      <c r="A2198" t="s">
        <v>188</v>
      </c>
      <c r="B2198" t="s">
        <v>31</v>
      </c>
      <c r="C2198" t="s">
        <v>149</v>
      </c>
      <c r="D2198" t="s">
        <v>159</v>
      </c>
      <c r="E2198" t="s">
        <v>162</v>
      </c>
      <c r="G2198" t="s">
        <v>1</v>
      </c>
      <c r="K2198" t="s">
        <v>185</v>
      </c>
      <c r="L2198" t="s">
        <v>122</v>
      </c>
      <c r="M2198" s="14">
        <v>44306</v>
      </c>
      <c r="N2198" s="14">
        <v>44306</v>
      </c>
      <c r="O2198">
        <v>0</v>
      </c>
      <c r="P2198">
        <v>102.34</v>
      </c>
      <c r="R2198">
        <v>2111070000</v>
      </c>
      <c r="S2198">
        <v>161001000</v>
      </c>
      <c r="V2198" t="s">
        <v>188</v>
      </c>
      <c r="W2198" t="s">
        <v>195</v>
      </c>
      <c r="X2198" t="s">
        <v>190</v>
      </c>
      <c r="Y2198">
        <v>4</v>
      </c>
      <c r="Z2198">
        <v>4</v>
      </c>
      <c r="AA2198">
        <v>2021</v>
      </c>
      <c r="AB2198">
        <v>102.34</v>
      </c>
      <c r="AC2198" t="s">
        <v>16</v>
      </c>
      <c r="AD2198" t="s">
        <v>72</v>
      </c>
      <c r="AE2198">
        <v>2021</v>
      </c>
      <c r="AF2198">
        <v>2021</v>
      </c>
      <c r="AU2198"/>
    </row>
    <row r="2199" spans="1:47" x14ac:dyDescent="0.35">
      <c r="A2199" t="s">
        <v>160</v>
      </c>
      <c r="B2199" t="s">
        <v>28</v>
      </c>
      <c r="C2199" t="s">
        <v>149</v>
      </c>
      <c r="D2199" t="s">
        <v>159</v>
      </c>
      <c r="E2199" t="s">
        <v>162</v>
      </c>
      <c r="G2199" t="s">
        <v>1</v>
      </c>
      <c r="K2199" t="s">
        <v>185</v>
      </c>
      <c r="L2199" t="s">
        <v>122</v>
      </c>
      <c r="M2199" s="14">
        <v>44306</v>
      </c>
      <c r="N2199" s="14">
        <v>44306</v>
      </c>
      <c r="O2199">
        <v>0</v>
      </c>
      <c r="P2199">
        <v>36.9</v>
      </c>
      <c r="R2199">
        <v>2110672000</v>
      </c>
      <c r="S2199">
        <v>161400000</v>
      </c>
      <c r="V2199" t="s">
        <v>160</v>
      </c>
      <c r="W2199" t="s">
        <v>211</v>
      </c>
      <c r="X2199" t="s">
        <v>161</v>
      </c>
      <c r="Y2199">
        <v>4</v>
      </c>
      <c r="Z2199">
        <v>4</v>
      </c>
      <c r="AA2199">
        <v>2021</v>
      </c>
      <c r="AB2199">
        <v>36.9</v>
      </c>
      <c r="AC2199" t="s">
        <v>16</v>
      </c>
      <c r="AD2199" t="s">
        <v>72</v>
      </c>
      <c r="AE2199">
        <v>2021</v>
      </c>
      <c r="AF2199">
        <v>2021</v>
      </c>
      <c r="AU2199"/>
    </row>
    <row r="2200" spans="1:47" x14ac:dyDescent="0.35">
      <c r="A2200" t="s">
        <v>176</v>
      </c>
      <c r="B2200" t="s">
        <v>27</v>
      </c>
      <c r="C2200" t="s">
        <v>149</v>
      </c>
      <c r="D2200" t="s">
        <v>150</v>
      </c>
      <c r="E2200" t="s">
        <v>121</v>
      </c>
      <c r="G2200" t="s">
        <v>1</v>
      </c>
      <c r="H2200" t="s">
        <v>206</v>
      </c>
      <c r="K2200" t="s">
        <v>185</v>
      </c>
      <c r="L2200" t="s">
        <v>122</v>
      </c>
      <c r="M2200" s="14">
        <v>44306</v>
      </c>
      <c r="N2200" s="14">
        <v>44306</v>
      </c>
      <c r="O2200">
        <v>0</v>
      </c>
      <c r="P2200">
        <v>-5.95</v>
      </c>
      <c r="R2200">
        <v>2221517010</v>
      </c>
      <c r="S2200">
        <v>161002000</v>
      </c>
      <c r="V2200" t="s">
        <v>176</v>
      </c>
      <c r="W2200" t="s">
        <v>202</v>
      </c>
      <c r="X2200" t="s">
        <v>119</v>
      </c>
      <c r="Y2200">
        <v>4</v>
      </c>
      <c r="Z2200">
        <v>4</v>
      </c>
      <c r="AA2200">
        <v>2021</v>
      </c>
      <c r="AB2200">
        <v>5.95</v>
      </c>
      <c r="AC2200" t="s">
        <v>16</v>
      </c>
      <c r="AD2200" t="s">
        <v>10</v>
      </c>
      <c r="AE2200">
        <v>2021</v>
      </c>
      <c r="AF2200">
        <v>2021</v>
      </c>
      <c r="AU2200"/>
    </row>
    <row r="2201" spans="1:47" x14ac:dyDescent="0.35">
      <c r="A2201" t="s">
        <v>130</v>
      </c>
      <c r="C2201" t="s">
        <v>149</v>
      </c>
      <c r="D2201" t="s">
        <v>150</v>
      </c>
      <c r="E2201" t="s">
        <v>121</v>
      </c>
      <c r="J2201" t="s">
        <v>6</v>
      </c>
      <c r="K2201" t="s">
        <v>185</v>
      </c>
      <c r="L2201" t="s">
        <v>122</v>
      </c>
      <c r="M2201" s="14">
        <v>44298</v>
      </c>
      <c r="N2201" s="14">
        <v>44306</v>
      </c>
      <c r="P2201">
        <v>5054.1000000000004</v>
      </c>
      <c r="X2201" t="s">
        <v>119</v>
      </c>
      <c r="Y2201">
        <v>4</v>
      </c>
      <c r="Z2201">
        <v>4</v>
      </c>
      <c r="AA2201">
        <v>2021</v>
      </c>
      <c r="AB2201">
        <v>0</v>
      </c>
      <c r="AC2201" t="s">
        <v>8</v>
      </c>
      <c r="AD2201" t="s">
        <v>8</v>
      </c>
      <c r="AE2201">
        <v>2021</v>
      </c>
      <c r="AF2201">
        <v>2021</v>
      </c>
      <c r="AU2201"/>
    </row>
    <row r="2202" spans="1:47" x14ac:dyDescent="0.35">
      <c r="A2202" t="s">
        <v>130</v>
      </c>
      <c r="C2202" t="s">
        <v>149</v>
      </c>
      <c r="D2202" t="s">
        <v>150</v>
      </c>
      <c r="E2202" t="s">
        <v>162</v>
      </c>
      <c r="K2202" t="s">
        <v>185</v>
      </c>
      <c r="L2202" t="s">
        <v>122</v>
      </c>
      <c r="M2202" s="14">
        <v>44306</v>
      </c>
      <c r="N2202" s="14">
        <v>44306</v>
      </c>
      <c r="P2202">
        <v>748245.55</v>
      </c>
      <c r="X2202" t="s">
        <v>119</v>
      </c>
      <c r="Y2202">
        <v>4</v>
      </c>
      <c r="Z2202">
        <v>4</v>
      </c>
      <c r="AA2202">
        <v>2021</v>
      </c>
      <c r="AB2202">
        <v>0</v>
      </c>
      <c r="AC2202" t="s">
        <v>8</v>
      </c>
      <c r="AD2202" t="s">
        <v>8</v>
      </c>
      <c r="AE2202">
        <v>2021</v>
      </c>
      <c r="AF2202">
        <v>2021</v>
      </c>
      <c r="AU2202"/>
    </row>
    <row r="2203" spans="1:47" x14ac:dyDescent="0.35">
      <c r="A2203" t="s">
        <v>130</v>
      </c>
      <c r="C2203" t="s">
        <v>149</v>
      </c>
      <c r="D2203" t="s">
        <v>150</v>
      </c>
      <c r="E2203" t="s">
        <v>121</v>
      </c>
      <c r="J2203" t="s">
        <v>6</v>
      </c>
      <c r="K2203" t="s">
        <v>185</v>
      </c>
      <c r="L2203" t="s">
        <v>122</v>
      </c>
      <c r="M2203" s="14">
        <v>44298</v>
      </c>
      <c r="N2203" s="14">
        <v>44306</v>
      </c>
      <c r="P2203">
        <v>225.36</v>
      </c>
      <c r="X2203" t="s">
        <v>119</v>
      </c>
      <c r="Y2203">
        <v>4</v>
      </c>
      <c r="Z2203">
        <v>4</v>
      </c>
      <c r="AA2203">
        <v>2021</v>
      </c>
      <c r="AB2203">
        <v>0</v>
      </c>
      <c r="AC2203" t="s">
        <v>8</v>
      </c>
      <c r="AD2203" t="s">
        <v>8</v>
      </c>
      <c r="AE2203">
        <v>2021</v>
      </c>
      <c r="AF2203">
        <v>2021</v>
      </c>
      <c r="AU2203"/>
    </row>
    <row r="2204" spans="1:47" x14ac:dyDescent="0.35">
      <c r="A2204" t="s">
        <v>148</v>
      </c>
      <c r="C2204" t="s">
        <v>149</v>
      </c>
      <c r="D2204" t="s">
        <v>150</v>
      </c>
      <c r="E2204" t="s">
        <v>121</v>
      </c>
      <c r="J2204" t="s">
        <v>5</v>
      </c>
      <c r="K2204" t="s">
        <v>185</v>
      </c>
      <c r="L2204" t="s">
        <v>122</v>
      </c>
      <c r="M2204" s="14">
        <v>44288</v>
      </c>
      <c r="N2204" s="14">
        <v>44306</v>
      </c>
      <c r="P2204">
        <v>7621.5</v>
      </c>
      <c r="X2204" t="s">
        <v>152</v>
      </c>
      <c r="Y2204">
        <v>4</v>
      </c>
      <c r="Z2204">
        <v>4</v>
      </c>
      <c r="AA2204">
        <v>2021</v>
      </c>
      <c r="AB2204">
        <v>0</v>
      </c>
      <c r="AC2204" t="s">
        <v>8</v>
      </c>
      <c r="AD2204" t="s">
        <v>8</v>
      </c>
      <c r="AE2204">
        <v>2021</v>
      </c>
      <c r="AF2204">
        <v>2021</v>
      </c>
      <c r="AU2204"/>
    </row>
    <row r="2205" spans="1:47" x14ac:dyDescent="0.35">
      <c r="A2205" t="s">
        <v>145</v>
      </c>
      <c r="C2205" t="s">
        <v>149</v>
      </c>
      <c r="D2205" t="s">
        <v>150</v>
      </c>
      <c r="E2205" t="s">
        <v>121</v>
      </c>
      <c r="J2205" t="s">
        <v>6</v>
      </c>
      <c r="K2205" t="s">
        <v>185</v>
      </c>
      <c r="L2205" t="s">
        <v>122</v>
      </c>
      <c r="M2205" s="14">
        <v>44295</v>
      </c>
      <c r="N2205" s="14">
        <v>44306</v>
      </c>
      <c r="P2205">
        <v>672373.21</v>
      </c>
      <c r="X2205" t="s">
        <v>144</v>
      </c>
      <c r="Y2205">
        <v>4</v>
      </c>
      <c r="Z2205">
        <v>4</v>
      </c>
      <c r="AA2205">
        <v>2021</v>
      </c>
      <c r="AB2205">
        <v>0</v>
      </c>
      <c r="AC2205" t="s">
        <v>8</v>
      </c>
      <c r="AD2205" t="s">
        <v>8</v>
      </c>
      <c r="AE2205">
        <v>2021</v>
      </c>
      <c r="AF2205">
        <v>2021</v>
      </c>
      <c r="AU2205"/>
    </row>
    <row r="2206" spans="1:47" x14ac:dyDescent="0.35">
      <c r="A2206" t="s">
        <v>130</v>
      </c>
      <c r="B2206" t="s">
        <v>34</v>
      </c>
      <c r="C2206" t="s">
        <v>149</v>
      </c>
      <c r="D2206" t="s">
        <v>150</v>
      </c>
      <c r="E2206" t="s">
        <v>121</v>
      </c>
      <c r="G2206" t="s">
        <v>1</v>
      </c>
      <c r="H2206" t="s">
        <v>206</v>
      </c>
      <c r="K2206" t="s">
        <v>185</v>
      </c>
      <c r="L2206" t="s">
        <v>122</v>
      </c>
      <c r="M2206" s="14">
        <v>44307</v>
      </c>
      <c r="N2206" s="14">
        <v>44307</v>
      </c>
      <c r="O2206">
        <v>0</v>
      </c>
      <c r="P2206">
        <v>-1.03</v>
      </c>
      <c r="R2206">
        <v>2221511000</v>
      </c>
      <c r="S2206">
        <v>162000000</v>
      </c>
      <c r="V2206" t="s">
        <v>130</v>
      </c>
      <c r="W2206" t="s">
        <v>205</v>
      </c>
      <c r="X2206" t="s">
        <v>119</v>
      </c>
      <c r="Y2206">
        <v>4</v>
      </c>
      <c r="Z2206">
        <v>4</v>
      </c>
      <c r="AA2206">
        <v>2021</v>
      </c>
      <c r="AB2206">
        <v>1.03</v>
      </c>
      <c r="AC2206" t="s">
        <v>16</v>
      </c>
      <c r="AD2206" t="s">
        <v>10</v>
      </c>
      <c r="AE2206">
        <v>2021</v>
      </c>
      <c r="AF2206">
        <v>2021</v>
      </c>
      <c r="AU2206"/>
    </row>
    <row r="2207" spans="1:47" x14ac:dyDescent="0.35">
      <c r="A2207" t="s">
        <v>133</v>
      </c>
      <c r="B2207" t="s">
        <v>41</v>
      </c>
      <c r="C2207" t="s">
        <v>149</v>
      </c>
      <c r="D2207" t="s">
        <v>150</v>
      </c>
      <c r="E2207" t="s">
        <v>121</v>
      </c>
      <c r="G2207" t="s">
        <v>1</v>
      </c>
      <c r="H2207" t="s">
        <v>206</v>
      </c>
      <c r="K2207" t="s">
        <v>185</v>
      </c>
      <c r="L2207" t="s">
        <v>122</v>
      </c>
      <c r="M2207" s="14">
        <v>44307</v>
      </c>
      <c r="N2207" s="14">
        <v>44307</v>
      </c>
      <c r="O2207">
        <v>0</v>
      </c>
      <c r="P2207">
        <v>-173345.46</v>
      </c>
      <c r="R2207">
        <v>2220110000</v>
      </c>
      <c r="S2207">
        <v>161001000</v>
      </c>
      <c r="V2207" t="s">
        <v>133</v>
      </c>
      <c r="W2207" t="s">
        <v>195</v>
      </c>
      <c r="X2207" t="s">
        <v>134</v>
      </c>
      <c r="Y2207">
        <v>4</v>
      </c>
      <c r="Z2207">
        <v>4</v>
      </c>
      <c r="AA2207">
        <v>2021</v>
      </c>
      <c r="AB2207">
        <v>173345.46</v>
      </c>
      <c r="AC2207" t="s">
        <v>16</v>
      </c>
      <c r="AD2207" t="s">
        <v>240</v>
      </c>
      <c r="AE2207">
        <v>2021</v>
      </c>
      <c r="AF2207">
        <v>2021</v>
      </c>
      <c r="AU2207"/>
    </row>
    <row r="2208" spans="1:47" x14ac:dyDescent="0.35">
      <c r="A2208" t="s">
        <v>118</v>
      </c>
      <c r="B2208" t="s">
        <v>46</v>
      </c>
      <c r="C2208" t="s">
        <v>149</v>
      </c>
      <c r="D2208" t="s">
        <v>150</v>
      </c>
      <c r="E2208" t="s">
        <v>121</v>
      </c>
      <c r="G2208" t="s">
        <v>1</v>
      </c>
      <c r="H2208" t="s">
        <v>206</v>
      </c>
      <c r="K2208" t="s">
        <v>185</v>
      </c>
      <c r="L2208" t="s">
        <v>122</v>
      </c>
      <c r="M2208" s="14">
        <v>44307</v>
      </c>
      <c r="N2208" s="14">
        <v>44307</v>
      </c>
      <c r="O2208">
        <v>0</v>
      </c>
      <c r="P2208">
        <v>-5112.76</v>
      </c>
      <c r="R2208">
        <v>2221513000</v>
      </c>
      <c r="S2208">
        <v>161001000</v>
      </c>
      <c r="V2208" t="s">
        <v>118</v>
      </c>
      <c r="W2208" t="s">
        <v>195</v>
      </c>
      <c r="X2208" t="s">
        <v>119</v>
      </c>
      <c r="Y2208">
        <v>4</v>
      </c>
      <c r="Z2208">
        <v>4</v>
      </c>
      <c r="AA2208">
        <v>2021</v>
      </c>
      <c r="AB2208">
        <v>5112.76</v>
      </c>
      <c r="AC2208" t="s">
        <v>16</v>
      </c>
      <c r="AD2208" t="s">
        <v>10</v>
      </c>
      <c r="AE2208">
        <v>2021</v>
      </c>
      <c r="AF2208">
        <v>2021</v>
      </c>
      <c r="AU2208"/>
    </row>
    <row r="2209" spans="1:47" x14ac:dyDescent="0.35">
      <c r="A2209" t="s">
        <v>175</v>
      </c>
      <c r="B2209" t="s">
        <v>39</v>
      </c>
      <c r="C2209" t="s">
        <v>149</v>
      </c>
      <c r="D2209" t="s">
        <v>150</v>
      </c>
      <c r="E2209" t="s">
        <v>121</v>
      </c>
      <c r="G2209" t="s">
        <v>1</v>
      </c>
      <c r="H2209" t="s">
        <v>206</v>
      </c>
      <c r="K2209" t="s">
        <v>185</v>
      </c>
      <c r="L2209" t="s">
        <v>122</v>
      </c>
      <c r="M2209" s="14">
        <v>44307</v>
      </c>
      <c r="N2209" s="14">
        <v>44307</v>
      </c>
      <c r="O2209">
        <v>0</v>
      </c>
      <c r="P2209">
        <v>-3237.24</v>
      </c>
      <c r="R2209">
        <v>2221506000</v>
      </c>
      <c r="S2209">
        <v>161026000</v>
      </c>
      <c r="V2209" t="s">
        <v>175</v>
      </c>
      <c r="W2209" t="s">
        <v>216</v>
      </c>
      <c r="X2209" t="s">
        <v>119</v>
      </c>
      <c r="Y2209">
        <v>4</v>
      </c>
      <c r="Z2209">
        <v>4</v>
      </c>
      <c r="AA2209">
        <v>2021</v>
      </c>
      <c r="AB2209">
        <v>3237.24</v>
      </c>
      <c r="AC2209" t="s">
        <v>16</v>
      </c>
      <c r="AD2209" t="s">
        <v>10</v>
      </c>
      <c r="AE2209">
        <v>2021</v>
      </c>
      <c r="AF2209">
        <v>2021</v>
      </c>
      <c r="AU2209"/>
    </row>
    <row r="2210" spans="1:47" x14ac:dyDescent="0.35">
      <c r="A2210" t="s">
        <v>160</v>
      </c>
      <c r="B2210" t="s">
        <v>25</v>
      </c>
      <c r="C2210" t="s">
        <v>149</v>
      </c>
      <c r="D2210" t="s">
        <v>159</v>
      </c>
      <c r="E2210" t="s">
        <v>162</v>
      </c>
      <c r="G2210" t="s">
        <v>1</v>
      </c>
      <c r="K2210" t="s">
        <v>185</v>
      </c>
      <c r="L2210" t="s">
        <v>122</v>
      </c>
      <c r="M2210" s="14">
        <v>44307</v>
      </c>
      <c r="N2210" s="14">
        <v>44307</v>
      </c>
      <c r="O2210">
        <v>0</v>
      </c>
      <c r="P2210">
        <v>139.51</v>
      </c>
      <c r="R2210">
        <v>2110672000</v>
      </c>
      <c r="S2210">
        <v>161600000</v>
      </c>
      <c r="V2210" t="s">
        <v>160</v>
      </c>
      <c r="W2210" t="s">
        <v>198</v>
      </c>
      <c r="X2210" t="s">
        <v>161</v>
      </c>
      <c r="Y2210">
        <v>4</v>
      </c>
      <c r="Z2210">
        <v>4</v>
      </c>
      <c r="AA2210">
        <v>2021</v>
      </c>
      <c r="AB2210">
        <v>139.51</v>
      </c>
      <c r="AC2210" t="s">
        <v>16</v>
      </c>
      <c r="AD2210" t="s">
        <v>72</v>
      </c>
      <c r="AE2210">
        <v>2021</v>
      </c>
      <c r="AF2210">
        <v>2021</v>
      </c>
      <c r="AU2210"/>
    </row>
    <row r="2211" spans="1:47" x14ac:dyDescent="0.35">
      <c r="A2211" t="s">
        <v>130</v>
      </c>
      <c r="B2211" t="s">
        <v>34</v>
      </c>
      <c r="C2211" t="s">
        <v>149</v>
      </c>
      <c r="D2211" t="s">
        <v>150</v>
      </c>
      <c r="E2211" t="s">
        <v>121</v>
      </c>
      <c r="G2211" t="s">
        <v>1</v>
      </c>
      <c r="H2211" t="s">
        <v>206</v>
      </c>
      <c r="K2211" t="s">
        <v>185</v>
      </c>
      <c r="L2211" t="s">
        <v>122</v>
      </c>
      <c r="M2211" s="14">
        <v>44307</v>
      </c>
      <c r="N2211" s="14">
        <v>44307</v>
      </c>
      <c r="O2211">
        <v>0</v>
      </c>
      <c r="P2211">
        <v>-16.440000000000001</v>
      </c>
      <c r="R2211">
        <v>2221511000</v>
      </c>
      <c r="S2211">
        <v>162000000</v>
      </c>
      <c r="V2211" t="s">
        <v>130</v>
      </c>
      <c r="W2211" t="s">
        <v>205</v>
      </c>
      <c r="X2211" t="s">
        <v>119</v>
      </c>
      <c r="Y2211">
        <v>4</v>
      </c>
      <c r="Z2211">
        <v>4</v>
      </c>
      <c r="AA2211">
        <v>2021</v>
      </c>
      <c r="AB2211">
        <v>16.440000000000001</v>
      </c>
      <c r="AC2211" t="s">
        <v>16</v>
      </c>
      <c r="AD2211" t="s">
        <v>10</v>
      </c>
      <c r="AE2211">
        <v>2021</v>
      </c>
      <c r="AF2211">
        <v>2021</v>
      </c>
      <c r="AU2211"/>
    </row>
    <row r="2212" spans="1:47" x14ac:dyDescent="0.35">
      <c r="A2212" t="s">
        <v>160</v>
      </c>
      <c r="B2212" t="s">
        <v>25</v>
      </c>
      <c r="C2212" t="s">
        <v>149</v>
      </c>
      <c r="D2212" t="s">
        <v>159</v>
      </c>
      <c r="E2212" t="s">
        <v>162</v>
      </c>
      <c r="G2212" t="s">
        <v>1</v>
      </c>
      <c r="K2212" t="s">
        <v>185</v>
      </c>
      <c r="L2212" t="s">
        <v>122</v>
      </c>
      <c r="M2212" s="14">
        <v>44307</v>
      </c>
      <c r="N2212" s="14">
        <v>44307</v>
      </c>
      <c r="O2212">
        <v>0</v>
      </c>
      <c r="P2212">
        <v>103.32</v>
      </c>
      <c r="R2212">
        <v>2110672000</v>
      </c>
      <c r="S2212">
        <v>161300000</v>
      </c>
      <c r="V2212" t="s">
        <v>160</v>
      </c>
      <c r="W2212" t="s">
        <v>192</v>
      </c>
      <c r="X2212" t="s">
        <v>161</v>
      </c>
      <c r="Y2212">
        <v>4</v>
      </c>
      <c r="Z2212">
        <v>4</v>
      </c>
      <c r="AA2212">
        <v>2021</v>
      </c>
      <c r="AB2212">
        <v>103.32</v>
      </c>
      <c r="AC2212" t="s">
        <v>16</v>
      </c>
      <c r="AD2212" t="s">
        <v>72</v>
      </c>
      <c r="AE2212">
        <v>2021</v>
      </c>
      <c r="AF2212">
        <v>2021</v>
      </c>
      <c r="AU2212"/>
    </row>
    <row r="2213" spans="1:47" x14ac:dyDescent="0.35">
      <c r="A2213" t="s">
        <v>193</v>
      </c>
      <c r="B2213" t="s">
        <v>29</v>
      </c>
      <c r="C2213" t="s">
        <v>149</v>
      </c>
      <c r="D2213" t="s">
        <v>159</v>
      </c>
      <c r="E2213" t="s">
        <v>162</v>
      </c>
      <c r="G2213" t="s">
        <v>1</v>
      </c>
      <c r="K2213" t="s">
        <v>185</v>
      </c>
      <c r="L2213" t="s">
        <v>122</v>
      </c>
      <c r="M2213" s="14">
        <v>44307</v>
      </c>
      <c r="N2213" s="14">
        <v>44307</v>
      </c>
      <c r="O2213">
        <v>0</v>
      </c>
      <c r="P2213">
        <v>50</v>
      </c>
      <c r="R2213">
        <v>2110700000</v>
      </c>
      <c r="S2213">
        <v>161020000</v>
      </c>
      <c r="V2213" t="s">
        <v>193</v>
      </c>
      <c r="W2213" t="s">
        <v>194</v>
      </c>
      <c r="X2213" t="s">
        <v>161</v>
      </c>
      <c r="Y2213">
        <v>4</v>
      </c>
      <c r="Z2213">
        <v>4</v>
      </c>
      <c r="AA2213">
        <v>2021</v>
      </c>
      <c r="AB2213">
        <v>50</v>
      </c>
      <c r="AC2213" t="s">
        <v>16</v>
      </c>
      <c r="AD2213" t="s">
        <v>72</v>
      </c>
      <c r="AE2213">
        <v>2021</v>
      </c>
      <c r="AF2213">
        <v>2021</v>
      </c>
      <c r="AU2213"/>
    </row>
    <row r="2214" spans="1:47" x14ac:dyDescent="0.35">
      <c r="A2214" t="s">
        <v>160</v>
      </c>
      <c r="B2214" t="s">
        <v>25</v>
      </c>
      <c r="C2214" t="s">
        <v>149</v>
      </c>
      <c r="D2214" t="s">
        <v>159</v>
      </c>
      <c r="E2214" t="s">
        <v>162</v>
      </c>
      <c r="G2214" t="s">
        <v>1</v>
      </c>
      <c r="K2214" t="s">
        <v>185</v>
      </c>
      <c r="L2214" t="s">
        <v>122</v>
      </c>
      <c r="M2214" s="14">
        <v>44307</v>
      </c>
      <c r="N2214" s="14">
        <v>44307</v>
      </c>
      <c r="O2214">
        <v>0</v>
      </c>
      <c r="P2214">
        <v>95.24</v>
      </c>
      <c r="R2214">
        <v>2110672000</v>
      </c>
      <c r="S2214">
        <v>161300000</v>
      </c>
      <c r="V2214" t="s">
        <v>160</v>
      </c>
      <c r="W2214" t="s">
        <v>192</v>
      </c>
      <c r="X2214" t="s">
        <v>161</v>
      </c>
      <c r="Y2214">
        <v>4</v>
      </c>
      <c r="Z2214">
        <v>4</v>
      </c>
      <c r="AA2214">
        <v>2021</v>
      </c>
      <c r="AB2214">
        <v>95.24</v>
      </c>
      <c r="AC2214" t="s">
        <v>16</v>
      </c>
      <c r="AD2214" t="s">
        <v>72</v>
      </c>
      <c r="AE2214">
        <v>2021</v>
      </c>
      <c r="AF2214">
        <v>2021</v>
      </c>
      <c r="AU2214"/>
    </row>
    <row r="2215" spans="1:47" x14ac:dyDescent="0.35">
      <c r="A2215" t="s">
        <v>193</v>
      </c>
      <c r="B2215" t="s">
        <v>29</v>
      </c>
      <c r="C2215" t="s">
        <v>149</v>
      </c>
      <c r="D2215" t="s">
        <v>159</v>
      </c>
      <c r="E2215" t="s">
        <v>162</v>
      </c>
      <c r="G2215" t="s">
        <v>1</v>
      </c>
      <c r="K2215" t="s">
        <v>185</v>
      </c>
      <c r="L2215" t="s">
        <v>122</v>
      </c>
      <c r="M2215" s="14">
        <v>44307</v>
      </c>
      <c r="N2215" s="14">
        <v>44307</v>
      </c>
      <c r="O2215">
        <v>0</v>
      </c>
      <c r="P2215">
        <v>119.05</v>
      </c>
      <c r="R2215">
        <v>2110700000</v>
      </c>
      <c r="S2215">
        <v>161900000</v>
      </c>
      <c r="V2215" t="s">
        <v>193</v>
      </c>
      <c r="W2215" t="s">
        <v>199</v>
      </c>
      <c r="X2215" t="s">
        <v>161</v>
      </c>
      <c r="Y2215">
        <v>4</v>
      </c>
      <c r="Z2215">
        <v>4</v>
      </c>
      <c r="AA2215">
        <v>2021</v>
      </c>
      <c r="AB2215">
        <v>119.05</v>
      </c>
      <c r="AC2215" t="s">
        <v>16</v>
      </c>
      <c r="AD2215" t="s">
        <v>72</v>
      </c>
      <c r="AE2215">
        <v>2021</v>
      </c>
      <c r="AF2215">
        <v>2021</v>
      </c>
      <c r="AU2215"/>
    </row>
    <row r="2216" spans="1:47" x14ac:dyDescent="0.35">
      <c r="A2216" t="s">
        <v>160</v>
      </c>
      <c r="B2216" t="s">
        <v>26</v>
      </c>
      <c r="C2216" t="s">
        <v>149</v>
      </c>
      <c r="D2216" t="s">
        <v>159</v>
      </c>
      <c r="E2216" t="s">
        <v>162</v>
      </c>
      <c r="G2216" t="s">
        <v>1</v>
      </c>
      <c r="K2216" t="s">
        <v>185</v>
      </c>
      <c r="L2216" t="s">
        <v>122</v>
      </c>
      <c r="M2216" s="14">
        <v>44307</v>
      </c>
      <c r="N2216" s="14">
        <v>44307</v>
      </c>
      <c r="O2216">
        <v>0</v>
      </c>
      <c r="P2216">
        <v>792.65</v>
      </c>
      <c r="R2216">
        <v>2110672000</v>
      </c>
      <c r="S2216">
        <v>161016000</v>
      </c>
      <c r="V2216" t="s">
        <v>160</v>
      </c>
      <c r="W2216" t="s">
        <v>201</v>
      </c>
      <c r="X2216" t="s">
        <v>161</v>
      </c>
      <c r="Y2216">
        <v>4</v>
      </c>
      <c r="Z2216">
        <v>4</v>
      </c>
      <c r="AA2216">
        <v>2021</v>
      </c>
      <c r="AB2216">
        <v>792.65</v>
      </c>
      <c r="AC2216" t="s">
        <v>16</v>
      </c>
      <c r="AD2216" t="s">
        <v>72</v>
      </c>
      <c r="AE2216">
        <v>2021</v>
      </c>
      <c r="AF2216">
        <v>2021</v>
      </c>
      <c r="AU2216"/>
    </row>
    <row r="2217" spans="1:47" x14ac:dyDescent="0.35">
      <c r="A2217" t="s">
        <v>130</v>
      </c>
      <c r="C2217" t="s">
        <v>149</v>
      </c>
      <c r="D2217" t="s">
        <v>150</v>
      </c>
      <c r="E2217" t="s">
        <v>121</v>
      </c>
      <c r="J2217" t="s">
        <v>6</v>
      </c>
      <c r="K2217" t="s">
        <v>185</v>
      </c>
      <c r="L2217" t="s">
        <v>122</v>
      </c>
      <c r="M2217" s="14">
        <v>44301</v>
      </c>
      <c r="N2217" s="14">
        <v>44307</v>
      </c>
      <c r="P2217">
        <v>3602.47</v>
      </c>
      <c r="X2217" t="s">
        <v>119</v>
      </c>
      <c r="Y2217">
        <v>4</v>
      </c>
      <c r="Z2217">
        <v>4</v>
      </c>
      <c r="AA2217">
        <v>2021</v>
      </c>
      <c r="AB2217">
        <v>0</v>
      </c>
      <c r="AC2217" t="s">
        <v>8</v>
      </c>
      <c r="AD2217" t="s">
        <v>8</v>
      </c>
      <c r="AE2217">
        <v>2021</v>
      </c>
      <c r="AF2217">
        <v>2021</v>
      </c>
      <c r="AU2217"/>
    </row>
    <row r="2218" spans="1:47" x14ac:dyDescent="0.35">
      <c r="A2218" t="s">
        <v>171</v>
      </c>
      <c r="C2218" t="s">
        <v>149</v>
      </c>
      <c r="D2218" t="s">
        <v>150</v>
      </c>
      <c r="E2218" t="s">
        <v>121</v>
      </c>
      <c r="I2218" t="s">
        <v>1</v>
      </c>
      <c r="J2218" t="s">
        <v>7</v>
      </c>
      <c r="K2218" t="s">
        <v>185</v>
      </c>
      <c r="L2218" t="s">
        <v>122</v>
      </c>
      <c r="M2218" s="14">
        <v>44293</v>
      </c>
      <c r="N2218" s="14">
        <v>44307</v>
      </c>
      <c r="P2218">
        <v>357142.86</v>
      </c>
      <c r="X2218" t="s">
        <v>137</v>
      </c>
      <c r="Y2218">
        <v>4</v>
      </c>
      <c r="Z2218">
        <v>4</v>
      </c>
      <c r="AA2218">
        <v>2021</v>
      </c>
      <c r="AB2218">
        <v>0</v>
      </c>
      <c r="AC2218" t="s">
        <v>8</v>
      </c>
      <c r="AD2218" t="s">
        <v>8</v>
      </c>
      <c r="AE2218">
        <v>2021</v>
      </c>
      <c r="AF2218">
        <v>2021</v>
      </c>
      <c r="AU2218"/>
    </row>
    <row r="2219" spans="1:47" x14ac:dyDescent="0.35">
      <c r="A2219" t="s">
        <v>130</v>
      </c>
      <c r="C2219" t="s">
        <v>149</v>
      </c>
      <c r="D2219" t="s">
        <v>150</v>
      </c>
      <c r="E2219" t="s">
        <v>162</v>
      </c>
      <c r="K2219" t="s">
        <v>185</v>
      </c>
      <c r="L2219" t="s">
        <v>122</v>
      </c>
      <c r="M2219" s="14">
        <v>44307</v>
      </c>
      <c r="N2219" s="14">
        <v>44307</v>
      </c>
      <c r="P2219">
        <v>360745.33</v>
      </c>
      <c r="X2219" t="s">
        <v>119</v>
      </c>
      <c r="Y2219">
        <v>4</v>
      </c>
      <c r="Z2219">
        <v>4</v>
      </c>
      <c r="AA2219">
        <v>2021</v>
      </c>
      <c r="AB2219">
        <v>0</v>
      </c>
      <c r="AC2219" t="s">
        <v>8</v>
      </c>
      <c r="AD2219" t="s">
        <v>8</v>
      </c>
      <c r="AE2219">
        <v>2021</v>
      </c>
      <c r="AF2219">
        <v>2021</v>
      </c>
      <c r="AU2219"/>
    </row>
    <row r="2220" spans="1:47" x14ac:dyDescent="0.35">
      <c r="A2220" t="s">
        <v>160</v>
      </c>
      <c r="B2220" t="s">
        <v>25</v>
      </c>
      <c r="C2220" t="s">
        <v>149</v>
      </c>
      <c r="D2220" t="s">
        <v>159</v>
      </c>
      <c r="E2220" t="s">
        <v>162</v>
      </c>
      <c r="G2220" t="s">
        <v>1</v>
      </c>
      <c r="K2220" t="s">
        <v>185</v>
      </c>
      <c r="L2220" t="s">
        <v>122</v>
      </c>
      <c r="M2220" s="14">
        <v>44308</v>
      </c>
      <c r="N2220" s="14">
        <v>44308</v>
      </c>
      <c r="O2220">
        <v>0</v>
      </c>
      <c r="P2220">
        <v>169.06</v>
      </c>
      <c r="R2220">
        <v>2110672000</v>
      </c>
      <c r="S2220">
        <v>161600000</v>
      </c>
      <c r="V2220" t="s">
        <v>160</v>
      </c>
      <c r="W2220" t="s">
        <v>198</v>
      </c>
      <c r="X2220" t="s">
        <v>161</v>
      </c>
      <c r="Y2220">
        <v>4</v>
      </c>
      <c r="Z2220">
        <v>4</v>
      </c>
      <c r="AA2220">
        <v>2021</v>
      </c>
      <c r="AB2220">
        <v>169.06</v>
      </c>
      <c r="AC2220" t="s">
        <v>16</v>
      </c>
      <c r="AD2220" t="s">
        <v>72</v>
      </c>
      <c r="AE2220">
        <v>2021</v>
      </c>
      <c r="AF2220">
        <v>2021</v>
      </c>
      <c r="AU2220"/>
    </row>
    <row r="2221" spans="1:47" x14ac:dyDescent="0.35">
      <c r="A2221" t="s">
        <v>133</v>
      </c>
      <c r="B2221" t="s">
        <v>41</v>
      </c>
      <c r="C2221" t="s">
        <v>149</v>
      </c>
      <c r="D2221" t="s">
        <v>150</v>
      </c>
      <c r="E2221" t="s">
        <v>121</v>
      </c>
      <c r="G2221" t="s">
        <v>1</v>
      </c>
      <c r="H2221" t="s">
        <v>206</v>
      </c>
      <c r="K2221" t="s">
        <v>185</v>
      </c>
      <c r="L2221" t="s">
        <v>122</v>
      </c>
      <c r="M2221" s="14">
        <v>44308</v>
      </c>
      <c r="N2221" s="14">
        <v>44308</v>
      </c>
      <c r="O2221">
        <v>0</v>
      </c>
      <c r="P2221">
        <v>-3622.31</v>
      </c>
      <c r="R2221">
        <v>2220110000</v>
      </c>
      <c r="S2221">
        <v>161001000</v>
      </c>
      <c r="V2221" t="s">
        <v>133</v>
      </c>
      <c r="W2221" t="s">
        <v>195</v>
      </c>
      <c r="X2221" t="s">
        <v>134</v>
      </c>
      <c r="Y2221">
        <v>4</v>
      </c>
      <c r="Z2221">
        <v>4</v>
      </c>
      <c r="AA2221">
        <v>2021</v>
      </c>
      <c r="AB2221">
        <v>3622.31</v>
      </c>
      <c r="AC2221" t="s">
        <v>16</v>
      </c>
      <c r="AD2221" t="s">
        <v>240</v>
      </c>
      <c r="AE2221">
        <v>2021</v>
      </c>
      <c r="AF2221">
        <v>2021</v>
      </c>
      <c r="AU2221"/>
    </row>
    <row r="2222" spans="1:47" x14ac:dyDescent="0.35">
      <c r="A2222" t="s">
        <v>133</v>
      </c>
      <c r="B2222" t="s">
        <v>42</v>
      </c>
      <c r="C2222" t="s">
        <v>149</v>
      </c>
      <c r="D2222" t="s">
        <v>150</v>
      </c>
      <c r="E2222" t="s">
        <v>121</v>
      </c>
      <c r="G2222" t="s">
        <v>1</v>
      </c>
      <c r="H2222" t="s">
        <v>206</v>
      </c>
      <c r="K2222" t="s">
        <v>185</v>
      </c>
      <c r="L2222" t="s">
        <v>122</v>
      </c>
      <c r="M2222" s="14">
        <v>44308</v>
      </c>
      <c r="N2222" s="14">
        <v>44308</v>
      </c>
      <c r="O2222">
        <v>0</v>
      </c>
      <c r="P2222">
        <v>-16190.48</v>
      </c>
      <c r="R2222">
        <v>2220120000</v>
      </c>
      <c r="S2222">
        <v>161001000</v>
      </c>
      <c r="V2222" t="s">
        <v>133</v>
      </c>
      <c r="W2222" t="s">
        <v>195</v>
      </c>
      <c r="X2222" t="s">
        <v>134</v>
      </c>
      <c r="Y2222">
        <v>4</v>
      </c>
      <c r="Z2222">
        <v>4</v>
      </c>
      <c r="AA2222">
        <v>2021</v>
      </c>
      <c r="AB2222">
        <v>16190.48</v>
      </c>
      <c r="AC2222" t="s">
        <v>16</v>
      </c>
      <c r="AD2222" t="s">
        <v>240</v>
      </c>
      <c r="AE2222">
        <v>2021</v>
      </c>
      <c r="AF2222">
        <v>2021</v>
      </c>
      <c r="AU2222"/>
    </row>
    <row r="2223" spans="1:47" x14ac:dyDescent="0.35">
      <c r="A2223" t="s">
        <v>160</v>
      </c>
      <c r="B2223" t="s">
        <v>50</v>
      </c>
      <c r="C2223" t="s">
        <v>149</v>
      </c>
      <c r="D2223" t="s">
        <v>159</v>
      </c>
      <c r="E2223" t="s">
        <v>162</v>
      </c>
      <c r="G2223" t="s">
        <v>1</v>
      </c>
      <c r="K2223" t="s">
        <v>185</v>
      </c>
      <c r="L2223" t="s">
        <v>122</v>
      </c>
      <c r="M2223" s="14">
        <v>44308</v>
      </c>
      <c r="N2223" s="14">
        <v>44308</v>
      </c>
      <c r="O2223">
        <v>0</v>
      </c>
      <c r="P2223">
        <v>3084.57</v>
      </c>
      <c r="R2223">
        <v>2110672000</v>
      </c>
      <c r="S2223">
        <v>162300000</v>
      </c>
      <c r="V2223" t="s">
        <v>160</v>
      </c>
      <c r="W2223" t="s">
        <v>209</v>
      </c>
      <c r="X2223" t="s">
        <v>161</v>
      </c>
      <c r="Y2223">
        <v>4</v>
      </c>
      <c r="Z2223">
        <v>4</v>
      </c>
      <c r="AA2223">
        <v>2021</v>
      </c>
      <c r="AB2223">
        <v>3084.57</v>
      </c>
      <c r="AC2223" t="s">
        <v>16</v>
      </c>
      <c r="AD2223" t="s">
        <v>72</v>
      </c>
      <c r="AE2223">
        <v>2021</v>
      </c>
      <c r="AF2223">
        <v>2021</v>
      </c>
      <c r="AU2223"/>
    </row>
    <row r="2224" spans="1:47" x14ac:dyDescent="0.35">
      <c r="A2224" t="s">
        <v>160</v>
      </c>
      <c r="B2224" t="s">
        <v>25</v>
      </c>
      <c r="C2224" t="s">
        <v>149</v>
      </c>
      <c r="D2224" t="s">
        <v>159</v>
      </c>
      <c r="E2224" t="s">
        <v>162</v>
      </c>
      <c r="G2224" t="s">
        <v>1</v>
      </c>
      <c r="K2224" t="s">
        <v>185</v>
      </c>
      <c r="L2224" t="s">
        <v>122</v>
      </c>
      <c r="M2224" s="14">
        <v>44308</v>
      </c>
      <c r="N2224" s="14">
        <v>44308</v>
      </c>
      <c r="O2224">
        <v>0</v>
      </c>
      <c r="P2224">
        <v>135.21</v>
      </c>
      <c r="R2224">
        <v>2110672000</v>
      </c>
      <c r="S2224">
        <v>161300000</v>
      </c>
      <c r="V2224" t="s">
        <v>160</v>
      </c>
      <c r="W2224" t="s">
        <v>192</v>
      </c>
      <c r="X2224" t="s">
        <v>161</v>
      </c>
      <c r="Y2224">
        <v>4</v>
      </c>
      <c r="Z2224">
        <v>4</v>
      </c>
      <c r="AA2224">
        <v>2021</v>
      </c>
      <c r="AB2224">
        <v>135.21</v>
      </c>
      <c r="AC2224" t="s">
        <v>16</v>
      </c>
      <c r="AD2224" t="s">
        <v>72</v>
      </c>
      <c r="AE2224">
        <v>2021</v>
      </c>
      <c r="AF2224">
        <v>2021</v>
      </c>
      <c r="AU2224"/>
    </row>
    <row r="2225" spans="1:47" x14ac:dyDescent="0.35">
      <c r="A2225" t="s">
        <v>160</v>
      </c>
      <c r="B2225" t="s">
        <v>35</v>
      </c>
      <c r="C2225" t="s">
        <v>149</v>
      </c>
      <c r="D2225" t="s">
        <v>159</v>
      </c>
      <c r="E2225" t="s">
        <v>162</v>
      </c>
      <c r="G2225" t="s">
        <v>1</v>
      </c>
      <c r="K2225" t="s">
        <v>185</v>
      </c>
      <c r="L2225" t="s">
        <v>122</v>
      </c>
      <c r="M2225" s="14">
        <v>44308</v>
      </c>
      <c r="N2225" s="14">
        <v>44308</v>
      </c>
      <c r="O2225">
        <v>0</v>
      </c>
      <c r="P2225">
        <v>409.16</v>
      </c>
      <c r="R2225">
        <v>2110672000</v>
      </c>
      <c r="S2225">
        <v>161020000</v>
      </c>
      <c r="V2225" t="s">
        <v>160</v>
      </c>
      <c r="W2225" t="s">
        <v>194</v>
      </c>
      <c r="X2225" t="s">
        <v>161</v>
      </c>
      <c r="Y2225">
        <v>4</v>
      </c>
      <c r="Z2225">
        <v>4</v>
      </c>
      <c r="AA2225">
        <v>2021</v>
      </c>
      <c r="AB2225">
        <v>409.16</v>
      </c>
      <c r="AC2225" t="s">
        <v>16</v>
      </c>
      <c r="AD2225" t="s">
        <v>72</v>
      </c>
      <c r="AE2225">
        <v>2021</v>
      </c>
      <c r="AF2225">
        <v>2021</v>
      </c>
      <c r="AU2225"/>
    </row>
    <row r="2226" spans="1:47" x14ac:dyDescent="0.35">
      <c r="A2226" t="s">
        <v>193</v>
      </c>
      <c r="B2226" t="s">
        <v>29</v>
      </c>
      <c r="C2226" t="s">
        <v>149</v>
      </c>
      <c r="D2226" t="s">
        <v>159</v>
      </c>
      <c r="E2226" t="s">
        <v>162</v>
      </c>
      <c r="G2226" t="s">
        <v>1</v>
      </c>
      <c r="K2226" t="s">
        <v>185</v>
      </c>
      <c r="L2226" t="s">
        <v>122</v>
      </c>
      <c r="M2226" s="14">
        <v>44308</v>
      </c>
      <c r="N2226" s="14">
        <v>44308</v>
      </c>
      <c r="O2226">
        <v>0</v>
      </c>
      <c r="P2226">
        <v>61.9</v>
      </c>
      <c r="R2226">
        <v>2110700000</v>
      </c>
      <c r="S2226">
        <v>162100000</v>
      </c>
      <c r="V2226" t="s">
        <v>193</v>
      </c>
      <c r="W2226" t="s">
        <v>214</v>
      </c>
      <c r="X2226" t="s">
        <v>161</v>
      </c>
      <c r="Y2226">
        <v>4</v>
      </c>
      <c r="Z2226">
        <v>4</v>
      </c>
      <c r="AA2226">
        <v>2021</v>
      </c>
      <c r="AB2226">
        <v>61.9</v>
      </c>
      <c r="AC2226" t="s">
        <v>16</v>
      </c>
      <c r="AD2226" t="s">
        <v>72</v>
      </c>
      <c r="AE2226">
        <v>2021</v>
      </c>
      <c r="AF2226">
        <v>2021</v>
      </c>
      <c r="AU2226"/>
    </row>
    <row r="2227" spans="1:47" x14ac:dyDescent="0.35">
      <c r="A2227" t="s">
        <v>160</v>
      </c>
      <c r="B2227" t="s">
        <v>25</v>
      </c>
      <c r="C2227" t="s">
        <v>149</v>
      </c>
      <c r="D2227" t="s">
        <v>159</v>
      </c>
      <c r="E2227" t="s">
        <v>162</v>
      </c>
      <c r="G2227" t="s">
        <v>1</v>
      </c>
      <c r="K2227" t="s">
        <v>185</v>
      </c>
      <c r="L2227" t="s">
        <v>122</v>
      </c>
      <c r="M2227" s="14">
        <v>44308</v>
      </c>
      <c r="N2227" s="14">
        <v>44308</v>
      </c>
      <c r="O2227">
        <v>0</v>
      </c>
      <c r="P2227">
        <v>385.43</v>
      </c>
      <c r="R2227">
        <v>2110672000</v>
      </c>
      <c r="S2227">
        <v>162000000</v>
      </c>
      <c r="V2227" t="s">
        <v>160</v>
      </c>
      <c r="W2227" t="s">
        <v>205</v>
      </c>
      <c r="X2227" t="s">
        <v>161</v>
      </c>
      <c r="Y2227">
        <v>4</v>
      </c>
      <c r="Z2227">
        <v>4</v>
      </c>
      <c r="AA2227">
        <v>2021</v>
      </c>
      <c r="AB2227">
        <v>385.43</v>
      </c>
      <c r="AC2227" t="s">
        <v>16</v>
      </c>
      <c r="AD2227" t="s">
        <v>72</v>
      </c>
      <c r="AE2227">
        <v>2021</v>
      </c>
      <c r="AF2227">
        <v>2021</v>
      </c>
      <c r="AU2227"/>
    </row>
    <row r="2228" spans="1:47" x14ac:dyDescent="0.35">
      <c r="A2228" t="s">
        <v>193</v>
      </c>
      <c r="B2228" t="s">
        <v>29</v>
      </c>
      <c r="C2228" t="s">
        <v>149</v>
      </c>
      <c r="D2228" t="s">
        <v>159</v>
      </c>
      <c r="E2228" t="s">
        <v>162</v>
      </c>
      <c r="G2228" t="s">
        <v>1</v>
      </c>
      <c r="K2228" t="s">
        <v>185</v>
      </c>
      <c r="L2228" t="s">
        <v>122</v>
      </c>
      <c r="M2228" s="14">
        <v>44308</v>
      </c>
      <c r="N2228" s="14">
        <v>44308</v>
      </c>
      <c r="O2228">
        <v>0</v>
      </c>
      <c r="P2228">
        <v>190.48</v>
      </c>
      <c r="R2228">
        <v>2110700000</v>
      </c>
      <c r="S2228">
        <v>162100000</v>
      </c>
      <c r="V2228" t="s">
        <v>193</v>
      </c>
      <c r="W2228" t="s">
        <v>214</v>
      </c>
      <c r="X2228" t="s">
        <v>161</v>
      </c>
      <c r="Y2228">
        <v>4</v>
      </c>
      <c r="Z2228">
        <v>4</v>
      </c>
      <c r="AA2228">
        <v>2021</v>
      </c>
      <c r="AB2228">
        <v>190.48</v>
      </c>
      <c r="AC2228" t="s">
        <v>16</v>
      </c>
      <c r="AD2228" t="s">
        <v>72</v>
      </c>
      <c r="AE2228">
        <v>2021</v>
      </c>
      <c r="AF2228">
        <v>2021</v>
      </c>
      <c r="AU2228"/>
    </row>
    <row r="2229" spans="1:47" x14ac:dyDescent="0.35">
      <c r="A2229" t="s">
        <v>193</v>
      </c>
      <c r="B2229" t="s">
        <v>29</v>
      </c>
      <c r="C2229" t="s">
        <v>149</v>
      </c>
      <c r="D2229" t="s">
        <v>159</v>
      </c>
      <c r="E2229" t="s">
        <v>162</v>
      </c>
      <c r="G2229" t="s">
        <v>1</v>
      </c>
      <c r="K2229" t="s">
        <v>185</v>
      </c>
      <c r="L2229" t="s">
        <v>122</v>
      </c>
      <c r="M2229" s="14">
        <v>44308</v>
      </c>
      <c r="N2229" s="14">
        <v>44308</v>
      </c>
      <c r="O2229">
        <v>0</v>
      </c>
      <c r="P2229">
        <v>97.62</v>
      </c>
      <c r="R2229">
        <v>2110700000</v>
      </c>
      <c r="S2229">
        <v>161800000</v>
      </c>
      <c r="V2229" t="s">
        <v>193</v>
      </c>
      <c r="W2229" t="s">
        <v>197</v>
      </c>
      <c r="X2229" t="s">
        <v>161</v>
      </c>
      <c r="Y2229">
        <v>4</v>
      </c>
      <c r="Z2229">
        <v>4</v>
      </c>
      <c r="AA2229">
        <v>2021</v>
      </c>
      <c r="AB2229">
        <v>97.62</v>
      </c>
      <c r="AC2229" t="s">
        <v>16</v>
      </c>
      <c r="AD2229" t="s">
        <v>72</v>
      </c>
      <c r="AE2229">
        <v>2021</v>
      </c>
      <c r="AF2229">
        <v>2021</v>
      </c>
      <c r="AU2229"/>
    </row>
    <row r="2230" spans="1:47" x14ac:dyDescent="0.35">
      <c r="A2230" t="s">
        <v>148</v>
      </c>
      <c r="C2230" t="s">
        <v>149</v>
      </c>
      <c r="D2230" t="s">
        <v>150</v>
      </c>
      <c r="E2230" t="s">
        <v>162</v>
      </c>
      <c r="K2230" t="s">
        <v>185</v>
      </c>
      <c r="L2230" t="s">
        <v>122</v>
      </c>
      <c r="M2230" s="14">
        <v>44308</v>
      </c>
      <c r="N2230" s="14">
        <v>44308</v>
      </c>
      <c r="P2230">
        <v>136134.38</v>
      </c>
      <c r="X2230" t="s">
        <v>152</v>
      </c>
      <c r="Y2230">
        <v>4</v>
      </c>
      <c r="Z2230">
        <v>4</v>
      </c>
      <c r="AA2230">
        <v>2021</v>
      </c>
      <c r="AB2230">
        <v>0</v>
      </c>
      <c r="AC2230" t="s">
        <v>8</v>
      </c>
      <c r="AD2230" t="s">
        <v>8</v>
      </c>
      <c r="AE2230">
        <v>2021</v>
      </c>
      <c r="AF2230">
        <v>2021</v>
      </c>
      <c r="AU2230"/>
    </row>
    <row r="2231" spans="1:47" x14ac:dyDescent="0.35">
      <c r="A2231" t="s">
        <v>148</v>
      </c>
      <c r="C2231" t="s">
        <v>149</v>
      </c>
      <c r="D2231" t="s">
        <v>150</v>
      </c>
      <c r="E2231" t="s">
        <v>121</v>
      </c>
      <c r="J2231" t="s">
        <v>6</v>
      </c>
      <c r="K2231" t="s">
        <v>185</v>
      </c>
      <c r="L2231" t="s">
        <v>122</v>
      </c>
      <c r="M2231" s="14">
        <v>44301</v>
      </c>
      <c r="N2231" s="14">
        <v>44308</v>
      </c>
      <c r="P2231">
        <v>136134.38</v>
      </c>
      <c r="X2231" t="s">
        <v>152</v>
      </c>
      <c r="Y2231">
        <v>4</v>
      </c>
      <c r="Z2231">
        <v>4</v>
      </c>
      <c r="AA2231">
        <v>2021</v>
      </c>
      <c r="AB2231">
        <v>0</v>
      </c>
      <c r="AC2231" t="s">
        <v>8</v>
      </c>
      <c r="AD2231" t="s">
        <v>8</v>
      </c>
      <c r="AE2231">
        <v>2021</v>
      </c>
      <c r="AF2231">
        <v>2021</v>
      </c>
      <c r="AU2231"/>
    </row>
    <row r="2232" spans="1:47" x14ac:dyDescent="0.35">
      <c r="A2232" t="s">
        <v>160</v>
      </c>
      <c r="B2232" t="s">
        <v>28</v>
      </c>
      <c r="C2232" t="s">
        <v>149</v>
      </c>
      <c r="D2232" t="s">
        <v>159</v>
      </c>
      <c r="E2232" t="s">
        <v>162</v>
      </c>
      <c r="G2232" t="s">
        <v>1</v>
      </c>
      <c r="K2232" t="s">
        <v>185</v>
      </c>
      <c r="L2232" t="s">
        <v>122</v>
      </c>
      <c r="M2232" s="14">
        <v>44309</v>
      </c>
      <c r="N2232" s="14">
        <v>44309</v>
      </c>
      <c r="O2232">
        <v>0</v>
      </c>
      <c r="P2232">
        <v>85.39</v>
      </c>
      <c r="R2232">
        <v>2110672000</v>
      </c>
      <c r="S2232">
        <v>161800000</v>
      </c>
      <c r="V2232" t="s">
        <v>160</v>
      </c>
      <c r="W2232" t="s">
        <v>197</v>
      </c>
      <c r="X2232" t="s">
        <v>161</v>
      </c>
      <c r="Y2232">
        <v>4</v>
      </c>
      <c r="Z2232">
        <v>4</v>
      </c>
      <c r="AA2232">
        <v>2021</v>
      </c>
      <c r="AB2232">
        <v>85.39</v>
      </c>
      <c r="AC2232" t="s">
        <v>16</v>
      </c>
      <c r="AD2232" t="s">
        <v>72</v>
      </c>
      <c r="AE2232">
        <v>2021</v>
      </c>
      <c r="AF2232">
        <v>2021</v>
      </c>
      <c r="AU2232"/>
    </row>
    <row r="2233" spans="1:47" x14ac:dyDescent="0.35">
      <c r="A2233" t="s">
        <v>160</v>
      </c>
      <c r="B2233" t="s">
        <v>35</v>
      </c>
      <c r="C2233" t="s">
        <v>149</v>
      </c>
      <c r="D2233" t="s">
        <v>159</v>
      </c>
      <c r="E2233" t="s">
        <v>162</v>
      </c>
      <c r="G2233" t="s">
        <v>1</v>
      </c>
      <c r="K2233" t="s">
        <v>185</v>
      </c>
      <c r="L2233" t="s">
        <v>122</v>
      </c>
      <c r="M2233" s="14">
        <v>44309</v>
      </c>
      <c r="N2233" s="14">
        <v>44309</v>
      </c>
      <c r="O2233">
        <v>0</v>
      </c>
      <c r="P2233">
        <v>5.18</v>
      </c>
      <c r="R2233">
        <v>2110672000</v>
      </c>
      <c r="S2233">
        <v>161021000</v>
      </c>
      <c r="V2233" t="s">
        <v>160</v>
      </c>
      <c r="W2233" t="s">
        <v>215</v>
      </c>
      <c r="X2233" t="s">
        <v>161</v>
      </c>
      <c r="Y2233">
        <v>4</v>
      </c>
      <c r="Z2233">
        <v>4</v>
      </c>
      <c r="AA2233">
        <v>2021</v>
      </c>
      <c r="AB2233">
        <v>5.18</v>
      </c>
      <c r="AC2233" t="s">
        <v>16</v>
      </c>
      <c r="AD2233" t="s">
        <v>72</v>
      </c>
      <c r="AE2233">
        <v>2021</v>
      </c>
      <c r="AF2233">
        <v>2021</v>
      </c>
      <c r="AU2233"/>
    </row>
    <row r="2234" spans="1:47" x14ac:dyDescent="0.35">
      <c r="A2234" t="s">
        <v>160</v>
      </c>
      <c r="B2234" t="s">
        <v>35</v>
      </c>
      <c r="C2234" t="s">
        <v>149</v>
      </c>
      <c r="D2234" t="s">
        <v>159</v>
      </c>
      <c r="E2234" t="s">
        <v>162</v>
      </c>
      <c r="G2234" t="s">
        <v>1</v>
      </c>
      <c r="K2234" t="s">
        <v>185</v>
      </c>
      <c r="L2234" t="s">
        <v>122</v>
      </c>
      <c r="M2234" s="14">
        <v>44309</v>
      </c>
      <c r="N2234" s="14">
        <v>44309</v>
      </c>
      <c r="O2234">
        <v>0</v>
      </c>
      <c r="P2234">
        <v>205.87</v>
      </c>
      <c r="R2234">
        <v>2110672000</v>
      </c>
      <c r="S2234">
        <v>161800000</v>
      </c>
      <c r="V2234" t="s">
        <v>160</v>
      </c>
      <c r="W2234" t="s">
        <v>197</v>
      </c>
      <c r="X2234" t="s">
        <v>161</v>
      </c>
      <c r="Y2234">
        <v>4</v>
      </c>
      <c r="Z2234">
        <v>4</v>
      </c>
      <c r="AA2234">
        <v>2021</v>
      </c>
      <c r="AB2234">
        <v>205.87</v>
      </c>
      <c r="AC2234" t="s">
        <v>16</v>
      </c>
      <c r="AD2234" t="s">
        <v>72</v>
      </c>
      <c r="AE2234">
        <v>2021</v>
      </c>
      <c r="AF2234">
        <v>2021</v>
      </c>
      <c r="AU2234"/>
    </row>
    <row r="2235" spans="1:47" x14ac:dyDescent="0.35">
      <c r="A2235" t="s">
        <v>155</v>
      </c>
      <c r="B2235" t="s">
        <v>32</v>
      </c>
      <c r="C2235" t="s">
        <v>149</v>
      </c>
      <c r="D2235" t="s">
        <v>150</v>
      </c>
      <c r="E2235" t="s">
        <v>121</v>
      </c>
      <c r="G2235" t="s">
        <v>1</v>
      </c>
      <c r="H2235" t="s">
        <v>206</v>
      </c>
      <c r="K2235" t="s">
        <v>185</v>
      </c>
      <c r="L2235" t="s">
        <v>122</v>
      </c>
      <c r="M2235" s="14">
        <v>44309</v>
      </c>
      <c r="N2235" s="14">
        <v>44309</v>
      </c>
      <c r="O2235">
        <v>0</v>
      </c>
      <c r="P2235">
        <v>-39935.01</v>
      </c>
      <c r="R2235">
        <v>2220610000</v>
      </c>
      <c r="S2235">
        <v>161012000</v>
      </c>
      <c r="V2235" t="s">
        <v>155</v>
      </c>
      <c r="W2235" t="s">
        <v>213</v>
      </c>
      <c r="X2235" t="s">
        <v>156</v>
      </c>
      <c r="Y2235">
        <v>4</v>
      </c>
      <c r="Z2235">
        <v>4</v>
      </c>
      <c r="AA2235">
        <v>2021</v>
      </c>
      <c r="AB2235">
        <v>39935.01</v>
      </c>
      <c r="AC2235" t="s">
        <v>16</v>
      </c>
      <c r="AD2235" t="s">
        <v>10</v>
      </c>
      <c r="AE2235">
        <v>2021</v>
      </c>
      <c r="AF2235">
        <v>2021</v>
      </c>
      <c r="AU2235"/>
    </row>
    <row r="2236" spans="1:47" x14ac:dyDescent="0.35">
      <c r="A2236" t="s">
        <v>155</v>
      </c>
      <c r="B2236" t="s">
        <v>49</v>
      </c>
      <c r="C2236" t="s">
        <v>149</v>
      </c>
      <c r="D2236" t="s">
        <v>150</v>
      </c>
      <c r="E2236" t="s">
        <v>121</v>
      </c>
      <c r="G2236" t="s">
        <v>1</v>
      </c>
      <c r="H2236" t="s">
        <v>206</v>
      </c>
      <c r="K2236" t="s">
        <v>185</v>
      </c>
      <c r="L2236" t="s">
        <v>122</v>
      </c>
      <c r="M2236" s="14">
        <v>44309</v>
      </c>
      <c r="N2236" s="14">
        <v>44309</v>
      </c>
      <c r="O2236">
        <v>0</v>
      </c>
      <c r="P2236">
        <v>-19588.8</v>
      </c>
      <c r="R2236">
        <v>2220620000</v>
      </c>
      <c r="S2236">
        <v>161012000</v>
      </c>
      <c r="V2236" t="s">
        <v>155</v>
      </c>
      <c r="W2236" t="s">
        <v>213</v>
      </c>
      <c r="X2236" t="s">
        <v>156</v>
      </c>
      <c r="Y2236">
        <v>4</v>
      </c>
      <c r="Z2236">
        <v>4</v>
      </c>
      <c r="AA2236">
        <v>2021</v>
      </c>
      <c r="AB2236">
        <v>19588.8</v>
      </c>
      <c r="AC2236" t="s">
        <v>16</v>
      </c>
      <c r="AD2236" t="s">
        <v>10</v>
      </c>
      <c r="AE2236">
        <v>2021</v>
      </c>
      <c r="AF2236">
        <v>2021</v>
      </c>
      <c r="AU2236"/>
    </row>
    <row r="2237" spans="1:47" x14ac:dyDescent="0.35">
      <c r="A2237" t="s">
        <v>160</v>
      </c>
      <c r="B2237" t="s">
        <v>26</v>
      </c>
      <c r="C2237" t="s">
        <v>149</v>
      </c>
      <c r="D2237" t="s">
        <v>159</v>
      </c>
      <c r="E2237" t="s">
        <v>162</v>
      </c>
      <c r="G2237" t="s">
        <v>1</v>
      </c>
      <c r="K2237" t="s">
        <v>185</v>
      </c>
      <c r="L2237" t="s">
        <v>122</v>
      </c>
      <c r="M2237" s="14">
        <v>44309</v>
      </c>
      <c r="N2237" s="14">
        <v>44309</v>
      </c>
      <c r="O2237">
        <v>0</v>
      </c>
      <c r="P2237">
        <v>920.25</v>
      </c>
      <c r="R2237">
        <v>2110672000</v>
      </c>
      <c r="S2237">
        <v>162600000</v>
      </c>
      <c r="V2237" t="s">
        <v>160</v>
      </c>
      <c r="W2237" t="s">
        <v>196</v>
      </c>
      <c r="X2237" t="s">
        <v>161</v>
      </c>
      <c r="Y2237">
        <v>4</v>
      </c>
      <c r="Z2237">
        <v>4</v>
      </c>
      <c r="AA2237">
        <v>2021</v>
      </c>
      <c r="AB2237">
        <v>920.25</v>
      </c>
      <c r="AC2237" t="s">
        <v>16</v>
      </c>
      <c r="AD2237" t="s">
        <v>72</v>
      </c>
      <c r="AE2237">
        <v>2021</v>
      </c>
      <c r="AF2237">
        <v>2021</v>
      </c>
      <c r="AU2237"/>
    </row>
    <row r="2238" spans="1:47" x14ac:dyDescent="0.35">
      <c r="A2238" t="s">
        <v>160</v>
      </c>
      <c r="B2238" t="s">
        <v>25</v>
      </c>
      <c r="C2238" t="s">
        <v>149</v>
      </c>
      <c r="D2238" t="s">
        <v>159</v>
      </c>
      <c r="E2238" t="s">
        <v>162</v>
      </c>
      <c r="G2238" t="s">
        <v>1</v>
      </c>
      <c r="K2238" t="s">
        <v>185</v>
      </c>
      <c r="L2238" t="s">
        <v>122</v>
      </c>
      <c r="M2238" s="14">
        <v>44309</v>
      </c>
      <c r="N2238" s="14">
        <v>44309</v>
      </c>
      <c r="O2238">
        <v>0</v>
      </c>
      <c r="P2238">
        <v>732.36</v>
      </c>
      <c r="R2238">
        <v>2110672000</v>
      </c>
      <c r="S2238">
        <v>161300000</v>
      </c>
      <c r="V2238" t="s">
        <v>160</v>
      </c>
      <c r="W2238" t="s">
        <v>192</v>
      </c>
      <c r="X2238" t="s">
        <v>161</v>
      </c>
      <c r="Y2238">
        <v>4</v>
      </c>
      <c r="Z2238">
        <v>4</v>
      </c>
      <c r="AA2238">
        <v>2021</v>
      </c>
      <c r="AB2238">
        <v>732.36</v>
      </c>
      <c r="AC2238" t="s">
        <v>16</v>
      </c>
      <c r="AD2238" t="s">
        <v>72</v>
      </c>
      <c r="AE2238">
        <v>2021</v>
      </c>
      <c r="AF2238">
        <v>2021</v>
      </c>
      <c r="AU2238"/>
    </row>
    <row r="2239" spans="1:47" x14ac:dyDescent="0.35">
      <c r="A2239" t="s">
        <v>160</v>
      </c>
      <c r="B2239" t="s">
        <v>25</v>
      </c>
      <c r="C2239" t="s">
        <v>149</v>
      </c>
      <c r="D2239" t="s">
        <v>159</v>
      </c>
      <c r="E2239" t="s">
        <v>162</v>
      </c>
      <c r="G2239" t="s">
        <v>1</v>
      </c>
      <c r="K2239" t="s">
        <v>185</v>
      </c>
      <c r="L2239" t="s">
        <v>122</v>
      </c>
      <c r="M2239" s="14">
        <v>44309</v>
      </c>
      <c r="N2239" s="14">
        <v>44309</v>
      </c>
      <c r="O2239">
        <v>0</v>
      </c>
      <c r="P2239">
        <v>162.30000000000001</v>
      </c>
      <c r="R2239">
        <v>2110672000</v>
      </c>
      <c r="S2239">
        <v>161300000</v>
      </c>
      <c r="V2239" t="s">
        <v>160</v>
      </c>
      <c r="W2239" t="s">
        <v>192</v>
      </c>
      <c r="X2239" t="s">
        <v>161</v>
      </c>
      <c r="Y2239">
        <v>4</v>
      </c>
      <c r="Z2239">
        <v>4</v>
      </c>
      <c r="AA2239">
        <v>2021</v>
      </c>
      <c r="AB2239">
        <v>162.30000000000001</v>
      </c>
      <c r="AC2239" t="s">
        <v>16</v>
      </c>
      <c r="AD2239" t="s">
        <v>72</v>
      </c>
      <c r="AE2239">
        <v>2021</v>
      </c>
      <c r="AF2239">
        <v>2021</v>
      </c>
      <c r="AU2239"/>
    </row>
    <row r="2240" spans="1:47" x14ac:dyDescent="0.35">
      <c r="A2240" t="s">
        <v>203</v>
      </c>
      <c r="B2240" t="s">
        <v>51</v>
      </c>
      <c r="C2240" t="s">
        <v>149</v>
      </c>
      <c r="D2240" t="s">
        <v>150</v>
      </c>
      <c r="E2240" t="s">
        <v>121</v>
      </c>
      <c r="G2240" t="s">
        <v>1</v>
      </c>
      <c r="H2240" t="s">
        <v>206</v>
      </c>
      <c r="K2240" t="s">
        <v>185</v>
      </c>
      <c r="L2240" t="s">
        <v>122</v>
      </c>
      <c r="M2240" s="14">
        <v>44309</v>
      </c>
      <c r="N2240" s="14">
        <v>44309</v>
      </c>
      <c r="O2240">
        <v>0</v>
      </c>
      <c r="P2240">
        <v>-748028.28</v>
      </c>
      <c r="R2240">
        <v>2220141000</v>
      </c>
      <c r="S2240">
        <v>161020000</v>
      </c>
      <c r="V2240" t="s">
        <v>203</v>
      </c>
      <c r="W2240" t="s">
        <v>194</v>
      </c>
      <c r="X2240" t="s">
        <v>134</v>
      </c>
      <c r="Y2240">
        <v>4</v>
      </c>
      <c r="Z2240">
        <v>4</v>
      </c>
      <c r="AA2240">
        <v>2021</v>
      </c>
      <c r="AB2240">
        <v>748028.28</v>
      </c>
      <c r="AC2240" t="s">
        <v>16</v>
      </c>
      <c r="AD2240" t="s">
        <v>10</v>
      </c>
      <c r="AE2240">
        <v>2021</v>
      </c>
      <c r="AF2240">
        <v>2021</v>
      </c>
      <c r="AU2240"/>
    </row>
    <row r="2241" spans="1:47" x14ac:dyDescent="0.35">
      <c r="A2241" t="s">
        <v>203</v>
      </c>
      <c r="B2241" t="s">
        <v>52</v>
      </c>
      <c r="C2241" t="s">
        <v>149</v>
      </c>
      <c r="D2241" t="s">
        <v>150</v>
      </c>
      <c r="E2241" t="s">
        <v>121</v>
      </c>
      <c r="G2241" t="s">
        <v>1</v>
      </c>
      <c r="H2241" t="s">
        <v>206</v>
      </c>
      <c r="K2241" t="s">
        <v>185</v>
      </c>
      <c r="L2241" t="s">
        <v>122</v>
      </c>
      <c r="M2241" s="14">
        <v>44309</v>
      </c>
      <c r="N2241" s="14">
        <v>44309</v>
      </c>
      <c r="O2241">
        <v>0</v>
      </c>
      <c r="P2241">
        <v>-8523.81</v>
      </c>
      <c r="R2241">
        <v>2220142000</v>
      </c>
      <c r="S2241">
        <v>161020000</v>
      </c>
      <c r="V2241" t="s">
        <v>203</v>
      </c>
      <c r="W2241" t="s">
        <v>194</v>
      </c>
      <c r="X2241" t="s">
        <v>134</v>
      </c>
      <c r="Y2241">
        <v>4</v>
      </c>
      <c r="Z2241">
        <v>4</v>
      </c>
      <c r="AA2241">
        <v>2021</v>
      </c>
      <c r="AB2241">
        <v>8523.81</v>
      </c>
      <c r="AC2241" t="s">
        <v>16</v>
      </c>
      <c r="AD2241" t="s">
        <v>10</v>
      </c>
      <c r="AE2241">
        <v>2021</v>
      </c>
      <c r="AF2241">
        <v>2021</v>
      </c>
      <c r="AU2241"/>
    </row>
    <row r="2242" spans="1:47" x14ac:dyDescent="0.35">
      <c r="A2242" t="s">
        <v>160</v>
      </c>
      <c r="B2242" t="s">
        <v>35</v>
      </c>
      <c r="C2242" t="s">
        <v>149</v>
      </c>
      <c r="D2242" t="s">
        <v>159</v>
      </c>
      <c r="E2242" t="s">
        <v>162</v>
      </c>
      <c r="G2242" t="s">
        <v>1</v>
      </c>
      <c r="K2242" t="s">
        <v>185</v>
      </c>
      <c r="L2242" t="s">
        <v>122</v>
      </c>
      <c r="M2242" s="14">
        <v>44309</v>
      </c>
      <c r="N2242" s="14">
        <v>44309</v>
      </c>
      <c r="O2242">
        <v>0</v>
      </c>
      <c r="P2242">
        <v>4953.1499999999996</v>
      </c>
      <c r="R2242">
        <v>2110672000</v>
      </c>
      <c r="S2242">
        <v>161020000</v>
      </c>
      <c r="V2242" t="s">
        <v>160</v>
      </c>
      <c r="W2242" t="s">
        <v>194</v>
      </c>
      <c r="X2242" t="s">
        <v>161</v>
      </c>
      <c r="Y2242">
        <v>4</v>
      </c>
      <c r="Z2242">
        <v>4</v>
      </c>
      <c r="AA2242">
        <v>2021</v>
      </c>
      <c r="AB2242">
        <v>4953.1499999999996</v>
      </c>
      <c r="AC2242" t="s">
        <v>16</v>
      </c>
      <c r="AD2242" t="s">
        <v>72</v>
      </c>
      <c r="AE2242">
        <v>2021</v>
      </c>
      <c r="AF2242">
        <v>2021</v>
      </c>
      <c r="AU2242"/>
    </row>
    <row r="2243" spans="1:47" x14ac:dyDescent="0.35">
      <c r="A2243" t="s">
        <v>160</v>
      </c>
      <c r="B2243" t="s">
        <v>25</v>
      </c>
      <c r="C2243" t="s">
        <v>149</v>
      </c>
      <c r="D2243" t="s">
        <v>159</v>
      </c>
      <c r="E2243" t="s">
        <v>162</v>
      </c>
      <c r="G2243" t="s">
        <v>1</v>
      </c>
      <c r="K2243" t="s">
        <v>185</v>
      </c>
      <c r="L2243" t="s">
        <v>122</v>
      </c>
      <c r="M2243" s="14">
        <v>44309</v>
      </c>
      <c r="N2243" s="14">
        <v>44309</v>
      </c>
      <c r="O2243">
        <v>0</v>
      </c>
      <c r="P2243">
        <v>123.33</v>
      </c>
      <c r="R2243">
        <v>2110672000</v>
      </c>
      <c r="S2243">
        <v>161600000</v>
      </c>
      <c r="V2243" t="s">
        <v>160</v>
      </c>
      <c r="W2243" t="s">
        <v>198</v>
      </c>
      <c r="X2243" t="s">
        <v>161</v>
      </c>
      <c r="Y2243">
        <v>4</v>
      </c>
      <c r="Z2243">
        <v>4</v>
      </c>
      <c r="AA2243">
        <v>2021</v>
      </c>
      <c r="AB2243">
        <v>123.33</v>
      </c>
      <c r="AC2243" t="s">
        <v>16</v>
      </c>
      <c r="AD2243" t="s">
        <v>72</v>
      </c>
      <c r="AE2243">
        <v>2021</v>
      </c>
      <c r="AF2243">
        <v>2021</v>
      </c>
      <c r="AU2243"/>
    </row>
    <row r="2244" spans="1:47" x14ac:dyDescent="0.35">
      <c r="A2244" t="s">
        <v>160</v>
      </c>
      <c r="B2244" t="s">
        <v>26</v>
      </c>
      <c r="C2244" t="s">
        <v>149</v>
      </c>
      <c r="D2244" t="s">
        <v>159</v>
      </c>
      <c r="E2244" t="s">
        <v>162</v>
      </c>
      <c r="G2244" t="s">
        <v>1</v>
      </c>
      <c r="K2244" t="s">
        <v>185</v>
      </c>
      <c r="L2244" t="s">
        <v>122</v>
      </c>
      <c r="M2244" s="14">
        <v>44309</v>
      </c>
      <c r="N2244" s="14">
        <v>44309</v>
      </c>
      <c r="O2244">
        <v>0</v>
      </c>
      <c r="P2244">
        <v>9575.07</v>
      </c>
      <c r="R2244">
        <v>2110672000</v>
      </c>
      <c r="S2244">
        <v>161100000</v>
      </c>
      <c r="V2244" t="s">
        <v>160</v>
      </c>
      <c r="W2244" t="s">
        <v>212</v>
      </c>
      <c r="X2244" t="s">
        <v>161</v>
      </c>
      <c r="Y2244">
        <v>4</v>
      </c>
      <c r="Z2244">
        <v>4</v>
      </c>
      <c r="AA2244">
        <v>2021</v>
      </c>
      <c r="AB2244">
        <v>9575.07</v>
      </c>
      <c r="AC2244" t="s">
        <v>16</v>
      </c>
      <c r="AD2244" t="s">
        <v>72</v>
      </c>
      <c r="AE2244">
        <v>2021</v>
      </c>
      <c r="AF2244">
        <v>2021</v>
      </c>
      <c r="AU2244"/>
    </row>
    <row r="2245" spans="1:47" x14ac:dyDescent="0.35">
      <c r="A2245" t="s">
        <v>160</v>
      </c>
      <c r="B2245" t="s">
        <v>28</v>
      </c>
      <c r="C2245" t="s">
        <v>149</v>
      </c>
      <c r="D2245" t="s">
        <v>159</v>
      </c>
      <c r="E2245" t="s">
        <v>162</v>
      </c>
      <c r="G2245" t="s">
        <v>1</v>
      </c>
      <c r="K2245" t="s">
        <v>185</v>
      </c>
      <c r="L2245" t="s">
        <v>122</v>
      </c>
      <c r="M2245" s="14">
        <v>44309</v>
      </c>
      <c r="N2245" s="14">
        <v>44309</v>
      </c>
      <c r="O2245">
        <v>0</v>
      </c>
      <c r="P2245">
        <v>22.78</v>
      </c>
      <c r="R2245">
        <v>2110672000</v>
      </c>
      <c r="S2245">
        <v>161800000</v>
      </c>
      <c r="V2245" t="s">
        <v>160</v>
      </c>
      <c r="W2245" t="s">
        <v>197</v>
      </c>
      <c r="X2245" t="s">
        <v>161</v>
      </c>
      <c r="Y2245">
        <v>4</v>
      </c>
      <c r="Z2245">
        <v>4</v>
      </c>
      <c r="AA2245">
        <v>2021</v>
      </c>
      <c r="AB2245">
        <v>22.78</v>
      </c>
      <c r="AC2245" t="s">
        <v>16</v>
      </c>
      <c r="AD2245" t="s">
        <v>72</v>
      </c>
      <c r="AE2245">
        <v>2021</v>
      </c>
      <c r="AF2245">
        <v>2021</v>
      </c>
      <c r="AU2245"/>
    </row>
    <row r="2246" spans="1:47" x14ac:dyDescent="0.35">
      <c r="A2246" t="s">
        <v>160</v>
      </c>
      <c r="B2246" t="s">
        <v>28</v>
      </c>
      <c r="C2246" t="s">
        <v>149</v>
      </c>
      <c r="D2246" t="s">
        <v>159</v>
      </c>
      <c r="E2246" t="s">
        <v>162</v>
      </c>
      <c r="G2246" t="s">
        <v>1</v>
      </c>
      <c r="K2246" t="s">
        <v>185</v>
      </c>
      <c r="L2246" t="s">
        <v>122</v>
      </c>
      <c r="M2246" s="14">
        <v>44309</v>
      </c>
      <c r="N2246" s="14">
        <v>44309</v>
      </c>
      <c r="O2246">
        <v>0</v>
      </c>
      <c r="P2246">
        <v>31.97</v>
      </c>
      <c r="R2246">
        <v>2110672000</v>
      </c>
      <c r="S2246">
        <v>161800000</v>
      </c>
      <c r="V2246" t="s">
        <v>160</v>
      </c>
      <c r="W2246" t="s">
        <v>197</v>
      </c>
      <c r="X2246" t="s">
        <v>161</v>
      </c>
      <c r="Y2246">
        <v>4</v>
      </c>
      <c r="Z2246">
        <v>4</v>
      </c>
      <c r="AA2246">
        <v>2021</v>
      </c>
      <c r="AB2246">
        <v>31.97</v>
      </c>
      <c r="AC2246" t="s">
        <v>16</v>
      </c>
      <c r="AD2246" t="s">
        <v>72</v>
      </c>
      <c r="AE2246">
        <v>2021</v>
      </c>
      <c r="AF2246">
        <v>2021</v>
      </c>
      <c r="AU2246"/>
    </row>
    <row r="2247" spans="1:47" x14ac:dyDescent="0.35">
      <c r="A2247" t="s">
        <v>193</v>
      </c>
      <c r="B2247" t="s">
        <v>29</v>
      </c>
      <c r="C2247" t="s">
        <v>149</v>
      </c>
      <c r="D2247" t="s">
        <v>159</v>
      </c>
      <c r="E2247" t="s">
        <v>162</v>
      </c>
      <c r="G2247" t="s">
        <v>1</v>
      </c>
      <c r="K2247" t="s">
        <v>185</v>
      </c>
      <c r="L2247" t="s">
        <v>122</v>
      </c>
      <c r="M2247" s="14">
        <v>44309</v>
      </c>
      <c r="N2247" s="14">
        <v>44309</v>
      </c>
      <c r="O2247">
        <v>0</v>
      </c>
      <c r="P2247">
        <v>23.81</v>
      </c>
      <c r="R2247">
        <v>2110700000</v>
      </c>
      <c r="S2247">
        <v>162300000</v>
      </c>
      <c r="V2247" t="s">
        <v>193</v>
      </c>
      <c r="W2247" t="s">
        <v>209</v>
      </c>
      <c r="X2247" t="s">
        <v>161</v>
      </c>
      <c r="Y2247">
        <v>4</v>
      </c>
      <c r="Z2247">
        <v>4</v>
      </c>
      <c r="AA2247">
        <v>2021</v>
      </c>
      <c r="AB2247">
        <v>23.81</v>
      </c>
      <c r="AC2247" t="s">
        <v>16</v>
      </c>
      <c r="AD2247" t="s">
        <v>72</v>
      </c>
      <c r="AE2247">
        <v>2021</v>
      </c>
      <c r="AF2247">
        <v>2021</v>
      </c>
      <c r="AU2247"/>
    </row>
    <row r="2248" spans="1:47" x14ac:dyDescent="0.35">
      <c r="A2248" t="s">
        <v>193</v>
      </c>
      <c r="B2248" t="s">
        <v>29</v>
      </c>
      <c r="C2248" t="s">
        <v>149</v>
      </c>
      <c r="D2248" t="s">
        <v>159</v>
      </c>
      <c r="E2248" t="s">
        <v>162</v>
      </c>
      <c r="G2248" t="s">
        <v>1</v>
      </c>
      <c r="K2248" t="s">
        <v>185</v>
      </c>
      <c r="L2248" t="s">
        <v>122</v>
      </c>
      <c r="M2248" s="14">
        <v>44309</v>
      </c>
      <c r="N2248" s="14">
        <v>44309</v>
      </c>
      <c r="O2248">
        <v>0</v>
      </c>
      <c r="P2248">
        <v>214.29</v>
      </c>
      <c r="R2248">
        <v>2110700000</v>
      </c>
      <c r="S2248">
        <v>162600000</v>
      </c>
      <c r="V2248" t="s">
        <v>193</v>
      </c>
      <c r="W2248" t="s">
        <v>196</v>
      </c>
      <c r="X2248" t="s">
        <v>161</v>
      </c>
      <c r="Y2248">
        <v>4</v>
      </c>
      <c r="Z2248">
        <v>4</v>
      </c>
      <c r="AA2248">
        <v>2021</v>
      </c>
      <c r="AB2248">
        <v>214.29</v>
      </c>
      <c r="AC2248" t="s">
        <v>16</v>
      </c>
      <c r="AD2248" t="s">
        <v>72</v>
      </c>
      <c r="AE2248">
        <v>2021</v>
      </c>
      <c r="AF2248">
        <v>2021</v>
      </c>
      <c r="AU2248"/>
    </row>
    <row r="2249" spans="1:47" x14ac:dyDescent="0.35">
      <c r="A2249" t="s">
        <v>148</v>
      </c>
      <c r="C2249" t="s">
        <v>149</v>
      </c>
      <c r="D2249" t="s">
        <v>150</v>
      </c>
      <c r="E2249" t="s">
        <v>162</v>
      </c>
      <c r="K2249" t="s">
        <v>185</v>
      </c>
      <c r="L2249" t="s">
        <v>122</v>
      </c>
      <c r="M2249" s="14">
        <v>44309</v>
      </c>
      <c r="N2249" s="14">
        <v>44309</v>
      </c>
      <c r="P2249">
        <v>2553.67</v>
      </c>
      <c r="X2249" t="s">
        <v>152</v>
      </c>
      <c r="Y2249">
        <v>4</v>
      </c>
      <c r="Z2249">
        <v>4</v>
      </c>
      <c r="AA2249">
        <v>2021</v>
      </c>
      <c r="AB2249">
        <v>0</v>
      </c>
      <c r="AC2249" t="s">
        <v>8</v>
      </c>
      <c r="AD2249" t="s">
        <v>8</v>
      </c>
      <c r="AE2249">
        <v>2021</v>
      </c>
      <c r="AF2249">
        <v>2021</v>
      </c>
      <c r="AU2249"/>
    </row>
    <row r="2250" spans="1:47" x14ac:dyDescent="0.35">
      <c r="A2250" t="s">
        <v>136</v>
      </c>
      <c r="C2250" t="s">
        <v>149</v>
      </c>
      <c r="D2250" t="s">
        <v>150</v>
      </c>
      <c r="E2250" t="s">
        <v>121</v>
      </c>
      <c r="J2250" t="s">
        <v>6</v>
      </c>
      <c r="K2250" t="s">
        <v>185</v>
      </c>
      <c r="L2250" t="s">
        <v>122</v>
      </c>
      <c r="M2250" s="14">
        <v>44301</v>
      </c>
      <c r="N2250" s="14">
        <v>44309</v>
      </c>
      <c r="P2250">
        <v>2553.67</v>
      </c>
      <c r="X2250" t="s">
        <v>137</v>
      </c>
      <c r="Y2250">
        <v>4</v>
      </c>
      <c r="Z2250">
        <v>4</v>
      </c>
      <c r="AA2250">
        <v>2021</v>
      </c>
      <c r="AB2250">
        <v>0</v>
      </c>
      <c r="AC2250" t="s">
        <v>8</v>
      </c>
      <c r="AD2250" t="s">
        <v>8</v>
      </c>
      <c r="AE2250">
        <v>2021</v>
      </c>
      <c r="AF2250">
        <v>2021</v>
      </c>
      <c r="AU2250"/>
    </row>
    <row r="2251" spans="1:47" x14ac:dyDescent="0.35">
      <c r="A2251" t="s">
        <v>160</v>
      </c>
      <c r="B2251" t="s">
        <v>35</v>
      </c>
      <c r="C2251" t="s">
        <v>149</v>
      </c>
      <c r="D2251" t="s">
        <v>159</v>
      </c>
      <c r="E2251" t="s">
        <v>162</v>
      </c>
      <c r="G2251" t="s">
        <v>1</v>
      </c>
      <c r="K2251" t="s">
        <v>185</v>
      </c>
      <c r="L2251" t="s">
        <v>122</v>
      </c>
      <c r="M2251" s="14">
        <v>44312</v>
      </c>
      <c r="N2251" s="14">
        <v>44312</v>
      </c>
      <c r="O2251">
        <v>0</v>
      </c>
      <c r="P2251">
        <v>18.93</v>
      </c>
      <c r="R2251">
        <v>2110672000</v>
      </c>
      <c r="S2251">
        <v>161021000</v>
      </c>
      <c r="V2251" t="s">
        <v>160</v>
      </c>
      <c r="W2251" t="s">
        <v>215</v>
      </c>
      <c r="X2251" t="s">
        <v>161</v>
      </c>
      <c r="Y2251">
        <v>4</v>
      </c>
      <c r="Z2251">
        <v>4</v>
      </c>
      <c r="AA2251">
        <v>2021</v>
      </c>
      <c r="AB2251">
        <v>18.93</v>
      </c>
      <c r="AC2251" t="s">
        <v>16</v>
      </c>
      <c r="AD2251" t="s">
        <v>72</v>
      </c>
      <c r="AE2251">
        <v>2021</v>
      </c>
      <c r="AF2251">
        <v>2021</v>
      </c>
      <c r="AU2251"/>
    </row>
    <row r="2252" spans="1:47" x14ac:dyDescent="0.35">
      <c r="A2252" t="s">
        <v>130</v>
      </c>
      <c r="C2252" t="s">
        <v>149</v>
      </c>
      <c r="D2252" t="s">
        <v>150</v>
      </c>
      <c r="E2252" t="s">
        <v>121</v>
      </c>
      <c r="G2252" t="s">
        <v>1</v>
      </c>
      <c r="J2252" t="s">
        <v>6</v>
      </c>
      <c r="K2252" t="s">
        <v>185</v>
      </c>
      <c r="L2252" t="s">
        <v>122</v>
      </c>
      <c r="M2252" s="14">
        <v>44312</v>
      </c>
      <c r="N2252" s="14">
        <v>44312</v>
      </c>
      <c r="O2252">
        <v>0</v>
      </c>
      <c r="P2252">
        <v>35714.29</v>
      </c>
      <c r="R2252">
        <v>2221517110</v>
      </c>
      <c r="S2252">
        <v>161002000</v>
      </c>
      <c r="V2252" t="s">
        <v>130</v>
      </c>
      <c r="W2252" t="s">
        <v>202</v>
      </c>
      <c r="X2252" t="s">
        <v>119</v>
      </c>
      <c r="Y2252">
        <v>4</v>
      </c>
      <c r="Z2252">
        <v>4</v>
      </c>
      <c r="AA2252">
        <v>2021</v>
      </c>
      <c r="AB2252">
        <v>-35714.29</v>
      </c>
      <c r="AC2252" t="s">
        <v>16</v>
      </c>
      <c r="AD2252" t="s">
        <v>72</v>
      </c>
      <c r="AE2252">
        <v>2021</v>
      </c>
      <c r="AF2252">
        <v>2021</v>
      </c>
      <c r="AU2252"/>
    </row>
    <row r="2253" spans="1:47" x14ac:dyDescent="0.35">
      <c r="A2253" t="s">
        <v>148</v>
      </c>
      <c r="C2253" t="s">
        <v>149</v>
      </c>
      <c r="D2253" t="s">
        <v>150</v>
      </c>
      <c r="E2253" t="s">
        <v>162</v>
      </c>
      <c r="K2253" t="s">
        <v>185</v>
      </c>
      <c r="L2253" t="s">
        <v>122</v>
      </c>
      <c r="M2253" s="14">
        <v>44312</v>
      </c>
      <c r="N2253" s="14">
        <v>44312</v>
      </c>
      <c r="O2253">
        <v>0</v>
      </c>
      <c r="P2253">
        <v>2238095.2400000002</v>
      </c>
      <c r="R2253">
        <v>2110210000</v>
      </c>
      <c r="S2253">
        <v>161002000</v>
      </c>
      <c r="V2253" t="s">
        <v>148</v>
      </c>
      <c r="W2253" t="s">
        <v>202</v>
      </c>
      <c r="X2253" t="s">
        <v>152</v>
      </c>
      <c r="Y2253">
        <v>4</v>
      </c>
      <c r="Z2253">
        <v>4</v>
      </c>
      <c r="AA2253">
        <v>2021</v>
      </c>
      <c r="AB2253">
        <v>2238095.2400000002</v>
      </c>
      <c r="AC2253" t="s">
        <v>16</v>
      </c>
      <c r="AD2253" t="s">
        <v>72</v>
      </c>
      <c r="AE2253">
        <v>2021</v>
      </c>
      <c r="AF2253">
        <v>2021</v>
      </c>
      <c r="AU2253"/>
    </row>
    <row r="2254" spans="1:47" x14ac:dyDescent="0.35">
      <c r="A2254" t="s">
        <v>160</v>
      </c>
      <c r="B2254" t="s">
        <v>25</v>
      </c>
      <c r="C2254" t="s">
        <v>149</v>
      </c>
      <c r="D2254" t="s">
        <v>159</v>
      </c>
      <c r="E2254" t="s">
        <v>162</v>
      </c>
      <c r="G2254" t="s">
        <v>1</v>
      </c>
      <c r="K2254" t="s">
        <v>185</v>
      </c>
      <c r="L2254" t="s">
        <v>122</v>
      </c>
      <c r="M2254" s="14">
        <v>44312</v>
      </c>
      <c r="N2254" s="14">
        <v>44312</v>
      </c>
      <c r="O2254">
        <v>0</v>
      </c>
      <c r="P2254">
        <v>319.45</v>
      </c>
      <c r="R2254">
        <v>2110672000</v>
      </c>
      <c r="S2254">
        <v>161600000</v>
      </c>
      <c r="V2254" t="s">
        <v>160</v>
      </c>
      <c r="W2254" t="s">
        <v>198</v>
      </c>
      <c r="X2254" t="s">
        <v>161</v>
      </c>
      <c r="Y2254">
        <v>4</v>
      </c>
      <c r="Z2254">
        <v>4</v>
      </c>
      <c r="AA2254">
        <v>2021</v>
      </c>
      <c r="AB2254">
        <v>319.45</v>
      </c>
      <c r="AC2254" t="s">
        <v>16</v>
      </c>
      <c r="AD2254" t="s">
        <v>72</v>
      </c>
      <c r="AE2254">
        <v>2021</v>
      </c>
      <c r="AF2254">
        <v>2021</v>
      </c>
      <c r="AU2254"/>
    </row>
    <row r="2255" spans="1:47" x14ac:dyDescent="0.35">
      <c r="A2255" t="s">
        <v>193</v>
      </c>
      <c r="B2255" t="s">
        <v>29</v>
      </c>
      <c r="C2255" t="s">
        <v>149</v>
      </c>
      <c r="D2255" t="s">
        <v>159</v>
      </c>
      <c r="E2255" t="s">
        <v>162</v>
      </c>
      <c r="G2255" t="s">
        <v>1</v>
      </c>
      <c r="K2255" t="s">
        <v>185</v>
      </c>
      <c r="L2255" t="s">
        <v>122</v>
      </c>
      <c r="M2255" s="14">
        <v>44312</v>
      </c>
      <c r="N2255" s="14">
        <v>44312</v>
      </c>
      <c r="O2255">
        <v>0</v>
      </c>
      <c r="P2255">
        <v>119.05</v>
      </c>
      <c r="R2255">
        <v>2110700000</v>
      </c>
      <c r="S2255">
        <v>161900000</v>
      </c>
      <c r="V2255" t="s">
        <v>193</v>
      </c>
      <c r="W2255" t="s">
        <v>199</v>
      </c>
      <c r="X2255" t="s">
        <v>161</v>
      </c>
      <c r="Y2255">
        <v>4</v>
      </c>
      <c r="Z2255">
        <v>4</v>
      </c>
      <c r="AA2255">
        <v>2021</v>
      </c>
      <c r="AB2255">
        <v>119.05</v>
      </c>
      <c r="AC2255" t="s">
        <v>16</v>
      </c>
      <c r="AD2255" t="s">
        <v>72</v>
      </c>
      <c r="AE2255">
        <v>2021</v>
      </c>
      <c r="AF2255">
        <v>2021</v>
      </c>
      <c r="AU2255"/>
    </row>
    <row r="2256" spans="1:47" x14ac:dyDescent="0.35">
      <c r="A2256" t="s">
        <v>193</v>
      </c>
      <c r="B2256" t="s">
        <v>29</v>
      </c>
      <c r="C2256" t="s">
        <v>149</v>
      </c>
      <c r="D2256" t="s">
        <v>159</v>
      </c>
      <c r="E2256" t="s">
        <v>162</v>
      </c>
      <c r="G2256" t="s">
        <v>1</v>
      </c>
      <c r="K2256" t="s">
        <v>185</v>
      </c>
      <c r="L2256" t="s">
        <v>122</v>
      </c>
      <c r="M2256" s="14">
        <v>44312</v>
      </c>
      <c r="N2256" s="14">
        <v>44312</v>
      </c>
      <c r="O2256">
        <v>0</v>
      </c>
      <c r="P2256">
        <v>142.86000000000001</v>
      </c>
      <c r="R2256">
        <v>2110700000</v>
      </c>
      <c r="S2256">
        <v>162700000</v>
      </c>
      <c r="V2256" t="s">
        <v>193</v>
      </c>
      <c r="W2256" t="s">
        <v>200</v>
      </c>
      <c r="X2256" t="s">
        <v>161</v>
      </c>
      <c r="Y2256">
        <v>4</v>
      </c>
      <c r="Z2256">
        <v>4</v>
      </c>
      <c r="AA2256">
        <v>2021</v>
      </c>
      <c r="AB2256">
        <v>142.86000000000001</v>
      </c>
      <c r="AC2256" t="s">
        <v>16</v>
      </c>
      <c r="AD2256" t="s">
        <v>72</v>
      </c>
      <c r="AE2256">
        <v>2021</v>
      </c>
      <c r="AF2256">
        <v>2021</v>
      </c>
      <c r="AU2256"/>
    </row>
    <row r="2257" spans="1:47" x14ac:dyDescent="0.35">
      <c r="A2257" t="s">
        <v>238</v>
      </c>
      <c r="C2257" t="s">
        <v>149</v>
      </c>
      <c r="D2257" t="s">
        <v>150</v>
      </c>
      <c r="E2257" t="s">
        <v>121</v>
      </c>
      <c r="G2257" t="s">
        <v>1</v>
      </c>
      <c r="J2257" t="s">
        <v>6</v>
      </c>
      <c r="K2257" t="s">
        <v>185</v>
      </c>
      <c r="L2257" t="s">
        <v>122</v>
      </c>
      <c r="M2257" s="14">
        <v>44312</v>
      </c>
      <c r="N2257" s="14">
        <v>44312</v>
      </c>
      <c r="O2257">
        <v>0</v>
      </c>
      <c r="P2257">
        <v>96428.57</v>
      </c>
      <c r="R2257">
        <v>2221517040</v>
      </c>
      <c r="S2257">
        <v>161002000</v>
      </c>
      <c r="V2257" t="s">
        <v>238</v>
      </c>
      <c r="W2257" t="s">
        <v>202</v>
      </c>
      <c r="X2257" t="s">
        <v>119</v>
      </c>
      <c r="Y2257">
        <v>4</v>
      </c>
      <c r="Z2257">
        <v>4</v>
      </c>
      <c r="AA2257">
        <v>2021</v>
      </c>
      <c r="AB2257">
        <v>-96428.57</v>
      </c>
      <c r="AC2257" t="s">
        <v>16</v>
      </c>
      <c r="AD2257" t="s">
        <v>72</v>
      </c>
      <c r="AE2257">
        <v>2021</v>
      </c>
      <c r="AF2257">
        <v>2021</v>
      </c>
      <c r="AU2257"/>
    </row>
    <row r="2258" spans="1:47" x14ac:dyDescent="0.35">
      <c r="A2258" t="s">
        <v>148</v>
      </c>
      <c r="C2258" t="s">
        <v>149</v>
      </c>
      <c r="D2258" t="s">
        <v>150</v>
      </c>
      <c r="E2258" t="s">
        <v>162</v>
      </c>
      <c r="K2258" t="s">
        <v>185</v>
      </c>
      <c r="L2258" t="s">
        <v>122</v>
      </c>
      <c r="M2258" s="14">
        <v>44312</v>
      </c>
      <c r="N2258" s="14">
        <v>44312</v>
      </c>
      <c r="O2258">
        <v>0</v>
      </c>
      <c r="P2258">
        <v>155952.38</v>
      </c>
      <c r="R2258">
        <v>2110210000</v>
      </c>
      <c r="S2258">
        <v>161002000</v>
      </c>
      <c r="V2258" t="s">
        <v>148</v>
      </c>
      <c r="W2258" t="s">
        <v>202</v>
      </c>
      <c r="X2258" t="s">
        <v>152</v>
      </c>
      <c r="Y2258">
        <v>4</v>
      </c>
      <c r="Z2258">
        <v>4</v>
      </c>
      <c r="AA2258">
        <v>2021</v>
      </c>
      <c r="AB2258">
        <v>155952.38</v>
      </c>
      <c r="AC2258" t="s">
        <v>16</v>
      </c>
      <c r="AD2258" t="s">
        <v>72</v>
      </c>
      <c r="AE2258">
        <v>2021</v>
      </c>
      <c r="AF2258">
        <v>2021</v>
      </c>
      <c r="AU2258"/>
    </row>
    <row r="2259" spans="1:47" x14ac:dyDescent="0.35">
      <c r="A2259" t="s">
        <v>175</v>
      </c>
      <c r="C2259" t="s">
        <v>149</v>
      </c>
      <c r="D2259" t="s">
        <v>150</v>
      </c>
      <c r="E2259" t="s">
        <v>121</v>
      </c>
      <c r="G2259" t="s">
        <v>1</v>
      </c>
      <c r="J2259" t="s">
        <v>6</v>
      </c>
      <c r="K2259" t="s">
        <v>185</v>
      </c>
      <c r="L2259" t="s">
        <v>122</v>
      </c>
      <c r="M2259" s="14">
        <v>44312</v>
      </c>
      <c r="N2259" s="14">
        <v>44312</v>
      </c>
      <c r="O2259">
        <v>0</v>
      </c>
      <c r="P2259">
        <v>23809.52</v>
      </c>
      <c r="R2259">
        <v>2221506000</v>
      </c>
      <c r="S2259">
        <v>161002000</v>
      </c>
      <c r="V2259" t="s">
        <v>175</v>
      </c>
      <c r="W2259" t="s">
        <v>202</v>
      </c>
      <c r="X2259" t="s">
        <v>119</v>
      </c>
      <c r="Y2259">
        <v>4</v>
      </c>
      <c r="Z2259">
        <v>4</v>
      </c>
      <c r="AA2259">
        <v>2021</v>
      </c>
      <c r="AB2259">
        <v>-23809.52</v>
      </c>
      <c r="AC2259" t="s">
        <v>16</v>
      </c>
      <c r="AD2259" t="s">
        <v>72</v>
      </c>
      <c r="AE2259">
        <v>2021</v>
      </c>
      <c r="AF2259">
        <v>2021</v>
      </c>
      <c r="AU2259"/>
    </row>
    <row r="2260" spans="1:47" x14ac:dyDescent="0.35">
      <c r="A2260" t="s">
        <v>133</v>
      </c>
      <c r="C2260" t="s">
        <v>149</v>
      </c>
      <c r="D2260" t="s">
        <v>150</v>
      </c>
      <c r="E2260" t="s">
        <v>121</v>
      </c>
      <c r="G2260" t="s">
        <v>1</v>
      </c>
      <c r="J2260" t="s">
        <v>6</v>
      </c>
      <c r="K2260" t="s">
        <v>185</v>
      </c>
      <c r="L2260" t="s">
        <v>122</v>
      </c>
      <c r="M2260" s="14">
        <v>44312</v>
      </c>
      <c r="N2260" s="14">
        <v>44312</v>
      </c>
      <c r="O2260">
        <v>0</v>
      </c>
      <c r="P2260">
        <v>2238095.2400000002</v>
      </c>
      <c r="R2260">
        <v>2220110000</v>
      </c>
      <c r="S2260">
        <v>161002000</v>
      </c>
      <c r="V2260" t="s">
        <v>133</v>
      </c>
      <c r="W2260" t="s">
        <v>202</v>
      </c>
      <c r="X2260" t="s">
        <v>134</v>
      </c>
      <c r="Y2260">
        <v>4</v>
      </c>
      <c r="Z2260">
        <v>4</v>
      </c>
      <c r="AA2260">
        <v>2021</v>
      </c>
      <c r="AB2260">
        <v>-2238095.2400000002</v>
      </c>
      <c r="AC2260" t="s">
        <v>16</v>
      </c>
      <c r="AD2260" t="s">
        <v>72</v>
      </c>
      <c r="AE2260">
        <v>2021</v>
      </c>
      <c r="AF2260">
        <v>2021</v>
      </c>
      <c r="AU2260"/>
    </row>
    <row r="2261" spans="1:47" x14ac:dyDescent="0.35">
      <c r="A2261" t="s">
        <v>193</v>
      </c>
      <c r="B2261" t="s">
        <v>29</v>
      </c>
      <c r="C2261" t="s">
        <v>149</v>
      </c>
      <c r="D2261" t="s">
        <v>159</v>
      </c>
      <c r="E2261" t="s">
        <v>162</v>
      </c>
      <c r="G2261" t="s">
        <v>1</v>
      </c>
      <c r="K2261" t="s">
        <v>185</v>
      </c>
      <c r="L2261" t="s">
        <v>122</v>
      </c>
      <c r="M2261" s="14">
        <v>44312</v>
      </c>
      <c r="N2261" s="14">
        <v>44312</v>
      </c>
      <c r="O2261">
        <v>0</v>
      </c>
      <c r="P2261">
        <v>285.70999999999998</v>
      </c>
      <c r="R2261">
        <v>2110700000</v>
      </c>
      <c r="S2261">
        <v>162700000</v>
      </c>
      <c r="V2261" t="s">
        <v>193</v>
      </c>
      <c r="W2261" t="s">
        <v>200</v>
      </c>
      <c r="X2261" t="s">
        <v>161</v>
      </c>
      <c r="Y2261">
        <v>4</v>
      </c>
      <c r="Z2261">
        <v>4</v>
      </c>
      <c r="AA2261">
        <v>2021</v>
      </c>
      <c r="AB2261">
        <v>285.70999999999998</v>
      </c>
      <c r="AC2261" t="s">
        <v>16</v>
      </c>
      <c r="AD2261" t="s">
        <v>72</v>
      </c>
      <c r="AE2261">
        <v>2021</v>
      </c>
      <c r="AF2261">
        <v>2021</v>
      </c>
      <c r="AU2261"/>
    </row>
    <row r="2262" spans="1:47" x14ac:dyDescent="0.35">
      <c r="A2262" t="s">
        <v>160</v>
      </c>
      <c r="B2262" t="s">
        <v>26</v>
      </c>
      <c r="C2262" t="s">
        <v>149</v>
      </c>
      <c r="D2262" t="s">
        <v>159</v>
      </c>
      <c r="E2262" t="s">
        <v>162</v>
      </c>
      <c r="G2262" t="s">
        <v>1</v>
      </c>
      <c r="K2262" t="s">
        <v>185</v>
      </c>
      <c r="L2262" t="s">
        <v>122</v>
      </c>
      <c r="M2262" s="14">
        <v>44312</v>
      </c>
      <c r="N2262" s="14">
        <v>44312</v>
      </c>
      <c r="O2262">
        <v>0</v>
      </c>
      <c r="P2262">
        <v>792.65</v>
      </c>
      <c r="R2262">
        <v>2110672000</v>
      </c>
      <c r="S2262">
        <v>161016000</v>
      </c>
      <c r="V2262" t="s">
        <v>160</v>
      </c>
      <c r="W2262" t="s">
        <v>201</v>
      </c>
      <c r="X2262" t="s">
        <v>161</v>
      </c>
      <c r="Y2262">
        <v>4</v>
      </c>
      <c r="Z2262">
        <v>4</v>
      </c>
      <c r="AA2262">
        <v>2021</v>
      </c>
      <c r="AB2262">
        <v>792.65</v>
      </c>
      <c r="AC2262" t="s">
        <v>16</v>
      </c>
      <c r="AD2262" t="s">
        <v>72</v>
      </c>
      <c r="AE2262">
        <v>2021</v>
      </c>
      <c r="AF2262">
        <v>2021</v>
      </c>
      <c r="AU2262"/>
    </row>
    <row r="2263" spans="1:47" x14ac:dyDescent="0.35">
      <c r="A2263" t="s">
        <v>160</v>
      </c>
      <c r="B2263" t="s">
        <v>26</v>
      </c>
      <c r="C2263" t="s">
        <v>149</v>
      </c>
      <c r="D2263" t="s">
        <v>159</v>
      </c>
      <c r="E2263" t="s">
        <v>162</v>
      </c>
      <c r="G2263" t="s">
        <v>1</v>
      </c>
      <c r="K2263" t="s">
        <v>185</v>
      </c>
      <c r="L2263" t="s">
        <v>122</v>
      </c>
      <c r="M2263" s="14">
        <v>44312</v>
      </c>
      <c r="N2263" s="14">
        <v>44312</v>
      </c>
      <c r="O2263">
        <v>0</v>
      </c>
      <c r="P2263">
        <v>792.65</v>
      </c>
      <c r="R2263">
        <v>2110672000</v>
      </c>
      <c r="S2263">
        <v>161016000</v>
      </c>
      <c r="V2263" t="s">
        <v>160</v>
      </c>
      <c r="W2263" t="s">
        <v>201</v>
      </c>
      <c r="X2263" t="s">
        <v>161</v>
      </c>
      <c r="Y2263">
        <v>4</v>
      </c>
      <c r="Z2263">
        <v>4</v>
      </c>
      <c r="AA2263">
        <v>2021</v>
      </c>
      <c r="AB2263">
        <v>792.65</v>
      </c>
      <c r="AC2263" t="s">
        <v>16</v>
      </c>
      <c r="AD2263" t="s">
        <v>72</v>
      </c>
      <c r="AE2263">
        <v>2021</v>
      </c>
      <c r="AF2263">
        <v>2021</v>
      </c>
      <c r="AU2263"/>
    </row>
    <row r="2264" spans="1:47" x14ac:dyDescent="0.35">
      <c r="A2264" t="s">
        <v>160</v>
      </c>
      <c r="B2264" t="s">
        <v>26</v>
      </c>
      <c r="C2264" t="s">
        <v>149</v>
      </c>
      <c r="D2264" t="s">
        <v>159</v>
      </c>
      <c r="E2264" t="s">
        <v>162</v>
      </c>
      <c r="G2264" t="s">
        <v>1</v>
      </c>
      <c r="K2264" t="s">
        <v>185</v>
      </c>
      <c r="L2264" t="s">
        <v>122</v>
      </c>
      <c r="M2264" s="14">
        <v>44312</v>
      </c>
      <c r="N2264" s="14">
        <v>44312</v>
      </c>
      <c r="O2264">
        <v>0</v>
      </c>
      <c r="P2264">
        <v>792.65</v>
      </c>
      <c r="R2264">
        <v>2110672000</v>
      </c>
      <c r="S2264">
        <v>161016000</v>
      </c>
      <c r="V2264" t="s">
        <v>160</v>
      </c>
      <c r="W2264" t="s">
        <v>201</v>
      </c>
      <c r="X2264" t="s">
        <v>161</v>
      </c>
      <c r="Y2264">
        <v>4</v>
      </c>
      <c r="Z2264">
        <v>4</v>
      </c>
      <c r="AA2264">
        <v>2021</v>
      </c>
      <c r="AB2264">
        <v>792.65</v>
      </c>
      <c r="AC2264" t="s">
        <v>16</v>
      </c>
      <c r="AD2264" t="s">
        <v>72</v>
      </c>
      <c r="AE2264">
        <v>2021</v>
      </c>
      <c r="AF2264">
        <v>2021</v>
      </c>
      <c r="AU2264"/>
    </row>
    <row r="2265" spans="1:47" x14ac:dyDescent="0.35">
      <c r="A2265" t="s">
        <v>160</v>
      </c>
      <c r="B2265" t="s">
        <v>25</v>
      </c>
      <c r="C2265" t="s">
        <v>149</v>
      </c>
      <c r="D2265" t="s">
        <v>159</v>
      </c>
      <c r="E2265" t="s">
        <v>162</v>
      </c>
      <c r="G2265" t="s">
        <v>1</v>
      </c>
      <c r="K2265" t="s">
        <v>185</v>
      </c>
      <c r="L2265" t="s">
        <v>122</v>
      </c>
      <c r="M2265" s="14">
        <v>44312</v>
      </c>
      <c r="N2265" s="14">
        <v>44312</v>
      </c>
      <c r="O2265">
        <v>0</v>
      </c>
      <c r="P2265">
        <v>455.38</v>
      </c>
      <c r="R2265">
        <v>2110672000</v>
      </c>
      <c r="S2265">
        <v>161300000</v>
      </c>
      <c r="V2265" t="s">
        <v>160</v>
      </c>
      <c r="W2265" t="s">
        <v>192</v>
      </c>
      <c r="X2265" t="s">
        <v>161</v>
      </c>
      <c r="Y2265">
        <v>4</v>
      </c>
      <c r="Z2265">
        <v>4</v>
      </c>
      <c r="AA2265">
        <v>2021</v>
      </c>
      <c r="AB2265">
        <v>455.38</v>
      </c>
      <c r="AC2265" t="s">
        <v>16</v>
      </c>
      <c r="AD2265" t="s">
        <v>72</v>
      </c>
      <c r="AE2265">
        <v>2021</v>
      </c>
      <c r="AF2265">
        <v>2021</v>
      </c>
      <c r="AU2265"/>
    </row>
    <row r="2266" spans="1:47" x14ac:dyDescent="0.35">
      <c r="A2266" t="s">
        <v>233</v>
      </c>
      <c r="C2266" t="s">
        <v>149</v>
      </c>
      <c r="D2266" t="s">
        <v>150</v>
      </c>
      <c r="E2266" t="s">
        <v>121</v>
      </c>
      <c r="J2266" t="s">
        <v>6</v>
      </c>
      <c r="K2266" t="s">
        <v>185</v>
      </c>
      <c r="L2266" t="s">
        <v>122</v>
      </c>
      <c r="M2266" s="14">
        <v>44301</v>
      </c>
      <c r="N2266" s="14">
        <v>44312</v>
      </c>
      <c r="P2266">
        <v>42944.05</v>
      </c>
      <c r="X2266" t="s">
        <v>234</v>
      </c>
      <c r="Y2266">
        <v>4</v>
      </c>
      <c r="Z2266">
        <v>4</v>
      </c>
      <c r="AA2266">
        <v>2021</v>
      </c>
      <c r="AB2266">
        <v>0</v>
      </c>
      <c r="AC2266" t="s">
        <v>8</v>
      </c>
      <c r="AD2266" t="s">
        <v>8</v>
      </c>
      <c r="AE2266">
        <v>2021</v>
      </c>
      <c r="AF2266">
        <v>2021</v>
      </c>
      <c r="AU2266"/>
    </row>
    <row r="2267" spans="1:47" x14ac:dyDescent="0.35">
      <c r="A2267" t="s">
        <v>126</v>
      </c>
      <c r="C2267" t="s">
        <v>149</v>
      </c>
      <c r="D2267" t="s">
        <v>150</v>
      </c>
      <c r="E2267" t="s">
        <v>162</v>
      </c>
      <c r="K2267" t="s">
        <v>185</v>
      </c>
      <c r="L2267" t="s">
        <v>122</v>
      </c>
      <c r="M2267" s="14">
        <v>44312</v>
      </c>
      <c r="N2267" s="14">
        <v>44312</v>
      </c>
      <c r="P2267">
        <v>8886302.7799999993</v>
      </c>
      <c r="X2267" t="s">
        <v>127</v>
      </c>
      <c r="Y2267">
        <v>4</v>
      </c>
      <c r="Z2267">
        <v>4</v>
      </c>
      <c r="AA2267">
        <v>2021</v>
      </c>
      <c r="AB2267">
        <v>0</v>
      </c>
      <c r="AC2267" t="s">
        <v>8</v>
      </c>
      <c r="AD2267" t="s">
        <v>8</v>
      </c>
      <c r="AE2267">
        <v>2021</v>
      </c>
      <c r="AF2267">
        <v>2021</v>
      </c>
      <c r="AU2267"/>
    </row>
    <row r="2268" spans="1:47" x14ac:dyDescent="0.35">
      <c r="A2268" t="s">
        <v>123</v>
      </c>
      <c r="C2268" t="s">
        <v>149</v>
      </c>
      <c r="D2268" t="s">
        <v>150</v>
      </c>
      <c r="E2268" t="s">
        <v>121</v>
      </c>
      <c r="J2268" t="s">
        <v>6</v>
      </c>
      <c r="K2268" t="s">
        <v>185</v>
      </c>
      <c r="L2268" t="s">
        <v>122</v>
      </c>
      <c r="M2268" s="14">
        <v>44301</v>
      </c>
      <c r="N2268" s="14">
        <v>44312</v>
      </c>
      <c r="P2268">
        <v>106622.22</v>
      </c>
      <c r="X2268" t="s">
        <v>124</v>
      </c>
      <c r="Y2268">
        <v>4</v>
      </c>
      <c r="Z2268">
        <v>4</v>
      </c>
      <c r="AA2268">
        <v>2021</v>
      </c>
      <c r="AB2268">
        <v>0</v>
      </c>
      <c r="AC2268" t="s">
        <v>8</v>
      </c>
      <c r="AD2268" t="s">
        <v>8</v>
      </c>
      <c r="AE2268">
        <v>2021</v>
      </c>
      <c r="AF2268">
        <v>2021</v>
      </c>
      <c r="AU2268"/>
    </row>
    <row r="2269" spans="1:47" x14ac:dyDescent="0.35">
      <c r="A2269" t="s">
        <v>171</v>
      </c>
      <c r="C2269" t="s">
        <v>149</v>
      </c>
      <c r="D2269" t="s">
        <v>150</v>
      </c>
      <c r="E2269" t="s">
        <v>121</v>
      </c>
      <c r="J2269" t="s">
        <v>6</v>
      </c>
      <c r="K2269" t="s">
        <v>185</v>
      </c>
      <c r="L2269" t="s">
        <v>122</v>
      </c>
      <c r="M2269" s="14">
        <v>44306</v>
      </c>
      <c r="N2269" s="14">
        <v>44312</v>
      </c>
      <c r="P2269">
        <v>2928571.43</v>
      </c>
      <c r="X2269" t="s">
        <v>137</v>
      </c>
      <c r="Y2269">
        <v>4</v>
      </c>
      <c r="Z2269">
        <v>4</v>
      </c>
      <c r="AA2269">
        <v>2021</v>
      </c>
      <c r="AB2269">
        <v>0</v>
      </c>
      <c r="AC2269" t="s">
        <v>8</v>
      </c>
      <c r="AD2269" t="s">
        <v>8</v>
      </c>
      <c r="AE2269">
        <v>2021</v>
      </c>
      <c r="AF2269">
        <v>2021</v>
      </c>
      <c r="AU2269"/>
    </row>
    <row r="2270" spans="1:47" x14ac:dyDescent="0.35">
      <c r="A2270" t="s">
        <v>171</v>
      </c>
      <c r="C2270" t="s">
        <v>149</v>
      </c>
      <c r="D2270" t="s">
        <v>150</v>
      </c>
      <c r="E2270" t="s">
        <v>121</v>
      </c>
      <c r="J2270" t="s">
        <v>6</v>
      </c>
      <c r="K2270" t="s">
        <v>185</v>
      </c>
      <c r="L2270" t="s">
        <v>122</v>
      </c>
      <c r="M2270" s="14">
        <v>44302</v>
      </c>
      <c r="N2270" s="14">
        <v>44312</v>
      </c>
      <c r="P2270">
        <v>2081.5</v>
      </c>
      <c r="X2270" t="s">
        <v>137</v>
      </c>
      <c r="Y2270">
        <v>4</v>
      </c>
      <c r="Z2270">
        <v>4</v>
      </c>
      <c r="AA2270">
        <v>2021</v>
      </c>
      <c r="AB2270">
        <v>0</v>
      </c>
      <c r="AC2270" t="s">
        <v>8</v>
      </c>
      <c r="AD2270" t="s">
        <v>8</v>
      </c>
      <c r="AE2270">
        <v>2021</v>
      </c>
      <c r="AF2270">
        <v>2021</v>
      </c>
      <c r="AU2270"/>
    </row>
    <row r="2271" spans="1:47" x14ac:dyDescent="0.35">
      <c r="A2271" t="s">
        <v>136</v>
      </c>
      <c r="C2271" t="s">
        <v>149</v>
      </c>
      <c r="D2271" t="s">
        <v>150</v>
      </c>
      <c r="E2271" t="s">
        <v>121</v>
      </c>
      <c r="J2271" t="s">
        <v>6</v>
      </c>
      <c r="K2271" t="s">
        <v>185</v>
      </c>
      <c r="L2271" t="s">
        <v>122</v>
      </c>
      <c r="M2271" s="14">
        <v>44301</v>
      </c>
      <c r="N2271" s="14">
        <v>44312</v>
      </c>
      <c r="P2271">
        <v>180056.57</v>
      </c>
      <c r="X2271" t="s">
        <v>137</v>
      </c>
      <c r="Y2271">
        <v>4</v>
      </c>
      <c r="Z2271">
        <v>4</v>
      </c>
      <c r="AA2271">
        <v>2021</v>
      </c>
      <c r="AB2271">
        <v>0</v>
      </c>
      <c r="AC2271" t="s">
        <v>8</v>
      </c>
      <c r="AD2271" t="s">
        <v>8</v>
      </c>
      <c r="AE2271">
        <v>2021</v>
      </c>
      <c r="AF2271">
        <v>2021</v>
      </c>
      <c r="AU2271"/>
    </row>
    <row r="2272" spans="1:47" x14ac:dyDescent="0.35">
      <c r="A2272" t="s">
        <v>155</v>
      </c>
      <c r="C2272" t="s">
        <v>149</v>
      </c>
      <c r="D2272" t="s">
        <v>150</v>
      </c>
      <c r="E2272" t="s">
        <v>121</v>
      </c>
      <c r="J2272" t="s">
        <v>6</v>
      </c>
      <c r="K2272" t="s">
        <v>185</v>
      </c>
      <c r="L2272" t="s">
        <v>122</v>
      </c>
      <c r="M2272" s="14">
        <v>44301</v>
      </c>
      <c r="N2272" s="14">
        <v>44312</v>
      </c>
      <c r="P2272">
        <v>319557.21000000002</v>
      </c>
      <c r="X2272" t="s">
        <v>156</v>
      </c>
      <c r="Y2272">
        <v>4</v>
      </c>
      <c r="Z2272">
        <v>4</v>
      </c>
      <c r="AA2272">
        <v>2021</v>
      </c>
      <c r="AB2272">
        <v>0</v>
      </c>
      <c r="AC2272" t="s">
        <v>8</v>
      </c>
      <c r="AD2272" t="s">
        <v>8</v>
      </c>
      <c r="AE2272">
        <v>2021</v>
      </c>
      <c r="AF2272">
        <v>2021</v>
      </c>
      <c r="AU2272"/>
    </row>
    <row r="2273" spans="1:47" x14ac:dyDescent="0.35">
      <c r="A2273" t="s">
        <v>153</v>
      </c>
      <c r="C2273" t="s">
        <v>149</v>
      </c>
      <c r="D2273" t="s">
        <v>150</v>
      </c>
      <c r="E2273" t="s">
        <v>121</v>
      </c>
      <c r="J2273" t="s">
        <v>6</v>
      </c>
      <c r="K2273" t="s">
        <v>185</v>
      </c>
      <c r="L2273" t="s">
        <v>122</v>
      </c>
      <c r="M2273" s="14">
        <v>44301</v>
      </c>
      <c r="N2273" s="14">
        <v>44312</v>
      </c>
      <c r="P2273">
        <v>41756.99</v>
      </c>
      <c r="X2273" t="s">
        <v>154</v>
      </c>
      <c r="Y2273">
        <v>4</v>
      </c>
      <c r="Z2273">
        <v>4</v>
      </c>
      <c r="AA2273">
        <v>2021</v>
      </c>
      <c r="AB2273">
        <v>0</v>
      </c>
      <c r="AC2273" t="s">
        <v>8</v>
      </c>
      <c r="AD2273" t="s">
        <v>8</v>
      </c>
      <c r="AE2273">
        <v>2021</v>
      </c>
      <c r="AF2273">
        <v>2021</v>
      </c>
      <c r="AU2273"/>
    </row>
    <row r="2274" spans="1:47" x14ac:dyDescent="0.35">
      <c r="A2274" t="s">
        <v>131</v>
      </c>
      <c r="C2274" t="s">
        <v>149</v>
      </c>
      <c r="D2274" t="s">
        <v>150</v>
      </c>
      <c r="E2274" t="s">
        <v>121</v>
      </c>
      <c r="J2274" t="s">
        <v>6</v>
      </c>
      <c r="K2274" t="s">
        <v>185</v>
      </c>
      <c r="L2274" t="s">
        <v>122</v>
      </c>
      <c r="M2274" s="14">
        <v>44301</v>
      </c>
      <c r="N2274" s="14">
        <v>44312</v>
      </c>
      <c r="P2274">
        <v>15897.62</v>
      </c>
      <c r="X2274" t="s">
        <v>132</v>
      </c>
      <c r="Y2274">
        <v>4</v>
      </c>
      <c r="Z2274">
        <v>4</v>
      </c>
      <c r="AA2274">
        <v>2021</v>
      </c>
      <c r="AB2274">
        <v>0</v>
      </c>
      <c r="AC2274" t="s">
        <v>8</v>
      </c>
      <c r="AD2274" t="s">
        <v>8</v>
      </c>
      <c r="AE2274">
        <v>2021</v>
      </c>
      <c r="AF2274">
        <v>2021</v>
      </c>
      <c r="AU2274"/>
    </row>
    <row r="2275" spans="1:47" x14ac:dyDescent="0.35">
      <c r="A2275" t="s">
        <v>123</v>
      </c>
      <c r="C2275" t="s">
        <v>149</v>
      </c>
      <c r="D2275" t="s">
        <v>150</v>
      </c>
      <c r="E2275" t="s">
        <v>121</v>
      </c>
      <c r="I2275" t="s">
        <v>1</v>
      </c>
      <c r="J2275" t="s">
        <v>6</v>
      </c>
      <c r="K2275" t="s">
        <v>185</v>
      </c>
      <c r="L2275" t="s">
        <v>122</v>
      </c>
      <c r="M2275" s="14">
        <v>44302</v>
      </c>
      <c r="N2275" s="14">
        <v>44312</v>
      </c>
      <c r="P2275">
        <v>2448231.9</v>
      </c>
      <c r="X2275" t="s">
        <v>124</v>
      </c>
      <c r="Y2275">
        <v>4</v>
      </c>
      <c r="Z2275">
        <v>4</v>
      </c>
      <c r="AA2275">
        <v>2021</v>
      </c>
      <c r="AB2275">
        <v>0</v>
      </c>
      <c r="AC2275" t="s">
        <v>8</v>
      </c>
      <c r="AD2275" t="s">
        <v>8</v>
      </c>
      <c r="AE2275">
        <v>2021</v>
      </c>
      <c r="AF2275">
        <v>2021</v>
      </c>
      <c r="AU2275"/>
    </row>
    <row r="2276" spans="1:47" x14ac:dyDescent="0.35">
      <c r="A2276" t="s">
        <v>158</v>
      </c>
      <c r="C2276" t="s">
        <v>149</v>
      </c>
      <c r="D2276" t="s">
        <v>150</v>
      </c>
      <c r="E2276" t="s">
        <v>121</v>
      </c>
      <c r="J2276" t="s">
        <v>6</v>
      </c>
      <c r="K2276" t="s">
        <v>185</v>
      </c>
      <c r="L2276" t="s">
        <v>122</v>
      </c>
      <c r="M2276" s="14">
        <v>44302</v>
      </c>
      <c r="N2276" s="14">
        <v>44312</v>
      </c>
      <c r="P2276">
        <v>89595.19</v>
      </c>
      <c r="X2276" t="s">
        <v>124</v>
      </c>
      <c r="Y2276">
        <v>4</v>
      </c>
      <c r="Z2276">
        <v>4</v>
      </c>
      <c r="AA2276">
        <v>2021</v>
      </c>
      <c r="AB2276">
        <v>0</v>
      </c>
      <c r="AC2276" t="s">
        <v>8</v>
      </c>
      <c r="AD2276" t="s">
        <v>8</v>
      </c>
      <c r="AE2276">
        <v>2021</v>
      </c>
      <c r="AF2276">
        <v>2021</v>
      </c>
      <c r="AU2276"/>
    </row>
    <row r="2277" spans="1:47" x14ac:dyDescent="0.35">
      <c r="A2277" t="s">
        <v>148</v>
      </c>
      <c r="C2277" t="s">
        <v>149</v>
      </c>
      <c r="D2277" t="s">
        <v>150</v>
      </c>
      <c r="E2277" t="s">
        <v>121</v>
      </c>
      <c r="J2277" t="s">
        <v>6</v>
      </c>
      <c r="K2277" t="s">
        <v>185</v>
      </c>
      <c r="L2277" t="s">
        <v>122</v>
      </c>
      <c r="M2277" s="14">
        <v>44301</v>
      </c>
      <c r="N2277" s="14">
        <v>44312</v>
      </c>
      <c r="P2277">
        <v>2249502.2799999998</v>
      </c>
      <c r="X2277" t="s">
        <v>152</v>
      </c>
      <c r="Y2277">
        <v>4</v>
      </c>
      <c r="Z2277">
        <v>4</v>
      </c>
      <c r="AA2277">
        <v>2021</v>
      </c>
      <c r="AB2277">
        <v>0</v>
      </c>
      <c r="AC2277" t="s">
        <v>8</v>
      </c>
      <c r="AD2277" t="s">
        <v>8</v>
      </c>
      <c r="AE2277">
        <v>2021</v>
      </c>
      <c r="AF2277">
        <v>2021</v>
      </c>
      <c r="AU2277"/>
    </row>
    <row r="2278" spans="1:47" x14ac:dyDescent="0.35">
      <c r="A2278" t="s">
        <v>131</v>
      </c>
      <c r="C2278" t="s">
        <v>149</v>
      </c>
      <c r="D2278" t="s">
        <v>150</v>
      </c>
      <c r="E2278" t="s">
        <v>121</v>
      </c>
      <c r="J2278" t="s">
        <v>6</v>
      </c>
      <c r="K2278" t="s">
        <v>185</v>
      </c>
      <c r="L2278" t="s">
        <v>122</v>
      </c>
      <c r="M2278" s="14">
        <v>44301</v>
      </c>
      <c r="N2278" s="14">
        <v>44312</v>
      </c>
      <c r="P2278">
        <v>461485.83</v>
      </c>
      <c r="X2278" t="s">
        <v>132</v>
      </c>
      <c r="Y2278">
        <v>4</v>
      </c>
      <c r="Z2278">
        <v>4</v>
      </c>
      <c r="AA2278">
        <v>2021</v>
      </c>
      <c r="AB2278">
        <v>0</v>
      </c>
      <c r="AC2278" t="s">
        <v>8</v>
      </c>
      <c r="AD2278" t="s">
        <v>8</v>
      </c>
      <c r="AE2278">
        <v>2021</v>
      </c>
      <c r="AF2278">
        <v>2021</v>
      </c>
      <c r="AU2278"/>
    </row>
    <row r="2279" spans="1:47" x14ac:dyDescent="0.35">
      <c r="A2279" t="s">
        <v>187</v>
      </c>
      <c r="B2279" t="s">
        <v>65</v>
      </c>
      <c r="C2279" t="s">
        <v>149</v>
      </c>
      <c r="D2279" t="s">
        <v>150</v>
      </c>
      <c r="E2279" t="s">
        <v>121</v>
      </c>
      <c r="G2279" t="s">
        <v>1</v>
      </c>
      <c r="H2279" t="s">
        <v>206</v>
      </c>
      <c r="K2279" t="s">
        <v>185</v>
      </c>
      <c r="L2279" t="s">
        <v>122</v>
      </c>
      <c r="M2279" s="14">
        <v>44313</v>
      </c>
      <c r="N2279" s="14">
        <v>44313</v>
      </c>
      <c r="O2279">
        <v>0</v>
      </c>
      <c r="P2279">
        <v>-123.81</v>
      </c>
      <c r="R2279">
        <v>2220316000</v>
      </c>
      <c r="S2279">
        <v>162200000</v>
      </c>
      <c r="V2279" t="s">
        <v>187</v>
      </c>
      <c r="W2279" t="s">
        <v>229</v>
      </c>
      <c r="X2279" t="s">
        <v>140</v>
      </c>
      <c r="Y2279">
        <v>4</v>
      </c>
      <c r="Z2279">
        <v>4</v>
      </c>
      <c r="AA2279">
        <v>2021</v>
      </c>
      <c r="AB2279">
        <v>123.81</v>
      </c>
      <c r="AC2279" t="s">
        <v>16</v>
      </c>
      <c r="AD2279" t="s">
        <v>16</v>
      </c>
      <c r="AE2279">
        <v>2021</v>
      </c>
      <c r="AF2279">
        <v>2021</v>
      </c>
      <c r="AU2279"/>
    </row>
    <row r="2280" spans="1:47" x14ac:dyDescent="0.35">
      <c r="A2280" t="s">
        <v>193</v>
      </c>
      <c r="B2280" t="s">
        <v>29</v>
      </c>
      <c r="C2280" t="s">
        <v>149</v>
      </c>
      <c r="D2280" t="s">
        <v>159</v>
      </c>
      <c r="E2280" t="s">
        <v>162</v>
      </c>
      <c r="G2280" t="s">
        <v>1</v>
      </c>
      <c r="K2280" t="s">
        <v>185</v>
      </c>
      <c r="L2280" t="s">
        <v>122</v>
      </c>
      <c r="M2280" s="14">
        <v>44313</v>
      </c>
      <c r="N2280" s="14">
        <v>44313</v>
      </c>
      <c r="O2280">
        <v>0</v>
      </c>
      <c r="P2280">
        <v>35.71</v>
      </c>
      <c r="R2280">
        <v>2110700000</v>
      </c>
      <c r="S2280">
        <v>161700000</v>
      </c>
      <c r="V2280" t="s">
        <v>193</v>
      </c>
      <c r="W2280" t="s">
        <v>210</v>
      </c>
      <c r="X2280" t="s">
        <v>161</v>
      </c>
      <c r="Y2280">
        <v>4</v>
      </c>
      <c r="Z2280">
        <v>4</v>
      </c>
      <c r="AA2280">
        <v>2021</v>
      </c>
      <c r="AB2280">
        <v>35.71</v>
      </c>
      <c r="AC2280" t="s">
        <v>16</v>
      </c>
      <c r="AD2280" t="s">
        <v>72</v>
      </c>
      <c r="AE2280">
        <v>2021</v>
      </c>
      <c r="AF2280">
        <v>2021</v>
      </c>
      <c r="AU2280"/>
    </row>
    <row r="2281" spans="1:47" x14ac:dyDescent="0.35">
      <c r="A2281" t="s">
        <v>193</v>
      </c>
      <c r="B2281" t="s">
        <v>29</v>
      </c>
      <c r="C2281" t="s">
        <v>149</v>
      </c>
      <c r="D2281" t="s">
        <v>159</v>
      </c>
      <c r="E2281" t="s">
        <v>162</v>
      </c>
      <c r="G2281" t="s">
        <v>1</v>
      </c>
      <c r="K2281" t="s">
        <v>185</v>
      </c>
      <c r="L2281" t="s">
        <v>122</v>
      </c>
      <c r="M2281" s="14">
        <v>44313</v>
      </c>
      <c r="N2281" s="14">
        <v>44313</v>
      </c>
      <c r="O2281">
        <v>0</v>
      </c>
      <c r="P2281">
        <v>41.67</v>
      </c>
      <c r="R2281">
        <v>2110700000</v>
      </c>
      <c r="S2281">
        <v>162700000</v>
      </c>
      <c r="V2281" t="s">
        <v>193</v>
      </c>
      <c r="W2281" t="s">
        <v>200</v>
      </c>
      <c r="X2281" t="s">
        <v>161</v>
      </c>
      <c r="Y2281">
        <v>4</v>
      </c>
      <c r="Z2281">
        <v>4</v>
      </c>
      <c r="AA2281">
        <v>2021</v>
      </c>
      <c r="AB2281">
        <v>41.67</v>
      </c>
      <c r="AC2281" t="s">
        <v>16</v>
      </c>
      <c r="AD2281" t="s">
        <v>72</v>
      </c>
      <c r="AE2281">
        <v>2021</v>
      </c>
      <c r="AF2281">
        <v>2021</v>
      </c>
      <c r="AU2281"/>
    </row>
    <row r="2282" spans="1:47" x14ac:dyDescent="0.35">
      <c r="A2282" t="s">
        <v>160</v>
      </c>
      <c r="B2282" t="s">
        <v>35</v>
      </c>
      <c r="C2282" t="s">
        <v>149</v>
      </c>
      <c r="D2282" t="s">
        <v>159</v>
      </c>
      <c r="E2282" t="s">
        <v>162</v>
      </c>
      <c r="G2282" t="s">
        <v>1</v>
      </c>
      <c r="K2282" t="s">
        <v>185</v>
      </c>
      <c r="L2282" t="s">
        <v>122</v>
      </c>
      <c r="M2282" s="14">
        <v>44313</v>
      </c>
      <c r="N2282" s="14">
        <v>44313</v>
      </c>
      <c r="O2282">
        <v>0</v>
      </c>
      <c r="P2282">
        <v>7688.81</v>
      </c>
      <c r="R2282">
        <v>2110672000</v>
      </c>
      <c r="S2282">
        <v>161020000</v>
      </c>
      <c r="V2282" t="s">
        <v>160</v>
      </c>
      <c r="W2282" t="s">
        <v>194</v>
      </c>
      <c r="X2282" t="s">
        <v>161</v>
      </c>
      <c r="Y2282">
        <v>4</v>
      </c>
      <c r="Z2282">
        <v>4</v>
      </c>
      <c r="AA2282">
        <v>2021</v>
      </c>
      <c r="AB2282">
        <v>7688.81</v>
      </c>
      <c r="AC2282" t="s">
        <v>16</v>
      </c>
      <c r="AD2282" t="s">
        <v>72</v>
      </c>
      <c r="AE2282">
        <v>2021</v>
      </c>
      <c r="AF2282">
        <v>2021</v>
      </c>
      <c r="AU2282"/>
    </row>
    <row r="2283" spans="1:47" x14ac:dyDescent="0.35">
      <c r="A2283" t="s">
        <v>160</v>
      </c>
      <c r="B2283" t="s">
        <v>25</v>
      </c>
      <c r="C2283" t="s">
        <v>149</v>
      </c>
      <c r="D2283" t="s">
        <v>159</v>
      </c>
      <c r="E2283" t="s">
        <v>162</v>
      </c>
      <c r="G2283" t="s">
        <v>1</v>
      </c>
      <c r="K2283" t="s">
        <v>185</v>
      </c>
      <c r="L2283" t="s">
        <v>122</v>
      </c>
      <c r="M2283" s="14">
        <v>44313</v>
      </c>
      <c r="N2283" s="14">
        <v>44313</v>
      </c>
      <c r="O2283">
        <v>0</v>
      </c>
      <c r="P2283">
        <v>149.77000000000001</v>
      </c>
      <c r="R2283">
        <v>2110672000</v>
      </c>
      <c r="S2283">
        <v>161300000</v>
      </c>
      <c r="V2283" t="s">
        <v>160</v>
      </c>
      <c r="W2283" t="s">
        <v>192</v>
      </c>
      <c r="X2283" t="s">
        <v>161</v>
      </c>
      <c r="Y2283">
        <v>4</v>
      </c>
      <c r="Z2283">
        <v>4</v>
      </c>
      <c r="AA2283">
        <v>2021</v>
      </c>
      <c r="AB2283">
        <v>149.77000000000001</v>
      </c>
      <c r="AC2283" t="s">
        <v>16</v>
      </c>
      <c r="AD2283" t="s">
        <v>72</v>
      </c>
      <c r="AE2283">
        <v>2021</v>
      </c>
      <c r="AF2283">
        <v>2021</v>
      </c>
      <c r="AU2283"/>
    </row>
    <row r="2284" spans="1:47" x14ac:dyDescent="0.35">
      <c r="A2284" t="s">
        <v>130</v>
      </c>
      <c r="B2284" t="s">
        <v>36</v>
      </c>
      <c r="C2284" t="s">
        <v>149</v>
      </c>
      <c r="D2284" t="s">
        <v>150</v>
      </c>
      <c r="E2284" t="s">
        <v>121</v>
      </c>
      <c r="G2284" t="s">
        <v>1</v>
      </c>
      <c r="H2284" t="s">
        <v>206</v>
      </c>
      <c r="K2284" t="s">
        <v>185</v>
      </c>
      <c r="L2284" t="s">
        <v>122</v>
      </c>
      <c r="M2284" s="14">
        <v>44313</v>
      </c>
      <c r="N2284" s="14">
        <v>44313</v>
      </c>
      <c r="O2284">
        <v>0</v>
      </c>
      <c r="P2284">
        <v>-17023.75</v>
      </c>
      <c r="R2284">
        <v>2221517110</v>
      </c>
      <c r="S2284">
        <v>162800000</v>
      </c>
      <c r="V2284" t="s">
        <v>130</v>
      </c>
      <c r="W2284" t="s">
        <v>204</v>
      </c>
      <c r="X2284" t="s">
        <v>119</v>
      </c>
      <c r="Y2284">
        <v>4</v>
      </c>
      <c r="Z2284">
        <v>4</v>
      </c>
      <c r="AA2284">
        <v>2021</v>
      </c>
      <c r="AB2284">
        <v>17023.75</v>
      </c>
      <c r="AC2284" t="s">
        <v>16</v>
      </c>
      <c r="AD2284" t="s">
        <v>16</v>
      </c>
      <c r="AE2284">
        <v>2021</v>
      </c>
      <c r="AF2284">
        <v>2021</v>
      </c>
      <c r="AU2284"/>
    </row>
    <row r="2285" spans="1:47" x14ac:dyDescent="0.35">
      <c r="A2285" t="s">
        <v>160</v>
      </c>
      <c r="B2285" t="s">
        <v>25</v>
      </c>
      <c r="C2285" t="s">
        <v>149</v>
      </c>
      <c r="D2285" t="s">
        <v>159</v>
      </c>
      <c r="E2285" t="s">
        <v>162</v>
      </c>
      <c r="G2285" t="s">
        <v>1</v>
      </c>
      <c r="K2285" t="s">
        <v>185</v>
      </c>
      <c r="L2285" t="s">
        <v>122</v>
      </c>
      <c r="M2285" s="14">
        <v>44313</v>
      </c>
      <c r="N2285" s="14">
        <v>44313</v>
      </c>
      <c r="O2285">
        <v>0</v>
      </c>
      <c r="P2285">
        <v>786.4</v>
      </c>
      <c r="R2285">
        <v>2110672000</v>
      </c>
      <c r="S2285">
        <v>161300000</v>
      </c>
      <c r="V2285" t="s">
        <v>160</v>
      </c>
      <c r="W2285" t="s">
        <v>192</v>
      </c>
      <c r="X2285" t="s">
        <v>161</v>
      </c>
      <c r="Y2285">
        <v>4</v>
      </c>
      <c r="Z2285">
        <v>4</v>
      </c>
      <c r="AA2285">
        <v>2021</v>
      </c>
      <c r="AB2285">
        <v>786.4</v>
      </c>
      <c r="AC2285" t="s">
        <v>16</v>
      </c>
      <c r="AD2285" t="s">
        <v>72</v>
      </c>
      <c r="AE2285">
        <v>2021</v>
      </c>
      <c r="AF2285">
        <v>2021</v>
      </c>
      <c r="AU2285"/>
    </row>
    <row r="2286" spans="1:47" x14ac:dyDescent="0.35">
      <c r="A2286" t="s">
        <v>160</v>
      </c>
      <c r="B2286" t="s">
        <v>26</v>
      </c>
      <c r="C2286" t="s">
        <v>149</v>
      </c>
      <c r="D2286" t="s">
        <v>159</v>
      </c>
      <c r="E2286" t="s">
        <v>162</v>
      </c>
      <c r="G2286" t="s">
        <v>1</v>
      </c>
      <c r="K2286" t="s">
        <v>185</v>
      </c>
      <c r="L2286" t="s">
        <v>122</v>
      </c>
      <c r="M2286" s="14">
        <v>44313</v>
      </c>
      <c r="N2286" s="14">
        <v>44313</v>
      </c>
      <c r="O2286">
        <v>0</v>
      </c>
      <c r="P2286">
        <v>3282.43</v>
      </c>
      <c r="R2286">
        <v>2110672000</v>
      </c>
      <c r="S2286">
        <v>161016000</v>
      </c>
      <c r="V2286" t="s">
        <v>160</v>
      </c>
      <c r="W2286" t="s">
        <v>201</v>
      </c>
      <c r="X2286" t="s">
        <v>161</v>
      </c>
      <c r="Y2286">
        <v>4</v>
      </c>
      <c r="Z2286">
        <v>4</v>
      </c>
      <c r="AA2286">
        <v>2021</v>
      </c>
      <c r="AB2286">
        <v>3282.43</v>
      </c>
      <c r="AC2286" t="s">
        <v>16</v>
      </c>
      <c r="AD2286" t="s">
        <v>72</v>
      </c>
      <c r="AE2286">
        <v>2021</v>
      </c>
      <c r="AF2286">
        <v>2021</v>
      </c>
      <c r="AU2286"/>
    </row>
    <row r="2287" spans="1:47" x14ac:dyDescent="0.35">
      <c r="A2287" t="s">
        <v>160</v>
      </c>
      <c r="B2287" t="s">
        <v>25</v>
      </c>
      <c r="C2287" t="s">
        <v>149</v>
      </c>
      <c r="D2287" t="s">
        <v>159</v>
      </c>
      <c r="E2287" t="s">
        <v>162</v>
      </c>
      <c r="G2287" t="s">
        <v>1</v>
      </c>
      <c r="K2287" t="s">
        <v>185</v>
      </c>
      <c r="L2287" t="s">
        <v>122</v>
      </c>
      <c r="M2287" s="14">
        <v>44313</v>
      </c>
      <c r="N2287" s="14">
        <v>44313</v>
      </c>
      <c r="O2287">
        <v>0</v>
      </c>
      <c r="P2287">
        <v>77.22</v>
      </c>
      <c r="R2287">
        <v>2110672000</v>
      </c>
      <c r="S2287">
        <v>161600000</v>
      </c>
      <c r="V2287" t="s">
        <v>160</v>
      </c>
      <c r="W2287" t="s">
        <v>198</v>
      </c>
      <c r="X2287" t="s">
        <v>161</v>
      </c>
      <c r="Y2287">
        <v>4</v>
      </c>
      <c r="Z2287">
        <v>4</v>
      </c>
      <c r="AA2287">
        <v>2021</v>
      </c>
      <c r="AB2287">
        <v>77.22</v>
      </c>
      <c r="AC2287" t="s">
        <v>16</v>
      </c>
      <c r="AD2287" t="s">
        <v>72</v>
      </c>
      <c r="AE2287">
        <v>2021</v>
      </c>
      <c r="AF2287">
        <v>2021</v>
      </c>
      <c r="AU2287"/>
    </row>
    <row r="2288" spans="1:47" x14ac:dyDescent="0.35">
      <c r="A2288" t="s">
        <v>128</v>
      </c>
      <c r="C2288" t="s">
        <v>149</v>
      </c>
      <c r="D2288" t="s">
        <v>150</v>
      </c>
      <c r="E2288" t="s">
        <v>162</v>
      </c>
      <c r="K2288" t="s">
        <v>185</v>
      </c>
      <c r="L2288" t="s">
        <v>122</v>
      </c>
      <c r="M2288" s="14">
        <v>44313</v>
      </c>
      <c r="N2288" s="14">
        <v>44313</v>
      </c>
      <c r="P2288">
        <v>67752.59</v>
      </c>
      <c r="X2288" t="s">
        <v>119</v>
      </c>
      <c r="Y2288">
        <v>4</v>
      </c>
      <c r="Z2288">
        <v>4</v>
      </c>
      <c r="AA2288">
        <v>2021</v>
      </c>
      <c r="AB2288">
        <v>0</v>
      </c>
      <c r="AC2288" t="s">
        <v>8</v>
      </c>
      <c r="AD2288" t="s">
        <v>8</v>
      </c>
      <c r="AE2288">
        <v>2021</v>
      </c>
      <c r="AF2288">
        <v>2021</v>
      </c>
      <c r="AU2288"/>
    </row>
    <row r="2289" spans="1:47" x14ac:dyDescent="0.35">
      <c r="A2289" t="s">
        <v>153</v>
      </c>
      <c r="C2289" t="s">
        <v>149</v>
      </c>
      <c r="D2289" t="s">
        <v>150</v>
      </c>
      <c r="E2289" t="s">
        <v>121</v>
      </c>
      <c r="I2289" t="s">
        <v>1</v>
      </c>
      <c r="J2289" t="s">
        <v>6</v>
      </c>
      <c r="K2289" t="s">
        <v>185</v>
      </c>
      <c r="L2289" t="s">
        <v>122</v>
      </c>
      <c r="M2289" s="14">
        <v>44301</v>
      </c>
      <c r="N2289" s="14">
        <v>44313</v>
      </c>
      <c r="P2289">
        <v>3.88</v>
      </c>
      <c r="X2289" t="s">
        <v>154</v>
      </c>
      <c r="Y2289">
        <v>4</v>
      </c>
      <c r="Z2289">
        <v>4</v>
      </c>
      <c r="AA2289">
        <v>2021</v>
      </c>
      <c r="AB2289">
        <v>0</v>
      </c>
      <c r="AC2289" t="s">
        <v>8</v>
      </c>
      <c r="AD2289" t="s">
        <v>8</v>
      </c>
      <c r="AE2289">
        <v>2021</v>
      </c>
      <c r="AF2289">
        <v>2021</v>
      </c>
      <c r="AU2289"/>
    </row>
    <row r="2290" spans="1:47" x14ac:dyDescent="0.35">
      <c r="A2290" t="s">
        <v>131</v>
      </c>
      <c r="C2290" t="s">
        <v>149</v>
      </c>
      <c r="D2290" t="s">
        <v>150</v>
      </c>
      <c r="E2290" t="s">
        <v>121</v>
      </c>
      <c r="J2290" t="s">
        <v>68</v>
      </c>
      <c r="K2290" t="s">
        <v>185</v>
      </c>
      <c r="L2290" t="s">
        <v>122</v>
      </c>
      <c r="M2290" s="14">
        <v>44298</v>
      </c>
      <c r="N2290" s="14">
        <v>44313</v>
      </c>
      <c r="P2290">
        <v>3120.02</v>
      </c>
      <c r="X2290" t="s">
        <v>132</v>
      </c>
      <c r="Y2290">
        <v>4</v>
      </c>
      <c r="Z2290">
        <v>4</v>
      </c>
      <c r="AA2290">
        <v>2021</v>
      </c>
      <c r="AB2290">
        <v>0</v>
      </c>
      <c r="AC2290" t="s">
        <v>8</v>
      </c>
      <c r="AD2290" t="s">
        <v>8</v>
      </c>
      <c r="AE2290">
        <v>2021</v>
      </c>
      <c r="AF2290">
        <v>2021</v>
      </c>
      <c r="AU2290"/>
    </row>
    <row r="2291" spans="1:47" x14ac:dyDescent="0.35">
      <c r="A2291" t="s">
        <v>153</v>
      </c>
      <c r="C2291" t="s">
        <v>149</v>
      </c>
      <c r="D2291" t="s">
        <v>150</v>
      </c>
      <c r="E2291" t="s">
        <v>121</v>
      </c>
      <c r="J2291" t="s">
        <v>6</v>
      </c>
      <c r="K2291" t="s">
        <v>185</v>
      </c>
      <c r="L2291" t="s">
        <v>122</v>
      </c>
      <c r="M2291" s="14">
        <v>44301</v>
      </c>
      <c r="N2291" s="14">
        <v>44313</v>
      </c>
      <c r="P2291">
        <v>51870.74</v>
      </c>
      <c r="X2291" t="s">
        <v>154</v>
      </c>
      <c r="Y2291">
        <v>4</v>
      </c>
      <c r="Z2291">
        <v>4</v>
      </c>
      <c r="AA2291">
        <v>2021</v>
      </c>
      <c r="AB2291">
        <v>0</v>
      </c>
      <c r="AC2291" t="s">
        <v>8</v>
      </c>
      <c r="AD2291" t="s">
        <v>8</v>
      </c>
      <c r="AE2291">
        <v>2021</v>
      </c>
      <c r="AF2291">
        <v>2021</v>
      </c>
      <c r="AU2291"/>
    </row>
    <row r="2292" spans="1:47" x14ac:dyDescent="0.35">
      <c r="A2292" t="s">
        <v>155</v>
      </c>
      <c r="C2292" t="s">
        <v>149</v>
      </c>
      <c r="D2292" t="s">
        <v>150</v>
      </c>
      <c r="E2292" t="s">
        <v>121</v>
      </c>
      <c r="J2292" t="s">
        <v>6</v>
      </c>
      <c r="K2292" t="s">
        <v>185</v>
      </c>
      <c r="L2292" t="s">
        <v>122</v>
      </c>
      <c r="M2292" s="14">
        <v>44302</v>
      </c>
      <c r="N2292" s="14">
        <v>44313</v>
      </c>
      <c r="P2292">
        <v>268.14999999999998</v>
      </c>
      <c r="X2292" t="s">
        <v>156</v>
      </c>
      <c r="Y2292">
        <v>4</v>
      </c>
      <c r="Z2292">
        <v>4</v>
      </c>
      <c r="AA2292">
        <v>2021</v>
      </c>
      <c r="AB2292">
        <v>0</v>
      </c>
      <c r="AC2292" t="s">
        <v>8</v>
      </c>
      <c r="AD2292" t="s">
        <v>8</v>
      </c>
      <c r="AE2292">
        <v>2021</v>
      </c>
      <c r="AF2292">
        <v>2021</v>
      </c>
      <c r="AU2292"/>
    </row>
    <row r="2293" spans="1:47" x14ac:dyDescent="0.35">
      <c r="A2293" t="s">
        <v>145</v>
      </c>
      <c r="C2293" t="s">
        <v>149</v>
      </c>
      <c r="D2293" t="s">
        <v>150</v>
      </c>
      <c r="E2293" t="s">
        <v>121</v>
      </c>
      <c r="J2293" t="s">
        <v>6</v>
      </c>
      <c r="K2293" t="s">
        <v>185</v>
      </c>
      <c r="L2293" t="s">
        <v>122</v>
      </c>
      <c r="M2293" s="14">
        <v>44301</v>
      </c>
      <c r="N2293" s="14">
        <v>44313</v>
      </c>
      <c r="P2293">
        <v>12489.81</v>
      </c>
      <c r="X2293" t="s">
        <v>144</v>
      </c>
      <c r="Y2293">
        <v>4</v>
      </c>
      <c r="Z2293">
        <v>4</v>
      </c>
      <c r="AA2293">
        <v>2021</v>
      </c>
      <c r="AB2293">
        <v>0</v>
      </c>
      <c r="AC2293" t="s">
        <v>8</v>
      </c>
      <c r="AD2293" t="s">
        <v>8</v>
      </c>
      <c r="AE2293">
        <v>2021</v>
      </c>
      <c r="AF2293">
        <v>2021</v>
      </c>
      <c r="AU2293"/>
    </row>
    <row r="2294" spans="1:47" x14ac:dyDescent="0.35">
      <c r="A2294" t="s">
        <v>160</v>
      </c>
      <c r="B2294" t="s">
        <v>26</v>
      </c>
      <c r="C2294" t="s">
        <v>149</v>
      </c>
      <c r="D2294" t="s">
        <v>159</v>
      </c>
      <c r="E2294" t="s">
        <v>162</v>
      </c>
      <c r="G2294" t="s">
        <v>1</v>
      </c>
      <c r="K2294" t="s">
        <v>185</v>
      </c>
      <c r="L2294" t="s">
        <v>122</v>
      </c>
      <c r="M2294" s="14">
        <v>44314</v>
      </c>
      <c r="N2294" s="14">
        <v>44314</v>
      </c>
      <c r="O2294">
        <v>0</v>
      </c>
      <c r="P2294">
        <v>1137.1099999999999</v>
      </c>
      <c r="R2294">
        <v>2110672000</v>
      </c>
      <c r="S2294">
        <v>161018000</v>
      </c>
      <c r="V2294" t="s">
        <v>160</v>
      </c>
      <c r="W2294" t="s">
        <v>228</v>
      </c>
      <c r="X2294" t="s">
        <v>161</v>
      </c>
      <c r="Y2294">
        <v>4</v>
      </c>
      <c r="Z2294">
        <v>4</v>
      </c>
      <c r="AA2294">
        <v>2021</v>
      </c>
      <c r="AB2294">
        <v>1137.1099999999999</v>
      </c>
      <c r="AC2294" t="s">
        <v>16</v>
      </c>
      <c r="AD2294" t="s">
        <v>72</v>
      </c>
      <c r="AE2294">
        <v>2021</v>
      </c>
      <c r="AF2294">
        <v>2021</v>
      </c>
      <c r="AU2294"/>
    </row>
    <row r="2295" spans="1:47" x14ac:dyDescent="0.35">
      <c r="A2295" t="s">
        <v>160</v>
      </c>
      <c r="B2295" t="s">
        <v>35</v>
      </c>
      <c r="C2295" t="s">
        <v>149</v>
      </c>
      <c r="D2295" t="s">
        <v>159</v>
      </c>
      <c r="E2295" t="s">
        <v>162</v>
      </c>
      <c r="G2295" t="s">
        <v>1</v>
      </c>
      <c r="K2295" t="s">
        <v>185</v>
      </c>
      <c r="L2295" t="s">
        <v>122</v>
      </c>
      <c r="M2295" s="14">
        <v>44314</v>
      </c>
      <c r="N2295" s="14">
        <v>44314</v>
      </c>
      <c r="O2295">
        <v>0</v>
      </c>
      <c r="P2295">
        <v>3545.52</v>
      </c>
      <c r="R2295">
        <v>2110672000</v>
      </c>
      <c r="S2295">
        <v>161020000</v>
      </c>
      <c r="V2295" t="s">
        <v>160</v>
      </c>
      <c r="W2295" t="s">
        <v>194</v>
      </c>
      <c r="X2295" t="s">
        <v>161</v>
      </c>
      <c r="Y2295">
        <v>4</v>
      </c>
      <c r="Z2295">
        <v>4</v>
      </c>
      <c r="AA2295">
        <v>2021</v>
      </c>
      <c r="AB2295">
        <v>3545.52</v>
      </c>
      <c r="AC2295" t="s">
        <v>16</v>
      </c>
      <c r="AD2295" t="s">
        <v>72</v>
      </c>
      <c r="AE2295">
        <v>2021</v>
      </c>
      <c r="AF2295">
        <v>2021</v>
      </c>
      <c r="AU2295"/>
    </row>
    <row r="2296" spans="1:47" x14ac:dyDescent="0.35">
      <c r="A2296" t="s">
        <v>193</v>
      </c>
      <c r="B2296" t="s">
        <v>29</v>
      </c>
      <c r="C2296" t="s">
        <v>149</v>
      </c>
      <c r="D2296" t="s">
        <v>159</v>
      </c>
      <c r="E2296" t="s">
        <v>162</v>
      </c>
      <c r="G2296" t="s">
        <v>1</v>
      </c>
      <c r="K2296" t="s">
        <v>185</v>
      </c>
      <c r="L2296" t="s">
        <v>122</v>
      </c>
      <c r="M2296" s="14">
        <v>44314</v>
      </c>
      <c r="N2296" s="14">
        <v>44314</v>
      </c>
      <c r="O2296">
        <v>0</v>
      </c>
      <c r="P2296">
        <v>214.29</v>
      </c>
      <c r="R2296">
        <v>2110700000</v>
      </c>
      <c r="S2296">
        <v>162700000</v>
      </c>
      <c r="V2296" t="s">
        <v>193</v>
      </c>
      <c r="W2296" t="s">
        <v>200</v>
      </c>
      <c r="X2296" t="s">
        <v>161</v>
      </c>
      <c r="Y2296">
        <v>4</v>
      </c>
      <c r="Z2296">
        <v>4</v>
      </c>
      <c r="AA2296">
        <v>2021</v>
      </c>
      <c r="AB2296">
        <v>214.29</v>
      </c>
      <c r="AC2296" t="s">
        <v>16</v>
      </c>
      <c r="AD2296" t="s">
        <v>72</v>
      </c>
      <c r="AE2296">
        <v>2021</v>
      </c>
      <c r="AF2296">
        <v>2021</v>
      </c>
      <c r="AU2296"/>
    </row>
    <row r="2297" spans="1:47" x14ac:dyDescent="0.35">
      <c r="A2297" t="s">
        <v>160</v>
      </c>
      <c r="B2297" t="s">
        <v>25</v>
      </c>
      <c r="C2297" t="s">
        <v>149</v>
      </c>
      <c r="D2297" t="s">
        <v>159</v>
      </c>
      <c r="E2297" t="s">
        <v>162</v>
      </c>
      <c r="G2297" t="s">
        <v>1</v>
      </c>
      <c r="K2297" t="s">
        <v>185</v>
      </c>
      <c r="L2297" t="s">
        <v>122</v>
      </c>
      <c r="M2297" s="14">
        <v>44314</v>
      </c>
      <c r="N2297" s="14">
        <v>44314</v>
      </c>
      <c r="O2297">
        <v>0</v>
      </c>
      <c r="P2297">
        <v>1037.75</v>
      </c>
      <c r="R2297">
        <v>2110672000</v>
      </c>
      <c r="S2297">
        <v>162000000</v>
      </c>
      <c r="V2297" t="s">
        <v>160</v>
      </c>
      <c r="W2297" t="s">
        <v>205</v>
      </c>
      <c r="X2297" t="s">
        <v>161</v>
      </c>
      <c r="Y2297">
        <v>4</v>
      </c>
      <c r="Z2297">
        <v>4</v>
      </c>
      <c r="AA2297">
        <v>2021</v>
      </c>
      <c r="AB2297">
        <v>1037.75</v>
      </c>
      <c r="AC2297" t="s">
        <v>16</v>
      </c>
      <c r="AD2297" t="s">
        <v>72</v>
      </c>
      <c r="AE2297">
        <v>2021</v>
      </c>
      <c r="AF2297">
        <v>2021</v>
      </c>
      <c r="AU2297"/>
    </row>
    <row r="2298" spans="1:47" x14ac:dyDescent="0.35">
      <c r="A2298" t="s">
        <v>233</v>
      </c>
      <c r="C2298" t="s">
        <v>149</v>
      </c>
      <c r="D2298" t="s">
        <v>159</v>
      </c>
      <c r="E2298" t="s">
        <v>162</v>
      </c>
      <c r="G2298" t="s">
        <v>1</v>
      </c>
      <c r="K2298" t="s">
        <v>185</v>
      </c>
      <c r="L2298" t="s">
        <v>122</v>
      </c>
      <c r="M2298" s="14">
        <v>44314</v>
      </c>
      <c r="N2298" s="14">
        <v>44314</v>
      </c>
      <c r="O2298">
        <v>0</v>
      </c>
      <c r="P2298">
        <v>0.24</v>
      </c>
      <c r="R2298">
        <v>2110510000</v>
      </c>
      <c r="S2298">
        <v>161020000</v>
      </c>
      <c r="V2298" t="s">
        <v>233</v>
      </c>
      <c r="W2298" t="s">
        <v>194</v>
      </c>
      <c r="X2298" t="s">
        <v>234</v>
      </c>
      <c r="Y2298">
        <v>4</v>
      </c>
      <c r="Z2298">
        <v>4</v>
      </c>
      <c r="AA2298">
        <v>2021</v>
      </c>
      <c r="AB2298">
        <v>0.24</v>
      </c>
      <c r="AC2298" t="s">
        <v>16</v>
      </c>
      <c r="AD2298" t="s">
        <v>72</v>
      </c>
      <c r="AE2298">
        <v>2021</v>
      </c>
      <c r="AF2298">
        <v>2021</v>
      </c>
      <c r="AU2298"/>
    </row>
    <row r="2299" spans="1:47" x14ac:dyDescent="0.35">
      <c r="A2299" t="s">
        <v>160</v>
      </c>
      <c r="B2299" t="s">
        <v>25</v>
      </c>
      <c r="C2299" t="s">
        <v>149</v>
      </c>
      <c r="D2299" t="s">
        <v>159</v>
      </c>
      <c r="E2299" t="s">
        <v>162</v>
      </c>
      <c r="G2299" t="s">
        <v>1</v>
      </c>
      <c r="K2299" t="s">
        <v>185</v>
      </c>
      <c r="L2299" t="s">
        <v>122</v>
      </c>
      <c r="M2299" s="14">
        <v>44314</v>
      </c>
      <c r="N2299" s="14">
        <v>44314</v>
      </c>
      <c r="O2299">
        <v>0</v>
      </c>
      <c r="P2299">
        <v>92.59</v>
      </c>
      <c r="R2299">
        <v>2110672000</v>
      </c>
      <c r="S2299">
        <v>161600000</v>
      </c>
      <c r="V2299" t="s">
        <v>160</v>
      </c>
      <c r="W2299" t="s">
        <v>198</v>
      </c>
      <c r="X2299" t="s">
        <v>161</v>
      </c>
      <c r="Y2299">
        <v>4</v>
      </c>
      <c r="Z2299">
        <v>4</v>
      </c>
      <c r="AA2299">
        <v>2021</v>
      </c>
      <c r="AB2299">
        <v>92.59</v>
      </c>
      <c r="AC2299" t="s">
        <v>16</v>
      </c>
      <c r="AD2299" t="s">
        <v>72</v>
      </c>
      <c r="AE2299">
        <v>2021</v>
      </c>
      <c r="AF2299">
        <v>2021</v>
      </c>
      <c r="AU2299"/>
    </row>
    <row r="2300" spans="1:47" x14ac:dyDescent="0.35">
      <c r="A2300" t="s">
        <v>188</v>
      </c>
      <c r="B2300" t="s">
        <v>31</v>
      </c>
      <c r="C2300" t="s">
        <v>149</v>
      </c>
      <c r="D2300" t="s">
        <v>159</v>
      </c>
      <c r="E2300" t="s">
        <v>162</v>
      </c>
      <c r="G2300" t="s">
        <v>1</v>
      </c>
      <c r="K2300" t="s">
        <v>185</v>
      </c>
      <c r="L2300" t="s">
        <v>122</v>
      </c>
      <c r="M2300" s="14">
        <v>44314</v>
      </c>
      <c r="N2300" s="14">
        <v>44314</v>
      </c>
      <c r="O2300">
        <v>0</v>
      </c>
      <c r="P2300">
        <v>273.81</v>
      </c>
      <c r="R2300">
        <v>2111070000</v>
      </c>
      <c r="S2300">
        <v>161001000</v>
      </c>
      <c r="V2300" t="s">
        <v>188</v>
      </c>
      <c r="W2300" t="s">
        <v>195</v>
      </c>
      <c r="X2300" t="s">
        <v>190</v>
      </c>
      <c r="Y2300">
        <v>4</v>
      </c>
      <c r="Z2300">
        <v>4</v>
      </c>
      <c r="AA2300">
        <v>2021</v>
      </c>
      <c r="AB2300">
        <v>273.81</v>
      </c>
      <c r="AC2300" t="s">
        <v>16</v>
      </c>
      <c r="AD2300" t="s">
        <v>72</v>
      </c>
      <c r="AE2300">
        <v>2021</v>
      </c>
      <c r="AF2300">
        <v>2021</v>
      </c>
      <c r="AU2300"/>
    </row>
    <row r="2301" spans="1:47" x14ac:dyDescent="0.35">
      <c r="A2301" t="s">
        <v>155</v>
      </c>
      <c r="B2301" t="s">
        <v>32</v>
      </c>
      <c r="C2301" t="s">
        <v>149</v>
      </c>
      <c r="D2301" t="s">
        <v>150</v>
      </c>
      <c r="E2301" t="s">
        <v>121</v>
      </c>
      <c r="G2301" t="s">
        <v>1</v>
      </c>
      <c r="H2301" t="s">
        <v>206</v>
      </c>
      <c r="K2301" t="s">
        <v>185</v>
      </c>
      <c r="L2301" t="s">
        <v>122</v>
      </c>
      <c r="M2301" s="14">
        <v>44314</v>
      </c>
      <c r="N2301" s="14">
        <v>44314</v>
      </c>
      <c r="O2301">
        <v>0</v>
      </c>
      <c r="P2301">
        <v>-11761.83</v>
      </c>
      <c r="R2301">
        <v>2220610000</v>
      </c>
      <c r="S2301">
        <v>161012000</v>
      </c>
      <c r="V2301" t="s">
        <v>155</v>
      </c>
      <c r="W2301" t="s">
        <v>213</v>
      </c>
      <c r="X2301" t="s">
        <v>156</v>
      </c>
      <c r="Y2301">
        <v>4</v>
      </c>
      <c r="Z2301">
        <v>4</v>
      </c>
      <c r="AA2301">
        <v>2021</v>
      </c>
      <c r="AB2301">
        <v>11761.83</v>
      </c>
      <c r="AC2301" t="s">
        <v>16</v>
      </c>
      <c r="AD2301" t="s">
        <v>16</v>
      </c>
      <c r="AE2301">
        <v>2021</v>
      </c>
      <c r="AF2301">
        <v>2021</v>
      </c>
      <c r="AU2301"/>
    </row>
    <row r="2302" spans="1:47" x14ac:dyDescent="0.35">
      <c r="A2302" t="s">
        <v>160</v>
      </c>
      <c r="B2302" t="s">
        <v>28</v>
      </c>
      <c r="C2302" t="s">
        <v>149</v>
      </c>
      <c r="D2302" t="s">
        <v>159</v>
      </c>
      <c r="E2302" t="s">
        <v>162</v>
      </c>
      <c r="G2302" t="s">
        <v>1</v>
      </c>
      <c r="K2302" t="s">
        <v>185</v>
      </c>
      <c r="L2302" t="s">
        <v>122</v>
      </c>
      <c r="M2302" s="14">
        <v>44314</v>
      </c>
      <c r="N2302" s="14">
        <v>44314</v>
      </c>
      <c r="O2302">
        <v>0</v>
      </c>
      <c r="P2302">
        <v>52.28</v>
      </c>
      <c r="R2302">
        <v>2110672000</v>
      </c>
      <c r="S2302">
        <v>161400000</v>
      </c>
      <c r="V2302" t="s">
        <v>160</v>
      </c>
      <c r="W2302" t="s">
        <v>211</v>
      </c>
      <c r="X2302" t="s">
        <v>161</v>
      </c>
      <c r="Y2302">
        <v>4</v>
      </c>
      <c r="Z2302">
        <v>4</v>
      </c>
      <c r="AA2302">
        <v>2021</v>
      </c>
      <c r="AB2302">
        <v>52.28</v>
      </c>
      <c r="AC2302" t="s">
        <v>16</v>
      </c>
      <c r="AD2302" t="s">
        <v>72</v>
      </c>
      <c r="AE2302">
        <v>2021</v>
      </c>
      <c r="AF2302">
        <v>2021</v>
      </c>
      <c r="AU2302"/>
    </row>
    <row r="2303" spans="1:47" x14ac:dyDescent="0.35">
      <c r="A2303" t="s">
        <v>160</v>
      </c>
      <c r="B2303" t="s">
        <v>28</v>
      </c>
      <c r="C2303" t="s">
        <v>149</v>
      </c>
      <c r="D2303" t="s">
        <v>159</v>
      </c>
      <c r="E2303" t="s">
        <v>162</v>
      </c>
      <c r="G2303" t="s">
        <v>1</v>
      </c>
      <c r="K2303" t="s">
        <v>185</v>
      </c>
      <c r="L2303" t="s">
        <v>122</v>
      </c>
      <c r="M2303" s="14">
        <v>44314</v>
      </c>
      <c r="N2303" s="14">
        <v>44314</v>
      </c>
      <c r="O2303">
        <v>0</v>
      </c>
      <c r="P2303">
        <v>95.44</v>
      </c>
      <c r="R2303">
        <v>2110672000</v>
      </c>
      <c r="S2303">
        <v>161400000</v>
      </c>
      <c r="V2303" t="s">
        <v>160</v>
      </c>
      <c r="W2303" t="s">
        <v>211</v>
      </c>
      <c r="X2303" t="s">
        <v>161</v>
      </c>
      <c r="Y2303">
        <v>4</v>
      </c>
      <c r="Z2303">
        <v>4</v>
      </c>
      <c r="AA2303">
        <v>2021</v>
      </c>
      <c r="AB2303">
        <v>95.44</v>
      </c>
      <c r="AC2303" t="s">
        <v>16</v>
      </c>
      <c r="AD2303" t="s">
        <v>72</v>
      </c>
      <c r="AE2303">
        <v>2021</v>
      </c>
      <c r="AF2303">
        <v>2021</v>
      </c>
      <c r="AU2303"/>
    </row>
    <row r="2304" spans="1:47" x14ac:dyDescent="0.35">
      <c r="A2304" t="s">
        <v>160</v>
      </c>
      <c r="B2304" t="s">
        <v>28</v>
      </c>
      <c r="C2304" t="s">
        <v>149</v>
      </c>
      <c r="D2304" t="s">
        <v>159</v>
      </c>
      <c r="E2304" t="s">
        <v>162</v>
      </c>
      <c r="G2304" t="s">
        <v>1</v>
      </c>
      <c r="K2304" t="s">
        <v>185</v>
      </c>
      <c r="L2304" t="s">
        <v>122</v>
      </c>
      <c r="M2304" s="14">
        <v>44314</v>
      </c>
      <c r="N2304" s="14">
        <v>44314</v>
      </c>
      <c r="O2304">
        <v>0</v>
      </c>
      <c r="P2304">
        <v>84.08</v>
      </c>
      <c r="R2304">
        <v>2110672000</v>
      </c>
      <c r="S2304">
        <v>161400000</v>
      </c>
      <c r="V2304" t="s">
        <v>160</v>
      </c>
      <c r="W2304" t="s">
        <v>211</v>
      </c>
      <c r="X2304" t="s">
        <v>161</v>
      </c>
      <c r="Y2304">
        <v>4</v>
      </c>
      <c r="Z2304">
        <v>4</v>
      </c>
      <c r="AA2304">
        <v>2021</v>
      </c>
      <c r="AB2304">
        <v>84.08</v>
      </c>
      <c r="AC2304" t="s">
        <v>16</v>
      </c>
      <c r="AD2304" t="s">
        <v>72</v>
      </c>
      <c r="AE2304">
        <v>2021</v>
      </c>
      <c r="AF2304">
        <v>2021</v>
      </c>
      <c r="AU2304"/>
    </row>
    <row r="2305" spans="1:47" x14ac:dyDescent="0.35">
      <c r="A2305" t="s">
        <v>118</v>
      </c>
      <c r="B2305" t="s">
        <v>46</v>
      </c>
      <c r="C2305" t="s">
        <v>149</v>
      </c>
      <c r="D2305" t="s">
        <v>150</v>
      </c>
      <c r="E2305" t="s">
        <v>121</v>
      </c>
      <c r="G2305" t="s">
        <v>1</v>
      </c>
      <c r="H2305" t="s">
        <v>206</v>
      </c>
      <c r="K2305" t="s">
        <v>185</v>
      </c>
      <c r="L2305" t="s">
        <v>122</v>
      </c>
      <c r="M2305" s="14">
        <v>44314</v>
      </c>
      <c r="N2305" s="14">
        <v>44314</v>
      </c>
      <c r="O2305">
        <v>0</v>
      </c>
      <c r="P2305">
        <v>-2626.19</v>
      </c>
      <c r="R2305">
        <v>2221513000</v>
      </c>
      <c r="S2305">
        <v>161001000</v>
      </c>
      <c r="V2305" t="s">
        <v>118</v>
      </c>
      <c r="W2305" t="s">
        <v>195</v>
      </c>
      <c r="X2305" t="s">
        <v>119</v>
      </c>
      <c r="Y2305">
        <v>4</v>
      </c>
      <c r="Z2305">
        <v>4</v>
      </c>
      <c r="AA2305">
        <v>2021</v>
      </c>
      <c r="AB2305">
        <v>2626.19</v>
      </c>
      <c r="AC2305" t="s">
        <v>16</v>
      </c>
      <c r="AD2305" t="s">
        <v>16</v>
      </c>
      <c r="AE2305">
        <v>2021</v>
      </c>
      <c r="AF2305">
        <v>2021</v>
      </c>
      <c r="AU2305"/>
    </row>
    <row r="2306" spans="1:47" x14ac:dyDescent="0.35">
      <c r="A2306" t="s">
        <v>160</v>
      </c>
      <c r="B2306" t="s">
        <v>28</v>
      </c>
      <c r="C2306" t="s">
        <v>149</v>
      </c>
      <c r="D2306" t="s">
        <v>159</v>
      </c>
      <c r="E2306" t="s">
        <v>162</v>
      </c>
      <c r="G2306" t="s">
        <v>1</v>
      </c>
      <c r="K2306" t="s">
        <v>185</v>
      </c>
      <c r="L2306" t="s">
        <v>122</v>
      </c>
      <c r="M2306" s="14">
        <v>44314</v>
      </c>
      <c r="N2306" s="14">
        <v>44314</v>
      </c>
      <c r="O2306">
        <v>0</v>
      </c>
      <c r="P2306">
        <v>72.739999999999995</v>
      </c>
      <c r="R2306">
        <v>2110672000</v>
      </c>
      <c r="S2306">
        <v>161400000</v>
      </c>
      <c r="V2306" t="s">
        <v>160</v>
      </c>
      <c r="W2306" t="s">
        <v>211</v>
      </c>
      <c r="X2306" t="s">
        <v>161</v>
      </c>
      <c r="Y2306">
        <v>4</v>
      </c>
      <c r="Z2306">
        <v>4</v>
      </c>
      <c r="AA2306">
        <v>2021</v>
      </c>
      <c r="AB2306">
        <v>72.739999999999995</v>
      </c>
      <c r="AC2306" t="s">
        <v>16</v>
      </c>
      <c r="AD2306" t="s">
        <v>72</v>
      </c>
      <c r="AE2306">
        <v>2021</v>
      </c>
      <c r="AF2306">
        <v>2021</v>
      </c>
      <c r="AU2306"/>
    </row>
    <row r="2307" spans="1:47" x14ac:dyDescent="0.35">
      <c r="A2307" t="s">
        <v>160</v>
      </c>
      <c r="B2307" t="s">
        <v>35</v>
      </c>
      <c r="C2307" t="s">
        <v>149</v>
      </c>
      <c r="D2307" t="s">
        <v>159</v>
      </c>
      <c r="E2307" t="s">
        <v>162</v>
      </c>
      <c r="G2307" t="s">
        <v>1</v>
      </c>
      <c r="K2307" t="s">
        <v>185</v>
      </c>
      <c r="L2307" t="s">
        <v>122</v>
      </c>
      <c r="M2307" s="14">
        <v>44314</v>
      </c>
      <c r="N2307" s="14">
        <v>44314</v>
      </c>
      <c r="O2307">
        <v>0</v>
      </c>
      <c r="P2307">
        <v>636.07000000000005</v>
      </c>
      <c r="R2307">
        <v>2110672000</v>
      </c>
      <c r="S2307">
        <v>161020000</v>
      </c>
      <c r="V2307" t="s">
        <v>160</v>
      </c>
      <c r="W2307" t="s">
        <v>194</v>
      </c>
      <c r="X2307" t="s">
        <v>161</v>
      </c>
      <c r="Y2307">
        <v>4</v>
      </c>
      <c r="Z2307">
        <v>4</v>
      </c>
      <c r="AA2307">
        <v>2021</v>
      </c>
      <c r="AB2307">
        <v>636.07000000000005</v>
      </c>
      <c r="AC2307" t="s">
        <v>16</v>
      </c>
      <c r="AD2307" t="s">
        <v>72</v>
      </c>
      <c r="AE2307">
        <v>2021</v>
      </c>
      <c r="AF2307">
        <v>2021</v>
      </c>
      <c r="AU2307"/>
    </row>
    <row r="2308" spans="1:47" x14ac:dyDescent="0.35">
      <c r="A2308" t="s">
        <v>133</v>
      </c>
      <c r="B2308" t="s">
        <v>41</v>
      </c>
      <c r="C2308" t="s">
        <v>149</v>
      </c>
      <c r="D2308" t="s">
        <v>150</v>
      </c>
      <c r="E2308" t="s">
        <v>121</v>
      </c>
      <c r="G2308" t="s">
        <v>1</v>
      </c>
      <c r="H2308" t="s">
        <v>206</v>
      </c>
      <c r="K2308" t="s">
        <v>185</v>
      </c>
      <c r="L2308" t="s">
        <v>122</v>
      </c>
      <c r="M2308" s="14">
        <v>44314</v>
      </c>
      <c r="N2308" s="14">
        <v>44314</v>
      </c>
      <c r="O2308">
        <v>0</v>
      </c>
      <c r="P2308">
        <v>-2166059.5499999998</v>
      </c>
      <c r="R2308">
        <v>2220110000</v>
      </c>
      <c r="S2308">
        <v>161001000</v>
      </c>
      <c r="V2308" t="s">
        <v>133</v>
      </c>
      <c r="W2308" t="s">
        <v>195</v>
      </c>
      <c r="X2308" t="s">
        <v>134</v>
      </c>
      <c r="Y2308">
        <v>4</v>
      </c>
      <c r="Z2308">
        <v>4</v>
      </c>
      <c r="AA2308">
        <v>2021</v>
      </c>
      <c r="AB2308">
        <v>2166059.5499999998</v>
      </c>
      <c r="AC2308" t="s">
        <v>16</v>
      </c>
      <c r="AD2308" t="s">
        <v>242</v>
      </c>
      <c r="AE2308">
        <v>2021</v>
      </c>
      <c r="AF2308">
        <v>2021</v>
      </c>
      <c r="AU2308"/>
    </row>
    <row r="2309" spans="1:47" x14ac:dyDescent="0.35">
      <c r="A2309" t="s">
        <v>160</v>
      </c>
      <c r="B2309" t="s">
        <v>25</v>
      </c>
      <c r="C2309" t="s">
        <v>149</v>
      </c>
      <c r="D2309" t="s">
        <v>159</v>
      </c>
      <c r="E2309" t="s">
        <v>162</v>
      </c>
      <c r="G2309" t="s">
        <v>1</v>
      </c>
      <c r="K2309" t="s">
        <v>185</v>
      </c>
      <c r="L2309" t="s">
        <v>122</v>
      </c>
      <c r="M2309" s="14">
        <v>44314</v>
      </c>
      <c r="N2309" s="14">
        <v>44314</v>
      </c>
      <c r="O2309">
        <v>0</v>
      </c>
      <c r="P2309">
        <v>151.63999999999999</v>
      </c>
      <c r="R2309">
        <v>2110672000</v>
      </c>
      <c r="S2309">
        <v>161300000</v>
      </c>
      <c r="V2309" t="s">
        <v>160</v>
      </c>
      <c r="W2309" t="s">
        <v>192</v>
      </c>
      <c r="X2309" t="s">
        <v>161</v>
      </c>
      <c r="Y2309">
        <v>4</v>
      </c>
      <c r="Z2309">
        <v>4</v>
      </c>
      <c r="AA2309">
        <v>2021</v>
      </c>
      <c r="AB2309">
        <v>151.63999999999999</v>
      </c>
      <c r="AC2309" t="s">
        <v>16</v>
      </c>
      <c r="AD2309" t="s">
        <v>72</v>
      </c>
      <c r="AE2309">
        <v>2021</v>
      </c>
      <c r="AF2309">
        <v>2021</v>
      </c>
      <c r="AU2309"/>
    </row>
    <row r="2310" spans="1:47" x14ac:dyDescent="0.35">
      <c r="A2310" t="s">
        <v>146</v>
      </c>
      <c r="C2310" t="s">
        <v>149</v>
      </c>
      <c r="D2310" t="s">
        <v>150</v>
      </c>
      <c r="E2310" t="s">
        <v>121</v>
      </c>
      <c r="J2310" t="s">
        <v>68</v>
      </c>
      <c r="K2310" t="s">
        <v>185</v>
      </c>
      <c r="L2310" t="s">
        <v>122</v>
      </c>
      <c r="M2310" s="14">
        <v>44305</v>
      </c>
      <c r="N2310" s="14">
        <v>44314</v>
      </c>
      <c r="P2310">
        <v>192.31</v>
      </c>
      <c r="X2310" t="s">
        <v>147</v>
      </c>
      <c r="Y2310">
        <v>4</v>
      </c>
      <c r="Z2310">
        <v>4</v>
      </c>
      <c r="AA2310">
        <v>2021</v>
      </c>
      <c r="AB2310">
        <v>0</v>
      </c>
      <c r="AC2310" t="s">
        <v>8</v>
      </c>
      <c r="AD2310" t="s">
        <v>8</v>
      </c>
      <c r="AE2310">
        <v>2021</v>
      </c>
      <c r="AF2310">
        <v>2021</v>
      </c>
      <c r="AU2310"/>
    </row>
    <row r="2311" spans="1:47" x14ac:dyDescent="0.35">
      <c r="A2311" t="s">
        <v>165</v>
      </c>
      <c r="C2311" t="s">
        <v>149</v>
      </c>
      <c r="D2311" t="s">
        <v>150</v>
      </c>
      <c r="E2311" t="s">
        <v>121</v>
      </c>
      <c r="J2311" t="s">
        <v>68</v>
      </c>
      <c r="K2311" t="s">
        <v>185</v>
      </c>
      <c r="L2311" t="s">
        <v>122</v>
      </c>
      <c r="M2311" s="14">
        <v>44306</v>
      </c>
      <c r="N2311" s="14">
        <v>44314</v>
      </c>
      <c r="P2311">
        <v>766575.43</v>
      </c>
      <c r="X2311" t="s">
        <v>124</v>
      </c>
      <c r="Y2311">
        <v>4</v>
      </c>
      <c r="Z2311">
        <v>4</v>
      </c>
      <c r="AA2311">
        <v>2021</v>
      </c>
      <c r="AB2311">
        <v>0</v>
      </c>
      <c r="AC2311" t="s">
        <v>8</v>
      </c>
      <c r="AD2311" t="s">
        <v>8</v>
      </c>
      <c r="AE2311">
        <v>2021</v>
      </c>
      <c r="AF2311">
        <v>2021</v>
      </c>
      <c r="AU2311"/>
    </row>
    <row r="2312" spans="1:47" x14ac:dyDescent="0.35">
      <c r="A2312" t="s">
        <v>172</v>
      </c>
      <c r="C2312" t="s">
        <v>149</v>
      </c>
      <c r="D2312" t="s">
        <v>159</v>
      </c>
      <c r="E2312" t="s">
        <v>121</v>
      </c>
      <c r="J2312" t="s">
        <v>68</v>
      </c>
      <c r="K2312" t="s">
        <v>185</v>
      </c>
      <c r="L2312" t="s">
        <v>122</v>
      </c>
      <c r="M2312" s="14">
        <v>44305</v>
      </c>
      <c r="N2312" s="14">
        <v>44314</v>
      </c>
      <c r="P2312">
        <v>27244.11</v>
      </c>
      <c r="X2312" t="s">
        <v>135</v>
      </c>
      <c r="Y2312">
        <v>4</v>
      </c>
      <c r="Z2312">
        <v>4</v>
      </c>
      <c r="AA2312">
        <v>2021</v>
      </c>
      <c r="AB2312">
        <v>0</v>
      </c>
      <c r="AC2312" t="s">
        <v>8</v>
      </c>
      <c r="AD2312" t="s">
        <v>8</v>
      </c>
      <c r="AE2312">
        <v>2021</v>
      </c>
      <c r="AF2312">
        <v>2021</v>
      </c>
      <c r="AU2312"/>
    </row>
    <row r="2313" spans="1:47" x14ac:dyDescent="0.35">
      <c r="A2313" t="s">
        <v>175</v>
      </c>
      <c r="C2313" t="s">
        <v>149</v>
      </c>
      <c r="D2313" t="s">
        <v>150</v>
      </c>
      <c r="E2313" t="s">
        <v>162</v>
      </c>
      <c r="K2313" t="s">
        <v>185</v>
      </c>
      <c r="L2313" t="s">
        <v>122</v>
      </c>
      <c r="M2313" s="14">
        <v>44314</v>
      </c>
      <c r="N2313" s="14">
        <v>44314</v>
      </c>
      <c r="P2313">
        <v>27244.11</v>
      </c>
      <c r="X2313" t="s">
        <v>119</v>
      </c>
      <c r="Y2313">
        <v>4</v>
      </c>
      <c r="Z2313">
        <v>4</v>
      </c>
      <c r="AA2313">
        <v>2021</v>
      </c>
      <c r="AB2313">
        <v>0</v>
      </c>
      <c r="AC2313" t="s">
        <v>8</v>
      </c>
      <c r="AD2313" t="s">
        <v>8</v>
      </c>
      <c r="AE2313">
        <v>2021</v>
      </c>
      <c r="AF2313">
        <v>2021</v>
      </c>
      <c r="AU2313"/>
    </row>
    <row r="2314" spans="1:47" x14ac:dyDescent="0.35">
      <c r="A2314" t="s">
        <v>176</v>
      </c>
      <c r="C2314" t="s">
        <v>149</v>
      </c>
      <c r="D2314" t="s">
        <v>150</v>
      </c>
      <c r="E2314" t="s">
        <v>162</v>
      </c>
      <c r="K2314" t="s">
        <v>185</v>
      </c>
      <c r="L2314" t="s">
        <v>122</v>
      </c>
      <c r="M2314" s="14">
        <v>44314</v>
      </c>
      <c r="N2314" s="14">
        <v>44314</v>
      </c>
      <c r="P2314">
        <v>766767.74</v>
      </c>
      <c r="X2314" t="s">
        <v>119</v>
      </c>
      <c r="Y2314">
        <v>4</v>
      </c>
      <c r="Z2314">
        <v>4</v>
      </c>
      <c r="AA2314">
        <v>2021</v>
      </c>
      <c r="AB2314">
        <v>0</v>
      </c>
      <c r="AC2314" t="s">
        <v>8</v>
      </c>
      <c r="AD2314" t="s">
        <v>8</v>
      </c>
      <c r="AE2314">
        <v>2021</v>
      </c>
      <c r="AF2314">
        <v>2021</v>
      </c>
      <c r="AU2314"/>
    </row>
    <row r="2315" spans="1:47" x14ac:dyDescent="0.35">
      <c r="A2315" t="s">
        <v>160</v>
      </c>
      <c r="B2315" t="s">
        <v>26</v>
      </c>
      <c r="C2315" t="s">
        <v>149</v>
      </c>
      <c r="D2315" t="s">
        <v>159</v>
      </c>
      <c r="E2315" t="s">
        <v>162</v>
      </c>
      <c r="G2315" t="s">
        <v>1</v>
      </c>
      <c r="K2315" t="s">
        <v>185</v>
      </c>
      <c r="L2315" t="s">
        <v>122</v>
      </c>
      <c r="M2315" s="14">
        <v>44315</v>
      </c>
      <c r="N2315" s="14">
        <v>44315</v>
      </c>
      <c r="O2315">
        <v>0</v>
      </c>
      <c r="P2315">
        <v>24763.47</v>
      </c>
      <c r="R2315">
        <v>2110672000</v>
      </c>
      <c r="S2315">
        <v>162200000</v>
      </c>
      <c r="V2315" t="s">
        <v>160</v>
      </c>
      <c r="W2315" t="s">
        <v>229</v>
      </c>
      <c r="X2315" t="s">
        <v>161</v>
      </c>
      <c r="Y2315">
        <v>4</v>
      </c>
      <c r="Z2315">
        <v>4</v>
      </c>
      <c r="AA2315">
        <v>2021</v>
      </c>
      <c r="AB2315">
        <v>24763.47</v>
      </c>
      <c r="AC2315" t="s">
        <v>16</v>
      </c>
      <c r="AD2315" t="s">
        <v>72</v>
      </c>
      <c r="AE2315">
        <v>2021</v>
      </c>
      <c r="AF2315">
        <v>2021</v>
      </c>
      <c r="AU2315"/>
    </row>
    <row r="2316" spans="1:47" x14ac:dyDescent="0.35">
      <c r="A2316" t="s">
        <v>193</v>
      </c>
      <c r="B2316" t="s">
        <v>29</v>
      </c>
      <c r="C2316" t="s">
        <v>149</v>
      </c>
      <c r="D2316" t="s">
        <v>159</v>
      </c>
      <c r="E2316" t="s">
        <v>162</v>
      </c>
      <c r="G2316" t="s">
        <v>1</v>
      </c>
      <c r="K2316" t="s">
        <v>185</v>
      </c>
      <c r="L2316" t="s">
        <v>122</v>
      </c>
      <c r="M2316" s="14">
        <v>44315</v>
      </c>
      <c r="N2316" s="14">
        <v>44315</v>
      </c>
      <c r="O2316">
        <v>0</v>
      </c>
      <c r="P2316">
        <v>47.62</v>
      </c>
      <c r="R2316">
        <v>2110700000</v>
      </c>
      <c r="S2316">
        <v>161900000</v>
      </c>
      <c r="V2316" t="s">
        <v>193</v>
      </c>
      <c r="W2316" t="s">
        <v>199</v>
      </c>
      <c r="X2316" t="s">
        <v>161</v>
      </c>
      <c r="Y2316">
        <v>4</v>
      </c>
      <c r="Z2316">
        <v>4</v>
      </c>
      <c r="AA2316">
        <v>2021</v>
      </c>
      <c r="AB2316">
        <v>47.62</v>
      </c>
      <c r="AC2316" t="s">
        <v>16</v>
      </c>
      <c r="AD2316" t="s">
        <v>72</v>
      </c>
      <c r="AE2316">
        <v>2021</v>
      </c>
      <c r="AF2316">
        <v>2021</v>
      </c>
      <c r="AU2316"/>
    </row>
    <row r="2317" spans="1:47" x14ac:dyDescent="0.35">
      <c r="A2317" t="s">
        <v>160</v>
      </c>
      <c r="B2317" t="s">
        <v>35</v>
      </c>
      <c r="C2317" t="s">
        <v>149</v>
      </c>
      <c r="D2317" t="s">
        <v>159</v>
      </c>
      <c r="E2317" t="s">
        <v>162</v>
      </c>
      <c r="G2317" t="s">
        <v>1</v>
      </c>
      <c r="K2317" t="s">
        <v>185</v>
      </c>
      <c r="L2317" t="s">
        <v>122</v>
      </c>
      <c r="M2317" s="14">
        <v>44315</v>
      </c>
      <c r="N2317" s="14">
        <v>44315</v>
      </c>
      <c r="O2317">
        <v>0</v>
      </c>
      <c r="P2317">
        <v>5340.2</v>
      </c>
      <c r="R2317">
        <v>2110672000</v>
      </c>
      <c r="S2317">
        <v>161020000</v>
      </c>
      <c r="V2317" t="s">
        <v>160</v>
      </c>
      <c r="W2317" t="s">
        <v>194</v>
      </c>
      <c r="X2317" t="s">
        <v>161</v>
      </c>
      <c r="Y2317">
        <v>4</v>
      </c>
      <c r="Z2317">
        <v>4</v>
      </c>
      <c r="AA2317">
        <v>2021</v>
      </c>
      <c r="AB2317">
        <v>5340.2</v>
      </c>
      <c r="AC2317" t="s">
        <v>16</v>
      </c>
      <c r="AD2317" t="s">
        <v>72</v>
      </c>
      <c r="AE2317">
        <v>2021</v>
      </c>
      <c r="AF2317">
        <v>2021</v>
      </c>
      <c r="AU2317"/>
    </row>
    <row r="2318" spans="1:47" x14ac:dyDescent="0.35">
      <c r="A2318" t="s">
        <v>133</v>
      </c>
      <c r="B2318" t="s">
        <v>42</v>
      </c>
      <c r="C2318" t="s">
        <v>149</v>
      </c>
      <c r="D2318" t="s">
        <v>150</v>
      </c>
      <c r="E2318" t="s">
        <v>121</v>
      </c>
      <c r="G2318" t="s">
        <v>1</v>
      </c>
      <c r="H2318" t="s">
        <v>206</v>
      </c>
      <c r="K2318" t="s">
        <v>185</v>
      </c>
      <c r="L2318" t="s">
        <v>122</v>
      </c>
      <c r="M2318" s="14">
        <v>44315</v>
      </c>
      <c r="N2318" s="14">
        <v>44315</v>
      </c>
      <c r="O2318">
        <v>0</v>
      </c>
      <c r="P2318">
        <v>-21509.52</v>
      </c>
      <c r="R2318">
        <v>2220120000</v>
      </c>
      <c r="S2318">
        <v>161001000</v>
      </c>
      <c r="V2318" t="s">
        <v>133</v>
      </c>
      <c r="W2318" t="s">
        <v>195</v>
      </c>
      <c r="X2318" t="s">
        <v>134</v>
      </c>
      <c r="Y2318">
        <v>4</v>
      </c>
      <c r="Z2318">
        <v>4</v>
      </c>
      <c r="AA2318">
        <v>2021</v>
      </c>
      <c r="AB2318">
        <v>21509.52</v>
      </c>
      <c r="AC2318" t="s">
        <v>16</v>
      </c>
      <c r="AD2318" t="s">
        <v>242</v>
      </c>
      <c r="AE2318">
        <v>2021</v>
      </c>
      <c r="AF2318">
        <v>2021</v>
      </c>
      <c r="AU2318"/>
    </row>
    <row r="2319" spans="1:47" x14ac:dyDescent="0.35">
      <c r="A2319" t="s">
        <v>188</v>
      </c>
      <c r="B2319" t="s">
        <v>31</v>
      </c>
      <c r="C2319" t="s">
        <v>149</v>
      </c>
      <c r="D2319" t="s">
        <v>159</v>
      </c>
      <c r="E2319" t="s">
        <v>162</v>
      </c>
      <c r="G2319" t="s">
        <v>1</v>
      </c>
      <c r="K2319" t="s">
        <v>185</v>
      </c>
      <c r="L2319" t="s">
        <v>122</v>
      </c>
      <c r="M2319" s="14">
        <v>44315</v>
      </c>
      <c r="N2319" s="14">
        <v>44315</v>
      </c>
      <c r="O2319">
        <v>0</v>
      </c>
      <c r="P2319">
        <v>74.569999999999993</v>
      </c>
      <c r="R2319">
        <v>2111070000</v>
      </c>
      <c r="S2319">
        <v>161001000</v>
      </c>
      <c r="V2319" t="s">
        <v>188</v>
      </c>
      <c r="W2319" t="s">
        <v>195</v>
      </c>
      <c r="X2319" t="s">
        <v>190</v>
      </c>
      <c r="Y2319">
        <v>4</v>
      </c>
      <c r="Z2319">
        <v>4</v>
      </c>
      <c r="AA2319">
        <v>2021</v>
      </c>
      <c r="AB2319">
        <v>74.569999999999993</v>
      </c>
      <c r="AC2319" t="s">
        <v>16</v>
      </c>
      <c r="AD2319" t="s">
        <v>72</v>
      </c>
      <c r="AE2319">
        <v>2021</v>
      </c>
      <c r="AF2319">
        <v>2021</v>
      </c>
      <c r="AU2319"/>
    </row>
    <row r="2320" spans="1:47" x14ac:dyDescent="0.35">
      <c r="A2320" t="s">
        <v>188</v>
      </c>
      <c r="B2320" t="s">
        <v>31</v>
      </c>
      <c r="C2320" t="s">
        <v>149</v>
      </c>
      <c r="D2320" t="s">
        <v>159</v>
      </c>
      <c r="E2320" t="s">
        <v>162</v>
      </c>
      <c r="G2320" t="s">
        <v>1</v>
      </c>
      <c r="K2320" t="s">
        <v>185</v>
      </c>
      <c r="L2320" t="s">
        <v>122</v>
      </c>
      <c r="M2320" s="14">
        <v>44315</v>
      </c>
      <c r="N2320" s="14">
        <v>44315</v>
      </c>
      <c r="O2320">
        <v>0</v>
      </c>
      <c r="P2320">
        <v>92.4</v>
      </c>
      <c r="R2320">
        <v>2111070000</v>
      </c>
      <c r="S2320">
        <v>161800000</v>
      </c>
      <c r="V2320" t="s">
        <v>188</v>
      </c>
      <c r="W2320" t="s">
        <v>197</v>
      </c>
      <c r="X2320" t="s">
        <v>190</v>
      </c>
      <c r="Y2320">
        <v>4</v>
      </c>
      <c r="Z2320">
        <v>4</v>
      </c>
      <c r="AA2320">
        <v>2021</v>
      </c>
      <c r="AB2320">
        <v>92.4</v>
      </c>
      <c r="AC2320" t="s">
        <v>16</v>
      </c>
      <c r="AD2320" t="s">
        <v>72</v>
      </c>
      <c r="AE2320">
        <v>2021</v>
      </c>
      <c r="AF2320">
        <v>2021</v>
      </c>
      <c r="AU2320"/>
    </row>
    <row r="2321" spans="1:47" x14ac:dyDescent="0.35">
      <c r="A2321" t="s">
        <v>133</v>
      </c>
      <c r="B2321" t="s">
        <v>41</v>
      </c>
      <c r="C2321" t="s">
        <v>149</v>
      </c>
      <c r="D2321" t="s">
        <v>150</v>
      </c>
      <c r="E2321" t="s">
        <v>121</v>
      </c>
      <c r="G2321" t="s">
        <v>1</v>
      </c>
      <c r="H2321" t="s">
        <v>206</v>
      </c>
      <c r="K2321" t="s">
        <v>185</v>
      </c>
      <c r="L2321" t="s">
        <v>122</v>
      </c>
      <c r="M2321" s="14">
        <v>44315</v>
      </c>
      <c r="N2321" s="14">
        <v>44315</v>
      </c>
      <c r="O2321">
        <v>0</v>
      </c>
      <c r="P2321">
        <v>-33658.79</v>
      </c>
      <c r="R2321">
        <v>2220110000</v>
      </c>
      <c r="S2321">
        <v>161001000</v>
      </c>
      <c r="V2321" t="s">
        <v>133</v>
      </c>
      <c r="W2321" t="s">
        <v>195</v>
      </c>
      <c r="X2321" t="s">
        <v>134</v>
      </c>
      <c r="Y2321">
        <v>4</v>
      </c>
      <c r="Z2321">
        <v>4</v>
      </c>
      <c r="AA2321">
        <v>2021</v>
      </c>
      <c r="AB2321">
        <v>33658.79</v>
      </c>
      <c r="AC2321" t="s">
        <v>16</v>
      </c>
      <c r="AD2321" t="s">
        <v>242</v>
      </c>
      <c r="AE2321">
        <v>2021</v>
      </c>
      <c r="AF2321">
        <v>2021</v>
      </c>
      <c r="AU2321"/>
    </row>
    <row r="2322" spans="1:47" x14ac:dyDescent="0.35">
      <c r="A2322" t="s">
        <v>176</v>
      </c>
      <c r="B2322" t="s">
        <v>27</v>
      </c>
      <c r="C2322" t="s">
        <v>149</v>
      </c>
      <c r="D2322" t="s">
        <v>150</v>
      </c>
      <c r="E2322" t="s">
        <v>121</v>
      </c>
      <c r="G2322" t="s">
        <v>1</v>
      </c>
      <c r="H2322" t="s">
        <v>206</v>
      </c>
      <c r="K2322" t="s">
        <v>185</v>
      </c>
      <c r="L2322" t="s">
        <v>122</v>
      </c>
      <c r="M2322" s="14">
        <v>44315</v>
      </c>
      <c r="N2322" s="14">
        <v>44315</v>
      </c>
      <c r="O2322">
        <v>0</v>
      </c>
      <c r="P2322">
        <v>-5.95</v>
      </c>
      <c r="R2322">
        <v>2221517010</v>
      </c>
      <c r="S2322">
        <v>161002000</v>
      </c>
      <c r="V2322" t="s">
        <v>176</v>
      </c>
      <c r="W2322" t="s">
        <v>202</v>
      </c>
      <c r="X2322" t="s">
        <v>119</v>
      </c>
      <c r="Y2322">
        <v>4</v>
      </c>
      <c r="Z2322">
        <v>4</v>
      </c>
      <c r="AA2322">
        <v>2021</v>
      </c>
      <c r="AB2322">
        <v>5.95</v>
      </c>
      <c r="AC2322" t="s">
        <v>16</v>
      </c>
      <c r="AD2322" t="s">
        <v>16</v>
      </c>
      <c r="AE2322">
        <v>2021</v>
      </c>
      <c r="AF2322">
        <v>2021</v>
      </c>
      <c r="AU2322"/>
    </row>
    <row r="2323" spans="1:47" x14ac:dyDescent="0.35">
      <c r="A2323" t="s">
        <v>193</v>
      </c>
      <c r="B2323" t="s">
        <v>29</v>
      </c>
      <c r="C2323" t="s">
        <v>149</v>
      </c>
      <c r="D2323" t="s">
        <v>159</v>
      </c>
      <c r="E2323" t="s">
        <v>162</v>
      </c>
      <c r="G2323" t="s">
        <v>1</v>
      </c>
      <c r="K2323" t="s">
        <v>185</v>
      </c>
      <c r="L2323" t="s">
        <v>122</v>
      </c>
      <c r="M2323" s="14">
        <v>44315</v>
      </c>
      <c r="N2323" s="14">
        <v>44315</v>
      </c>
      <c r="O2323">
        <v>0</v>
      </c>
      <c r="P2323">
        <v>119.05</v>
      </c>
      <c r="R2323">
        <v>2110700000</v>
      </c>
      <c r="S2323">
        <v>161020000</v>
      </c>
      <c r="V2323" t="s">
        <v>193</v>
      </c>
      <c r="W2323" t="s">
        <v>194</v>
      </c>
      <c r="X2323" t="s">
        <v>161</v>
      </c>
      <c r="Y2323">
        <v>4</v>
      </c>
      <c r="Z2323">
        <v>4</v>
      </c>
      <c r="AA2323">
        <v>2021</v>
      </c>
      <c r="AB2323">
        <v>119.05</v>
      </c>
      <c r="AC2323" t="s">
        <v>16</v>
      </c>
      <c r="AD2323" t="s">
        <v>72</v>
      </c>
      <c r="AE2323">
        <v>2021</v>
      </c>
      <c r="AF2323">
        <v>2021</v>
      </c>
      <c r="AU2323"/>
    </row>
    <row r="2324" spans="1:47" x14ac:dyDescent="0.35">
      <c r="A2324" t="s">
        <v>160</v>
      </c>
      <c r="B2324" t="s">
        <v>26</v>
      </c>
      <c r="C2324" t="s">
        <v>149</v>
      </c>
      <c r="D2324" t="s">
        <v>159</v>
      </c>
      <c r="E2324" t="s">
        <v>162</v>
      </c>
      <c r="G2324" t="s">
        <v>1</v>
      </c>
      <c r="K2324" t="s">
        <v>185</v>
      </c>
      <c r="L2324" t="s">
        <v>122</v>
      </c>
      <c r="M2324" s="14">
        <v>44315</v>
      </c>
      <c r="N2324" s="14">
        <v>44315</v>
      </c>
      <c r="O2324">
        <v>0</v>
      </c>
      <c r="P2324">
        <v>1372.89</v>
      </c>
      <c r="R2324">
        <v>2110672000</v>
      </c>
      <c r="S2324">
        <v>162000000</v>
      </c>
      <c r="V2324" t="s">
        <v>160</v>
      </c>
      <c r="W2324" t="s">
        <v>205</v>
      </c>
      <c r="X2324" t="s">
        <v>161</v>
      </c>
      <c r="Y2324">
        <v>4</v>
      </c>
      <c r="Z2324">
        <v>4</v>
      </c>
      <c r="AA2324">
        <v>2021</v>
      </c>
      <c r="AB2324">
        <v>1372.89</v>
      </c>
      <c r="AC2324" t="s">
        <v>16</v>
      </c>
      <c r="AD2324" t="s">
        <v>72</v>
      </c>
      <c r="AE2324">
        <v>2021</v>
      </c>
      <c r="AF2324">
        <v>2021</v>
      </c>
      <c r="AU2324"/>
    </row>
    <row r="2325" spans="1:47" x14ac:dyDescent="0.35">
      <c r="A2325" t="s">
        <v>130</v>
      </c>
      <c r="B2325" t="s">
        <v>34</v>
      </c>
      <c r="C2325" t="s">
        <v>149</v>
      </c>
      <c r="D2325" t="s">
        <v>150</v>
      </c>
      <c r="E2325" t="s">
        <v>121</v>
      </c>
      <c r="G2325" t="s">
        <v>1</v>
      </c>
      <c r="H2325" t="s">
        <v>206</v>
      </c>
      <c r="K2325" t="s">
        <v>185</v>
      </c>
      <c r="L2325" t="s">
        <v>122</v>
      </c>
      <c r="M2325" s="14">
        <v>44315</v>
      </c>
      <c r="N2325" s="14">
        <v>44315</v>
      </c>
      <c r="O2325">
        <v>0</v>
      </c>
      <c r="P2325">
        <v>-4145.21</v>
      </c>
      <c r="R2325">
        <v>2221511000</v>
      </c>
      <c r="S2325">
        <v>161001000</v>
      </c>
      <c r="V2325" t="s">
        <v>130</v>
      </c>
      <c r="W2325" t="s">
        <v>195</v>
      </c>
      <c r="X2325" t="s">
        <v>119</v>
      </c>
      <c r="Y2325">
        <v>4</v>
      </c>
      <c r="Z2325">
        <v>4</v>
      </c>
      <c r="AA2325">
        <v>2021</v>
      </c>
      <c r="AB2325">
        <v>4145.21</v>
      </c>
      <c r="AC2325" t="s">
        <v>16</v>
      </c>
      <c r="AD2325" t="s">
        <v>16</v>
      </c>
      <c r="AE2325">
        <v>2021</v>
      </c>
      <c r="AF2325">
        <v>2021</v>
      </c>
      <c r="AU2325"/>
    </row>
    <row r="2326" spans="1:47" x14ac:dyDescent="0.35">
      <c r="A2326" t="s">
        <v>133</v>
      </c>
      <c r="B2326" t="s">
        <v>42</v>
      </c>
      <c r="C2326" t="s">
        <v>149</v>
      </c>
      <c r="D2326" t="s">
        <v>150</v>
      </c>
      <c r="E2326" t="s">
        <v>121</v>
      </c>
      <c r="G2326" t="s">
        <v>1</v>
      </c>
      <c r="H2326" t="s">
        <v>206</v>
      </c>
      <c r="K2326" t="s">
        <v>185</v>
      </c>
      <c r="L2326" t="s">
        <v>122</v>
      </c>
      <c r="M2326" s="14">
        <v>44315</v>
      </c>
      <c r="N2326" s="14">
        <v>44315</v>
      </c>
      <c r="O2326">
        <v>0</v>
      </c>
      <c r="P2326">
        <v>-472556.91</v>
      </c>
      <c r="R2326">
        <v>2220120000</v>
      </c>
      <c r="S2326">
        <v>161001000</v>
      </c>
      <c r="V2326" t="s">
        <v>133</v>
      </c>
      <c r="W2326" t="s">
        <v>195</v>
      </c>
      <c r="X2326" t="s">
        <v>134</v>
      </c>
      <c r="Y2326">
        <v>4</v>
      </c>
      <c r="Z2326">
        <v>4</v>
      </c>
      <c r="AA2326">
        <v>2021</v>
      </c>
      <c r="AB2326">
        <v>472556.91</v>
      </c>
      <c r="AC2326" t="s">
        <v>16</v>
      </c>
      <c r="AD2326" t="s">
        <v>242</v>
      </c>
      <c r="AE2326">
        <v>2021</v>
      </c>
      <c r="AF2326">
        <v>2021</v>
      </c>
      <c r="AU2326"/>
    </row>
    <row r="2327" spans="1:47" x14ac:dyDescent="0.35">
      <c r="A2327" t="s">
        <v>238</v>
      </c>
      <c r="B2327" t="s">
        <v>53</v>
      </c>
      <c r="C2327" t="s">
        <v>149</v>
      </c>
      <c r="D2327" t="s">
        <v>150</v>
      </c>
      <c r="E2327" t="s">
        <v>121</v>
      </c>
      <c r="G2327" t="s">
        <v>1</v>
      </c>
      <c r="H2327" t="s">
        <v>206</v>
      </c>
      <c r="K2327" t="s">
        <v>185</v>
      </c>
      <c r="L2327" t="s">
        <v>122</v>
      </c>
      <c r="M2327" s="14">
        <v>44315</v>
      </c>
      <c r="N2327" s="14">
        <v>44315</v>
      </c>
      <c r="O2327">
        <v>0</v>
      </c>
      <c r="P2327">
        <v>-47595.24</v>
      </c>
      <c r="R2327">
        <v>2221517040</v>
      </c>
      <c r="S2327">
        <v>161007000</v>
      </c>
      <c r="V2327" t="s">
        <v>238</v>
      </c>
      <c r="W2327" t="s">
        <v>243</v>
      </c>
      <c r="X2327" t="s">
        <v>119</v>
      </c>
      <c r="Y2327">
        <v>4</v>
      </c>
      <c r="Z2327">
        <v>4</v>
      </c>
      <c r="AA2327">
        <v>2021</v>
      </c>
      <c r="AB2327">
        <v>47595.24</v>
      </c>
      <c r="AC2327" t="s">
        <v>16</v>
      </c>
      <c r="AD2327" t="s">
        <v>16</v>
      </c>
      <c r="AE2327">
        <v>2021</v>
      </c>
      <c r="AF2327">
        <v>2021</v>
      </c>
      <c r="AU2327"/>
    </row>
    <row r="2328" spans="1:47" x14ac:dyDescent="0.35">
      <c r="A2328" t="s">
        <v>160</v>
      </c>
      <c r="B2328" t="s">
        <v>50</v>
      </c>
      <c r="C2328" t="s">
        <v>149</v>
      </c>
      <c r="D2328" t="s">
        <v>159</v>
      </c>
      <c r="E2328" t="s">
        <v>162</v>
      </c>
      <c r="G2328" t="s">
        <v>1</v>
      </c>
      <c r="K2328" t="s">
        <v>185</v>
      </c>
      <c r="L2328" t="s">
        <v>122</v>
      </c>
      <c r="M2328" s="14">
        <v>44315</v>
      </c>
      <c r="N2328" s="14">
        <v>44315</v>
      </c>
      <c r="O2328">
        <v>0</v>
      </c>
      <c r="P2328">
        <v>294.99</v>
      </c>
      <c r="R2328">
        <v>2110672000</v>
      </c>
      <c r="S2328">
        <v>162300000</v>
      </c>
      <c r="V2328" t="s">
        <v>160</v>
      </c>
      <c r="W2328" t="s">
        <v>209</v>
      </c>
      <c r="X2328" t="s">
        <v>161</v>
      </c>
      <c r="Y2328">
        <v>4</v>
      </c>
      <c r="Z2328">
        <v>4</v>
      </c>
      <c r="AA2328">
        <v>2021</v>
      </c>
      <c r="AB2328">
        <v>294.99</v>
      </c>
      <c r="AC2328" t="s">
        <v>16</v>
      </c>
      <c r="AD2328" t="s">
        <v>72</v>
      </c>
      <c r="AE2328">
        <v>2021</v>
      </c>
      <c r="AF2328">
        <v>2021</v>
      </c>
      <c r="AU2328"/>
    </row>
    <row r="2329" spans="1:47" x14ac:dyDescent="0.35">
      <c r="A2329" t="s">
        <v>133</v>
      </c>
      <c r="B2329" t="s">
        <v>43</v>
      </c>
      <c r="C2329" t="s">
        <v>149</v>
      </c>
      <c r="D2329" t="s">
        <v>150</v>
      </c>
      <c r="E2329" t="s">
        <v>121</v>
      </c>
      <c r="G2329" t="s">
        <v>1</v>
      </c>
      <c r="H2329" t="s">
        <v>206</v>
      </c>
      <c r="K2329" t="s">
        <v>185</v>
      </c>
      <c r="L2329" t="s">
        <v>122</v>
      </c>
      <c r="M2329" s="14">
        <v>44315</v>
      </c>
      <c r="N2329" s="14">
        <v>44315</v>
      </c>
      <c r="O2329">
        <v>0</v>
      </c>
      <c r="P2329">
        <v>-3852.86</v>
      </c>
      <c r="R2329">
        <v>2220130000</v>
      </c>
      <c r="S2329">
        <v>161001000</v>
      </c>
      <c r="V2329" t="s">
        <v>133</v>
      </c>
      <c r="W2329" t="s">
        <v>195</v>
      </c>
      <c r="X2329" t="s">
        <v>134</v>
      </c>
      <c r="Y2329">
        <v>4</v>
      </c>
      <c r="Z2329">
        <v>4</v>
      </c>
      <c r="AA2329">
        <v>2021</v>
      </c>
      <c r="AB2329">
        <v>3852.86</v>
      </c>
      <c r="AC2329" t="s">
        <v>16</v>
      </c>
      <c r="AD2329" t="s">
        <v>242</v>
      </c>
      <c r="AE2329">
        <v>2021</v>
      </c>
      <c r="AF2329">
        <v>2021</v>
      </c>
      <c r="AU2329"/>
    </row>
    <row r="2330" spans="1:47" x14ac:dyDescent="0.35">
      <c r="A2330" t="s">
        <v>160</v>
      </c>
      <c r="B2330" t="s">
        <v>25</v>
      </c>
      <c r="C2330" t="s">
        <v>149</v>
      </c>
      <c r="D2330" t="s">
        <v>159</v>
      </c>
      <c r="E2330" t="s">
        <v>162</v>
      </c>
      <c r="G2330" t="s">
        <v>1</v>
      </c>
      <c r="K2330" t="s">
        <v>185</v>
      </c>
      <c r="L2330" t="s">
        <v>122</v>
      </c>
      <c r="M2330" s="14">
        <v>44315</v>
      </c>
      <c r="N2330" s="14">
        <v>44315</v>
      </c>
      <c r="O2330">
        <v>0</v>
      </c>
      <c r="P2330">
        <v>174.79</v>
      </c>
      <c r="R2330">
        <v>2110672000</v>
      </c>
      <c r="S2330">
        <v>161600000</v>
      </c>
      <c r="V2330" t="s">
        <v>160</v>
      </c>
      <c r="W2330" t="s">
        <v>198</v>
      </c>
      <c r="X2330" t="s">
        <v>161</v>
      </c>
      <c r="Y2330">
        <v>4</v>
      </c>
      <c r="Z2330">
        <v>4</v>
      </c>
      <c r="AA2330">
        <v>2021</v>
      </c>
      <c r="AB2330">
        <v>174.79</v>
      </c>
      <c r="AC2330" t="s">
        <v>16</v>
      </c>
      <c r="AD2330" t="s">
        <v>72</v>
      </c>
      <c r="AE2330">
        <v>2021</v>
      </c>
      <c r="AF2330">
        <v>2021</v>
      </c>
      <c r="AU2330"/>
    </row>
    <row r="2331" spans="1:47" x14ac:dyDescent="0.35">
      <c r="A2331" t="s">
        <v>160</v>
      </c>
      <c r="B2331" t="s">
        <v>25</v>
      </c>
      <c r="C2331" t="s">
        <v>149</v>
      </c>
      <c r="D2331" t="s">
        <v>159</v>
      </c>
      <c r="E2331" t="s">
        <v>162</v>
      </c>
      <c r="G2331" t="s">
        <v>1</v>
      </c>
      <c r="K2331" t="s">
        <v>185</v>
      </c>
      <c r="L2331" t="s">
        <v>122</v>
      </c>
      <c r="M2331" s="14">
        <v>44315</v>
      </c>
      <c r="N2331" s="14">
        <v>44315</v>
      </c>
      <c r="O2331">
        <v>0</v>
      </c>
      <c r="P2331">
        <v>151.11000000000001</v>
      </c>
      <c r="R2331">
        <v>2110672000</v>
      </c>
      <c r="S2331">
        <v>161300000</v>
      </c>
      <c r="V2331" t="s">
        <v>160</v>
      </c>
      <c r="W2331" t="s">
        <v>192</v>
      </c>
      <c r="X2331" t="s">
        <v>161</v>
      </c>
      <c r="Y2331">
        <v>4</v>
      </c>
      <c r="Z2331">
        <v>4</v>
      </c>
      <c r="AA2331">
        <v>2021</v>
      </c>
      <c r="AB2331">
        <v>151.11000000000001</v>
      </c>
      <c r="AC2331" t="s">
        <v>16</v>
      </c>
      <c r="AD2331" t="s">
        <v>72</v>
      </c>
      <c r="AE2331">
        <v>2021</v>
      </c>
      <c r="AF2331">
        <v>2021</v>
      </c>
      <c r="AU2331"/>
    </row>
    <row r="2332" spans="1:47" x14ac:dyDescent="0.35">
      <c r="A2332" t="s">
        <v>133</v>
      </c>
      <c r="B2332" t="s">
        <v>41</v>
      </c>
      <c r="C2332" t="s">
        <v>149</v>
      </c>
      <c r="D2332" t="s">
        <v>150</v>
      </c>
      <c r="E2332" t="s">
        <v>121</v>
      </c>
      <c r="G2332" t="s">
        <v>1</v>
      </c>
      <c r="H2332" t="s">
        <v>206</v>
      </c>
      <c r="K2332" t="s">
        <v>185</v>
      </c>
      <c r="L2332" t="s">
        <v>122</v>
      </c>
      <c r="M2332" s="14">
        <v>44315</v>
      </c>
      <c r="N2332" s="14">
        <v>44315</v>
      </c>
      <c r="O2332">
        <v>0</v>
      </c>
      <c r="P2332">
        <v>-87792.01</v>
      </c>
      <c r="R2332">
        <v>2220110000</v>
      </c>
      <c r="S2332">
        <v>161001000</v>
      </c>
      <c r="V2332" t="s">
        <v>133</v>
      </c>
      <c r="W2332" t="s">
        <v>195</v>
      </c>
      <c r="X2332" t="s">
        <v>134</v>
      </c>
      <c r="Y2332">
        <v>4</v>
      </c>
      <c r="Z2332">
        <v>4</v>
      </c>
      <c r="AA2332">
        <v>2021</v>
      </c>
      <c r="AB2332">
        <v>87792.01</v>
      </c>
      <c r="AC2332" t="s">
        <v>16</v>
      </c>
      <c r="AD2332" t="s">
        <v>242</v>
      </c>
      <c r="AE2332">
        <v>2021</v>
      </c>
      <c r="AF2332">
        <v>2021</v>
      </c>
      <c r="AU2332"/>
    </row>
    <row r="2333" spans="1:47" x14ac:dyDescent="0.35">
      <c r="A2333" t="s">
        <v>160</v>
      </c>
      <c r="B2333" t="s">
        <v>26</v>
      </c>
      <c r="C2333" t="s">
        <v>149</v>
      </c>
      <c r="D2333" t="s">
        <v>159</v>
      </c>
      <c r="E2333" t="s">
        <v>162</v>
      </c>
      <c r="G2333" t="s">
        <v>1</v>
      </c>
      <c r="K2333" t="s">
        <v>185</v>
      </c>
      <c r="L2333" t="s">
        <v>122</v>
      </c>
      <c r="M2333" s="14">
        <v>44315</v>
      </c>
      <c r="N2333" s="14">
        <v>44315</v>
      </c>
      <c r="O2333">
        <v>0</v>
      </c>
      <c r="P2333">
        <v>673.12</v>
      </c>
      <c r="R2333">
        <v>2110672000</v>
      </c>
      <c r="S2333">
        <v>162600000</v>
      </c>
      <c r="V2333" t="s">
        <v>160</v>
      </c>
      <c r="W2333" t="s">
        <v>196</v>
      </c>
      <c r="X2333" t="s">
        <v>161</v>
      </c>
      <c r="Y2333">
        <v>4</v>
      </c>
      <c r="Z2333">
        <v>4</v>
      </c>
      <c r="AA2333">
        <v>2021</v>
      </c>
      <c r="AB2333">
        <v>673.12</v>
      </c>
      <c r="AC2333" t="s">
        <v>16</v>
      </c>
      <c r="AD2333" t="s">
        <v>72</v>
      </c>
      <c r="AE2333">
        <v>2021</v>
      </c>
      <c r="AF2333">
        <v>2021</v>
      </c>
      <c r="AU2333"/>
    </row>
    <row r="2334" spans="1:47" x14ac:dyDescent="0.35">
      <c r="A2334" t="s">
        <v>160</v>
      </c>
      <c r="B2334" t="s">
        <v>25</v>
      </c>
      <c r="C2334" t="s">
        <v>149</v>
      </c>
      <c r="D2334" t="s">
        <v>159</v>
      </c>
      <c r="E2334" t="s">
        <v>162</v>
      </c>
      <c r="G2334" t="s">
        <v>1</v>
      </c>
      <c r="K2334" t="s">
        <v>185</v>
      </c>
      <c r="L2334" t="s">
        <v>122</v>
      </c>
      <c r="M2334" s="14">
        <v>44316</v>
      </c>
      <c r="N2334" s="14">
        <v>44316</v>
      </c>
      <c r="O2334">
        <v>0</v>
      </c>
      <c r="P2334">
        <v>1531.11</v>
      </c>
      <c r="R2334">
        <v>2110672000</v>
      </c>
      <c r="S2334">
        <v>161600000</v>
      </c>
      <c r="V2334" t="s">
        <v>160</v>
      </c>
      <c r="W2334" t="s">
        <v>198</v>
      </c>
      <c r="X2334" t="s">
        <v>161</v>
      </c>
      <c r="Y2334">
        <v>4</v>
      </c>
      <c r="Z2334">
        <v>4</v>
      </c>
      <c r="AA2334">
        <v>2021</v>
      </c>
      <c r="AB2334">
        <v>1531.11</v>
      </c>
      <c r="AC2334" t="s">
        <v>16</v>
      </c>
      <c r="AD2334" t="s">
        <v>72</v>
      </c>
      <c r="AE2334">
        <v>2021</v>
      </c>
      <c r="AF2334">
        <v>2021</v>
      </c>
      <c r="AU2334"/>
    </row>
    <row r="2335" spans="1:47" x14ac:dyDescent="0.35">
      <c r="A2335" t="s">
        <v>160</v>
      </c>
      <c r="B2335" t="s">
        <v>25</v>
      </c>
      <c r="C2335" t="s">
        <v>149</v>
      </c>
      <c r="D2335" t="s">
        <v>159</v>
      </c>
      <c r="E2335" t="s">
        <v>162</v>
      </c>
      <c r="G2335" t="s">
        <v>1</v>
      </c>
      <c r="K2335" t="s">
        <v>185</v>
      </c>
      <c r="L2335" t="s">
        <v>122</v>
      </c>
      <c r="M2335" s="14">
        <v>44316</v>
      </c>
      <c r="N2335" s="14">
        <v>44316</v>
      </c>
      <c r="O2335">
        <v>0</v>
      </c>
      <c r="P2335">
        <v>173.64</v>
      </c>
      <c r="R2335">
        <v>2110672000</v>
      </c>
      <c r="S2335">
        <v>160000000</v>
      </c>
      <c r="V2335" t="s">
        <v>160</v>
      </c>
      <c r="W2335" t="s">
        <v>186</v>
      </c>
      <c r="X2335" t="s">
        <v>161</v>
      </c>
      <c r="Y2335">
        <v>4</v>
      </c>
      <c r="Z2335">
        <v>4</v>
      </c>
      <c r="AA2335">
        <v>2021</v>
      </c>
      <c r="AB2335">
        <v>173.64</v>
      </c>
      <c r="AC2335" t="s">
        <v>16</v>
      </c>
      <c r="AD2335" t="s">
        <v>72</v>
      </c>
      <c r="AE2335">
        <v>2021</v>
      </c>
      <c r="AF2335">
        <v>2021</v>
      </c>
      <c r="AU2335"/>
    </row>
    <row r="2336" spans="1:47" x14ac:dyDescent="0.35">
      <c r="A2336" t="s">
        <v>176</v>
      </c>
      <c r="B2336" t="s">
        <v>27</v>
      </c>
      <c r="C2336" t="s">
        <v>149</v>
      </c>
      <c r="D2336" t="s">
        <v>150</v>
      </c>
      <c r="E2336" t="s">
        <v>121</v>
      </c>
      <c r="G2336" t="s">
        <v>1</v>
      </c>
      <c r="H2336" t="s">
        <v>206</v>
      </c>
      <c r="K2336" t="s">
        <v>185</v>
      </c>
      <c r="L2336" t="s">
        <v>122</v>
      </c>
      <c r="M2336" s="14">
        <v>44316</v>
      </c>
      <c r="N2336" s="14">
        <v>44316</v>
      </c>
      <c r="O2336">
        <v>0</v>
      </c>
      <c r="P2336">
        <v>-173.64</v>
      </c>
      <c r="R2336">
        <v>2221517010</v>
      </c>
      <c r="S2336">
        <v>161002000</v>
      </c>
      <c r="V2336" t="s">
        <v>176</v>
      </c>
      <c r="W2336" t="s">
        <v>202</v>
      </c>
      <c r="X2336" t="s">
        <v>119</v>
      </c>
      <c r="Y2336">
        <v>4</v>
      </c>
      <c r="Z2336">
        <v>4</v>
      </c>
      <c r="AA2336">
        <v>2021</v>
      </c>
      <c r="AB2336">
        <v>173.64</v>
      </c>
      <c r="AC2336" t="s">
        <v>16</v>
      </c>
      <c r="AD2336" t="s">
        <v>16</v>
      </c>
      <c r="AE2336">
        <v>2021</v>
      </c>
      <c r="AF2336">
        <v>2021</v>
      </c>
      <c r="AU2336"/>
    </row>
    <row r="2337" spans="1:47" x14ac:dyDescent="0.35">
      <c r="A2337" t="s">
        <v>193</v>
      </c>
      <c r="B2337" t="s">
        <v>29</v>
      </c>
      <c r="C2337" t="s">
        <v>149</v>
      </c>
      <c r="D2337" t="s">
        <v>159</v>
      </c>
      <c r="E2337" t="s">
        <v>162</v>
      </c>
      <c r="G2337" t="s">
        <v>1</v>
      </c>
      <c r="K2337" t="s">
        <v>185</v>
      </c>
      <c r="L2337" t="s">
        <v>122</v>
      </c>
      <c r="M2337" s="14">
        <v>44316</v>
      </c>
      <c r="N2337" s="14">
        <v>44316</v>
      </c>
      <c r="O2337">
        <v>0</v>
      </c>
      <c r="P2337">
        <v>119.05</v>
      </c>
      <c r="R2337">
        <v>2110700000</v>
      </c>
      <c r="S2337">
        <v>162600000</v>
      </c>
      <c r="V2337" t="s">
        <v>193</v>
      </c>
      <c r="W2337" t="s">
        <v>196</v>
      </c>
      <c r="X2337" t="s">
        <v>161</v>
      </c>
      <c r="Y2337">
        <v>4</v>
      </c>
      <c r="Z2337">
        <v>4</v>
      </c>
      <c r="AA2337">
        <v>2021</v>
      </c>
      <c r="AB2337">
        <v>119.05</v>
      </c>
      <c r="AC2337" t="s">
        <v>16</v>
      </c>
      <c r="AD2337" t="s">
        <v>72</v>
      </c>
      <c r="AE2337">
        <v>2021</v>
      </c>
      <c r="AF2337">
        <v>2021</v>
      </c>
      <c r="AU2337"/>
    </row>
    <row r="2338" spans="1:47" x14ac:dyDescent="0.35">
      <c r="A2338" t="s">
        <v>176</v>
      </c>
      <c r="B2338" t="s">
        <v>27</v>
      </c>
      <c r="C2338" t="s">
        <v>149</v>
      </c>
      <c r="D2338" t="s">
        <v>150</v>
      </c>
      <c r="E2338" t="s">
        <v>121</v>
      </c>
      <c r="G2338" t="s">
        <v>1</v>
      </c>
      <c r="H2338" t="s">
        <v>206</v>
      </c>
      <c r="K2338" t="s">
        <v>185</v>
      </c>
      <c r="L2338" t="s">
        <v>122</v>
      </c>
      <c r="M2338" s="14">
        <v>44316</v>
      </c>
      <c r="N2338" s="14">
        <v>44316</v>
      </c>
      <c r="O2338">
        <v>0</v>
      </c>
      <c r="P2338">
        <v>-294.38</v>
      </c>
      <c r="R2338">
        <v>2221517010</v>
      </c>
      <c r="S2338">
        <v>161002000</v>
      </c>
      <c r="V2338" t="s">
        <v>176</v>
      </c>
      <c r="W2338" t="s">
        <v>202</v>
      </c>
      <c r="X2338" t="s">
        <v>119</v>
      </c>
      <c r="Y2338">
        <v>4</v>
      </c>
      <c r="Z2338">
        <v>4</v>
      </c>
      <c r="AA2338">
        <v>2021</v>
      </c>
      <c r="AB2338">
        <v>294.38</v>
      </c>
      <c r="AC2338" t="s">
        <v>16</v>
      </c>
      <c r="AD2338" t="s">
        <v>16</v>
      </c>
      <c r="AE2338">
        <v>2021</v>
      </c>
      <c r="AF2338">
        <v>2021</v>
      </c>
      <c r="AU2338"/>
    </row>
    <row r="2339" spans="1:47" x14ac:dyDescent="0.35">
      <c r="A2339" t="s">
        <v>160</v>
      </c>
      <c r="B2339" t="s">
        <v>26</v>
      </c>
      <c r="C2339" t="s">
        <v>149</v>
      </c>
      <c r="D2339" t="s">
        <v>159</v>
      </c>
      <c r="E2339" t="s">
        <v>162</v>
      </c>
      <c r="G2339" t="s">
        <v>1</v>
      </c>
      <c r="K2339" t="s">
        <v>185</v>
      </c>
      <c r="L2339" t="s">
        <v>122</v>
      </c>
      <c r="M2339" s="14">
        <v>44316</v>
      </c>
      <c r="N2339" s="14">
        <v>44316</v>
      </c>
      <c r="O2339">
        <v>0</v>
      </c>
      <c r="P2339">
        <v>717.94</v>
      </c>
      <c r="R2339">
        <v>2110672000</v>
      </c>
      <c r="S2339">
        <v>162000000</v>
      </c>
      <c r="V2339" t="s">
        <v>160</v>
      </c>
      <c r="W2339" t="s">
        <v>205</v>
      </c>
      <c r="X2339" t="s">
        <v>161</v>
      </c>
      <c r="Y2339">
        <v>4</v>
      </c>
      <c r="Z2339">
        <v>4</v>
      </c>
      <c r="AA2339">
        <v>2021</v>
      </c>
      <c r="AB2339">
        <v>717.94</v>
      </c>
      <c r="AC2339" t="s">
        <v>16</v>
      </c>
      <c r="AD2339" t="s">
        <v>72</v>
      </c>
      <c r="AE2339">
        <v>2021</v>
      </c>
      <c r="AF2339">
        <v>2021</v>
      </c>
      <c r="AU2339"/>
    </row>
    <row r="2340" spans="1:47" x14ac:dyDescent="0.35">
      <c r="A2340" t="s">
        <v>160</v>
      </c>
      <c r="B2340" t="s">
        <v>35</v>
      </c>
      <c r="C2340" t="s">
        <v>149</v>
      </c>
      <c r="D2340" t="s">
        <v>159</v>
      </c>
      <c r="E2340" t="s">
        <v>162</v>
      </c>
      <c r="G2340" t="s">
        <v>1</v>
      </c>
      <c r="K2340" t="s">
        <v>185</v>
      </c>
      <c r="L2340" t="s">
        <v>122</v>
      </c>
      <c r="M2340" s="14">
        <v>44316</v>
      </c>
      <c r="N2340" s="14">
        <v>44316</v>
      </c>
      <c r="O2340">
        <v>0</v>
      </c>
      <c r="P2340">
        <v>20870.02</v>
      </c>
      <c r="R2340">
        <v>2110672000</v>
      </c>
      <c r="S2340">
        <v>161020000</v>
      </c>
      <c r="V2340" t="s">
        <v>160</v>
      </c>
      <c r="W2340" t="s">
        <v>194</v>
      </c>
      <c r="X2340" t="s">
        <v>161</v>
      </c>
      <c r="Y2340">
        <v>4</v>
      </c>
      <c r="Z2340">
        <v>4</v>
      </c>
      <c r="AA2340">
        <v>2021</v>
      </c>
      <c r="AB2340">
        <v>20870.02</v>
      </c>
      <c r="AC2340" t="s">
        <v>16</v>
      </c>
      <c r="AD2340" t="s">
        <v>72</v>
      </c>
      <c r="AE2340">
        <v>2021</v>
      </c>
      <c r="AF2340">
        <v>2021</v>
      </c>
      <c r="AU2340"/>
    </row>
    <row r="2341" spans="1:47" x14ac:dyDescent="0.35">
      <c r="A2341" t="s">
        <v>160</v>
      </c>
      <c r="B2341" t="s">
        <v>50</v>
      </c>
      <c r="C2341" t="s">
        <v>149</v>
      </c>
      <c r="D2341" t="s">
        <v>159</v>
      </c>
      <c r="E2341" t="s">
        <v>162</v>
      </c>
      <c r="G2341" t="s">
        <v>1</v>
      </c>
      <c r="K2341" t="s">
        <v>185</v>
      </c>
      <c r="L2341" t="s">
        <v>122</v>
      </c>
      <c r="M2341" s="14">
        <v>44316</v>
      </c>
      <c r="N2341" s="14">
        <v>44316</v>
      </c>
      <c r="O2341">
        <v>0</v>
      </c>
      <c r="P2341">
        <v>52.12</v>
      </c>
      <c r="R2341">
        <v>2110672000</v>
      </c>
      <c r="S2341">
        <v>162300000</v>
      </c>
      <c r="V2341" t="s">
        <v>160</v>
      </c>
      <c r="W2341" t="s">
        <v>209</v>
      </c>
      <c r="X2341" t="s">
        <v>161</v>
      </c>
      <c r="Y2341">
        <v>4</v>
      </c>
      <c r="Z2341">
        <v>4</v>
      </c>
      <c r="AA2341">
        <v>2021</v>
      </c>
      <c r="AB2341">
        <v>52.12</v>
      </c>
      <c r="AC2341" t="s">
        <v>16</v>
      </c>
      <c r="AD2341" t="s">
        <v>72</v>
      </c>
      <c r="AE2341">
        <v>2021</v>
      </c>
      <c r="AF2341">
        <v>2021</v>
      </c>
      <c r="AU2341"/>
    </row>
    <row r="2342" spans="1:47" x14ac:dyDescent="0.35">
      <c r="A2342" t="s">
        <v>160</v>
      </c>
      <c r="B2342" t="s">
        <v>25</v>
      </c>
      <c r="C2342" t="s">
        <v>149</v>
      </c>
      <c r="D2342" t="s">
        <v>159</v>
      </c>
      <c r="E2342" t="s">
        <v>162</v>
      </c>
      <c r="G2342" t="s">
        <v>1</v>
      </c>
      <c r="K2342" t="s">
        <v>185</v>
      </c>
      <c r="L2342" t="s">
        <v>122</v>
      </c>
      <c r="M2342" s="14">
        <v>44316</v>
      </c>
      <c r="N2342" s="14">
        <v>44316</v>
      </c>
      <c r="O2342">
        <v>0</v>
      </c>
      <c r="P2342">
        <v>102.26</v>
      </c>
      <c r="R2342">
        <v>2110672000</v>
      </c>
      <c r="S2342">
        <v>161300000</v>
      </c>
      <c r="V2342" t="s">
        <v>160</v>
      </c>
      <c r="W2342" t="s">
        <v>192</v>
      </c>
      <c r="X2342" t="s">
        <v>161</v>
      </c>
      <c r="Y2342">
        <v>4</v>
      </c>
      <c r="Z2342">
        <v>4</v>
      </c>
      <c r="AA2342">
        <v>2021</v>
      </c>
      <c r="AB2342">
        <v>102.26</v>
      </c>
      <c r="AC2342" t="s">
        <v>16</v>
      </c>
      <c r="AD2342" t="s">
        <v>72</v>
      </c>
      <c r="AE2342">
        <v>2021</v>
      </c>
      <c r="AF2342">
        <v>2021</v>
      </c>
      <c r="AU2342"/>
    </row>
    <row r="2343" spans="1:47" x14ac:dyDescent="0.35">
      <c r="A2343" t="s">
        <v>188</v>
      </c>
      <c r="B2343" t="s">
        <v>31</v>
      </c>
      <c r="C2343" t="s">
        <v>149</v>
      </c>
      <c r="D2343" t="s">
        <v>159</v>
      </c>
      <c r="E2343" t="s">
        <v>162</v>
      </c>
      <c r="G2343" t="s">
        <v>1</v>
      </c>
      <c r="K2343" t="s">
        <v>185</v>
      </c>
      <c r="L2343" t="s">
        <v>122</v>
      </c>
      <c r="M2343" s="14">
        <v>44316</v>
      </c>
      <c r="N2343" s="14">
        <v>44316</v>
      </c>
      <c r="O2343">
        <v>0</v>
      </c>
      <c r="P2343">
        <v>11.9</v>
      </c>
      <c r="R2343">
        <v>2111070000</v>
      </c>
      <c r="S2343">
        <v>161001000</v>
      </c>
      <c r="V2343" t="s">
        <v>188</v>
      </c>
      <c r="W2343" t="s">
        <v>195</v>
      </c>
      <c r="X2343" t="s">
        <v>190</v>
      </c>
      <c r="Y2343">
        <v>4</v>
      </c>
      <c r="Z2343">
        <v>4</v>
      </c>
      <c r="AA2343">
        <v>2021</v>
      </c>
      <c r="AB2343">
        <v>11.9</v>
      </c>
      <c r="AC2343" t="s">
        <v>16</v>
      </c>
      <c r="AD2343" t="s">
        <v>72</v>
      </c>
      <c r="AE2343">
        <v>2021</v>
      </c>
      <c r="AF2343">
        <v>2021</v>
      </c>
      <c r="AU2343"/>
    </row>
    <row r="2344" spans="1:47" x14ac:dyDescent="0.35">
      <c r="A2344" t="s">
        <v>193</v>
      </c>
      <c r="B2344" t="s">
        <v>29</v>
      </c>
      <c r="C2344" t="s">
        <v>149</v>
      </c>
      <c r="D2344" t="s">
        <v>159</v>
      </c>
      <c r="E2344" t="s">
        <v>162</v>
      </c>
      <c r="G2344" t="s">
        <v>1</v>
      </c>
      <c r="K2344" t="s">
        <v>185</v>
      </c>
      <c r="L2344" t="s">
        <v>122</v>
      </c>
      <c r="M2344" s="14">
        <v>44316</v>
      </c>
      <c r="N2344" s="14">
        <v>44316</v>
      </c>
      <c r="O2344">
        <v>0</v>
      </c>
      <c r="P2344">
        <v>476.19</v>
      </c>
      <c r="R2344">
        <v>2110700000</v>
      </c>
      <c r="S2344">
        <v>161900000</v>
      </c>
      <c r="V2344" t="s">
        <v>193</v>
      </c>
      <c r="W2344" t="s">
        <v>199</v>
      </c>
      <c r="X2344" t="s">
        <v>161</v>
      </c>
      <c r="Y2344">
        <v>4</v>
      </c>
      <c r="Z2344">
        <v>4</v>
      </c>
      <c r="AA2344">
        <v>2021</v>
      </c>
      <c r="AB2344">
        <v>476.19</v>
      </c>
      <c r="AC2344" t="s">
        <v>16</v>
      </c>
      <c r="AD2344" t="s">
        <v>72</v>
      </c>
      <c r="AE2344">
        <v>2021</v>
      </c>
      <c r="AF2344">
        <v>2021</v>
      </c>
      <c r="AU2344"/>
    </row>
    <row r="2345" spans="1:47" x14ac:dyDescent="0.35">
      <c r="A2345" t="s">
        <v>130</v>
      </c>
      <c r="B2345" t="s">
        <v>36</v>
      </c>
      <c r="C2345" t="s">
        <v>149</v>
      </c>
      <c r="D2345" t="s">
        <v>150</v>
      </c>
      <c r="E2345" t="s">
        <v>121</v>
      </c>
      <c r="G2345" t="s">
        <v>1</v>
      </c>
      <c r="H2345" t="s">
        <v>206</v>
      </c>
      <c r="K2345" t="s">
        <v>185</v>
      </c>
      <c r="L2345" t="s">
        <v>122</v>
      </c>
      <c r="M2345" s="14">
        <v>44316</v>
      </c>
      <c r="N2345" s="14">
        <v>44316</v>
      </c>
      <c r="O2345">
        <v>0</v>
      </c>
      <c r="P2345">
        <v>-25</v>
      </c>
      <c r="R2345">
        <v>2221517110</v>
      </c>
      <c r="S2345">
        <v>161003000</v>
      </c>
      <c r="V2345" t="s">
        <v>130</v>
      </c>
      <c r="W2345" t="s">
        <v>232</v>
      </c>
      <c r="X2345" t="s">
        <v>119</v>
      </c>
      <c r="Y2345">
        <v>4</v>
      </c>
      <c r="Z2345">
        <v>4</v>
      </c>
      <c r="AA2345">
        <v>2021</v>
      </c>
      <c r="AB2345">
        <v>25</v>
      </c>
      <c r="AC2345" t="s">
        <v>16</v>
      </c>
      <c r="AD2345" t="s">
        <v>16</v>
      </c>
      <c r="AE2345">
        <v>2021</v>
      </c>
      <c r="AF2345">
        <v>2021</v>
      </c>
      <c r="AU2345"/>
    </row>
    <row r="2346" spans="1:47" x14ac:dyDescent="0.35">
      <c r="A2346" t="s">
        <v>143</v>
      </c>
      <c r="B2346" t="s">
        <v>48</v>
      </c>
      <c r="C2346" t="s">
        <v>149</v>
      </c>
      <c r="D2346" t="s">
        <v>159</v>
      </c>
      <c r="E2346" t="s">
        <v>121</v>
      </c>
      <c r="G2346" t="s">
        <v>1</v>
      </c>
      <c r="K2346" t="s">
        <v>185</v>
      </c>
      <c r="L2346" t="s">
        <v>122</v>
      </c>
      <c r="M2346" s="14">
        <v>44316</v>
      </c>
      <c r="N2346" s="14">
        <v>44316</v>
      </c>
      <c r="O2346">
        <v>0</v>
      </c>
      <c r="P2346">
        <v>482993.98</v>
      </c>
      <c r="R2346">
        <v>2220510000</v>
      </c>
      <c r="S2346">
        <v>161020000</v>
      </c>
      <c r="V2346" t="s">
        <v>143</v>
      </c>
      <c r="W2346" t="s">
        <v>194</v>
      </c>
      <c r="X2346" t="s">
        <v>144</v>
      </c>
      <c r="Y2346">
        <v>4</v>
      </c>
      <c r="Z2346">
        <v>4</v>
      </c>
      <c r="AA2346">
        <v>2021</v>
      </c>
      <c r="AB2346">
        <v>482993.98</v>
      </c>
      <c r="AC2346" t="s">
        <v>16</v>
      </c>
      <c r="AD2346" t="s">
        <v>72</v>
      </c>
      <c r="AE2346">
        <v>2021</v>
      </c>
      <c r="AF2346">
        <v>2021</v>
      </c>
      <c r="AU2346"/>
    </row>
    <row r="2347" spans="1:47" x14ac:dyDescent="0.35">
      <c r="A2347" t="s">
        <v>160</v>
      </c>
      <c r="B2347" t="s">
        <v>25</v>
      </c>
      <c r="C2347" t="s">
        <v>149</v>
      </c>
      <c r="D2347" t="s">
        <v>159</v>
      </c>
      <c r="E2347" t="s">
        <v>162</v>
      </c>
      <c r="G2347" t="s">
        <v>1</v>
      </c>
      <c r="K2347" t="s">
        <v>185</v>
      </c>
      <c r="L2347" t="s">
        <v>122</v>
      </c>
      <c r="M2347" s="14">
        <v>44316</v>
      </c>
      <c r="N2347" s="14">
        <v>44316</v>
      </c>
      <c r="O2347">
        <v>0</v>
      </c>
      <c r="P2347">
        <v>166.14</v>
      </c>
      <c r="R2347">
        <v>2110672000</v>
      </c>
      <c r="S2347">
        <v>161600000</v>
      </c>
      <c r="V2347" t="s">
        <v>160</v>
      </c>
      <c r="W2347" t="s">
        <v>198</v>
      </c>
      <c r="X2347" t="s">
        <v>161</v>
      </c>
      <c r="Y2347">
        <v>4</v>
      </c>
      <c r="Z2347">
        <v>4</v>
      </c>
      <c r="AA2347">
        <v>2021</v>
      </c>
      <c r="AB2347">
        <v>166.14</v>
      </c>
      <c r="AC2347" t="s">
        <v>16</v>
      </c>
      <c r="AD2347" t="s">
        <v>72</v>
      </c>
      <c r="AE2347">
        <v>2021</v>
      </c>
      <c r="AF2347">
        <v>2021</v>
      </c>
      <c r="AU2347"/>
    </row>
    <row r="2348" spans="1:47" x14ac:dyDescent="0.35">
      <c r="A2348" t="s">
        <v>160</v>
      </c>
      <c r="B2348" t="s">
        <v>25</v>
      </c>
      <c r="C2348" t="s">
        <v>149</v>
      </c>
      <c r="D2348" t="s">
        <v>159</v>
      </c>
      <c r="E2348" t="s">
        <v>162</v>
      </c>
      <c r="G2348" t="s">
        <v>1</v>
      </c>
      <c r="K2348" t="s">
        <v>185</v>
      </c>
      <c r="L2348" t="s">
        <v>122</v>
      </c>
      <c r="M2348" s="14">
        <v>44316</v>
      </c>
      <c r="N2348" s="14">
        <v>44316</v>
      </c>
      <c r="O2348">
        <v>0</v>
      </c>
      <c r="P2348">
        <v>623.52</v>
      </c>
      <c r="R2348">
        <v>2110672000</v>
      </c>
      <c r="S2348">
        <v>161300000</v>
      </c>
      <c r="V2348" t="s">
        <v>160</v>
      </c>
      <c r="W2348" t="s">
        <v>192</v>
      </c>
      <c r="X2348" t="s">
        <v>161</v>
      </c>
      <c r="Y2348">
        <v>4</v>
      </c>
      <c r="Z2348">
        <v>4</v>
      </c>
      <c r="AA2348">
        <v>2021</v>
      </c>
      <c r="AB2348">
        <v>623.52</v>
      </c>
      <c r="AC2348" t="s">
        <v>16</v>
      </c>
      <c r="AD2348" t="s">
        <v>72</v>
      </c>
      <c r="AE2348">
        <v>2021</v>
      </c>
      <c r="AF2348">
        <v>2021</v>
      </c>
      <c r="AU2348"/>
    </row>
    <row r="2349" spans="1:47" x14ac:dyDescent="0.35">
      <c r="A2349" t="s">
        <v>123</v>
      </c>
      <c r="C2349" t="s">
        <v>149</v>
      </c>
      <c r="D2349" t="s">
        <v>150</v>
      </c>
      <c r="E2349" t="s">
        <v>121</v>
      </c>
      <c r="J2349" t="s">
        <v>6</v>
      </c>
      <c r="K2349" t="s">
        <v>185</v>
      </c>
      <c r="L2349" t="s">
        <v>122</v>
      </c>
      <c r="M2349" s="14">
        <v>44306</v>
      </c>
      <c r="N2349" s="14">
        <v>44316</v>
      </c>
      <c r="P2349">
        <v>38298.379999999997</v>
      </c>
      <c r="X2349" t="s">
        <v>124</v>
      </c>
      <c r="Y2349">
        <v>4</v>
      </c>
      <c r="Z2349">
        <v>4</v>
      </c>
      <c r="AA2349">
        <v>2021</v>
      </c>
      <c r="AB2349">
        <v>0</v>
      </c>
      <c r="AC2349" t="s">
        <v>8</v>
      </c>
      <c r="AD2349" t="s">
        <v>8</v>
      </c>
      <c r="AE2349">
        <v>2021</v>
      </c>
      <c r="AF2349">
        <v>2021</v>
      </c>
      <c r="AU2349"/>
    </row>
    <row r="2350" spans="1:47" x14ac:dyDescent="0.35">
      <c r="A2350" t="s">
        <v>125</v>
      </c>
      <c r="C2350" t="s">
        <v>149</v>
      </c>
      <c r="D2350" t="s">
        <v>150</v>
      </c>
      <c r="E2350" t="s">
        <v>121</v>
      </c>
      <c r="J2350" t="s">
        <v>6</v>
      </c>
      <c r="K2350" t="s">
        <v>185</v>
      </c>
      <c r="L2350" t="s">
        <v>122</v>
      </c>
      <c r="M2350" s="14">
        <v>44306</v>
      </c>
      <c r="N2350" s="14">
        <v>44316</v>
      </c>
      <c r="P2350">
        <v>19324.88</v>
      </c>
      <c r="X2350" t="s">
        <v>124</v>
      </c>
      <c r="Y2350">
        <v>4</v>
      </c>
      <c r="Z2350">
        <v>4</v>
      </c>
      <c r="AA2350">
        <v>2021</v>
      </c>
      <c r="AB2350">
        <v>0</v>
      </c>
      <c r="AC2350" t="s">
        <v>8</v>
      </c>
      <c r="AD2350" t="s">
        <v>8</v>
      </c>
      <c r="AE2350">
        <v>2021</v>
      </c>
      <c r="AF2350">
        <v>2021</v>
      </c>
      <c r="AU2350"/>
    </row>
    <row r="2351" spans="1:47" x14ac:dyDescent="0.35">
      <c r="A2351" t="s">
        <v>175</v>
      </c>
      <c r="C2351" t="s">
        <v>149</v>
      </c>
      <c r="D2351" t="s">
        <v>150</v>
      </c>
      <c r="E2351" t="s">
        <v>162</v>
      </c>
      <c r="K2351" t="s">
        <v>185</v>
      </c>
      <c r="L2351" t="s">
        <v>122</v>
      </c>
      <c r="M2351" s="14">
        <v>44316</v>
      </c>
      <c r="N2351" s="14">
        <v>44316</v>
      </c>
      <c r="P2351">
        <v>14600182.380000001</v>
      </c>
      <c r="X2351" t="s">
        <v>119</v>
      </c>
      <c r="Y2351">
        <v>4</v>
      </c>
      <c r="Z2351">
        <v>4</v>
      </c>
      <c r="AA2351">
        <v>2021</v>
      </c>
      <c r="AB2351">
        <v>0</v>
      </c>
      <c r="AC2351" t="s">
        <v>8</v>
      </c>
      <c r="AD2351" t="s">
        <v>8</v>
      </c>
      <c r="AE2351">
        <v>2021</v>
      </c>
      <c r="AF2351">
        <v>2021</v>
      </c>
      <c r="AU2351"/>
    </row>
    <row r="2352" spans="1:47" x14ac:dyDescent="0.35">
      <c r="A2352" t="s">
        <v>141</v>
      </c>
      <c r="C2352" t="s">
        <v>149</v>
      </c>
      <c r="D2352" t="s">
        <v>150</v>
      </c>
      <c r="E2352" t="s">
        <v>121</v>
      </c>
      <c r="J2352" t="s">
        <v>68</v>
      </c>
      <c r="K2352" t="s">
        <v>185</v>
      </c>
      <c r="L2352" t="s">
        <v>122</v>
      </c>
      <c r="M2352" s="14">
        <v>44305</v>
      </c>
      <c r="N2352" s="14">
        <v>44316</v>
      </c>
      <c r="P2352">
        <v>305670.05</v>
      </c>
      <c r="X2352" t="s">
        <v>142</v>
      </c>
      <c r="Y2352">
        <v>4</v>
      </c>
      <c r="Z2352">
        <v>4</v>
      </c>
      <c r="AA2352">
        <v>2021</v>
      </c>
      <c r="AB2352">
        <v>0</v>
      </c>
      <c r="AC2352" t="s">
        <v>8</v>
      </c>
      <c r="AD2352" t="s">
        <v>8</v>
      </c>
      <c r="AE2352">
        <v>2021</v>
      </c>
      <c r="AF2352">
        <v>2021</v>
      </c>
      <c r="AU2352"/>
    </row>
    <row r="2353" spans="1:47" x14ac:dyDescent="0.35">
      <c r="A2353" t="s">
        <v>170</v>
      </c>
      <c r="C2353" t="s">
        <v>149</v>
      </c>
      <c r="D2353" t="s">
        <v>159</v>
      </c>
      <c r="E2353" t="s">
        <v>121</v>
      </c>
      <c r="L2353" t="s">
        <v>129</v>
      </c>
      <c r="M2353" s="14">
        <v>44287</v>
      </c>
      <c r="N2353" s="14">
        <v>44316</v>
      </c>
      <c r="O2353">
        <v>13148.11</v>
      </c>
      <c r="X2353" t="s">
        <v>119</v>
      </c>
      <c r="Y2353">
        <v>4</v>
      </c>
      <c r="Z2353">
        <v>4</v>
      </c>
      <c r="AA2353">
        <v>2021</v>
      </c>
      <c r="AB2353">
        <v>0</v>
      </c>
      <c r="AC2353" t="s">
        <v>8</v>
      </c>
      <c r="AD2353" t="s">
        <v>8</v>
      </c>
      <c r="AE2353">
        <v>2021</v>
      </c>
      <c r="AF2353">
        <v>2021</v>
      </c>
      <c r="AU2353"/>
    </row>
    <row r="2354" spans="1:47" x14ac:dyDescent="0.35">
      <c r="A2354" t="s">
        <v>163</v>
      </c>
      <c r="C2354" t="s">
        <v>149</v>
      </c>
      <c r="D2354" t="s">
        <v>150</v>
      </c>
      <c r="E2354" t="s">
        <v>121</v>
      </c>
      <c r="J2354" t="s">
        <v>6</v>
      </c>
      <c r="K2354" t="s">
        <v>185</v>
      </c>
      <c r="L2354" t="s">
        <v>122</v>
      </c>
      <c r="M2354" s="14">
        <v>44301</v>
      </c>
      <c r="N2354" s="14">
        <v>44316</v>
      </c>
      <c r="P2354">
        <v>8597492.0899999999</v>
      </c>
      <c r="X2354" t="s">
        <v>164</v>
      </c>
      <c r="Y2354">
        <v>4</v>
      </c>
      <c r="Z2354">
        <v>4</v>
      </c>
      <c r="AA2354">
        <v>2021</v>
      </c>
      <c r="AB2354">
        <v>0</v>
      </c>
      <c r="AC2354" t="s">
        <v>8</v>
      </c>
      <c r="AD2354" t="s">
        <v>8</v>
      </c>
      <c r="AE2354">
        <v>2021</v>
      </c>
      <c r="AF2354">
        <v>2021</v>
      </c>
      <c r="AU2354"/>
    </row>
    <row r="2355" spans="1:47" x14ac:dyDescent="0.35">
      <c r="A2355" t="s">
        <v>143</v>
      </c>
      <c r="C2355" t="s">
        <v>149</v>
      </c>
      <c r="D2355" t="s">
        <v>150</v>
      </c>
      <c r="E2355" t="s">
        <v>121</v>
      </c>
      <c r="J2355" t="s">
        <v>6</v>
      </c>
      <c r="K2355" t="s">
        <v>185</v>
      </c>
      <c r="L2355" t="s">
        <v>122</v>
      </c>
      <c r="M2355" s="14">
        <v>44302</v>
      </c>
      <c r="N2355" s="14">
        <v>44316</v>
      </c>
      <c r="P2355">
        <v>61399.25</v>
      </c>
      <c r="X2355" t="s">
        <v>144</v>
      </c>
      <c r="Y2355">
        <v>4</v>
      </c>
      <c r="Z2355">
        <v>4</v>
      </c>
      <c r="AA2355">
        <v>2021</v>
      </c>
      <c r="AB2355">
        <v>0</v>
      </c>
      <c r="AC2355" t="s">
        <v>8</v>
      </c>
      <c r="AD2355" t="s">
        <v>8</v>
      </c>
      <c r="AE2355">
        <v>2021</v>
      </c>
      <c r="AF2355">
        <v>2021</v>
      </c>
      <c r="AU2355"/>
    </row>
    <row r="2356" spans="1:47" x14ac:dyDescent="0.35">
      <c r="A2356" t="s">
        <v>155</v>
      </c>
      <c r="C2356" t="s">
        <v>180</v>
      </c>
      <c r="D2356" t="s">
        <v>150</v>
      </c>
      <c r="E2356" t="s">
        <v>162</v>
      </c>
      <c r="L2356" t="s">
        <v>122</v>
      </c>
      <c r="M2356" s="14">
        <v>44316</v>
      </c>
      <c r="N2356" s="14">
        <v>44316</v>
      </c>
      <c r="P2356">
        <v>45304165.520000003</v>
      </c>
      <c r="X2356" t="s">
        <v>156</v>
      </c>
      <c r="Y2356">
        <v>4</v>
      </c>
      <c r="Z2356">
        <v>4</v>
      </c>
      <c r="AA2356">
        <v>2021</v>
      </c>
      <c r="AB2356">
        <v>0</v>
      </c>
      <c r="AC2356" t="s">
        <v>8</v>
      </c>
      <c r="AD2356" t="s">
        <v>8</v>
      </c>
      <c r="AE2356">
        <v>2021</v>
      </c>
      <c r="AF2356">
        <v>2021</v>
      </c>
      <c r="AU2356"/>
    </row>
    <row r="2357" spans="1:47" x14ac:dyDescent="0.35">
      <c r="A2357" t="s">
        <v>145</v>
      </c>
      <c r="C2357" t="s">
        <v>149</v>
      </c>
      <c r="D2357" t="s">
        <v>150</v>
      </c>
      <c r="E2357" t="s">
        <v>121</v>
      </c>
      <c r="J2357" t="s">
        <v>6</v>
      </c>
      <c r="K2357" t="s">
        <v>185</v>
      </c>
      <c r="L2357" t="s">
        <v>122</v>
      </c>
      <c r="M2357" s="14">
        <v>44301</v>
      </c>
      <c r="N2357" s="14">
        <v>44316</v>
      </c>
      <c r="P2357">
        <v>30925.71</v>
      </c>
      <c r="X2357" t="s">
        <v>144</v>
      </c>
      <c r="Y2357">
        <v>4</v>
      </c>
      <c r="Z2357">
        <v>4</v>
      </c>
      <c r="AA2357">
        <v>2021</v>
      </c>
      <c r="AB2357">
        <v>0</v>
      </c>
      <c r="AC2357" t="s">
        <v>8</v>
      </c>
      <c r="AD2357" t="s">
        <v>8</v>
      </c>
      <c r="AE2357">
        <v>2021</v>
      </c>
      <c r="AF2357">
        <v>2021</v>
      </c>
      <c r="AU2357"/>
    </row>
    <row r="2358" spans="1:47" x14ac:dyDescent="0.35">
      <c r="A2358" t="s">
        <v>148</v>
      </c>
      <c r="C2358" t="s">
        <v>149</v>
      </c>
      <c r="D2358" t="s">
        <v>150</v>
      </c>
      <c r="E2358" t="s">
        <v>121</v>
      </c>
      <c r="J2358" t="s">
        <v>6</v>
      </c>
      <c r="K2358" t="s">
        <v>185</v>
      </c>
      <c r="L2358" t="s">
        <v>122</v>
      </c>
      <c r="M2358" s="14">
        <v>44301</v>
      </c>
      <c r="N2358" s="14">
        <v>44316</v>
      </c>
      <c r="P2358">
        <v>5547072.0199999996</v>
      </c>
      <c r="X2358" t="s">
        <v>152</v>
      </c>
      <c r="Y2358">
        <v>4</v>
      </c>
      <c r="Z2358">
        <v>4</v>
      </c>
      <c r="AA2358">
        <v>2021</v>
      </c>
      <c r="AB2358">
        <v>0</v>
      </c>
      <c r="AC2358" t="s">
        <v>8</v>
      </c>
      <c r="AD2358" t="s">
        <v>8</v>
      </c>
      <c r="AE2358">
        <v>2021</v>
      </c>
      <c r="AF2358">
        <v>2021</v>
      </c>
      <c r="AU2358"/>
    </row>
    <row r="2359" spans="1:47" x14ac:dyDescent="0.35">
      <c r="B2359" t="s">
        <v>135</v>
      </c>
      <c r="C2359" t="s">
        <v>120</v>
      </c>
      <c r="D2359" t="s">
        <v>150</v>
      </c>
      <c r="E2359" t="s">
        <v>121</v>
      </c>
      <c r="L2359" t="s">
        <v>129</v>
      </c>
      <c r="M2359" s="14">
        <v>44317</v>
      </c>
      <c r="N2359" s="14">
        <v>44317</v>
      </c>
      <c r="O2359">
        <v>0</v>
      </c>
      <c r="X2359" t="s">
        <v>135</v>
      </c>
      <c r="Y2359">
        <v>5</v>
      </c>
      <c r="Z2359">
        <v>5</v>
      </c>
      <c r="AA2359">
        <v>2021</v>
      </c>
      <c r="AB2359">
        <v>0</v>
      </c>
      <c r="AC2359" t="s">
        <v>8</v>
      </c>
      <c r="AD2359" t="s">
        <v>8</v>
      </c>
      <c r="AE2359">
        <v>2021</v>
      </c>
      <c r="AF2359">
        <v>2021</v>
      </c>
      <c r="AU2359"/>
    </row>
    <row r="2360" spans="1:47" x14ac:dyDescent="0.35">
      <c r="A2360" t="s">
        <v>141</v>
      </c>
      <c r="C2360" t="s">
        <v>120</v>
      </c>
      <c r="D2360" t="s">
        <v>150</v>
      </c>
      <c r="E2360" t="s">
        <v>121</v>
      </c>
      <c r="L2360" t="s">
        <v>129</v>
      </c>
      <c r="M2360" s="14">
        <v>44317</v>
      </c>
      <c r="N2360" s="14">
        <v>44317</v>
      </c>
      <c r="O2360">
        <v>0</v>
      </c>
      <c r="X2360" t="s">
        <v>142</v>
      </c>
      <c r="Y2360">
        <v>5</v>
      </c>
      <c r="Z2360">
        <v>5</v>
      </c>
      <c r="AA2360">
        <v>2021</v>
      </c>
      <c r="AB2360">
        <v>0</v>
      </c>
      <c r="AC2360" t="s">
        <v>8</v>
      </c>
      <c r="AD2360" t="s">
        <v>8</v>
      </c>
      <c r="AE2360">
        <v>2021</v>
      </c>
      <c r="AF2360">
        <v>2021</v>
      </c>
      <c r="AU2360"/>
    </row>
    <row r="2361" spans="1:47" x14ac:dyDescent="0.35">
      <c r="B2361" t="s">
        <v>124</v>
      </c>
      <c r="C2361" t="s">
        <v>120</v>
      </c>
      <c r="D2361" t="s">
        <v>150</v>
      </c>
      <c r="E2361" t="s">
        <v>121</v>
      </c>
      <c r="L2361" t="s">
        <v>129</v>
      </c>
      <c r="M2361" s="14">
        <v>44317</v>
      </c>
      <c r="N2361" s="14">
        <v>44317</v>
      </c>
      <c r="O2361">
        <v>287610.94</v>
      </c>
      <c r="X2361" t="s">
        <v>124</v>
      </c>
      <c r="Y2361">
        <v>5</v>
      </c>
      <c r="Z2361">
        <v>5</v>
      </c>
      <c r="AA2361">
        <v>2021</v>
      </c>
      <c r="AB2361">
        <v>0</v>
      </c>
      <c r="AC2361" t="s">
        <v>8</v>
      </c>
      <c r="AD2361" t="s">
        <v>8</v>
      </c>
      <c r="AE2361">
        <v>2021</v>
      </c>
      <c r="AF2361">
        <v>2021</v>
      </c>
      <c r="AU2361"/>
    </row>
    <row r="2362" spans="1:47" x14ac:dyDescent="0.35">
      <c r="B2362" t="s">
        <v>157</v>
      </c>
      <c r="C2362" t="s">
        <v>120</v>
      </c>
      <c r="D2362" t="s">
        <v>150</v>
      </c>
      <c r="E2362" t="s">
        <v>121</v>
      </c>
      <c r="L2362" t="s">
        <v>129</v>
      </c>
      <c r="M2362" s="14">
        <v>44317</v>
      </c>
      <c r="N2362" s="14">
        <v>44317</v>
      </c>
      <c r="O2362">
        <v>2099293.2999999998</v>
      </c>
      <c r="X2362" t="s">
        <v>157</v>
      </c>
      <c r="Y2362">
        <v>5</v>
      </c>
      <c r="Z2362">
        <v>5</v>
      </c>
      <c r="AA2362">
        <v>2021</v>
      </c>
      <c r="AB2362">
        <v>0</v>
      </c>
      <c r="AC2362" t="s">
        <v>8</v>
      </c>
      <c r="AD2362" t="s">
        <v>8</v>
      </c>
      <c r="AE2362">
        <v>2021</v>
      </c>
      <c r="AF2362">
        <v>2021</v>
      </c>
      <c r="AU2362"/>
    </row>
    <row r="2363" spans="1:47" x14ac:dyDescent="0.35">
      <c r="A2363" t="s">
        <v>131</v>
      </c>
      <c r="C2363" t="s">
        <v>120</v>
      </c>
      <c r="D2363" t="s">
        <v>150</v>
      </c>
      <c r="E2363" t="s">
        <v>121</v>
      </c>
      <c r="L2363" t="s">
        <v>129</v>
      </c>
      <c r="M2363" s="14">
        <v>44317</v>
      </c>
      <c r="N2363" s="14">
        <v>44317</v>
      </c>
      <c r="O2363">
        <v>0</v>
      </c>
      <c r="X2363" t="s">
        <v>132</v>
      </c>
      <c r="Y2363">
        <v>5</v>
      </c>
      <c r="Z2363">
        <v>5</v>
      </c>
      <c r="AA2363">
        <v>2021</v>
      </c>
      <c r="AB2363">
        <v>0</v>
      </c>
      <c r="AC2363" t="s">
        <v>8</v>
      </c>
      <c r="AD2363" t="s">
        <v>8</v>
      </c>
      <c r="AE2363">
        <v>2021</v>
      </c>
      <c r="AF2363">
        <v>2021</v>
      </c>
      <c r="AU2363"/>
    </row>
    <row r="2364" spans="1:47" x14ac:dyDescent="0.35">
      <c r="A2364" t="s">
        <v>126</v>
      </c>
      <c r="C2364" t="s">
        <v>120</v>
      </c>
      <c r="D2364" t="s">
        <v>150</v>
      </c>
      <c r="E2364" t="s">
        <v>121</v>
      </c>
      <c r="L2364" t="s">
        <v>129</v>
      </c>
      <c r="M2364" s="14">
        <v>44317</v>
      </c>
      <c r="N2364" s="14">
        <v>44317</v>
      </c>
      <c r="O2364">
        <v>0</v>
      </c>
      <c r="X2364" t="s">
        <v>127</v>
      </c>
      <c r="Y2364">
        <v>5</v>
      </c>
      <c r="Z2364">
        <v>5</v>
      </c>
      <c r="AA2364">
        <v>2021</v>
      </c>
      <c r="AB2364">
        <v>0</v>
      </c>
      <c r="AC2364" t="s">
        <v>8</v>
      </c>
      <c r="AD2364" t="s">
        <v>8</v>
      </c>
      <c r="AE2364">
        <v>2021</v>
      </c>
      <c r="AF2364">
        <v>2021</v>
      </c>
      <c r="AU2364"/>
    </row>
    <row r="2365" spans="1:47" x14ac:dyDescent="0.35">
      <c r="A2365" t="s">
        <v>153</v>
      </c>
      <c r="C2365" t="s">
        <v>120</v>
      </c>
      <c r="D2365" t="s">
        <v>150</v>
      </c>
      <c r="E2365" t="s">
        <v>121</v>
      </c>
      <c r="L2365" t="s">
        <v>129</v>
      </c>
      <c r="M2365" s="14">
        <v>44317</v>
      </c>
      <c r="N2365" s="14">
        <v>44317</v>
      </c>
      <c r="O2365">
        <v>0</v>
      </c>
      <c r="X2365" t="s">
        <v>154</v>
      </c>
      <c r="Y2365">
        <v>5</v>
      </c>
      <c r="Z2365">
        <v>5</v>
      </c>
      <c r="AA2365">
        <v>2021</v>
      </c>
      <c r="AB2365">
        <v>0</v>
      </c>
      <c r="AC2365" t="s">
        <v>8</v>
      </c>
      <c r="AD2365" t="s">
        <v>8</v>
      </c>
      <c r="AE2365">
        <v>2021</v>
      </c>
      <c r="AF2365">
        <v>2021</v>
      </c>
      <c r="AU2365"/>
    </row>
    <row r="2366" spans="1:47" x14ac:dyDescent="0.35">
      <c r="A2366" t="s">
        <v>166</v>
      </c>
      <c r="C2366" t="s">
        <v>120</v>
      </c>
      <c r="D2366" t="s">
        <v>150</v>
      </c>
      <c r="E2366" t="s">
        <v>121</v>
      </c>
      <c r="L2366" t="s">
        <v>129</v>
      </c>
      <c r="M2366" s="14">
        <v>44317</v>
      </c>
      <c r="N2366" s="14">
        <v>44317</v>
      </c>
      <c r="O2366">
        <v>-159119.04999999999</v>
      </c>
      <c r="X2366" t="s">
        <v>83</v>
      </c>
      <c r="Y2366">
        <v>5</v>
      </c>
      <c r="Z2366">
        <v>5</v>
      </c>
      <c r="AA2366">
        <v>2021</v>
      </c>
      <c r="AB2366">
        <v>0</v>
      </c>
      <c r="AC2366" t="s">
        <v>8</v>
      </c>
      <c r="AD2366" t="s">
        <v>8</v>
      </c>
      <c r="AE2366">
        <v>2021</v>
      </c>
      <c r="AF2366">
        <v>2021</v>
      </c>
      <c r="AU2366"/>
    </row>
    <row r="2367" spans="1:47" x14ac:dyDescent="0.35">
      <c r="B2367" t="s">
        <v>119</v>
      </c>
      <c r="C2367" t="s">
        <v>120</v>
      </c>
      <c r="D2367" t="s">
        <v>150</v>
      </c>
      <c r="E2367" t="s">
        <v>121</v>
      </c>
      <c r="L2367" t="s">
        <v>129</v>
      </c>
      <c r="M2367" s="14">
        <v>44317</v>
      </c>
      <c r="N2367" s="14">
        <v>44317</v>
      </c>
      <c r="O2367">
        <v>0</v>
      </c>
      <c r="X2367" t="s">
        <v>119</v>
      </c>
      <c r="Y2367">
        <v>5</v>
      </c>
      <c r="Z2367">
        <v>5</v>
      </c>
      <c r="AA2367">
        <v>2021</v>
      </c>
      <c r="AB2367">
        <v>0</v>
      </c>
      <c r="AC2367" t="s">
        <v>8</v>
      </c>
      <c r="AD2367" t="s">
        <v>8</v>
      </c>
      <c r="AE2367">
        <v>2021</v>
      </c>
      <c r="AF2367">
        <v>2021</v>
      </c>
      <c r="AU2367"/>
    </row>
    <row r="2368" spans="1:47" x14ac:dyDescent="0.35">
      <c r="A2368" t="s">
        <v>146</v>
      </c>
      <c r="C2368" t="s">
        <v>120</v>
      </c>
      <c r="D2368" t="s">
        <v>150</v>
      </c>
      <c r="E2368" t="s">
        <v>121</v>
      </c>
      <c r="L2368" t="s">
        <v>129</v>
      </c>
      <c r="M2368" s="14">
        <v>44317</v>
      </c>
      <c r="N2368" s="14">
        <v>44317</v>
      </c>
      <c r="O2368">
        <v>0</v>
      </c>
      <c r="X2368" t="s">
        <v>147</v>
      </c>
      <c r="Y2368">
        <v>5</v>
      </c>
      <c r="Z2368">
        <v>5</v>
      </c>
      <c r="AA2368">
        <v>2021</v>
      </c>
      <c r="AB2368">
        <v>0</v>
      </c>
      <c r="AC2368" t="s">
        <v>8</v>
      </c>
      <c r="AD2368" t="s">
        <v>8</v>
      </c>
      <c r="AE2368">
        <v>2021</v>
      </c>
      <c r="AF2368">
        <v>2021</v>
      </c>
      <c r="AU2368"/>
    </row>
    <row r="2369" spans="1:47" x14ac:dyDescent="0.35">
      <c r="A2369" t="s">
        <v>133</v>
      </c>
      <c r="C2369" t="s">
        <v>120</v>
      </c>
      <c r="D2369" t="s">
        <v>150</v>
      </c>
      <c r="E2369" t="s">
        <v>121</v>
      </c>
      <c r="L2369" t="s">
        <v>129</v>
      </c>
      <c r="M2369" s="14">
        <v>44317</v>
      </c>
      <c r="N2369" s="14">
        <v>44317</v>
      </c>
      <c r="O2369">
        <v>76734.13</v>
      </c>
      <c r="X2369" t="s">
        <v>134</v>
      </c>
      <c r="Y2369">
        <v>5</v>
      </c>
      <c r="Z2369">
        <v>5</v>
      </c>
      <c r="AA2369">
        <v>2021</v>
      </c>
      <c r="AB2369">
        <v>0</v>
      </c>
      <c r="AC2369" t="s">
        <v>8</v>
      </c>
      <c r="AD2369" t="s">
        <v>8</v>
      </c>
      <c r="AE2369">
        <v>2021</v>
      </c>
      <c r="AF2369">
        <v>2021</v>
      </c>
      <c r="AU2369"/>
    </row>
    <row r="2370" spans="1:47" x14ac:dyDescent="0.35">
      <c r="A2370" t="s">
        <v>163</v>
      </c>
      <c r="C2370" t="s">
        <v>120</v>
      </c>
      <c r="D2370" t="s">
        <v>159</v>
      </c>
      <c r="E2370" t="s">
        <v>121</v>
      </c>
      <c r="L2370" t="s">
        <v>129</v>
      </c>
      <c r="M2370" s="14">
        <v>44317</v>
      </c>
      <c r="N2370" s="14">
        <v>44317</v>
      </c>
      <c r="O2370">
        <v>0</v>
      </c>
      <c r="X2370" t="s">
        <v>164</v>
      </c>
      <c r="Y2370">
        <v>5</v>
      </c>
      <c r="Z2370">
        <v>5</v>
      </c>
      <c r="AA2370">
        <v>2021</v>
      </c>
      <c r="AB2370">
        <v>0</v>
      </c>
      <c r="AC2370" t="s">
        <v>8</v>
      </c>
      <c r="AD2370" t="s">
        <v>8</v>
      </c>
      <c r="AE2370">
        <v>2021</v>
      </c>
      <c r="AF2370">
        <v>2021</v>
      </c>
      <c r="AU2370"/>
    </row>
    <row r="2371" spans="1:47" x14ac:dyDescent="0.35">
      <c r="A2371" t="s">
        <v>145</v>
      </c>
      <c r="C2371" t="s">
        <v>120</v>
      </c>
      <c r="D2371" t="s">
        <v>150</v>
      </c>
      <c r="E2371" t="s">
        <v>121</v>
      </c>
      <c r="L2371" t="s">
        <v>129</v>
      </c>
      <c r="M2371" s="14">
        <v>44317</v>
      </c>
      <c r="N2371" s="14">
        <v>44317</v>
      </c>
      <c r="O2371">
        <v>0</v>
      </c>
      <c r="X2371" t="s">
        <v>144</v>
      </c>
      <c r="Y2371">
        <v>5</v>
      </c>
      <c r="Z2371">
        <v>5</v>
      </c>
      <c r="AA2371">
        <v>2021</v>
      </c>
      <c r="AB2371">
        <v>0</v>
      </c>
      <c r="AC2371" t="s">
        <v>8</v>
      </c>
      <c r="AD2371" t="s">
        <v>8</v>
      </c>
      <c r="AE2371">
        <v>2021</v>
      </c>
      <c r="AF2371">
        <v>2021</v>
      </c>
      <c r="AU2371"/>
    </row>
    <row r="2372" spans="1:47" x14ac:dyDescent="0.35">
      <c r="A2372" t="s">
        <v>143</v>
      </c>
      <c r="C2372" t="s">
        <v>120</v>
      </c>
      <c r="D2372" t="s">
        <v>159</v>
      </c>
      <c r="E2372" t="s">
        <v>121</v>
      </c>
      <c r="L2372" t="s">
        <v>129</v>
      </c>
      <c r="M2372" s="14">
        <v>44317</v>
      </c>
      <c r="N2372" s="14">
        <v>44317</v>
      </c>
      <c r="O2372">
        <v>10915478.050000001</v>
      </c>
      <c r="X2372" t="s">
        <v>144</v>
      </c>
      <c r="Y2372">
        <v>5</v>
      </c>
      <c r="Z2372">
        <v>5</v>
      </c>
      <c r="AA2372">
        <v>2021</v>
      </c>
      <c r="AB2372">
        <v>0</v>
      </c>
      <c r="AC2372" t="s">
        <v>8</v>
      </c>
      <c r="AD2372" t="s">
        <v>8</v>
      </c>
      <c r="AE2372">
        <v>2021</v>
      </c>
      <c r="AF2372">
        <v>2021</v>
      </c>
      <c r="AU2372"/>
    </row>
    <row r="2373" spans="1:47" x14ac:dyDescent="0.35">
      <c r="A2373" t="s">
        <v>143</v>
      </c>
      <c r="C2373" t="s">
        <v>120</v>
      </c>
      <c r="D2373" t="s">
        <v>150</v>
      </c>
      <c r="E2373" t="s">
        <v>121</v>
      </c>
      <c r="L2373" t="s">
        <v>129</v>
      </c>
      <c r="M2373" s="14">
        <v>44317</v>
      </c>
      <c r="N2373" s="14">
        <v>44317</v>
      </c>
      <c r="O2373">
        <v>-1311954.2400000002</v>
      </c>
      <c r="X2373" t="s">
        <v>144</v>
      </c>
      <c r="Y2373">
        <v>5</v>
      </c>
      <c r="Z2373">
        <v>5</v>
      </c>
      <c r="AA2373">
        <v>2021</v>
      </c>
      <c r="AB2373">
        <v>0</v>
      </c>
      <c r="AC2373" t="s">
        <v>8</v>
      </c>
      <c r="AD2373" t="s">
        <v>8</v>
      </c>
      <c r="AE2373">
        <v>2021</v>
      </c>
      <c r="AF2373">
        <v>2021</v>
      </c>
      <c r="AU2373"/>
    </row>
    <row r="2374" spans="1:47" x14ac:dyDescent="0.35">
      <c r="B2374" t="s">
        <v>137</v>
      </c>
      <c r="C2374" t="s">
        <v>120</v>
      </c>
      <c r="D2374" t="s">
        <v>150</v>
      </c>
      <c r="E2374" t="s">
        <v>121</v>
      </c>
      <c r="L2374" t="s">
        <v>129</v>
      </c>
      <c r="M2374" s="14">
        <v>44317</v>
      </c>
      <c r="N2374" s="14">
        <v>44317</v>
      </c>
      <c r="O2374">
        <v>6330666.6699999999</v>
      </c>
      <c r="X2374" t="s">
        <v>137</v>
      </c>
      <c r="Y2374">
        <v>5</v>
      </c>
      <c r="Z2374">
        <v>5</v>
      </c>
      <c r="AA2374">
        <v>2021</v>
      </c>
      <c r="AB2374">
        <v>0</v>
      </c>
      <c r="AC2374" t="s">
        <v>8</v>
      </c>
      <c r="AD2374" t="s">
        <v>8</v>
      </c>
      <c r="AE2374">
        <v>2021</v>
      </c>
      <c r="AF2374">
        <v>2021</v>
      </c>
      <c r="AU2374"/>
    </row>
    <row r="2375" spans="1:47" x14ac:dyDescent="0.35">
      <c r="A2375" t="s">
        <v>138</v>
      </c>
      <c r="C2375" t="s">
        <v>120</v>
      </c>
      <c r="D2375" t="s">
        <v>150</v>
      </c>
      <c r="E2375" t="s">
        <v>121</v>
      </c>
      <c r="L2375" t="s">
        <v>129</v>
      </c>
      <c r="M2375" s="14">
        <v>44317</v>
      </c>
      <c r="N2375" s="14">
        <v>44317</v>
      </c>
      <c r="O2375">
        <v>5653560.3600000003</v>
      </c>
      <c r="X2375" t="s">
        <v>139</v>
      </c>
      <c r="Y2375">
        <v>5</v>
      </c>
      <c r="Z2375">
        <v>5</v>
      </c>
      <c r="AA2375">
        <v>2021</v>
      </c>
      <c r="AB2375">
        <v>0</v>
      </c>
      <c r="AC2375" t="s">
        <v>8</v>
      </c>
      <c r="AD2375" t="s">
        <v>8</v>
      </c>
      <c r="AE2375">
        <v>2021</v>
      </c>
      <c r="AF2375">
        <v>2021</v>
      </c>
      <c r="AU2375"/>
    </row>
    <row r="2376" spans="1:47" x14ac:dyDescent="0.35">
      <c r="A2376" t="s">
        <v>233</v>
      </c>
      <c r="C2376" t="s">
        <v>120</v>
      </c>
      <c r="D2376" t="s">
        <v>159</v>
      </c>
      <c r="E2376" t="s">
        <v>162</v>
      </c>
      <c r="L2376" t="s">
        <v>129</v>
      </c>
      <c r="M2376" s="14">
        <v>44317</v>
      </c>
      <c r="N2376" s="14">
        <v>44317</v>
      </c>
      <c r="O2376">
        <v>172339.66</v>
      </c>
      <c r="X2376" t="s">
        <v>234</v>
      </c>
      <c r="Y2376">
        <v>5</v>
      </c>
      <c r="Z2376">
        <v>5</v>
      </c>
      <c r="AA2376">
        <v>2021</v>
      </c>
      <c r="AB2376">
        <v>0</v>
      </c>
      <c r="AC2376" t="s">
        <v>8</v>
      </c>
      <c r="AD2376" t="s">
        <v>8</v>
      </c>
      <c r="AE2376">
        <v>2021</v>
      </c>
      <c r="AF2376">
        <v>2021</v>
      </c>
      <c r="AU2376"/>
    </row>
    <row r="2377" spans="1:47" x14ac:dyDescent="0.35">
      <c r="A2377" t="s">
        <v>160</v>
      </c>
      <c r="C2377" t="s">
        <v>120</v>
      </c>
      <c r="D2377" t="s">
        <v>159</v>
      </c>
      <c r="E2377" t="s">
        <v>162</v>
      </c>
      <c r="L2377" t="s">
        <v>129</v>
      </c>
      <c r="M2377" s="14">
        <v>44317</v>
      </c>
      <c r="N2377" s="14">
        <v>44317</v>
      </c>
      <c r="O2377">
        <v>360000</v>
      </c>
      <c r="X2377" t="s">
        <v>161</v>
      </c>
      <c r="Y2377">
        <v>5</v>
      </c>
      <c r="Z2377">
        <v>5</v>
      </c>
      <c r="AA2377">
        <v>2021</v>
      </c>
      <c r="AB2377">
        <v>0</v>
      </c>
      <c r="AC2377" t="s">
        <v>8</v>
      </c>
      <c r="AD2377" t="s">
        <v>8</v>
      </c>
      <c r="AE2377">
        <v>2021</v>
      </c>
      <c r="AF2377">
        <v>2021</v>
      </c>
      <c r="AU2377"/>
    </row>
    <row r="2378" spans="1:47" x14ac:dyDescent="0.35">
      <c r="A2378" t="s">
        <v>148</v>
      </c>
      <c r="C2378" t="s">
        <v>120</v>
      </c>
      <c r="D2378" t="s">
        <v>150</v>
      </c>
      <c r="E2378" t="s">
        <v>162</v>
      </c>
      <c r="L2378" t="s">
        <v>129</v>
      </c>
      <c r="M2378" s="14">
        <v>44317</v>
      </c>
      <c r="N2378" s="14">
        <v>44317</v>
      </c>
      <c r="O2378">
        <v>39275296.280000001</v>
      </c>
      <c r="X2378" t="s">
        <v>152</v>
      </c>
      <c r="Y2378">
        <v>5</v>
      </c>
      <c r="Z2378">
        <v>5</v>
      </c>
      <c r="AA2378">
        <v>2021</v>
      </c>
      <c r="AB2378">
        <v>0</v>
      </c>
      <c r="AC2378" t="s">
        <v>8</v>
      </c>
      <c r="AD2378" t="s">
        <v>8</v>
      </c>
      <c r="AE2378">
        <v>2021</v>
      </c>
      <c r="AF2378">
        <v>2021</v>
      </c>
      <c r="AU2378"/>
    </row>
    <row r="2379" spans="1:47" x14ac:dyDescent="0.35">
      <c r="A2379" t="s">
        <v>148</v>
      </c>
      <c r="C2379" t="s">
        <v>120</v>
      </c>
      <c r="D2379" t="s">
        <v>159</v>
      </c>
      <c r="E2379" t="s">
        <v>162</v>
      </c>
      <c r="L2379" t="s">
        <v>129</v>
      </c>
      <c r="M2379" s="14">
        <v>44317</v>
      </c>
      <c r="N2379" s="14">
        <v>44317</v>
      </c>
      <c r="O2379">
        <v>10383138.390000001</v>
      </c>
      <c r="X2379" t="s">
        <v>152</v>
      </c>
      <c r="Y2379">
        <v>5</v>
      </c>
      <c r="Z2379">
        <v>5</v>
      </c>
      <c r="AA2379">
        <v>2021</v>
      </c>
      <c r="AB2379">
        <v>0</v>
      </c>
      <c r="AC2379" t="s">
        <v>8</v>
      </c>
      <c r="AD2379" t="s">
        <v>8</v>
      </c>
      <c r="AE2379">
        <v>2021</v>
      </c>
      <c r="AF2379">
        <v>2021</v>
      </c>
      <c r="AU2379"/>
    </row>
    <row r="2380" spans="1:47" x14ac:dyDescent="0.35">
      <c r="B2380" t="s">
        <v>140</v>
      </c>
      <c r="C2380" t="s">
        <v>120</v>
      </c>
      <c r="D2380" t="s">
        <v>150</v>
      </c>
      <c r="E2380" t="s">
        <v>121</v>
      </c>
      <c r="L2380" t="s">
        <v>129</v>
      </c>
      <c r="M2380" s="14">
        <v>44317</v>
      </c>
      <c r="N2380" s="14">
        <v>44317</v>
      </c>
      <c r="O2380">
        <v>49750.14</v>
      </c>
      <c r="X2380" t="s">
        <v>140</v>
      </c>
      <c r="Y2380">
        <v>5</v>
      </c>
      <c r="Z2380">
        <v>5</v>
      </c>
      <c r="AA2380">
        <v>2021</v>
      </c>
      <c r="AB2380">
        <v>0</v>
      </c>
      <c r="AC2380" t="s">
        <v>8</v>
      </c>
      <c r="AD2380" t="s">
        <v>8</v>
      </c>
      <c r="AE2380">
        <v>2021</v>
      </c>
      <c r="AF2380">
        <v>2021</v>
      </c>
      <c r="AU2380"/>
    </row>
    <row r="2381" spans="1:47" x14ac:dyDescent="0.35">
      <c r="A2381" t="s">
        <v>155</v>
      </c>
      <c r="C2381" t="s">
        <v>120</v>
      </c>
      <c r="D2381" t="s">
        <v>150</v>
      </c>
      <c r="E2381" t="s">
        <v>121</v>
      </c>
      <c r="L2381" t="s">
        <v>129</v>
      </c>
      <c r="M2381" s="14">
        <v>44317</v>
      </c>
      <c r="N2381" s="14">
        <v>44317</v>
      </c>
      <c r="O2381">
        <v>955765.37</v>
      </c>
      <c r="X2381" t="s">
        <v>156</v>
      </c>
      <c r="Y2381">
        <v>5</v>
      </c>
      <c r="Z2381">
        <v>5</v>
      </c>
      <c r="AA2381">
        <v>2021</v>
      </c>
      <c r="AB2381">
        <v>0</v>
      </c>
      <c r="AC2381" t="s">
        <v>8</v>
      </c>
      <c r="AD2381" t="s">
        <v>8</v>
      </c>
      <c r="AE2381">
        <v>2021</v>
      </c>
      <c r="AF2381">
        <v>2021</v>
      </c>
      <c r="AU2381"/>
    </row>
    <row r="2382" spans="1:47" x14ac:dyDescent="0.35">
      <c r="A2382" t="s">
        <v>174</v>
      </c>
      <c r="C2382" t="s">
        <v>180</v>
      </c>
      <c r="D2382" t="s">
        <v>150</v>
      </c>
      <c r="E2382" t="s">
        <v>121</v>
      </c>
      <c r="L2382" t="s">
        <v>122</v>
      </c>
      <c r="M2382" s="14">
        <v>44317</v>
      </c>
      <c r="N2382" s="14">
        <v>44317</v>
      </c>
      <c r="P2382">
        <v>18148.57</v>
      </c>
      <c r="X2382" t="s">
        <v>157</v>
      </c>
      <c r="Y2382">
        <v>5</v>
      </c>
      <c r="Z2382">
        <v>5</v>
      </c>
      <c r="AA2382">
        <v>2021</v>
      </c>
      <c r="AB2382">
        <v>0</v>
      </c>
      <c r="AC2382" t="s">
        <v>8</v>
      </c>
      <c r="AD2382" t="s">
        <v>8</v>
      </c>
      <c r="AE2382">
        <v>2021</v>
      </c>
      <c r="AF2382">
        <v>2021</v>
      </c>
      <c r="AU2382"/>
    </row>
    <row r="2383" spans="1:47" x14ac:dyDescent="0.35">
      <c r="A2383" t="s">
        <v>163</v>
      </c>
      <c r="C2383" t="s">
        <v>180</v>
      </c>
      <c r="D2383" t="s">
        <v>150</v>
      </c>
      <c r="E2383" t="s">
        <v>121</v>
      </c>
      <c r="L2383" t="s">
        <v>122</v>
      </c>
      <c r="M2383" s="14">
        <v>44317</v>
      </c>
      <c r="N2383" s="14">
        <v>44317</v>
      </c>
      <c r="P2383">
        <v>143.57</v>
      </c>
      <c r="X2383" t="s">
        <v>164</v>
      </c>
      <c r="Y2383">
        <v>5</v>
      </c>
      <c r="Z2383">
        <v>5</v>
      </c>
      <c r="AA2383">
        <v>2021</v>
      </c>
      <c r="AB2383">
        <v>0</v>
      </c>
      <c r="AC2383" t="s">
        <v>8</v>
      </c>
      <c r="AD2383" t="s">
        <v>8</v>
      </c>
      <c r="AE2383">
        <v>2021</v>
      </c>
      <c r="AF2383">
        <v>2021</v>
      </c>
      <c r="AU2383"/>
    </row>
    <row r="2384" spans="1:47" x14ac:dyDescent="0.35">
      <c r="A2384" t="s">
        <v>131</v>
      </c>
      <c r="C2384" t="s">
        <v>180</v>
      </c>
      <c r="D2384" t="s">
        <v>150</v>
      </c>
      <c r="E2384" t="s">
        <v>121</v>
      </c>
      <c r="L2384" t="s">
        <v>122</v>
      </c>
      <c r="M2384" s="14">
        <v>44317</v>
      </c>
      <c r="N2384" s="14">
        <v>44317</v>
      </c>
      <c r="P2384">
        <v>367807.83</v>
      </c>
      <c r="X2384" t="s">
        <v>132</v>
      </c>
      <c r="Y2384">
        <v>5</v>
      </c>
      <c r="Z2384">
        <v>5</v>
      </c>
      <c r="AA2384">
        <v>2021</v>
      </c>
      <c r="AB2384">
        <v>0</v>
      </c>
      <c r="AC2384" t="s">
        <v>8</v>
      </c>
      <c r="AD2384" t="s">
        <v>8</v>
      </c>
      <c r="AE2384">
        <v>2021</v>
      </c>
      <c r="AF2384">
        <v>2021</v>
      </c>
      <c r="AU2384"/>
    </row>
    <row r="2385" spans="1:47" x14ac:dyDescent="0.35">
      <c r="A2385" t="s">
        <v>208</v>
      </c>
      <c r="C2385" t="s">
        <v>180</v>
      </c>
      <c r="D2385" t="s">
        <v>150</v>
      </c>
      <c r="E2385" t="s">
        <v>121</v>
      </c>
      <c r="L2385" t="s">
        <v>122</v>
      </c>
      <c r="M2385" s="14">
        <v>44317</v>
      </c>
      <c r="N2385" s="14">
        <v>44317</v>
      </c>
      <c r="P2385">
        <v>696889.09</v>
      </c>
      <c r="X2385" t="s">
        <v>157</v>
      </c>
      <c r="Y2385">
        <v>5</v>
      </c>
      <c r="Z2385">
        <v>5</v>
      </c>
      <c r="AA2385">
        <v>2021</v>
      </c>
      <c r="AB2385">
        <v>0</v>
      </c>
      <c r="AC2385" t="s">
        <v>8</v>
      </c>
      <c r="AD2385" t="s">
        <v>8</v>
      </c>
      <c r="AE2385">
        <v>2021</v>
      </c>
      <c r="AF2385">
        <v>2021</v>
      </c>
      <c r="AU2385"/>
    </row>
    <row r="2386" spans="1:47" x14ac:dyDescent="0.35">
      <c r="A2386" t="s">
        <v>148</v>
      </c>
      <c r="C2386" t="s">
        <v>180</v>
      </c>
      <c r="D2386" t="s">
        <v>150</v>
      </c>
      <c r="E2386" t="s">
        <v>121</v>
      </c>
      <c r="L2386" t="s">
        <v>122</v>
      </c>
      <c r="M2386" s="14">
        <v>44317</v>
      </c>
      <c r="N2386" s="14">
        <v>44317</v>
      </c>
      <c r="P2386">
        <v>3914313.88</v>
      </c>
      <c r="X2386" t="s">
        <v>152</v>
      </c>
      <c r="Y2386">
        <v>5</v>
      </c>
      <c r="Z2386">
        <v>5</v>
      </c>
      <c r="AA2386">
        <v>2021</v>
      </c>
      <c r="AB2386">
        <v>0</v>
      </c>
      <c r="AC2386" t="s">
        <v>8</v>
      </c>
      <c r="AD2386" t="s">
        <v>8</v>
      </c>
      <c r="AE2386">
        <v>2021</v>
      </c>
      <c r="AF2386">
        <v>2021</v>
      </c>
      <c r="AU2386"/>
    </row>
    <row r="2387" spans="1:47" x14ac:dyDescent="0.35">
      <c r="A2387" t="s">
        <v>143</v>
      </c>
      <c r="B2387" t="s">
        <v>140</v>
      </c>
      <c r="C2387" t="s">
        <v>149</v>
      </c>
      <c r="D2387" t="s">
        <v>150</v>
      </c>
      <c r="E2387" t="s">
        <v>121</v>
      </c>
      <c r="L2387" t="s">
        <v>129</v>
      </c>
      <c r="M2387" s="14">
        <v>44317</v>
      </c>
      <c r="N2387" s="14">
        <v>44317</v>
      </c>
      <c r="O2387">
        <v>2979761.9</v>
      </c>
      <c r="X2387" t="s">
        <v>140</v>
      </c>
      <c r="Y2387">
        <v>5</v>
      </c>
      <c r="Z2387">
        <v>5</v>
      </c>
      <c r="AA2387">
        <v>2021</v>
      </c>
      <c r="AB2387">
        <v>0</v>
      </c>
      <c r="AC2387" t="s">
        <v>8</v>
      </c>
      <c r="AD2387" t="s">
        <v>8</v>
      </c>
      <c r="AE2387">
        <v>2021</v>
      </c>
      <c r="AF2387">
        <v>2021</v>
      </c>
      <c r="AU2387"/>
    </row>
    <row r="2388" spans="1:47" x14ac:dyDescent="0.35">
      <c r="A2388" t="s">
        <v>233</v>
      </c>
      <c r="C2388" t="s">
        <v>180</v>
      </c>
      <c r="D2388" t="s">
        <v>150</v>
      </c>
      <c r="E2388" t="s">
        <v>121</v>
      </c>
      <c r="L2388" t="s">
        <v>122</v>
      </c>
      <c r="M2388" s="14">
        <v>44317</v>
      </c>
      <c r="N2388" s="14">
        <v>44317</v>
      </c>
      <c r="P2388">
        <v>67471.27</v>
      </c>
      <c r="X2388" t="s">
        <v>234</v>
      </c>
      <c r="Y2388">
        <v>5</v>
      </c>
      <c r="Z2388">
        <v>5</v>
      </c>
      <c r="AA2388">
        <v>2021</v>
      </c>
      <c r="AB2388">
        <v>0</v>
      </c>
      <c r="AC2388" t="s">
        <v>8</v>
      </c>
      <c r="AD2388" t="s">
        <v>8</v>
      </c>
      <c r="AE2388">
        <v>2021</v>
      </c>
      <c r="AF2388">
        <v>2021</v>
      </c>
      <c r="AU2388"/>
    </row>
    <row r="2389" spans="1:47" x14ac:dyDescent="0.35">
      <c r="A2389" t="s">
        <v>155</v>
      </c>
      <c r="C2389" t="s">
        <v>149</v>
      </c>
      <c r="D2389" t="s">
        <v>159</v>
      </c>
      <c r="E2389" t="s">
        <v>121</v>
      </c>
      <c r="L2389" t="s">
        <v>129</v>
      </c>
      <c r="M2389" s="14">
        <v>44317</v>
      </c>
      <c r="N2389" s="14">
        <v>44317</v>
      </c>
      <c r="O2389">
        <v>500952.38</v>
      </c>
      <c r="X2389" t="s">
        <v>156</v>
      </c>
      <c r="Y2389">
        <v>5</v>
      </c>
      <c r="Z2389">
        <v>5</v>
      </c>
      <c r="AA2389">
        <v>2021</v>
      </c>
      <c r="AB2389">
        <v>0</v>
      </c>
      <c r="AC2389" t="s">
        <v>8</v>
      </c>
      <c r="AD2389" t="s">
        <v>8</v>
      </c>
      <c r="AE2389">
        <v>2021</v>
      </c>
      <c r="AF2389">
        <v>2021</v>
      </c>
      <c r="AU2389"/>
    </row>
    <row r="2390" spans="1:47" x14ac:dyDescent="0.35">
      <c r="A2390" t="s">
        <v>136</v>
      </c>
      <c r="C2390" t="s">
        <v>180</v>
      </c>
      <c r="D2390" t="s">
        <v>150</v>
      </c>
      <c r="E2390" t="s">
        <v>121</v>
      </c>
      <c r="L2390" t="s">
        <v>122</v>
      </c>
      <c r="M2390" s="14">
        <v>44317</v>
      </c>
      <c r="N2390" s="14">
        <v>44317</v>
      </c>
      <c r="P2390">
        <v>30859.43</v>
      </c>
      <c r="X2390" t="s">
        <v>137</v>
      </c>
      <c r="Y2390">
        <v>5</v>
      </c>
      <c r="Z2390">
        <v>5</v>
      </c>
      <c r="AA2390">
        <v>2021</v>
      </c>
      <c r="AB2390">
        <v>0</v>
      </c>
      <c r="AC2390" t="s">
        <v>8</v>
      </c>
      <c r="AD2390" t="s">
        <v>8</v>
      </c>
      <c r="AE2390">
        <v>2021</v>
      </c>
      <c r="AF2390">
        <v>2021</v>
      </c>
      <c r="AU2390"/>
    </row>
    <row r="2391" spans="1:47" x14ac:dyDescent="0.35">
      <c r="A2391" t="s">
        <v>172</v>
      </c>
      <c r="C2391" t="s">
        <v>180</v>
      </c>
      <c r="D2391" t="s">
        <v>150</v>
      </c>
      <c r="E2391" t="s">
        <v>121</v>
      </c>
      <c r="L2391" t="s">
        <v>122</v>
      </c>
      <c r="M2391" s="14">
        <v>44317</v>
      </c>
      <c r="N2391" s="14">
        <v>44317</v>
      </c>
      <c r="P2391">
        <v>10406.280000000001</v>
      </c>
      <c r="X2391" t="s">
        <v>135</v>
      </c>
      <c r="Y2391">
        <v>5</v>
      </c>
      <c r="Z2391">
        <v>5</v>
      </c>
      <c r="AA2391">
        <v>2021</v>
      </c>
      <c r="AB2391">
        <v>0</v>
      </c>
      <c r="AC2391" t="s">
        <v>8</v>
      </c>
      <c r="AD2391" t="s">
        <v>8</v>
      </c>
      <c r="AE2391">
        <v>2021</v>
      </c>
      <c r="AF2391">
        <v>2021</v>
      </c>
      <c r="AU2391"/>
    </row>
    <row r="2392" spans="1:47" x14ac:dyDescent="0.35">
      <c r="A2392" t="s">
        <v>136</v>
      </c>
      <c r="C2392" t="s">
        <v>149</v>
      </c>
      <c r="D2392" t="s">
        <v>150</v>
      </c>
      <c r="E2392" t="s">
        <v>121</v>
      </c>
      <c r="L2392" t="s">
        <v>129</v>
      </c>
      <c r="M2392" s="14">
        <v>44317</v>
      </c>
      <c r="N2392" s="14">
        <v>44317</v>
      </c>
      <c r="O2392">
        <v>12857142.859999999</v>
      </c>
      <c r="X2392" t="s">
        <v>137</v>
      </c>
      <c r="Y2392">
        <v>5</v>
      </c>
      <c r="Z2392">
        <v>5</v>
      </c>
      <c r="AA2392">
        <v>2021</v>
      </c>
      <c r="AB2392">
        <v>0</v>
      </c>
      <c r="AC2392" t="s">
        <v>8</v>
      </c>
      <c r="AD2392" t="s">
        <v>8</v>
      </c>
      <c r="AE2392">
        <v>2021</v>
      </c>
      <c r="AF2392">
        <v>2021</v>
      </c>
      <c r="AU2392"/>
    </row>
    <row r="2393" spans="1:47" x14ac:dyDescent="0.35">
      <c r="A2393" t="s">
        <v>125</v>
      </c>
      <c r="C2393" t="s">
        <v>149</v>
      </c>
      <c r="D2393" t="s">
        <v>159</v>
      </c>
      <c r="E2393" t="s">
        <v>162</v>
      </c>
      <c r="L2393" t="s">
        <v>129</v>
      </c>
      <c r="M2393" s="14">
        <v>44317</v>
      </c>
      <c r="N2393" s="14">
        <v>44317</v>
      </c>
      <c r="O2393">
        <v>492380.95</v>
      </c>
      <c r="X2393" t="s">
        <v>124</v>
      </c>
      <c r="Y2393">
        <v>5</v>
      </c>
      <c r="Z2393">
        <v>5</v>
      </c>
      <c r="AA2393">
        <v>2021</v>
      </c>
      <c r="AB2393">
        <v>0</v>
      </c>
      <c r="AC2393" t="s">
        <v>8</v>
      </c>
      <c r="AD2393" t="s">
        <v>8</v>
      </c>
      <c r="AE2393">
        <v>2021</v>
      </c>
      <c r="AF2393">
        <v>2021</v>
      </c>
      <c r="AU2393"/>
    </row>
    <row r="2394" spans="1:47" x14ac:dyDescent="0.35">
      <c r="A2394" t="s">
        <v>143</v>
      </c>
      <c r="C2394" t="s">
        <v>180</v>
      </c>
      <c r="D2394" t="s">
        <v>150</v>
      </c>
      <c r="E2394" t="s">
        <v>121</v>
      </c>
      <c r="L2394" t="s">
        <v>122</v>
      </c>
      <c r="M2394" s="14">
        <v>44317</v>
      </c>
      <c r="N2394" s="14">
        <v>44317</v>
      </c>
      <c r="P2394">
        <v>8908976.9700000007</v>
      </c>
      <c r="X2394" t="s">
        <v>144</v>
      </c>
      <c r="Y2394">
        <v>5</v>
      </c>
      <c r="Z2394">
        <v>5</v>
      </c>
      <c r="AA2394">
        <v>2021</v>
      </c>
      <c r="AB2394">
        <v>0</v>
      </c>
      <c r="AC2394" t="s">
        <v>8</v>
      </c>
      <c r="AD2394" t="s">
        <v>8</v>
      </c>
      <c r="AE2394">
        <v>2021</v>
      </c>
      <c r="AF2394">
        <v>2021</v>
      </c>
      <c r="AU2394"/>
    </row>
    <row r="2395" spans="1:47" x14ac:dyDescent="0.35">
      <c r="A2395" t="s">
        <v>148</v>
      </c>
      <c r="C2395" t="s">
        <v>180</v>
      </c>
      <c r="D2395" t="s">
        <v>150</v>
      </c>
      <c r="E2395" t="s">
        <v>121</v>
      </c>
      <c r="L2395" t="s">
        <v>122</v>
      </c>
      <c r="M2395" s="14">
        <v>44317</v>
      </c>
      <c r="N2395" s="14">
        <v>44317</v>
      </c>
      <c r="P2395">
        <v>16883.5</v>
      </c>
      <c r="X2395" t="s">
        <v>152</v>
      </c>
      <c r="Y2395">
        <v>5</v>
      </c>
      <c r="Z2395">
        <v>5</v>
      </c>
      <c r="AA2395">
        <v>2021</v>
      </c>
      <c r="AB2395">
        <v>0</v>
      </c>
      <c r="AC2395" t="s">
        <v>8</v>
      </c>
      <c r="AD2395" t="s">
        <v>8</v>
      </c>
      <c r="AE2395">
        <v>2021</v>
      </c>
      <c r="AF2395">
        <v>2021</v>
      </c>
      <c r="AU2395"/>
    </row>
    <row r="2396" spans="1:47" x14ac:dyDescent="0.35">
      <c r="A2396" t="s">
        <v>148</v>
      </c>
      <c r="C2396" t="s">
        <v>180</v>
      </c>
      <c r="D2396" t="s">
        <v>150</v>
      </c>
      <c r="E2396" t="s">
        <v>121</v>
      </c>
      <c r="L2396" t="s">
        <v>122</v>
      </c>
      <c r="M2396" s="14">
        <v>44317</v>
      </c>
      <c r="N2396" s="14">
        <v>44317</v>
      </c>
      <c r="P2396">
        <v>1032031.39</v>
      </c>
      <c r="X2396" t="s">
        <v>152</v>
      </c>
      <c r="Y2396">
        <v>5</v>
      </c>
      <c r="Z2396">
        <v>5</v>
      </c>
      <c r="AA2396">
        <v>2021</v>
      </c>
      <c r="AB2396">
        <v>0</v>
      </c>
      <c r="AC2396" t="s">
        <v>8</v>
      </c>
      <c r="AD2396" t="s">
        <v>8</v>
      </c>
      <c r="AE2396">
        <v>2021</v>
      </c>
      <c r="AF2396">
        <v>2021</v>
      </c>
      <c r="AU2396"/>
    </row>
    <row r="2397" spans="1:47" x14ac:dyDescent="0.35">
      <c r="A2397" t="s">
        <v>136</v>
      </c>
      <c r="C2397" t="s">
        <v>180</v>
      </c>
      <c r="D2397" t="s">
        <v>150</v>
      </c>
      <c r="E2397" t="s">
        <v>121</v>
      </c>
      <c r="L2397" t="s">
        <v>122</v>
      </c>
      <c r="M2397" s="14">
        <v>44317</v>
      </c>
      <c r="N2397" s="14">
        <v>44317</v>
      </c>
      <c r="P2397">
        <v>41945.919999999998</v>
      </c>
      <c r="X2397" t="s">
        <v>137</v>
      </c>
      <c r="Y2397">
        <v>5</v>
      </c>
      <c r="Z2397">
        <v>5</v>
      </c>
      <c r="AA2397">
        <v>2021</v>
      </c>
      <c r="AB2397">
        <v>0</v>
      </c>
      <c r="AC2397" t="s">
        <v>8</v>
      </c>
      <c r="AD2397" t="s">
        <v>8</v>
      </c>
      <c r="AE2397">
        <v>2021</v>
      </c>
      <c r="AF2397">
        <v>2021</v>
      </c>
      <c r="AU2397"/>
    </row>
    <row r="2398" spans="1:47" x14ac:dyDescent="0.35">
      <c r="A2398" t="s">
        <v>148</v>
      </c>
      <c r="C2398" t="s">
        <v>180</v>
      </c>
      <c r="D2398" t="s">
        <v>150</v>
      </c>
      <c r="E2398" t="s">
        <v>121</v>
      </c>
      <c r="L2398" t="s">
        <v>122</v>
      </c>
      <c r="M2398" s="14">
        <v>44317</v>
      </c>
      <c r="N2398" s="14">
        <v>44317</v>
      </c>
      <c r="P2398">
        <v>198097.33</v>
      </c>
      <c r="X2398" t="s">
        <v>152</v>
      </c>
      <c r="Y2398">
        <v>5</v>
      </c>
      <c r="Z2398">
        <v>5</v>
      </c>
      <c r="AA2398">
        <v>2021</v>
      </c>
      <c r="AB2398">
        <v>0</v>
      </c>
      <c r="AC2398" t="s">
        <v>8</v>
      </c>
      <c r="AD2398" t="s">
        <v>8</v>
      </c>
      <c r="AE2398">
        <v>2021</v>
      </c>
      <c r="AF2398">
        <v>2021</v>
      </c>
      <c r="AU2398"/>
    </row>
    <row r="2399" spans="1:47" x14ac:dyDescent="0.35">
      <c r="A2399" t="s">
        <v>166</v>
      </c>
      <c r="C2399" t="s">
        <v>180</v>
      </c>
      <c r="D2399" t="s">
        <v>150</v>
      </c>
      <c r="E2399" t="s">
        <v>121</v>
      </c>
      <c r="L2399" t="s">
        <v>122</v>
      </c>
      <c r="M2399" s="14">
        <v>44317</v>
      </c>
      <c r="N2399" s="14">
        <v>44317</v>
      </c>
      <c r="P2399">
        <v>205975.01</v>
      </c>
      <c r="X2399" t="s">
        <v>167</v>
      </c>
      <c r="Y2399">
        <v>5</v>
      </c>
      <c r="Z2399">
        <v>5</v>
      </c>
      <c r="AA2399">
        <v>2021</v>
      </c>
      <c r="AB2399">
        <v>0</v>
      </c>
      <c r="AC2399" t="s">
        <v>8</v>
      </c>
      <c r="AD2399" t="s">
        <v>8</v>
      </c>
      <c r="AE2399">
        <v>2021</v>
      </c>
      <c r="AF2399">
        <v>2021</v>
      </c>
      <c r="AU2399"/>
    </row>
    <row r="2400" spans="1:47" x14ac:dyDescent="0.35">
      <c r="A2400" t="s">
        <v>158</v>
      </c>
      <c r="C2400" t="s">
        <v>149</v>
      </c>
      <c r="D2400" t="s">
        <v>159</v>
      </c>
      <c r="E2400" t="s">
        <v>162</v>
      </c>
      <c r="L2400" t="s">
        <v>129</v>
      </c>
      <c r="M2400" s="14">
        <v>44317</v>
      </c>
      <c r="N2400" s="14">
        <v>44317</v>
      </c>
      <c r="O2400">
        <v>8571.43</v>
      </c>
      <c r="X2400" t="s">
        <v>124</v>
      </c>
      <c r="Y2400">
        <v>5</v>
      </c>
      <c r="Z2400">
        <v>5</v>
      </c>
      <c r="AA2400">
        <v>2021</v>
      </c>
      <c r="AB2400">
        <v>0</v>
      </c>
      <c r="AC2400" t="s">
        <v>8</v>
      </c>
      <c r="AD2400" t="s">
        <v>8</v>
      </c>
      <c r="AE2400">
        <v>2021</v>
      </c>
      <c r="AF2400">
        <v>2021</v>
      </c>
      <c r="AU2400"/>
    </row>
    <row r="2401" spans="1:47" x14ac:dyDescent="0.35">
      <c r="A2401" t="s">
        <v>125</v>
      </c>
      <c r="C2401" t="s">
        <v>180</v>
      </c>
      <c r="D2401" t="s">
        <v>150</v>
      </c>
      <c r="E2401" t="s">
        <v>121</v>
      </c>
      <c r="L2401" t="s">
        <v>122</v>
      </c>
      <c r="M2401" s="14">
        <v>44317</v>
      </c>
      <c r="N2401" s="14">
        <v>44317</v>
      </c>
      <c r="P2401">
        <v>720501.55</v>
      </c>
      <c r="X2401" t="s">
        <v>124</v>
      </c>
      <c r="Y2401">
        <v>5</v>
      </c>
      <c r="Z2401">
        <v>5</v>
      </c>
      <c r="AA2401">
        <v>2021</v>
      </c>
      <c r="AB2401">
        <v>0</v>
      </c>
      <c r="AC2401" t="s">
        <v>8</v>
      </c>
      <c r="AD2401" t="s">
        <v>8</v>
      </c>
      <c r="AE2401">
        <v>2021</v>
      </c>
      <c r="AF2401">
        <v>2021</v>
      </c>
      <c r="AU2401"/>
    </row>
    <row r="2402" spans="1:47" x14ac:dyDescent="0.35">
      <c r="A2402" t="s">
        <v>177</v>
      </c>
      <c r="C2402" t="s">
        <v>180</v>
      </c>
      <c r="D2402" t="s">
        <v>150</v>
      </c>
      <c r="E2402" t="s">
        <v>121</v>
      </c>
      <c r="L2402" t="s">
        <v>122</v>
      </c>
      <c r="M2402" s="14">
        <v>44317</v>
      </c>
      <c r="N2402" s="14">
        <v>44317</v>
      </c>
      <c r="P2402">
        <v>389135.23</v>
      </c>
      <c r="X2402" t="s">
        <v>140</v>
      </c>
      <c r="Y2402">
        <v>5</v>
      </c>
      <c r="Z2402">
        <v>5</v>
      </c>
      <c r="AA2402">
        <v>2021</v>
      </c>
      <c r="AB2402">
        <v>0</v>
      </c>
      <c r="AC2402" t="s">
        <v>8</v>
      </c>
      <c r="AD2402" t="s">
        <v>8</v>
      </c>
      <c r="AE2402">
        <v>2021</v>
      </c>
      <c r="AF2402">
        <v>2021</v>
      </c>
      <c r="AU2402"/>
    </row>
    <row r="2403" spans="1:47" x14ac:dyDescent="0.35">
      <c r="A2403" t="s">
        <v>233</v>
      </c>
      <c r="C2403" t="s">
        <v>180</v>
      </c>
      <c r="D2403" t="s">
        <v>150</v>
      </c>
      <c r="E2403" t="s">
        <v>121</v>
      </c>
      <c r="L2403" t="s">
        <v>122</v>
      </c>
      <c r="M2403" s="14">
        <v>44317</v>
      </c>
      <c r="N2403" s="14">
        <v>44317</v>
      </c>
      <c r="P2403">
        <v>527964.88</v>
      </c>
      <c r="X2403" t="s">
        <v>234</v>
      </c>
      <c r="Y2403">
        <v>5</v>
      </c>
      <c r="Z2403">
        <v>5</v>
      </c>
      <c r="AA2403">
        <v>2021</v>
      </c>
      <c r="AB2403">
        <v>0</v>
      </c>
      <c r="AC2403" t="s">
        <v>8</v>
      </c>
      <c r="AD2403" t="s">
        <v>8</v>
      </c>
      <c r="AE2403">
        <v>2021</v>
      </c>
      <c r="AF2403">
        <v>2021</v>
      </c>
      <c r="AU2403"/>
    </row>
    <row r="2404" spans="1:47" x14ac:dyDescent="0.35">
      <c r="A2404" t="s">
        <v>172</v>
      </c>
      <c r="C2404" t="s">
        <v>180</v>
      </c>
      <c r="D2404" t="s">
        <v>150</v>
      </c>
      <c r="E2404" t="s">
        <v>121</v>
      </c>
      <c r="L2404" t="s">
        <v>122</v>
      </c>
      <c r="M2404" s="14">
        <v>44317</v>
      </c>
      <c r="N2404" s="14">
        <v>44317</v>
      </c>
      <c r="P2404">
        <v>3741.53</v>
      </c>
      <c r="X2404" t="s">
        <v>135</v>
      </c>
      <c r="Y2404">
        <v>5</v>
      </c>
      <c r="Z2404">
        <v>5</v>
      </c>
      <c r="AA2404">
        <v>2021</v>
      </c>
      <c r="AB2404">
        <v>0</v>
      </c>
      <c r="AC2404" t="s">
        <v>8</v>
      </c>
      <c r="AD2404" t="s">
        <v>8</v>
      </c>
      <c r="AE2404">
        <v>2021</v>
      </c>
      <c r="AF2404">
        <v>2021</v>
      </c>
      <c r="AU2404"/>
    </row>
    <row r="2405" spans="1:47" x14ac:dyDescent="0.35">
      <c r="A2405" t="s">
        <v>172</v>
      </c>
      <c r="C2405" t="s">
        <v>180</v>
      </c>
      <c r="D2405" t="s">
        <v>150</v>
      </c>
      <c r="E2405" t="s">
        <v>121</v>
      </c>
      <c r="L2405" t="s">
        <v>122</v>
      </c>
      <c r="M2405" s="14">
        <v>44317</v>
      </c>
      <c r="N2405" s="14">
        <v>44317</v>
      </c>
      <c r="P2405">
        <v>78820.210000000006</v>
      </c>
      <c r="X2405" t="s">
        <v>135</v>
      </c>
      <c r="Y2405">
        <v>5</v>
      </c>
      <c r="Z2405">
        <v>5</v>
      </c>
      <c r="AA2405">
        <v>2021</v>
      </c>
      <c r="AB2405">
        <v>0</v>
      </c>
      <c r="AC2405" t="s">
        <v>8</v>
      </c>
      <c r="AD2405" t="s">
        <v>8</v>
      </c>
      <c r="AE2405">
        <v>2021</v>
      </c>
      <c r="AF2405">
        <v>2021</v>
      </c>
      <c r="AU2405"/>
    </row>
    <row r="2406" spans="1:47" x14ac:dyDescent="0.35">
      <c r="A2406" t="s">
        <v>208</v>
      </c>
      <c r="C2406" t="s">
        <v>180</v>
      </c>
      <c r="D2406" t="s">
        <v>150</v>
      </c>
      <c r="E2406" t="s">
        <v>121</v>
      </c>
      <c r="L2406" t="s">
        <v>122</v>
      </c>
      <c r="M2406" s="14">
        <v>44317</v>
      </c>
      <c r="N2406" s="14">
        <v>44317</v>
      </c>
      <c r="P2406">
        <v>32700.75</v>
      </c>
      <c r="X2406" t="s">
        <v>157</v>
      </c>
      <c r="Y2406">
        <v>5</v>
      </c>
      <c r="Z2406">
        <v>5</v>
      </c>
      <c r="AA2406">
        <v>2021</v>
      </c>
      <c r="AB2406">
        <v>0</v>
      </c>
      <c r="AC2406" t="s">
        <v>8</v>
      </c>
      <c r="AD2406" t="s">
        <v>8</v>
      </c>
      <c r="AE2406">
        <v>2021</v>
      </c>
      <c r="AF2406">
        <v>2021</v>
      </c>
      <c r="AU2406"/>
    </row>
    <row r="2407" spans="1:47" x14ac:dyDescent="0.35">
      <c r="A2407" t="s">
        <v>148</v>
      </c>
      <c r="C2407" t="s">
        <v>149</v>
      </c>
      <c r="D2407" t="s">
        <v>150</v>
      </c>
      <c r="E2407" t="s">
        <v>121</v>
      </c>
      <c r="L2407" t="s">
        <v>129</v>
      </c>
      <c r="M2407" s="14">
        <v>44317</v>
      </c>
      <c r="N2407" s="14">
        <v>44317</v>
      </c>
      <c r="O2407">
        <v>570499.12</v>
      </c>
      <c r="X2407" t="s">
        <v>152</v>
      </c>
      <c r="Y2407">
        <v>5</v>
      </c>
      <c r="Z2407">
        <v>5</v>
      </c>
      <c r="AA2407">
        <v>2021</v>
      </c>
      <c r="AB2407">
        <v>0</v>
      </c>
      <c r="AC2407" t="s">
        <v>8</v>
      </c>
      <c r="AD2407" t="s">
        <v>8</v>
      </c>
      <c r="AE2407">
        <v>2021</v>
      </c>
      <c r="AF2407">
        <v>2021</v>
      </c>
      <c r="AU2407"/>
    </row>
    <row r="2408" spans="1:47" x14ac:dyDescent="0.35">
      <c r="A2408" t="s">
        <v>226</v>
      </c>
      <c r="C2408" t="s">
        <v>180</v>
      </c>
      <c r="D2408" t="s">
        <v>150</v>
      </c>
      <c r="E2408" t="s">
        <v>121</v>
      </c>
      <c r="L2408" t="s">
        <v>122</v>
      </c>
      <c r="M2408" s="14">
        <v>44317</v>
      </c>
      <c r="N2408" s="14">
        <v>44317</v>
      </c>
      <c r="P2408">
        <v>6057310.1100000003</v>
      </c>
      <c r="X2408" t="s">
        <v>140</v>
      </c>
      <c r="Y2408">
        <v>5</v>
      </c>
      <c r="Z2408">
        <v>5</v>
      </c>
      <c r="AA2408">
        <v>2021</v>
      </c>
      <c r="AB2408">
        <v>0</v>
      </c>
      <c r="AC2408" t="s">
        <v>8</v>
      </c>
      <c r="AD2408" t="s">
        <v>8</v>
      </c>
      <c r="AE2408">
        <v>2021</v>
      </c>
      <c r="AF2408">
        <v>2021</v>
      </c>
      <c r="AU2408"/>
    </row>
    <row r="2409" spans="1:47" x14ac:dyDescent="0.35">
      <c r="A2409" t="s">
        <v>171</v>
      </c>
      <c r="C2409" t="s">
        <v>149</v>
      </c>
      <c r="D2409" t="s">
        <v>150</v>
      </c>
      <c r="E2409" t="s">
        <v>121</v>
      </c>
      <c r="L2409" t="s">
        <v>129</v>
      </c>
      <c r="M2409" s="14">
        <v>44317</v>
      </c>
      <c r="N2409" s="14">
        <v>44317</v>
      </c>
      <c r="O2409">
        <v>8928571.4299999997</v>
      </c>
      <c r="X2409" t="s">
        <v>137</v>
      </c>
      <c r="Y2409">
        <v>5</v>
      </c>
      <c r="Z2409">
        <v>5</v>
      </c>
      <c r="AA2409">
        <v>2021</v>
      </c>
      <c r="AB2409">
        <v>0</v>
      </c>
      <c r="AC2409" t="s">
        <v>8</v>
      </c>
      <c r="AD2409" t="s">
        <v>8</v>
      </c>
      <c r="AE2409">
        <v>2021</v>
      </c>
      <c r="AF2409">
        <v>2021</v>
      </c>
      <c r="AU2409"/>
    </row>
    <row r="2410" spans="1:47" x14ac:dyDescent="0.35">
      <c r="A2410" t="s">
        <v>148</v>
      </c>
      <c r="C2410" t="s">
        <v>149</v>
      </c>
      <c r="D2410" t="s">
        <v>150</v>
      </c>
      <c r="E2410" t="s">
        <v>121</v>
      </c>
      <c r="L2410" t="s">
        <v>129</v>
      </c>
      <c r="M2410" s="14">
        <v>44317</v>
      </c>
      <c r="N2410" s="14">
        <v>44317</v>
      </c>
      <c r="O2410">
        <v>938072.31</v>
      </c>
      <c r="X2410" t="s">
        <v>152</v>
      </c>
      <c r="Y2410">
        <v>5</v>
      </c>
      <c r="Z2410">
        <v>5</v>
      </c>
      <c r="AA2410">
        <v>2021</v>
      </c>
      <c r="AB2410">
        <v>0</v>
      </c>
      <c r="AC2410" t="s">
        <v>8</v>
      </c>
      <c r="AD2410" t="s">
        <v>8</v>
      </c>
      <c r="AE2410">
        <v>2021</v>
      </c>
      <c r="AF2410">
        <v>2021</v>
      </c>
      <c r="AU2410"/>
    </row>
    <row r="2411" spans="1:47" x14ac:dyDescent="0.35">
      <c r="A2411" t="s">
        <v>174</v>
      </c>
      <c r="C2411" t="s">
        <v>149</v>
      </c>
      <c r="D2411" t="s">
        <v>150</v>
      </c>
      <c r="E2411" t="s">
        <v>121</v>
      </c>
      <c r="L2411" t="s">
        <v>129</v>
      </c>
      <c r="M2411" s="14">
        <v>44317</v>
      </c>
      <c r="N2411" s="14">
        <v>44317</v>
      </c>
      <c r="O2411">
        <v>720476.19</v>
      </c>
      <c r="X2411" t="s">
        <v>157</v>
      </c>
      <c r="Y2411">
        <v>5</v>
      </c>
      <c r="Z2411">
        <v>5</v>
      </c>
      <c r="AA2411">
        <v>2021</v>
      </c>
      <c r="AB2411">
        <v>0</v>
      </c>
      <c r="AC2411" t="s">
        <v>8</v>
      </c>
      <c r="AD2411" t="s">
        <v>8</v>
      </c>
      <c r="AE2411">
        <v>2021</v>
      </c>
      <c r="AF2411">
        <v>2021</v>
      </c>
      <c r="AU2411"/>
    </row>
    <row r="2412" spans="1:47" x14ac:dyDescent="0.35">
      <c r="A2412" t="s">
        <v>123</v>
      </c>
      <c r="C2412" t="s">
        <v>149</v>
      </c>
      <c r="D2412" t="s">
        <v>150</v>
      </c>
      <c r="E2412" t="s">
        <v>121</v>
      </c>
      <c r="L2412" t="s">
        <v>129</v>
      </c>
      <c r="M2412" s="14">
        <v>44317</v>
      </c>
      <c r="N2412" s="14">
        <v>44317</v>
      </c>
      <c r="O2412">
        <v>1309523.81</v>
      </c>
      <c r="X2412" t="s">
        <v>124</v>
      </c>
      <c r="Y2412">
        <v>5</v>
      </c>
      <c r="Z2412">
        <v>5</v>
      </c>
      <c r="AA2412">
        <v>2021</v>
      </c>
      <c r="AB2412">
        <v>0</v>
      </c>
      <c r="AC2412" t="s">
        <v>8</v>
      </c>
      <c r="AD2412" t="s">
        <v>8</v>
      </c>
      <c r="AE2412">
        <v>2021</v>
      </c>
      <c r="AF2412">
        <v>2021</v>
      </c>
      <c r="AU2412"/>
    </row>
    <row r="2413" spans="1:47" x14ac:dyDescent="0.35">
      <c r="A2413" t="s">
        <v>148</v>
      </c>
      <c r="C2413" t="s">
        <v>149</v>
      </c>
      <c r="D2413" t="s">
        <v>150</v>
      </c>
      <c r="E2413" t="s">
        <v>121</v>
      </c>
      <c r="L2413" t="s">
        <v>129</v>
      </c>
      <c r="M2413" s="14">
        <v>44317</v>
      </c>
      <c r="N2413" s="14">
        <v>44317</v>
      </c>
      <c r="O2413">
        <v>345285.71</v>
      </c>
      <c r="X2413" t="s">
        <v>152</v>
      </c>
      <c r="Y2413">
        <v>5</v>
      </c>
      <c r="Z2413">
        <v>5</v>
      </c>
      <c r="AA2413">
        <v>2021</v>
      </c>
      <c r="AB2413">
        <v>0</v>
      </c>
      <c r="AC2413" t="s">
        <v>8</v>
      </c>
      <c r="AD2413" t="s">
        <v>8</v>
      </c>
      <c r="AE2413">
        <v>2021</v>
      </c>
      <c r="AF2413">
        <v>2021</v>
      </c>
      <c r="AU2413"/>
    </row>
    <row r="2414" spans="1:47" x14ac:dyDescent="0.35">
      <c r="A2414" t="s">
        <v>160</v>
      </c>
      <c r="C2414" t="s">
        <v>149</v>
      </c>
      <c r="D2414" t="s">
        <v>150</v>
      </c>
      <c r="E2414" t="s">
        <v>121</v>
      </c>
      <c r="L2414" t="s">
        <v>129</v>
      </c>
      <c r="M2414" s="14">
        <v>44317</v>
      </c>
      <c r="N2414" s="14">
        <v>44317</v>
      </c>
      <c r="O2414">
        <v>41428.57</v>
      </c>
      <c r="X2414" t="s">
        <v>161</v>
      </c>
      <c r="Y2414">
        <v>5</v>
      </c>
      <c r="Z2414">
        <v>5</v>
      </c>
      <c r="AA2414">
        <v>2021</v>
      </c>
      <c r="AB2414">
        <v>0</v>
      </c>
      <c r="AC2414" t="s">
        <v>8</v>
      </c>
      <c r="AD2414" t="s">
        <v>8</v>
      </c>
      <c r="AE2414">
        <v>2021</v>
      </c>
      <c r="AF2414">
        <v>2021</v>
      </c>
      <c r="AU2414"/>
    </row>
    <row r="2415" spans="1:47" x14ac:dyDescent="0.35">
      <c r="A2415" t="s">
        <v>148</v>
      </c>
      <c r="C2415" t="s">
        <v>149</v>
      </c>
      <c r="D2415" t="s">
        <v>150</v>
      </c>
      <c r="E2415" t="s">
        <v>121</v>
      </c>
      <c r="L2415" t="s">
        <v>129</v>
      </c>
      <c r="M2415" s="14">
        <v>44317</v>
      </c>
      <c r="N2415" s="14">
        <v>44317</v>
      </c>
      <c r="O2415">
        <v>200476.19</v>
      </c>
      <c r="X2415" t="s">
        <v>152</v>
      </c>
      <c r="Y2415">
        <v>5</v>
      </c>
      <c r="Z2415">
        <v>5</v>
      </c>
      <c r="AA2415">
        <v>2021</v>
      </c>
      <c r="AB2415">
        <v>0</v>
      </c>
      <c r="AC2415" t="s">
        <v>8</v>
      </c>
      <c r="AD2415" t="s">
        <v>8</v>
      </c>
      <c r="AE2415">
        <v>2021</v>
      </c>
      <c r="AF2415">
        <v>2021</v>
      </c>
      <c r="AU2415"/>
    </row>
    <row r="2416" spans="1:47" x14ac:dyDescent="0.35">
      <c r="A2416" t="s">
        <v>148</v>
      </c>
      <c r="B2416" t="s">
        <v>157</v>
      </c>
      <c r="C2416" t="s">
        <v>149</v>
      </c>
      <c r="D2416" t="s">
        <v>150</v>
      </c>
      <c r="E2416" t="s">
        <v>121</v>
      </c>
      <c r="L2416" t="s">
        <v>129</v>
      </c>
      <c r="M2416" s="14">
        <v>44317</v>
      </c>
      <c r="N2416" s="14">
        <v>44317</v>
      </c>
      <c r="O2416">
        <v>150000</v>
      </c>
      <c r="X2416" t="s">
        <v>157</v>
      </c>
      <c r="Y2416">
        <v>5</v>
      </c>
      <c r="Z2416">
        <v>5</v>
      </c>
      <c r="AA2416">
        <v>2021</v>
      </c>
      <c r="AB2416">
        <v>0</v>
      </c>
      <c r="AC2416" t="s">
        <v>8</v>
      </c>
      <c r="AD2416" t="s">
        <v>8</v>
      </c>
      <c r="AE2416">
        <v>2021</v>
      </c>
      <c r="AF2416">
        <v>2021</v>
      </c>
      <c r="AU2416"/>
    </row>
    <row r="2417" spans="1:47" x14ac:dyDescent="0.35">
      <c r="A2417" t="s">
        <v>146</v>
      </c>
      <c r="C2417" t="s">
        <v>149</v>
      </c>
      <c r="D2417" t="s">
        <v>150</v>
      </c>
      <c r="E2417" t="s">
        <v>121</v>
      </c>
      <c r="L2417" t="s">
        <v>129</v>
      </c>
      <c r="M2417" s="14">
        <v>44317</v>
      </c>
      <c r="N2417" s="14">
        <v>44317</v>
      </c>
      <c r="O2417">
        <v>4761904.76</v>
      </c>
      <c r="X2417" t="s">
        <v>147</v>
      </c>
      <c r="Y2417">
        <v>5</v>
      </c>
      <c r="Z2417">
        <v>5</v>
      </c>
      <c r="AA2417">
        <v>2021</v>
      </c>
      <c r="AB2417">
        <v>0</v>
      </c>
      <c r="AC2417" t="s">
        <v>8</v>
      </c>
      <c r="AD2417" t="s">
        <v>8</v>
      </c>
      <c r="AE2417">
        <v>2021</v>
      </c>
      <c r="AF2417">
        <v>2021</v>
      </c>
      <c r="AU2417"/>
    </row>
    <row r="2418" spans="1:47" x14ac:dyDescent="0.35">
      <c r="A2418" t="s">
        <v>148</v>
      </c>
      <c r="B2418" t="s">
        <v>135</v>
      </c>
      <c r="C2418" t="s">
        <v>149</v>
      </c>
      <c r="D2418" t="s">
        <v>150</v>
      </c>
      <c r="E2418" t="s">
        <v>121</v>
      </c>
      <c r="L2418" t="s">
        <v>129</v>
      </c>
      <c r="M2418" s="14">
        <v>44317</v>
      </c>
      <c r="N2418" s="14">
        <v>44317</v>
      </c>
      <c r="O2418">
        <v>2234047.62</v>
      </c>
      <c r="X2418" t="s">
        <v>135</v>
      </c>
      <c r="Y2418">
        <v>5</v>
      </c>
      <c r="Z2418">
        <v>5</v>
      </c>
      <c r="AA2418">
        <v>2021</v>
      </c>
      <c r="AB2418">
        <v>0</v>
      </c>
      <c r="AC2418" t="s">
        <v>8</v>
      </c>
      <c r="AD2418" t="s">
        <v>8</v>
      </c>
      <c r="AE2418">
        <v>2021</v>
      </c>
      <c r="AF2418">
        <v>2021</v>
      </c>
      <c r="AU2418"/>
    </row>
    <row r="2419" spans="1:47" x14ac:dyDescent="0.35">
      <c r="A2419" t="s">
        <v>148</v>
      </c>
      <c r="C2419" t="s">
        <v>149</v>
      </c>
      <c r="D2419" t="s">
        <v>150</v>
      </c>
      <c r="E2419" t="s">
        <v>121</v>
      </c>
      <c r="L2419" t="s">
        <v>129</v>
      </c>
      <c r="M2419" s="14">
        <v>44317</v>
      </c>
      <c r="N2419" s="14">
        <v>44317</v>
      </c>
      <c r="O2419">
        <v>52380.95</v>
      </c>
      <c r="X2419" t="s">
        <v>152</v>
      </c>
      <c r="Y2419">
        <v>5</v>
      </c>
      <c r="Z2419">
        <v>5</v>
      </c>
      <c r="AA2419">
        <v>2021</v>
      </c>
      <c r="AB2419">
        <v>0</v>
      </c>
      <c r="AC2419" t="s">
        <v>8</v>
      </c>
      <c r="AD2419" t="s">
        <v>8</v>
      </c>
      <c r="AE2419">
        <v>2021</v>
      </c>
      <c r="AF2419">
        <v>2021</v>
      </c>
      <c r="AU2419"/>
    </row>
    <row r="2420" spans="1:47" x14ac:dyDescent="0.35">
      <c r="A2420" t="s">
        <v>143</v>
      </c>
      <c r="B2420" t="s">
        <v>119</v>
      </c>
      <c r="C2420" t="s">
        <v>149</v>
      </c>
      <c r="D2420" t="s">
        <v>150</v>
      </c>
      <c r="E2420" t="s">
        <v>121</v>
      </c>
      <c r="L2420" t="s">
        <v>129</v>
      </c>
      <c r="M2420" s="14">
        <v>44317</v>
      </c>
      <c r="N2420" s="14">
        <v>44317</v>
      </c>
      <c r="O2420">
        <v>1947619.05</v>
      </c>
      <c r="X2420" t="s">
        <v>119</v>
      </c>
      <c r="Y2420">
        <v>5</v>
      </c>
      <c r="Z2420">
        <v>5</v>
      </c>
      <c r="AA2420">
        <v>2021</v>
      </c>
      <c r="AB2420">
        <v>0</v>
      </c>
      <c r="AC2420" t="s">
        <v>8</v>
      </c>
      <c r="AD2420" t="s">
        <v>8</v>
      </c>
      <c r="AE2420">
        <v>2021</v>
      </c>
      <c r="AF2420">
        <v>2021</v>
      </c>
      <c r="AU2420"/>
    </row>
    <row r="2421" spans="1:47" x14ac:dyDescent="0.35">
      <c r="A2421" t="s">
        <v>148</v>
      </c>
      <c r="C2421" t="s">
        <v>149</v>
      </c>
      <c r="D2421" t="s">
        <v>150</v>
      </c>
      <c r="E2421" t="s">
        <v>121</v>
      </c>
      <c r="L2421" t="s">
        <v>129</v>
      </c>
      <c r="M2421" s="14">
        <v>44317</v>
      </c>
      <c r="N2421" s="14">
        <v>44317</v>
      </c>
      <c r="O2421">
        <v>5556428.5700000003</v>
      </c>
      <c r="X2421" t="s">
        <v>152</v>
      </c>
      <c r="Y2421">
        <v>5</v>
      </c>
      <c r="Z2421">
        <v>5</v>
      </c>
      <c r="AA2421">
        <v>2021</v>
      </c>
      <c r="AB2421">
        <v>0</v>
      </c>
      <c r="AC2421" t="s">
        <v>8</v>
      </c>
      <c r="AD2421" t="s">
        <v>8</v>
      </c>
      <c r="AE2421">
        <v>2021</v>
      </c>
      <c r="AF2421">
        <v>2021</v>
      </c>
      <c r="AU2421"/>
    </row>
    <row r="2422" spans="1:47" x14ac:dyDescent="0.35">
      <c r="A2422" t="s">
        <v>133</v>
      </c>
      <c r="C2422" t="s">
        <v>149</v>
      </c>
      <c r="D2422" t="s">
        <v>150</v>
      </c>
      <c r="E2422" t="s">
        <v>121</v>
      </c>
      <c r="L2422" t="s">
        <v>129</v>
      </c>
      <c r="M2422" s="14">
        <v>44317</v>
      </c>
      <c r="N2422" s="14">
        <v>44317</v>
      </c>
      <c r="O2422">
        <v>62857.14</v>
      </c>
      <c r="X2422" t="s">
        <v>134</v>
      </c>
      <c r="Y2422">
        <v>5</v>
      </c>
      <c r="Z2422">
        <v>5</v>
      </c>
      <c r="AA2422">
        <v>2021</v>
      </c>
      <c r="AB2422">
        <v>0</v>
      </c>
      <c r="AC2422" t="s">
        <v>8</v>
      </c>
      <c r="AD2422" t="s">
        <v>8</v>
      </c>
      <c r="AE2422">
        <v>2021</v>
      </c>
      <c r="AF2422">
        <v>2021</v>
      </c>
      <c r="AU2422"/>
    </row>
    <row r="2423" spans="1:47" x14ac:dyDescent="0.35">
      <c r="A2423" t="s">
        <v>138</v>
      </c>
      <c r="C2423" t="s">
        <v>149</v>
      </c>
      <c r="D2423" t="s">
        <v>150</v>
      </c>
      <c r="E2423" t="s">
        <v>121</v>
      </c>
      <c r="L2423" t="s">
        <v>129</v>
      </c>
      <c r="M2423" s="14">
        <v>44317</v>
      </c>
      <c r="N2423" s="14">
        <v>44317</v>
      </c>
      <c r="O2423">
        <v>945526.07</v>
      </c>
      <c r="X2423" t="s">
        <v>139</v>
      </c>
      <c r="Y2423">
        <v>5</v>
      </c>
      <c r="Z2423">
        <v>5</v>
      </c>
      <c r="AA2423">
        <v>2021</v>
      </c>
      <c r="AB2423">
        <v>0</v>
      </c>
      <c r="AC2423" t="s">
        <v>8</v>
      </c>
      <c r="AD2423" t="s">
        <v>8</v>
      </c>
      <c r="AE2423">
        <v>2021</v>
      </c>
      <c r="AF2423">
        <v>2021</v>
      </c>
      <c r="AU2423"/>
    </row>
    <row r="2424" spans="1:47" x14ac:dyDescent="0.35">
      <c r="A2424" t="s">
        <v>160</v>
      </c>
      <c r="C2424" t="s">
        <v>149</v>
      </c>
      <c r="D2424" t="s">
        <v>150</v>
      </c>
      <c r="E2424" t="s">
        <v>121</v>
      </c>
      <c r="L2424" t="s">
        <v>129</v>
      </c>
      <c r="M2424" s="14">
        <v>44317</v>
      </c>
      <c r="N2424" s="14">
        <v>44317</v>
      </c>
      <c r="O2424">
        <v>6380.95</v>
      </c>
      <c r="X2424" t="s">
        <v>161</v>
      </c>
      <c r="Y2424">
        <v>5</v>
      </c>
      <c r="Z2424">
        <v>5</v>
      </c>
      <c r="AA2424">
        <v>2021</v>
      </c>
      <c r="AB2424">
        <v>0</v>
      </c>
      <c r="AC2424" t="s">
        <v>8</v>
      </c>
      <c r="AD2424" t="s">
        <v>8</v>
      </c>
      <c r="AE2424">
        <v>2021</v>
      </c>
      <c r="AF2424">
        <v>2021</v>
      </c>
      <c r="AU2424"/>
    </row>
    <row r="2425" spans="1:47" x14ac:dyDescent="0.35">
      <c r="A2425" t="s">
        <v>160</v>
      </c>
      <c r="B2425" t="s">
        <v>25</v>
      </c>
      <c r="C2425" t="s">
        <v>149</v>
      </c>
      <c r="D2425" t="s">
        <v>159</v>
      </c>
      <c r="E2425" t="s">
        <v>162</v>
      </c>
      <c r="G2425" t="s">
        <v>1</v>
      </c>
      <c r="K2425" t="s">
        <v>185</v>
      </c>
      <c r="L2425" t="s">
        <v>122</v>
      </c>
      <c r="M2425" s="14">
        <v>44320</v>
      </c>
      <c r="N2425" s="14">
        <v>44320</v>
      </c>
      <c r="O2425">
        <v>0</v>
      </c>
      <c r="P2425">
        <v>373.08</v>
      </c>
      <c r="R2425">
        <v>2110672000</v>
      </c>
      <c r="S2425">
        <v>161600000</v>
      </c>
      <c r="V2425" t="s">
        <v>160</v>
      </c>
      <c r="W2425" t="s">
        <v>198</v>
      </c>
      <c r="X2425" t="s">
        <v>161</v>
      </c>
      <c r="Y2425">
        <v>5</v>
      </c>
      <c r="Z2425">
        <v>5</v>
      </c>
      <c r="AA2425">
        <v>2021</v>
      </c>
      <c r="AB2425">
        <v>373.08</v>
      </c>
      <c r="AC2425" t="s">
        <v>11</v>
      </c>
      <c r="AD2425" t="s">
        <v>72</v>
      </c>
      <c r="AE2425">
        <v>2021</v>
      </c>
      <c r="AF2425">
        <v>2021</v>
      </c>
      <c r="AU2425"/>
    </row>
    <row r="2426" spans="1:47" x14ac:dyDescent="0.35">
      <c r="A2426" t="s">
        <v>188</v>
      </c>
      <c r="B2426" t="s">
        <v>31</v>
      </c>
      <c r="C2426" t="s">
        <v>149</v>
      </c>
      <c r="D2426" t="s">
        <v>159</v>
      </c>
      <c r="E2426" t="s">
        <v>162</v>
      </c>
      <c r="G2426" t="s">
        <v>1</v>
      </c>
      <c r="K2426" t="s">
        <v>185</v>
      </c>
      <c r="L2426" t="s">
        <v>122</v>
      </c>
      <c r="M2426" s="14">
        <v>44320</v>
      </c>
      <c r="N2426" s="14">
        <v>44320</v>
      </c>
      <c r="O2426">
        <v>0</v>
      </c>
      <c r="P2426">
        <v>6.87</v>
      </c>
      <c r="R2426">
        <v>2111070000</v>
      </c>
      <c r="S2426">
        <v>161001000</v>
      </c>
      <c r="V2426" t="s">
        <v>188</v>
      </c>
      <c r="W2426" t="s">
        <v>195</v>
      </c>
      <c r="X2426" t="s">
        <v>190</v>
      </c>
      <c r="Y2426">
        <v>5</v>
      </c>
      <c r="Z2426">
        <v>5</v>
      </c>
      <c r="AA2426">
        <v>2021</v>
      </c>
      <c r="AB2426">
        <v>6.87</v>
      </c>
      <c r="AC2426" t="s">
        <v>11</v>
      </c>
      <c r="AD2426" t="s">
        <v>72</v>
      </c>
      <c r="AE2426">
        <v>2021</v>
      </c>
      <c r="AF2426">
        <v>2021</v>
      </c>
      <c r="AU2426"/>
    </row>
    <row r="2427" spans="1:47" x14ac:dyDescent="0.35">
      <c r="A2427" t="s">
        <v>193</v>
      </c>
      <c r="B2427" t="s">
        <v>29</v>
      </c>
      <c r="C2427" t="s">
        <v>149</v>
      </c>
      <c r="D2427" t="s">
        <v>159</v>
      </c>
      <c r="E2427" t="s">
        <v>162</v>
      </c>
      <c r="G2427" t="s">
        <v>1</v>
      </c>
      <c r="K2427" t="s">
        <v>185</v>
      </c>
      <c r="L2427" t="s">
        <v>122</v>
      </c>
      <c r="M2427" s="14">
        <v>44320</v>
      </c>
      <c r="N2427" s="14">
        <v>44320</v>
      </c>
      <c r="O2427">
        <v>0</v>
      </c>
      <c r="P2427">
        <v>119.05</v>
      </c>
      <c r="R2427">
        <v>2110700000</v>
      </c>
      <c r="S2427">
        <v>162300000</v>
      </c>
      <c r="V2427" t="s">
        <v>193</v>
      </c>
      <c r="W2427" t="s">
        <v>209</v>
      </c>
      <c r="X2427" t="s">
        <v>161</v>
      </c>
      <c r="Y2427">
        <v>5</v>
      </c>
      <c r="Z2427">
        <v>5</v>
      </c>
      <c r="AA2427">
        <v>2021</v>
      </c>
      <c r="AB2427">
        <v>119.05</v>
      </c>
      <c r="AC2427" t="s">
        <v>11</v>
      </c>
      <c r="AD2427" t="s">
        <v>72</v>
      </c>
      <c r="AE2427">
        <v>2021</v>
      </c>
      <c r="AF2427">
        <v>2021</v>
      </c>
      <c r="AU2427"/>
    </row>
    <row r="2428" spans="1:47" x14ac:dyDescent="0.35">
      <c r="A2428" t="s">
        <v>160</v>
      </c>
      <c r="B2428" t="s">
        <v>28</v>
      </c>
      <c r="C2428" t="s">
        <v>149</v>
      </c>
      <c r="D2428" t="s">
        <v>159</v>
      </c>
      <c r="E2428" t="s">
        <v>162</v>
      </c>
      <c r="G2428" t="s">
        <v>1</v>
      </c>
      <c r="K2428" t="s">
        <v>185</v>
      </c>
      <c r="L2428" t="s">
        <v>122</v>
      </c>
      <c r="M2428" s="14">
        <v>44320</v>
      </c>
      <c r="N2428" s="14">
        <v>44320</v>
      </c>
      <c r="O2428">
        <v>0</v>
      </c>
      <c r="P2428">
        <v>821.43</v>
      </c>
      <c r="R2428">
        <v>2110672000</v>
      </c>
      <c r="S2428">
        <v>161400000</v>
      </c>
      <c r="V2428" t="s">
        <v>160</v>
      </c>
      <c r="W2428" t="s">
        <v>211</v>
      </c>
      <c r="X2428" t="s">
        <v>161</v>
      </c>
      <c r="Y2428">
        <v>5</v>
      </c>
      <c r="Z2428">
        <v>5</v>
      </c>
      <c r="AA2428">
        <v>2021</v>
      </c>
      <c r="AB2428">
        <v>821.43</v>
      </c>
      <c r="AC2428" t="s">
        <v>11</v>
      </c>
      <c r="AD2428" t="s">
        <v>72</v>
      </c>
      <c r="AE2428">
        <v>2021</v>
      </c>
      <c r="AF2428">
        <v>2021</v>
      </c>
      <c r="AU2428"/>
    </row>
    <row r="2429" spans="1:47" x14ac:dyDescent="0.35">
      <c r="A2429" t="s">
        <v>193</v>
      </c>
      <c r="B2429" t="s">
        <v>29</v>
      </c>
      <c r="C2429" t="s">
        <v>149</v>
      </c>
      <c r="D2429" t="s">
        <v>159</v>
      </c>
      <c r="E2429" t="s">
        <v>162</v>
      </c>
      <c r="G2429" t="s">
        <v>1</v>
      </c>
      <c r="K2429" t="s">
        <v>185</v>
      </c>
      <c r="L2429" t="s">
        <v>122</v>
      </c>
      <c r="M2429" s="14">
        <v>44320</v>
      </c>
      <c r="N2429" s="14">
        <v>44320</v>
      </c>
      <c r="O2429">
        <v>0</v>
      </c>
      <c r="P2429">
        <v>119.05</v>
      </c>
      <c r="R2429">
        <v>2110700000</v>
      </c>
      <c r="S2429">
        <v>161800000</v>
      </c>
      <c r="V2429" t="s">
        <v>193</v>
      </c>
      <c r="W2429" t="s">
        <v>197</v>
      </c>
      <c r="X2429" t="s">
        <v>161</v>
      </c>
      <c r="Y2429">
        <v>5</v>
      </c>
      <c r="Z2429">
        <v>5</v>
      </c>
      <c r="AA2429">
        <v>2021</v>
      </c>
      <c r="AB2429">
        <v>119.05</v>
      </c>
      <c r="AC2429" t="s">
        <v>11</v>
      </c>
      <c r="AD2429" t="s">
        <v>72</v>
      </c>
      <c r="AE2429">
        <v>2021</v>
      </c>
      <c r="AF2429">
        <v>2021</v>
      </c>
      <c r="AU2429"/>
    </row>
    <row r="2430" spans="1:47" x14ac:dyDescent="0.35">
      <c r="A2430" t="s">
        <v>160</v>
      </c>
      <c r="B2430" t="s">
        <v>25</v>
      </c>
      <c r="C2430" t="s">
        <v>149</v>
      </c>
      <c r="D2430" t="s">
        <v>159</v>
      </c>
      <c r="E2430" t="s">
        <v>162</v>
      </c>
      <c r="G2430" t="s">
        <v>1</v>
      </c>
      <c r="K2430" t="s">
        <v>185</v>
      </c>
      <c r="L2430" t="s">
        <v>122</v>
      </c>
      <c r="M2430" s="14">
        <v>44320</v>
      </c>
      <c r="N2430" s="14">
        <v>44320</v>
      </c>
      <c r="O2430">
        <v>0</v>
      </c>
      <c r="P2430">
        <v>821.07</v>
      </c>
      <c r="R2430">
        <v>2110672000</v>
      </c>
      <c r="S2430">
        <v>161300000</v>
      </c>
      <c r="V2430" t="s">
        <v>160</v>
      </c>
      <c r="W2430" t="s">
        <v>192</v>
      </c>
      <c r="X2430" t="s">
        <v>161</v>
      </c>
      <c r="Y2430">
        <v>5</v>
      </c>
      <c r="Z2430">
        <v>5</v>
      </c>
      <c r="AA2430">
        <v>2021</v>
      </c>
      <c r="AB2430">
        <v>821.07</v>
      </c>
      <c r="AC2430" t="s">
        <v>11</v>
      </c>
      <c r="AD2430" t="s">
        <v>72</v>
      </c>
      <c r="AE2430">
        <v>2021</v>
      </c>
      <c r="AF2430">
        <v>2021</v>
      </c>
      <c r="AU2430"/>
    </row>
    <row r="2431" spans="1:47" x14ac:dyDescent="0.35">
      <c r="A2431" t="s">
        <v>160</v>
      </c>
      <c r="B2431" t="s">
        <v>25</v>
      </c>
      <c r="C2431" t="s">
        <v>149</v>
      </c>
      <c r="D2431" t="s">
        <v>159</v>
      </c>
      <c r="E2431" t="s">
        <v>162</v>
      </c>
      <c r="G2431" t="s">
        <v>1</v>
      </c>
      <c r="K2431" t="s">
        <v>185</v>
      </c>
      <c r="L2431" t="s">
        <v>122</v>
      </c>
      <c r="M2431" s="14">
        <v>44320</v>
      </c>
      <c r="N2431" s="14">
        <v>44320</v>
      </c>
      <c r="O2431">
        <v>0</v>
      </c>
      <c r="P2431">
        <v>373.08</v>
      </c>
      <c r="R2431">
        <v>2110672000</v>
      </c>
      <c r="S2431">
        <v>161300000</v>
      </c>
      <c r="V2431" t="s">
        <v>160</v>
      </c>
      <c r="W2431" t="s">
        <v>192</v>
      </c>
      <c r="X2431" t="s">
        <v>161</v>
      </c>
      <c r="Y2431">
        <v>5</v>
      </c>
      <c r="Z2431">
        <v>5</v>
      </c>
      <c r="AA2431">
        <v>2021</v>
      </c>
      <c r="AB2431">
        <v>373.08</v>
      </c>
      <c r="AC2431" t="s">
        <v>11</v>
      </c>
      <c r="AD2431" t="s">
        <v>72</v>
      </c>
      <c r="AE2431">
        <v>2021</v>
      </c>
      <c r="AF2431">
        <v>2021</v>
      </c>
      <c r="AU2431"/>
    </row>
    <row r="2432" spans="1:47" x14ac:dyDescent="0.35">
      <c r="A2432" t="s">
        <v>160</v>
      </c>
      <c r="B2432" t="s">
        <v>25</v>
      </c>
      <c r="C2432" t="s">
        <v>149</v>
      </c>
      <c r="D2432" t="s">
        <v>159</v>
      </c>
      <c r="E2432" t="s">
        <v>162</v>
      </c>
      <c r="G2432" t="s">
        <v>1</v>
      </c>
      <c r="K2432" t="s">
        <v>185</v>
      </c>
      <c r="L2432" t="s">
        <v>122</v>
      </c>
      <c r="M2432" s="14">
        <v>44321</v>
      </c>
      <c r="N2432" s="14">
        <v>44321</v>
      </c>
      <c r="O2432">
        <v>0</v>
      </c>
      <c r="P2432">
        <v>139.91</v>
      </c>
      <c r="R2432">
        <v>2110672000</v>
      </c>
      <c r="S2432">
        <v>161600000</v>
      </c>
      <c r="V2432" t="s">
        <v>160</v>
      </c>
      <c r="W2432" t="s">
        <v>198</v>
      </c>
      <c r="X2432" t="s">
        <v>161</v>
      </c>
      <c r="Y2432">
        <v>5</v>
      </c>
      <c r="Z2432">
        <v>5</v>
      </c>
      <c r="AA2432">
        <v>2021</v>
      </c>
      <c r="AB2432">
        <v>139.91</v>
      </c>
      <c r="AC2432" t="s">
        <v>11</v>
      </c>
      <c r="AD2432" t="s">
        <v>72</v>
      </c>
      <c r="AE2432">
        <v>2021</v>
      </c>
      <c r="AF2432">
        <v>2021</v>
      </c>
      <c r="AU2432"/>
    </row>
    <row r="2433" spans="1:47" x14ac:dyDescent="0.35">
      <c r="A2433" t="s">
        <v>160</v>
      </c>
      <c r="B2433" t="s">
        <v>25</v>
      </c>
      <c r="C2433" t="s">
        <v>149</v>
      </c>
      <c r="D2433" t="s">
        <v>159</v>
      </c>
      <c r="E2433" t="s">
        <v>162</v>
      </c>
      <c r="G2433" t="s">
        <v>1</v>
      </c>
      <c r="K2433" t="s">
        <v>185</v>
      </c>
      <c r="L2433" t="s">
        <v>122</v>
      </c>
      <c r="M2433" s="14">
        <v>44321</v>
      </c>
      <c r="N2433" s="14">
        <v>44321</v>
      </c>
      <c r="O2433">
        <v>0</v>
      </c>
      <c r="P2433">
        <v>139.91</v>
      </c>
      <c r="R2433">
        <v>2110672000</v>
      </c>
      <c r="S2433">
        <v>161300000</v>
      </c>
      <c r="V2433" t="s">
        <v>160</v>
      </c>
      <c r="W2433" t="s">
        <v>192</v>
      </c>
      <c r="X2433" t="s">
        <v>161</v>
      </c>
      <c r="Y2433">
        <v>5</v>
      </c>
      <c r="Z2433">
        <v>5</v>
      </c>
      <c r="AA2433">
        <v>2021</v>
      </c>
      <c r="AB2433">
        <v>139.91</v>
      </c>
      <c r="AC2433" t="s">
        <v>11</v>
      </c>
      <c r="AD2433" t="s">
        <v>72</v>
      </c>
      <c r="AE2433">
        <v>2021</v>
      </c>
      <c r="AF2433">
        <v>2021</v>
      </c>
      <c r="AU2433"/>
    </row>
    <row r="2434" spans="1:47" x14ac:dyDescent="0.35">
      <c r="A2434" t="s">
        <v>160</v>
      </c>
      <c r="B2434" t="s">
        <v>25</v>
      </c>
      <c r="C2434" t="s">
        <v>149</v>
      </c>
      <c r="D2434" t="s">
        <v>159</v>
      </c>
      <c r="E2434" t="s">
        <v>162</v>
      </c>
      <c r="G2434" t="s">
        <v>1</v>
      </c>
      <c r="K2434" t="s">
        <v>185</v>
      </c>
      <c r="L2434" t="s">
        <v>122</v>
      </c>
      <c r="M2434" s="14">
        <v>44322</v>
      </c>
      <c r="N2434" s="14">
        <v>44322</v>
      </c>
      <c r="O2434">
        <v>0</v>
      </c>
      <c r="P2434">
        <v>116.68</v>
      </c>
      <c r="R2434">
        <v>2110672000</v>
      </c>
      <c r="S2434">
        <v>161600000</v>
      </c>
      <c r="V2434" t="s">
        <v>160</v>
      </c>
      <c r="W2434" t="s">
        <v>198</v>
      </c>
      <c r="X2434" t="s">
        <v>161</v>
      </c>
      <c r="Y2434">
        <v>5</v>
      </c>
      <c r="Z2434">
        <v>5</v>
      </c>
      <c r="AA2434">
        <v>2021</v>
      </c>
      <c r="AB2434">
        <v>116.68</v>
      </c>
      <c r="AC2434" t="s">
        <v>11</v>
      </c>
      <c r="AD2434" t="s">
        <v>72</v>
      </c>
      <c r="AE2434">
        <v>2021</v>
      </c>
      <c r="AF2434">
        <v>2021</v>
      </c>
      <c r="AU2434"/>
    </row>
    <row r="2435" spans="1:47" x14ac:dyDescent="0.35">
      <c r="A2435" t="s">
        <v>160</v>
      </c>
      <c r="B2435" t="s">
        <v>25</v>
      </c>
      <c r="C2435" t="s">
        <v>149</v>
      </c>
      <c r="D2435" t="s">
        <v>159</v>
      </c>
      <c r="E2435" t="s">
        <v>162</v>
      </c>
      <c r="G2435" t="s">
        <v>1</v>
      </c>
      <c r="K2435" t="s">
        <v>185</v>
      </c>
      <c r="L2435" t="s">
        <v>122</v>
      </c>
      <c r="M2435" s="14">
        <v>44322</v>
      </c>
      <c r="N2435" s="14">
        <v>44322</v>
      </c>
      <c r="O2435">
        <v>0</v>
      </c>
      <c r="P2435">
        <v>116.68</v>
      </c>
      <c r="R2435">
        <v>2110672000</v>
      </c>
      <c r="S2435">
        <v>161300000</v>
      </c>
      <c r="V2435" t="s">
        <v>160</v>
      </c>
      <c r="W2435" t="s">
        <v>192</v>
      </c>
      <c r="X2435" t="s">
        <v>161</v>
      </c>
      <c r="Y2435">
        <v>5</v>
      </c>
      <c r="Z2435">
        <v>5</v>
      </c>
      <c r="AA2435">
        <v>2021</v>
      </c>
      <c r="AB2435">
        <v>116.68</v>
      </c>
      <c r="AC2435" t="s">
        <v>11</v>
      </c>
      <c r="AD2435" t="s">
        <v>72</v>
      </c>
      <c r="AE2435">
        <v>2021</v>
      </c>
      <c r="AF2435">
        <v>2021</v>
      </c>
      <c r="AU2435"/>
    </row>
    <row r="2436" spans="1:47" x14ac:dyDescent="0.35">
      <c r="A2436" t="s">
        <v>160</v>
      </c>
      <c r="B2436" t="s">
        <v>35</v>
      </c>
      <c r="C2436" t="s">
        <v>149</v>
      </c>
      <c r="D2436" t="s">
        <v>159</v>
      </c>
      <c r="E2436" t="s">
        <v>162</v>
      </c>
      <c r="G2436" t="s">
        <v>1</v>
      </c>
      <c r="K2436" t="s">
        <v>185</v>
      </c>
      <c r="L2436" t="s">
        <v>122</v>
      </c>
      <c r="M2436" s="14">
        <v>44323</v>
      </c>
      <c r="N2436" s="14">
        <v>44323</v>
      </c>
      <c r="O2436">
        <v>0</v>
      </c>
      <c r="P2436">
        <v>29.77</v>
      </c>
      <c r="R2436">
        <v>2110672000</v>
      </c>
      <c r="S2436">
        <v>162000000</v>
      </c>
      <c r="V2436" t="s">
        <v>160</v>
      </c>
      <c r="W2436" t="s">
        <v>205</v>
      </c>
      <c r="X2436" t="s">
        <v>161</v>
      </c>
      <c r="Y2436">
        <v>5</v>
      </c>
      <c r="Z2436">
        <v>5</v>
      </c>
      <c r="AA2436">
        <v>2021</v>
      </c>
      <c r="AB2436">
        <v>29.77</v>
      </c>
      <c r="AC2436" t="s">
        <v>11</v>
      </c>
      <c r="AD2436" t="s">
        <v>72</v>
      </c>
      <c r="AE2436">
        <v>2021</v>
      </c>
      <c r="AF2436">
        <v>2021</v>
      </c>
      <c r="AU2436"/>
    </row>
    <row r="2437" spans="1:47" x14ac:dyDescent="0.35">
      <c r="A2437" t="s">
        <v>160</v>
      </c>
      <c r="B2437" t="s">
        <v>25</v>
      </c>
      <c r="C2437" t="s">
        <v>149</v>
      </c>
      <c r="D2437" t="s">
        <v>159</v>
      </c>
      <c r="E2437" t="s">
        <v>162</v>
      </c>
      <c r="G2437" t="s">
        <v>1</v>
      </c>
      <c r="K2437" t="s">
        <v>185</v>
      </c>
      <c r="L2437" t="s">
        <v>122</v>
      </c>
      <c r="M2437" s="14">
        <v>44323</v>
      </c>
      <c r="N2437" s="14">
        <v>44323</v>
      </c>
      <c r="O2437">
        <v>0</v>
      </c>
      <c r="P2437">
        <v>107.64</v>
      </c>
      <c r="R2437">
        <v>2110672000</v>
      </c>
      <c r="S2437">
        <v>161600000</v>
      </c>
      <c r="V2437" t="s">
        <v>160</v>
      </c>
      <c r="W2437" t="s">
        <v>198</v>
      </c>
      <c r="X2437" t="s">
        <v>161</v>
      </c>
      <c r="Y2437">
        <v>5</v>
      </c>
      <c r="Z2437">
        <v>5</v>
      </c>
      <c r="AA2437">
        <v>2021</v>
      </c>
      <c r="AB2437">
        <v>107.64</v>
      </c>
      <c r="AC2437" t="s">
        <v>11</v>
      </c>
      <c r="AD2437" t="s">
        <v>72</v>
      </c>
      <c r="AE2437">
        <v>2021</v>
      </c>
      <c r="AF2437">
        <v>2021</v>
      </c>
      <c r="AU2437"/>
    </row>
    <row r="2438" spans="1:47" x14ac:dyDescent="0.35">
      <c r="A2438" t="s">
        <v>160</v>
      </c>
      <c r="B2438" t="s">
        <v>25</v>
      </c>
      <c r="C2438" t="s">
        <v>149</v>
      </c>
      <c r="D2438" t="s">
        <v>159</v>
      </c>
      <c r="E2438" t="s">
        <v>162</v>
      </c>
      <c r="G2438" t="s">
        <v>1</v>
      </c>
      <c r="K2438" t="s">
        <v>185</v>
      </c>
      <c r="L2438" t="s">
        <v>122</v>
      </c>
      <c r="M2438" s="14">
        <v>44323</v>
      </c>
      <c r="N2438" s="14">
        <v>44323</v>
      </c>
      <c r="O2438">
        <v>0</v>
      </c>
      <c r="P2438">
        <v>107.64</v>
      </c>
      <c r="R2438">
        <v>2110672000</v>
      </c>
      <c r="S2438">
        <v>161300000</v>
      </c>
      <c r="V2438" t="s">
        <v>160</v>
      </c>
      <c r="W2438" t="s">
        <v>192</v>
      </c>
      <c r="X2438" t="s">
        <v>161</v>
      </c>
      <c r="Y2438">
        <v>5</v>
      </c>
      <c r="Z2438">
        <v>5</v>
      </c>
      <c r="AA2438">
        <v>2021</v>
      </c>
      <c r="AB2438">
        <v>107.64</v>
      </c>
      <c r="AC2438" t="s">
        <v>11</v>
      </c>
      <c r="AD2438" t="s">
        <v>72</v>
      </c>
      <c r="AE2438">
        <v>2021</v>
      </c>
      <c r="AF2438">
        <v>2021</v>
      </c>
      <c r="AU2438"/>
    </row>
    <row r="2439" spans="1:47" x14ac:dyDescent="0.35">
      <c r="A2439" t="s">
        <v>160</v>
      </c>
      <c r="B2439" t="s">
        <v>25</v>
      </c>
      <c r="C2439" t="s">
        <v>149</v>
      </c>
      <c r="D2439" t="s">
        <v>159</v>
      </c>
      <c r="E2439" t="s">
        <v>162</v>
      </c>
      <c r="G2439" t="s">
        <v>1</v>
      </c>
      <c r="K2439" t="s">
        <v>185</v>
      </c>
      <c r="L2439" t="s">
        <v>122</v>
      </c>
      <c r="M2439" s="14">
        <v>44323</v>
      </c>
      <c r="N2439" s="14">
        <v>44323</v>
      </c>
      <c r="O2439">
        <v>0</v>
      </c>
      <c r="P2439">
        <v>579.83000000000004</v>
      </c>
      <c r="R2439">
        <v>2110672000</v>
      </c>
      <c r="S2439">
        <v>161300000</v>
      </c>
      <c r="V2439" t="s">
        <v>160</v>
      </c>
      <c r="W2439" t="s">
        <v>192</v>
      </c>
      <c r="X2439" t="s">
        <v>161</v>
      </c>
      <c r="Y2439">
        <v>5</v>
      </c>
      <c r="Z2439">
        <v>5</v>
      </c>
      <c r="AA2439">
        <v>2021</v>
      </c>
      <c r="AB2439">
        <v>579.83000000000004</v>
      </c>
      <c r="AC2439" t="s">
        <v>11</v>
      </c>
      <c r="AD2439" t="s">
        <v>72</v>
      </c>
      <c r="AE2439">
        <v>2021</v>
      </c>
      <c r="AF2439">
        <v>2021</v>
      </c>
      <c r="AU2439"/>
    </row>
    <row r="2440" spans="1:47" x14ac:dyDescent="0.35">
      <c r="A2440" t="s">
        <v>160</v>
      </c>
      <c r="B2440" t="s">
        <v>28</v>
      </c>
      <c r="C2440" t="s">
        <v>149</v>
      </c>
      <c r="D2440" t="s">
        <v>159</v>
      </c>
      <c r="E2440" t="s">
        <v>162</v>
      </c>
      <c r="G2440" t="s">
        <v>1</v>
      </c>
      <c r="K2440" t="s">
        <v>185</v>
      </c>
      <c r="L2440" t="s">
        <v>122</v>
      </c>
      <c r="M2440" s="14">
        <v>44323</v>
      </c>
      <c r="N2440" s="14">
        <v>44323</v>
      </c>
      <c r="O2440">
        <v>0</v>
      </c>
      <c r="P2440">
        <v>49.26</v>
      </c>
      <c r="R2440">
        <v>2110672000</v>
      </c>
      <c r="S2440">
        <v>161800000</v>
      </c>
      <c r="V2440" t="s">
        <v>160</v>
      </c>
      <c r="W2440" t="s">
        <v>197</v>
      </c>
      <c r="X2440" t="s">
        <v>161</v>
      </c>
      <c r="Y2440">
        <v>5</v>
      </c>
      <c r="Z2440">
        <v>5</v>
      </c>
      <c r="AA2440">
        <v>2021</v>
      </c>
      <c r="AB2440">
        <v>49.26</v>
      </c>
      <c r="AC2440" t="s">
        <v>11</v>
      </c>
      <c r="AD2440" t="s">
        <v>72</v>
      </c>
      <c r="AE2440">
        <v>2021</v>
      </c>
      <c r="AF2440">
        <v>2021</v>
      </c>
      <c r="AU2440"/>
    </row>
    <row r="2441" spans="1:47" x14ac:dyDescent="0.35">
      <c r="A2441" t="s">
        <v>160</v>
      </c>
      <c r="B2441" t="s">
        <v>26</v>
      </c>
      <c r="C2441" t="s">
        <v>149</v>
      </c>
      <c r="D2441" t="s">
        <v>159</v>
      </c>
      <c r="E2441" t="s">
        <v>162</v>
      </c>
      <c r="G2441" t="s">
        <v>1</v>
      </c>
      <c r="K2441" t="s">
        <v>185</v>
      </c>
      <c r="L2441" t="s">
        <v>122</v>
      </c>
      <c r="M2441" s="14">
        <v>44323</v>
      </c>
      <c r="N2441" s="14">
        <v>44323</v>
      </c>
      <c r="O2441">
        <v>0</v>
      </c>
      <c r="P2441">
        <v>1190.48</v>
      </c>
      <c r="R2441">
        <v>2110672000</v>
      </c>
      <c r="S2441">
        <v>162600000</v>
      </c>
      <c r="V2441" t="s">
        <v>160</v>
      </c>
      <c r="W2441" t="s">
        <v>196</v>
      </c>
      <c r="X2441" t="s">
        <v>161</v>
      </c>
      <c r="Y2441">
        <v>5</v>
      </c>
      <c r="Z2441">
        <v>5</v>
      </c>
      <c r="AA2441">
        <v>2021</v>
      </c>
      <c r="AB2441">
        <v>1190.48</v>
      </c>
      <c r="AC2441" t="s">
        <v>11</v>
      </c>
      <c r="AD2441" t="s">
        <v>72</v>
      </c>
      <c r="AE2441">
        <v>2021</v>
      </c>
      <c r="AF2441">
        <v>2021</v>
      </c>
      <c r="AU2441"/>
    </row>
    <row r="2442" spans="1:47" x14ac:dyDescent="0.35">
      <c r="A2442" t="s">
        <v>160</v>
      </c>
      <c r="B2442" t="s">
        <v>26</v>
      </c>
      <c r="C2442" t="s">
        <v>149</v>
      </c>
      <c r="D2442" t="s">
        <v>159</v>
      </c>
      <c r="E2442" t="s">
        <v>162</v>
      </c>
      <c r="G2442" t="s">
        <v>1</v>
      </c>
      <c r="K2442" t="s">
        <v>185</v>
      </c>
      <c r="L2442" t="s">
        <v>122</v>
      </c>
      <c r="M2442" s="14">
        <v>44323</v>
      </c>
      <c r="N2442" s="14">
        <v>44323</v>
      </c>
      <c r="O2442">
        <v>0</v>
      </c>
      <c r="P2442">
        <v>193.7</v>
      </c>
      <c r="R2442">
        <v>2110672000</v>
      </c>
      <c r="S2442">
        <v>162600000</v>
      </c>
      <c r="V2442" t="s">
        <v>160</v>
      </c>
      <c r="W2442" t="s">
        <v>196</v>
      </c>
      <c r="X2442" t="s">
        <v>161</v>
      </c>
      <c r="Y2442">
        <v>5</v>
      </c>
      <c r="Z2442">
        <v>5</v>
      </c>
      <c r="AA2442">
        <v>2021</v>
      </c>
      <c r="AB2442">
        <v>193.7</v>
      </c>
      <c r="AC2442" t="s">
        <v>11</v>
      </c>
      <c r="AD2442" t="s">
        <v>72</v>
      </c>
      <c r="AE2442">
        <v>2021</v>
      </c>
      <c r="AF2442">
        <v>2021</v>
      </c>
      <c r="AU2442"/>
    </row>
    <row r="2443" spans="1:47" x14ac:dyDescent="0.35">
      <c r="A2443" t="s">
        <v>160</v>
      </c>
      <c r="B2443" t="s">
        <v>26</v>
      </c>
      <c r="C2443" t="s">
        <v>149</v>
      </c>
      <c r="D2443" t="s">
        <v>159</v>
      </c>
      <c r="E2443" t="s">
        <v>162</v>
      </c>
      <c r="G2443" t="s">
        <v>1</v>
      </c>
      <c r="K2443" t="s">
        <v>185</v>
      </c>
      <c r="L2443" t="s">
        <v>122</v>
      </c>
      <c r="M2443" s="14">
        <v>44323</v>
      </c>
      <c r="N2443" s="14">
        <v>44323</v>
      </c>
      <c r="O2443">
        <v>0</v>
      </c>
      <c r="P2443">
        <v>296.81</v>
      </c>
      <c r="R2443">
        <v>2110672000</v>
      </c>
      <c r="S2443">
        <v>161020000</v>
      </c>
      <c r="V2443" t="s">
        <v>160</v>
      </c>
      <c r="W2443" t="s">
        <v>194</v>
      </c>
      <c r="X2443" t="s">
        <v>161</v>
      </c>
      <c r="Y2443">
        <v>5</v>
      </c>
      <c r="Z2443">
        <v>5</v>
      </c>
      <c r="AA2443">
        <v>2021</v>
      </c>
      <c r="AB2443">
        <v>296.81</v>
      </c>
      <c r="AC2443" t="s">
        <v>11</v>
      </c>
      <c r="AD2443" t="s">
        <v>72</v>
      </c>
      <c r="AE2443">
        <v>2021</v>
      </c>
      <c r="AF2443">
        <v>2021</v>
      </c>
      <c r="AU2443"/>
    </row>
    <row r="2444" spans="1:47" x14ac:dyDescent="0.35">
      <c r="A2444" t="s">
        <v>130</v>
      </c>
      <c r="B2444" t="s">
        <v>36</v>
      </c>
      <c r="C2444" t="s">
        <v>149</v>
      </c>
      <c r="D2444" t="s">
        <v>150</v>
      </c>
      <c r="E2444" t="s">
        <v>121</v>
      </c>
      <c r="G2444" t="s">
        <v>1</v>
      </c>
      <c r="H2444" t="s">
        <v>206</v>
      </c>
      <c r="K2444" t="s">
        <v>185</v>
      </c>
      <c r="L2444" t="s">
        <v>122</v>
      </c>
      <c r="M2444" s="14">
        <v>44327</v>
      </c>
      <c r="N2444" s="14">
        <v>44327</v>
      </c>
      <c r="O2444">
        <v>0</v>
      </c>
      <c r="P2444">
        <v>-340.48</v>
      </c>
      <c r="R2444">
        <v>2221517110</v>
      </c>
      <c r="S2444">
        <v>162800000</v>
      </c>
      <c r="V2444" t="s">
        <v>130</v>
      </c>
      <c r="W2444" t="s">
        <v>204</v>
      </c>
      <c r="X2444" t="s">
        <v>119</v>
      </c>
      <c r="Y2444">
        <v>5</v>
      </c>
      <c r="Z2444">
        <v>5</v>
      </c>
      <c r="AA2444">
        <v>2021</v>
      </c>
      <c r="AB2444">
        <v>340.48</v>
      </c>
      <c r="AC2444" t="s">
        <v>11</v>
      </c>
      <c r="AD2444" t="s">
        <v>16</v>
      </c>
      <c r="AE2444">
        <v>2021</v>
      </c>
      <c r="AF2444">
        <v>2021</v>
      </c>
      <c r="AU2444"/>
    </row>
    <row r="2445" spans="1:47" x14ac:dyDescent="0.35">
      <c r="A2445" t="s">
        <v>160</v>
      </c>
      <c r="B2445" t="s">
        <v>25</v>
      </c>
      <c r="C2445" t="s">
        <v>149</v>
      </c>
      <c r="D2445" t="s">
        <v>159</v>
      </c>
      <c r="E2445" t="s">
        <v>162</v>
      </c>
      <c r="G2445" t="s">
        <v>1</v>
      </c>
      <c r="K2445" t="s">
        <v>185</v>
      </c>
      <c r="L2445" t="s">
        <v>122</v>
      </c>
      <c r="M2445" s="14">
        <v>44327</v>
      </c>
      <c r="N2445" s="14">
        <v>44327</v>
      </c>
      <c r="O2445">
        <v>0</v>
      </c>
      <c r="P2445">
        <v>366.61</v>
      </c>
      <c r="R2445">
        <v>2110672000</v>
      </c>
      <c r="S2445">
        <v>161600000</v>
      </c>
      <c r="V2445" t="s">
        <v>160</v>
      </c>
      <c r="W2445" t="s">
        <v>198</v>
      </c>
      <c r="X2445" t="s">
        <v>161</v>
      </c>
      <c r="Y2445">
        <v>5</v>
      </c>
      <c r="Z2445">
        <v>5</v>
      </c>
      <c r="AA2445">
        <v>2021</v>
      </c>
      <c r="AB2445">
        <v>366.61</v>
      </c>
      <c r="AC2445" t="s">
        <v>11</v>
      </c>
      <c r="AD2445" t="s">
        <v>72</v>
      </c>
      <c r="AE2445">
        <v>2021</v>
      </c>
      <c r="AF2445">
        <v>2021</v>
      </c>
      <c r="AU2445"/>
    </row>
    <row r="2446" spans="1:47" x14ac:dyDescent="0.35">
      <c r="A2446" t="s">
        <v>160</v>
      </c>
      <c r="B2446" t="s">
        <v>25</v>
      </c>
      <c r="C2446" t="s">
        <v>149</v>
      </c>
      <c r="D2446" t="s">
        <v>159</v>
      </c>
      <c r="E2446" t="s">
        <v>162</v>
      </c>
      <c r="G2446" t="s">
        <v>1</v>
      </c>
      <c r="K2446" t="s">
        <v>185</v>
      </c>
      <c r="L2446" t="s">
        <v>122</v>
      </c>
      <c r="M2446" s="14">
        <v>44327</v>
      </c>
      <c r="N2446" s="14">
        <v>44327</v>
      </c>
      <c r="O2446">
        <v>0</v>
      </c>
      <c r="P2446">
        <v>862.37</v>
      </c>
      <c r="R2446">
        <v>2110672000</v>
      </c>
      <c r="S2446">
        <v>161300000</v>
      </c>
      <c r="V2446" t="s">
        <v>160</v>
      </c>
      <c r="W2446" t="s">
        <v>192</v>
      </c>
      <c r="X2446" t="s">
        <v>161</v>
      </c>
      <c r="Y2446">
        <v>5</v>
      </c>
      <c r="Z2446">
        <v>5</v>
      </c>
      <c r="AA2446">
        <v>2021</v>
      </c>
      <c r="AB2446">
        <v>862.37</v>
      </c>
      <c r="AC2446" t="s">
        <v>11</v>
      </c>
      <c r="AD2446" t="s">
        <v>72</v>
      </c>
      <c r="AE2446">
        <v>2021</v>
      </c>
      <c r="AF2446">
        <v>2021</v>
      </c>
      <c r="AU2446"/>
    </row>
    <row r="2447" spans="1:47" x14ac:dyDescent="0.35">
      <c r="A2447" t="s">
        <v>133</v>
      </c>
      <c r="B2447" t="s">
        <v>41</v>
      </c>
      <c r="C2447" t="s">
        <v>149</v>
      </c>
      <c r="D2447" t="s">
        <v>150</v>
      </c>
      <c r="E2447" t="s">
        <v>121</v>
      </c>
      <c r="G2447" t="s">
        <v>1</v>
      </c>
      <c r="H2447" t="s">
        <v>206</v>
      </c>
      <c r="K2447" t="s">
        <v>185</v>
      </c>
      <c r="L2447" t="s">
        <v>122</v>
      </c>
      <c r="M2447" s="14">
        <v>44327</v>
      </c>
      <c r="N2447" s="14">
        <v>44327</v>
      </c>
      <c r="O2447">
        <v>0</v>
      </c>
      <c r="P2447">
        <v>-510.63</v>
      </c>
      <c r="R2447">
        <v>2220110000</v>
      </c>
      <c r="S2447">
        <v>161001000</v>
      </c>
      <c r="V2447" t="s">
        <v>133</v>
      </c>
      <c r="W2447" t="s">
        <v>195</v>
      </c>
      <c r="X2447" t="s">
        <v>134</v>
      </c>
      <c r="Y2447">
        <v>5</v>
      </c>
      <c r="Z2447">
        <v>5</v>
      </c>
      <c r="AA2447">
        <v>2021</v>
      </c>
      <c r="AB2447">
        <v>510.63</v>
      </c>
      <c r="AC2447" t="s">
        <v>11</v>
      </c>
      <c r="AD2447" t="s">
        <v>242</v>
      </c>
      <c r="AE2447">
        <v>2021</v>
      </c>
      <c r="AF2447">
        <v>2021</v>
      </c>
      <c r="AU2447"/>
    </row>
    <row r="2448" spans="1:47" x14ac:dyDescent="0.35">
      <c r="A2448" t="s">
        <v>160</v>
      </c>
      <c r="B2448" t="s">
        <v>26</v>
      </c>
      <c r="C2448" t="s">
        <v>149</v>
      </c>
      <c r="D2448" t="s">
        <v>159</v>
      </c>
      <c r="E2448" t="s">
        <v>162</v>
      </c>
      <c r="G2448" t="s">
        <v>1</v>
      </c>
      <c r="K2448" t="s">
        <v>185</v>
      </c>
      <c r="L2448" t="s">
        <v>122</v>
      </c>
      <c r="M2448" s="14">
        <v>44327</v>
      </c>
      <c r="N2448" s="14">
        <v>44327</v>
      </c>
      <c r="O2448">
        <v>0</v>
      </c>
      <c r="P2448">
        <v>242.13</v>
      </c>
      <c r="R2448">
        <v>2110672000</v>
      </c>
      <c r="S2448">
        <v>162600000</v>
      </c>
      <c r="V2448" t="s">
        <v>160</v>
      </c>
      <c r="W2448" t="s">
        <v>196</v>
      </c>
      <c r="X2448" t="s">
        <v>161</v>
      </c>
      <c r="Y2448">
        <v>5</v>
      </c>
      <c r="Z2448">
        <v>5</v>
      </c>
      <c r="AA2448">
        <v>2021</v>
      </c>
      <c r="AB2448">
        <v>242.13</v>
      </c>
      <c r="AC2448" t="s">
        <v>11</v>
      </c>
      <c r="AD2448" t="s">
        <v>72</v>
      </c>
      <c r="AE2448">
        <v>2021</v>
      </c>
      <c r="AF2448">
        <v>2021</v>
      </c>
      <c r="AU2448"/>
    </row>
    <row r="2449" spans="1:47" x14ac:dyDescent="0.35">
      <c r="A2449" t="s">
        <v>193</v>
      </c>
      <c r="B2449" t="s">
        <v>29</v>
      </c>
      <c r="C2449" t="s">
        <v>149</v>
      </c>
      <c r="D2449" t="s">
        <v>159</v>
      </c>
      <c r="E2449" t="s">
        <v>162</v>
      </c>
      <c r="G2449" t="s">
        <v>1</v>
      </c>
      <c r="K2449" t="s">
        <v>185</v>
      </c>
      <c r="L2449" t="s">
        <v>122</v>
      </c>
      <c r="M2449" s="14">
        <v>44327</v>
      </c>
      <c r="N2449" s="14">
        <v>44327</v>
      </c>
      <c r="O2449">
        <v>0</v>
      </c>
      <c r="P2449">
        <v>45.24</v>
      </c>
      <c r="R2449">
        <v>2110700000</v>
      </c>
      <c r="S2449">
        <v>161900000</v>
      </c>
      <c r="V2449" t="s">
        <v>193</v>
      </c>
      <c r="W2449" t="s">
        <v>199</v>
      </c>
      <c r="X2449" t="s">
        <v>161</v>
      </c>
      <c r="Y2449">
        <v>5</v>
      </c>
      <c r="Z2449">
        <v>5</v>
      </c>
      <c r="AA2449">
        <v>2021</v>
      </c>
      <c r="AB2449">
        <v>45.24</v>
      </c>
      <c r="AC2449" t="s">
        <v>11</v>
      </c>
      <c r="AD2449" t="s">
        <v>72</v>
      </c>
      <c r="AE2449">
        <v>2021</v>
      </c>
      <c r="AF2449">
        <v>2021</v>
      </c>
      <c r="AU2449"/>
    </row>
    <row r="2450" spans="1:47" x14ac:dyDescent="0.35">
      <c r="A2450" t="s">
        <v>193</v>
      </c>
      <c r="B2450" t="s">
        <v>29</v>
      </c>
      <c r="C2450" t="s">
        <v>149</v>
      </c>
      <c r="D2450" t="s">
        <v>159</v>
      </c>
      <c r="E2450" t="s">
        <v>162</v>
      </c>
      <c r="G2450" t="s">
        <v>1</v>
      </c>
      <c r="K2450" t="s">
        <v>185</v>
      </c>
      <c r="L2450" t="s">
        <v>122</v>
      </c>
      <c r="M2450" s="14">
        <v>44327</v>
      </c>
      <c r="N2450" s="14">
        <v>44327</v>
      </c>
      <c r="O2450">
        <v>0</v>
      </c>
      <c r="P2450">
        <v>47.62</v>
      </c>
      <c r="R2450">
        <v>2110700000</v>
      </c>
      <c r="S2450">
        <v>161900000</v>
      </c>
      <c r="V2450" t="s">
        <v>193</v>
      </c>
      <c r="W2450" t="s">
        <v>199</v>
      </c>
      <c r="X2450" t="s">
        <v>161</v>
      </c>
      <c r="Y2450">
        <v>5</v>
      </c>
      <c r="Z2450">
        <v>5</v>
      </c>
      <c r="AA2450">
        <v>2021</v>
      </c>
      <c r="AB2450">
        <v>47.62</v>
      </c>
      <c r="AC2450" t="s">
        <v>11</v>
      </c>
      <c r="AD2450" t="s">
        <v>72</v>
      </c>
      <c r="AE2450">
        <v>2021</v>
      </c>
      <c r="AF2450">
        <v>2021</v>
      </c>
      <c r="AU2450"/>
    </row>
    <row r="2451" spans="1:47" x14ac:dyDescent="0.35">
      <c r="A2451" t="s">
        <v>193</v>
      </c>
      <c r="B2451" t="s">
        <v>29</v>
      </c>
      <c r="C2451" t="s">
        <v>149</v>
      </c>
      <c r="D2451" t="s">
        <v>159</v>
      </c>
      <c r="E2451" t="s">
        <v>162</v>
      </c>
      <c r="G2451" t="s">
        <v>1</v>
      </c>
      <c r="K2451" t="s">
        <v>185</v>
      </c>
      <c r="L2451" t="s">
        <v>122</v>
      </c>
      <c r="M2451" s="14">
        <v>44327</v>
      </c>
      <c r="N2451" s="14">
        <v>44327</v>
      </c>
      <c r="O2451">
        <v>0</v>
      </c>
      <c r="P2451">
        <v>1008.33</v>
      </c>
      <c r="R2451">
        <v>2110700000</v>
      </c>
      <c r="S2451">
        <v>161020000</v>
      </c>
      <c r="V2451" t="s">
        <v>193</v>
      </c>
      <c r="W2451" t="s">
        <v>194</v>
      </c>
      <c r="X2451" t="s">
        <v>161</v>
      </c>
      <c r="Y2451">
        <v>5</v>
      </c>
      <c r="Z2451">
        <v>5</v>
      </c>
      <c r="AA2451">
        <v>2021</v>
      </c>
      <c r="AB2451">
        <v>1008.33</v>
      </c>
      <c r="AC2451" t="s">
        <v>11</v>
      </c>
      <c r="AD2451" t="s">
        <v>72</v>
      </c>
      <c r="AE2451">
        <v>2021</v>
      </c>
      <c r="AF2451">
        <v>2021</v>
      </c>
      <c r="AU2451"/>
    </row>
    <row r="2452" spans="1:47" x14ac:dyDescent="0.35">
      <c r="A2452" t="s">
        <v>123</v>
      </c>
      <c r="B2452" t="s">
        <v>47</v>
      </c>
      <c r="C2452" t="s">
        <v>149</v>
      </c>
      <c r="D2452" t="s">
        <v>150</v>
      </c>
      <c r="E2452" t="s">
        <v>121</v>
      </c>
      <c r="G2452" t="s">
        <v>1</v>
      </c>
      <c r="H2452" t="s">
        <v>206</v>
      </c>
      <c r="K2452" t="s">
        <v>185</v>
      </c>
      <c r="L2452" t="s">
        <v>122</v>
      </c>
      <c r="M2452" s="14">
        <v>44327</v>
      </c>
      <c r="N2452" s="14">
        <v>44327</v>
      </c>
      <c r="O2452">
        <v>0</v>
      </c>
      <c r="P2452">
        <v>-5837.62</v>
      </c>
      <c r="R2452">
        <v>2220913000</v>
      </c>
      <c r="S2452">
        <v>162800000</v>
      </c>
      <c r="V2452" t="s">
        <v>123</v>
      </c>
      <c r="W2452" t="s">
        <v>204</v>
      </c>
      <c r="X2452" t="s">
        <v>124</v>
      </c>
      <c r="Y2452">
        <v>5</v>
      </c>
      <c r="Z2452">
        <v>5</v>
      </c>
      <c r="AA2452">
        <v>2021</v>
      </c>
      <c r="AB2452">
        <v>5837.62</v>
      </c>
      <c r="AC2452" t="s">
        <v>11</v>
      </c>
      <c r="AD2452" t="s">
        <v>16</v>
      </c>
      <c r="AE2452">
        <v>2021</v>
      </c>
      <c r="AF2452">
        <v>2021</v>
      </c>
      <c r="AU2452"/>
    </row>
    <row r="2453" spans="1:47" x14ac:dyDescent="0.35">
      <c r="A2453" t="s">
        <v>193</v>
      </c>
      <c r="B2453" t="s">
        <v>29</v>
      </c>
      <c r="C2453" t="s">
        <v>149</v>
      </c>
      <c r="D2453" t="s">
        <v>159</v>
      </c>
      <c r="E2453" t="s">
        <v>162</v>
      </c>
      <c r="G2453" t="s">
        <v>1</v>
      </c>
      <c r="K2453" t="s">
        <v>185</v>
      </c>
      <c r="L2453" t="s">
        <v>122</v>
      </c>
      <c r="M2453" s="14">
        <v>44327</v>
      </c>
      <c r="N2453" s="14">
        <v>44327</v>
      </c>
      <c r="O2453">
        <v>0</v>
      </c>
      <c r="P2453">
        <v>61.9</v>
      </c>
      <c r="R2453">
        <v>2110700000</v>
      </c>
      <c r="S2453">
        <v>161900000</v>
      </c>
      <c r="V2453" t="s">
        <v>193</v>
      </c>
      <c r="W2453" t="s">
        <v>199</v>
      </c>
      <c r="X2453" t="s">
        <v>161</v>
      </c>
      <c r="Y2453">
        <v>5</v>
      </c>
      <c r="Z2453">
        <v>5</v>
      </c>
      <c r="AA2453">
        <v>2021</v>
      </c>
      <c r="AB2453">
        <v>61.9</v>
      </c>
      <c r="AC2453" t="s">
        <v>11</v>
      </c>
      <c r="AD2453" t="s">
        <v>72</v>
      </c>
      <c r="AE2453">
        <v>2021</v>
      </c>
      <c r="AF2453">
        <v>2021</v>
      </c>
      <c r="AU2453"/>
    </row>
    <row r="2454" spans="1:47" x14ac:dyDescent="0.35">
      <c r="A2454" t="s">
        <v>193</v>
      </c>
      <c r="B2454" t="s">
        <v>29</v>
      </c>
      <c r="C2454" t="s">
        <v>149</v>
      </c>
      <c r="D2454" t="s">
        <v>159</v>
      </c>
      <c r="E2454" t="s">
        <v>162</v>
      </c>
      <c r="G2454" t="s">
        <v>1</v>
      </c>
      <c r="K2454" t="s">
        <v>185</v>
      </c>
      <c r="L2454" t="s">
        <v>122</v>
      </c>
      <c r="M2454" s="14">
        <v>44327</v>
      </c>
      <c r="N2454" s="14">
        <v>44327</v>
      </c>
      <c r="O2454">
        <v>0</v>
      </c>
      <c r="P2454">
        <v>157.13999999999999</v>
      </c>
      <c r="R2454">
        <v>2110700000</v>
      </c>
      <c r="S2454">
        <v>162300000</v>
      </c>
      <c r="V2454" t="s">
        <v>193</v>
      </c>
      <c r="W2454" t="s">
        <v>209</v>
      </c>
      <c r="X2454" t="s">
        <v>161</v>
      </c>
      <c r="Y2454">
        <v>5</v>
      </c>
      <c r="Z2454">
        <v>5</v>
      </c>
      <c r="AA2454">
        <v>2021</v>
      </c>
      <c r="AB2454">
        <v>157.13999999999999</v>
      </c>
      <c r="AC2454" t="s">
        <v>11</v>
      </c>
      <c r="AD2454" t="s">
        <v>72</v>
      </c>
      <c r="AE2454">
        <v>2021</v>
      </c>
      <c r="AF2454">
        <v>2021</v>
      </c>
      <c r="AU2454"/>
    </row>
    <row r="2455" spans="1:47" x14ac:dyDescent="0.35">
      <c r="A2455" t="s">
        <v>160</v>
      </c>
      <c r="B2455" t="s">
        <v>25</v>
      </c>
      <c r="C2455" t="s">
        <v>149</v>
      </c>
      <c r="D2455" t="s">
        <v>159</v>
      </c>
      <c r="E2455" t="s">
        <v>162</v>
      </c>
      <c r="G2455" t="s">
        <v>1</v>
      </c>
      <c r="K2455" t="s">
        <v>185</v>
      </c>
      <c r="L2455" t="s">
        <v>122</v>
      </c>
      <c r="M2455" s="14">
        <v>44327</v>
      </c>
      <c r="N2455" s="14">
        <v>44327</v>
      </c>
      <c r="O2455">
        <v>0</v>
      </c>
      <c r="P2455">
        <v>405.08</v>
      </c>
      <c r="R2455">
        <v>2110672000</v>
      </c>
      <c r="S2455">
        <v>161300000</v>
      </c>
      <c r="V2455" t="s">
        <v>160</v>
      </c>
      <c r="W2455" t="s">
        <v>192</v>
      </c>
      <c r="X2455" t="s">
        <v>161</v>
      </c>
      <c r="Y2455">
        <v>5</v>
      </c>
      <c r="Z2455">
        <v>5</v>
      </c>
      <c r="AA2455">
        <v>2021</v>
      </c>
      <c r="AB2455">
        <v>405.08</v>
      </c>
      <c r="AC2455" t="s">
        <v>11</v>
      </c>
      <c r="AD2455" t="s">
        <v>72</v>
      </c>
      <c r="AE2455">
        <v>2021</v>
      </c>
      <c r="AF2455">
        <v>2021</v>
      </c>
      <c r="AU2455"/>
    </row>
    <row r="2456" spans="1:47" x14ac:dyDescent="0.35">
      <c r="A2456" t="s">
        <v>160</v>
      </c>
      <c r="B2456" t="s">
        <v>28</v>
      </c>
      <c r="C2456" t="s">
        <v>149</v>
      </c>
      <c r="D2456" t="s">
        <v>159</v>
      </c>
      <c r="E2456" t="s">
        <v>162</v>
      </c>
      <c r="G2456" t="s">
        <v>1</v>
      </c>
      <c r="K2456" t="s">
        <v>185</v>
      </c>
      <c r="L2456" t="s">
        <v>122</v>
      </c>
      <c r="M2456" s="14">
        <v>44327</v>
      </c>
      <c r="N2456" s="14">
        <v>44327</v>
      </c>
      <c r="O2456">
        <v>0</v>
      </c>
      <c r="P2456">
        <v>14.29</v>
      </c>
      <c r="R2456">
        <v>2110672000</v>
      </c>
      <c r="S2456">
        <v>161400000</v>
      </c>
      <c r="V2456" t="s">
        <v>160</v>
      </c>
      <c r="W2456" t="s">
        <v>211</v>
      </c>
      <c r="X2456" t="s">
        <v>161</v>
      </c>
      <c r="Y2456">
        <v>5</v>
      </c>
      <c r="Z2456">
        <v>5</v>
      </c>
      <c r="AA2456">
        <v>2021</v>
      </c>
      <c r="AB2456">
        <v>14.29</v>
      </c>
      <c r="AC2456" t="s">
        <v>11</v>
      </c>
      <c r="AD2456" t="s">
        <v>72</v>
      </c>
      <c r="AE2456">
        <v>2021</v>
      </c>
      <c r="AF2456">
        <v>2021</v>
      </c>
      <c r="AU2456"/>
    </row>
    <row r="2457" spans="1:47" x14ac:dyDescent="0.35">
      <c r="A2457" t="s">
        <v>130</v>
      </c>
      <c r="B2457" t="s">
        <v>36</v>
      </c>
      <c r="C2457" t="s">
        <v>149</v>
      </c>
      <c r="D2457" t="s">
        <v>150</v>
      </c>
      <c r="E2457" t="s">
        <v>121</v>
      </c>
      <c r="G2457" t="s">
        <v>1</v>
      </c>
      <c r="H2457" t="s">
        <v>206</v>
      </c>
      <c r="K2457" t="s">
        <v>185</v>
      </c>
      <c r="L2457" t="s">
        <v>122</v>
      </c>
      <c r="M2457" s="14">
        <v>44327</v>
      </c>
      <c r="N2457" s="14">
        <v>44327</v>
      </c>
      <c r="O2457">
        <v>0</v>
      </c>
      <c r="P2457">
        <v>-3594.29</v>
      </c>
      <c r="R2457">
        <v>2221517110</v>
      </c>
      <c r="S2457">
        <v>161006000</v>
      </c>
      <c r="V2457" t="s">
        <v>130</v>
      </c>
      <c r="W2457" t="s">
        <v>244</v>
      </c>
      <c r="X2457" t="s">
        <v>119</v>
      </c>
      <c r="Y2457">
        <v>5</v>
      </c>
      <c r="Z2457">
        <v>5</v>
      </c>
      <c r="AA2457">
        <v>2021</v>
      </c>
      <c r="AB2457">
        <v>3594.29</v>
      </c>
      <c r="AC2457" t="s">
        <v>11</v>
      </c>
      <c r="AD2457" t="s">
        <v>16</v>
      </c>
      <c r="AE2457">
        <v>2021</v>
      </c>
      <c r="AF2457">
        <v>2021</v>
      </c>
      <c r="AU2457"/>
    </row>
    <row r="2458" spans="1:47" x14ac:dyDescent="0.35">
      <c r="A2458" t="s">
        <v>126</v>
      </c>
      <c r="C2458" t="s">
        <v>149</v>
      </c>
      <c r="D2458" t="s">
        <v>150</v>
      </c>
      <c r="E2458" t="s">
        <v>162</v>
      </c>
      <c r="K2458" t="s">
        <v>185</v>
      </c>
      <c r="L2458" t="s">
        <v>122</v>
      </c>
      <c r="M2458" s="14">
        <v>44327</v>
      </c>
      <c r="N2458" s="14">
        <v>44327</v>
      </c>
      <c r="P2458">
        <v>18943.11</v>
      </c>
      <c r="X2458" t="s">
        <v>127</v>
      </c>
      <c r="Y2458">
        <v>5</v>
      </c>
      <c r="Z2458">
        <v>5</v>
      </c>
      <c r="AA2458">
        <v>2021</v>
      </c>
      <c r="AB2458">
        <v>0</v>
      </c>
      <c r="AC2458" t="s">
        <v>8</v>
      </c>
      <c r="AD2458" t="s">
        <v>8</v>
      </c>
      <c r="AE2458">
        <v>2021</v>
      </c>
      <c r="AF2458">
        <v>2021</v>
      </c>
      <c r="AU2458"/>
    </row>
    <row r="2459" spans="1:47" x14ac:dyDescent="0.35">
      <c r="A2459" t="s">
        <v>145</v>
      </c>
      <c r="C2459" t="s">
        <v>149</v>
      </c>
      <c r="D2459" t="s">
        <v>159</v>
      </c>
      <c r="E2459" t="s">
        <v>121</v>
      </c>
      <c r="J2459" t="s">
        <v>68</v>
      </c>
      <c r="K2459" t="s">
        <v>185</v>
      </c>
      <c r="L2459" t="s">
        <v>122</v>
      </c>
      <c r="M2459" s="14">
        <v>44314</v>
      </c>
      <c r="N2459" s="14">
        <v>44327</v>
      </c>
      <c r="P2459">
        <v>18943.11</v>
      </c>
      <c r="X2459" t="s">
        <v>144</v>
      </c>
      <c r="Y2459">
        <v>4</v>
      </c>
      <c r="Z2459">
        <v>5</v>
      </c>
      <c r="AA2459">
        <v>2021</v>
      </c>
      <c r="AB2459">
        <v>0</v>
      </c>
      <c r="AC2459" t="s">
        <v>8</v>
      </c>
      <c r="AD2459" t="s">
        <v>8</v>
      </c>
      <c r="AE2459">
        <v>2021</v>
      </c>
      <c r="AF2459">
        <v>2021</v>
      </c>
      <c r="AU2459"/>
    </row>
    <row r="2460" spans="1:47" x14ac:dyDescent="0.35">
      <c r="A2460" t="s">
        <v>160</v>
      </c>
      <c r="B2460" t="s">
        <v>28</v>
      </c>
      <c r="C2460" t="s">
        <v>149</v>
      </c>
      <c r="D2460" t="s">
        <v>159</v>
      </c>
      <c r="E2460" t="s">
        <v>162</v>
      </c>
      <c r="G2460" t="s">
        <v>1</v>
      </c>
      <c r="K2460" t="s">
        <v>185</v>
      </c>
      <c r="L2460" t="s">
        <v>122</v>
      </c>
      <c r="M2460" s="14">
        <v>44327</v>
      </c>
      <c r="N2460" s="14">
        <v>44327</v>
      </c>
      <c r="O2460">
        <v>0</v>
      </c>
      <c r="P2460">
        <v>78.83</v>
      </c>
      <c r="R2460">
        <v>2110672000</v>
      </c>
      <c r="S2460">
        <v>161800000</v>
      </c>
      <c r="V2460" t="s">
        <v>160</v>
      </c>
      <c r="W2460" t="s">
        <v>197</v>
      </c>
      <c r="X2460" t="s">
        <v>161</v>
      </c>
      <c r="Y2460">
        <v>5</v>
      </c>
      <c r="Z2460">
        <v>5</v>
      </c>
      <c r="AA2460">
        <v>2021</v>
      </c>
      <c r="AB2460">
        <v>78.83</v>
      </c>
      <c r="AC2460" t="s">
        <v>11</v>
      </c>
      <c r="AD2460" t="s">
        <v>72</v>
      </c>
      <c r="AE2460">
        <v>2021</v>
      </c>
      <c r="AF2460">
        <v>2021</v>
      </c>
      <c r="AU2460"/>
    </row>
    <row r="2461" spans="1:47" x14ac:dyDescent="0.35">
      <c r="A2461" t="s">
        <v>160</v>
      </c>
      <c r="B2461" t="s">
        <v>26</v>
      </c>
      <c r="C2461" t="s">
        <v>149</v>
      </c>
      <c r="D2461" t="s">
        <v>159</v>
      </c>
      <c r="E2461" t="s">
        <v>162</v>
      </c>
      <c r="G2461" t="s">
        <v>1</v>
      </c>
      <c r="K2461" t="s">
        <v>185</v>
      </c>
      <c r="L2461" t="s">
        <v>122</v>
      </c>
      <c r="M2461" s="14">
        <v>44327</v>
      </c>
      <c r="N2461" s="14">
        <v>44327</v>
      </c>
      <c r="O2461">
        <v>0</v>
      </c>
      <c r="P2461">
        <v>65770.25</v>
      </c>
      <c r="R2461">
        <v>2110672000</v>
      </c>
      <c r="S2461">
        <v>161016000</v>
      </c>
      <c r="V2461" t="s">
        <v>160</v>
      </c>
      <c r="W2461" t="s">
        <v>201</v>
      </c>
      <c r="X2461" t="s">
        <v>161</v>
      </c>
      <c r="Y2461">
        <v>5</v>
      </c>
      <c r="Z2461">
        <v>5</v>
      </c>
      <c r="AA2461">
        <v>2021</v>
      </c>
      <c r="AB2461">
        <v>65770.25</v>
      </c>
      <c r="AC2461" t="s">
        <v>11</v>
      </c>
      <c r="AD2461" t="s">
        <v>72</v>
      </c>
      <c r="AE2461">
        <v>2021</v>
      </c>
      <c r="AF2461">
        <v>2021</v>
      </c>
      <c r="AU2461"/>
    </row>
    <row r="2462" spans="1:47" x14ac:dyDescent="0.35">
      <c r="A2462" t="s">
        <v>118</v>
      </c>
      <c r="B2462" t="s">
        <v>46</v>
      </c>
      <c r="C2462" t="s">
        <v>149</v>
      </c>
      <c r="D2462" t="s">
        <v>150</v>
      </c>
      <c r="E2462" t="s">
        <v>121</v>
      </c>
      <c r="G2462" t="s">
        <v>1</v>
      </c>
      <c r="H2462" t="s">
        <v>206</v>
      </c>
      <c r="K2462" t="s">
        <v>185</v>
      </c>
      <c r="L2462" t="s">
        <v>122</v>
      </c>
      <c r="M2462" s="14">
        <v>44328</v>
      </c>
      <c r="N2462" s="14">
        <v>44328</v>
      </c>
      <c r="O2462">
        <v>0</v>
      </c>
      <c r="P2462">
        <v>-13465.52</v>
      </c>
      <c r="R2462">
        <v>2221513000</v>
      </c>
      <c r="S2462">
        <v>161001000</v>
      </c>
      <c r="V2462" t="s">
        <v>118</v>
      </c>
      <c r="W2462" t="s">
        <v>195</v>
      </c>
      <c r="X2462" t="s">
        <v>119</v>
      </c>
      <c r="Y2462">
        <v>5</v>
      </c>
      <c r="Z2462">
        <v>5</v>
      </c>
      <c r="AA2462">
        <v>2021</v>
      </c>
      <c r="AB2462">
        <v>13465.52</v>
      </c>
      <c r="AC2462" t="s">
        <v>11</v>
      </c>
      <c r="AD2462" t="s">
        <v>16</v>
      </c>
      <c r="AE2462">
        <v>2021</v>
      </c>
      <c r="AF2462">
        <v>2021</v>
      </c>
      <c r="AU2462"/>
    </row>
    <row r="2463" spans="1:47" x14ac:dyDescent="0.35">
      <c r="A2463" t="s">
        <v>130</v>
      </c>
      <c r="B2463" t="s">
        <v>36</v>
      </c>
      <c r="C2463" t="s">
        <v>149</v>
      </c>
      <c r="D2463" t="s">
        <v>150</v>
      </c>
      <c r="E2463" t="s">
        <v>121</v>
      </c>
      <c r="G2463" t="s">
        <v>1</v>
      </c>
      <c r="H2463" t="s">
        <v>206</v>
      </c>
      <c r="K2463" t="s">
        <v>185</v>
      </c>
      <c r="L2463" t="s">
        <v>122</v>
      </c>
      <c r="M2463" s="14">
        <v>44328</v>
      </c>
      <c r="N2463" s="14">
        <v>44328</v>
      </c>
      <c r="O2463">
        <v>0</v>
      </c>
      <c r="P2463">
        <v>-2266.19</v>
      </c>
      <c r="R2463">
        <v>2221517110</v>
      </c>
      <c r="S2463">
        <v>161001000</v>
      </c>
      <c r="V2463" t="s">
        <v>130</v>
      </c>
      <c r="W2463" t="s">
        <v>195</v>
      </c>
      <c r="X2463" t="s">
        <v>119</v>
      </c>
      <c r="Y2463">
        <v>5</v>
      </c>
      <c r="Z2463">
        <v>5</v>
      </c>
      <c r="AA2463">
        <v>2021</v>
      </c>
      <c r="AB2463">
        <v>2266.19</v>
      </c>
      <c r="AC2463" t="s">
        <v>11</v>
      </c>
      <c r="AD2463" t="s">
        <v>16</v>
      </c>
      <c r="AE2463">
        <v>2021</v>
      </c>
      <c r="AF2463">
        <v>2021</v>
      </c>
      <c r="AU2463"/>
    </row>
    <row r="2464" spans="1:47" x14ac:dyDescent="0.35">
      <c r="A2464" t="s">
        <v>148</v>
      </c>
      <c r="C2464" t="s">
        <v>149</v>
      </c>
      <c r="D2464" t="s">
        <v>150</v>
      </c>
      <c r="E2464" t="s">
        <v>162</v>
      </c>
      <c r="K2464" t="s">
        <v>185</v>
      </c>
      <c r="L2464" t="s">
        <v>122</v>
      </c>
      <c r="M2464" s="14">
        <v>44328</v>
      </c>
      <c r="N2464" s="14">
        <v>44328</v>
      </c>
      <c r="O2464">
        <v>0</v>
      </c>
      <c r="P2464">
        <v>7340476.1900000004</v>
      </c>
      <c r="R2464">
        <v>2110210000</v>
      </c>
      <c r="S2464">
        <v>161002000</v>
      </c>
      <c r="V2464" t="s">
        <v>148</v>
      </c>
      <c r="W2464" t="s">
        <v>202</v>
      </c>
      <c r="X2464" t="s">
        <v>152</v>
      </c>
      <c r="Y2464">
        <v>5</v>
      </c>
      <c r="Z2464">
        <v>5</v>
      </c>
      <c r="AA2464">
        <v>2021</v>
      </c>
      <c r="AB2464">
        <v>7340476.1900000004</v>
      </c>
      <c r="AC2464" t="s">
        <v>11</v>
      </c>
      <c r="AD2464" t="s">
        <v>72</v>
      </c>
      <c r="AE2464">
        <v>2021</v>
      </c>
      <c r="AF2464">
        <v>2021</v>
      </c>
      <c r="AU2464"/>
    </row>
    <row r="2465" spans="1:47" x14ac:dyDescent="0.35">
      <c r="A2465" t="s">
        <v>130</v>
      </c>
      <c r="B2465" t="s">
        <v>34</v>
      </c>
      <c r="C2465" t="s">
        <v>149</v>
      </c>
      <c r="D2465" t="s">
        <v>150</v>
      </c>
      <c r="E2465" t="s">
        <v>121</v>
      </c>
      <c r="G2465" t="s">
        <v>1</v>
      </c>
      <c r="H2465" t="s">
        <v>206</v>
      </c>
      <c r="K2465" t="s">
        <v>185</v>
      </c>
      <c r="L2465" t="s">
        <v>122</v>
      </c>
      <c r="M2465" s="14">
        <v>44328</v>
      </c>
      <c r="N2465" s="14">
        <v>44328</v>
      </c>
      <c r="O2465">
        <v>0</v>
      </c>
      <c r="P2465">
        <v>-1441.43</v>
      </c>
      <c r="R2465">
        <v>2221511000</v>
      </c>
      <c r="S2465">
        <v>161001000</v>
      </c>
      <c r="V2465" t="s">
        <v>130</v>
      </c>
      <c r="W2465" t="s">
        <v>195</v>
      </c>
      <c r="X2465" t="s">
        <v>119</v>
      </c>
      <c r="Y2465">
        <v>5</v>
      </c>
      <c r="Z2465">
        <v>5</v>
      </c>
      <c r="AA2465">
        <v>2021</v>
      </c>
      <c r="AB2465">
        <v>1441.43</v>
      </c>
      <c r="AC2465" t="s">
        <v>11</v>
      </c>
      <c r="AD2465" t="s">
        <v>16</v>
      </c>
      <c r="AE2465">
        <v>2021</v>
      </c>
      <c r="AF2465">
        <v>2021</v>
      </c>
      <c r="AU2465"/>
    </row>
    <row r="2466" spans="1:47" x14ac:dyDescent="0.35">
      <c r="A2466" t="s">
        <v>160</v>
      </c>
      <c r="B2466" t="s">
        <v>25</v>
      </c>
      <c r="C2466" t="s">
        <v>149</v>
      </c>
      <c r="D2466" t="s">
        <v>159</v>
      </c>
      <c r="E2466" t="s">
        <v>162</v>
      </c>
      <c r="G2466" t="s">
        <v>1</v>
      </c>
      <c r="K2466" t="s">
        <v>185</v>
      </c>
      <c r="L2466" t="s">
        <v>122</v>
      </c>
      <c r="M2466" s="14">
        <v>44328</v>
      </c>
      <c r="N2466" s="14">
        <v>44328</v>
      </c>
      <c r="O2466">
        <v>0</v>
      </c>
      <c r="P2466">
        <v>135.44999999999999</v>
      </c>
      <c r="R2466">
        <v>2110672000</v>
      </c>
      <c r="S2466">
        <v>161600000</v>
      </c>
      <c r="V2466" t="s">
        <v>160</v>
      </c>
      <c r="W2466" t="s">
        <v>198</v>
      </c>
      <c r="X2466" t="s">
        <v>161</v>
      </c>
      <c r="Y2466">
        <v>5</v>
      </c>
      <c r="Z2466">
        <v>5</v>
      </c>
      <c r="AA2466">
        <v>2021</v>
      </c>
      <c r="AB2466">
        <v>135.44999999999999</v>
      </c>
      <c r="AC2466" t="s">
        <v>11</v>
      </c>
      <c r="AD2466" t="s">
        <v>72</v>
      </c>
      <c r="AE2466">
        <v>2021</v>
      </c>
      <c r="AF2466">
        <v>2021</v>
      </c>
      <c r="AU2466"/>
    </row>
    <row r="2467" spans="1:47" x14ac:dyDescent="0.35">
      <c r="A2467" t="s">
        <v>175</v>
      </c>
      <c r="B2467" t="s">
        <v>39</v>
      </c>
      <c r="C2467" t="s">
        <v>149</v>
      </c>
      <c r="D2467" t="s">
        <v>150</v>
      </c>
      <c r="E2467" t="s">
        <v>121</v>
      </c>
      <c r="G2467" t="s">
        <v>1</v>
      </c>
      <c r="H2467" t="s">
        <v>206</v>
      </c>
      <c r="K2467" t="s">
        <v>185</v>
      </c>
      <c r="L2467" t="s">
        <v>122</v>
      </c>
      <c r="M2467" s="14">
        <v>44328</v>
      </c>
      <c r="N2467" s="14">
        <v>44328</v>
      </c>
      <c r="O2467">
        <v>0</v>
      </c>
      <c r="P2467">
        <v>-1199.19</v>
      </c>
      <c r="R2467">
        <v>2221506000</v>
      </c>
      <c r="S2467">
        <v>161026000</v>
      </c>
      <c r="V2467" t="s">
        <v>175</v>
      </c>
      <c r="W2467" t="s">
        <v>216</v>
      </c>
      <c r="X2467" t="s">
        <v>119</v>
      </c>
      <c r="Y2467">
        <v>5</v>
      </c>
      <c r="Z2467">
        <v>5</v>
      </c>
      <c r="AA2467">
        <v>2021</v>
      </c>
      <c r="AB2467">
        <v>1199.19</v>
      </c>
      <c r="AC2467" t="s">
        <v>11</v>
      </c>
      <c r="AD2467" t="s">
        <v>16</v>
      </c>
      <c r="AE2467">
        <v>2021</v>
      </c>
      <c r="AF2467">
        <v>2021</v>
      </c>
      <c r="AU2467"/>
    </row>
    <row r="2468" spans="1:47" x14ac:dyDescent="0.35">
      <c r="A2468" t="s">
        <v>130</v>
      </c>
      <c r="B2468" t="s">
        <v>34</v>
      </c>
      <c r="C2468" t="s">
        <v>149</v>
      </c>
      <c r="D2468" t="s">
        <v>150</v>
      </c>
      <c r="E2468" t="s">
        <v>121</v>
      </c>
      <c r="G2468" t="s">
        <v>1</v>
      </c>
      <c r="H2468" t="s">
        <v>206</v>
      </c>
      <c r="K2468" t="s">
        <v>185</v>
      </c>
      <c r="L2468" t="s">
        <v>122</v>
      </c>
      <c r="M2468" s="14">
        <v>44328</v>
      </c>
      <c r="N2468" s="14">
        <v>44328</v>
      </c>
      <c r="O2468">
        <v>0</v>
      </c>
      <c r="P2468">
        <v>-226.58</v>
      </c>
      <c r="R2468">
        <v>2221511000</v>
      </c>
      <c r="S2468">
        <v>161600000</v>
      </c>
      <c r="V2468" t="s">
        <v>130</v>
      </c>
      <c r="W2468" t="s">
        <v>198</v>
      </c>
      <c r="X2468" t="s">
        <v>119</v>
      </c>
      <c r="Y2468">
        <v>5</v>
      </c>
      <c r="Z2468">
        <v>5</v>
      </c>
      <c r="AA2468">
        <v>2021</v>
      </c>
      <c r="AB2468">
        <v>226.58</v>
      </c>
      <c r="AC2468" t="s">
        <v>11</v>
      </c>
      <c r="AD2468" t="s">
        <v>16</v>
      </c>
      <c r="AE2468">
        <v>2021</v>
      </c>
      <c r="AF2468">
        <v>2021</v>
      </c>
      <c r="AU2468"/>
    </row>
    <row r="2469" spans="1:47" x14ac:dyDescent="0.35">
      <c r="A2469" t="s">
        <v>133</v>
      </c>
      <c r="B2469" t="s">
        <v>41</v>
      </c>
      <c r="C2469" t="s">
        <v>149</v>
      </c>
      <c r="D2469" t="s">
        <v>150</v>
      </c>
      <c r="E2469" t="s">
        <v>121</v>
      </c>
      <c r="G2469" t="s">
        <v>1</v>
      </c>
      <c r="H2469" t="s">
        <v>206</v>
      </c>
      <c r="K2469" t="s">
        <v>185</v>
      </c>
      <c r="L2469" t="s">
        <v>122</v>
      </c>
      <c r="M2469" s="14">
        <v>44328</v>
      </c>
      <c r="N2469" s="14">
        <v>44328</v>
      </c>
      <c r="O2469">
        <v>0</v>
      </c>
      <c r="P2469">
        <v>-321918.99</v>
      </c>
      <c r="R2469">
        <v>2220110000</v>
      </c>
      <c r="S2469">
        <v>161001000</v>
      </c>
      <c r="V2469" t="s">
        <v>133</v>
      </c>
      <c r="W2469" t="s">
        <v>195</v>
      </c>
      <c r="X2469" t="s">
        <v>134</v>
      </c>
      <c r="Y2469">
        <v>5</v>
      </c>
      <c r="Z2469">
        <v>5</v>
      </c>
      <c r="AA2469">
        <v>2021</v>
      </c>
      <c r="AB2469">
        <v>321918.99</v>
      </c>
      <c r="AC2469" t="s">
        <v>11</v>
      </c>
      <c r="AD2469" t="s">
        <v>242</v>
      </c>
      <c r="AE2469">
        <v>2021</v>
      </c>
      <c r="AF2469">
        <v>2021</v>
      </c>
      <c r="AU2469"/>
    </row>
    <row r="2470" spans="1:47" x14ac:dyDescent="0.35">
      <c r="A2470" t="s">
        <v>187</v>
      </c>
      <c r="B2470" t="s">
        <v>65</v>
      </c>
      <c r="C2470" t="s">
        <v>149</v>
      </c>
      <c r="D2470" t="s">
        <v>150</v>
      </c>
      <c r="E2470" t="s">
        <v>121</v>
      </c>
      <c r="G2470" t="s">
        <v>1</v>
      </c>
      <c r="H2470" t="s">
        <v>206</v>
      </c>
      <c r="K2470" t="s">
        <v>185</v>
      </c>
      <c r="L2470" t="s">
        <v>122</v>
      </c>
      <c r="M2470" s="14">
        <v>44328</v>
      </c>
      <c r="N2470" s="14">
        <v>44328</v>
      </c>
      <c r="O2470">
        <v>0</v>
      </c>
      <c r="P2470">
        <v>-311.07</v>
      </c>
      <c r="R2470">
        <v>2220316000</v>
      </c>
      <c r="S2470">
        <v>161004000</v>
      </c>
      <c r="V2470" t="s">
        <v>187</v>
      </c>
      <c r="W2470" t="s">
        <v>241</v>
      </c>
      <c r="X2470" t="s">
        <v>140</v>
      </c>
      <c r="Y2470">
        <v>5</v>
      </c>
      <c r="Z2470">
        <v>5</v>
      </c>
      <c r="AA2470">
        <v>2021</v>
      </c>
      <c r="AB2470">
        <v>311.07</v>
      </c>
      <c r="AC2470" t="s">
        <v>11</v>
      </c>
      <c r="AD2470" t="s">
        <v>16</v>
      </c>
      <c r="AE2470">
        <v>2021</v>
      </c>
      <c r="AF2470">
        <v>2021</v>
      </c>
      <c r="AU2470"/>
    </row>
    <row r="2471" spans="1:47" x14ac:dyDescent="0.35">
      <c r="A2471" t="s">
        <v>193</v>
      </c>
      <c r="B2471" t="s">
        <v>29</v>
      </c>
      <c r="C2471" t="s">
        <v>149</v>
      </c>
      <c r="D2471" t="s">
        <v>159</v>
      </c>
      <c r="E2471" t="s">
        <v>162</v>
      </c>
      <c r="G2471" t="s">
        <v>1</v>
      </c>
      <c r="K2471" t="s">
        <v>185</v>
      </c>
      <c r="L2471" t="s">
        <v>122</v>
      </c>
      <c r="M2471" s="14">
        <v>44328</v>
      </c>
      <c r="N2471" s="14">
        <v>44328</v>
      </c>
      <c r="O2471">
        <v>0</v>
      </c>
      <c r="P2471">
        <v>161.9</v>
      </c>
      <c r="R2471">
        <v>2110700000</v>
      </c>
      <c r="S2471">
        <v>162700000</v>
      </c>
      <c r="V2471" t="s">
        <v>193</v>
      </c>
      <c r="W2471" t="s">
        <v>200</v>
      </c>
      <c r="X2471" t="s">
        <v>161</v>
      </c>
      <c r="Y2471">
        <v>5</v>
      </c>
      <c r="Z2471">
        <v>5</v>
      </c>
      <c r="AA2471">
        <v>2021</v>
      </c>
      <c r="AB2471">
        <v>161.9</v>
      </c>
      <c r="AC2471" t="s">
        <v>11</v>
      </c>
      <c r="AD2471" t="s">
        <v>72</v>
      </c>
      <c r="AE2471">
        <v>2021</v>
      </c>
      <c r="AF2471">
        <v>2021</v>
      </c>
      <c r="AU2471"/>
    </row>
    <row r="2472" spans="1:47" x14ac:dyDescent="0.35">
      <c r="A2472" t="s">
        <v>193</v>
      </c>
      <c r="B2472" t="s">
        <v>29</v>
      </c>
      <c r="C2472" t="s">
        <v>149</v>
      </c>
      <c r="D2472" t="s">
        <v>159</v>
      </c>
      <c r="E2472" t="s">
        <v>162</v>
      </c>
      <c r="G2472" t="s">
        <v>1</v>
      </c>
      <c r="K2472" t="s">
        <v>185</v>
      </c>
      <c r="L2472" t="s">
        <v>122</v>
      </c>
      <c r="M2472" s="14">
        <v>44328</v>
      </c>
      <c r="N2472" s="14">
        <v>44328</v>
      </c>
      <c r="O2472">
        <v>0</v>
      </c>
      <c r="P2472">
        <v>71.430000000000007</v>
      </c>
      <c r="R2472">
        <v>2110700000</v>
      </c>
      <c r="S2472">
        <v>161900000</v>
      </c>
      <c r="V2472" t="s">
        <v>193</v>
      </c>
      <c r="W2472" t="s">
        <v>199</v>
      </c>
      <c r="X2472" t="s">
        <v>161</v>
      </c>
      <c r="Y2472">
        <v>5</v>
      </c>
      <c r="Z2472">
        <v>5</v>
      </c>
      <c r="AA2472">
        <v>2021</v>
      </c>
      <c r="AB2472">
        <v>71.430000000000007</v>
      </c>
      <c r="AC2472" t="s">
        <v>11</v>
      </c>
      <c r="AD2472" t="s">
        <v>72</v>
      </c>
      <c r="AE2472">
        <v>2021</v>
      </c>
      <c r="AF2472">
        <v>2021</v>
      </c>
      <c r="AU2472"/>
    </row>
    <row r="2473" spans="1:47" x14ac:dyDescent="0.35">
      <c r="A2473" t="s">
        <v>193</v>
      </c>
      <c r="B2473" t="s">
        <v>29</v>
      </c>
      <c r="C2473" t="s">
        <v>149</v>
      </c>
      <c r="D2473" t="s">
        <v>159</v>
      </c>
      <c r="E2473" t="s">
        <v>162</v>
      </c>
      <c r="G2473" t="s">
        <v>1</v>
      </c>
      <c r="K2473" t="s">
        <v>185</v>
      </c>
      <c r="L2473" t="s">
        <v>122</v>
      </c>
      <c r="M2473" s="14">
        <v>44328</v>
      </c>
      <c r="N2473" s="14">
        <v>44328</v>
      </c>
      <c r="O2473">
        <v>0</v>
      </c>
      <c r="P2473">
        <v>71.430000000000007</v>
      </c>
      <c r="R2473">
        <v>2110700000</v>
      </c>
      <c r="S2473">
        <v>162800000</v>
      </c>
      <c r="V2473" t="s">
        <v>193</v>
      </c>
      <c r="W2473" t="s">
        <v>204</v>
      </c>
      <c r="X2473" t="s">
        <v>161</v>
      </c>
      <c r="Y2473">
        <v>5</v>
      </c>
      <c r="Z2473">
        <v>5</v>
      </c>
      <c r="AA2473">
        <v>2021</v>
      </c>
      <c r="AB2473">
        <v>71.430000000000007</v>
      </c>
      <c r="AC2473" t="s">
        <v>11</v>
      </c>
      <c r="AD2473" t="s">
        <v>72</v>
      </c>
      <c r="AE2473">
        <v>2021</v>
      </c>
      <c r="AF2473">
        <v>2021</v>
      </c>
      <c r="AU2473"/>
    </row>
    <row r="2474" spans="1:47" x14ac:dyDescent="0.35">
      <c r="A2474" t="s">
        <v>193</v>
      </c>
      <c r="B2474" t="s">
        <v>29</v>
      </c>
      <c r="C2474" t="s">
        <v>149</v>
      </c>
      <c r="D2474" t="s">
        <v>159</v>
      </c>
      <c r="E2474" t="s">
        <v>162</v>
      </c>
      <c r="G2474" t="s">
        <v>1</v>
      </c>
      <c r="K2474" t="s">
        <v>185</v>
      </c>
      <c r="L2474" t="s">
        <v>122</v>
      </c>
      <c r="M2474" s="14">
        <v>44328</v>
      </c>
      <c r="N2474" s="14">
        <v>44328</v>
      </c>
      <c r="O2474">
        <v>0</v>
      </c>
      <c r="P2474">
        <v>119.05</v>
      </c>
      <c r="R2474">
        <v>2110700000</v>
      </c>
      <c r="S2474">
        <v>162300000</v>
      </c>
      <c r="V2474" t="s">
        <v>193</v>
      </c>
      <c r="W2474" t="s">
        <v>209</v>
      </c>
      <c r="X2474" t="s">
        <v>161</v>
      </c>
      <c r="Y2474">
        <v>5</v>
      </c>
      <c r="Z2474">
        <v>5</v>
      </c>
      <c r="AA2474">
        <v>2021</v>
      </c>
      <c r="AB2474">
        <v>119.05</v>
      </c>
      <c r="AC2474" t="s">
        <v>11</v>
      </c>
      <c r="AD2474" t="s">
        <v>72</v>
      </c>
      <c r="AE2474">
        <v>2021</v>
      </c>
      <c r="AF2474">
        <v>2021</v>
      </c>
      <c r="AU2474"/>
    </row>
    <row r="2475" spans="1:47" x14ac:dyDescent="0.35">
      <c r="A2475" t="s">
        <v>188</v>
      </c>
      <c r="B2475" t="s">
        <v>31</v>
      </c>
      <c r="C2475" t="s">
        <v>149</v>
      </c>
      <c r="D2475" t="s">
        <v>159</v>
      </c>
      <c r="E2475" t="s">
        <v>162</v>
      </c>
      <c r="G2475" t="s">
        <v>1</v>
      </c>
      <c r="K2475" t="s">
        <v>185</v>
      </c>
      <c r="L2475" t="s">
        <v>122</v>
      </c>
      <c r="M2475" s="14">
        <v>44328</v>
      </c>
      <c r="N2475" s="14">
        <v>44328</v>
      </c>
      <c r="O2475">
        <v>0</v>
      </c>
      <c r="P2475">
        <v>133.33000000000001</v>
      </c>
      <c r="R2475">
        <v>2111070000</v>
      </c>
      <c r="S2475">
        <v>162300000</v>
      </c>
      <c r="V2475" t="s">
        <v>188</v>
      </c>
      <c r="W2475" t="s">
        <v>209</v>
      </c>
      <c r="X2475" t="s">
        <v>190</v>
      </c>
      <c r="Y2475">
        <v>5</v>
      </c>
      <c r="Z2475">
        <v>5</v>
      </c>
      <c r="AA2475">
        <v>2021</v>
      </c>
      <c r="AB2475">
        <v>133.33000000000001</v>
      </c>
      <c r="AC2475" t="s">
        <v>11</v>
      </c>
      <c r="AD2475" t="s">
        <v>72</v>
      </c>
      <c r="AE2475">
        <v>2021</v>
      </c>
      <c r="AF2475">
        <v>2021</v>
      </c>
      <c r="AU2475"/>
    </row>
    <row r="2476" spans="1:47" x14ac:dyDescent="0.35">
      <c r="A2476" t="s">
        <v>160</v>
      </c>
      <c r="B2476" t="s">
        <v>50</v>
      </c>
      <c r="C2476" t="s">
        <v>149</v>
      </c>
      <c r="D2476" t="s">
        <v>159</v>
      </c>
      <c r="E2476" t="s">
        <v>162</v>
      </c>
      <c r="G2476" t="s">
        <v>1</v>
      </c>
      <c r="K2476" t="s">
        <v>185</v>
      </c>
      <c r="L2476" t="s">
        <v>122</v>
      </c>
      <c r="M2476" s="14">
        <v>44328</v>
      </c>
      <c r="N2476" s="14">
        <v>44328</v>
      </c>
      <c r="O2476">
        <v>0</v>
      </c>
      <c r="P2476">
        <v>10.53</v>
      </c>
      <c r="R2476">
        <v>2110672000</v>
      </c>
      <c r="S2476">
        <v>162300000</v>
      </c>
      <c r="V2476" t="s">
        <v>160</v>
      </c>
      <c r="W2476" t="s">
        <v>209</v>
      </c>
      <c r="X2476" t="s">
        <v>161</v>
      </c>
      <c r="Y2476">
        <v>5</v>
      </c>
      <c r="Z2476">
        <v>5</v>
      </c>
      <c r="AA2476">
        <v>2021</v>
      </c>
      <c r="AB2476">
        <v>10.53</v>
      </c>
      <c r="AC2476" t="s">
        <v>11</v>
      </c>
      <c r="AD2476" t="s">
        <v>72</v>
      </c>
      <c r="AE2476">
        <v>2021</v>
      </c>
      <c r="AF2476">
        <v>2021</v>
      </c>
      <c r="AU2476"/>
    </row>
    <row r="2477" spans="1:47" x14ac:dyDescent="0.35">
      <c r="A2477" t="s">
        <v>193</v>
      </c>
      <c r="B2477" t="s">
        <v>29</v>
      </c>
      <c r="C2477" t="s">
        <v>149</v>
      </c>
      <c r="D2477" t="s">
        <v>159</v>
      </c>
      <c r="E2477" t="s">
        <v>162</v>
      </c>
      <c r="G2477" t="s">
        <v>1</v>
      </c>
      <c r="K2477" t="s">
        <v>185</v>
      </c>
      <c r="L2477" t="s">
        <v>122</v>
      </c>
      <c r="M2477" s="14">
        <v>44328</v>
      </c>
      <c r="N2477" s="14">
        <v>44328</v>
      </c>
      <c r="O2477">
        <v>0</v>
      </c>
      <c r="P2477">
        <v>238.1</v>
      </c>
      <c r="R2477">
        <v>2110700000</v>
      </c>
      <c r="S2477">
        <v>161900000</v>
      </c>
      <c r="V2477" t="s">
        <v>193</v>
      </c>
      <c r="W2477" t="s">
        <v>199</v>
      </c>
      <c r="X2477" t="s">
        <v>161</v>
      </c>
      <c r="Y2477">
        <v>5</v>
      </c>
      <c r="Z2477">
        <v>5</v>
      </c>
      <c r="AA2477">
        <v>2021</v>
      </c>
      <c r="AB2477">
        <v>238.1</v>
      </c>
      <c r="AC2477" t="s">
        <v>11</v>
      </c>
      <c r="AD2477" t="s">
        <v>72</v>
      </c>
      <c r="AE2477">
        <v>2021</v>
      </c>
      <c r="AF2477">
        <v>2021</v>
      </c>
      <c r="AU2477"/>
    </row>
    <row r="2478" spans="1:47" x14ac:dyDescent="0.35">
      <c r="A2478" t="s">
        <v>193</v>
      </c>
      <c r="B2478" t="s">
        <v>29</v>
      </c>
      <c r="C2478" t="s">
        <v>149</v>
      </c>
      <c r="D2478" t="s">
        <v>159</v>
      </c>
      <c r="E2478" t="s">
        <v>162</v>
      </c>
      <c r="G2478" t="s">
        <v>1</v>
      </c>
      <c r="K2478" t="s">
        <v>185</v>
      </c>
      <c r="L2478" t="s">
        <v>122</v>
      </c>
      <c r="M2478" s="14">
        <v>44328</v>
      </c>
      <c r="N2478" s="14">
        <v>44328</v>
      </c>
      <c r="O2478">
        <v>0</v>
      </c>
      <c r="P2478">
        <v>186.34</v>
      </c>
      <c r="R2478">
        <v>2110700000</v>
      </c>
      <c r="S2478">
        <v>161900000</v>
      </c>
      <c r="V2478" t="s">
        <v>193</v>
      </c>
      <c r="W2478" t="s">
        <v>199</v>
      </c>
      <c r="X2478" t="s">
        <v>161</v>
      </c>
      <c r="Y2478">
        <v>5</v>
      </c>
      <c r="Z2478">
        <v>5</v>
      </c>
      <c r="AA2478">
        <v>2021</v>
      </c>
      <c r="AB2478">
        <v>186.34</v>
      </c>
      <c r="AC2478" t="s">
        <v>11</v>
      </c>
      <c r="AD2478" t="s">
        <v>72</v>
      </c>
      <c r="AE2478">
        <v>2021</v>
      </c>
      <c r="AF2478">
        <v>2021</v>
      </c>
      <c r="AU2478"/>
    </row>
    <row r="2479" spans="1:47" x14ac:dyDescent="0.35">
      <c r="A2479" t="s">
        <v>160</v>
      </c>
      <c r="B2479" t="s">
        <v>25</v>
      </c>
      <c r="C2479" t="s">
        <v>149</v>
      </c>
      <c r="D2479" t="s">
        <v>159</v>
      </c>
      <c r="E2479" t="s">
        <v>162</v>
      </c>
      <c r="G2479" t="s">
        <v>1</v>
      </c>
      <c r="K2479" t="s">
        <v>185</v>
      </c>
      <c r="L2479" t="s">
        <v>122</v>
      </c>
      <c r="M2479" s="14">
        <v>44328</v>
      </c>
      <c r="N2479" s="14">
        <v>44328</v>
      </c>
      <c r="O2479">
        <v>0</v>
      </c>
      <c r="P2479">
        <v>118.62</v>
      </c>
      <c r="R2479">
        <v>2110672000</v>
      </c>
      <c r="S2479">
        <v>161300000</v>
      </c>
      <c r="V2479" t="s">
        <v>160</v>
      </c>
      <c r="W2479" t="s">
        <v>192</v>
      </c>
      <c r="X2479" t="s">
        <v>161</v>
      </c>
      <c r="Y2479">
        <v>5</v>
      </c>
      <c r="Z2479">
        <v>5</v>
      </c>
      <c r="AA2479">
        <v>2021</v>
      </c>
      <c r="AB2479">
        <v>118.62</v>
      </c>
      <c r="AC2479" t="s">
        <v>11</v>
      </c>
      <c r="AD2479" t="s">
        <v>72</v>
      </c>
      <c r="AE2479">
        <v>2021</v>
      </c>
      <c r="AF2479">
        <v>2021</v>
      </c>
      <c r="AU2479"/>
    </row>
    <row r="2480" spans="1:47" x14ac:dyDescent="0.35">
      <c r="A2480" t="s">
        <v>123</v>
      </c>
      <c r="B2480" t="s">
        <v>47</v>
      </c>
      <c r="C2480" t="s">
        <v>149</v>
      </c>
      <c r="D2480" t="s">
        <v>150</v>
      </c>
      <c r="E2480" t="s">
        <v>121</v>
      </c>
      <c r="G2480" t="s">
        <v>1</v>
      </c>
      <c r="H2480" t="s">
        <v>206</v>
      </c>
      <c r="K2480" t="s">
        <v>185</v>
      </c>
      <c r="L2480" t="s">
        <v>122</v>
      </c>
      <c r="M2480" s="14">
        <v>44328</v>
      </c>
      <c r="N2480" s="14">
        <v>44328</v>
      </c>
      <c r="O2480">
        <v>0</v>
      </c>
      <c r="P2480">
        <v>-53731.05</v>
      </c>
      <c r="R2480">
        <v>2220913000</v>
      </c>
      <c r="S2480">
        <v>161001000</v>
      </c>
      <c r="V2480" t="s">
        <v>123</v>
      </c>
      <c r="W2480" t="s">
        <v>195</v>
      </c>
      <c r="X2480" t="s">
        <v>124</v>
      </c>
      <c r="Y2480">
        <v>5</v>
      </c>
      <c r="Z2480">
        <v>5</v>
      </c>
      <c r="AA2480">
        <v>2021</v>
      </c>
      <c r="AB2480">
        <v>53731.05</v>
      </c>
      <c r="AC2480" t="s">
        <v>11</v>
      </c>
      <c r="AD2480" t="s">
        <v>16</v>
      </c>
      <c r="AE2480">
        <v>2021</v>
      </c>
      <c r="AF2480">
        <v>2021</v>
      </c>
      <c r="AU2480"/>
    </row>
    <row r="2481" spans="1:47" x14ac:dyDescent="0.35">
      <c r="A2481" t="s">
        <v>191</v>
      </c>
      <c r="C2481" t="s">
        <v>149</v>
      </c>
      <c r="D2481" t="s">
        <v>150</v>
      </c>
      <c r="E2481" t="s">
        <v>121</v>
      </c>
      <c r="G2481" t="s">
        <v>1</v>
      </c>
      <c r="J2481" t="s">
        <v>5</v>
      </c>
      <c r="K2481" t="s">
        <v>185</v>
      </c>
      <c r="L2481" t="s">
        <v>122</v>
      </c>
      <c r="M2481" s="14">
        <v>44328</v>
      </c>
      <c r="N2481" s="14">
        <v>44328</v>
      </c>
      <c r="O2481">
        <v>0</v>
      </c>
      <c r="P2481">
        <v>7142.86</v>
      </c>
      <c r="R2481">
        <v>2220320900</v>
      </c>
      <c r="S2481">
        <v>161002000</v>
      </c>
      <c r="V2481" t="s">
        <v>191</v>
      </c>
      <c r="W2481" t="s">
        <v>202</v>
      </c>
      <c r="X2481" t="s">
        <v>135</v>
      </c>
      <c r="Y2481">
        <v>5</v>
      </c>
      <c r="Z2481">
        <v>5</v>
      </c>
      <c r="AA2481">
        <v>2021</v>
      </c>
      <c r="AB2481">
        <v>-7142.86</v>
      </c>
      <c r="AC2481" t="s">
        <v>11</v>
      </c>
      <c r="AD2481" t="s">
        <v>72</v>
      </c>
      <c r="AE2481">
        <v>2021</v>
      </c>
      <c r="AF2481">
        <v>2021</v>
      </c>
      <c r="AU2481"/>
    </row>
    <row r="2482" spans="1:47" x14ac:dyDescent="0.35">
      <c r="A2482" t="s">
        <v>138</v>
      </c>
      <c r="C2482" t="s">
        <v>149</v>
      </c>
      <c r="D2482" t="s">
        <v>150</v>
      </c>
      <c r="E2482" t="s">
        <v>121</v>
      </c>
      <c r="G2482" t="s">
        <v>1</v>
      </c>
      <c r="J2482" t="s">
        <v>5</v>
      </c>
      <c r="K2482" t="s">
        <v>185</v>
      </c>
      <c r="L2482" t="s">
        <v>122</v>
      </c>
      <c r="M2482" s="14">
        <v>44328</v>
      </c>
      <c r="N2482" s="14">
        <v>44328</v>
      </c>
      <c r="O2482">
        <v>0</v>
      </c>
      <c r="P2482">
        <v>1857142.86</v>
      </c>
      <c r="R2482">
        <v>2220200000</v>
      </c>
      <c r="S2482">
        <v>161002000</v>
      </c>
      <c r="V2482" t="s">
        <v>138</v>
      </c>
      <c r="W2482" t="s">
        <v>202</v>
      </c>
      <c r="X2482" t="s">
        <v>139</v>
      </c>
      <c r="Y2482">
        <v>5</v>
      </c>
      <c r="Z2482">
        <v>5</v>
      </c>
      <c r="AA2482">
        <v>2021</v>
      </c>
      <c r="AB2482">
        <v>-1857142.86</v>
      </c>
      <c r="AC2482" t="s">
        <v>11</v>
      </c>
      <c r="AD2482" t="s">
        <v>72</v>
      </c>
      <c r="AE2482">
        <v>2021</v>
      </c>
      <c r="AF2482">
        <v>2021</v>
      </c>
      <c r="AU2482"/>
    </row>
    <row r="2483" spans="1:47" x14ac:dyDescent="0.35">
      <c r="A2483" t="s">
        <v>133</v>
      </c>
      <c r="C2483" t="s">
        <v>149</v>
      </c>
      <c r="D2483" t="s">
        <v>150</v>
      </c>
      <c r="E2483" t="s">
        <v>121</v>
      </c>
      <c r="G2483" t="s">
        <v>1</v>
      </c>
      <c r="J2483" t="s">
        <v>5</v>
      </c>
      <c r="K2483" t="s">
        <v>185</v>
      </c>
      <c r="L2483" t="s">
        <v>122</v>
      </c>
      <c r="M2483" s="14">
        <v>44328</v>
      </c>
      <c r="N2483" s="14">
        <v>44328</v>
      </c>
      <c r="O2483">
        <v>0</v>
      </c>
      <c r="P2483">
        <v>5476190.4800000004</v>
      </c>
      <c r="R2483">
        <v>2220110000</v>
      </c>
      <c r="S2483">
        <v>161002000</v>
      </c>
      <c r="V2483" t="s">
        <v>133</v>
      </c>
      <c r="W2483" t="s">
        <v>202</v>
      </c>
      <c r="X2483" t="s">
        <v>134</v>
      </c>
      <c r="Y2483">
        <v>5</v>
      </c>
      <c r="Z2483">
        <v>5</v>
      </c>
      <c r="AA2483">
        <v>2021</v>
      </c>
      <c r="AB2483">
        <v>-5476190.4800000004</v>
      </c>
      <c r="AC2483" t="s">
        <v>11</v>
      </c>
      <c r="AD2483" t="s">
        <v>72</v>
      </c>
      <c r="AE2483">
        <v>2021</v>
      </c>
      <c r="AF2483">
        <v>2021</v>
      </c>
      <c r="AU2483"/>
    </row>
    <row r="2484" spans="1:47" x14ac:dyDescent="0.35">
      <c r="A2484" t="s">
        <v>191</v>
      </c>
      <c r="B2484" t="s">
        <v>45</v>
      </c>
      <c r="C2484" t="s">
        <v>149</v>
      </c>
      <c r="D2484" t="s">
        <v>150</v>
      </c>
      <c r="E2484" t="s">
        <v>121</v>
      </c>
      <c r="G2484" t="s">
        <v>1</v>
      </c>
      <c r="H2484" t="s">
        <v>206</v>
      </c>
      <c r="K2484" t="s">
        <v>185</v>
      </c>
      <c r="L2484" t="s">
        <v>122</v>
      </c>
      <c r="M2484" s="14">
        <v>44329</v>
      </c>
      <c r="N2484" s="14">
        <v>44329</v>
      </c>
      <c r="O2484">
        <v>0</v>
      </c>
      <c r="P2484">
        <v>-7142.86</v>
      </c>
      <c r="R2484">
        <v>2220320900</v>
      </c>
      <c r="S2484">
        <v>161001000</v>
      </c>
      <c r="V2484" t="s">
        <v>191</v>
      </c>
      <c r="W2484" t="s">
        <v>195</v>
      </c>
      <c r="X2484" t="s">
        <v>135</v>
      </c>
      <c r="Y2484">
        <v>5</v>
      </c>
      <c r="Z2484">
        <v>5</v>
      </c>
      <c r="AA2484">
        <v>2021</v>
      </c>
      <c r="AB2484">
        <v>7142.86</v>
      </c>
      <c r="AC2484" t="s">
        <v>11</v>
      </c>
      <c r="AD2484" t="s">
        <v>16</v>
      </c>
      <c r="AE2484">
        <v>2021</v>
      </c>
      <c r="AF2484">
        <v>2021</v>
      </c>
      <c r="AU2484"/>
    </row>
    <row r="2485" spans="1:47" x14ac:dyDescent="0.35">
      <c r="A2485" t="s">
        <v>160</v>
      </c>
      <c r="B2485" t="s">
        <v>25</v>
      </c>
      <c r="C2485" t="s">
        <v>149</v>
      </c>
      <c r="D2485" t="s">
        <v>159</v>
      </c>
      <c r="E2485" t="s">
        <v>162</v>
      </c>
      <c r="G2485" t="s">
        <v>1</v>
      </c>
      <c r="K2485" t="s">
        <v>185</v>
      </c>
      <c r="L2485" t="s">
        <v>122</v>
      </c>
      <c r="M2485" s="14">
        <v>44329</v>
      </c>
      <c r="N2485" s="14">
        <v>44329</v>
      </c>
      <c r="O2485">
        <v>0</v>
      </c>
      <c r="P2485">
        <v>50.56</v>
      </c>
      <c r="R2485">
        <v>2110672000</v>
      </c>
      <c r="S2485">
        <v>161600000</v>
      </c>
      <c r="V2485" t="s">
        <v>160</v>
      </c>
      <c r="W2485" t="s">
        <v>198</v>
      </c>
      <c r="X2485" t="s">
        <v>161</v>
      </c>
      <c r="Y2485">
        <v>5</v>
      </c>
      <c r="Z2485">
        <v>5</v>
      </c>
      <c r="AA2485">
        <v>2021</v>
      </c>
      <c r="AB2485">
        <v>50.56</v>
      </c>
      <c r="AC2485" t="s">
        <v>11</v>
      </c>
      <c r="AD2485" t="s">
        <v>72</v>
      </c>
      <c r="AE2485">
        <v>2021</v>
      </c>
      <c r="AF2485">
        <v>2021</v>
      </c>
      <c r="AU2485"/>
    </row>
    <row r="2486" spans="1:47" x14ac:dyDescent="0.35">
      <c r="A2486" t="s">
        <v>138</v>
      </c>
      <c r="B2486" t="s">
        <v>44</v>
      </c>
      <c r="C2486" t="s">
        <v>149</v>
      </c>
      <c r="D2486" t="s">
        <v>150</v>
      </c>
      <c r="E2486" t="s">
        <v>121</v>
      </c>
      <c r="G2486" t="s">
        <v>1</v>
      </c>
      <c r="H2486" t="s">
        <v>206</v>
      </c>
      <c r="K2486" t="s">
        <v>185</v>
      </c>
      <c r="L2486" t="s">
        <v>122</v>
      </c>
      <c r="M2486" s="14">
        <v>44329</v>
      </c>
      <c r="N2486" s="14">
        <v>44329</v>
      </c>
      <c r="O2486">
        <v>0</v>
      </c>
      <c r="P2486">
        <v>-1857142.86</v>
      </c>
      <c r="R2486">
        <v>2220200000</v>
      </c>
      <c r="S2486">
        <v>161001000</v>
      </c>
      <c r="V2486" t="s">
        <v>138</v>
      </c>
      <c r="W2486" t="s">
        <v>195</v>
      </c>
      <c r="X2486" t="s">
        <v>139</v>
      </c>
      <c r="Y2486">
        <v>5</v>
      </c>
      <c r="Z2486">
        <v>5</v>
      </c>
      <c r="AA2486">
        <v>2021</v>
      </c>
      <c r="AB2486">
        <v>1857142.86</v>
      </c>
      <c r="AC2486" t="s">
        <v>11</v>
      </c>
      <c r="AD2486" t="s">
        <v>16</v>
      </c>
      <c r="AE2486">
        <v>2021</v>
      </c>
      <c r="AF2486">
        <v>2021</v>
      </c>
      <c r="AU2486"/>
    </row>
    <row r="2487" spans="1:47" x14ac:dyDescent="0.35">
      <c r="A2487" t="s">
        <v>130</v>
      </c>
      <c r="B2487" t="s">
        <v>34</v>
      </c>
      <c r="C2487" t="s">
        <v>149</v>
      </c>
      <c r="D2487" t="s">
        <v>150</v>
      </c>
      <c r="E2487" t="s">
        <v>121</v>
      </c>
      <c r="G2487" t="s">
        <v>1</v>
      </c>
      <c r="H2487" t="s">
        <v>206</v>
      </c>
      <c r="K2487" t="s">
        <v>185</v>
      </c>
      <c r="L2487" t="s">
        <v>122</v>
      </c>
      <c r="M2487" s="14">
        <v>44329</v>
      </c>
      <c r="N2487" s="14">
        <v>44329</v>
      </c>
      <c r="O2487">
        <v>0</v>
      </c>
      <c r="P2487">
        <v>-7.52</v>
      </c>
      <c r="R2487">
        <v>2221511000</v>
      </c>
      <c r="S2487">
        <v>162000000</v>
      </c>
      <c r="V2487" t="s">
        <v>130</v>
      </c>
      <c r="W2487" t="s">
        <v>205</v>
      </c>
      <c r="X2487" t="s">
        <v>119</v>
      </c>
      <c r="Y2487">
        <v>5</v>
      </c>
      <c r="Z2487">
        <v>5</v>
      </c>
      <c r="AA2487">
        <v>2021</v>
      </c>
      <c r="AB2487">
        <v>7.52</v>
      </c>
      <c r="AC2487" t="s">
        <v>11</v>
      </c>
      <c r="AD2487" t="s">
        <v>16</v>
      </c>
      <c r="AE2487">
        <v>2021</v>
      </c>
      <c r="AF2487">
        <v>2021</v>
      </c>
      <c r="AU2487"/>
    </row>
    <row r="2488" spans="1:47" x14ac:dyDescent="0.35">
      <c r="A2488" t="s">
        <v>160</v>
      </c>
      <c r="B2488" t="s">
        <v>25</v>
      </c>
      <c r="C2488" t="s">
        <v>149</v>
      </c>
      <c r="D2488" t="s">
        <v>159</v>
      </c>
      <c r="E2488" t="s">
        <v>162</v>
      </c>
      <c r="G2488" t="s">
        <v>1</v>
      </c>
      <c r="K2488" t="s">
        <v>185</v>
      </c>
      <c r="L2488" t="s">
        <v>122</v>
      </c>
      <c r="M2488" s="14">
        <v>44329</v>
      </c>
      <c r="N2488" s="14">
        <v>44329</v>
      </c>
      <c r="O2488">
        <v>0</v>
      </c>
      <c r="P2488">
        <v>79.290000000000006</v>
      </c>
      <c r="R2488">
        <v>2110672000</v>
      </c>
      <c r="S2488">
        <v>161300000</v>
      </c>
      <c r="V2488" t="s">
        <v>160</v>
      </c>
      <c r="W2488" t="s">
        <v>192</v>
      </c>
      <c r="X2488" t="s">
        <v>161</v>
      </c>
      <c r="Y2488">
        <v>5</v>
      </c>
      <c r="Z2488">
        <v>5</v>
      </c>
      <c r="AA2488">
        <v>2021</v>
      </c>
      <c r="AB2488">
        <v>79.290000000000006</v>
      </c>
      <c r="AC2488" t="s">
        <v>11</v>
      </c>
      <c r="AD2488" t="s">
        <v>72</v>
      </c>
      <c r="AE2488">
        <v>2021</v>
      </c>
      <c r="AF2488">
        <v>2021</v>
      </c>
      <c r="AU2488"/>
    </row>
    <row r="2489" spans="1:47" x14ac:dyDescent="0.35">
      <c r="A2489" t="s">
        <v>193</v>
      </c>
      <c r="B2489" t="s">
        <v>29</v>
      </c>
      <c r="C2489" t="s">
        <v>149</v>
      </c>
      <c r="D2489" t="s">
        <v>159</v>
      </c>
      <c r="E2489" t="s">
        <v>162</v>
      </c>
      <c r="G2489" t="s">
        <v>1</v>
      </c>
      <c r="K2489" t="s">
        <v>185</v>
      </c>
      <c r="L2489" t="s">
        <v>122</v>
      </c>
      <c r="M2489" s="14">
        <v>44329</v>
      </c>
      <c r="N2489" s="14">
        <v>44329</v>
      </c>
      <c r="O2489">
        <v>0</v>
      </c>
      <c r="P2489">
        <v>476.19</v>
      </c>
      <c r="R2489">
        <v>2110700000</v>
      </c>
      <c r="S2489">
        <v>161020000</v>
      </c>
      <c r="V2489" t="s">
        <v>193</v>
      </c>
      <c r="W2489" t="s">
        <v>194</v>
      </c>
      <c r="X2489" t="s">
        <v>161</v>
      </c>
      <c r="Y2489">
        <v>5</v>
      </c>
      <c r="Z2489">
        <v>5</v>
      </c>
      <c r="AA2489">
        <v>2021</v>
      </c>
      <c r="AB2489">
        <v>476.19</v>
      </c>
      <c r="AC2489" t="s">
        <v>11</v>
      </c>
      <c r="AD2489" t="s">
        <v>72</v>
      </c>
      <c r="AE2489">
        <v>2021</v>
      </c>
      <c r="AF2489">
        <v>2021</v>
      </c>
      <c r="AU2489"/>
    </row>
    <row r="2490" spans="1:47" x14ac:dyDescent="0.35">
      <c r="A2490" t="s">
        <v>160</v>
      </c>
      <c r="B2490" t="s">
        <v>35</v>
      </c>
      <c r="C2490" t="s">
        <v>149</v>
      </c>
      <c r="D2490" t="s">
        <v>159</v>
      </c>
      <c r="E2490" t="s">
        <v>162</v>
      </c>
      <c r="G2490" t="s">
        <v>1</v>
      </c>
      <c r="K2490" t="s">
        <v>185</v>
      </c>
      <c r="L2490" t="s">
        <v>122</v>
      </c>
      <c r="M2490" s="14">
        <v>44329</v>
      </c>
      <c r="N2490" s="14">
        <v>44329</v>
      </c>
      <c r="O2490">
        <v>0</v>
      </c>
      <c r="P2490">
        <v>803.96</v>
      </c>
      <c r="R2490">
        <v>2110672000</v>
      </c>
      <c r="S2490">
        <v>161020000</v>
      </c>
      <c r="V2490" t="s">
        <v>160</v>
      </c>
      <c r="W2490" t="s">
        <v>194</v>
      </c>
      <c r="X2490" t="s">
        <v>161</v>
      </c>
      <c r="Y2490">
        <v>5</v>
      </c>
      <c r="Z2490">
        <v>5</v>
      </c>
      <c r="AA2490">
        <v>2021</v>
      </c>
      <c r="AB2490">
        <v>803.96</v>
      </c>
      <c r="AC2490" t="s">
        <v>11</v>
      </c>
      <c r="AD2490" t="s">
        <v>72</v>
      </c>
      <c r="AE2490">
        <v>2021</v>
      </c>
      <c r="AF2490">
        <v>2021</v>
      </c>
      <c r="AU2490"/>
    </row>
    <row r="2491" spans="1:47" x14ac:dyDescent="0.35">
      <c r="A2491" t="s">
        <v>193</v>
      </c>
      <c r="B2491" t="s">
        <v>29</v>
      </c>
      <c r="C2491" t="s">
        <v>149</v>
      </c>
      <c r="D2491" t="s">
        <v>159</v>
      </c>
      <c r="E2491" t="s">
        <v>162</v>
      </c>
      <c r="G2491" t="s">
        <v>1</v>
      </c>
      <c r="K2491" t="s">
        <v>185</v>
      </c>
      <c r="L2491" t="s">
        <v>122</v>
      </c>
      <c r="M2491" s="14">
        <v>44329</v>
      </c>
      <c r="N2491" s="14">
        <v>44329</v>
      </c>
      <c r="O2491">
        <v>0</v>
      </c>
      <c r="P2491">
        <v>190.48</v>
      </c>
      <c r="R2491">
        <v>2110700000</v>
      </c>
      <c r="S2491">
        <v>161900000</v>
      </c>
      <c r="V2491" t="s">
        <v>193</v>
      </c>
      <c r="W2491" t="s">
        <v>199</v>
      </c>
      <c r="X2491" t="s">
        <v>161</v>
      </c>
      <c r="Y2491">
        <v>5</v>
      </c>
      <c r="Z2491">
        <v>5</v>
      </c>
      <c r="AA2491">
        <v>2021</v>
      </c>
      <c r="AB2491">
        <v>190.48</v>
      </c>
      <c r="AC2491" t="s">
        <v>11</v>
      </c>
      <c r="AD2491" t="s">
        <v>72</v>
      </c>
      <c r="AE2491">
        <v>2021</v>
      </c>
      <c r="AF2491">
        <v>2021</v>
      </c>
      <c r="AU2491"/>
    </row>
    <row r="2492" spans="1:47" x14ac:dyDescent="0.35">
      <c r="A2492" t="s">
        <v>193</v>
      </c>
      <c r="B2492" t="s">
        <v>29</v>
      </c>
      <c r="C2492" t="s">
        <v>149</v>
      </c>
      <c r="D2492" t="s">
        <v>159</v>
      </c>
      <c r="E2492" t="s">
        <v>162</v>
      </c>
      <c r="G2492" t="s">
        <v>1</v>
      </c>
      <c r="K2492" t="s">
        <v>185</v>
      </c>
      <c r="L2492" t="s">
        <v>122</v>
      </c>
      <c r="M2492" s="14">
        <v>44329</v>
      </c>
      <c r="N2492" s="14">
        <v>44329</v>
      </c>
      <c r="O2492">
        <v>0</v>
      </c>
      <c r="P2492">
        <v>61.9</v>
      </c>
      <c r="R2492">
        <v>2110700000</v>
      </c>
      <c r="S2492">
        <v>162100000</v>
      </c>
      <c r="V2492" t="s">
        <v>193</v>
      </c>
      <c r="W2492" t="s">
        <v>214</v>
      </c>
      <c r="X2492" t="s">
        <v>161</v>
      </c>
      <c r="Y2492">
        <v>5</v>
      </c>
      <c r="Z2492">
        <v>5</v>
      </c>
      <c r="AA2492">
        <v>2021</v>
      </c>
      <c r="AB2492">
        <v>61.9</v>
      </c>
      <c r="AC2492" t="s">
        <v>11</v>
      </c>
      <c r="AD2492" t="s">
        <v>72</v>
      </c>
      <c r="AE2492">
        <v>2021</v>
      </c>
      <c r="AF2492">
        <v>2021</v>
      </c>
      <c r="AU2492"/>
    </row>
    <row r="2493" spans="1:47" x14ac:dyDescent="0.35">
      <c r="A2493" t="s">
        <v>160</v>
      </c>
      <c r="B2493" t="s">
        <v>35</v>
      </c>
      <c r="C2493" t="s">
        <v>149</v>
      </c>
      <c r="D2493" t="s">
        <v>159</v>
      </c>
      <c r="E2493" t="s">
        <v>162</v>
      </c>
      <c r="G2493" t="s">
        <v>1</v>
      </c>
      <c r="K2493" t="s">
        <v>185</v>
      </c>
      <c r="L2493" t="s">
        <v>122</v>
      </c>
      <c r="M2493" s="14">
        <v>44329</v>
      </c>
      <c r="N2493" s="14">
        <v>44329</v>
      </c>
      <c r="O2493">
        <v>0</v>
      </c>
      <c r="P2493">
        <v>515.74</v>
      </c>
      <c r="R2493">
        <v>2110672000</v>
      </c>
      <c r="S2493">
        <v>162700000</v>
      </c>
      <c r="V2493" t="s">
        <v>160</v>
      </c>
      <c r="W2493" t="s">
        <v>200</v>
      </c>
      <c r="X2493" t="s">
        <v>161</v>
      </c>
      <c r="Y2493">
        <v>5</v>
      </c>
      <c r="Z2493">
        <v>5</v>
      </c>
      <c r="AA2493">
        <v>2021</v>
      </c>
      <c r="AB2493">
        <v>515.74</v>
      </c>
      <c r="AC2493" t="s">
        <v>11</v>
      </c>
      <c r="AD2493" t="s">
        <v>72</v>
      </c>
      <c r="AE2493">
        <v>2021</v>
      </c>
      <c r="AF2493">
        <v>2021</v>
      </c>
      <c r="AU2493"/>
    </row>
    <row r="2494" spans="1:47" x14ac:dyDescent="0.35">
      <c r="A2494" t="s">
        <v>160</v>
      </c>
      <c r="B2494" t="s">
        <v>26</v>
      </c>
      <c r="C2494" t="s">
        <v>149</v>
      </c>
      <c r="D2494" t="s">
        <v>159</v>
      </c>
      <c r="E2494" t="s">
        <v>162</v>
      </c>
      <c r="G2494" t="s">
        <v>1</v>
      </c>
      <c r="K2494" t="s">
        <v>185</v>
      </c>
      <c r="L2494" t="s">
        <v>122</v>
      </c>
      <c r="M2494" s="14">
        <v>44329</v>
      </c>
      <c r="N2494" s="14">
        <v>44329</v>
      </c>
      <c r="O2494">
        <v>0</v>
      </c>
      <c r="P2494">
        <v>466.4</v>
      </c>
      <c r="R2494">
        <v>2110672000</v>
      </c>
      <c r="S2494">
        <v>162700000</v>
      </c>
      <c r="V2494" t="s">
        <v>160</v>
      </c>
      <c r="W2494" t="s">
        <v>200</v>
      </c>
      <c r="X2494" t="s">
        <v>161</v>
      </c>
      <c r="Y2494">
        <v>5</v>
      </c>
      <c r="Z2494">
        <v>5</v>
      </c>
      <c r="AA2494">
        <v>2021</v>
      </c>
      <c r="AB2494">
        <v>466.4</v>
      </c>
      <c r="AC2494" t="s">
        <v>11</v>
      </c>
      <c r="AD2494" t="s">
        <v>72</v>
      </c>
      <c r="AE2494">
        <v>2021</v>
      </c>
      <c r="AF2494">
        <v>2021</v>
      </c>
      <c r="AU2494"/>
    </row>
    <row r="2495" spans="1:47" x14ac:dyDescent="0.35">
      <c r="A2495" t="s">
        <v>160</v>
      </c>
      <c r="B2495" t="s">
        <v>25</v>
      </c>
      <c r="C2495" t="s">
        <v>149</v>
      </c>
      <c r="D2495" t="s">
        <v>159</v>
      </c>
      <c r="E2495" t="s">
        <v>162</v>
      </c>
      <c r="G2495" t="s">
        <v>1</v>
      </c>
      <c r="K2495" t="s">
        <v>185</v>
      </c>
      <c r="L2495" t="s">
        <v>122</v>
      </c>
      <c r="M2495" s="14">
        <v>44330</v>
      </c>
      <c r="N2495" s="14">
        <v>44330</v>
      </c>
      <c r="O2495">
        <v>0</v>
      </c>
      <c r="P2495">
        <v>144.27000000000001</v>
      </c>
      <c r="R2495">
        <v>2110672000</v>
      </c>
      <c r="S2495">
        <v>161600000</v>
      </c>
      <c r="V2495" t="s">
        <v>160</v>
      </c>
      <c r="W2495" t="s">
        <v>198</v>
      </c>
      <c r="X2495" t="s">
        <v>161</v>
      </c>
      <c r="Y2495">
        <v>5</v>
      </c>
      <c r="Z2495">
        <v>5</v>
      </c>
      <c r="AA2495">
        <v>2021</v>
      </c>
      <c r="AB2495">
        <v>144.27000000000001</v>
      </c>
      <c r="AC2495" t="s">
        <v>11</v>
      </c>
      <c r="AD2495" t="s">
        <v>72</v>
      </c>
      <c r="AE2495">
        <v>2021</v>
      </c>
      <c r="AF2495">
        <v>2021</v>
      </c>
      <c r="AU2495"/>
    </row>
    <row r="2496" spans="1:47" x14ac:dyDescent="0.35">
      <c r="A2496" t="s">
        <v>160</v>
      </c>
      <c r="B2496" t="s">
        <v>35</v>
      </c>
      <c r="C2496" t="s">
        <v>149</v>
      </c>
      <c r="D2496" t="s">
        <v>159</v>
      </c>
      <c r="E2496" t="s">
        <v>162</v>
      </c>
      <c r="G2496" t="s">
        <v>1</v>
      </c>
      <c r="K2496" t="s">
        <v>185</v>
      </c>
      <c r="L2496" t="s">
        <v>122</v>
      </c>
      <c r="M2496" s="14">
        <v>44330</v>
      </c>
      <c r="N2496" s="14">
        <v>44330</v>
      </c>
      <c r="O2496">
        <v>0</v>
      </c>
      <c r="P2496">
        <v>37.14</v>
      </c>
      <c r="R2496">
        <v>2110672000</v>
      </c>
      <c r="S2496">
        <v>162800000</v>
      </c>
      <c r="V2496" t="s">
        <v>160</v>
      </c>
      <c r="W2496" t="s">
        <v>204</v>
      </c>
      <c r="X2496" t="s">
        <v>161</v>
      </c>
      <c r="Y2496">
        <v>5</v>
      </c>
      <c r="Z2496">
        <v>5</v>
      </c>
      <c r="AA2496">
        <v>2021</v>
      </c>
      <c r="AB2496">
        <v>37.14</v>
      </c>
      <c r="AC2496" t="s">
        <v>11</v>
      </c>
      <c r="AD2496" t="s">
        <v>72</v>
      </c>
      <c r="AE2496">
        <v>2021</v>
      </c>
      <c r="AF2496">
        <v>2021</v>
      </c>
      <c r="AU2496"/>
    </row>
    <row r="2497" spans="1:47" x14ac:dyDescent="0.35">
      <c r="A2497" t="s">
        <v>133</v>
      </c>
      <c r="B2497" t="s">
        <v>42</v>
      </c>
      <c r="C2497" t="s">
        <v>149</v>
      </c>
      <c r="D2497" t="s">
        <v>150</v>
      </c>
      <c r="E2497" t="s">
        <v>121</v>
      </c>
      <c r="G2497" t="s">
        <v>1</v>
      </c>
      <c r="H2497" t="s">
        <v>206</v>
      </c>
      <c r="K2497" t="s">
        <v>185</v>
      </c>
      <c r="L2497" t="s">
        <v>122</v>
      </c>
      <c r="M2497" s="14">
        <v>44330</v>
      </c>
      <c r="N2497" s="14">
        <v>44330</v>
      </c>
      <c r="O2497">
        <v>0</v>
      </c>
      <c r="P2497">
        <v>-58151.99</v>
      </c>
      <c r="R2497">
        <v>2220120000</v>
      </c>
      <c r="S2497">
        <v>161001000</v>
      </c>
      <c r="V2497" t="s">
        <v>133</v>
      </c>
      <c r="W2497" t="s">
        <v>195</v>
      </c>
      <c r="X2497" t="s">
        <v>134</v>
      </c>
      <c r="Y2497">
        <v>5</v>
      </c>
      <c r="Z2497">
        <v>5</v>
      </c>
      <c r="AA2497">
        <v>2021</v>
      </c>
      <c r="AB2497">
        <v>58151.99</v>
      </c>
      <c r="AC2497" t="s">
        <v>11</v>
      </c>
      <c r="AD2497" t="s">
        <v>245</v>
      </c>
      <c r="AE2497">
        <v>2021</v>
      </c>
      <c r="AF2497">
        <v>2021</v>
      </c>
      <c r="AU2497"/>
    </row>
    <row r="2498" spans="1:47" x14ac:dyDescent="0.35">
      <c r="A2498" t="s">
        <v>133</v>
      </c>
      <c r="B2498" t="s">
        <v>43</v>
      </c>
      <c r="C2498" t="s">
        <v>149</v>
      </c>
      <c r="D2498" t="s">
        <v>150</v>
      </c>
      <c r="E2498" t="s">
        <v>121</v>
      </c>
      <c r="G2498" t="s">
        <v>1</v>
      </c>
      <c r="H2498" t="s">
        <v>206</v>
      </c>
      <c r="K2498" t="s">
        <v>185</v>
      </c>
      <c r="L2498" t="s">
        <v>122</v>
      </c>
      <c r="M2498" s="14">
        <v>44330</v>
      </c>
      <c r="N2498" s="14">
        <v>44330</v>
      </c>
      <c r="O2498">
        <v>0</v>
      </c>
      <c r="P2498">
        <v>-28440.1</v>
      </c>
      <c r="R2498">
        <v>2220130000</v>
      </c>
      <c r="S2498">
        <v>161001000</v>
      </c>
      <c r="V2498" t="s">
        <v>133</v>
      </c>
      <c r="W2498" t="s">
        <v>195</v>
      </c>
      <c r="X2498" t="s">
        <v>134</v>
      </c>
      <c r="Y2498">
        <v>5</v>
      </c>
      <c r="Z2498">
        <v>5</v>
      </c>
      <c r="AA2498">
        <v>2021</v>
      </c>
      <c r="AB2498">
        <v>28440.1</v>
      </c>
      <c r="AC2498" t="s">
        <v>11</v>
      </c>
      <c r="AD2498" t="s">
        <v>245</v>
      </c>
      <c r="AE2498">
        <v>2021</v>
      </c>
      <c r="AF2498">
        <v>2021</v>
      </c>
      <c r="AU2498"/>
    </row>
    <row r="2499" spans="1:47" x14ac:dyDescent="0.35">
      <c r="A2499" t="s">
        <v>133</v>
      </c>
      <c r="B2499" t="s">
        <v>41</v>
      </c>
      <c r="C2499" t="s">
        <v>149</v>
      </c>
      <c r="D2499" t="s">
        <v>150</v>
      </c>
      <c r="E2499" t="s">
        <v>121</v>
      </c>
      <c r="G2499" t="s">
        <v>1</v>
      </c>
      <c r="H2499" t="s">
        <v>206</v>
      </c>
      <c r="K2499" t="s">
        <v>185</v>
      </c>
      <c r="L2499" t="s">
        <v>122</v>
      </c>
      <c r="M2499" s="14">
        <v>44330</v>
      </c>
      <c r="N2499" s="14">
        <v>44330</v>
      </c>
      <c r="O2499">
        <v>0</v>
      </c>
      <c r="P2499">
        <v>-3497349</v>
      </c>
      <c r="R2499">
        <v>2220110000</v>
      </c>
      <c r="S2499">
        <v>161001000</v>
      </c>
      <c r="V2499" t="s">
        <v>133</v>
      </c>
      <c r="W2499" t="s">
        <v>195</v>
      </c>
      <c r="X2499" t="s">
        <v>134</v>
      </c>
      <c r="Y2499">
        <v>5</v>
      </c>
      <c r="Z2499">
        <v>5</v>
      </c>
      <c r="AA2499">
        <v>2021</v>
      </c>
      <c r="AB2499">
        <v>3497349</v>
      </c>
      <c r="AC2499" t="s">
        <v>11</v>
      </c>
      <c r="AD2499" t="s">
        <v>245</v>
      </c>
      <c r="AE2499">
        <v>2021</v>
      </c>
      <c r="AF2499">
        <v>2021</v>
      </c>
      <c r="AU2499"/>
    </row>
    <row r="2500" spans="1:47" x14ac:dyDescent="0.35">
      <c r="A2500" t="s">
        <v>160</v>
      </c>
      <c r="B2500" t="s">
        <v>35</v>
      </c>
      <c r="C2500" t="s">
        <v>149</v>
      </c>
      <c r="D2500" t="s">
        <v>159</v>
      </c>
      <c r="E2500" t="s">
        <v>162</v>
      </c>
      <c r="G2500" t="s">
        <v>1</v>
      </c>
      <c r="K2500" t="s">
        <v>185</v>
      </c>
      <c r="L2500" t="s">
        <v>122</v>
      </c>
      <c r="M2500" s="14">
        <v>44330</v>
      </c>
      <c r="N2500" s="14">
        <v>44330</v>
      </c>
      <c r="O2500">
        <v>0</v>
      </c>
      <c r="P2500">
        <v>242.07</v>
      </c>
      <c r="R2500">
        <v>2110672000</v>
      </c>
      <c r="S2500">
        <v>161021000</v>
      </c>
      <c r="V2500" t="s">
        <v>160</v>
      </c>
      <c r="W2500" t="s">
        <v>215</v>
      </c>
      <c r="X2500" t="s">
        <v>161</v>
      </c>
      <c r="Y2500">
        <v>5</v>
      </c>
      <c r="Z2500">
        <v>5</v>
      </c>
      <c r="AA2500">
        <v>2021</v>
      </c>
      <c r="AB2500">
        <v>242.07</v>
      </c>
      <c r="AC2500" t="s">
        <v>11</v>
      </c>
      <c r="AD2500" t="s">
        <v>72</v>
      </c>
      <c r="AE2500">
        <v>2021</v>
      </c>
      <c r="AF2500">
        <v>2021</v>
      </c>
      <c r="AU2500"/>
    </row>
    <row r="2501" spans="1:47" x14ac:dyDescent="0.35">
      <c r="A2501" t="s">
        <v>160</v>
      </c>
      <c r="B2501" t="s">
        <v>26</v>
      </c>
      <c r="C2501" t="s">
        <v>149</v>
      </c>
      <c r="D2501" t="s">
        <v>159</v>
      </c>
      <c r="E2501" t="s">
        <v>162</v>
      </c>
      <c r="G2501" t="s">
        <v>1</v>
      </c>
      <c r="K2501" t="s">
        <v>185</v>
      </c>
      <c r="L2501" t="s">
        <v>122</v>
      </c>
      <c r="M2501" s="14">
        <v>44330</v>
      </c>
      <c r="N2501" s="14">
        <v>44330</v>
      </c>
      <c r="O2501">
        <v>0</v>
      </c>
      <c r="P2501">
        <v>144.59</v>
      </c>
      <c r="R2501">
        <v>2110672000</v>
      </c>
      <c r="S2501">
        <v>161021000</v>
      </c>
      <c r="V2501" t="s">
        <v>160</v>
      </c>
      <c r="W2501" t="s">
        <v>215</v>
      </c>
      <c r="X2501" t="s">
        <v>161</v>
      </c>
      <c r="Y2501">
        <v>5</v>
      </c>
      <c r="Z2501">
        <v>5</v>
      </c>
      <c r="AA2501">
        <v>2021</v>
      </c>
      <c r="AB2501">
        <v>144.59</v>
      </c>
      <c r="AC2501" t="s">
        <v>11</v>
      </c>
      <c r="AD2501" t="s">
        <v>72</v>
      </c>
      <c r="AE2501">
        <v>2021</v>
      </c>
      <c r="AF2501">
        <v>2021</v>
      </c>
      <c r="AU2501"/>
    </row>
    <row r="2502" spans="1:47" x14ac:dyDescent="0.35">
      <c r="A2502" t="s">
        <v>160</v>
      </c>
      <c r="B2502" t="s">
        <v>25</v>
      </c>
      <c r="C2502" t="s">
        <v>149</v>
      </c>
      <c r="D2502" t="s">
        <v>159</v>
      </c>
      <c r="E2502" t="s">
        <v>162</v>
      </c>
      <c r="G2502" t="s">
        <v>1</v>
      </c>
      <c r="K2502" t="s">
        <v>185</v>
      </c>
      <c r="L2502" t="s">
        <v>122</v>
      </c>
      <c r="M2502" s="14">
        <v>44330</v>
      </c>
      <c r="N2502" s="14">
        <v>44330</v>
      </c>
      <c r="O2502">
        <v>0</v>
      </c>
      <c r="P2502">
        <v>143.94999999999999</v>
      </c>
      <c r="R2502">
        <v>2110672000</v>
      </c>
      <c r="S2502">
        <v>161300000</v>
      </c>
      <c r="V2502" t="s">
        <v>160</v>
      </c>
      <c r="W2502" t="s">
        <v>192</v>
      </c>
      <c r="X2502" t="s">
        <v>161</v>
      </c>
      <c r="Y2502">
        <v>5</v>
      </c>
      <c r="Z2502">
        <v>5</v>
      </c>
      <c r="AA2502">
        <v>2021</v>
      </c>
      <c r="AB2502">
        <v>143.94999999999999</v>
      </c>
      <c r="AC2502" t="s">
        <v>11</v>
      </c>
      <c r="AD2502" t="s">
        <v>72</v>
      </c>
      <c r="AE2502">
        <v>2021</v>
      </c>
      <c r="AF2502">
        <v>2021</v>
      </c>
      <c r="AU2502"/>
    </row>
    <row r="2503" spans="1:47" x14ac:dyDescent="0.35">
      <c r="A2503" t="s">
        <v>193</v>
      </c>
      <c r="B2503" t="s">
        <v>29</v>
      </c>
      <c r="C2503" t="s">
        <v>149</v>
      </c>
      <c r="D2503" t="s">
        <v>159</v>
      </c>
      <c r="E2503" t="s">
        <v>162</v>
      </c>
      <c r="G2503" t="s">
        <v>1</v>
      </c>
      <c r="K2503" t="s">
        <v>185</v>
      </c>
      <c r="L2503" t="s">
        <v>122</v>
      </c>
      <c r="M2503" s="14">
        <v>44330</v>
      </c>
      <c r="N2503" s="14">
        <v>44330</v>
      </c>
      <c r="O2503">
        <v>0</v>
      </c>
      <c r="P2503">
        <v>382.16</v>
      </c>
      <c r="R2503">
        <v>2110700000</v>
      </c>
      <c r="S2503">
        <v>161020000</v>
      </c>
      <c r="V2503" t="s">
        <v>193</v>
      </c>
      <c r="W2503" t="s">
        <v>194</v>
      </c>
      <c r="X2503" t="s">
        <v>161</v>
      </c>
      <c r="Y2503">
        <v>5</v>
      </c>
      <c r="Z2503">
        <v>5</v>
      </c>
      <c r="AA2503">
        <v>2021</v>
      </c>
      <c r="AB2503">
        <v>382.16</v>
      </c>
      <c r="AC2503" t="s">
        <v>11</v>
      </c>
      <c r="AD2503" t="s">
        <v>72</v>
      </c>
      <c r="AE2503">
        <v>2021</v>
      </c>
      <c r="AF2503">
        <v>2021</v>
      </c>
      <c r="AU2503"/>
    </row>
    <row r="2504" spans="1:47" x14ac:dyDescent="0.35">
      <c r="A2504" t="s">
        <v>188</v>
      </c>
      <c r="B2504" t="s">
        <v>31</v>
      </c>
      <c r="C2504" t="s">
        <v>149</v>
      </c>
      <c r="D2504" t="s">
        <v>159</v>
      </c>
      <c r="E2504" t="s">
        <v>162</v>
      </c>
      <c r="G2504" t="s">
        <v>1</v>
      </c>
      <c r="K2504" t="s">
        <v>185</v>
      </c>
      <c r="L2504" t="s">
        <v>122</v>
      </c>
      <c r="M2504" s="14">
        <v>44330</v>
      </c>
      <c r="N2504" s="14">
        <v>44330</v>
      </c>
      <c r="O2504">
        <v>0</v>
      </c>
      <c r="P2504">
        <v>210.74</v>
      </c>
      <c r="R2504">
        <v>2111070000</v>
      </c>
      <c r="S2504">
        <v>161800000</v>
      </c>
      <c r="V2504" t="s">
        <v>188</v>
      </c>
      <c r="W2504" t="s">
        <v>197</v>
      </c>
      <c r="X2504" t="s">
        <v>190</v>
      </c>
      <c r="Y2504">
        <v>5</v>
      </c>
      <c r="Z2504">
        <v>5</v>
      </c>
      <c r="AA2504">
        <v>2021</v>
      </c>
      <c r="AB2504">
        <v>210.74</v>
      </c>
      <c r="AC2504" t="s">
        <v>11</v>
      </c>
      <c r="AD2504" t="s">
        <v>72</v>
      </c>
      <c r="AE2504">
        <v>2021</v>
      </c>
      <c r="AF2504">
        <v>2021</v>
      </c>
      <c r="AU2504"/>
    </row>
    <row r="2505" spans="1:47" x14ac:dyDescent="0.35">
      <c r="A2505" t="s">
        <v>193</v>
      </c>
      <c r="B2505" t="s">
        <v>29</v>
      </c>
      <c r="C2505" t="s">
        <v>149</v>
      </c>
      <c r="D2505" t="s">
        <v>159</v>
      </c>
      <c r="E2505" t="s">
        <v>162</v>
      </c>
      <c r="G2505" t="s">
        <v>1</v>
      </c>
      <c r="K2505" t="s">
        <v>185</v>
      </c>
      <c r="L2505" t="s">
        <v>122</v>
      </c>
      <c r="M2505" s="14">
        <v>44330</v>
      </c>
      <c r="N2505" s="14">
        <v>44330</v>
      </c>
      <c r="O2505">
        <v>0</v>
      </c>
      <c r="P2505">
        <v>101.19</v>
      </c>
      <c r="R2505">
        <v>2110700000</v>
      </c>
      <c r="S2505">
        <v>161020000</v>
      </c>
      <c r="V2505" t="s">
        <v>193</v>
      </c>
      <c r="W2505" t="s">
        <v>194</v>
      </c>
      <c r="X2505" t="s">
        <v>161</v>
      </c>
      <c r="Y2505">
        <v>5</v>
      </c>
      <c r="Z2505">
        <v>5</v>
      </c>
      <c r="AA2505">
        <v>2021</v>
      </c>
      <c r="AB2505">
        <v>101.19</v>
      </c>
      <c r="AC2505" t="s">
        <v>11</v>
      </c>
      <c r="AD2505" t="s">
        <v>72</v>
      </c>
      <c r="AE2505">
        <v>2021</v>
      </c>
      <c r="AF2505">
        <v>2021</v>
      </c>
      <c r="AU2505"/>
    </row>
    <row r="2506" spans="1:47" x14ac:dyDescent="0.35">
      <c r="A2506" t="s">
        <v>193</v>
      </c>
      <c r="B2506" t="s">
        <v>29</v>
      </c>
      <c r="C2506" t="s">
        <v>149</v>
      </c>
      <c r="D2506" t="s">
        <v>159</v>
      </c>
      <c r="E2506" t="s">
        <v>162</v>
      </c>
      <c r="G2506" t="s">
        <v>1</v>
      </c>
      <c r="K2506" t="s">
        <v>185</v>
      </c>
      <c r="L2506" t="s">
        <v>122</v>
      </c>
      <c r="M2506" s="14">
        <v>44330</v>
      </c>
      <c r="N2506" s="14">
        <v>44330</v>
      </c>
      <c r="O2506">
        <v>0</v>
      </c>
      <c r="P2506">
        <v>20.83</v>
      </c>
      <c r="R2506">
        <v>2110700000</v>
      </c>
      <c r="S2506">
        <v>162700000</v>
      </c>
      <c r="V2506" t="s">
        <v>193</v>
      </c>
      <c r="W2506" t="s">
        <v>200</v>
      </c>
      <c r="X2506" t="s">
        <v>161</v>
      </c>
      <c r="Y2506">
        <v>5</v>
      </c>
      <c r="Z2506">
        <v>5</v>
      </c>
      <c r="AA2506">
        <v>2021</v>
      </c>
      <c r="AB2506">
        <v>20.83</v>
      </c>
      <c r="AC2506" t="s">
        <v>11</v>
      </c>
      <c r="AD2506" t="s">
        <v>72</v>
      </c>
      <c r="AE2506">
        <v>2021</v>
      </c>
      <c r="AF2506">
        <v>2021</v>
      </c>
      <c r="AU2506"/>
    </row>
    <row r="2507" spans="1:47" x14ac:dyDescent="0.35">
      <c r="A2507" t="s">
        <v>193</v>
      </c>
      <c r="B2507" t="s">
        <v>29</v>
      </c>
      <c r="C2507" t="s">
        <v>149</v>
      </c>
      <c r="D2507" t="s">
        <v>159</v>
      </c>
      <c r="E2507" t="s">
        <v>162</v>
      </c>
      <c r="G2507" t="s">
        <v>1</v>
      </c>
      <c r="K2507" t="s">
        <v>185</v>
      </c>
      <c r="L2507" t="s">
        <v>122</v>
      </c>
      <c r="M2507" s="14">
        <v>44330</v>
      </c>
      <c r="N2507" s="14">
        <v>44330</v>
      </c>
      <c r="O2507">
        <v>0</v>
      </c>
      <c r="P2507">
        <v>161.9</v>
      </c>
      <c r="R2507">
        <v>2110700000</v>
      </c>
      <c r="S2507">
        <v>161020000</v>
      </c>
      <c r="V2507" t="s">
        <v>193</v>
      </c>
      <c r="W2507" t="s">
        <v>194</v>
      </c>
      <c r="X2507" t="s">
        <v>161</v>
      </c>
      <c r="Y2507">
        <v>5</v>
      </c>
      <c r="Z2507">
        <v>5</v>
      </c>
      <c r="AA2507">
        <v>2021</v>
      </c>
      <c r="AB2507">
        <v>161.9</v>
      </c>
      <c r="AC2507" t="s">
        <v>11</v>
      </c>
      <c r="AD2507" t="s">
        <v>72</v>
      </c>
      <c r="AE2507">
        <v>2021</v>
      </c>
      <c r="AF2507">
        <v>2021</v>
      </c>
      <c r="AU2507"/>
    </row>
    <row r="2508" spans="1:47" x14ac:dyDescent="0.35">
      <c r="A2508" t="s">
        <v>193</v>
      </c>
      <c r="B2508" t="s">
        <v>29</v>
      </c>
      <c r="C2508" t="s">
        <v>149</v>
      </c>
      <c r="D2508" t="s">
        <v>159</v>
      </c>
      <c r="E2508" t="s">
        <v>162</v>
      </c>
      <c r="G2508" t="s">
        <v>1</v>
      </c>
      <c r="K2508" t="s">
        <v>185</v>
      </c>
      <c r="L2508" t="s">
        <v>122</v>
      </c>
      <c r="M2508" s="14">
        <v>44330</v>
      </c>
      <c r="N2508" s="14">
        <v>44330</v>
      </c>
      <c r="O2508">
        <v>0</v>
      </c>
      <c r="P2508">
        <v>190.48</v>
      </c>
      <c r="R2508">
        <v>2110700000</v>
      </c>
      <c r="S2508">
        <v>162100000</v>
      </c>
      <c r="V2508" t="s">
        <v>193</v>
      </c>
      <c r="W2508" t="s">
        <v>214</v>
      </c>
      <c r="X2508" t="s">
        <v>161</v>
      </c>
      <c r="Y2508">
        <v>5</v>
      </c>
      <c r="Z2508">
        <v>5</v>
      </c>
      <c r="AA2508">
        <v>2021</v>
      </c>
      <c r="AB2508">
        <v>190.48</v>
      </c>
      <c r="AC2508" t="s">
        <v>11</v>
      </c>
      <c r="AD2508" t="s">
        <v>72</v>
      </c>
      <c r="AE2508">
        <v>2021</v>
      </c>
      <c r="AF2508">
        <v>2021</v>
      </c>
      <c r="AU2508"/>
    </row>
    <row r="2509" spans="1:47" x14ac:dyDescent="0.35">
      <c r="A2509" t="s">
        <v>160</v>
      </c>
      <c r="B2509" t="s">
        <v>26</v>
      </c>
      <c r="C2509" t="s">
        <v>149</v>
      </c>
      <c r="D2509" t="s">
        <v>159</v>
      </c>
      <c r="E2509" t="s">
        <v>162</v>
      </c>
      <c r="G2509" t="s">
        <v>1</v>
      </c>
      <c r="K2509" t="s">
        <v>185</v>
      </c>
      <c r="L2509" t="s">
        <v>122</v>
      </c>
      <c r="M2509" s="14">
        <v>44330</v>
      </c>
      <c r="N2509" s="14">
        <v>44330</v>
      </c>
      <c r="O2509">
        <v>0</v>
      </c>
      <c r="P2509">
        <v>792.65</v>
      </c>
      <c r="R2509">
        <v>2110672000</v>
      </c>
      <c r="S2509">
        <v>161016000</v>
      </c>
      <c r="V2509" t="s">
        <v>160</v>
      </c>
      <c r="W2509" t="s">
        <v>201</v>
      </c>
      <c r="X2509" t="s">
        <v>161</v>
      </c>
      <c r="Y2509">
        <v>5</v>
      </c>
      <c r="Z2509">
        <v>5</v>
      </c>
      <c r="AA2509">
        <v>2021</v>
      </c>
      <c r="AB2509">
        <v>792.65</v>
      </c>
      <c r="AC2509" t="s">
        <v>11</v>
      </c>
      <c r="AD2509" t="s">
        <v>72</v>
      </c>
      <c r="AE2509">
        <v>2021</v>
      </c>
      <c r="AF2509">
        <v>2021</v>
      </c>
      <c r="AU2509"/>
    </row>
    <row r="2510" spans="1:47" x14ac:dyDescent="0.35">
      <c r="A2510" t="s">
        <v>193</v>
      </c>
      <c r="B2510" t="s">
        <v>29</v>
      </c>
      <c r="C2510" t="s">
        <v>149</v>
      </c>
      <c r="D2510" t="s">
        <v>159</v>
      </c>
      <c r="E2510" t="s">
        <v>162</v>
      </c>
      <c r="G2510" t="s">
        <v>1</v>
      </c>
      <c r="K2510" t="s">
        <v>185</v>
      </c>
      <c r="L2510" t="s">
        <v>122</v>
      </c>
      <c r="M2510" s="14">
        <v>44330</v>
      </c>
      <c r="N2510" s="14">
        <v>44330</v>
      </c>
      <c r="O2510">
        <v>0</v>
      </c>
      <c r="P2510">
        <v>214.29</v>
      </c>
      <c r="R2510">
        <v>2110700000</v>
      </c>
      <c r="S2510">
        <v>162700000</v>
      </c>
      <c r="V2510" t="s">
        <v>193</v>
      </c>
      <c r="W2510" t="s">
        <v>200</v>
      </c>
      <c r="X2510" t="s">
        <v>161</v>
      </c>
      <c r="Y2510">
        <v>5</v>
      </c>
      <c r="Z2510">
        <v>5</v>
      </c>
      <c r="AA2510">
        <v>2021</v>
      </c>
      <c r="AB2510">
        <v>214.29</v>
      </c>
      <c r="AC2510" t="s">
        <v>11</v>
      </c>
      <c r="AD2510" t="s">
        <v>72</v>
      </c>
      <c r="AE2510">
        <v>2021</v>
      </c>
      <c r="AF2510">
        <v>2021</v>
      </c>
      <c r="AU2510"/>
    </row>
    <row r="2511" spans="1:47" x14ac:dyDescent="0.35">
      <c r="A2511" t="s">
        <v>160</v>
      </c>
      <c r="B2511" t="s">
        <v>25</v>
      </c>
      <c r="C2511" t="s">
        <v>149</v>
      </c>
      <c r="D2511" t="s">
        <v>159</v>
      </c>
      <c r="E2511" t="s">
        <v>162</v>
      </c>
      <c r="G2511" t="s">
        <v>1</v>
      </c>
      <c r="K2511" t="s">
        <v>185</v>
      </c>
      <c r="L2511" t="s">
        <v>122</v>
      </c>
      <c r="M2511" s="14">
        <v>44330</v>
      </c>
      <c r="N2511" s="14">
        <v>44330</v>
      </c>
      <c r="O2511">
        <v>0</v>
      </c>
      <c r="P2511">
        <v>727.1</v>
      </c>
      <c r="R2511">
        <v>2110672000</v>
      </c>
      <c r="S2511">
        <v>161300000</v>
      </c>
      <c r="V2511" t="s">
        <v>160</v>
      </c>
      <c r="W2511" t="s">
        <v>192</v>
      </c>
      <c r="X2511" t="s">
        <v>161</v>
      </c>
      <c r="Y2511">
        <v>5</v>
      </c>
      <c r="Z2511">
        <v>5</v>
      </c>
      <c r="AA2511">
        <v>2021</v>
      </c>
      <c r="AB2511">
        <v>727.1</v>
      </c>
      <c r="AC2511" t="s">
        <v>11</v>
      </c>
      <c r="AD2511" t="s">
        <v>72</v>
      </c>
      <c r="AE2511">
        <v>2021</v>
      </c>
      <c r="AF2511">
        <v>2021</v>
      </c>
      <c r="AU2511"/>
    </row>
    <row r="2512" spans="1:47" x14ac:dyDescent="0.35">
      <c r="A2512" t="s">
        <v>193</v>
      </c>
      <c r="B2512" t="s">
        <v>29</v>
      </c>
      <c r="C2512" t="s">
        <v>149</v>
      </c>
      <c r="D2512" t="s">
        <v>159</v>
      </c>
      <c r="E2512" t="s">
        <v>162</v>
      </c>
      <c r="G2512" t="s">
        <v>1</v>
      </c>
      <c r="K2512" t="s">
        <v>185</v>
      </c>
      <c r="L2512" t="s">
        <v>122</v>
      </c>
      <c r="M2512" s="14">
        <v>44330</v>
      </c>
      <c r="N2512" s="14">
        <v>44330</v>
      </c>
      <c r="O2512">
        <v>0</v>
      </c>
      <c r="P2512">
        <v>23.81</v>
      </c>
      <c r="R2512">
        <v>2110700000</v>
      </c>
      <c r="S2512">
        <v>161900000</v>
      </c>
      <c r="V2512" t="s">
        <v>193</v>
      </c>
      <c r="W2512" t="s">
        <v>199</v>
      </c>
      <c r="X2512" t="s">
        <v>161</v>
      </c>
      <c r="Y2512">
        <v>5</v>
      </c>
      <c r="Z2512">
        <v>5</v>
      </c>
      <c r="AA2512">
        <v>2021</v>
      </c>
      <c r="AB2512">
        <v>23.81</v>
      </c>
      <c r="AC2512" t="s">
        <v>11</v>
      </c>
      <c r="AD2512" t="s">
        <v>72</v>
      </c>
      <c r="AE2512">
        <v>2021</v>
      </c>
      <c r="AF2512">
        <v>2021</v>
      </c>
      <c r="AU2512"/>
    </row>
    <row r="2513" spans="1:47" x14ac:dyDescent="0.35">
      <c r="A2513" t="s">
        <v>160</v>
      </c>
      <c r="B2513" t="s">
        <v>25</v>
      </c>
      <c r="C2513" t="s">
        <v>149</v>
      </c>
      <c r="D2513" t="s">
        <v>159</v>
      </c>
      <c r="E2513" t="s">
        <v>162</v>
      </c>
      <c r="G2513" t="s">
        <v>1</v>
      </c>
      <c r="K2513" t="s">
        <v>185</v>
      </c>
      <c r="L2513" t="s">
        <v>122</v>
      </c>
      <c r="M2513" s="14">
        <v>44330</v>
      </c>
      <c r="N2513" s="14">
        <v>44330</v>
      </c>
      <c r="O2513">
        <v>0</v>
      </c>
      <c r="P2513">
        <v>1309.52</v>
      </c>
      <c r="R2513">
        <v>2110672000</v>
      </c>
      <c r="S2513">
        <v>161300000</v>
      </c>
      <c r="V2513" t="s">
        <v>160</v>
      </c>
      <c r="W2513" t="s">
        <v>192</v>
      </c>
      <c r="X2513" t="s">
        <v>161</v>
      </c>
      <c r="Y2513">
        <v>5</v>
      </c>
      <c r="Z2513">
        <v>5</v>
      </c>
      <c r="AA2513">
        <v>2021</v>
      </c>
      <c r="AB2513">
        <v>1309.52</v>
      </c>
      <c r="AC2513" t="s">
        <v>11</v>
      </c>
      <c r="AD2513" t="s">
        <v>72</v>
      </c>
      <c r="AE2513">
        <v>2021</v>
      </c>
      <c r="AF2513">
        <v>2021</v>
      </c>
      <c r="AU2513"/>
    </row>
    <row r="2514" spans="1:47" x14ac:dyDescent="0.35">
      <c r="A2514" t="s">
        <v>193</v>
      </c>
      <c r="B2514" t="s">
        <v>29</v>
      </c>
      <c r="C2514" t="s">
        <v>149</v>
      </c>
      <c r="D2514" t="s">
        <v>159</v>
      </c>
      <c r="E2514" t="s">
        <v>162</v>
      </c>
      <c r="G2514" t="s">
        <v>1</v>
      </c>
      <c r="K2514" t="s">
        <v>185</v>
      </c>
      <c r="L2514" t="s">
        <v>122</v>
      </c>
      <c r="M2514" s="14">
        <v>44330</v>
      </c>
      <c r="N2514" s="14">
        <v>44330</v>
      </c>
      <c r="O2514">
        <v>0</v>
      </c>
      <c r="P2514">
        <v>23.81</v>
      </c>
      <c r="R2514">
        <v>2110700000</v>
      </c>
      <c r="S2514">
        <v>161900000</v>
      </c>
      <c r="V2514" t="s">
        <v>193</v>
      </c>
      <c r="W2514" t="s">
        <v>199</v>
      </c>
      <c r="X2514" t="s">
        <v>161</v>
      </c>
      <c r="Y2514">
        <v>5</v>
      </c>
      <c r="Z2514">
        <v>5</v>
      </c>
      <c r="AA2514">
        <v>2021</v>
      </c>
      <c r="AB2514">
        <v>23.81</v>
      </c>
      <c r="AC2514" t="s">
        <v>11</v>
      </c>
      <c r="AD2514" t="s">
        <v>72</v>
      </c>
      <c r="AE2514">
        <v>2021</v>
      </c>
      <c r="AF2514">
        <v>2021</v>
      </c>
      <c r="AU2514"/>
    </row>
    <row r="2515" spans="1:47" x14ac:dyDescent="0.35">
      <c r="A2515" t="s">
        <v>148</v>
      </c>
      <c r="C2515" t="s">
        <v>149</v>
      </c>
      <c r="D2515" t="s">
        <v>150</v>
      </c>
      <c r="E2515" t="s">
        <v>162</v>
      </c>
      <c r="K2515" t="s">
        <v>185</v>
      </c>
      <c r="L2515" t="s">
        <v>122</v>
      </c>
      <c r="M2515" s="14">
        <v>44330</v>
      </c>
      <c r="N2515" s="14">
        <v>44330</v>
      </c>
      <c r="O2515">
        <v>0</v>
      </c>
      <c r="P2515">
        <v>3571.43</v>
      </c>
      <c r="R2515">
        <v>2110210000</v>
      </c>
      <c r="S2515">
        <v>161002000</v>
      </c>
      <c r="V2515" t="s">
        <v>148</v>
      </c>
      <c r="W2515" t="s">
        <v>202</v>
      </c>
      <c r="X2515" t="s">
        <v>152</v>
      </c>
      <c r="Y2515">
        <v>5</v>
      </c>
      <c r="Z2515">
        <v>5</v>
      </c>
      <c r="AA2515">
        <v>2021</v>
      </c>
      <c r="AB2515">
        <v>3571.43</v>
      </c>
      <c r="AC2515" t="s">
        <v>11</v>
      </c>
      <c r="AD2515" t="s">
        <v>72</v>
      </c>
      <c r="AE2515">
        <v>2021</v>
      </c>
      <c r="AF2515">
        <v>2021</v>
      </c>
      <c r="AU2515"/>
    </row>
    <row r="2516" spans="1:47" x14ac:dyDescent="0.35">
      <c r="A2516" t="s">
        <v>175</v>
      </c>
      <c r="B2516" t="s">
        <v>39</v>
      </c>
      <c r="C2516" t="s">
        <v>149</v>
      </c>
      <c r="D2516" t="s">
        <v>150</v>
      </c>
      <c r="E2516" t="s">
        <v>121</v>
      </c>
      <c r="G2516" t="s">
        <v>1</v>
      </c>
      <c r="H2516" t="s">
        <v>206</v>
      </c>
      <c r="K2516" t="s">
        <v>185</v>
      </c>
      <c r="L2516" t="s">
        <v>122</v>
      </c>
      <c r="M2516" s="14">
        <v>44330</v>
      </c>
      <c r="N2516" s="14">
        <v>44330</v>
      </c>
      <c r="O2516">
        <v>0</v>
      </c>
      <c r="P2516">
        <v>-4761.8999999999996</v>
      </c>
      <c r="R2516">
        <v>2221506000</v>
      </c>
      <c r="S2516">
        <v>161021000</v>
      </c>
      <c r="V2516" t="s">
        <v>175</v>
      </c>
      <c r="W2516" t="s">
        <v>215</v>
      </c>
      <c r="X2516" t="s">
        <v>119</v>
      </c>
      <c r="Y2516">
        <v>5</v>
      </c>
      <c r="Z2516">
        <v>5</v>
      </c>
      <c r="AA2516">
        <v>2021</v>
      </c>
      <c r="AB2516">
        <v>4761.8999999999996</v>
      </c>
      <c r="AC2516" t="s">
        <v>11</v>
      </c>
      <c r="AD2516" t="s">
        <v>16</v>
      </c>
      <c r="AE2516">
        <v>2021</v>
      </c>
      <c r="AF2516">
        <v>2021</v>
      </c>
      <c r="AU2516"/>
    </row>
    <row r="2517" spans="1:47" x14ac:dyDescent="0.35">
      <c r="A2517" t="s">
        <v>118</v>
      </c>
      <c r="B2517" t="s">
        <v>46</v>
      </c>
      <c r="C2517" t="s">
        <v>149</v>
      </c>
      <c r="D2517" t="s">
        <v>150</v>
      </c>
      <c r="E2517" t="s">
        <v>121</v>
      </c>
      <c r="G2517" t="s">
        <v>1</v>
      </c>
      <c r="H2517" t="s">
        <v>206</v>
      </c>
      <c r="K2517" t="s">
        <v>185</v>
      </c>
      <c r="L2517" t="s">
        <v>122</v>
      </c>
      <c r="M2517" s="14">
        <v>44330</v>
      </c>
      <c r="N2517" s="14">
        <v>44330</v>
      </c>
      <c r="O2517">
        <v>0</v>
      </c>
      <c r="P2517">
        <v>-4761.8999999999996</v>
      </c>
      <c r="R2517">
        <v>2221513000</v>
      </c>
      <c r="S2517">
        <v>161021000</v>
      </c>
      <c r="V2517" t="s">
        <v>118</v>
      </c>
      <c r="W2517" t="s">
        <v>215</v>
      </c>
      <c r="X2517" t="s">
        <v>119</v>
      </c>
      <c r="Y2517">
        <v>5</v>
      </c>
      <c r="Z2517">
        <v>5</v>
      </c>
      <c r="AA2517">
        <v>2021</v>
      </c>
      <c r="AB2517">
        <v>4761.8999999999996</v>
      </c>
      <c r="AC2517" t="s">
        <v>11</v>
      </c>
      <c r="AD2517" t="s">
        <v>16</v>
      </c>
      <c r="AE2517">
        <v>2021</v>
      </c>
      <c r="AF2517">
        <v>2021</v>
      </c>
      <c r="AU2517"/>
    </row>
    <row r="2518" spans="1:47" x14ac:dyDescent="0.35">
      <c r="A2518" t="s">
        <v>187</v>
      </c>
      <c r="C2518" t="s">
        <v>149</v>
      </c>
      <c r="D2518" t="s">
        <v>150</v>
      </c>
      <c r="E2518" t="s">
        <v>121</v>
      </c>
      <c r="G2518" t="s">
        <v>1</v>
      </c>
      <c r="J2518" t="s">
        <v>5</v>
      </c>
      <c r="K2518" t="s">
        <v>185</v>
      </c>
      <c r="L2518" t="s">
        <v>122</v>
      </c>
      <c r="M2518" s="14">
        <v>44330</v>
      </c>
      <c r="N2518" s="14">
        <v>44330</v>
      </c>
      <c r="O2518">
        <v>0</v>
      </c>
      <c r="P2518">
        <v>3571.43</v>
      </c>
      <c r="R2518">
        <v>2220316000</v>
      </c>
      <c r="S2518">
        <v>161002000</v>
      </c>
      <c r="V2518" t="s">
        <v>187</v>
      </c>
      <c r="W2518" t="s">
        <v>202</v>
      </c>
      <c r="X2518" t="s">
        <v>140</v>
      </c>
      <c r="Y2518">
        <v>5</v>
      </c>
      <c r="Z2518">
        <v>5</v>
      </c>
      <c r="AA2518">
        <v>2021</v>
      </c>
      <c r="AB2518">
        <v>-3571.43</v>
      </c>
      <c r="AC2518" t="s">
        <v>11</v>
      </c>
      <c r="AD2518" t="s">
        <v>72</v>
      </c>
      <c r="AE2518">
        <v>2021</v>
      </c>
      <c r="AF2518">
        <v>2021</v>
      </c>
      <c r="AU2518"/>
    </row>
    <row r="2519" spans="1:47" x14ac:dyDescent="0.35">
      <c r="A2519" t="s">
        <v>160</v>
      </c>
      <c r="B2519" t="s">
        <v>26</v>
      </c>
      <c r="C2519" t="s">
        <v>149</v>
      </c>
      <c r="D2519" t="s">
        <v>159</v>
      </c>
      <c r="E2519" t="s">
        <v>162</v>
      </c>
      <c r="G2519" t="s">
        <v>1</v>
      </c>
      <c r="K2519" t="s">
        <v>185</v>
      </c>
      <c r="L2519" t="s">
        <v>122</v>
      </c>
      <c r="M2519" s="14">
        <v>44333</v>
      </c>
      <c r="N2519" s="14">
        <v>44333</v>
      </c>
      <c r="O2519">
        <v>0</v>
      </c>
      <c r="P2519">
        <v>3821.43</v>
      </c>
      <c r="R2519">
        <v>2110672000</v>
      </c>
      <c r="S2519">
        <v>162000000</v>
      </c>
      <c r="V2519" t="s">
        <v>160</v>
      </c>
      <c r="W2519" t="s">
        <v>205</v>
      </c>
      <c r="X2519" t="s">
        <v>161</v>
      </c>
      <c r="Y2519">
        <v>5</v>
      </c>
      <c r="Z2519">
        <v>5</v>
      </c>
      <c r="AA2519">
        <v>2021</v>
      </c>
      <c r="AB2519">
        <v>3821.43</v>
      </c>
      <c r="AC2519" t="s">
        <v>11</v>
      </c>
      <c r="AD2519" t="s">
        <v>72</v>
      </c>
      <c r="AE2519">
        <v>2021</v>
      </c>
      <c r="AF2519">
        <v>2021</v>
      </c>
      <c r="AU2519"/>
    </row>
    <row r="2520" spans="1:47" x14ac:dyDescent="0.35">
      <c r="A2520" t="s">
        <v>160</v>
      </c>
      <c r="B2520" t="s">
        <v>25</v>
      </c>
      <c r="C2520" t="s">
        <v>149</v>
      </c>
      <c r="D2520" t="s">
        <v>159</v>
      </c>
      <c r="E2520" t="s">
        <v>162</v>
      </c>
      <c r="G2520" t="s">
        <v>1</v>
      </c>
      <c r="K2520" t="s">
        <v>185</v>
      </c>
      <c r="L2520" t="s">
        <v>122</v>
      </c>
      <c r="M2520" s="14">
        <v>44333</v>
      </c>
      <c r="N2520" s="14">
        <v>44333</v>
      </c>
      <c r="O2520">
        <v>0</v>
      </c>
      <c r="P2520">
        <v>463.34</v>
      </c>
      <c r="R2520">
        <v>2110672000</v>
      </c>
      <c r="S2520">
        <v>161600000</v>
      </c>
      <c r="V2520" t="s">
        <v>160</v>
      </c>
      <c r="W2520" t="s">
        <v>198</v>
      </c>
      <c r="X2520" t="s">
        <v>161</v>
      </c>
      <c r="Y2520">
        <v>5</v>
      </c>
      <c r="Z2520">
        <v>5</v>
      </c>
      <c r="AA2520">
        <v>2021</v>
      </c>
      <c r="AB2520">
        <v>463.34</v>
      </c>
      <c r="AC2520" t="s">
        <v>11</v>
      </c>
      <c r="AD2520" t="s">
        <v>72</v>
      </c>
      <c r="AE2520">
        <v>2021</v>
      </c>
      <c r="AF2520">
        <v>2021</v>
      </c>
      <c r="AU2520"/>
    </row>
    <row r="2521" spans="1:47" x14ac:dyDescent="0.35">
      <c r="A2521" t="s">
        <v>160</v>
      </c>
      <c r="B2521" t="s">
        <v>28</v>
      </c>
      <c r="C2521" t="s">
        <v>149</v>
      </c>
      <c r="D2521" t="s">
        <v>159</v>
      </c>
      <c r="E2521" t="s">
        <v>162</v>
      </c>
      <c r="G2521" t="s">
        <v>1</v>
      </c>
      <c r="K2521" t="s">
        <v>185</v>
      </c>
      <c r="L2521" t="s">
        <v>122</v>
      </c>
      <c r="M2521" s="14">
        <v>44333</v>
      </c>
      <c r="N2521" s="14">
        <v>44333</v>
      </c>
      <c r="O2521">
        <v>0</v>
      </c>
      <c r="P2521">
        <v>49.92</v>
      </c>
      <c r="R2521">
        <v>2110672000</v>
      </c>
      <c r="S2521">
        <v>161900000</v>
      </c>
      <c r="V2521" t="s">
        <v>160</v>
      </c>
      <c r="W2521" t="s">
        <v>199</v>
      </c>
      <c r="X2521" t="s">
        <v>161</v>
      </c>
      <c r="Y2521">
        <v>5</v>
      </c>
      <c r="Z2521">
        <v>5</v>
      </c>
      <c r="AA2521">
        <v>2021</v>
      </c>
      <c r="AB2521">
        <v>49.92</v>
      </c>
      <c r="AC2521" t="s">
        <v>11</v>
      </c>
      <c r="AD2521" t="s">
        <v>72</v>
      </c>
      <c r="AE2521">
        <v>2021</v>
      </c>
      <c r="AF2521">
        <v>2021</v>
      </c>
      <c r="AU2521"/>
    </row>
    <row r="2522" spans="1:47" x14ac:dyDescent="0.35">
      <c r="A2522" t="s">
        <v>160</v>
      </c>
      <c r="B2522" t="s">
        <v>50</v>
      </c>
      <c r="C2522" t="s">
        <v>149</v>
      </c>
      <c r="D2522" t="s">
        <v>159</v>
      </c>
      <c r="E2522" t="s">
        <v>162</v>
      </c>
      <c r="G2522" t="s">
        <v>1</v>
      </c>
      <c r="K2522" t="s">
        <v>185</v>
      </c>
      <c r="L2522" t="s">
        <v>122</v>
      </c>
      <c r="M2522" s="14">
        <v>44333</v>
      </c>
      <c r="N2522" s="14">
        <v>44333</v>
      </c>
      <c r="O2522">
        <v>0</v>
      </c>
      <c r="P2522">
        <v>225.07</v>
      </c>
      <c r="R2522">
        <v>2110672000</v>
      </c>
      <c r="S2522">
        <v>162300000</v>
      </c>
      <c r="V2522" t="s">
        <v>160</v>
      </c>
      <c r="W2522" t="s">
        <v>209</v>
      </c>
      <c r="X2522" t="s">
        <v>161</v>
      </c>
      <c r="Y2522">
        <v>5</v>
      </c>
      <c r="Z2522">
        <v>5</v>
      </c>
      <c r="AA2522">
        <v>2021</v>
      </c>
      <c r="AB2522">
        <v>225.07</v>
      </c>
      <c r="AC2522" t="s">
        <v>11</v>
      </c>
      <c r="AD2522" t="s">
        <v>72</v>
      </c>
      <c r="AE2522">
        <v>2021</v>
      </c>
      <c r="AF2522">
        <v>2021</v>
      </c>
      <c r="AU2522"/>
    </row>
    <row r="2523" spans="1:47" x14ac:dyDescent="0.35">
      <c r="A2523" t="s">
        <v>160</v>
      </c>
      <c r="B2523" t="s">
        <v>26</v>
      </c>
      <c r="C2523" t="s">
        <v>149</v>
      </c>
      <c r="D2523" t="s">
        <v>159</v>
      </c>
      <c r="E2523" t="s">
        <v>162</v>
      </c>
      <c r="G2523" t="s">
        <v>1</v>
      </c>
      <c r="K2523" t="s">
        <v>185</v>
      </c>
      <c r="L2523" t="s">
        <v>122</v>
      </c>
      <c r="M2523" s="14">
        <v>44333</v>
      </c>
      <c r="N2523" s="14">
        <v>44333</v>
      </c>
      <c r="O2523">
        <v>0</v>
      </c>
      <c r="P2523">
        <v>792.65</v>
      </c>
      <c r="R2523">
        <v>2110672000</v>
      </c>
      <c r="S2523">
        <v>161016000</v>
      </c>
      <c r="V2523" t="s">
        <v>160</v>
      </c>
      <c r="W2523" t="s">
        <v>201</v>
      </c>
      <c r="X2523" t="s">
        <v>161</v>
      </c>
      <c r="Y2523">
        <v>5</v>
      </c>
      <c r="Z2523">
        <v>5</v>
      </c>
      <c r="AA2523">
        <v>2021</v>
      </c>
      <c r="AB2523">
        <v>792.65</v>
      </c>
      <c r="AC2523" t="s">
        <v>11</v>
      </c>
      <c r="AD2523" t="s">
        <v>72</v>
      </c>
      <c r="AE2523">
        <v>2021</v>
      </c>
      <c r="AF2523">
        <v>2021</v>
      </c>
      <c r="AU2523"/>
    </row>
    <row r="2524" spans="1:47" x14ac:dyDescent="0.35">
      <c r="A2524" t="s">
        <v>160</v>
      </c>
      <c r="B2524" t="s">
        <v>25</v>
      </c>
      <c r="C2524" t="s">
        <v>149</v>
      </c>
      <c r="D2524" t="s">
        <v>159</v>
      </c>
      <c r="E2524" t="s">
        <v>162</v>
      </c>
      <c r="G2524" t="s">
        <v>1</v>
      </c>
      <c r="K2524" t="s">
        <v>185</v>
      </c>
      <c r="L2524" t="s">
        <v>122</v>
      </c>
      <c r="M2524" s="14">
        <v>44333</v>
      </c>
      <c r="N2524" s="14">
        <v>44333</v>
      </c>
      <c r="O2524">
        <v>0</v>
      </c>
      <c r="P2524">
        <v>477.68</v>
      </c>
      <c r="R2524">
        <v>2110672000</v>
      </c>
      <c r="S2524">
        <v>161300000</v>
      </c>
      <c r="V2524" t="s">
        <v>160</v>
      </c>
      <c r="W2524" t="s">
        <v>192</v>
      </c>
      <c r="X2524" t="s">
        <v>161</v>
      </c>
      <c r="Y2524">
        <v>5</v>
      </c>
      <c r="Z2524">
        <v>5</v>
      </c>
      <c r="AA2524">
        <v>2021</v>
      </c>
      <c r="AB2524">
        <v>477.68</v>
      </c>
      <c r="AC2524" t="s">
        <v>11</v>
      </c>
      <c r="AD2524" t="s">
        <v>72</v>
      </c>
      <c r="AE2524">
        <v>2021</v>
      </c>
      <c r="AF2524">
        <v>2021</v>
      </c>
      <c r="AU2524"/>
    </row>
    <row r="2525" spans="1:47" x14ac:dyDescent="0.35">
      <c r="A2525" t="s">
        <v>193</v>
      </c>
      <c r="B2525" t="s">
        <v>29</v>
      </c>
      <c r="C2525" t="s">
        <v>149</v>
      </c>
      <c r="D2525" t="s">
        <v>159</v>
      </c>
      <c r="E2525" t="s">
        <v>162</v>
      </c>
      <c r="G2525" t="s">
        <v>1</v>
      </c>
      <c r="K2525" t="s">
        <v>185</v>
      </c>
      <c r="L2525" t="s">
        <v>122</v>
      </c>
      <c r="M2525" s="14">
        <v>44333</v>
      </c>
      <c r="N2525" s="14">
        <v>44333</v>
      </c>
      <c r="O2525">
        <v>0</v>
      </c>
      <c r="P2525">
        <v>119.05</v>
      </c>
      <c r="R2525">
        <v>2110700000</v>
      </c>
      <c r="S2525">
        <v>162600000</v>
      </c>
      <c r="V2525" t="s">
        <v>193</v>
      </c>
      <c r="W2525" t="s">
        <v>196</v>
      </c>
      <c r="X2525" t="s">
        <v>161</v>
      </c>
      <c r="Y2525">
        <v>5</v>
      </c>
      <c r="Z2525">
        <v>5</v>
      </c>
      <c r="AA2525">
        <v>2021</v>
      </c>
      <c r="AB2525">
        <v>119.05</v>
      </c>
      <c r="AC2525" t="s">
        <v>11</v>
      </c>
      <c r="AD2525" t="s">
        <v>72</v>
      </c>
      <c r="AE2525">
        <v>2021</v>
      </c>
      <c r="AF2525">
        <v>2021</v>
      </c>
      <c r="AU2525"/>
    </row>
    <row r="2526" spans="1:47" x14ac:dyDescent="0.35">
      <c r="A2526" t="s">
        <v>238</v>
      </c>
      <c r="B2526" t="s">
        <v>53</v>
      </c>
      <c r="C2526" t="s">
        <v>149</v>
      </c>
      <c r="D2526" t="s">
        <v>150</v>
      </c>
      <c r="E2526" t="s">
        <v>121</v>
      </c>
      <c r="G2526" t="s">
        <v>1</v>
      </c>
      <c r="H2526" t="s">
        <v>206</v>
      </c>
      <c r="K2526" t="s">
        <v>185</v>
      </c>
      <c r="L2526" t="s">
        <v>122</v>
      </c>
      <c r="M2526" s="14">
        <v>44333</v>
      </c>
      <c r="N2526" s="14">
        <v>44333</v>
      </c>
      <c r="O2526">
        <v>0</v>
      </c>
      <c r="P2526">
        <v>-96216.67</v>
      </c>
      <c r="R2526">
        <v>2221517040</v>
      </c>
      <c r="S2526">
        <v>161007000</v>
      </c>
      <c r="V2526" t="s">
        <v>238</v>
      </c>
      <c r="W2526" t="s">
        <v>243</v>
      </c>
      <c r="X2526" t="s">
        <v>119</v>
      </c>
      <c r="Y2526">
        <v>5</v>
      </c>
      <c r="Z2526">
        <v>5</v>
      </c>
      <c r="AA2526">
        <v>2021</v>
      </c>
      <c r="AB2526">
        <v>96216.67</v>
      </c>
      <c r="AC2526" t="s">
        <v>11</v>
      </c>
      <c r="AD2526" t="s">
        <v>16</v>
      </c>
      <c r="AE2526">
        <v>2021</v>
      </c>
      <c r="AF2526">
        <v>2021</v>
      </c>
      <c r="AU2526"/>
    </row>
    <row r="2527" spans="1:47" x14ac:dyDescent="0.35">
      <c r="A2527" t="s">
        <v>188</v>
      </c>
      <c r="B2527" t="s">
        <v>31</v>
      </c>
      <c r="C2527" t="s">
        <v>149</v>
      </c>
      <c r="D2527" t="s">
        <v>159</v>
      </c>
      <c r="E2527" t="s">
        <v>162</v>
      </c>
      <c r="G2527" t="s">
        <v>1</v>
      </c>
      <c r="K2527" t="s">
        <v>185</v>
      </c>
      <c r="L2527" t="s">
        <v>122</v>
      </c>
      <c r="M2527" s="14">
        <v>44333</v>
      </c>
      <c r="N2527" s="14">
        <v>44333</v>
      </c>
      <c r="O2527">
        <v>0</v>
      </c>
      <c r="P2527">
        <v>11.9</v>
      </c>
      <c r="R2527">
        <v>2111070000</v>
      </c>
      <c r="S2527">
        <v>161001000</v>
      </c>
      <c r="V2527" t="s">
        <v>188</v>
      </c>
      <c r="W2527" t="s">
        <v>195</v>
      </c>
      <c r="X2527" t="s">
        <v>190</v>
      </c>
      <c r="Y2527">
        <v>5</v>
      </c>
      <c r="Z2527">
        <v>5</v>
      </c>
      <c r="AA2527">
        <v>2021</v>
      </c>
      <c r="AB2527">
        <v>11.9</v>
      </c>
      <c r="AC2527" t="s">
        <v>11</v>
      </c>
      <c r="AD2527" t="s">
        <v>72</v>
      </c>
      <c r="AE2527">
        <v>2021</v>
      </c>
      <c r="AF2527">
        <v>2021</v>
      </c>
      <c r="AU2527"/>
    </row>
    <row r="2528" spans="1:47" x14ac:dyDescent="0.35">
      <c r="A2528" t="s">
        <v>138</v>
      </c>
      <c r="B2528" t="s">
        <v>27</v>
      </c>
      <c r="C2528" t="s">
        <v>149</v>
      </c>
      <c r="D2528" t="s">
        <v>150</v>
      </c>
      <c r="E2528" t="s">
        <v>121</v>
      </c>
      <c r="G2528" t="s">
        <v>1</v>
      </c>
      <c r="H2528" t="s">
        <v>206</v>
      </c>
      <c r="K2528" t="s">
        <v>185</v>
      </c>
      <c r="L2528" t="s">
        <v>122</v>
      </c>
      <c r="M2528" s="14">
        <v>44333</v>
      </c>
      <c r="N2528" s="14">
        <v>44333</v>
      </c>
      <c r="O2528">
        <v>0</v>
      </c>
      <c r="P2528">
        <v>-5.95</v>
      </c>
      <c r="R2528">
        <v>2220200000</v>
      </c>
      <c r="S2528">
        <v>161002000</v>
      </c>
      <c r="V2528" t="s">
        <v>138</v>
      </c>
      <c r="W2528" t="s">
        <v>202</v>
      </c>
      <c r="X2528" t="s">
        <v>139</v>
      </c>
      <c r="Y2528">
        <v>5</v>
      </c>
      <c r="Z2528">
        <v>5</v>
      </c>
      <c r="AA2528">
        <v>2021</v>
      </c>
      <c r="AB2528">
        <v>5.95</v>
      </c>
      <c r="AC2528" t="s">
        <v>11</v>
      </c>
      <c r="AD2528" t="s">
        <v>16</v>
      </c>
      <c r="AE2528">
        <v>2021</v>
      </c>
      <c r="AF2528">
        <v>2021</v>
      </c>
      <c r="AU2528"/>
    </row>
    <row r="2529" spans="1:47" x14ac:dyDescent="0.35">
      <c r="A2529" t="s">
        <v>188</v>
      </c>
      <c r="B2529" t="s">
        <v>31</v>
      </c>
      <c r="C2529" t="s">
        <v>149</v>
      </c>
      <c r="D2529" t="s">
        <v>159</v>
      </c>
      <c r="E2529" t="s">
        <v>162</v>
      </c>
      <c r="G2529" t="s">
        <v>1</v>
      </c>
      <c r="K2529" t="s">
        <v>185</v>
      </c>
      <c r="L2529" t="s">
        <v>122</v>
      </c>
      <c r="M2529" s="14">
        <v>44333</v>
      </c>
      <c r="N2529" s="14">
        <v>44333</v>
      </c>
      <c r="O2529">
        <v>0</v>
      </c>
      <c r="P2529">
        <v>3637.15</v>
      </c>
      <c r="R2529">
        <v>2111070000</v>
      </c>
      <c r="S2529">
        <v>161001000</v>
      </c>
      <c r="V2529" t="s">
        <v>188</v>
      </c>
      <c r="W2529" t="s">
        <v>195</v>
      </c>
      <c r="X2529" t="s">
        <v>190</v>
      </c>
      <c r="Y2529">
        <v>5</v>
      </c>
      <c r="Z2529">
        <v>5</v>
      </c>
      <c r="AA2529">
        <v>2021</v>
      </c>
      <c r="AB2529">
        <v>3637.15</v>
      </c>
      <c r="AC2529" t="s">
        <v>11</v>
      </c>
      <c r="AD2529" t="s">
        <v>72</v>
      </c>
      <c r="AE2529">
        <v>2021</v>
      </c>
      <c r="AF2529">
        <v>2021</v>
      </c>
      <c r="AU2529"/>
    </row>
    <row r="2530" spans="1:47" x14ac:dyDescent="0.35">
      <c r="A2530" t="s">
        <v>193</v>
      </c>
      <c r="B2530" t="s">
        <v>29</v>
      </c>
      <c r="C2530" t="s">
        <v>149</v>
      </c>
      <c r="D2530" t="s">
        <v>159</v>
      </c>
      <c r="E2530" t="s">
        <v>162</v>
      </c>
      <c r="G2530" t="s">
        <v>1</v>
      </c>
      <c r="K2530" t="s">
        <v>185</v>
      </c>
      <c r="L2530" t="s">
        <v>122</v>
      </c>
      <c r="M2530" s="14">
        <v>44333</v>
      </c>
      <c r="N2530" s="14">
        <v>44333</v>
      </c>
      <c r="O2530">
        <v>0</v>
      </c>
      <c r="P2530">
        <v>166.67</v>
      </c>
      <c r="R2530">
        <v>2110700000</v>
      </c>
      <c r="S2530">
        <v>161900000</v>
      </c>
      <c r="V2530" t="s">
        <v>193</v>
      </c>
      <c r="W2530" t="s">
        <v>199</v>
      </c>
      <c r="X2530" t="s">
        <v>161</v>
      </c>
      <c r="Y2530">
        <v>5</v>
      </c>
      <c r="Z2530">
        <v>5</v>
      </c>
      <c r="AA2530">
        <v>2021</v>
      </c>
      <c r="AB2530">
        <v>166.67</v>
      </c>
      <c r="AC2530" t="s">
        <v>11</v>
      </c>
      <c r="AD2530" t="s">
        <v>72</v>
      </c>
      <c r="AE2530">
        <v>2021</v>
      </c>
      <c r="AF2530">
        <v>2021</v>
      </c>
      <c r="AU2530"/>
    </row>
    <row r="2531" spans="1:47" x14ac:dyDescent="0.35">
      <c r="A2531" t="s">
        <v>193</v>
      </c>
      <c r="B2531" t="s">
        <v>29</v>
      </c>
      <c r="C2531" t="s">
        <v>149</v>
      </c>
      <c r="D2531" t="s">
        <v>159</v>
      </c>
      <c r="E2531" t="s">
        <v>162</v>
      </c>
      <c r="G2531" t="s">
        <v>1</v>
      </c>
      <c r="K2531" t="s">
        <v>185</v>
      </c>
      <c r="L2531" t="s">
        <v>122</v>
      </c>
      <c r="M2531" s="14">
        <v>44333</v>
      </c>
      <c r="N2531" s="14">
        <v>44333</v>
      </c>
      <c r="O2531">
        <v>0</v>
      </c>
      <c r="P2531">
        <v>166.67</v>
      </c>
      <c r="R2531">
        <v>2110700000</v>
      </c>
      <c r="S2531">
        <v>162300000</v>
      </c>
      <c r="V2531" t="s">
        <v>193</v>
      </c>
      <c r="W2531" t="s">
        <v>209</v>
      </c>
      <c r="X2531" t="s">
        <v>161</v>
      </c>
      <c r="Y2531">
        <v>5</v>
      </c>
      <c r="Z2531">
        <v>5</v>
      </c>
      <c r="AA2531">
        <v>2021</v>
      </c>
      <c r="AB2531">
        <v>166.67</v>
      </c>
      <c r="AC2531" t="s">
        <v>11</v>
      </c>
      <c r="AD2531" t="s">
        <v>72</v>
      </c>
      <c r="AE2531">
        <v>2021</v>
      </c>
      <c r="AF2531">
        <v>2021</v>
      </c>
      <c r="AU2531"/>
    </row>
    <row r="2532" spans="1:47" x14ac:dyDescent="0.35">
      <c r="A2532" t="s">
        <v>193</v>
      </c>
      <c r="B2532" t="s">
        <v>29</v>
      </c>
      <c r="C2532" t="s">
        <v>149</v>
      </c>
      <c r="D2532" t="s">
        <v>159</v>
      </c>
      <c r="E2532" t="s">
        <v>162</v>
      </c>
      <c r="G2532" t="s">
        <v>1</v>
      </c>
      <c r="K2532" t="s">
        <v>185</v>
      </c>
      <c r="L2532" t="s">
        <v>122</v>
      </c>
      <c r="M2532" s="14">
        <v>44333</v>
      </c>
      <c r="N2532" s="14">
        <v>44333</v>
      </c>
      <c r="O2532">
        <v>0</v>
      </c>
      <c r="P2532">
        <v>183.33</v>
      </c>
      <c r="R2532">
        <v>2110700000</v>
      </c>
      <c r="S2532">
        <v>162300000</v>
      </c>
      <c r="V2532" t="s">
        <v>193</v>
      </c>
      <c r="W2532" t="s">
        <v>209</v>
      </c>
      <c r="X2532" t="s">
        <v>161</v>
      </c>
      <c r="Y2532">
        <v>5</v>
      </c>
      <c r="Z2532">
        <v>5</v>
      </c>
      <c r="AA2532">
        <v>2021</v>
      </c>
      <c r="AB2532">
        <v>183.33</v>
      </c>
      <c r="AC2532" t="s">
        <v>11</v>
      </c>
      <c r="AD2532" t="s">
        <v>72</v>
      </c>
      <c r="AE2532">
        <v>2021</v>
      </c>
      <c r="AF2532">
        <v>2021</v>
      </c>
      <c r="AU2532"/>
    </row>
    <row r="2533" spans="1:47" x14ac:dyDescent="0.35">
      <c r="A2533" t="s">
        <v>193</v>
      </c>
      <c r="B2533" t="s">
        <v>29</v>
      </c>
      <c r="C2533" t="s">
        <v>149</v>
      </c>
      <c r="D2533" t="s">
        <v>159</v>
      </c>
      <c r="E2533" t="s">
        <v>162</v>
      </c>
      <c r="G2533" t="s">
        <v>1</v>
      </c>
      <c r="K2533" t="s">
        <v>185</v>
      </c>
      <c r="L2533" t="s">
        <v>122</v>
      </c>
      <c r="M2533" s="14">
        <v>44333</v>
      </c>
      <c r="N2533" s="14">
        <v>44333</v>
      </c>
      <c r="O2533">
        <v>0</v>
      </c>
      <c r="P2533">
        <v>476.19</v>
      </c>
      <c r="R2533">
        <v>2110700000</v>
      </c>
      <c r="S2533">
        <v>161020000</v>
      </c>
      <c r="V2533" t="s">
        <v>193</v>
      </c>
      <c r="W2533" t="s">
        <v>194</v>
      </c>
      <c r="X2533" t="s">
        <v>161</v>
      </c>
      <c r="Y2533">
        <v>5</v>
      </c>
      <c r="Z2533">
        <v>5</v>
      </c>
      <c r="AA2533">
        <v>2021</v>
      </c>
      <c r="AB2533">
        <v>476.19</v>
      </c>
      <c r="AC2533" t="s">
        <v>11</v>
      </c>
      <c r="AD2533" t="s">
        <v>72</v>
      </c>
      <c r="AE2533">
        <v>2021</v>
      </c>
      <c r="AF2533">
        <v>2021</v>
      </c>
      <c r="AU2533"/>
    </row>
    <row r="2534" spans="1:47" x14ac:dyDescent="0.35">
      <c r="A2534" t="s">
        <v>187</v>
      </c>
      <c r="B2534" t="s">
        <v>65</v>
      </c>
      <c r="C2534" t="s">
        <v>149</v>
      </c>
      <c r="D2534" t="s">
        <v>150</v>
      </c>
      <c r="E2534" t="s">
        <v>121</v>
      </c>
      <c r="G2534" t="s">
        <v>1</v>
      </c>
      <c r="H2534" t="s">
        <v>206</v>
      </c>
      <c r="K2534" t="s">
        <v>185</v>
      </c>
      <c r="L2534" t="s">
        <v>122</v>
      </c>
      <c r="M2534" s="14">
        <v>44333</v>
      </c>
      <c r="N2534" s="14">
        <v>44333</v>
      </c>
      <c r="O2534">
        <v>0</v>
      </c>
      <c r="P2534">
        <v>-194.62</v>
      </c>
      <c r="R2534">
        <v>2220316000</v>
      </c>
      <c r="S2534">
        <v>161004000</v>
      </c>
      <c r="V2534" t="s">
        <v>187</v>
      </c>
      <c r="W2534" t="s">
        <v>241</v>
      </c>
      <c r="X2534" t="s">
        <v>140</v>
      </c>
      <c r="Y2534">
        <v>5</v>
      </c>
      <c r="Z2534">
        <v>5</v>
      </c>
      <c r="AA2534">
        <v>2021</v>
      </c>
      <c r="AB2534">
        <v>194.62</v>
      </c>
      <c r="AC2534" t="s">
        <v>11</v>
      </c>
      <c r="AD2534" t="s">
        <v>16</v>
      </c>
      <c r="AE2534">
        <v>2021</v>
      </c>
      <c r="AF2534">
        <v>2021</v>
      </c>
      <c r="AU2534"/>
    </row>
    <row r="2535" spans="1:47" x14ac:dyDescent="0.35">
      <c r="A2535" t="s">
        <v>188</v>
      </c>
      <c r="B2535" t="s">
        <v>31</v>
      </c>
      <c r="C2535" t="s">
        <v>149</v>
      </c>
      <c r="D2535" t="s">
        <v>159</v>
      </c>
      <c r="E2535" t="s">
        <v>162</v>
      </c>
      <c r="G2535" t="s">
        <v>1</v>
      </c>
      <c r="K2535" t="s">
        <v>185</v>
      </c>
      <c r="L2535" t="s">
        <v>122</v>
      </c>
      <c r="M2535" s="14">
        <v>44333</v>
      </c>
      <c r="N2535" s="14">
        <v>44333</v>
      </c>
      <c r="O2535">
        <v>0</v>
      </c>
      <c r="P2535">
        <v>67.150000000000006</v>
      </c>
      <c r="R2535">
        <v>2111070000</v>
      </c>
      <c r="S2535">
        <v>161001000</v>
      </c>
      <c r="V2535" t="s">
        <v>188</v>
      </c>
      <c r="W2535" t="s">
        <v>195</v>
      </c>
      <c r="X2535" t="s">
        <v>190</v>
      </c>
      <c r="Y2535">
        <v>5</v>
      </c>
      <c r="Z2535">
        <v>5</v>
      </c>
      <c r="AA2535">
        <v>2021</v>
      </c>
      <c r="AB2535">
        <v>67.150000000000006</v>
      </c>
      <c r="AC2535" t="s">
        <v>11</v>
      </c>
      <c r="AD2535" t="s">
        <v>72</v>
      </c>
      <c r="AE2535">
        <v>2021</v>
      </c>
      <c r="AF2535">
        <v>2021</v>
      </c>
      <c r="AU2535"/>
    </row>
    <row r="2536" spans="1:47" x14ac:dyDescent="0.35">
      <c r="A2536" t="s">
        <v>160</v>
      </c>
      <c r="B2536" t="s">
        <v>35</v>
      </c>
      <c r="C2536" t="s">
        <v>149</v>
      </c>
      <c r="D2536" t="s">
        <v>159</v>
      </c>
      <c r="E2536" t="s">
        <v>162</v>
      </c>
      <c r="G2536" t="s">
        <v>1</v>
      </c>
      <c r="K2536" t="s">
        <v>185</v>
      </c>
      <c r="L2536" t="s">
        <v>122</v>
      </c>
      <c r="M2536" s="14">
        <v>44333</v>
      </c>
      <c r="N2536" s="14">
        <v>44333</v>
      </c>
      <c r="O2536">
        <v>0</v>
      </c>
      <c r="P2536">
        <v>3839.03</v>
      </c>
      <c r="R2536">
        <v>2110672000</v>
      </c>
      <c r="S2536">
        <v>161020000</v>
      </c>
      <c r="V2536" t="s">
        <v>160</v>
      </c>
      <c r="W2536" t="s">
        <v>194</v>
      </c>
      <c r="X2536" t="s">
        <v>161</v>
      </c>
      <c r="Y2536">
        <v>5</v>
      </c>
      <c r="Z2536">
        <v>5</v>
      </c>
      <c r="AA2536">
        <v>2021</v>
      </c>
      <c r="AB2536">
        <v>3839.03</v>
      </c>
      <c r="AC2536" t="s">
        <v>11</v>
      </c>
      <c r="AD2536" t="s">
        <v>72</v>
      </c>
      <c r="AE2536">
        <v>2021</v>
      </c>
      <c r="AF2536">
        <v>2021</v>
      </c>
      <c r="AU2536"/>
    </row>
    <row r="2537" spans="1:47" x14ac:dyDescent="0.35">
      <c r="A2537" t="s">
        <v>176</v>
      </c>
      <c r="B2537" t="s">
        <v>27</v>
      </c>
      <c r="C2537" t="s">
        <v>149</v>
      </c>
      <c r="D2537" t="s">
        <v>150</v>
      </c>
      <c r="E2537" t="s">
        <v>121</v>
      </c>
      <c r="G2537" t="s">
        <v>1</v>
      </c>
      <c r="H2537" t="s">
        <v>206</v>
      </c>
      <c r="K2537" t="s">
        <v>185</v>
      </c>
      <c r="L2537" t="s">
        <v>122</v>
      </c>
      <c r="M2537" s="14">
        <v>44333</v>
      </c>
      <c r="N2537" s="14">
        <v>44333</v>
      </c>
      <c r="O2537">
        <v>0</v>
      </c>
      <c r="P2537">
        <v>-143.57</v>
      </c>
      <c r="R2537">
        <v>2221517010</v>
      </c>
      <c r="S2537">
        <v>161300000</v>
      </c>
      <c r="V2537" t="s">
        <v>176</v>
      </c>
      <c r="W2537" t="s">
        <v>192</v>
      </c>
      <c r="X2537" t="s">
        <v>119</v>
      </c>
      <c r="Y2537">
        <v>5</v>
      </c>
      <c r="Z2537">
        <v>5</v>
      </c>
      <c r="AA2537">
        <v>2021</v>
      </c>
      <c r="AB2537">
        <v>143.57</v>
      </c>
      <c r="AC2537" t="s">
        <v>11</v>
      </c>
      <c r="AD2537" t="s">
        <v>16</v>
      </c>
      <c r="AE2537">
        <v>2021</v>
      </c>
      <c r="AF2537">
        <v>2021</v>
      </c>
      <c r="AU2537"/>
    </row>
    <row r="2538" spans="1:47" x14ac:dyDescent="0.35">
      <c r="A2538" t="s">
        <v>160</v>
      </c>
      <c r="B2538" t="s">
        <v>25</v>
      </c>
      <c r="C2538" t="s">
        <v>149</v>
      </c>
      <c r="D2538" t="s">
        <v>159</v>
      </c>
      <c r="E2538" t="s">
        <v>162</v>
      </c>
      <c r="G2538" t="s">
        <v>1</v>
      </c>
      <c r="K2538" t="s">
        <v>185</v>
      </c>
      <c r="L2538" t="s">
        <v>122</v>
      </c>
      <c r="M2538" s="14">
        <v>44334</v>
      </c>
      <c r="N2538" s="14">
        <v>44334</v>
      </c>
      <c r="O2538">
        <v>0</v>
      </c>
      <c r="P2538">
        <v>155.87</v>
      </c>
      <c r="R2538">
        <v>2110672000</v>
      </c>
      <c r="S2538">
        <v>161600000</v>
      </c>
      <c r="V2538" t="s">
        <v>160</v>
      </c>
      <c r="W2538" t="s">
        <v>198</v>
      </c>
      <c r="X2538" t="s">
        <v>161</v>
      </c>
      <c r="Y2538">
        <v>5</v>
      </c>
      <c r="Z2538">
        <v>5</v>
      </c>
      <c r="AA2538">
        <v>2021</v>
      </c>
      <c r="AB2538">
        <v>155.87</v>
      </c>
      <c r="AC2538" t="s">
        <v>11</v>
      </c>
      <c r="AD2538" t="s">
        <v>72</v>
      </c>
      <c r="AE2538">
        <v>2021</v>
      </c>
      <c r="AF2538">
        <v>2021</v>
      </c>
      <c r="AU2538"/>
    </row>
    <row r="2539" spans="1:47" x14ac:dyDescent="0.35">
      <c r="A2539" t="s">
        <v>160</v>
      </c>
      <c r="B2539" t="s">
        <v>28</v>
      </c>
      <c r="C2539" t="s">
        <v>149</v>
      </c>
      <c r="D2539" t="s">
        <v>159</v>
      </c>
      <c r="E2539" t="s">
        <v>162</v>
      </c>
      <c r="G2539" t="s">
        <v>1</v>
      </c>
      <c r="K2539" t="s">
        <v>185</v>
      </c>
      <c r="L2539" t="s">
        <v>122</v>
      </c>
      <c r="M2539" s="14">
        <v>44334</v>
      </c>
      <c r="N2539" s="14">
        <v>44334</v>
      </c>
      <c r="O2539">
        <v>0</v>
      </c>
      <c r="P2539">
        <v>50.68</v>
      </c>
      <c r="R2539">
        <v>2110672000</v>
      </c>
      <c r="S2539">
        <v>161900000</v>
      </c>
      <c r="V2539" t="s">
        <v>160</v>
      </c>
      <c r="W2539" t="s">
        <v>199</v>
      </c>
      <c r="X2539" t="s">
        <v>161</v>
      </c>
      <c r="Y2539">
        <v>5</v>
      </c>
      <c r="Z2539">
        <v>5</v>
      </c>
      <c r="AA2539">
        <v>2021</v>
      </c>
      <c r="AB2539">
        <v>50.68</v>
      </c>
      <c r="AC2539" t="s">
        <v>11</v>
      </c>
      <c r="AD2539" t="s">
        <v>72</v>
      </c>
      <c r="AE2539">
        <v>2021</v>
      </c>
      <c r="AF2539">
        <v>2021</v>
      </c>
      <c r="AU2539"/>
    </row>
    <row r="2540" spans="1:47" x14ac:dyDescent="0.35">
      <c r="A2540" t="s">
        <v>160</v>
      </c>
      <c r="B2540" t="s">
        <v>28</v>
      </c>
      <c r="C2540" t="s">
        <v>149</v>
      </c>
      <c r="D2540" t="s">
        <v>159</v>
      </c>
      <c r="E2540" t="s">
        <v>162</v>
      </c>
      <c r="G2540" t="s">
        <v>1</v>
      </c>
      <c r="K2540" t="s">
        <v>185</v>
      </c>
      <c r="L2540" t="s">
        <v>122</v>
      </c>
      <c r="M2540" s="14">
        <v>44334</v>
      </c>
      <c r="N2540" s="14">
        <v>44334</v>
      </c>
      <c r="O2540">
        <v>0</v>
      </c>
      <c r="P2540">
        <v>36.9</v>
      </c>
      <c r="R2540">
        <v>2110672000</v>
      </c>
      <c r="S2540">
        <v>161400000</v>
      </c>
      <c r="V2540" t="s">
        <v>160</v>
      </c>
      <c r="W2540" t="s">
        <v>211</v>
      </c>
      <c r="X2540" t="s">
        <v>161</v>
      </c>
      <c r="Y2540">
        <v>5</v>
      </c>
      <c r="Z2540">
        <v>5</v>
      </c>
      <c r="AA2540">
        <v>2021</v>
      </c>
      <c r="AB2540">
        <v>36.9</v>
      </c>
      <c r="AC2540" t="s">
        <v>11</v>
      </c>
      <c r="AD2540" t="s">
        <v>72</v>
      </c>
      <c r="AE2540">
        <v>2021</v>
      </c>
      <c r="AF2540">
        <v>2021</v>
      </c>
      <c r="AU2540"/>
    </row>
    <row r="2541" spans="1:47" x14ac:dyDescent="0.35">
      <c r="A2541" t="s">
        <v>193</v>
      </c>
      <c r="B2541" t="s">
        <v>29</v>
      </c>
      <c r="C2541" t="s">
        <v>149</v>
      </c>
      <c r="D2541" t="s">
        <v>159</v>
      </c>
      <c r="E2541" t="s">
        <v>162</v>
      </c>
      <c r="G2541" t="s">
        <v>1</v>
      </c>
      <c r="K2541" t="s">
        <v>185</v>
      </c>
      <c r="L2541" t="s">
        <v>122</v>
      </c>
      <c r="M2541" s="14">
        <v>44334</v>
      </c>
      <c r="N2541" s="14">
        <v>44334</v>
      </c>
      <c r="O2541">
        <v>0</v>
      </c>
      <c r="P2541">
        <v>119.05</v>
      </c>
      <c r="R2541">
        <v>2110700000</v>
      </c>
      <c r="S2541">
        <v>161700000</v>
      </c>
      <c r="V2541" t="s">
        <v>193</v>
      </c>
      <c r="W2541" t="s">
        <v>210</v>
      </c>
      <c r="X2541" t="s">
        <v>161</v>
      </c>
      <c r="Y2541">
        <v>5</v>
      </c>
      <c r="Z2541">
        <v>5</v>
      </c>
      <c r="AA2541">
        <v>2021</v>
      </c>
      <c r="AB2541">
        <v>119.05</v>
      </c>
      <c r="AC2541" t="s">
        <v>11</v>
      </c>
      <c r="AD2541" t="s">
        <v>72</v>
      </c>
      <c r="AE2541">
        <v>2021</v>
      </c>
      <c r="AF2541">
        <v>2021</v>
      </c>
      <c r="AU2541"/>
    </row>
    <row r="2542" spans="1:47" x14ac:dyDescent="0.35">
      <c r="A2542" t="s">
        <v>193</v>
      </c>
      <c r="B2542" t="s">
        <v>29</v>
      </c>
      <c r="C2542" t="s">
        <v>149</v>
      </c>
      <c r="D2542" t="s">
        <v>159</v>
      </c>
      <c r="E2542" t="s">
        <v>162</v>
      </c>
      <c r="G2542" t="s">
        <v>1</v>
      </c>
      <c r="K2542" t="s">
        <v>185</v>
      </c>
      <c r="L2542" t="s">
        <v>122</v>
      </c>
      <c r="M2542" s="14">
        <v>44334</v>
      </c>
      <c r="N2542" s="14">
        <v>44334</v>
      </c>
      <c r="O2542">
        <v>0</v>
      </c>
      <c r="P2542">
        <v>59.52</v>
      </c>
      <c r="R2542">
        <v>2110700000</v>
      </c>
      <c r="S2542">
        <v>162300000</v>
      </c>
      <c r="V2542" t="s">
        <v>193</v>
      </c>
      <c r="W2542" t="s">
        <v>209</v>
      </c>
      <c r="X2542" t="s">
        <v>161</v>
      </c>
      <c r="Y2542">
        <v>5</v>
      </c>
      <c r="Z2542">
        <v>5</v>
      </c>
      <c r="AA2542">
        <v>2021</v>
      </c>
      <c r="AB2542">
        <v>59.52</v>
      </c>
      <c r="AC2542" t="s">
        <v>11</v>
      </c>
      <c r="AD2542" t="s">
        <v>72</v>
      </c>
      <c r="AE2542">
        <v>2021</v>
      </c>
      <c r="AF2542">
        <v>2021</v>
      </c>
      <c r="AU2542"/>
    </row>
    <row r="2543" spans="1:47" x14ac:dyDescent="0.35">
      <c r="A2543" t="s">
        <v>193</v>
      </c>
      <c r="B2543" t="s">
        <v>29</v>
      </c>
      <c r="C2543" t="s">
        <v>149</v>
      </c>
      <c r="D2543" t="s">
        <v>159</v>
      </c>
      <c r="E2543" t="s">
        <v>162</v>
      </c>
      <c r="G2543" t="s">
        <v>1</v>
      </c>
      <c r="K2543" t="s">
        <v>185</v>
      </c>
      <c r="L2543" t="s">
        <v>122</v>
      </c>
      <c r="M2543" s="14">
        <v>44334</v>
      </c>
      <c r="N2543" s="14">
        <v>44334</v>
      </c>
      <c r="O2543">
        <v>0</v>
      </c>
      <c r="P2543">
        <v>28.57</v>
      </c>
      <c r="R2543">
        <v>2110700000</v>
      </c>
      <c r="S2543">
        <v>161300000</v>
      </c>
      <c r="V2543" t="s">
        <v>193</v>
      </c>
      <c r="W2543" t="s">
        <v>192</v>
      </c>
      <c r="X2543" t="s">
        <v>161</v>
      </c>
      <c r="Y2543">
        <v>5</v>
      </c>
      <c r="Z2543">
        <v>5</v>
      </c>
      <c r="AA2543">
        <v>2021</v>
      </c>
      <c r="AB2543">
        <v>28.57</v>
      </c>
      <c r="AC2543" t="s">
        <v>11</v>
      </c>
      <c r="AD2543" t="s">
        <v>72</v>
      </c>
      <c r="AE2543">
        <v>2021</v>
      </c>
      <c r="AF2543">
        <v>2021</v>
      </c>
      <c r="AU2543"/>
    </row>
    <row r="2544" spans="1:47" x14ac:dyDescent="0.35">
      <c r="A2544" t="s">
        <v>193</v>
      </c>
      <c r="B2544" t="s">
        <v>29</v>
      </c>
      <c r="C2544" t="s">
        <v>149</v>
      </c>
      <c r="D2544" t="s">
        <v>159</v>
      </c>
      <c r="E2544" t="s">
        <v>162</v>
      </c>
      <c r="G2544" t="s">
        <v>1</v>
      </c>
      <c r="K2544" t="s">
        <v>185</v>
      </c>
      <c r="L2544" t="s">
        <v>122</v>
      </c>
      <c r="M2544" s="14">
        <v>44334</v>
      </c>
      <c r="N2544" s="14">
        <v>44334</v>
      </c>
      <c r="O2544">
        <v>0</v>
      </c>
      <c r="P2544">
        <v>23.81</v>
      </c>
      <c r="R2544">
        <v>2110700000</v>
      </c>
      <c r="S2544">
        <v>161800000</v>
      </c>
      <c r="V2544" t="s">
        <v>193</v>
      </c>
      <c r="W2544" t="s">
        <v>197</v>
      </c>
      <c r="X2544" t="s">
        <v>161</v>
      </c>
      <c r="Y2544">
        <v>5</v>
      </c>
      <c r="Z2544">
        <v>5</v>
      </c>
      <c r="AA2544">
        <v>2021</v>
      </c>
      <c r="AB2544">
        <v>23.81</v>
      </c>
      <c r="AC2544" t="s">
        <v>11</v>
      </c>
      <c r="AD2544" t="s">
        <v>72</v>
      </c>
      <c r="AE2544">
        <v>2021</v>
      </c>
      <c r="AF2544">
        <v>2021</v>
      </c>
      <c r="AU2544"/>
    </row>
    <row r="2545" spans="1:47" x14ac:dyDescent="0.35">
      <c r="A2545" t="s">
        <v>188</v>
      </c>
      <c r="B2545" t="s">
        <v>31</v>
      </c>
      <c r="C2545" t="s">
        <v>149</v>
      </c>
      <c r="D2545" t="s">
        <v>159</v>
      </c>
      <c r="E2545" t="s">
        <v>162</v>
      </c>
      <c r="G2545" t="s">
        <v>1</v>
      </c>
      <c r="K2545" t="s">
        <v>185</v>
      </c>
      <c r="L2545" t="s">
        <v>122</v>
      </c>
      <c r="M2545" s="14">
        <v>44334</v>
      </c>
      <c r="N2545" s="14">
        <v>44334</v>
      </c>
      <c r="O2545">
        <v>0</v>
      </c>
      <c r="P2545">
        <v>0.74</v>
      </c>
      <c r="R2545">
        <v>2111070000</v>
      </c>
      <c r="S2545">
        <v>161001000</v>
      </c>
      <c r="V2545" t="s">
        <v>188</v>
      </c>
      <c r="W2545" t="s">
        <v>195</v>
      </c>
      <c r="X2545" t="s">
        <v>190</v>
      </c>
      <c r="Y2545">
        <v>5</v>
      </c>
      <c r="Z2545">
        <v>5</v>
      </c>
      <c r="AA2545">
        <v>2021</v>
      </c>
      <c r="AB2545">
        <v>0.74</v>
      </c>
      <c r="AC2545" t="s">
        <v>11</v>
      </c>
      <c r="AD2545" t="s">
        <v>72</v>
      </c>
      <c r="AE2545">
        <v>2021</v>
      </c>
      <c r="AF2545">
        <v>2021</v>
      </c>
      <c r="AU2545"/>
    </row>
    <row r="2546" spans="1:47" x14ac:dyDescent="0.35">
      <c r="A2546" t="s">
        <v>160</v>
      </c>
      <c r="B2546" t="s">
        <v>28</v>
      </c>
      <c r="C2546" t="s">
        <v>149</v>
      </c>
      <c r="D2546" t="s">
        <v>159</v>
      </c>
      <c r="E2546" t="s">
        <v>162</v>
      </c>
      <c r="G2546" t="s">
        <v>1</v>
      </c>
      <c r="K2546" t="s">
        <v>185</v>
      </c>
      <c r="L2546" t="s">
        <v>122</v>
      </c>
      <c r="M2546" s="14">
        <v>44334</v>
      </c>
      <c r="N2546" s="14">
        <v>44334</v>
      </c>
      <c r="O2546">
        <v>0</v>
      </c>
      <c r="P2546">
        <v>36.9</v>
      </c>
      <c r="R2546">
        <v>2110672000</v>
      </c>
      <c r="S2546">
        <v>161400000</v>
      </c>
      <c r="V2546" t="s">
        <v>160</v>
      </c>
      <c r="W2546" t="s">
        <v>211</v>
      </c>
      <c r="X2546" t="s">
        <v>161</v>
      </c>
      <c r="Y2546">
        <v>5</v>
      </c>
      <c r="Z2546">
        <v>5</v>
      </c>
      <c r="AA2546">
        <v>2021</v>
      </c>
      <c r="AB2546">
        <v>36.9</v>
      </c>
      <c r="AC2546" t="s">
        <v>11</v>
      </c>
      <c r="AD2546" t="s">
        <v>72</v>
      </c>
      <c r="AE2546">
        <v>2021</v>
      </c>
      <c r="AF2546">
        <v>2021</v>
      </c>
      <c r="AU2546"/>
    </row>
    <row r="2547" spans="1:47" x14ac:dyDescent="0.35">
      <c r="A2547" t="s">
        <v>187</v>
      </c>
      <c r="B2547" t="s">
        <v>65</v>
      </c>
      <c r="C2547" t="s">
        <v>149</v>
      </c>
      <c r="D2547" t="s">
        <v>150</v>
      </c>
      <c r="E2547" t="s">
        <v>121</v>
      </c>
      <c r="G2547" t="s">
        <v>1</v>
      </c>
      <c r="H2547" t="s">
        <v>206</v>
      </c>
      <c r="K2547" t="s">
        <v>185</v>
      </c>
      <c r="L2547" t="s">
        <v>122</v>
      </c>
      <c r="M2547" s="14">
        <v>44334</v>
      </c>
      <c r="N2547" s="14">
        <v>44334</v>
      </c>
      <c r="O2547">
        <v>0</v>
      </c>
      <c r="P2547">
        <v>-71.430000000000007</v>
      </c>
      <c r="R2547">
        <v>2220316000</v>
      </c>
      <c r="S2547">
        <v>161020000</v>
      </c>
      <c r="V2547" t="s">
        <v>187</v>
      </c>
      <c r="W2547" t="s">
        <v>194</v>
      </c>
      <c r="X2547" t="s">
        <v>140</v>
      </c>
      <c r="Y2547">
        <v>5</v>
      </c>
      <c r="Z2547">
        <v>5</v>
      </c>
      <c r="AA2547">
        <v>2021</v>
      </c>
      <c r="AB2547">
        <v>71.430000000000007</v>
      </c>
      <c r="AC2547" t="s">
        <v>11</v>
      </c>
      <c r="AD2547" t="s">
        <v>16</v>
      </c>
      <c r="AE2547">
        <v>2021</v>
      </c>
      <c r="AF2547">
        <v>2021</v>
      </c>
      <c r="AU2547"/>
    </row>
    <row r="2548" spans="1:47" x14ac:dyDescent="0.35">
      <c r="A2548" t="s">
        <v>160</v>
      </c>
      <c r="B2548" t="s">
        <v>28</v>
      </c>
      <c r="C2548" t="s">
        <v>149</v>
      </c>
      <c r="D2548" t="s">
        <v>159</v>
      </c>
      <c r="E2548" t="s">
        <v>162</v>
      </c>
      <c r="G2548" t="s">
        <v>1</v>
      </c>
      <c r="K2548" t="s">
        <v>185</v>
      </c>
      <c r="L2548" t="s">
        <v>122</v>
      </c>
      <c r="M2548" s="14">
        <v>44334</v>
      </c>
      <c r="N2548" s="14">
        <v>44334</v>
      </c>
      <c r="O2548">
        <v>0</v>
      </c>
      <c r="P2548">
        <v>36.9</v>
      </c>
      <c r="R2548">
        <v>2110672000</v>
      </c>
      <c r="S2548">
        <v>161400000</v>
      </c>
      <c r="V2548" t="s">
        <v>160</v>
      </c>
      <c r="W2548" t="s">
        <v>211</v>
      </c>
      <c r="X2548" t="s">
        <v>161</v>
      </c>
      <c r="Y2548">
        <v>5</v>
      </c>
      <c r="Z2548">
        <v>5</v>
      </c>
      <c r="AA2548">
        <v>2021</v>
      </c>
      <c r="AB2548">
        <v>36.9</v>
      </c>
      <c r="AC2548" t="s">
        <v>11</v>
      </c>
      <c r="AD2548" t="s">
        <v>72</v>
      </c>
      <c r="AE2548">
        <v>2021</v>
      </c>
      <c r="AF2548">
        <v>2021</v>
      </c>
      <c r="AU2548"/>
    </row>
    <row r="2549" spans="1:47" x14ac:dyDescent="0.35">
      <c r="A2549" t="s">
        <v>160</v>
      </c>
      <c r="B2549" t="s">
        <v>25</v>
      </c>
      <c r="C2549" t="s">
        <v>149</v>
      </c>
      <c r="D2549" t="s">
        <v>159</v>
      </c>
      <c r="E2549" t="s">
        <v>162</v>
      </c>
      <c r="G2549" t="s">
        <v>1</v>
      </c>
      <c r="K2549" t="s">
        <v>185</v>
      </c>
      <c r="L2549" t="s">
        <v>122</v>
      </c>
      <c r="M2549" s="14">
        <v>44334</v>
      </c>
      <c r="N2549" s="14">
        <v>44334</v>
      </c>
      <c r="O2549">
        <v>0</v>
      </c>
      <c r="P2549">
        <v>1007.76</v>
      </c>
      <c r="R2549">
        <v>2110672000</v>
      </c>
      <c r="S2549">
        <v>161300000</v>
      </c>
      <c r="V2549" t="s">
        <v>160</v>
      </c>
      <c r="W2549" t="s">
        <v>192</v>
      </c>
      <c r="X2549" t="s">
        <v>161</v>
      </c>
      <c r="Y2549">
        <v>5</v>
      </c>
      <c r="Z2549">
        <v>5</v>
      </c>
      <c r="AA2549">
        <v>2021</v>
      </c>
      <c r="AB2549">
        <v>1007.76</v>
      </c>
      <c r="AC2549" t="s">
        <v>11</v>
      </c>
      <c r="AD2549" t="s">
        <v>72</v>
      </c>
      <c r="AE2549">
        <v>2021</v>
      </c>
      <c r="AF2549">
        <v>2021</v>
      </c>
      <c r="AU2549"/>
    </row>
    <row r="2550" spans="1:47" x14ac:dyDescent="0.35">
      <c r="A2550" t="s">
        <v>160</v>
      </c>
      <c r="B2550" t="s">
        <v>25</v>
      </c>
      <c r="C2550" t="s">
        <v>149</v>
      </c>
      <c r="D2550" t="s">
        <v>159</v>
      </c>
      <c r="E2550" t="s">
        <v>162</v>
      </c>
      <c r="G2550" t="s">
        <v>1</v>
      </c>
      <c r="K2550" t="s">
        <v>185</v>
      </c>
      <c r="L2550" t="s">
        <v>122</v>
      </c>
      <c r="M2550" s="14">
        <v>44334</v>
      </c>
      <c r="N2550" s="14">
        <v>44334</v>
      </c>
      <c r="O2550">
        <v>0</v>
      </c>
      <c r="P2550">
        <v>159.25</v>
      </c>
      <c r="R2550">
        <v>2110672000</v>
      </c>
      <c r="S2550">
        <v>161300000</v>
      </c>
      <c r="V2550" t="s">
        <v>160</v>
      </c>
      <c r="W2550" t="s">
        <v>192</v>
      </c>
      <c r="X2550" t="s">
        <v>161</v>
      </c>
      <c r="Y2550">
        <v>5</v>
      </c>
      <c r="Z2550">
        <v>5</v>
      </c>
      <c r="AA2550">
        <v>2021</v>
      </c>
      <c r="AB2550">
        <v>159.25</v>
      </c>
      <c r="AC2550" t="s">
        <v>11</v>
      </c>
      <c r="AD2550" t="s">
        <v>72</v>
      </c>
      <c r="AE2550">
        <v>2021</v>
      </c>
      <c r="AF2550">
        <v>2021</v>
      </c>
      <c r="AU2550"/>
    </row>
    <row r="2551" spans="1:47" x14ac:dyDescent="0.35">
      <c r="A2551" t="s">
        <v>133</v>
      </c>
      <c r="B2551" t="s">
        <v>41</v>
      </c>
      <c r="C2551" t="s">
        <v>149</v>
      </c>
      <c r="D2551" t="s">
        <v>150</v>
      </c>
      <c r="E2551" t="s">
        <v>121</v>
      </c>
      <c r="G2551" t="s">
        <v>1</v>
      </c>
      <c r="H2551" t="s">
        <v>206</v>
      </c>
      <c r="K2551" t="s">
        <v>185</v>
      </c>
      <c r="L2551" t="s">
        <v>122</v>
      </c>
      <c r="M2551" s="14">
        <v>44335</v>
      </c>
      <c r="N2551" s="14">
        <v>44335</v>
      </c>
      <c r="O2551">
        <v>0</v>
      </c>
      <c r="P2551">
        <v>-352999.15</v>
      </c>
      <c r="R2551">
        <v>2220110000</v>
      </c>
      <c r="S2551">
        <v>161001000</v>
      </c>
      <c r="V2551" t="s">
        <v>133</v>
      </c>
      <c r="W2551" t="s">
        <v>195</v>
      </c>
      <c r="X2551" t="s">
        <v>134</v>
      </c>
      <c r="Y2551">
        <v>5</v>
      </c>
      <c r="Z2551">
        <v>5</v>
      </c>
      <c r="AA2551">
        <v>2021</v>
      </c>
      <c r="AB2551">
        <v>352999.15</v>
      </c>
      <c r="AC2551" t="s">
        <v>11</v>
      </c>
      <c r="AD2551" t="s">
        <v>245</v>
      </c>
      <c r="AE2551">
        <v>2021</v>
      </c>
      <c r="AF2551">
        <v>2021</v>
      </c>
      <c r="AU2551"/>
    </row>
    <row r="2552" spans="1:47" x14ac:dyDescent="0.35">
      <c r="A2552" t="s">
        <v>160</v>
      </c>
      <c r="B2552" t="s">
        <v>25</v>
      </c>
      <c r="C2552" t="s">
        <v>149</v>
      </c>
      <c r="D2552" t="s">
        <v>159</v>
      </c>
      <c r="E2552" t="s">
        <v>162</v>
      </c>
      <c r="G2552" t="s">
        <v>1</v>
      </c>
      <c r="K2552" t="s">
        <v>185</v>
      </c>
      <c r="L2552" t="s">
        <v>122</v>
      </c>
      <c r="M2552" s="14">
        <v>44335</v>
      </c>
      <c r="N2552" s="14">
        <v>44335</v>
      </c>
      <c r="O2552">
        <v>0</v>
      </c>
      <c r="P2552">
        <v>124.32</v>
      </c>
      <c r="R2552">
        <v>2110672000</v>
      </c>
      <c r="S2552">
        <v>161600000</v>
      </c>
      <c r="V2552" t="s">
        <v>160</v>
      </c>
      <c r="W2552" t="s">
        <v>198</v>
      </c>
      <c r="X2552" t="s">
        <v>161</v>
      </c>
      <c r="Y2552">
        <v>5</v>
      </c>
      <c r="Z2552">
        <v>5</v>
      </c>
      <c r="AA2552">
        <v>2021</v>
      </c>
      <c r="AB2552">
        <v>124.32</v>
      </c>
      <c r="AC2552" t="s">
        <v>11</v>
      </c>
      <c r="AD2552" t="s">
        <v>72</v>
      </c>
      <c r="AE2552">
        <v>2021</v>
      </c>
      <c r="AF2552">
        <v>2021</v>
      </c>
      <c r="AU2552"/>
    </row>
    <row r="2553" spans="1:47" x14ac:dyDescent="0.35">
      <c r="A2553" t="s">
        <v>160</v>
      </c>
      <c r="B2553" t="s">
        <v>28</v>
      </c>
      <c r="C2553" t="s">
        <v>149</v>
      </c>
      <c r="D2553" t="s">
        <v>159</v>
      </c>
      <c r="E2553" t="s">
        <v>162</v>
      </c>
      <c r="G2553" t="s">
        <v>1</v>
      </c>
      <c r="K2553" t="s">
        <v>185</v>
      </c>
      <c r="L2553" t="s">
        <v>122</v>
      </c>
      <c r="M2553" s="14">
        <v>44335</v>
      </c>
      <c r="N2553" s="14">
        <v>44335</v>
      </c>
      <c r="O2553">
        <v>0</v>
      </c>
      <c r="P2553">
        <v>2187.4699999999998</v>
      </c>
      <c r="R2553">
        <v>2110672000</v>
      </c>
      <c r="S2553">
        <v>161600000</v>
      </c>
      <c r="V2553" t="s">
        <v>160</v>
      </c>
      <c r="W2553" t="s">
        <v>198</v>
      </c>
      <c r="X2553" t="s">
        <v>161</v>
      </c>
      <c r="Y2553">
        <v>5</v>
      </c>
      <c r="Z2553">
        <v>5</v>
      </c>
      <c r="AA2553">
        <v>2021</v>
      </c>
      <c r="AB2553">
        <v>2187.4699999999998</v>
      </c>
      <c r="AC2553" t="s">
        <v>11</v>
      </c>
      <c r="AD2553" t="s">
        <v>72</v>
      </c>
      <c r="AE2553">
        <v>2021</v>
      </c>
      <c r="AF2553">
        <v>2021</v>
      </c>
      <c r="AU2553"/>
    </row>
    <row r="2554" spans="1:47" x14ac:dyDescent="0.35">
      <c r="A2554" t="s">
        <v>160</v>
      </c>
      <c r="B2554" t="s">
        <v>25</v>
      </c>
      <c r="C2554" t="s">
        <v>149</v>
      </c>
      <c r="D2554" t="s">
        <v>159</v>
      </c>
      <c r="E2554" t="s">
        <v>162</v>
      </c>
      <c r="G2554" t="s">
        <v>1</v>
      </c>
      <c r="K2554" t="s">
        <v>185</v>
      </c>
      <c r="L2554" t="s">
        <v>122</v>
      </c>
      <c r="M2554" s="14">
        <v>44335</v>
      </c>
      <c r="N2554" s="14">
        <v>44335</v>
      </c>
      <c r="O2554">
        <v>0</v>
      </c>
      <c r="P2554">
        <v>2202.9</v>
      </c>
      <c r="R2554">
        <v>2110672000</v>
      </c>
      <c r="S2554">
        <v>161600000</v>
      </c>
      <c r="V2554" t="s">
        <v>160</v>
      </c>
      <c r="W2554" t="s">
        <v>198</v>
      </c>
      <c r="X2554" t="s">
        <v>161</v>
      </c>
      <c r="Y2554">
        <v>5</v>
      </c>
      <c r="Z2554">
        <v>5</v>
      </c>
      <c r="AA2554">
        <v>2021</v>
      </c>
      <c r="AB2554">
        <v>2202.9</v>
      </c>
      <c r="AC2554" t="s">
        <v>11</v>
      </c>
      <c r="AD2554" t="s">
        <v>72</v>
      </c>
      <c r="AE2554">
        <v>2021</v>
      </c>
      <c r="AF2554">
        <v>2021</v>
      </c>
      <c r="AU2554"/>
    </row>
    <row r="2555" spans="1:47" x14ac:dyDescent="0.35">
      <c r="A2555" t="s">
        <v>175</v>
      </c>
      <c r="B2555" t="s">
        <v>39</v>
      </c>
      <c r="C2555" t="s">
        <v>149</v>
      </c>
      <c r="D2555" t="s">
        <v>150</v>
      </c>
      <c r="E2555" t="s">
        <v>121</v>
      </c>
      <c r="G2555" t="s">
        <v>1</v>
      </c>
      <c r="H2555" t="s">
        <v>206</v>
      </c>
      <c r="K2555" t="s">
        <v>185</v>
      </c>
      <c r="L2555" t="s">
        <v>122</v>
      </c>
      <c r="M2555" s="14">
        <v>44335</v>
      </c>
      <c r="N2555" s="14">
        <v>44335</v>
      </c>
      <c r="O2555">
        <v>0</v>
      </c>
      <c r="P2555">
        <v>-1469.05</v>
      </c>
      <c r="R2555">
        <v>2221506000</v>
      </c>
      <c r="S2555">
        <v>161026000</v>
      </c>
      <c r="V2555" t="s">
        <v>175</v>
      </c>
      <c r="W2555" t="s">
        <v>216</v>
      </c>
      <c r="X2555" t="s">
        <v>119</v>
      </c>
      <c r="Y2555">
        <v>5</v>
      </c>
      <c r="Z2555">
        <v>5</v>
      </c>
      <c r="AA2555">
        <v>2021</v>
      </c>
      <c r="AB2555">
        <v>1469.05</v>
      </c>
      <c r="AC2555" t="s">
        <v>11</v>
      </c>
      <c r="AD2555" t="s">
        <v>16</v>
      </c>
      <c r="AE2555">
        <v>2021</v>
      </c>
      <c r="AF2555">
        <v>2021</v>
      </c>
      <c r="AU2555"/>
    </row>
    <row r="2556" spans="1:47" x14ac:dyDescent="0.35">
      <c r="A2556" t="s">
        <v>193</v>
      </c>
      <c r="B2556" t="s">
        <v>29</v>
      </c>
      <c r="C2556" t="s">
        <v>149</v>
      </c>
      <c r="D2556" t="s">
        <v>159</v>
      </c>
      <c r="E2556" t="s">
        <v>162</v>
      </c>
      <c r="G2556" t="s">
        <v>1</v>
      </c>
      <c r="K2556" t="s">
        <v>185</v>
      </c>
      <c r="L2556" t="s">
        <v>122</v>
      </c>
      <c r="M2556" s="14">
        <v>44335</v>
      </c>
      <c r="N2556" s="14">
        <v>44335</v>
      </c>
      <c r="O2556">
        <v>0</v>
      </c>
      <c r="P2556">
        <v>119.05</v>
      </c>
      <c r="R2556">
        <v>2110700000</v>
      </c>
      <c r="S2556">
        <v>162800000</v>
      </c>
      <c r="V2556" t="s">
        <v>193</v>
      </c>
      <c r="W2556" t="s">
        <v>204</v>
      </c>
      <c r="X2556" t="s">
        <v>161</v>
      </c>
      <c r="Y2556">
        <v>5</v>
      </c>
      <c r="Z2556">
        <v>5</v>
      </c>
      <c r="AA2556">
        <v>2021</v>
      </c>
      <c r="AB2556">
        <v>119.05</v>
      </c>
      <c r="AC2556" t="s">
        <v>11</v>
      </c>
      <c r="AD2556" t="s">
        <v>72</v>
      </c>
      <c r="AE2556">
        <v>2021</v>
      </c>
      <c r="AF2556">
        <v>2021</v>
      </c>
      <c r="AU2556"/>
    </row>
    <row r="2557" spans="1:47" x14ac:dyDescent="0.35">
      <c r="A2557" t="s">
        <v>187</v>
      </c>
      <c r="B2557" t="s">
        <v>65</v>
      </c>
      <c r="C2557" t="s">
        <v>149</v>
      </c>
      <c r="D2557" t="s">
        <v>150</v>
      </c>
      <c r="E2557" t="s">
        <v>121</v>
      </c>
      <c r="G2557" t="s">
        <v>1</v>
      </c>
      <c r="H2557" t="s">
        <v>206</v>
      </c>
      <c r="K2557" t="s">
        <v>185</v>
      </c>
      <c r="L2557" t="s">
        <v>122</v>
      </c>
      <c r="M2557" s="14">
        <v>44335</v>
      </c>
      <c r="N2557" s="14">
        <v>44335</v>
      </c>
      <c r="O2557">
        <v>0</v>
      </c>
      <c r="P2557">
        <v>-495.24</v>
      </c>
      <c r="R2557">
        <v>2220316000</v>
      </c>
      <c r="S2557">
        <v>162200000</v>
      </c>
      <c r="V2557" t="s">
        <v>187</v>
      </c>
      <c r="W2557" t="s">
        <v>229</v>
      </c>
      <c r="X2557" t="s">
        <v>140</v>
      </c>
      <c r="Y2557">
        <v>5</v>
      </c>
      <c r="Z2557">
        <v>5</v>
      </c>
      <c r="AA2557">
        <v>2021</v>
      </c>
      <c r="AB2557">
        <v>495.24</v>
      </c>
      <c r="AC2557" t="s">
        <v>11</v>
      </c>
      <c r="AD2557" t="s">
        <v>16</v>
      </c>
      <c r="AE2557">
        <v>2021</v>
      </c>
      <c r="AF2557">
        <v>2021</v>
      </c>
      <c r="AU2557"/>
    </row>
    <row r="2558" spans="1:47" x14ac:dyDescent="0.35">
      <c r="A2558" t="s">
        <v>118</v>
      </c>
      <c r="B2558" t="s">
        <v>46</v>
      </c>
      <c r="C2558" t="s">
        <v>149</v>
      </c>
      <c r="D2558" t="s">
        <v>150</v>
      </c>
      <c r="E2558" t="s">
        <v>121</v>
      </c>
      <c r="G2558" t="s">
        <v>1</v>
      </c>
      <c r="H2558" t="s">
        <v>206</v>
      </c>
      <c r="K2558" t="s">
        <v>185</v>
      </c>
      <c r="L2558" t="s">
        <v>122</v>
      </c>
      <c r="M2558" s="14">
        <v>44335</v>
      </c>
      <c r="N2558" s="14">
        <v>44335</v>
      </c>
      <c r="O2558">
        <v>0</v>
      </c>
      <c r="P2558">
        <v>-2234.52</v>
      </c>
      <c r="R2558">
        <v>2221513000</v>
      </c>
      <c r="S2558">
        <v>161001000</v>
      </c>
      <c r="V2558" t="s">
        <v>118</v>
      </c>
      <c r="W2558" t="s">
        <v>195</v>
      </c>
      <c r="X2558" t="s">
        <v>119</v>
      </c>
      <c r="Y2558">
        <v>5</v>
      </c>
      <c r="Z2558">
        <v>5</v>
      </c>
      <c r="AA2558">
        <v>2021</v>
      </c>
      <c r="AB2558">
        <v>2234.52</v>
      </c>
      <c r="AC2558" t="s">
        <v>11</v>
      </c>
      <c r="AD2558" t="s">
        <v>16</v>
      </c>
      <c r="AE2558">
        <v>2021</v>
      </c>
      <c r="AF2558">
        <v>2021</v>
      </c>
      <c r="AU2558"/>
    </row>
    <row r="2559" spans="1:47" x14ac:dyDescent="0.35">
      <c r="A2559" t="s">
        <v>160</v>
      </c>
      <c r="B2559" t="s">
        <v>25</v>
      </c>
      <c r="C2559" t="s">
        <v>149</v>
      </c>
      <c r="D2559" t="s">
        <v>159</v>
      </c>
      <c r="E2559" t="s">
        <v>162</v>
      </c>
      <c r="G2559" t="s">
        <v>1</v>
      </c>
      <c r="K2559" t="s">
        <v>185</v>
      </c>
      <c r="L2559" t="s">
        <v>122</v>
      </c>
      <c r="M2559" s="14">
        <v>44335</v>
      </c>
      <c r="N2559" s="14">
        <v>44335</v>
      </c>
      <c r="O2559">
        <v>0</v>
      </c>
      <c r="P2559">
        <v>196.08</v>
      </c>
      <c r="R2559">
        <v>2110672000</v>
      </c>
      <c r="S2559">
        <v>161300000</v>
      </c>
      <c r="V2559" t="s">
        <v>160</v>
      </c>
      <c r="W2559" t="s">
        <v>192</v>
      </c>
      <c r="X2559" t="s">
        <v>161</v>
      </c>
      <c r="Y2559">
        <v>5</v>
      </c>
      <c r="Z2559">
        <v>5</v>
      </c>
      <c r="AA2559">
        <v>2021</v>
      </c>
      <c r="AB2559">
        <v>196.08</v>
      </c>
      <c r="AC2559" t="s">
        <v>11</v>
      </c>
      <c r="AD2559" t="s">
        <v>72</v>
      </c>
      <c r="AE2559">
        <v>2021</v>
      </c>
      <c r="AF2559">
        <v>2021</v>
      </c>
      <c r="AU2559"/>
    </row>
    <row r="2560" spans="1:47" x14ac:dyDescent="0.35">
      <c r="A2560" t="s">
        <v>160</v>
      </c>
      <c r="B2560" t="s">
        <v>28</v>
      </c>
      <c r="C2560" t="s">
        <v>149</v>
      </c>
      <c r="D2560" t="s">
        <v>159</v>
      </c>
      <c r="E2560" t="s">
        <v>162</v>
      </c>
      <c r="G2560" t="s">
        <v>1</v>
      </c>
      <c r="K2560" t="s">
        <v>185</v>
      </c>
      <c r="L2560" t="s">
        <v>122</v>
      </c>
      <c r="M2560" s="14">
        <v>44335</v>
      </c>
      <c r="N2560" s="14">
        <v>44335</v>
      </c>
      <c r="O2560">
        <v>0</v>
      </c>
      <c r="P2560">
        <v>27.86</v>
      </c>
      <c r="R2560">
        <v>2110672000</v>
      </c>
      <c r="S2560">
        <v>161400000</v>
      </c>
      <c r="V2560" t="s">
        <v>160</v>
      </c>
      <c r="W2560" t="s">
        <v>211</v>
      </c>
      <c r="X2560" t="s">
        <v>161</v>
      </c>
      <c r="Y2560">
        <v>5</v>
      </c>
      <c r="Z2560">
        <v>5</v>
      </c>
      <c r="AA2560">
        <v>2021</v>
      </c>
      <c r="AB2560">
        <v>27.86</v>
      </c>
      <c r="AC2560" t="s">
        <v>11</v>
      </c>
      <c r="AD2560" t="s">
        <v>72</v>
      </c>
      <c r="AE2560">
        <v>2021</v>
      </c>
      <c r="AF2560">
        <v>2021</v>
      </c>
      <c r="AU2560"/>
    </row>
    <row r="2561" spans="1:47" x14ac:dyDescent="0.35">
      <c r="A2561" t="s">
        <v>160</v>
      </c>
      <c r="B2561" t="s">
        <v>28</v>
      </c>
      <c r="C2561" t="s">
        <v>149</v>
      </c>
      <c r="D2561" t="s">
        <v>159</v>
      </c>
      <c r="E2561" t="s">
        <v>162</v>
      </c>
      <c r="G2561" t="s">
        <v>1</v>
      </c>
      <c r="K2561" t="s">
        <v>185</v>
      </c>
      <c r="L2561" t="s">
        <v>122</v>
      </c>
      <c r="M2561" s="14">
        <v>44335</v>
      </c>
      <c r="N2561" s="14">
        <v>44335</v>
      </c>
      <c r="O2561">
        <v>0</v>
      </c>
      <c r="P2561">
        <v>27.86</v>
      </c>
      <c r="R2561">
        <v>2110672000</v>
      </c>
      <c r="S2561">
        <v>161400000</v>
      </c>
      <c r="V2561" t="s">
        <v>160</v>
      </c>
      <c r="W2561" t="s">
        <v>211</v>
      </c>
      <c r="X2561" t="s">
        <v>161</v>
      </c>
      <c r="Y2561">
        <v>5</v>
      </c>
      <c r="Z2561">
        <v>5</v>
      </c>
      <c r="AA2561">
        <v>2021</v>
      </c>
      <c r="AB2561">
        <v>27.86</v>
      </c>
      <c r="AC2561" t="s">
        <v>11</v>
      </c>
      <c r="AD2561" t="s">
        <v>72</v>
      </c>
      <c r="AE2561">
        <v>2021</v>
      </c>
      <c r="AF2561">
        <v>2021</v>
      </c>
      <c r="AU2561"/>
    </row>
    <row r="2562" spans="1:47" x14ac:dyDescent="0.35">
      <c r="A2562" t="s">
        <v>160</v>
      </c>
      <c r="B2562" t="s">
        <v>28</v>
      </c>
      <c r="C2562" t="s">
        <v>149</v>
      </c>
      <c r="D2562" t="s">
        <v>159</v>
      </c>
      <c r="E2562" t="s">
        <v>162</v>
      </c>
      <c r="G2562" t="s">
        <v>1</v>
      </c>
      <c r="K2562" t="s">
        <v>185</v>
      </c>
      <c r="L2562" t="s">
        <v>122</v>
      </c>
      <c r="M2562" s="14">
        <v>44335</v>
      </c>
      <c r="N2562" s="14">
        <v>44335</v>
      </c>
      <c r="O2562">
        <v>0</v>
      </c>
      <c r="P2562">
        <v>36.9</v>
      </c>
      <c r="R2562">
        <v>2110672000</v>
      </c>
      <c r="S2562">
        <v>161400000</v>
      </c>
      <c r="V2562" t="s">
        <v>160</v>
      </c>
      <c r="W2562" t="s">
        <v>211</v>
      </c>
      <c r="X2562" t="s">
        <v>161</v>
      </c>
      <c r="Y2562">
        <v>5</v>
      </c>
      <c r="Z2562">
        <v>5</v>
      </c>
      <c r="AA2562">
        <v>2021</v>
      </c>
      <c r="AB2562">
        <v>36.9</v>
      </c>
      <c r="AC2562" t="s">
        <v>11</v>
      </c>
      <c r="AD2562" t="s">
        <v>72</v>
      </c>
      <c r="AE2562">
        <v>2021</v>
      </c>
      <c r="AF2562">
        <v>2021</v>
      </c>
      <c r="AU2562"/>
    </row>
    <row r="2563" spans="1:47" x14ac:dyDescent="0.35">
      <c r="A2563" t="s">
        <v>193</v>
      </c>
      <c r="B2563" t="s">
        <v>29</v>
      </c>
      <c r="C2563" t="s">
        <v>149</v>
      </c>
      <c r="D2563" t="s">
        <v>159</v>
      </c>
      <c r="E2563" t="s">
        <v>162</v>
      </c>
      <c r="G2563" t="s">
        <v>1</v>
      </c>
      <c r="K2563" t="s">
        <v>185</v>
      </c>
      <c r="L2563" t="s">
        <v>122</v>
      </c>
      <c r="M2563" s="14">
        <v>44335</v>
      </c>
      <c r="N2563" s="14">
        <v>44335</v>
      </c>
      <c r="O2563">
        <v>0</v>
      </c>
      <c r="P2563">
        <v>71.430000000000007</v>
      </c>
      <c r="R2563">
        <v>2110700000</v>
      </c>
      <c r="S2563">
        <v>161700000</v>
      </c>
      <c r="V2563" t="s">
        <v>193</v>
      </c>
      <c r="W2563" t="s">
        <v>210</v>
      </c>
      <c r="X2563" t="s">
        <v>161</v>
      </c>
      <c r="Y2563">
        <v>5</v>
      </c>
      <c r="Z2563">
        <v>5</v>
      </c>
      <c r="AA2563">
        <v>2021</v>
      </c>
      <c r="AB2563">
        <v>71.430000000000007</v>
      </c>
      <c r="AC2563" t="s">
        <v>11</v>
      </c>
      <c r="AD2563" t="s">
        <v>72</v>
      </c>
      <c r="AE2563">
        <v>2021</v>
      </c>
      <c r="AF2563">
        <v>2021</v>
      </c>
      <c r="AU2563"/>
    </row>
    <row r="2564" spans="1:47" x14ac:dyDescent="0.35">
      <c r="A2564" t="s">
        <v>193</v>
      </c>
      <c r="B2564" t="s">
        <v>29</v>
      </c>
      <c r="C2564" t="s">
        <v>149</v>
      </c>
      <c r="D2564" t="s">
        <v>159</v>
      </c>
      <c r="E2564" t="s">
        <v>162</v>
      </c>
      <c r="G2564" t="s">
        <v>1</v>
      </c>
      <c r="K2564" t="s">
        <v>185</v>
      </c>
      <c r="L2564" t="s">
        <v>122</v>
      </c>
      <c r="M2564" s="14">
        <v>44335</v>
      </c>
      <c r="N2564" s="14">
        <v>44335</v>
      </c>
      <c r="O2564">
        <v>0</v>
      </c>
      <c r="P2564">
        <v>59.52</v>
      </c>
      <c r="R2564">
        <v>2110700000</v>
      </c>
      <c r="S2564">
        <v>161800000</v>
      </c>
      <c r="V2564" t="s">
        <v>193</v>
      </c>
      <c r="W2564" t="s">
        <v>197</v>
      </c>
      <c r="X2564" t="s">
        <v>161</v>
      </c>
      <c r="Y2564">
        <v>5</v>
      </c>
      <c r="Z2564">
        <v>5</v>
      </c>
      <c r="AA2564">
        <v>2021</v>
      </c>
      <c r="AB2564">
        <v>59.52</v>
      </c>
      <c r="AC2564" t="s">
        <v>11</v>
      </c>
      <c r="AD2564" t="s">
        <v>72</v>
      </c>
      <c r="AE2564">
        <v>2021</v>
      </c>
      <c r="AF2564">
        <v>2021</v>
      </c>
      <c r="AU2564"/>
    </row>
    <row r="2565" spans="1:47" x14ac:dyDescent="0.35">
      <c r="A2565" t="s">
        <v>160</v>
      </c>
      <c r="B2565" t="s">
        <v>28</v>
      </c>
      <c r="C2565" t="s">
        <v>149</v>
      </c>
      <c r="D2565" t="s">
        <v>159</v>
      </c>
      <c r="E2565" t="s">
        <v>162</v>
      </c>
      <c r="G2565" t="s">
        <v>1</v>
      </c>
      <c r="K2565" t="s">
        <v>185</v>
      </c>
      <c r="L2565" t="s">
        <v>122</v>
      </c>
      <c r="M2565" s="14">
        <v>44335</v>
      </c>
      <c r="N2565" s="14">
        <v>44335</v>
      </c>
      <c r="O2565">
        <v>0</v>
      </c>
      <c r="P2565">
        <v>36.9</v>
      </c>
      <c r="R2565">
        <v>2110672000</v>
      </c>
      <c r="S2565">
        <v>161400000</v>
      </c>
      <c r="V2565" t="s">
        <v>160</v>
      </c>
      <c r="W2565" t="s">
        <v>211</v>
      </c>
      <c r="X2565" t="s">
        <v>161</v>
      </c>
      <c r="Y2565">
        <v>5</v>
      </c>
      <c r="Z2565">
        <v>5</v>
      </c>
      <c r="AA2565">
        <v>2021</v>
      </c>
      <c r="AB2565">
        <v>36.9</v>
      </c>
      <c r="AC2565" t="s">
        <v>11</v>
      </c>
      <c r="AD2565" t="s">
        <v>72</v>
      </c>
      <c r="AE2565">
        <v>2021</v>
      </c>
      <c r="AF2565">
        <v>2021</v>
      </c>
      <c r="AU2565"/>
    </row>
    <row r="2566" spans="1:47" x14ac:dyDescent="0.35">
      <c r="A2566" t="s">
        <v>160</v>
      </c>
      <c r="B2566" t="s">
        <v>28</v>
      </c>
      <c r="C2566" t="s">
        <v>149</v>
      </c>
      <c r="D2566" t="s">
        <v>159</v>
      </c>
      <c r="E2566" t="s">
        <v>162</v>
      </c>
      <c r="G2566" t="s">
        <v>1</v>
      </c>
      <c r="K2566" t="s">
        <v>185</v>
      </c>
      <c r="L2566" t="s">
        <v>122</v>
      </c>
      <c r="M2566" s="14">
        <v>44335</v>
      </c>
      <c r="N2566" s="14">
        <v>44335</v>
      </c>
      <c r="O2566">
        <v>0</v>
      </c>
      <c r="P2566">
        <v>13.24</v>
      </c>
      <c r="R2566">
        <v>2110672000</v>
      </c>
      <c r="S2566">
        <v>161300000</v>
      </c>
      <c r="V2566" t="s">
        <v>160</v>
      </c>
      <c r="W2566" t="s">
        <v>192</v>
      </c>
      <c r="X2566" t="s">
        <v>161</v>
      </c>
      <c r="Y2566">
        <v>5</v>
      </c>
      <c r="Z2566">
        <v>5</v>
      </c>
      <c r="AA2566">
        <v>2021</v>
      </c>
      <c r="AB2566">
        <v>13.24</v>
      </c>
      <c r="AC2566" t="s">
        <v>11</v>
      </c>
      <c r="AD2566" t="s">
        <v>72</v>
      </c>
      <c r="AE2566">
        <v>2021</v>
      </c>
      <c r="AF2566">
        <v>2021</v>
      </c>
      <c r="AU2566"/>
    </row>
    <row r="2567" spans="1:47" x14ac:dyDescent="0.35">
      <c r="A2567" t="s">
        <v>160</v>
      </c>
      <c r="B2567" t="s">
        <v>28</v>
      </c>
      <c r="C2567" t="s">
        <v>149</v>
      </c>
      <c r="D2567" t="s">
        <v>159</v>
      </c>
      <c r="E2567" t="s">
        <v>162</v>
      </c>
      <c r="G2567" t="s">
        <v>1</v>
      </c>
      <c r="K2567" t="s">
        <v>185</v>
      </c>
      <c r="L2567" t="s">
        <v>122</v>
      </c>
      <c r="M2567" s="14">
        <v>44335</v>
      </c>
      <c r="N2567" s="14">
        <v>44335</v>
      </c>
      <c r="O2567">
        <v>0</v>
      </c>
      <c r="P2567">
        <v>13.24</v>
      </c>
      <c r="R2567">
        <v>2110672000</v>
      </c>
      <c r="S2567">
        <v>161300000</v>
      </c>
      <c r="V2567" t="s">
        <v>160</v>
      </c>
      <c r="W2567" t="s">
        <v>192</v>
      </c>
      <c r="X2567" t="s">
        <v>161</v>
      </c>
      <c r="Y2567">
        <v>5</v>
      </c>
      <c r="Z2567">
        <v>5</v>
      </c>
      <c r="AA2567">
        <v>2021</v>
      </c>
      <c r="AB2567">
        <v>13.24</v>
      </c>
      <c r="AC2567" t="s">
        <v>11</v>
      </c>
      <c r="AD2567" t="s">
        <v>72</v>
      </c>
      <c r="AE2567">
        <v>2021</v>
      </c>
      <c r="AF2567">
        <v>2021</v>
      </c>
      <c r="AU2567"/>
    </row>
    <row r="2568" spans="1:47" x14ac:dyDescent="0.35">
      <c r="A2568" t="s">
        <v>160</v>
      </c>
      <c r="B2568" t="s">
        <v>28</v>
      </c>
      <c r="C2568" t="s">
        <v>149</v>
      </c>
      <c r="D2568" t="s">
        <v>159</v>
      </c>
      <c r="E2568" t="s">
        <v>162</v>
      </c>
      <c r="G2568" t="s">
        <v>1</v>
      </c>
      <c r="K2568" t="s">
        <v>185</v>
      </c>
      <c r="L2568" t="s">
        <v>122</v>
      </c>
      <c r="M2568" s="14">
        <v>44335</v>
      </c>
      <c r="N2568" s="14">
        <v>44335</v>
      </c>
      <c r="O2568">
        <v>0</v>
      </c>
      <c r="P2568">
        <v>13.24</v>
      </c>
      <c r="R2568">
        <v>2110672000</v>
      </c>
      <c r="S2568">
        <v>161300000</v>
      </c>
      <c r="V2568" t="s">
        <v>160</v>
      </c>
      <c r="W2568" t="s">
        <v>192</v>
      </c>
      <c r="X2568" t="s">
        <v>161</v>
      </c>
      <c r="Y2568">
        <v>5</v>
      </c>
      <c r="Z2568">
        <v>5</v>
      </c>
      <c r="AA2568">
        <v>2021</v>
      </c>
      <c r="AB2568">
        <v>13.24</v>
      </c>
      <c r="AC2568" t="s">
        <v>11</v>
      </c>
      <c r="AD2568" t="s">
        <v>72</v>
      </c>
      <c r="AE2568">
        <v>2021</v>
      </c>
      <c r="AF2568">
        <v>2021</v>
      </c>
      <c r="AU2568"/>
    </row>
    <row r="2569" spans="1:47" x14ac:dyDescent="0.35">
      <c r="A2569" t="s">
        <v>143</v>
      </c>
      <c r="C2569" t="s">
        <v>149</v>
      </c>
      <c r="D2569" t="s">
        <v>150</v>
      </c>
      <c r="E2569" t="s">
        <v>121</v>
      </c>
      <c r="J2569" t="s">
        <v>6</v>
      </c>
      <c r="K2569" t="s">
        <v>185</v>
      </c>
      <c r="L2569" t="s">
        <v>122</v>
      </c>
      <c r="M2569" s="14">
        <v>44330</v>
      </c>
      <c r="N2569" s="14">
        <v>44335</v>
      </c>
      <c r="P2569">
        <v>33633.25</v>
      </c>
      <c r="X2569" t="s">
        <v>144</v>
      </c>
      <c r="Y2569">
        <v>5</v>
      </c>
      <c r="Z2569">
        <v>5</v>
      </c>
      <c r="AA2569">
        <v>2021</v>
      </c>
      <c r="AB2569">
        <v>0</v>
      </c>
      <c r="AC2569" t="s">
        <v>8</v>
      </c>
      <c r="AD2569" t="s">
        <v>8</v>
      </c>
      <c r="AE2569">
        <v>2021</v>
      </c>
      <c r="AF2569">
        <v>2021</v>
      </c>
      <c r="AU2569"/>
    </row>
    <row r="2570" spans="1:47" x14ac:dyDescent="0.35">
      <c r="A2570" t="s">
        <v>158</v>
      </c>
      <c r="C2570" t="s">
        <v>149</v>
      </c>
      <c r="D2570" t="s">
        <v>150</v>
      </c>
      <c r="E2570" t="s">
        <v>162</v>
      </c>
      <c r="K2570" t="s">
        <v>185</v>
      </c>
      <c r="L2570" t="s">
        <v>122</v>
      </c>
      <c r="M2570" s="14">
        <v>44335</v>
      </c>
      <c r="N2570" s="14">
        <v>44335</v>
      </c>
      <c r="P2570">
        <v>33633.25</v>
      </c>
      <c r="X2570" t="s">
        <v>124</v>
      </c>
      <c r="Y2570">
        <v>5</v>
      </c>
      <c r="Z2570">
        <v>5</v>
      </c>
      <c r="AA2570">
        <v>2021</v>
      </c>
      <c r="AB2570">
        <v>0</v>
      </c>
      <c r="AC2570" t="s">
        <v>8</v>
      </c>
      <c r="AD2570" t="s">
        <v>8</v>
      </c>
      <c r="AE2570">
        <v>2021</v>
      </c>
      <c r="AF2570">
        <v>2021</v>
      </c>
      <c r="AU2570"/>
    </row>
    <row r="2571" spans="1:47" x14ac:dyDescent="0.35">
      <c r="A2571" t="s">
        <v>160</v>
      </c>
      <c r="B2571" t="s">
        <v>26</v>
      </c>
      <c r="C2571" t="s">
        <v>149</v>
      </c>
      <c r="D2571" t="s">
        <v>159</v>
      </c>
      <c r="E2571" t="s">
        <v>162</v>
      </c>
      <c r="G2571" t="s">
        <v>1</v>
      </c>
      <c r="K2571" t="s">
        <v>185</v>
      </c>
      <c r="L2571" t="s">
        <v>122</v>
      </c>
      <c r="M2571" s="14">
        <v>44335</v>
      </c>
      <c r="N2571" s="14">
        <v>44335</v>
      </c>
      <c r="O2571">
        <v>0</v>
      </c>
      <c r="P2571">
        <v>248.57</v>
      </c>
      <c r="R2571">
        <v>2110672000</v>
      </c>
      <c r="S2571">
        <v>161011000</v>
      </c>
      <c r="V2571" t="s">
        <v>160</v>
      </c>
      <c r="W2571" t="s">
        <v>231</v>
      </c>
      <c r="X2571" t="s">
        <v>161</v>
      </c>
      <c r="Y2571">
        <v>5</v>
      </c>
      <c r="Z2571">
        <v>5</v>
      </c>
      <c r="AA2571">
        <v>2021</v>
      </c>
      <c r="AB2571">
        <v>248.57</v>
      </c>
      <c r="AC2571" t="s">
        <v>11</v>
      </c>
      <c r="AD2571" t="s">
        <v>72</v>
      </c>
      <c r="AE2571">
        <v>2021</v>
      </c>
      <c r="AF2571">
        <v>2021</v>
      </c>
      <c r="AU2571"/>
    </row>
    <row r="2572" spans="1:47" x14ac:dyDescent="0.35">
      <c r="A2572" t="s">
        <v>130</v>
      </c>
      <c r="B2572" t="s">
        <v>33</v>
      </c>
      <c r="C2572" t="s">
        <v>149</v>
      </c>
      <c r="D2572" t="s">
        <v>150</v>
      </c>
      <c r="E2572" t="s">
        <v>121</v>
      </c>
      <c r="G2572" t="s">
        <v>1</v>
      </c>
      <c r="H2572" t="s">
        <v>206</v>
      </c>
      <c r="K2572" t="s">
        <v>185</v>
      </c>
      <c r="L2572" t="s">
        <v>122</v>
      </c>
      <c r="M2572" s="14">
        <v>44335</v>
      </c>
      <c r="N2572" s="14">
        <v>44335</v>
      </c>
      <c r="O2572">
        <v>0</v>
      </c>
      <c r="P2572">
        <v>-29.8</v>
      </c>
      <c r="R2572">
        <v>2221517160</v>
      </c>
      <c r="S2572">
        <v>161012000</v>
      </c>
      <c r="V2572" t="s">
        <v>130</v>
      </c>
      <c r="W2572" t="s">
        <v>213</v>
      </c>
      <c r="X2572" t="s">
        <v>119</v>
      </c>
      <c r="Y2572">
        <v>5</v>
      </c>
      <c r="Z2572">
        <v>5</v>
      </c>
      <c r="AA2572">
        <v>2021</v>
      </c>
      <c r="AB2572">
        <v>29.8</v>
      </c>
      <c r="AC2572" t="s">
        <v>11</v>
      </c>
      <c r="AD2572" t="s">
        <v>16</v>
      </c>
      <c r="AE2572">
        <v>2021</v>
      </c>
      <c r="AF2572">
        <v>2021</v>
      </c>
      <c r="AU2572"/>
    </row>
    <row r="2573" spans="1:47" x14ac:dyDescent="0.35">
      <c r="A2573" t="s">
        <v>160</v>
      </c>
      <c r="B2573" t="s">
        <v>35</v>
      </c>
      <c r="C2573" t="s">
        <v>149</v>
      </c>
      <c r="D2573" t="s">
        <v>159</v>
      </c>
      <c r="E2573" t="s">
        <v>162</v>
      </c>
      <c r="G2573" t="s">
        <v>1</v>
      </c>
      <c r="K2573" t="s">
        <v>185</v>
      </c>
      <c r="L2573" t="s">
        <v>122</v>
      </c>
      <c r="M2573" s="14">
        <v>44335</v>
      </c>
      <c r="N2573" s="14">
        <v>44335</v>
      </c>
      <c r="O2573">
        <v>0</v>
      </c>
      <c r="P2573">
        <v>246.08</v>
      </c>
      <c r="R2573">
        <v>2110672000</v>
      </c>
      <c r="S2573">
        <v>161012000</v>
      </c>
      <c r="V2573" t="s">
        <v>160</v>
      </c>
      <c r="W2573" t="s">
        <v>213</v>
      </c>
      <c r="X2573" t="s">
        <v>161</v>
      </c>
      <c r="Y2573">
        <v>5</v>
      </c>
      <c r="Z2573">
        <v>5</v>
      </c>
      <c r="AA2573">
        <v>2021</v>
      </c>
      <c r="AB2573">
        <v>246.08</v>
      </c>
      <c r="AC2573" t="s">
        <v>11</v>
      </c>
      <c r="AD2573" t="s">
        <v>72</v>
      </c>
      <c r="AE2573">
        <v>2021</v>
      </c>
      <c r="AF2573">
        <v>2021</v>
      </c>
      <c r="AU2573"/>
    </row>
    <row r="2574" spans="1:47" x14ac:dyDescent="0.35">
      <c r="A2574" t="s">
        <v>155</v>
      </c>
      <c r="B2574" t="s">
        <v>49</v>
      </c>
      <c r="C2574" t="s">
        <v>149</v>
      </c>
      <c r="D2574" t="s">
        <v>150</v>
      </c>
      <c r="E2574" t="s">
        <v>121</v>
      </c>
      <c r="G2574" t="s">
        <v>1</v>
      </c>
      <c r="H2574" t="s">
        <v>206</v>
      </c>
      <c r="K2574" t="s">
        <v>185</v>
      </c>
      <c r="L2574" t="s">
        <v>122</v>
      </c>
      <c r="M2574" s="14">
        <v>44335</v>
      </c>
      <c r="N2574" s="14">
        <v>44335</v>
      </c>
      <c r="O2574">
        <v>0</v>
      </c>
      <c r="P2574">
        <v>-1627.94</v>
      </c>
      <c r="R2574">
        <v>2220620000</v>
      </c>
      <c r="S2574">
        <v>161012000</v>
      </c>
      <c r="V2574" t="s">
        <v>155</v>
      </c>
      <c r="W2574" t="s">
        <v>213</v>
      </c>
      <c r="X2574" t="s">
        <v>156</v>
      </c>
      <c r="Y2574">
        <v>5</v>
      </c>
      <c r="Z2574">
        <v>5</v>
      </c>
      <c r="AA2574">
        <v>2021</v>
      </c>
      <c r="AB2574">
        <v>1627.94</v>
      </c>
      <c r="AC2574" t="s">
        <v>11</v>
      </c>
      <c r="AD2574" t="s">
        <v>16</v>
      </c>
      <c r="AE2574">
        <v>2021</v>
      </c>
      <c r="AF2574">
        <v>2021</v>
      </c>
      <c r="AU2574"/>
    </row>
    <row r="2575" spans="1:47" x14ac:dyDescent="0.35">
      <c r="A2575" t="s">
        <v>160</v>
      </c>
      <c r="B2575" t="s">
        <v>25</v>
      </c>
      <c r="C2575" t="s">
        <v>149</v>
      </c>
      <c r="D2575" t="s">
        <v>159</v>
      </c>
      <c r="E2575" t="s">
        <v>162</v>
      </c>
      <c r="G2575" t="s">
        <v>1</v>
      </c>
      <c r="K2575" t="s">
        <v>185</v>
      </c>
      <c r="L2575" t="s">
        <v>122</v>
      </c>
      <c r="M2575" s="14">
        <v>44336</v>
      </c>
      <c r="N2575" s="14">
        <v>44336</v>
      </c>
      <c r="O2575">
        <v>0</v>
      </c>
      <c r="P2575">
        <v>381.86</v>
      </c>
      <c r="R2575">
        <v>2110672000</v>
      </c>
      <c r="S2575">
        <v>161600000</v>
      </c>
      <c r="V2575" t="s">
        <v>160</v>
      </c>
      <c r="W2575" t="s">
        <v>198</v>
      </c>
      <c r="X2575" t="s">
        <v>161</v>
      </c>
      <c r="Y2575">
        <v>5</v>
      </c>
      <c r="Z2575">
        <v>5</v>
      </c>
      <c r="AA2575">
        <v>2021</v>
      </c>
      <c r="AB2575">
        <v>381.86</v>
      </c>
      <c r="AC2575" t="s">
        <v>11</v>
      </c>
      <c r="AD2575" t="s">
        <v>72</v>
      </c>
      <c r="AE2575">
        <v>2021</v>
      </c>
      <c r="AF2575">
        <v>2021</v>
      </c>
      <c r="AU2575"/>
    </row>
    <row r="2576" spans="1:47" x14ac:dyDescent="0.35">
      <c r="A2576" t="s">
        <v>130</v>
      </c>
      <c r="B2576" t="s">
        <v>24</v>
      </c>
      <c r="C2576" t="s">
        <v>149</v>
      </c>
      <c r="D2576" t="s">
        <v>150</v>
      </c>
      <c r="E2576" t="s">
        <v>121</v>
      </c>
      <c r="G2576" t="s">
        <v>1</v>
      </c>
      <c r="H2576" t="s">
        <v>206</v>
      </c>
      <c r="K2576" t="s">
        <v>185</v>
      </c>
      <c r="L2576" t="s">
        <v>122</v>
      </c>
      <c r="M2576" s="14">
        <v>44336</v>
      </c>
      <c r="N2576" s="14">
        <v>44336</v>
      </c>
      <c r="O2576">
        <v>0</v>
      </c>
      <c r="P2576">
        <v>-100.74</v>
      </c>
      <c r="R2576">
        <v>2221504000</v>
      </c>
      <c r="S2576">
        <v>162000000</v>
      </c>
      <c r="V2576" t="s">
        <v>130</v>
      </c>
      <c r="W2576" t="s">
        <v>205</v>
      </c>
      <c r="X2576" t="s">
        <v>119</v>
      </c>
      <c r="Y2576">
        <v>5</v>
      </c>
      <c r="Z2576">
        <v>5</v>
      </c>
      <c r="AA2576">
        <v>2021</v>
      </c>
      <c r="AB2576">
        <v>100.74</v>
      </c>
      <c r="AC2576" t="s">
        <v>11</v>
      </c>
      <c r="AD2576" t="s">
        <v>16</v>
      </c>
      <c r="AE2576">
        <v>2021</v>
      </c>
      <c r="AF2576">
        <v>2021</v>
      </c>
      <c r="AU2576"/>
    </row>
    <row r="2577" spans="1:47" x14ac:dyDescent="0.35">
      <c r="A2577" t="s">
        <v>160</v>
      </c>
      <c r="B2577" t="s">
        <v>26</v>
      </c>
      <c r="C2577" t="s">
        <v>149</v>
      </c>
      <c r="D2577" t="s">
        <v>159</v>
      </c>
      <c r="E2577" t="s">
        <v>162</v>
      </c>
      <c r="G2577" t="s">
        <v>1</v>
      </c>
      <c r="K2577" t="s">
        <v>185</v>
      </c>
      <c r="L2577" t="s">
        <v>122</v>
      </c>
      <c r="M2577" s="14">
        <v>44336</v>
      </c>
      <c r="N2577" s="14">
        <v>44336</v>
      </c>
      <c r="O2577">
        <v>0</v>
      </c>
      <c r="P2577">
        <v>150070.22</v>
      </c>
      <c r="R2577">
        <v>2110672000</v>
      </c>
      <c r="S2577">
        <v>162800000</v>
      </c>
      <c r="V2577" t="s">
        <v>160</v>
      </c>
      <c r="W2577" t="s">
        <v>204</v>
      </c>
      <c r="X2577" t="s">
        <v>161</v>
      </c>
      <c r="Y2577">
        <v>5</v>
      </c>
      <c r="Z2577">
        <v>5</v>
      </c>
      <c r="AA2577">
        <v>2021</v>
      </c>
      <c r="AB2577">
        <v>150070.22</v>
      </c>
      <c r="AC2577" t="s">
        <v>11</v>
      </c>
      <c r="AD2577" t="s">
        <v>72</v>
      </c>
      <c r="AE2577">
        <v>2021</v>
      </c>
      <c r="AF2577">
        <v>2021</v>
      </c>
      <c r="AU2577"/>
    </row>
    <row r="2578" spans="1:47" x14ac:dyDescent="0.35">
      <c r="A2578" t="s">
        <v>130</v>
      </c>
      <c r="B2578" t="s">
        <v>34</v>
      </c>
      <c r="C2578" t="s">
        <v>149</v>
      </c>
      <c r="D2578" t="s">
        <v>150</v>
      </c>
      <c r="E2578" t="s">
        <v>121</v>
      </c>
      <c r="G2578" t="s">
        <v>1</v>
      </c>
      <c r="H2578" t="s">
        <v>206</v>
      </c>
      <c r="K2578" t="s">
        <v>185</v>
      </c>
      <c r="L2578" t="s">
        <v>122</v>
      </c>
      <c r="M2578" s="14">
        <v>44336</v>
      </c>
      <c r="N2578" s="14">
        <v>44336</v>
      </c>
      <c r="O2578">
        <v>0</v>
      </c>
      <c r="P2578">
        <v>-5.97</v>
      </c>
      <c r="R2578">
        <v>2221511000</v>
      </c>
      <c r="S2578">
        <v>162000000</v>
      </c>
      <c r="V2578" t="s">
        <v>130</v>
      </c>
      <c r="W2578" t="s">
        <v>205</v>
      </c>
      <c r="X2578" t="s">
        <v>119</v>
      </c>
      <c r="Y2578">
        <v>5</v>
      </c>
      <c r="Z2578">
        <v>5</v>
      </c>
      <c r="AA2578">
        <v>2021</v>
      </c>
      <c r="AB2578">
        <v>5.97</v>
      </c>
      <c r="AC2578" t="s">
        <v>11</v>
      </c>
      <c r="AD2578" t="s">
        <v>16</v>
      </c>
      <c r="AE2578">
        <v>2021</v>
      </c>
      <c r="AF2578">
        <v>2021</v>
      </c>
      <c r="AU2578"/>
    </row>
    <row r="2579" spans="1:47" x14ac:dyDescent="0.35">
      <c r="A2579" t="s">
        <v>130</v>
      </c>
      <c r="B2579" t="s">
        <v>34</v>
      </c>
      <c r="C2579" t="s">
        <v>149</v>
      </c>
      <c r="D2579" t="s">
        <v>150</v>
      </c>
      <c r="E2579" t="s">
        <v>121</v>
      </c>
      <c r="G2579" t="s">
        <v>1</v>
      </c>
      <c r="H2579" t="s">
        <v>206</v>
      </c>
      <c r="K2579" t="s">
        <v>185</v>
      </c>
      <c r="L2579" t="s">
        <v>122</v>
      </c>
      <c r="M2579" s="14">
        <v>44336</v>
      </c>
      <c r="N2579" s="14">
        <v>44336</v>
      </c>
      <c r="O2579">
        <v>0</v>
      </c>
      <c r="P2579">
        <v>-14.83</v>
      </c>
      <c r="R2579">
        <v>2221511000</v>
      </c>
      <c r="S2579">
        <v>162000000</v>
      </c>
      <c r="V2579" t="s">
        <v>130</v>
      </c>
      <c r="W2579" t="s">
        <v>205</v>
      </c>
      <c r="X2579" t="s">
        <v>119</v>
      </c>
      <c r="Y2579">
        <v>5</v>
      </c>
      <c r="Z2579">
        <v>5</v>
      </c>
      <c r="AA2579">
        <v>2021</v>
      </c>
      <c r="AB2579">
        <v>14.83</v>
      </c>
      <c r="AC2579" t="s">
        <v>11</v>
      </c>
      <c r="AD2579" t="s">
        <v>16</v>
      </c>
      <c r="AE2579">
        <v>2021</v>
      </c>
      <c r="AF2579">
        <v>2021</v>
      </c>
      <c r="AU2579"/>
    </row>
    <row r="2580" spans="1:47" x14ac:dyDescent="0.35">
      <c r="A2580" t="s">
        <v>160</v>
      </c>
      <c r="B2580" t="s">
        <v>26</v>
      </c>
      <c r="C2580" t="s">
        <v>149</v>
      </c>
      <c r="D2580" t="s">
        <v>159</v>
      </c>
      <c r="E2580" t="s">
        <v>162</v>
      </c>
      <c r="G2580" t="s">
        <v>1</v>
      </c>
      <c r="K2580" t="s">
        <v>185</v>
      </c>
      <c r="L2580" t="s">
        <v>122</v>
      </c>
      <c r="M2580" s="14">
        <v>44336</v>
      </c>
      <c r="N2580" s="14">
        <v>44336</v>
      </c>
      <c r="O2580">
        <v>0</v>
      </c>
      <c r="P2580">
        <v>36.32</v>
      </c>
      <c r="R2580">
        <v>2110672000</v>
      </c>
      <c r="S2580">
        <v>162600000</v>
      </c>
      <c r="V2580" t="s">
        <v>160</v>
      </c>
      <c r="W2580" t="s">
        <v>196</v>
      </c>
      <c r="X2580" t="s">
        <v>161</v>
      </c>
      <c r="Y2580">
        <v>5</v>
      </c>
      <c r="Z2580">
        <v>5</v>
      </c>
      <c r="AA2580">
        <v>2021</v>
      </c>
      <c r="AB2580">
        <v>36.32</v>
      </c>
      <c r="AC2580" t="s">
        <v>11</v>
      </c>
      <c r="AD2580" t="s">
        <v>72</v>
      </c>
      <c r="AE2580">
        <v>2021</v>
      </c>
      <c r="AF2580">
        <v>2021</v>
      </c>
      <c r="AU2580"/>
    </row>
    <row r="2581" spans="1:47" x14ac:dyDescent="0.35">
      <c r="A2581" t="s">
        <v>133</v>
      </c>
      <c r="B2581" t="s">
        <v>41</v>
      </c>
      <c r="C2581" t="s">
        <v>149</v>
      </c>
      <c r="D2581" t="s">
        <v>150</v>
      </c>
      <c r="E2581" t="s">
        <v>121</v>
      </c>
      <c r="G2581" t="s">
        <v>1</v>
      </c>
      <c r="H2581" t="s">
        <v>206</v>
      </c>
      <c r="K2581" t="s">
        <v>185</v>
      </c>
      <c r="L2581" t="s">
        <v>122</v>
      </c>
      <c r="M2581" s="14">
        <v>44336</v>
      </c>
      <c r="N2581" s="14">
        <v>44336</v>
      </c>
      <c r="O2581">
        <v>0</v>
      </c>
      <c r="P2581">
        <v>-629.6</v>
      </c>
      <c r="R2581">
        <v>2220110000</v>
      </c>
      <c r="S2581">
        <v>161001000</v>
      </c>
      <c r="V2581" t="s">
        <v>133</v>
      </c>
      <c r="W2581" t="s">
        <v>195</v>
      </c>
      <c r="X2581" t="s">
        <v>134</v>
      </c>
      <c r="Y2581">
        <v>5</v>
      </c>
      <c r="Z2581">
        <v>5</v>
      </c>
      <c r="AA2581">
        <v>2021</v>
      </c>
      <c r="AB2581">
        <v>629.6</v>
      </c>
      <c r="AC2581" t="s">
        <v>11</v>
      </c>
      <c r="AD2581" t="s">
        <v>245</v>
      </c>
      <c r="AE2581">
        <v>2021</v>
      </c>
      <c r="AF2581">
        <v>2021</v>
      </c>
      <c r="AU2581"/>
    </row>
    <row r="2582" spans="1:47" x14ac:dyDescent="0.35">
      <c r="A2582" t="s">
        <v>130</v>
      </c>
      <c r="B2582" t="s">
        <v>36</v>
      </c>
      <c r="C2582" t="s">
        <v>149</v>
      </c>
      <c r="D2582" t="s">
        <v>150</v>
      </c>
      <c r="E2582" t="s">
        <v>121</v>
      </c>
      <c r="G2582" t="s">
        <v>1</v>
      </c>
      <c r="H2582" t="s">
        <v>206</v>
      </c>
      <c r="K2582" t="s">
        <v>185</v>
      </c>
      <c r="L2582" t="s">
        <v>122</v>
      </c>
      <c r="M2582" s="14">
        <v>44336</v>
      </c>
      <c r="N2582" s="14">
        <v>44336</v>
      </c>
      <c r="O2582">
        <v>0</v>
      </c>
      <c r="P2582">
        <v>-11904.76</v>
      </c>
      <c r="R2582">
        <v>2221517110</v>
      </c>
      <c r="S2582">
        <v>162800000</v>
      </c>
      <c r="V2582" t="s">
        <v>130</v>
      </c>
      <c r="W2582" t="s">
        <v>204</v>
      </c>
      <c r="X2582" t="s">
        <v>119</v>
      </c>
      <c r="Y2582">
        <v>5</v>
      </c>
      <c r="Z2582">
        <v>5</v>
      </c>
      <c r="AA2582">
        <v>2021</v>
      </c>
      <c r="AB2582">
        <v>11904.76</v>
      </c>
      <c r="AC2582" t="s">
        <v>11</v>
      </c>
      <c r="AD2582" t="s">
        <v>16</v>
      </c>
      <c r="AE2582">
        <v>2021</v>
      </c>
      <c r="AF2582">
        <v>2021</v>
      </c>
      <c r="AU2582"/>
    </row>
    <row r="2583" spans="1:47" x14ac:dyDescent="0.35">
      <c r="A2583" t="s">
        <v>130</v>
      </c>
      <c r="B2583" t="s">
        <v>36</v>
      </c>
      <c r="C2583" t="s">
        <v>149</v>
      </c>
      <c r="D2583" t="s">
        <v>150</v>
      </c>
      <c r="E2583" t="s">
        <v>121</v>
      </c>
      <c r="G2583" t="s">
        <v>1</v>
      </c>
      <c r="H2583" t="s">
        <v>206</v>
      </c>
      <c r="K2583" t="s">
        <v>185</v>
      </c>
      <c r="L2583" t="s">
        <v>122</v>
      </c>
      <c r="M2583" s="14">
        <v>44336</v>
      </c>
      <c r="N2583" s="14">
        <v>44336</v>
      </c>
      <c r="O2583">
        <v>0</v>
      </c>
      <c r="P2583">
        <v>-4761.8999999999996</v>
      </c>
      <c r="R2583">
        <v>2221517110</v>
      </c>
      <c r="S2583">
        <v>162800000</v>
      </c>
      <c r="V2583" t="s">
        <v>130</v>
      </c>
      <c r="W2583" t="s">
        <v>204</v>
      </c>
      <c r="X2583" t="s">
        <v>119</v>
      </c>
      <c r="Y2583">
        <v>5</v>
      </c>
      <c r="Z2583">
        <v>5</v>
      </c>
      <c r="AA2583">
        <v>2021</v>
      </c>
      <c r="AB2583">
        <v>4761.8999999999996</v>
      </c>
      <c r="AC2583" t="s">
        <v>11</v>
      </c>
      <c r="AD2583" t="s">
        <v>16</v>
      </c>
      <c r="AE2583">
        <v>2021</v>
      </c>
      <c r="AF2583">
        <v>2021</v>
      </c>
      <c r="AU2583"/>
    </row>
    <row r="2584" spans="1:47" x14ac:dyDescent="0.35">
      <c r="A2584" t="s">
        <v>160</v>
      </c>
      <c r="B2584" t="s">
        <v>28</v>
      </c>
      <c r="C2584" t="s">
        <v>149</v>
      </c>
      <c r="D2584" t="s">
        <v>159</v>
      </c>
      <c r="E2584" t="s">
        <v>162</v>
      </c>
      <c r="G2584" t="s">
        <v>1</v>
      </c>
      <c r="K2584" t="s">
        <v>185</v>
      </c>
      <c r="L2584" t="s">
        <v>122</v>
      </c>
      <c r="M2584" s="14">
        <v>44336</v>
      </c>
      <c r="N2584" s="14">
        <v>44336</v>
      </c>
      <c r="O2584">
        <v>0</v>
      </c>
      <c r="P2584">
        <v>52.95</v>
      </c>
      <c r="R2584">
        <v>2110672000</v>
      </c>
      <c r="S2584">
        <v>161300000</v>
      </c>
      <c r="V2584" t="s">
        <v>160</v>
      </c>
      <c r="W2584" t="s">
        <v>192</v>
      </c>
      <c r="X2584" t="s">
        <v>161</v>
      </c>
      <c r="Y2584">
        <v>5</v>
      </c>
      <c r="Z2584">
        <v>5</v>
      </c>
      <c r="AA2584">
        <v>2021</v>
      </c>
      <c r="AB2584">
        <v>52.95</v>
      </c>
      <c r="AC2584" t="s">
        <v>11</v>
      </c>
      <c r="AD2584" t="s">
        <v>72</v>
      </c>
      <c r="AE2584">
        <v>2021</v>
      </c>
      <c r="AF2584">
        <v>2021</v>
      </c>
      <c r="AU2584"/>
    </row>
    <row r="2585" spans="1:47" x14ac:dyDescent="0.35">
      <c r="A2585" t="s">
        <v>130</v>
      </c>
      <c r="B2585" t="s">
        <v>34</v>
      </c>
      <c r="C2585" t="s">
        <v>149</v>
      </c>
      <c r="D2585" t="s">
        <v>150</v>
      </c>
      <c r="E2585" t="s">
        <v>121</v>
      </c>
      <c r="G2585" t="s">
        <v>1</v>
      </c>
      <c r="H2585" t="s">
        <v>206</v>
      </c>
      <c r="I2585" t="s">
        <v>1</v>
      </c>
      <c r="K2585" t="s">
        <v>185</v>
      </c>
      <c r="L2585" t="s">
        <v>122</v>
      </c>
      <c r="M2585" s="14">
        <v>44336</v>
      </c>
      <c r="N2585" s="14">
        <v>44336</v>
      </c>
      <c r="O2585">
        <v>0</v>
      </c>
      <c r="P2585">
        <v>-9.02</v>
      </c>
      <c r="R2585">
        <v>2221511000</v>
      </c>
      <c r="S2585">
        <v>161003000</v>
      </c>
      <c r="V2585" t="s">
        <v>130</v>
      </c>
      <c r="W2585" t="s">
        <v>232</v>
      </c>
      <c r="X2585" t="s">
        <v>119</v>
      </c>
      <c r="Y2585">
        <v>5</v>
      </c>
      <c r="Z2585">
        <v>5</v>
      </c>
      <c r="AA2585">
        <v>2021</v>
      </c>
      <c r="AB2585">
        <v>9.02</v>
      </c>
      <c r="AC2585" t="s">
        <v>11</v>
      </c>
      <c r="AD2585" t="s">
        <v>16</v>
      </c>
      <c r="AE2585">
        <v>2021</v>
      </c>
      <c r="AF2585">
        <v>2021</v>
      </c>
      <c r="AU2585"/>
    </row>
    <row r="2586" spans="1:47" x14ac:dyDescent="0.35">
      <c r="A2586" t="s">
        <v>138</v>
      </c>
      <c r="B2586" t="s">
        <v>42</v>
      </c>
      <c r="C2586" t="s">
        <v>149</v>
      </c>
      <c r="D2586" t="s">
        <v>150</v>
      </c>
      <c r="E2586" t="s">
        <v>121</v>
      </c>
      <c r="G2586" t="s">
        <v>1</v>
      </c>
      <c r="H2586" t="s">
        <v>206</v>
      </c>
      <c r="K2586" t="s">
        <v>185</v>
      </c>
      <c r="L2586" t="s">
        <v>122</v>
      </c>
      <c r="M2586" s="14">
        <v>44336</v>
      </c>
      <c r="N2586" s="14">
        <v>44336</v>
      </c>
      <c r="O2586">
        <v>0</v>
      </c>
      <c r="P2586">
        <v>-227.09</v>
      </c>
      <c r="R2586">
        <v>2220200000</v>
      </c>
      <c r="S2586">
        <v>161001000</v>
      </c>
      <c r="V2586" t="s">
        <v>138</v>
      </c>
      <c r="W2586" t="s">
        <v>195</v>
      </c>
      <c r="X2586" t="s">
        <v>139</v>
      </c>
      <c r="Y2586">
        <v>5</v>
      </c>
      <c r="Z2586">
        <v>5</v>
      </c>
      <c r="AA2586">
        <v>2021</v>
      </c>
      <c r="AB2586">
        <v>227.09</v>
      </c>
      <c r="AC2586" t="s">
        <v>11</v>
      </c>
      <c r="AD2586" t="s">
        <v>16</v>
      </c>
      <c r="AE2586">
        <v>2021</v>
      </c>
      <c r="AF2586">
        <v>2021</v>
      </c>
      <c r="AU2586"/>
    </row>
    <row r="2587" spans="1:47" x14ac:dyDescent="0.35">
      <c r="A2587" t="s">
        <v>160</v>
      </c>
      <c r="B2587" t="s">
        <v>25</v>
      </c>
      <c r="C2587" t="s">
        <v>149</v>
      </c>
      <c r="D2587" t="s">
        <v>159</v>
      </c>
      <c r="E2587" t="s">
        <v>162</v>
      </c>
      <c r="G2587" t="s">
        <v>1</v>
      </c>
      <c r="K2587" t="s">
        <v>185</v>
      </c>
      <c r="L2587" t="s">
        <v>122</v>
      </c>
      <c r="M2587" s="14">
        <v>44336</v>
      </c>
      <c r="N2587" s="14">
        <v>44336</v>
      </c>
      <c r="O2587">
        <v>0</v>
      </c>
      <c r="P2587">
        <v>242.1</v>
      </c>
      <c r="R2587">
        <v>2110672000</v>
      </c>
      <c r="S2587">
        <v>161300000</v>
      </c>
      <c r="V2587" t="s">
        <v>160</v>
      </c>
      <c r="W2587" t="s">
        <v>192</v>
      </c>
      <c r="X2587" t="s">
        <v>161</v>
      </c>
      <c r="Y2587">
        <v>5</v>
      </c>
      <c r="Z2587">
        <v>5</v>
      </c>
      <c r="AA2587">
        <v>2021</v>
      </c>
      <c r="AB2587">
        <v>242.1</v>
      </c>
      <c r="AC2587" t="s">
        <v>11</v>
      </c>
      <c r="AD2587" t="s">
        <v>72</v>
      </c>
      <c r="AE2587">
        <v>2021</v>
      </c>
      <c r="AF2587">
        <v>2021</v>
      </c>
      <c r="AU2587"/>
    </row>
    <row r="2588" spans="1:47" x14ac:dyDescent="0.35">
      <c r="A2588" t="s">
        <v>193</v>
      </c>
      <c r="B2588" t="s">
        <v>29</v>
      </c>
      <c r="C2588" t="s">
        <v>149</v>
      </c>
      <c r="D2588" t="s">
        <v>159</v>
      </c>
      <c r="E2588" t="s">
        <v>162</v>
      </c>
      <c r="G2588" t="s">
        <v>1</v>
      </c>
      <c r="K2588" t="s">
        <v>185</v>
      </c>
      <c r="L2588" t="s">
        <v>122</v>
      </c>
      <c r="M2588" s="14">
        <v>44336</v>
      </c>
      <c r="N2588" s="14">
        <v>44336</v>
      </c>
      <c r="O2588">
        <v>0</v>
      </c>
      <c r="P2588">
        <v>963.03</v>
      </c>
      <c r="R2588">
        <v>2110700000</v>
      </c>
      <c r="S2588">
        <v>161100000</v>
      </c>
      <c r="V2588" t="s">
        <v>193</v>
      </c>
      <c r="W2588" t="s">
        <v>212</v>
      </c>
      <c r="X2588" t="s">
        <v>161</v>
      </c>
      <c r="Y2588">
        <v>5</v>
      </c>
      <c r="Z2588">
        <v>5</v>
      </c>
      <c r="AA2588">
        <v>2021</v>
      </c>
      <c r="AB2588">
        <v>963.03</v>
      </c>
      <c r="AC2588" t="s">
        <v>11</v>
      </c>
      <c r="AD2588" t="s">
        <v>72</v>
      </c>
      <c r="AE2588">
        <v>2021</v>
      </c>
      <c r="AF2588">
        <v>2021</v>
      </c>
      <c r="AU2588"/>
    </row>
    <row r="2589" spans="1:47" x14ac:dyDescent="0.35">
      <c r="A2589" t="s">
        <v>193</v>
      </c>
      <c r="B2589" t="s">
        <v>29</v>
      </c>
      <c r="C2589" t="s">
        <v>149</v>
      </c>
      <c r="D2589" t="s">
        <v>159</v>
      </c>
      <c r="E2589" t="s">
        <v>162</v>
      </c>
      <c r="G2589" t="s">
        <v>1</v>
      </c>
      <c r="K2589" t="s">
        <v>185</v>
      </c>
      <c r="L2589" t="s">
        <v>122</v>
      </c>
      <c r="M2589" s="14">
        <v>44336</v>
      </c>
      <c r="N2589" s="14">
        <v>44336</v>
      </c>
      <c r="O2589">
        <v>0</v>
      </c>
      <c r="P2589">
        <v>145.24</v>
      </c>
      <c r="R2589">
        <v>2110700000</v>
      </c>
      <c r="S2589">
        <v>161700000</v>
      </c>
      <c r="V2589" t="s">
        <v>193</v>
      </c>
      <c r="W2589" t="s">
        <v>210</v>
      </c>
      <c r="X2589" t="s">
        <v>161</v>
      </c>
      <c r="Y2589">
        <v>5</v>
      </c>
      <c r="Z2589">
        <v>5</v>
      </c>
      <c r="AA2589">
        <v>2021</v>
      </c>
      <c r="AB2589">
        <v>145.24</v>
      </c>
      <c r="AC2589" t="s">
        <v>11</v>
      </c>
      <c r="AD2589" t="s">
        <v>72</v>
      </c>
      <c r="AE2589">
        <v>2021</v>
      </c>
      <c r="AF2589">
        <v>2021</v>
      </c>
      <c r="AU2589"/>
    </row>
    <row r="2590" spans="1:47" x14ac:dyDescent="0.35">
      <c r="A2590" t="s">
        <v>138</v>
      </c>
      <c r="B2590" t="s">
        <v>34</v>
      </c>
      <c r="C2590" t="s">
        <v>149</v>
      </c>
      <c r="D2590" t="s">
        <v>150</v>
      </c>
      <c r="E2590" t="s">
        <v>121</v>
      </c>
      <c r="G2590" t="s">
        <v>1</v>
      </c>
      <c r="H2590" t="s">
        <v>206</v>
      </c>
      <c r="K2590" t="s">
        <v>185</v>
      </c>
      <c r="L2590" t="s">
        <v>122</v>
      </c>
      <c r="M2590" s="14">
        <v>44336</v>
      </c>
      <c r="N2590" s="14">
        <v>44336</v>
      </c>
      <c r="O2590">
        <v>0</v>
      </c>
      <c r="P2590">
        <v>-790.43</v>
      </c>
      <c r="R2590">
        <v>2220200000</v>
      </c>
      <c r="S2590">
        <v>161800000</v>
      </c>
      <c r="V2590" t="s">
        <v>138</v>
      </c>
      <c r="W2590" t="s">
        <v>197</v>
      </c>
      <c r="X2590" t="s">
        <v>139</v>
      </c>
      <c r="Y2590">
        <v>5</v>
      </c>
      <c r="Z2590">
        <v>5</v>
      </c>
      <c r="AA2590">
        <v>2021</v>
      </c>
      <c r="AB2590">
        <v>790.43</v>
      </c>
      <c r="AC2590" t="s">
        <v>11</v>
      </c>
      <c r="AD2590" t="s">
        <v>16</v>
      </c>
      <c r="AE2590">
        <v>2021</v>
      </c>
      <c r="AF2590">
        <v>2021</v>
      </c>
      <c r="AU2590"/>
    </row>
    <row r="2591" spans="1:47" x14ac:dyDescent="0.35">
      <c r="A2591" t="s">
        <v>193</v>
      </c>
      <c r="B2591" t="s">
        <v>29</v>
      </c>
      <c r="C2591" t="s">
        <v>149</v>
      </c>
      <c r="D2591" t="s">
        <v>159</v>
      </c>
      <c r="E2591" t="s">
        <v>162</v>
      </c>
      <c r="G2591" t="s">
        <v>1</v>
      </c>
      <c r="K2591" t="s">
        <v>185</v>
      </c>
      <c r="L2591" t="s">
        <v>122</v>
      </c>
      <c r="M2591" s="14">
        <v>44336</v>
      </c>
      <c r="N2591" s="14">
        <v>44336</v>
      </c>
      <c r="O2591">
        <v>0</v>
      </c>
      <c r="P2591">
        <v>95.24</v>
      </c>
      <c r="R2591">
        <v>2110700000</v>
      </c>
      <c r="S2591">
        <v>161900000</v>
      </c>
      <c r="V2591" t="s">
        <v>193</v>
      </c>
      <c r="W2591" t="s">
        <v>199</v>
      </c>
      <c r="X2591" t="s">
        <v>161</v>
      </c>
      <c r="Y2591">
        <v>5</v>
      </c>
      <c r="Z2591">
        <v>5</v>
      </c>
      <c r="AA2591">
        <v>2021</v>
      </c>
      <c r="AB2591">
        <v>95.24</v>
      </c>
      <c r="AC2591" t="s">
        <v>11</v>
      </c>
      <c r="AD2591" t="s">
        <v>72</v>
      </c>
      <c r="AE2591">
        <v>2021</v>
      </c>
      <c r="AF2591">
        <v>2021</v>
      </c>
      <c r="AU2591"/>
    </row>
    <row r="2592" spans="1:47" x14ac:dyDescent="0.35">
      <c r="A2592" t="s">
        <v>193</v>
      </c>
      <c r="B2592" t="s">
        <v>29</v>
      </c>
      <c r="C2592" t="s">
        <v>149</v>
      </c>
      <c r="D2592" t="s">
        <v>159</v>
      </c>
      <c r="E2592" t="s">
        <v>162</v>
      </c>
      <c r="G2592" t="s">
        <v>1</v>
      </c>
      <c r="K2592" t="s">
        <v>185</v>
      </c>
      <c r="L2592" t="s">
        <v>122</v>
      </c>
      <c r="M2592" s="14">
        <v>44336</v>
      </c>
      <c r="N2592" s="14">
        <v>44336</v>
      </c>
      <c r="O2592">
        <v>0</v>
      </c>
      <c r="P2592">
        <v>23.81</v>
      </c>
      <c r="R2592">
        <v>2110700000</v>
      </c>
      <c r="S2592">
        <v>161700000</v>
      </c>
      <c r="V2592" t="s">
        <v>193</v>
      </c>
      <c r="W2592" t="s">
        <v>210</v>
      </c>
      <c r="X2592" t="s">
        <v>161</v>
      </c>
      <c r="Y2592">
        <v>5</v>
      </c>
      <c r="Z2592">
        <v>5</v>
      </c>
      <c r="AA2592">
        <v>2021</v>
      </c>
      <c r="AB2592">
        <v>23.81</v>
      </c>
      <c r="AC2592" t="s">
        <v>11</v>
      </c>
      <c r="AD2592" t="s">
        <v>72</v>
      </c>
      <c r="AE2592">
        <v>2021</v>
      </c>
      <c r="AF2592">
        <v>2021</v>
      </c>
      <c r="AU2592"/>
    </row>
    <row r="2593" spans="1:47" x14ac:dyDescent="0.35">
      <c r="A2593" t="s">
        <v>141</v>
      </c>
      <c r="C2593" t="s">
        <v>149</v>
      </c>
      <c r="D2593" t="s">
        <v>150</v>
      </c>
      <c r="E2593" t="s">
        <v>121</v>
      </c>
      <c r="I2593" t="s">
        <v>1</v>
      </c>
      <c r="J2593" t="s">
        <v>6</v>
      </c>
      <c r="K2593" t="s">
        <v>185</v>
      </c>
      <c r="L2593" t="s">
        <v>122</v>
      </c>
      <c r="M2593" s="14">
        <v>44330</v>
      </c>
      <c r="N2593" s="14">
        <v>44336</v>
      </c>
      <c r="P2593">
        <v>2109.81</v>
      </c>
      <c r="X2593" t="s">
        <v>142</v>
      </c>
      <c r="Y2593">
        <v>5</v>
      </c>
      <c r="Z2593">
        <v>5</v>
      </c>
      <c r="AA2593">
        <v>2021</v>
      </c>
      <c r="AB2593">
        <v>0</v>
      </c>
      <c r="AC2593" t="s">
        <v>8</v>
      </c>
      <c r="AD2593" t="s">
        <v>8</v>
      </c>
      <c r="AE2593">
        <v>2021</v>
      </c>
      <c r="AF2593">
        <v>2021</v>
      </c>
      <c r="AU2593"/>
    </row>
    <row r="2594" spans="1:47" x14ac:dyDescent="0.35">
      <c r="A2594" t="s">
        <v>136</v>
      </c>
      <c r="C2594" t="s">
        <v>149</v>
      </c>
      <c r="D2594" t="s">
        <v>150</v>
      </c>
      <c r="E2594" t="s">
        <v>162</v>
      </c>
      <c r="K2594" t="s">
        <v>185</v>
      </c>
      <c r="L2594" t="s">
        <v>122</v>
      </c>
      <c r="M2594" s="14">
        <v>44336</v>
      </c>
      <c r="N2594" s="14">
        <v>44336</v>
      </c>
      <c r="P2594">
        <v>91417.24</v>
      </c>
      <c r="X2594" t="s">
        <v>137</v>
      </c>
      <c r="Y2594">
        <v>5</v>
      </c>
      <c r="Z2594">
        <v>5</v>
      </c>
      <c r="AA2594">
        <v>2021</v>
      </c>
      <c r="AB2594">
        <v>0</v>
      </c>
      <c r="AC2594" t="s">
        <v>8</v>
      </c>
      <c r="AD2594" t="s">
        <v>8</v>
      </c>
      <c r="AE2594">
        <v>2021</v>
      </c>
      <c r="AF2594">
        <v>2021</v>
      </c>
      <c r="AU2594"/>
    </row>
    <row r="2595" spans="1:47" x14ac:dyDescent="0.35">
      <c r="A2595" t="s">
        <v>146</v>
      </c>
      <c r="C2595" t="s">
        <v>149</v>
      </c>
      <c r="D2595" t="s">
        <v>150</v>
      </c>
      <c r="E2595" t="s">
        <v>121</v>
      </c>
      <c r="J2595" t="s">
        <v>6</v>
      </c>
      <c r="K2595" t="s">
        <v>185</v>
      </c>
      <c r="L2595" t="s">
        <v>122</v>
      </c>
      <c r="M2595" s="14">
        <v>44330</v>
      </c>
      <c r="N2595" s="14">
        <v>44336</v>
      </c>
      <c r="P2595">
        <v>6388.1</v>
      </c>
      <c r="X2595" t="s">
        <v>147</v>
      </c>
      <c r="Y2595">
        <v>5</v>
      </c>
      <c r="Z2595">
        <v>5</v>
      </c>
      <c r="AA2595">
        <v>2021</v>
      </c>
      <c r="AB2595">
        <v>0</v>
      </c>
      <c r="AC2595" t="s">
        <v>8</v>
      </c>
      <c r="AD2595" t="s">
        <v>8</v>
      </c>
      <c r="AE2595">
        <v>2021</v>
      </c>
      <c r="AF2595">
        <v>2021</v>
      </c>
      <c r="AU2595"/>
    </row>
    <row r="2596" spans="1:47" x14ac:dyDescent="0.35">
      <c r="A2596" t="s">
        <v>130</v>
      </c>
      <c r="C2596" t="s">
        <v>149</v>
      </c>
      <c r="D2596" t="s">
        <v>150</v>
      </c>
      <c r="E2596" t="s">
        <v>121</v>
      </c>
      <c r="J2596" t="s">
        <v>6</v>
      </c>
      <c r="K2596" t="s">
        <v>185</v>
      </c>
      <c r="L2596" t="s">
        <v>122</v>
      </c>
      <c r="M2596" s="14">
        <v>44330</v>
      </c>
      <c r="N2596" s="14">
        <v>44336</v>
      </c>
      <c r="P2596">
        <v>82919.34</v>
      </c>
      <c r="X2596" t="s">
        <v>119</v>
      </c>
      <c r="Y2596">
        <v>5</v>
      </c>
      <c r="Z2596">
        <v>5</v>
      </c>
      <c r="AA2596">
        <v>2021</v>
      </c>
      <c r="AB2596">
        <v>0</v>
      </c>
      <c r="AC2596" t="s">
        <v>8</v>
      </c>
      <c r="AD2596" t="s">
        <v>8</v>
      </c>
      <c r="AE2596">
        <v>2021</v>
      </c>
      <c r="AF2596">
        <v>2021</v>
      </c>
      <c r="AU2596"/>
    </row>
    <row r="2597" spans="1:47" x14ac:dyDescent="0.35">
      <c r="A2597" t="s">
        <v>160</v>
      </c>
      <c r="B2597" t="s">
        <v>28</v>
      </c>
      <c r="C2597" t="s">
        <v>149</v>
      </c>
      <c r="D2597" t="s">
        <v>159</v>
      </c>
      <c r="E2597" t="s">
        <v>162</v>
      </c>
      <c r="G2597" t="s">
        <v>1</v>
      </c>
      <c r="K2597" t="s">
        <v>185</v>
      </c>
      <c r="L2597" t="s">
        <v>122</v>
      </c>
      <c r="M2597" s="14">
        <v>44336</v>
      </c>
      <c r="N2597" s="14">
        <v>44336</v>
      </c>
      <c r="O2597">
        <v>0</v>
      </c>
      <c r="P2597">
        <v>85.39</v>
      </c>
      <c r="R2597">
        <v>2110672000</v>
      </c>
      <c r="S2597">
        <v>161800000</v>
      </c>
      <c r="V2597" t="s">
        <v>160</v>
      </c>
      <c r="W2597" t="s">
        <v>197</v>
      </c>
      <c r="X2597" t="s">
        <v>161</v>
      </c>
      <c r="Y2597">
        <v>5</v>
      </c>
      <c r="Z2597">
        <v>5</v>
      </c>
      <c r="AA2597">
        <v>2021</v>
      </c>
      <c r="AB2597">
        <v>85.39</v>
      </c>
      <c r="AC2597" t="s">
        <v>11</v>
      </c>
      <c r="AD2597" t="s">
        <v>72</v>
      </c>
      <c r="AE2597">
        <v>2021</v>
      </c>
      <c r="AF2597">
        <v>2021</v>
      </c>
      <c r="AU2597"/>
    </row>
    <row r="2598" spans="1:47" x14ac:dyDescent="0.35">
      <c r="A2598" t="s">
        <v>160</v>
      </c>
      <c r="B2598" t="s">
        <v>35</v>
      </c>
      <c r="C2598" t="s">
        <v>149</v>
      </c>
      <c r="D2598" t="s">
        <v>159</v>
      </c>
      <c r="E2598" t="s">
        <v>162</v>
      </c>
      <c r="G2598" t="s">
        <v>1</v>
      </c>
      <c r="K2598" t="s">
        <v>185</v>
      </c>
      <c r="L2598" t="s">
        <v>122</v>
      </c>
      <c r="M2598" s="14">
        <v>44336</v>
      </c>
      <c r="N2598" s="14">
        <v>44336</v>
      </c>
      <c r="O2598">
        <v>0</v>
      </c>
      <c r="P2598">
        <v>205.87</v>
      </c>
      <c r="R2598">
        <v>2110672000</v>
      </c>
      <c r="S2598">
        <v>161800000</v>
      </c>
      <c r="V2598" t="s">
        <v>160</v>
      </c>
      <c r="W2598" t="s">
        <v>197</v>
      </c>
      <c r="X2598" t="s">
        <v>161</v>
      </c>
      <c r="Y2598">
        <v>5</v>
      </c>
      <c r="Z2598">
        <v>5</v>
      </c>
      <c r="AA2598">
        <v>2021</v>
      </c>
      <c r="AB2598">
        <v>205.87</v>
      </c>
      <c r="AC2598" t="s">
        <v>11</v>
      </c>
      <c r="AD2598" t="s">
        <v>72</v>
      </c>
      <c r="AE2598">
        <v>2021</v>
      </c>
      <c r="AF2598">
        <v>2021</v>
      </c>
      <c r="AU2598"/>
    </row>
    <row r="2599" spans="1:47" x14ac:dyDescent="0.35">
      <c r="A2599" t="s">
        <v>160</v>
      </c>
      <c r="B2599" t="s">
        <v>28</v>
      </c>
      <c r="C2599" t="s">
        <v>149</v>
      </c>
      <c r="D2599" t="s">
        <v>159</v>
      </c>
      <c r="E2599" t="s">
        <v>162</v>
      </c>
      <c r="G2599" t="s">
        <v>1</v>
      </c>
      <c r="K2599" t="s">
        <v>185</v>
      </c>
      <c r="L2599" t="s">
        <v>122</v>
      </c>
      <c r="M2599" s="14">
        <v>44336</v>
      </c>
      <c r="N2599" s="14">
        <v>44336</v>
      </c>
      <c r="O2599">
        <v>0</v>
      </c>
      <c r="P2599">
        <v>31.97</v>
      </c>
      <c r="R2599">
        <v>2110672000</v>
      </c>
      <c r="S2599">
        <v>161800000</v>
      </c>
      <c r="V2599" t="s">
        <v>160</v>
      </c>
      <c r="W2599" t="s">
        <v>197</v>
      </c>
      <c r="X2599" t="s">
        <v>161</v>
      </c>
      <c r="Y2599">
        <v>5</v>
      </c>
      <c r="Z2599">
        <v>5</v>
      </c>
      <c r="AA2599">
        <v>2021</v>
      </c>
      <c r="AB2599">
        <v>31.97</v>
      </c>
      <c r="AC2599" t="s">
        <v>11</v>
      </c>
      <c r="AD2599" t="s">
        <v>72</v>
      </c>
      <c r="AE2599">
        <v>2021</v>
      </c>
      <c r="AF2599">
        <v>2021</v>
      </c>
      <c r="AU2599"/>
    </row>
    <row r="2600" spans="1:47" x14ac:dyDescent="0.35">
      <c r="A2600" t="s">
        <v>160</v>
      </c>
      <c r="B2600" t="s">
        <v>28</v>
      </c>
      <c r="C2600" t="s">
        <v>149</v>
      </c>
      <c r="D2600" t="s">
        <v>159</v>
      </c>
      <c r="E2600" t="s">
        <v>162</v>
      </c>
      <c r="G2600" t="s">
        <v>1</v>
      </c>
      <c r="K2600" t="s">
        <v>185</v>
      </c>
      <c r="L2600" t="s">
        <v>122</v>
      </c>
      <c r="M2600" s="14">
        <v>44336</v>
      </c>
      <c r="N2600" s="14">
        <v>44336</v>
      </c>
      <c r="O2600">
        <v>0</v>
      </c>
      <c r="P2600">
        <v>7.35</v>
      </c>
      <c r="R2600">
        <v>2110672000</v>
      </c>
      <c r="S2600">
        <v>161800000</v>
      </c>
      <c r="V2600" t="s">
        <v>160</v>
      </c>
      <c r="W2600" t="s">
        <v>197</v>
      </c>
      <c r="X2600" t="s">
        <v>161</v>
      </c>
      <c r="Y2600">
        <v>5</v>
      </c>
      <c r="Z2600">
        <v>5</v>
      </c>
      <c r="AA2600">
        <v>2021</v>
      </c>
      <c r="AB2600">
        <v>7.35</v>
      </c>
      <c r="AC2600" t="s">
        <v>11</v>
      </c>
      <c r="AD2600" t="s">
        <v>72</v>
      </c>
      <c r="AE2600">
        <v>2021</v>
      </c>
      <c r="AF2600">
        <v>2021</v>
      </c>
      <c r="AU2600"/>
    </row>
    <row r="2601" spans="1:47" x14ac:dyDescent="0.35">
      <c r="A2601" t="s">
        <v>160</v>
      </c>
      <c r="B2601" t="s">
        <v>35</v>
      </c>
      <c r="C2601" t="s">
        <v>149</v>
      </c>
      <c r="D2601" t="s">
        <v>159</v>
      </c>
      <c r="E2601" t="s">
        <v>162</v>
      </c>
      <c r="G2601" t="s">
        <v>1</v>
      </c>
      <c r="K2601" t="s">
        <v>185</v>
      </c>
      <c r="L2601" t="s">
        <v>122</v>
      </c>
      <c r="M2601" s="14">
        <v>44336</v>
      </c>
      <c r="N2601" s="14">
        <v>44336</v>
      </c>
      <c r="O2601">
        <v>0</v>
      </c>
      <c r="P2601">
        <v>8900.9500000000007</v>
      </c>
      <c r="R2601">
        <v>2110672000</v>
      </c>
      <c r="S2601">
        <v>161020000</v>
      </c>
      <c r="V2601" t="s">
        <v>160</v>
      </c>
      <c r="W2601" t="s">
        <v>194</v>
      </c>
      <c r="X2601" t="s">
        <v>161</v>
      </c>
      <c r="Y2601">
        <v>5</v>
      </c>
      <c r="Z2601">
        <v>5</v>
      </c>
      <c r="AA2601">
        <v>2021</v>
      </c>
      <c r="AB2601">
        <v>8900.9500000000007</v>
      </c>
      <c r="AC2601" t="s">
        <v>11</v>
      </c>
      <c r="AD2601" t="s">
        <v>72</v>
      </c>
      <c r="AE2601">
        <v>2021</v>
      </c>
      <c r="AF2601">
        <v>2021</v>
      </c>
      <c r="AU2601"/>
    </row>
    <row r="2602" spans="1:47" x14ac:dyDescent="0.35">
      <c r="A2602" t="s">
        <v>148</v>
      </c>
      <c r="C2602" t="s">
        <v>149</v>
      </c>
      <c r="D2602" t="s">
        <v>159</v>
      </c>
      <c r="E2602" t="s">
        <v>162</v>
      </c>
      <c r="G2602" t="s">
        <v>1</v>
      </c>
      <c r="K2602" t="s">
        <v>185</v>
      </c>
      <c r="L2602" t="s">
        <v>122</v>
      </c>
      <c r="M2602" s="14">
        <v>44336</v>
      </c>
      <c r="N2602" s="14">
        <v>44336</v>
      </c>
      <c r="O2602">
        <v>0</v>
      </c>
      <c r="P2602">
        <v>29106.91</v>
      </c>
      <c r="R2602">
        <v>2110220000</v>
      </c>
      <c r="S2602">
        <v>161008000</v>
      </c>
      <c r="V2602" t="s">
        <v>148</v>
      </c>
      <c r="W2602" t="s">
        <v>224</v>
      </c>
      <c r="X2602" t="s">
        <v>152</v>
      </c>
      <c r="Y2602">
        <v>5</v>
      </c>
      <c r="Z2602">
        <v>5</v>
      </c>
      <c r="AA2602">
        <v>2021</v>
      </c>
      <c r="AB2602">
        <v>29106.91</v>
      </c>
      <c r="AC2602" t="s">
        <v>11</v>
      </c>
      <c r="AD2602" t="s">
        <v>72</v>
      </c>
      <c r="AE2602">
        <v>2021</v>
      </c>
      <c r="AF2602">
        <v>2021</v>
      </c>
      <c r="AU2602"/>
    </row>
    <row r="2603" spans="1:47" x14ac:dyDescent="0.35">
      <c r="A2603" t="s">
        <v>160</v>
      </c>
      <c r="B2603" t="s">
        <v>28</v>
      </c>
      <c r="C2603" t="s">
        <v>149</v>
      </c>
      <c r="D2603" t="s">
        <v>159</v>
      </c>
      <c r="E2603" t="s">
        <v>162</v>
      </c>
      <c r="G2603" t="s">
        <v>1</v>
      </c>
      <c r="K2603" t="s">
        <v>185</v>
      </c>
      <c r="L2603" t="s">
        <v>122</v>
      </c>
      <c r="M2603" s="14">
        <v>44336</v>
      </c>
      <c r="N2603" s="14">
        <v>44336</v>
      </c>
      <c r="O2603">
        <v>0</v>
      </c>
      <c r="P2603">
        <v>37.22</v>
      </c>
      <c r="R2603">
        <v>2110672000</v>
      </c>
      <c r="S2603">
        <v>161800000</v>
      </c>
      <c r="V2603" t="s">
        <v>160</v>
      </c>
      <c r="W2603" t="s">
        <v>197</v>
      </c>
      <c r="X2603" t="s">
        <v>161</v>
      </c>
      <c r="Y2603">
        <v>5</v>
      </c>
      <c r="Z2603">
        <v>5</v>
      </c>
      <c r="AA2603">
        <v>2021</v>
      </c>
      <c r="AB2603">
        <v>37.22</v>
      </c>
      <c r="AC2603" t="s">
        <v>11</v>
      </c>
      <c r="AD2603" t="s">
        <v>72</v>
      </c>
      <c r="AE2603">
        <v>2021</v>
      </c>
      <c r="AF2603">
        <v>2021</v>
      </c>
      <c r="AU2603"/>
    </row>
    <row r="2604" spans="1:47" x14ac:dyDescent="0.35">
      <c r="A2604" t="s">
        <v>160</v>
      </c>
      <c r="B2604" t="s">
        <v>25</v>
      </c>
      <c r="C2604" t="s">
        <v>149</v>
      </c>
      <c r="D2604" t="s">
        <v>159</v>
      </c>
      <c r="E2604" t="s">
        <v>162</v>
      </c>
      <c r="G2604" t="s">
        <v>1</v>
      </c>
      <c r="K2604" t="s">
        <v>185</v>
      </c>
      <c r="L2604" t="s">
        <v>122</v>
      </c>
      <c r="M2604" s="14">
        <v>44337</v>
      </c>
      <c r="N2604" s="14">
        <v>44337</v>
      </c>
      <c r="O2604">
        <v>0</v>
      </c>
      <c r="P2604">
        <v>182.39</v>
      </c>
      <c r="R2604">
        <v>2110672000</v>
      </c>
      <c r="S2604">
        <v>161600000</v>
      </c>
      <c r="V2604" t="s">
        <v>160</v>
      </c>
      <c r="W2604" t="s">
        <v>198</v>
      </c>
      <c r="X2604" t="s">
        <v>161</v>
      </c>
      <c r="Y2604">
        <v>5</v>
      </c>
      <c r="Z2604">
        <v>5</v>
      </c>
      <c r="AA2604">
        <v>2021</v>
      </c>
      <c r="AB2604">
        <v>182.39</v>
      </c>
      <c r="AC2604" t="s">
        <v>11</v>
      </c>
      <c r="AD2604" t="s">
        <v>72</v>
      </c>
      <c r="AE2604">
        <v>2021</v>
      </c>
      <c r="AF2604">
        <v>2021</v>
      </c>
      <c r="AU2604"/>
    </row>
    <row r="2605" spans="1:47" x14ac:dyDescent="0.35">
      <c r="A2605" t="s">
        <v>148</v>
      </c>
      <c r="C2605" t="s">
        <v>149</v>
      </c>
      <c r="D2605" t="s">
        <v>150</v>
      </c>
      <c r="E2605" t="s">
        <v>162</v>
      </c>
      <c r="K2605" t="s">
        <v>185</v>
      </c>
      <c r="L2605" t="s">
        <v>122</v>
      </c>
      <c r="M2605" s="14">
        <v>44337</v>
      </c>
      <c r="N2605" s="14">
        <v>44337</v>
      </c>
      <c r="O2605">
        <v>0</v>
      </c>
      <c r="P2605">
        <v>59523.81</v>
      </c>
      <c r="R2605">
        <v>2110210000</v>
      </c>
      <c r="S2605">
        <v>161002000</v>
      </c>
      <c r="V2605" t="s">
        <v>148</v>
      </c>
      <c r="W2605" t="s">
        <v>202</v>
      </c>
      <c r="X2605" t="s">
        <v>152</v>
      </c>
      <c r="Y2605">
        <v>5</v>
      </c>
      <c r="Z2605">
        <v>5</v>
      </c>
      <c r="AA2605">
        <v>2021</v>
      </c>
      <c r="AB2605">
        <v>59523.81</v>
      </c>
      <c r="AC2605" t="s">
        <v>11</v>
      </c>
      <c r="AD2605" t="s">
        <v>72</v>
      </c>
      <c r="AE2605">
        <v>2021</v>
      </c>
      <c r="AF2605">
        <v>2021</v>
      </c>
      <c r="AU2605"/>
    </row>
    <row r="2606" spans="1:47" x14ac:dyDescent="0.35">
      <c r="A2606" t="s">
        <v>160</v>
      </c>
      <c r="B2606" t="s">
        <v>26</v>
      </c>
      <c r="C2606" t="s">
        <v>149</v>
      </c>
      <c r="D2606" t="s">
        <v>159</v>
      </c>
      <c r="E2606" t="s">
        <v>162</v>
      </c>
      <c r="G2606" t="s">
        <v>1</v>
      </c>
      <c r="K2606" t="s">
        <v>185</v>
      </c>
      <c r="L2606" t="s">
        <v>122</v>
      </c>
      <c r="M2606" s="14">
        <v>44337</v>
      </c>
      <c r="N2606" s="14">
        <v>44337</v>
      </c>
      <c r="O2606">
        <v>0</v>
      </c>
      <c r="P2606">
        <v>1107.03</v>
      </c>
      <c r="R2606">
        <v>2110672000</v>
      </c>
      <c r="S2606">
        <v>162300000</v>
      </c>
      <c r="V2606" t="s">
        <v>160</v>
      </c>
      <c r="W2606" t="s">
        <v>209</v>
      </c>
      <c r="X2606" t="s">
        <v>161</v>
      </c>
      <c r="Y2606">
        <v>5</v>
      </c>
      <c r="Z2606">
        <v>5</v>
      </c>
      <c r="AA2606">
        <v>2021</v>
      </c>
      <c r="AB2606">
        <v>1107.03</v>
      </c>
      <c r="AC2606" t="s">
        <v>11</v>
      </c>
      <c r="AD2606" t="s">
        <v>72</v>
      </c>
      <c r="AE2606">
        <v>2021</v>
      </c>
      <c r="AF2606">
        <v>2021</v>
      </c>
      <c r="AU2606"/>
    </row>
    <row r="2607" spans="1:47" x14ac:dyDescent="0.35">
      <c r="A2607" t="s">
        <v>160</v>
      </c>
      <c r="B2607" t="s">
        <v>25</v>
      </c>
      <c r="C2607" t="s">
        <v>149</v>
      </c>
      <c r="D2607" t="s">
        <v>159</v>
      </c>
      <c r="E2607" t="s">
        <v>162</v>
      </c>
      <c r="G2607" t="s">
        <v>1</v>
      </c>
      <c r="K2607" t="s">
        <v>185</v>
      </c>
      <c r="L2607" t="s">
        <v>122</v>
      </c>
      <c r="M2607" s="14">
        <v>44337</v>
      </c>
      <c r="N2607" s="14">
        <v>44337</v>
      </c>
      <c r="O2607">
        <v>0</v>
      </c>
      <c r="P2607">
        <v>828.11</v>
      </c>
      <c r="R2607">
        <v>2110672000</v>
      </c>
      <c r="S2607">
        <v>161300000</v>
      </c>
      <c r="V2607" t="s">
        <v>160</v>
      </c>
      <c r="W2607" t="s">
        <v>192</v>
      </c>
      <c r="X2607" t="s">
        <v>161</v>
      </c>
      <c r="Y2607">
        <v>5</v>
      </c>
      <c r="Z2607">
        <v>5</v>
      </c>
      <c r="AA2607">
        <v>2021</v>
      </c>
      <c r="AB2607">
        <v>828.11</v>
      </c>
      <c r="AC2607" t="s">
        <v>11</v>
      </c>
      <c r="AD2607" t="s">
        <v>72</v>
      </c>
      <c r="AE2607">
        <v>2021</v>
      </c>
      <c r="AF2607">
        <v>2021</v>
      </c>
      <c r="AU2607"/>
    </row>
    <row r="2608" spans="1:47" x14ac:dyDescent="0.35">
      <c r="A2608" t="s">
        <v>160</v>
      </c>
      <c r="B2608" t="s">
        <v>25</v>
      </c>
      <c r="C2608" t="s">
        <v>149</v>
      </c>
      <c r="D2608" t="s">
        <v>159</v>
      </c>
      <c r="E2608" t="s">
        <v>162</v>
      </c>
      <c r="G2608" t="s">
        <v>1</v>
      </c>
      <c r="K2608" t="s">
        <v>185</v>
      </c>
      <c r="L2608" t="s">
        <v>122</v>
      </c>
      <c r="M2608" s="14">
        <v>44337</v>
      </c>
      <c r="N2608" s="14">
        <v>44337</v>
      </c>
      <c r="O2608">
        <v>0</v>
      </c>
      <c r="P2608">
        <v>160.33000000000001</v>
      </c>
      <c r="R2608">
        <v>2110672000</v>
      </c>
      <c r="S2608">
        <v>161300000</v>
      </c>
      <c r="V2608" t="s">
        <v>160</v>
      </c>
      <c r="W2608" t="s">
        <v>192</v>
      </c>
      <c r="X2608" t="s">
        <v>161</v>
      </c>
      <c r="Y2608">
        <v>5</v>
      </c>
      <c r="Z2608">
        <v>5</v>
      </c>
      <c r="AA2608">
        <v>2021</v>
      </c>
      <c r="AB2608">
        <v>160.33000000000001</v>
      </c>
      <c r="AC2608" t="s">
        <v>11</v>
      </c>
      <c r="AD2608" t="s">
        <v>72</v>
      </c>
      <c r="AE2608">
        <v>2021</v>
      </c>
      <c r="AF2608">
        <v>2021</v>
      </c>
      <c r="AU2608"/>
    </row>
    <row r="2609" spans="1:47" x14ac:dyDescent="0.35">
      <c r="A2609" t="s">
        <v>138</v>
      </c>
      <c r="C2609" t="s">
        <v>149</v>
      </c>
      <c r="D2609" t="s">
        <v>159</v>
      </c>
      <c r="E2609" t="s">
        <v>121</v>
      </c>
      <c r="G2609" t="s">
        <v>1</v>
      </c>
      <c r="K2609" t="s">
        <v>185</v>
      </c>
      <c r="L2609" t="s">
        <v>122</v>
      </c>
      <c r="M2609" s="14">
        <v>44337</v>
      </c>
      <c r="N2609" s="14">
        <v>44337</v>
      </c>
      <c r="O2609">
        <v>0</v>
      </c>
      <c r="P2609">
        <v>3.09</v>
      </c>
      <c r="R2609">
        <v>2220200000</v>
      </c>
      <c r="S2609">
        <v>161020000</v>
      </c>
      <c r="V2609" t="s">
        <v>138</v>
      </c>
      <c r="W2609" t="s">
        <v>194</v>
      </c>
      <c r="X2609" t="s">
        <v>139</v>
      </c>
      <c r="Y2609">
        <v>5</v>
      </c>
      <c r="Z2609">
        <v>5</v>
      </c>
      <c r="AA2609">
        <v>2021</v>
      </c>
      <c r="AB2609">
        <v>3.09</v>
      </c>
      <c r="AC2609" t="s">
        <v>11</v>
      </c>
      <c r="AD2609" t="s">
        <v>72</v>
      </c>
      <c r="AE2609">
        <v>2021</v>
      </c>
      <c r="AF2609">
        <v>2021</v>
      </c>
      <c r="AU2609"/>
    </row>
    <row r="2610" spans="1:47" x14ac:dyDescent="0.35">
      <c r="A2610" t="s">
        <v>160</v>
      </c>
      <c r="B2610" t="s">
        <v>26</v>
      </c>
      <c r="C2610" t="s">
        <v>149</v>
      </c>
      <c r="D2610" t="s">
        <v>159</v>
      </c>
      <c r="E2610" t="s">
        <v>162</v>
      </c>
      <c r="G2610" t="s">
        <v>1</v>
      </c>
      <c r="K2610" t="s">
        <v>185</v>
      </c>
      <c r="L2610" t="s">
        <v>122</v>
      </c>
      <c r="M2610" s="14">
        <v>44337</v>
      </c>
      <c r="N2610" s="14">
        <v>44337</v>
      </c>
      <c r="O2610">
        <v>0</v>
      </c>
      <c r="P2610">
        <v>3282.43</v>
      </c>
      <c r="R2610">
        <v>2110672000</v>
      </c>
      <c r="S2610">
        <v>161016000</v>
      </c>
      <c r="V2610" t="s">
        <v>160</v>
      </c>
      <c r="W2610" t="s">
        <v>201</v>
      </c>
      <c r="X2610" t="s">
        <v>161</v>
      </c>
      <c r="Y2610">
        <v>5</v>
      </c>
      <c r="Z2610">
        <v>5</v>
      </c>
      <c r="AA2610">
        <v>2021</v>
      </c>
      <c r="AB2610">
        <v>3282.43</v>
      </c>
      <c r="AC2610" t="s">
        <v>11</v>
      </c>
      <c r="AD2610" t="s">
        <v>72</v>
      </c>
      <c r="AE2610">
        <v>2021</v>
      </c>
      <c r="AF2610">
        <v>2021</v>
      </c>
      <c r="AU2610"/>
    </row>
    <row r="2611" spans="1:47" x14ac:dyDescent="0.35">
      <c r="A2611" t="s">
        <v>153</v>
      </c>
      <c r="C2611" t="s">
        <v>149</v>
      </c>
      <c r="D2611" t="s">
        <v>150</v>
      </c>
      <c r="E2611" t="s">
        <v>121</v>
      </c>
      <c r="J2611" t="s">
        <v>6</v>
      </c>
      <c r="K2611" t="s">
        <v>185</v>
      </c>
      <c r="L2611" t="s">
        <v>122</v>
      </c>
      <c r="M2611" s="14">
        <v>44330</v>
      </c>
      <c r="N2611" s="14">
        <v>44337</v>
      </c>
      <c r="P2611">
        <v>297149.58</v>
      </c>
      <c r="X2611" t="s">
        <v>154</v>
      </c>
      <c r="Y2611">
        <v>5</v>
      </c>
      <c r="Z2611">
        <v>5</v>
      </c>
      <c r="AA2611">
        <v>2021</v>
      </c>
      <c r="AB2611">
        <v>0</v>
      </c>
      <c r="AC2611" t="s">
        <v>8</v>
      </c>
      <c r="AD2611" t="s">
        <v>8</v>
      </c>
      <c r="AE2611">
        <v>2021</v>
      </c>
      <c r="AF2611">
        <v>2021</v>
      </c>
      <c r="AU2611"/>
    </row>
    <row r="2612" spans="1:47" x14ac:dyDescent="0.35">
      <c r="A2612" t="s">
        <v>178</v>
      </c>
      <c r="C2612" t="s">
        <v>149</v>
      </c>
      <c r="D2612" t="s">
        <v>150</v>
      </c>
      <c r="E2612" t="s">
        <v>121</v>
      </c>
      <c r="I2612" t="s">
        <v>1</v>
      </c>
      <c r="J2612" t="s">
        <v>6</v>
      </c>
      <c r="K2612" t="s">
        <v>185</v>
      </c>
      <c r="L2612" t="s">
        <v>122</v>
      </c>
      <c r="M2612" s="14">
        <v>44330</v>
      </c>
      <c r="N2612" s="14">
        <v>44337</v>
      </c>
      <c r="P2612">
        <v>945.24</v>
      </c>
      <c r="X2612" t="s">
        <v>140</v>
      </c>
      <c r="Y2612">
        <v>5</v>
      </c>
      <c r="Z2612">
        <v>5</v>
      </c>
      <c r="AA2612">
        <v>2021</v>
      </c>
      <c r="AB2612">
        <v>0</v>
      </c>
      <c r="AC2612" t="s">
        <v>8</v>
      </c>
      <c r="AD2612" t="s">
        <v>8</v>
      </c>
      <c r="AE2612">
        <v>2021</v>
      </c>
      <c r="AF2612">
        <v>2021</v>
      </c>
      <c r="AU2612"/>
    </row>
    <row r="2613" spans="1:47" x14ac:dyDescent="0.35">
      <c r="A2613" t="s">
        <v>125</v>
      </c>
      <c r="C2613" t="s">
        <v>149</v>
      </c>
      <c r="D2613" t="s">
        <v>150</v>
      </c>
      <c r="E2613" t="s">
        <v>121</v>
      </c>
      <c r="I2613" t="s">
        <v>1</v>
      </c>
      <c r="J2613" t="s">
        <v>6</v>
      </c>
      <c r="K2613" t="s">
        <v>185</v>
      </c>
      <c r="L2613" t="s">
        <v>122</v>
      </c>
      <c r="M2613" s="14">
        <v>44330</v>
      </c>
      <c r="N2613" s="14">
        <v>44337</v>
      </c>
      <c r="P2613">
        <v>2142857.14</v>
      </c>
      <c r="X2613" t="s">
        <v>124</v>
      </c>
      <c r="Y2613">
        <v>5</v>
      </c>
      <c r="Z2613">
        <v>5</v>
      </c>
      <c r="AA2613">
        <v>2021</v>
      </c>
      <c r="AB2613">
        <v>0</v>
      </c>
      <c r="AC2613" t="s">
        <v>8</v>
      </c>
      <c r="AD2613" t="s">
        <v>8</v>
      </c>
      <c r="AE2613">
        <v>2021</v>
      </c>
      <c r="AF2613">
        <v>2021</v>
      </c>
      <c r="AU2613"/>
    </row>
    <row r="2614" spans="1:47" x14ac:dyDescent="0.35">
      <c r="A2614" t="s">
        <v>153</v>
      </c>
      <c r="C2614" t="s">
        <v>149</v>
      </c>
      <c r="D2614" t="s">
        <v>150</v>
      </c>
      <c r="E2614" t="s">
        <v>121</v>
      </c>
      <c r="J2614" t="s">
        <v>6</v>
      </c>
      <c r="K2614" t="s">
        <v>185</v>
      </c>
      <c r="L2614" t="s">
        <v>122</v>
      </c>
      <c r="M2614" s="14">
        <v>44330</v>
      </c>
      <c r="N2614" s="14">
        <v>44337</v>
      </c>
      <c r="P2614">
        <v>8686.2900000000009</v>
      </c>
      <c r="X2614" t="s">
        <v>154</v>
      </c>
      <c r="Y2614">
        <v>5</v>
      </c>
      <c r="Z2614">
        <v>5</v>
      </c>
      <c r="AA2614">
        <v>2021</v>
      </c>
      <c r="AB2614">
        <v>0</v>
      </c>
      <c r="AC2614" t="s">
        <v>8</v>
      </c>
      <c r="AD2614" t="s">
        <v>8</v>
      </c>
      <c r="AE2614">
        <v>2021</v>
      </c>
      <c r="AF2614">
        <v>2021</v>
      </c>
      <c r="AU2614"/>
    </row>
    <row r="2615" spans="1:47" x14ac:dyDescent="0.35">
      <c r="A2615" t="s">
        <v>148</v>
      </c>
      <c r="C2615" t="s">
        <v>149</v>
      </c>
      <c r="D2615" t="s">
        <v>150</v>
      </c>
      <c r="E2615" t="s">
        <v>121</v>
      </c>
      <c r="I2615" t="s">
        <v>1</v>
      </c>
      <c r="J2615" t="s">
        <v>5</v>
      </c>
      <c r="K2615" t="s">
        <v>185</v>
      </c>
      <c r="L2615" t="s">
        <v>122</v>
      </c>
      <c r="M2615" s="14">
        <v>44327</v>
      </c>
      <c r="N2615" s="14">
        <v>44337</v>
      </c>
      <c r="P2615">
        <v>6345.23</v>
      </c>
      <c r="X2615" t="s">
        <v>152</v>
      </c>
      <c r="Y2615">
        <v>5</v>
      </c>
      <c r="Z2615">
        <v>5</v>
      </c>
      <c r="AA2615">
        <v>2021</v>
      </c>
      <c r="AB2615">
        <v>0</v>
      </c>
      <c r="AC2615" t="s">
        <v>8</v>
      </c>
      <c r="AD2615" t="s">
        <v>8</v>
      </c>
      <c r="AE2615">
        <v>2021</v>
      </c>
      <c r="AF2615">
        <v>2021</v>
      </c>
      <c r="AU2615"/>
    </row>
    <row r="2616" spans="1:47" x14ac:dyDescent="0.35">
      <c r="A2616" t="s">
        <v>136</v>
      </c>
      <c r="C2616" t="s">
        <v>149</v>
      </c>
      <c r="D2616" t="s">
        <v>150</v>
      </c>
      <c r="E2616" t="s">
        <v>162</v>
      </c>
      <c r="K2616" t="s">
        <v>185</v>
      </c>
      <c r="L2616" t="s">
        <v>122</v>
      </c>
      <c r="M2616" s="14">
        <v>44337</v>
      </c>
      <c r="N2616" s="14">
        <v>44337</v>
      </c>
      <c r="P2616">
        <v>4986919.5199999996</v>
      </c>
      <c r="X2616" t="s">
        <v>137</v>
      </c>
      <c r="Y2616">
        <v>5</v>
      </c>
      <c r="Z2616">
        <v>5</v>
      </c>
      <c r="AA2616">
        <v>2021</v>
      </c>
      <c r="AB2616">
        <v>0</v>
      </c>
      <c r="AC2616" t="s">
        <v>8</v>
      </c>
      <c r="AD2616" t="s">
        <v>8</v>
      </c>
      <c r="AE2616">
        <v>2021</v>
      </c>
      <c r="AF2616">
        <v>2021</v>
      </c>
      <c r="AU2616"/>
    </row>
    <row r="2617" spans="1:47" x14ac:dyDescent="0.35">
      <c r="A2617" t="s">
        <v>130</v>
      </c>
      <c r="C2617" t="s">
        <v>149</v>
      </c>
      <c r="D2617" t="s">
        <v>150</v>
      </c>
      <c r="E2617" t="s">
        <v>121</v>
      </c>
      <c r="I2617" t="s">
        <v>1</v>
      </c>
      <c r="J2617" t="s">
        <v>5</v>
      </c>
      <c r="K2617" t="s">
        <v>185</v>
      </c>
      <c r="L2617" t="s">
        <v>122</v>
      </c>
      <c r="M2617" s="14">
        <v>44327</v>
      </c>
      <c r="N2617" s="14">
        <v>44337</v>
      </c>
      <c r="P2617">
        <v>62832.17</v>
      </c>
      <c r="X2617" t="s">
        <v>119</v>
      </c>
      <c r="Y2617">
        <v>5</v>
      </c>
      <c r="Z2617">
        <v>5</v>
      </c>
      <c r="AA2617">
        <v>2021</v>
      </c>
      <c r="AB2617">
        <v>0</v>
      </c>
      <c r="AC2617" t="s">
        <v>8</v>
      </c>
      <c r="AD2617" t="s">
        <v>8</v>
      </c>
      <c r="AE2617">
        <v>2021</v>
      </c>
      <c r="AF2617">
        <v>2021</v>
      </c>
      <c r="AU2617"/>
    </row>
    <row r="2618" spans="1:47" x14ac:dyDescent="0.35">
      <c r="A2618" t="s">
        <v>136</v>
      </c>
      <c r="C2618" t="s">
        <v>149</v>
      </c>
      <c r="D2618" t="s">
        <v>150</v>
      </c>
      <c r="E2618" t="s">
        <v>121</v>
      </c>
      <c r="J2618" t="s">
        <v>5</v>
      </c>
      <c r="K2618" t="s">
        <v>185</v>
      </c>
      <c r="L2618" t="s">
        <v>122</v>
      </c>
      <c r="M2618" s="14">
        <v>44329</v>
      </c>
      <c r="N2618" s="14">
        <v>44337</v>
      </c>
      <c r="P2618">
        <v>1867590.86</v>
      </c>
      <c r="X2618" t="s">
        <v>137</v>
      </c>
      <c r="Y2618">
        <v>5</v>
      </c>
      <c r="Z2618">
        <v>5</v>
      </c>
      <c r="AA2618">
        <v>2021</v>
      </c>
      <c r="AB2618">
        <v>0</v>
      </c>
      <c r="AC2618" t="s">
        <v>8</v>
      </c>
      <c r="AD2618" t="s">
        <v>8</v>
      </c>
      <c r="AE2618">
        <v>2021</v>
      </c>
      <c r="AF2618">
        <v>2021</v>
      </c>
      <c r="AU2618"/>
    </row>
    <row r="2619" spans="1:47" x14ac:dyDescent="0.35">
      <c r="A2619" t="s">
        <v>171</v>
      </c>
      <c r="C2619" t="s">
        <v>149</v>
      </c>
      <c r="D2619" t="s">
        <v>150</v>
      </c>
      <c r="E2619" t="s">
        <v>121</v>
      </c>
      <c r="J2619" t="s">
        <v>68</v>
      </c>
      <c r="K2619" t="s">
        <v>185</v>
      </c>
      <c r="L2619" t="s">
        <v>122</v>
      </c>
      <c r="M2619" s="14">
        <v>44306</v>
      </c>
      <c r="N2619" s="14">
        <v>44337</v>
      </c>
      <c r="P2619">
        <v>8272.86</v>
      </c>
      <c r="X2619" t="s">
        <v>137</v>
      </c>
      <c r="Y2619">
        <v>4</v>
      </c>
      <c r="Z2619">
        <v>5</v>
      </c>
      <c r="AA2619">
        <v>2021</v>
      </c>
      <c r="AB2619">
        <v>0</v>
      </c>
      <c r="AC2619" t="s">
        <v>8</v>
      </c>
      <c r="AD2619" t="s">
        <v>8</v>
      </c>
      <c r="AE2619">
        <v>2021</v>
      </c>
      <c r="AF2619">
        <v>2021</v>
      </c>
      <c r="AU2619"/>
    </row>
    <row r="2620" spans="1:47" x14ac:dyDescent="0.35">
      <c r="A2620" t="s">
        <v>130</v>
      </c>
      <c r="C2620" t="s">
        <v>149</v>
      </c>
      <c r="D2620" t="s">
        <v>150</v>
      </c>
      <c r="E2620" t="s">
        <v>121</v>
      </c>
      <c r="J2620" t="s">
        <v>6</v>
      </c>
      <c r="K2620" t="s">
        <v>185</v>
      </c>
      <c r="L2620" t="s">
        <v>122</v>
      </c>
      <c r="M2620" s="14">
        <v>44330</v>
      </c>
      <c r="N2620" s="14">
        <v>44337</v>
      </c>
      <c r="P2620">
        <v>132582.15</v>
      </c>
      <c r="X2620" t="s">
        <v>119</v>
      </c>
      <c r="Y2620">
        <v>5</v>
      </c>
      <c r="Z2620">
        <v>5</v>
      </c>
      <c r="AA2620">
        <v>2021</v>
      </c>
      <c r="AB2620">
        <v>0</v>
      </c>
      <c r="AC2620" t="s">
        <v>8</v>
      </c>
      <c r="AD2620" t="s">
        <v>8</v>
      </c>
      <c r="AE2620">
        <v>2021</v>
      </c>
      <c r="AF2620">
        <v>2021</v>
      </c>
      <c r="AU2620"/>
    </row>
    <row r="2621" spans="1:47" x14ac:dyDescent="0.35">
      <c r="A2621" t="s">
        <v>141</v>
      </c>
      <c r="C2621" t="s">
        <v>149</v>
      </c>
      <c r="D2621" t="s">
        <v>150</v>
      </c>
      <c r="E2621" t="s">
        <v>121</v>
      </c>
      <c r="J2621" t="s">
        <v>6</v>
      </c>
      <c r="K2621" t="s">
        <v>185</v>
      </c>
      <c r="L2621" t="s">
        <v>122</v>
      </c>
      <c r="M2621" s="14">
        <v>44330</v>
      </c>
      <c r="N2621" s="14">
        <v>44337</v>
      </c>
      <c r="P2621">
        <v>48466.61</v>
      </c>
      <c r="X2621" t="s">
        <v>142</v>
      </c>
      <c r="Y2621">
        <v>5</v>
      </c>
      <c r="Z2621">
        <v>5</v>
      </c>
      <c r="AA2621">
        <v>2021</v>
      </c>
      <c r="AB2621">
        <v>0</v>
      </c>
      <c r="AC2621" t="s">
        <v>8</v>
      </c>
      <c r="AD2621" t="s">
        <v>8</v>
      </c>
      <c r="AE2621">
        <v>2021</v>
      </c>
      <c r="AF2621">
        <v>2021</v>
      </c>
      <c r="AU2621"/>
    </row>
    <row r="2622" spans="1:47" x14ac:dyDescent="0.35">
      <c r="A2622" t="s">
        <v>155</v>
      </c>
      <c r="C2622" t="s">
        <v>149</v>
      </c>
      <c r="D2622" t="s">
        <v>150</v>
      </c>
      <c r="E2622" t="s">
        <v>121</v>
      </c>
      <c r="J2622" t="s">
        <v>6</v>
      </c>
      <c r="K2622" t="s">
        <v>185</v>
      </c>
      <c r="L2622" t="s">
        <v>122</v>
      </c>
      <c r="M2622" s="14">
        <v>44330</v>
      </c>
      <c r="N2622" s="14">
        <v>44337</v>
      </c>
      <c r="P2622">
        <v>411191.41</v>
      </c>
      <c r="X2622" t="s">
        <v>156</v>
      </c>
      <c r="Y2622">
        <v>5</v>
      </c>
      <c r="Z2622">
        <v>5</v>
      </c>
      <c r="AA2622">
        <v>2021</v>
      </c>
      <c r="AB2622">
        <v>0</v>
      </c>
      <c r="AC2622" t="s">
        <v>8</v>
      </c>
      <c r="AD2622" t="s">
        <v>8</v>
      </c>
      <c r="AE2622">
        <v>2021</v>
      </c>
      <c r="AF2622">
        <v>2021</v>
      </c>
      <c r="AU2622"/>
    </row>
    <row r="2623" spans="1:47" x14ac:dyDescent="0.35">
      <c r="A2623" t="s">
        <v>155</v>
      </c>
      <c r="C2623" t="s">
        <v>149</v>
      </c>
      <c r="D2623" t="s">
        <v>150</v>
      </c>
      <c r="E2623" t="s">
        <v>121</v>
      </c>
      <c r="G2623" t="s">
        <v>1</v>
      </c>
      <c r="J2623" t="s">
        <v>5</v>
      </c>
      <c r="K2623" t="s">
        <v>185</v>
      </c>
      <c r="L2623" t="s">
        <v>122</v>
      </c>
      <c r="M2623" s="14">
        <v>44337</v>
      </c>
      <c r="N2623" s="14">
        <v>44337</v>
      </c>
      <c r="O2623">
        <v>0</v>
      </c>
      <c r="P2623">
        <v>59523.81</v>
      </c>
      <c r="R2623">
        <v>2220610000</v>
      </c>
      <c r="S2623">
        <v>161002000</v>
      </c>
      <c r="V2623" t="s">
        <v>155</v>
      </c>
      <c r="W2623" t="s">
        <v>202</v>
      </c>
      <c r="X2623" t="s">
        <v>156</v>
      </c>
      <c r="Y2623">
        <v>5</v>
      </c>
      <c r="Z2623">
        <v>5</v>
      </c>
      <c r="AA2623">
        <v>2021</v>
      </c>
      <c r="AB2623">
        <v>-59523.81</v>
      </c>
      <c r="AC2623" t="s">
        <v>11</v>
      </c>
      <c r="AD2623" t="s">
        <v>72</v>
      </c>
      <c r="AE2623">
        <v>2021</v>
      </c>
      <c r="AF2623">
        <v>2021</v>
      </c>
      <c r="AU2623"/>
    </row>
    <row r="2624" spans="1:47" x14ac:dyDescent="0.35">
      <c r="A2624" t="s">
        <v>148</v>
      </c>
      <c r="C2624" t="s">
        <v>149</v>
      </c>
      <c r="D2624" t="s">
        <v>150</v>
      </c>
      <c r="E2624" t="s">
        <v>162</v>
      </c>
      <c r="K2624" t="s">
        <v>185</v>
      </c>
      <c r="L2624" t="s">
        <v>122</v>
      </c>
      <c r="M2624" s="14">
        <v>44340</v>
      </c>
      <c r="N2624" s="14">
        <v>44340</v>
      </c>
      <c r="O2624">
        <v>0</v>
      </c>
      <c r="P2624">
        <v>178571.43</v>
      </c>
      <c r="R2624">
        <v>2110210000</v>
      </c>
      <c r="S2624">
        <v>161002000</v>
      </c>
      <c r="V2624" t="s">
        <v>148</v>
      </c>
      <c r="W2624" t="s">
        <v>202</v>
      </c>
      <c r="X2624" t="s">
        <v>152</v>
      </c>
      <c r="Y2624">
        <v>5</v>
      </c>
      <c r="Z2624">
        <v>5</v>
      </c>
      <c r="AA2624">
        <v>2021</v>
      </c>
      <c r="AB2624">
        <v>178571.43</v>
      </c>
      <c r="AC2624" t="s">
        <v>11</v>
      </c>
      <c r="AD2624" t="s">
        <v>72</v>
      </c>
      <c r="AE2624">
        <v>2021</v>
      </c>
      <c r="AF2624">
        <v>2021</v>
      </c>
      <c r="AU2624"/>
    </row>
    <row r="2625" spans="1:47" x14ac:dyDescent="0.35">
      <c r="A2625" t="s">
        <v>160</v>
      </c>
      <c r="B2625" t="s">
        <v>25</v>
      </c>
      <c r="C2625" t="s">
        <v>149</v>
      </c>
      <c r="D2625" t="s">
        <v>159</v>
      </c>
      <c r="E2625" t="s">
        <v>162</v>
      </c>
      <c r="G2625" t="s">
        <v>1</v>
      </c>
      <c r="K2625" t="s">
        <v>185</v>
      </c>
      <c r="L2625" t="s">
        <v>122</v>
      </c>
      <c r="M2625" s="14">
        <v>44340</v>
      </c>
      <c r="N2625" s="14">
        <v>44340</v>
      </c>
      <c r="O2625">
        <v>0</v>
      </c>
      <c r="P2625">
        <v>425.08</v>
      </c>
      <c r="R2625">
        <v>2110672000</v>
      </c>
      <c r="S2625">
        <v>161600000</v>
      </c>
      <c r="V2625" t="s">
        <v>160</v>
      </c>
      <c r="W2625" t="s">
        <v>198</v>
      </c>
      <c r="X2625" t="s">
        <v>161</v>
      </c>
      <c r="Y2625">
        <v>5</v>
      </c>
      <c r="Z2625">
        <v>5</v>
      </c>
      <c r="AA2625">
        <v>2021</v>
      </c>
      <c r="AB2625">
        <v>425.08</v>
      </c>
      <c r="AC2625" t="s">
        <v>11</v>
      </c>
      <c r="AD2625" t="s">
        <v>72</v>
      </c>
      <c r="AE2625">
        <v>2021</v>
      </c>
      <c r="AF2625">
        <v>2021</v>
      </c>
      <c r="AU2625"/>
    </row>
    <row r="2626" spans="1:47" x14ac:dyDescent="0.35">
      <c r="A2626" t="s">
        <v>160</v>
      </c>
      <c r="B2626" t="s">
        <v>50</v>
      </c>
      <c r="C2626" t="s">
        <v>149</v>
      </c>
      <c r="D2626" t="s">
        <v>159</v>
      </c>
      <c r="E2626" t="s">
        <v>162</v>
      </c>
      <c r="G2626" t="s">
        <v>1</v>
      </c>
      <c r="K2626" t="s">
        <v>185</v>
      </c>
      <c r="L2626" t="s">
        <v>122</v>
      </c>
      <c r="M2626" s="14">
        <v>44340</v>
      </c>
      <c r="N2626" s="14">
        <v>44340</v>
      </c>
      <c r="O2626">
        <v>0</v>
      </c>
      <c r="P2626">
        <v>975.39</v>
      </c>
      <c r="R2626">
        <v>2110672000</v>
      </c>
      <c r="S2626">
        <v>162300000</v>
      </c>
      <c r="V2626" t="s">
        <v>160</v>
      </c>
      <c r="W2626" t="s">
        <v>209</v>
      </c>
      <c r="X2626" t="s">
        <v>161</v>
      </c>
      <c r="Y2626">
        <v>5</v>
      </c>
      <c r="Z2626">
        <v>5</v>
      </c>
      <c r="AA2626">
        <v>2021</v>
      </c>
      <c r="AB2626">
        <v>975.39</v>
      </c>
      <c r="AC2626" t="s">
        <v>11</v>
      </c>
      <c r="AD2626" t="s">
        <v>72</v>
      </c>
      <c r="AE2626">
        <v>2021</v>
      </c>
      <c r="AF2626">
        <v>2021</v>
      </c>
      <c r="AU2626"/>
    </row>
    <row r="2627" spans="1:47" x14ac:dyDescent="0.35">
      <c r="A2627" t="s">
        <v>160</v>
      </c>
      <c r="B2627" t="s">
        <v>25</v>
      </c>
      <c r="C2627" t="s">
        <v>149</v>
      </c>
      <c r="D2627" t="s">
        <v>159</v>
      </c>
      <c r="E2627" t="s">
        <v>162</v>
      </c>
      <c r="G2627" t="s">
        <v>1</v>
      </c>
      <c r="K2627" t="s">
        <v>185</v>
      </c>
      <c r="L2627" t="s">
        <v>122</v>
      </c>
      <c r="M2627" s="14">
        <v>44340</v>
      </c>
      <c r="N2627" s="14">
        <v>44340</v>
      </c>
      <c r="O2627">
        <v>0</v>
      </c>
      <c r="P2627">
        <v>446.31</v>
      </c>
      <c r="R2627">
        <v>2110672000</v>
      </c>
      <c r="S2627">
        <v>161300000</v>
      </c>
      <c r="V2627" t="s">
        <v>160</v>
      </c>
      <c r="W2627" t="s">
        <v>192</v>
      </c>
      <c r="X2627" t="s">
        <v>161</v>
      </c>
      <c r="Y2627">
        <v>5</v>
      </c>
      <c r="Z2627">
        <v>5</v>
      </c>
      <c r="AA2627">
        <v>2021</v>
      </c>
      <c r="AB2627">
        <v>446.31</v>
      </c>
      <c r="AC2627" t="s">
        <v>11</v>
      </c>
      <c r="AD2627" t="s">
        <v>72</v>
      </c>
      <c r="AE2627">
        <v>2021</v>
      </c>
      <c r="AF2627">
        <v>2021</v>
      </c>
      <c r="AU2627"/>
    </row>
    <row r="2628" spans="1:47" x14ac:dyDescent="0.35">
      <c r="A2628" t="s">
        <v>193</v>
      </c>
      <c r="B2628" t="s">
        <v>29</v>
      </c>
      <c r="C2628" t="s">
        <v>149</v>
      </c>
      <c r="D2628" t="s">
        <v>159</v>
      </c>
      <c r="E2628" t="s">
        <v>162</v>
      </c>
      <c r="G2628" t="s">
        <v>1</v>
      </c>
      <c r="K2628" t="s">
        <v>185</v>
      </c>
      <c r="L2628" t="s">
        <v>122</v>
      </c>
      <c r="M2628" s="14">
        <v>44340</v>
      </c>
      <c r="N2628" s="14">
        <v>44340</v>
      </c>
      <c r="O2628">
        <v>0</v>
      </c>
      <c r="P2628">
        <v>35.71</v>
      </c>
      <c r="R2628">
        <v>2110700000</v>
      </c>
      <c r="S2628">
        <v>161300000</v>
      </c>
      <c r="V2628" t="s">
        <v>193</v>
      </c>
      <c r="W2628" t="s">
        <v>192</v>
      </c>
      <c r="X2628" t="s">
        <v>161</v>
      </c>
      <c r="Y2628">
        <v>5</v>
      </c>
      <c r="Z2628">
        <v>5</v>
      </c>
      <c r="AA2628">
        <v>2021</v>
      </c>
      <c r="AB2628">
        <v>35.71</v>
      </c>
      <c r="AC2628" t="s">
        <v>11</v>
      </c>
      <c r="AD2628" t="s">
        <v>72</v>
      </c>
      <c r="AE2628">
        <v>2021</v>
      </c>
      <c r="AF2628">
        <v>2021</v>
      </c>
      <c r="AU2628"/>
    </row>
    <row r="2629" spans="1:47" x14ac:dyDescent="0.35">
      <c r="A2629" t="s">
        <v>155</v>
      </c>
      <c r="C2629" t="s">
        <v>149</v>
      </c>
      <c r="D2629" t="s">
        <v>150</v>
      </c>
      <c r="E2629" t="s">
        <v>121</v>
      </c>
      <c r="J2629" t="s">
        <v>6</v>
      </c>
      <c r="K2629" t="s">
        <v>185</v>
      </c>
      <c r="L2629" t="s">
        <v>122</v>
      </c>
      <c r="M2629" s="14">
        <v>44330</v>
      </c>
      <c r="N2629" s="14">
        <v>44340</v>
      </c>
      <c r="P2629">
        <v>34735.15</v>
      </c>
      <c r="X2629" t="s">
        <v>156</v>
      </c>
      <c r="Y2629">
        <v>5</v>
      </c>
      <c r="Z2629">
        <v>5</v>
      </c>
      <c r="AA2629">
        <v>2021</v>
      </c>
      <c r="AB2629">
        <v>0</v>
      </c>
      <c r="AC2629" t="s">
        <v>8</v>
      </c>
      <c r="AD2629" t="s">
        <v>8</v>
      </c>
      <c r="AE2629">
        <v>2021</v>
      </c>
      <c r="AF2629">
        <v>2021</v>
      </c>
      <c r="AU2629"/>
    </row>
    <row r="2630" spans="1:47" x14ac:dyDescent="0.35">
      <c r="A2630" t="s">
        <v>148</v>
      </c>
      <c r="C2630" t="s">
        <v>149</v>
      </c>
      <c r="D2630" t="s">
        <v>150</v>
      </c>
      <c r="E2630" t="s">
        <v>121</v>
      </c>
      <c r="I2630" t="s">
        <v>1</v>
      </c>
      <c r="J2630" t="s">
        <v>6</v>
      </c>
      <c r="K2630" t="s">
        <v>185</v>
      </c>
      <c r="L2630" t="s">
        <v>122</v>
      </c>
      <c r="M2630" s="14">
        <v>44330</v>
      </c>
      <c r="N2630" s="14">
        <v>44340</v>
      </c>
      <c r="P2630">
        <v>166386.78</v>
      </c>
      <c r="X2630" t="s">
        <v>152</v>
      </c>
      <c r="Y2630">
        <v>5</v>
      </c>
      <c r="Z2630">
        <v>5</v>
      </c>
      <c r="AA2630">
        <v>2021</v>
      </c>
      <c r="AB2630">
        <v>0</v>
      </c>
      <c r="AC2630" t="s">
        <v>8</v>
      </c>
      <c r="AD2630" t="s">
        <v>8</v>
      </c>
      <c r="AE2630">
        <v>2021</v>
      </c>
      <c r="AF2630">
        <v>2021</v>
      </c>
      <c r="AU2630"/>
    </row>
    <row r="2631" spans="1:47" x14ac:dyDescent="0.35">
      <c r="A2631" t="s">
        <v>126</v>
      </c>
      <c r="C2631" t="s">
        <v>149</v>
      </c>
      <c r="D2631" t="s">
        <v>150</v>
      </c>
      <c r="E2631" t="s">
        <v>162</v>
      </c>
      <c r="K2631" t="s">
        <v>185</v>
      </c>
      <c r="L2631" t="s">
        <v>122</v>
      </c>
      <c r="M2631" s="14">
        <v>44340</v>
      </c>
      <c r="N2631" s="14">
        <v>44340</v>
      </c>
      <c r="P2631">
        <v>311080.96000000002</v>
      </c>
      <c r="X2631" t="s">
        <v>127</v>
      </c>
      <c r="Y2631">
        <v>5</v>
      </c>
      <c r="Z2631">
        <v>5</v>
      </c>
      <c r="AA2631">
        <v>2021</v>
      </c>
      <c r="AB2631">
        <v>0</v>
      </c>
      <c r="AC2631" t="s">
        <v>8</v>
      </c>
      <c r="AD2631" t="s">
        <v>8</v>
      </c>
      <c r="AE2631">
        <v>2021</v>
      </c>
      <c r="AF2631">
        <v>2021</v>
      </c>
      <c r="AU2631"/>
    </row>
    <row r="2632" spans="1:47" x14ac:dyDescent="0.35">
      <c r="A2632" t="s">
        <v>145</v>
      </c>
      <c r="C2632" t="s">
        <v>149</v>
      </c>
      <c r="D2632" t="s">
        <v>159</v>
      </c>
      <c r="E2632" t="s">
        <v>121</v>
      </c>
      <c r="J2632" t="s">
        <v>68</v>
      </c>
      <c r="K2632" t="s">
        <v>185</v>
      </c>
      <c r="L2632" t="s">
        <v>122</v>
      </c>
      <c r="M2632" s="14">
        <v>44331</v>
      </c>
      <c r="N2632" s="14">
        <v>44340</v>
      </c>
      <c r="P2632">
        <v>30859.43</v>
      </c>
      <c r="X2632" t="s">
        <v>144</v>
      </c>
      <c r="Y2632">
        <v>5</v>
      </c>
      <c r="Z2632">
        <v>5</v>
      </c>
      <c r="AA2632">
        <v>2021</v>
      </c>
      <c r="AB2632">
        <v>0</v>
      </c>
      <c r="AC2632" t="s">
        <v>8</v>
      </c>
      <c r="AD2632" t="s">
        <v>8</v>
      </c>
      <c r="AE2632">
        <v>2021</v>
      </c>
      <c r="AF2632">
        <v>2021</v>
      </c>
      <c r="AU2632"/>
    </row>
    <row r="2633" spans="1:47" x14ac:dyDescent="0.35">
      <c r="A2633" t="s">
        <v>148</v>
      </c>
      <c r="C2633" t="s">
        <v>149</v>
      </c>
      <c r="D2633" t="s">
        <v>150</v>
      </c>
      <c r="E2633" t="s">
        <v>121</v>
      </c>
      <c r="J2633" t="s">
        <v>6</v>
      </c>
      <c r="K2633" t="s">
        <v>185</v>
      </c>
      <c r="L2633" t="s">
        <v>122</v>
      </c>
      <c r="M2633" s="14">
        <v>44330</v>
      </c>
      <c r="N2633" s="14">
        <v>44340</v>
      </c>
      <c r="P2633">
        <v>90954.36</v>
      </c>
      <c r="X2633" t="s">
        <v>152</v>
      </c>
      <c r="Y2633">
        <v>5</v>
      </c>
      <c r="Z2633">
        <v>5</v>
      </c>
      <c r="AA2633">
        <v>2021</v>
      </c>
      <c r="AB2633">
        <v>0</v>
      </c>
      <c r="AC2633" t="s">
        <v>8</v>
      </c>
      <c r="AD2633" t="s">
        <v>8</v>
      </c>
      <c r="AE2633">
        <v>2021</v>
      </c>
      <c r="AF2633">
        <v>2021</v>
      </c>
      <c r="AU2633"/>
    </row>
    <row r="2634" spans="1:47" x14ac:dyDescent="0.35">
      <c r="A2634" t="s">
        <v>145</v>
      </c>
      <c r="C2634" t="s">
        <v>149</v>
      </c>
      <c r="D2634" t="s">
        <v>150</v>
      </c>
      <c r="E2634" t="s">
        <v>162</v>
      </c>
      <c r="K2634" t="s">
        <v>185</v>
      </c>
      <c r="L2634" t="s">
        <v>122</v>
      </c>
      <c r="M2634" s="14">
        <v>44340</v>
      </c>
      <c r="N2634" s="14">
        <v>44340</v>
      </c>
      <c r="P2634">
        <v>30859.43</v>
      </c>
      <c r="X2634" t="s">
        <v>144</v>
      </c>
      <c r="Y2634">
        <v>5</v>
      </c>
      <c r="Z2634">
        <v>5</v>
      </c>
      <c r="AA2634">
        <v>2021</v>
      </c>
      <c r="AB2634">
        <v>0</v>
      </c>
      <c r="AC2634" t="s">
        <v>8</v>
      </c>
      <c r="AD2634" t="s">
        <v>8</v>
      </c>
      <c r="AE2634">
        <v>2021</v>
      </c>
      <c r="AF2634">
        <v>2021</v>
      </c>
      <c r="AU2634"/>
    </row>
    <row r="2635" spans="1:47" x14ac:dyDescent="0.35">
      <c r="A2635" t="s">
        <v>123</v>
      </c>
      <c r="C2635" t="s">
        <v>149</v>
      </c>
      <c r="D2635" t="s">
        <v>150</v>
      </c>
      <c r="E2635" t="s">
        <v>121</v>
      </c>
      <c r="J2635" t="s">
        <v>6</v>
      </c>
      <c r="K2635" t="s">
        <v>185</v>
      </c>
      <c r="L2635" t="s">
        <v>122</v>
      </c>
      <c r="M2635" s="14">
        <v>44330</v>
      </c>
      <c r="N2635" s="14">
        <v>44340</v>
      </c>
      <c r="P2635">
        <v>19004.66</v>
      </c>
      <c r="X2635" t="s">
        <v>124</v>
      </c>
      <c r="Y2635">
        <v>5</v>
      </c>
      <c r="Z2635">
        <v>5</v>
      </c>
      <c r="AA2635">
        <v>2021</v>
      </c>
      <c r="AB2635">
        <v>0</v>
      </c>
      <c r="AC2635" t="s">
        <v>8</v>
      </c>
      <c r="AD2635" t="s">
        <v>8</v>
      </c>
      <c r="AE2635">
        <v>2021</v>
      </c>
      <c r="AF2635">
        <v>2021</v>
      </c>
      <c r="AU2635"/>
    </row>
    <row r="2636" spans="1:47" x14ac:dyDescent="0.35">
      <c r="A2636" t="s">
        <v>130</v>
      </c>
      <c r="C2636" t="s">
        <v>149</v>
      </c>
      <c r="D2636" t="s">
        <v>150</v>
      </c>
      <c r="E2636" t="s">
        <v>121</v>
      </c>
      <c r="G2636" t="s">
        <v>1</v>
      </c>
      <c r="J2636" t="s">
        <v>6</v>
      </c>
      <c r="K2636" t="s">
        <v>185</v>
      </c>
      <c r="L2636" t="s">
        <v>122</v>
      </c>
      <c r="M2636" s="14">
        <v>44340</v>
      </c>
      <c r="N2636" s="14">
        <v>44340</v>
      </c>
      <c r="O2636">
        <v>0</v>
      </c>
      <c r="P2636">
        <v>83333.33</v>
      </c>
      <c r="R2636">
        <v>2221517110</v>
      </c>
      <c r="S2636">
        <v>161002000</v>
      </c>
      <c r="V2636" t="s">
        <v>130</v>
      </c>
      <c r="W2636" t="s">
        <v>202</v>
      </c>
      <c r="X2636" t="s">
        <v>119</v>
      </c>
      <c r="Y2636">
        <v>5</v>
      </c>
      <c r="Z2636">
        <v>5</v>
      </c>
      <c r="AA2636">
        <v>2021</v>
      </c>
      <c r="AB2636">
        <v>-83333.33</v>
      </c>
      <c r="AC2636" t="s">
        <v>11</v>
      </c>
      <c r="AD2636" t="s">
        <v>72</v>
      </c>
      <c r="AE2636">
        <v>2021</v>
      </c>
      <c r="AF2636">
        <v>2021</v>
      </c>
      <c r="AU2636"/>
    </row>
    <row r="2637" spans="1:47" x14ac:dyDescent="0.35">
      <c r="A2637" t="s">
        <v>238</v>
      </c>
      <c r="C2637" t="s">
        <v>149</v>
      </c>
      <c r="D2637" t="s">
        <v>150</v>
      </c>
      <c r="E2637" t="s">
        <v>121</v>
      </c>
      <c r="G2637" t="s">
        <v>1</v>
      </c>
      <c r="J2637" t="s">
        <v>6</v>
      </c>
      <c r="K2637" t="s">
        <v>185</v>
      </c>
      <c r="L2637" t="s">
        <v>122</v>
      </c>
      <c r="M2637" s="14">
        <v>44340</v>
      </c>
      <c r="N2637" s="14">
        <v>44340</v>
      </c>
      <c r="O2637">
        <v>0</v>
      </c>
      <c r="P2637">
        <v>64285.71</v>
      </c>
      <c r="R2637">
        <v>2221517040</v>
      </c>
      <c r="S2637">
        <v>161002000</v>
      </c>
      <c r="V2637" t="s">
        <v>238</v>
      </c>
      <c r="W2637" t="s">
        <v>202</v>
      </c>
      <c r="X2637" t="s">
        <v>119</v>
      </c>
      <c r="Y2637">
        <v>5</v>
      </c>
      <c r="Z2637">
        <v>5</v>
      </c>
      <c r="AA2637">
        <v>2021</v>
      </c>
      <c r="AB2637">
        <v>-64285.71</v>
      </c>
      <c r="AC2637" t="s">
        <v>11</v>
      </c>
      <c r="AD2637" t="s">
        <v>72</v>
      </c>
      <c r="AE2637">
        <v>2021</v>
      </c>
      <c r="AF2637">
        <v>2021</v>
      </c>
      <c r="AU2637"/>
    </row>
    <row r="2638" spans="1:47" x14ac:dyDescent="0.35">
      <c r="A2638" t="s">
        <v>175</v>
      </c>
      <c r="C2638" t="s">
        <v>149</v>
      </c>
      <c r="D2638" t="s">
        <v>150</v>
      </c>
      <c r="E2638" t="s">
        <v>121</v>
      </c>
      <c r="G2638" t="s">
        <v>1</v>
      </c>
      <c r="J2638" t="s">
        <v>6</v>
      </c>
      <c r="K2638" t="s">
        <v>185</v>
      </c>
      <c r="L2638" t="s">
        <v>122</v>
      </c>
      <c r="M2638" s="14">
        <v>44340</v>
      </c>
      <c r="N2638" s="14">
        <v>44340</v>
      </c>
      <c r="O2638">
        <v>0</v>
      </c>
      <c r="P2638">
        <v>7142.86</v>
      </c>
      <c r="R2638">
        <v>2221506000</v>
      </c>
      <c r="S2638">
        <v>161002000</v>
      </c>
      <c r="V2638" t="s">
        <v>175</v>
      </c>
      <c r="W2638" t="s">
        <v>202</v>
      </c>
      <c r="X2638" t="s">
        <v>119</v>
      </c>
      <c r="Y2638">
        <v>5</v>
      </c>
      <c r="Z2638">
        <v>5</v>
      </c>
      <c r="AA2638">
        <v>2021</v>
      </c>
      <c r="AB2638">
        <v>-7142.86</v>
      </c>
      <c r="AC2638" t="s">
        <v>11</v>
      </c>
      <c r="AD2638" t="s">
        <v>72</v>
      </c>
      <c r="AE2638">
        <v>2021</v>
      </c>
      <c r="AF2638">
        <v>2021</v>
      </c>
      <c r="AU2638"/>
    </row>
    <row r="2639" spans="1:47" x14ac:dyDescent="0.35">
      <c r="A2639" t="s">
        <v>118</v>
      </c>
      <c r="C2639" t="s">
        <v>149</v>
      </c>
      <c r="D2639" t="s">
        <v>150</v>
      </c>
      <c r="E2639" t="s">
        <v>121</v>
      </c>
      <c r="G2639" t="s">
        <v>1</v>
      </c>
      <c r="J2639" t="s">
        <v>6</v>
      </c>
      <c r="K2639" t="s">
        <v>185</v>
      </c>
      <c r="L2639" t="s">
        <v>122</v>
      </c>
      <c r="M2639" s="14">
        <v>44340</v>
      </c>
      <c r="N2639" s="14">
        <v>44340</v>
      </c>
      <c r="O2639">
        <v>0</v>
      </c>
      <c r="P2639">
        <v>23809.52</v>
      </c>
      <c r="R2639">
        <v>2221513000</v>
      </c>
      <c r="S2639">
        <v>161002000</v>
      </c>
      <c r="V2639" t="s">
        <v>118</v>
      </c>
      <c r="W2639" t="s">
        <v>202</v>
      </c>
      <c r="X2639" t="s">
        <v>119</v>
      </c>
      <c r="Y2639">
        <v>5</v>
      </c>
      <c r="Z2639">
        <v>5</v>
      </c>
      <c r="AA2639">
        <v>2021</v>
      </c>
      <c r="AB2639">
        <v>-23809.52</v>
      </c>
      <c r="AC2639" t="s">
        <v>11</v>
      </c>
      <c r="AD2639" t="s">
        <v>72</v>
      </c>
      <c r="AE2639">
        <v>2021</v>
      </c>
      <c r="AF2639">
        <v>2021</v>
      </c>
      <c r="AU2639"/>
    </row>
    <row r="2640" spans="1:47" x14ac:dyDescent="0.35">
      <c r="A2640" t="s">
        <v>160</v>
      </c>
      <c r="B2640" t="s">
        <v>25</v>
      </c>
      <c r="C2640" t="s">
        <v>149</v>
      </c>
      <c r="D2640" t="s">
        <v>159</v>
      </c>
      <c r="E2640" t="s">
        <v>162</v>
      </c>
      <c r="G2640" t="s">
        <v>1</v>
      </c>
      <c r="K2640" t="s">
        <v>185</v>
      </c>
      <c r="L2640" t="s">
        <v>122</v>
      </c>
      <c r="M2640" s="14">
        <v>44341</v>
      </c>
      <c r="N2640" s="14">
        <v>44341</v>
      </c>
      <c r="O2640">
        <v>0</v>
      </c>
      <c r="P2640">
        <v>79.92</v>
      </c>
      <c r="R2640">
        <v>2110672000</v>
      </c>
      <c r="S2640">
        <v>161600000</v>
      </c>
      <c r="V2640" t="s">
        <v>160</v>
      </c>
      <c r="W2640" t="s">
        <v>198</v>
      </c>
      <c r="X2640" t="s">
        <v>161</v>
      </c>
      <c r="Y2640">
        <v>5</v>
      </c>
      <c r="Z2640">
        <v>5</v>
      </c>
      <c r="AA2640">
        <v>2021</v>
      </c>
      <c r="AB2640">
        <v>79.92</v>
      </c>
      <c r="AC2640" t="s">
        <v>11</v>
      </c>
      <c r="AD2640" t="s">
        <v>72</v>
      </c>
      <c r="AE2640">
        <v>2021</v>
      </c>
      <c r="AF2640">
        <v>2021</v>
      </c>
      <c r="AU2640"/>
    </row>
    <row r="2641" spans="1:47" x14ac:dyDescent="0.35">
      <c r="A2641" t="s">
        <v>160</v>
      </c>
      <c r="B2641" t="s">
        <v>50</v>
      </c>
      <c r="C2641" t="s">
        <v>149</v>
      </c>
      <c r="D2641" t="s">
        <v>159</v>
      </c>
      <c r="E2641" t="s">
        <v>162</v>
      </c>
      <c r="G2641" t="s">
        <v>1</v>
      </c>
      <c r="K2641" t="s">
        <v>185</v>
      </c>
      <c r="L2641" t="s">
        <v>122</v>
      </c>
      <c r="M2641" s="14">
        <v>44341</v>
      </c>
      <c r="N2641" s="14">
        <v>44341</v>
      </c>
      <c r="O2641">
        <v>0</v>
      </c>
      <c r="P2641">
        <v>73.709999999999994</v>
      </c>
      <c r="R2641">
        <v>2110672000</v>
      </c>
      <c r="S2641">
        <v>162300000</v>
      </c>
      <c r="V2641" t="s">
        <v>160</v>
      </c>
      <c r="W2641" t="s">
        <v>209</v>
      </c>
      <c r="X2641" t="s">
        <v>161</v>
      </c>
      <c r="Y2641">
        <v>5</v>
      </c>
      <c r="Z2641">
        <v>5</v>
      </c>
      <c r="AA2641">
        <v>2021</v>
      </c>
      <c r="AB2641">
        <v>73.709999999999994</v>
      </c>
      <c r="AC2641" t="s">
        <v>11</v>
      </c>
      <c r="AD2641" t="s">
        <v>72</v>
      </c>
      <c r="AE2641">
        <v>2021</v>
      </c>
      <c r="AF2641">
        <v>2021</v>
      </c>
      <c r="AU2641"/>
    </row>
    <row r="2642" spans="1:47" x14ac:dyDescent="0.35">
      <c r="A2642" t="s">
        <v>130</v>
      </c>
      <c r="B2642" t="s">
        <v>36</v>
      </c>
      <c r="C2642" t="s">
        <v>149</v>
      </c>
      <c r="D2642" t="s">
        <v>150</v>
      </c>
      <c r="E2642" t="s">
        <v>121</v>
      </c>
      <c r="G2642" t="s">
        <v>1</v>
      </c>
      <c r="H2642" t="s">
        <v>206</v>
      </c>
      <c r="K2642" t="s">
        <v>185</v>
      </c>
      <c r="L2642" t="s">
        <v>122</v>
      </c>
      <c r="M2642" s="14">
        <v>44341</v>
      </c>
      <c r="N2642" s="14">
        <v>44341</v>
      </c>
      <c r="O2642">
        <v>0</v>
      </c>
      <c r="P2642">
        <v>-26212.81</v>
      </c>
      <c r="R2642">
        <v>2221517110</v>
      </c>
      <c r="S2642">
        <v>161013000</v>
      </c>
      <c r="V2642" t="s">
        <v>130</v>
      </c>
      <c r="W2642" t="s">
        <v>223</v>
      </c>
      <c r="X2642" t="s">
        <v>119</v>
      </c>
      <c r="Y2642">
        <v>5</v>
      </c>
      <c r="Z2642">
        <v>5</v>
      </c>
      <c r="AA2642">
        <v>2021</v>
      </c>
      <c r="AB2642">
        <v>26212.81</v>
      </c>
      <c r="AC2642" t="s">
        <v>11</v>
      </c>
      <c r="AD2642" t="s">
        <v>16</v>
      </c>
      <c r="AE2642">
        <v>2021</v>
      </c>
      <c r="AF2642">
        <v>2021</v>
      </c>
      <c r="AU2642"/>
    </row>
    <row r="2643" spans="1:47" x14ac:dyDescent="0.35">
      <c r="A2643" t="s">
        <v>160</v>
      </c>
      <c r="B2643" t="s">
        <v>50</v>
      </c>
      <c r="C2643" t="s">
        <v>149</v>
      </c>
      <c r="D2643" t="s">
        <v>159</v>
      </c>
      <c r="E2643" t="s">
        <v>162</v>
      </c>
      <c r="G2643" t="s">
        <v>1</v>
      </c>
      <c r="K2643" t="s">
        <v>185</v>
      </c>
      <c r="L2643" t="s">
        <v>122</v>
      </c>
      <c r="M2643" s="14">
        <v>44341</v>
      </c>
      <c r="N2643" s="14">
        <v>44341</v>
      </c>
      <c r="O2643">
        <v>0</v>
      </c>
      <c r="P2643">
        <v>61.45</v>
      </c>
      <c r="R2643">
        <v>2110672000</v>
      </c>
      <c r="S2643">
        <v>162300000</v>
      </c>
      <c r="V2643" t="s">
        <v>160</v>
      </c>
      <c r="W2643" t="s">
        <v>209</v>
      </c>
      <c r="X2643" t="s">
        <v>161</v>
      </c>
      <c r="Y2643">
        <v>5</v>
      </c>
      <c r="Z2643">
        <v>5</v>
      </c>
      <c r="AA2643">
        <v>2021</v>
      </c>
      <c r="AB2643">
        <v>61.45</v>
      </c>
      <c r="AC2643" t="s">
        <v>11</v>
      </c>
      <c r="AD2643" t="s">
        <v>72</v>
      </c>
      <c r="AE2643">
        <v>2021</v>
      </c>
      <c r="AF2643">
        <v>2021</v>
      </c>
      <c r="AU2643"/>
    </row>
    <row r="2644" spans="1:47" x14ac:dyDescent="0.35">
      <c r="A2644" t="s">
        <v>138</v>
      </c>
      <c r="B2644" t="s">
        <v>41</v>
      </c>
      <c r="C2644" t="s">
        <v>149</v>
      </c>
      <c r="D2644" t="s">
        <v>150</v>
      </c>
      <c r="E2644" t="s">
        <v>121</v>
      </c>
      <c r="G2644" t="s">
        <v>1</v>
      </c>
      <c r="H2644" t="s">
        <v>206</v>
      </c>
      <c r="K2644" t="s">
        <v>185</v>
      </c>
      <c r="L2644" t="s">
        <v>122</v>
      </c>
      <c r="M2644" s="14">
        <v>44341</v>
      </c>
      <c r="N2644" s="14">
        <v>44341</v>
      </c>
      <c r="O2644">
        <v>0</v>
      </c>
      <c r="P2644">
        <v>-1547.62</v>
      </c>
      <c r="R2644">
        <v>2220200000</v>
      </c>
      <c r="S2644">
        <v>161001000</v>
      </c>
      <c r="V2644" t="s">
        <v>138</v>
      </c>
      <c r="W2644" t="s">
        <v>195</v>
      </c>
      <c r="X2644" t="s">
        <v>139</v>
      </c>
      <c r="Y2644">
        <v>5</v>
      </c>
      <c r="Z2644">
        <v>5</v>
      </c>
      <c r="AA2644">
        <v>2021</v>
      </c>
      <c r="AB2644">
        <v>1547.62</v>
      </c>
      <c r="AC2644" t="s">
        <v>11</v>
      </c>
      <c r="AD2644" t="s">
        <v>16</v>
      </c>
      <c r="AE2644">
        <v>2021</v>
      </c>
      <c r="AF2644">
        <v>2021</v>
      </c>
      <c r="AU2644"/>
    </row>
    <row r="2645" spans="1:47" x14ac:dyDescent="0.35">
      <c r="A2645" t="s">
        <v>160</v>
      </c>
      <c r="B2645" t="s">
        <v>25</v>
      </c>
      <c r="C2645" t="s">
        <v>149</v>
      </c>
      <c r="D2645" t="s">
        <v>159</v>
      </c>
      <c r="E2645" t="s">
        <v>162</v>
      </c>
      <c r="G2645" t="s">
        <v>1</v>
      </c>
      <c r="K2645" t="s">
        <v>185</v>
      </c>
      <c r="L2645" t="s">
        <v>122</v>
      </c>
      <c r="M2645" s="14">
        <v>44341</v>
      </c>
      <c r="N2645" s="14">
        <v>44341</v>
      </c>
      <c r="O2645">
        <v>0</v>
      </c>
      <c r="P2645">
        <v>107.26</v>
      </c>
      <c r="R2645">
        <v>2110672000</v>
      </c>
      <c r="S2645">
        <v>161300000</v>
      </c>
      <c r="V2645" t="s">
        <v>160</v>
      </c>
      <c r="W2645" t="s">
        <v>192</v>
      </c>
      <c r="X2645" t="s">
        <v>161</v>
      </c>
      <c r="Y2645">
        <v>5</v>
      </c>
      <c r="Z2645">
        <v>5</v>
      </c>
      <c r="AA2645">
        <v>2021</v>
      </c>
      <c r="AB2645">
        <v>107.26</v>
      </c>
      <c r="AC2645" t="s">
        <v>11</v>
      </c>
      <c r="AD2645" t="s">
        <v>72</v>
      </c>
      <c r="AE2645">
        <v>2021</v>
      </c>
      <c r="AF2645">
        <v>2021</v>
      </c>
      <c r="AU2645"/>
    </row>
    <row r="2646" spans="1:47" x14ac:dyDescent="0.35">
      <c r="A2646" t="s">
        <v>193</v>
      </c>
      <c r="B2646" t="s">
        <v>29</v>
      </c>
      <c r="C2646" t="s">
        <v>149</v>
      </c>
      <c r="D2646" t="s">
        <v>159</v>
      </c>
      <c r="E2646" t="s">
        <v>162</v>
      </c>
      <c r="G2646" t="s">
        <v>1</v>
      </c>
      <c r="K2646" t="s">
        <v>185</v>
      </c>
      <c r="L2646" t="s">
        <v>122</v>
      </c>
      <c r="M2646" s="14">
        <v>44341</v>
      </c>
      <c r="N2646" s="14">
        <v>44341</v>
      </c>
      <c r="O2646">
        <v>0</v>
      </c>
      <c r="P2646">
        <v>1168.43</v>
      </c>
      <c r="R2646">
        <v>2110700000</v>
      </c>
      <c r="S2646">
        <v>161800000</v>
      </c>
      <c r="V2646" t="s">
        <v>193</v>
      </c>
      <c r="W2646" t="s">
        <v>197</v>
      </c>
      <c r="X2646" t="s">
        <v>161</v>
      </c>
      <c r="Y2646">
        <v>5</v>
      </c>
      <c r="Z2646">
        <v>5</v>
      </c>
      <c r="AA2646">
        <v>2021</v>
      </c>
      <c r="AB2646">
        <v>1168.43</v>
      </c>
      <c r="AC2646" t="s">
        <v>11</v>
      </c>
      <c r="AD2646" t="s">
        <v>72</v>
      </c>
      <c r="AE2646">
        <v>2021</v>
      </c>
      <c r="AF2646">
        <v>2021</v>
      </c>
      <c r="AU2646"/>
    </row>
    <row r="2647" spans="1:47" x14ac:dyDescent="0.35">
      <c r="A2647" t="s">
        <v>160</v>
      </c>
      <c r="B2647" t="s">
        <v>25</v>
      </c>
      <c r="C2647" t="s">
        <v>149</v>
      </c>
      <c r="D2647" t="s">
        <v>159</v>
      </c>
      <c r="E2647" t="s">
        <v>162</v>
      </c>
      <c r="G2647" t="s">
        <v>1</v>
      </c>
      <c r="K2647" t="s">
        <v>185</v>
      </c>
      <c r="L2647" t="s">
        <v>122</v>
      </c>
      <c r="M2647" s="14">
        <v>44341</v>
      </c>
      <c r="N2647" s="14">
        <v>44341</v>
      </c>
      <c r="O2647">
        <v>0</v>
      </c>
      <c r="P2647">
        <v>19620.12</v>
      </c>
      <c r="R2647">
        <v>2110672000</v>
      </c>
      <c r="S2647">
        <v>161300000</v>
      </c>
      <c r="V2647" t="s">
        <v>160</v>
      </c>
      <c r="W2647" t="s">
        <v>192</v>
      </c>
      <c r="X2647" t="s">
        <v>161</v>
      </c>
      <c r="Y2647">
        <v>5</v>
      </c>
      <c r="Z2647">
        <v>5</v>
      </c>
      <c r="AA2647">
        <v>2021</v>
      </c>
      <c r="AB2647">
        <v>19620.12</v>
      </c>
      <c r="AC2647" t="s">
        <v>11</v>
      </c>
      <c r="AD2647" t="s">
        <v>72</v>
      </c>
      <c r="AE2647">
        <v>2021</v>
      </c>
      <c r="AF2647">
        <v>2021</v>
      </c>
      <c r="AU2647"/>
    </row>
    <row r="2648" spans="1:47" x14ac:dyDescent="0.35">
      <c r="A2648" t="s">
        <v>193</v>
      </c>
      <c r="B2648" t="s">
        <v>29</v>
      </c>
      <c r="C2648" t="s">
        <v>149</v>
      </c>
      <c r="D2648" t="s">
        <v>159</v>
      </c>
      <c r="E2648" t="s">
        <v>162</v>
      </c>
      <c r="G2648" t="s">
        <v>1</v>
      </c>
      <c r="K2648" t="s">
        <v>185</v>
      </c>
      <c r="L2648" t="s">
        <v>122</v>
      </c>
      <c r="M2648" s="14">
        <v>44341</v>
      </c>
      <c r="N2648" s="14">
        <v>44341</v>
      </c>
      <c r="O2648">
        <v>0</v>
      </c>
      <c r="P2648">
        <v>30.78</v>
      </c>
      <c r="R2648">
        <v>2110700000</v>
      </c>
      <c r="S2648">
        <v>162800000</v>
      </c>
      <c r="V2648" t="s">
        <v>193</v>
      </c>
      <c r="W2648" t="s">
        <v>204</v>
      </c>
      <c r="X2648" t="s">
        <v>161</v>
      </c>
      <c r="Y2648">
        <v>5</v>
      </c>
      <c r="Z2648">
        <v>5</v>
      </c>
      <c r="AA2648">
        <v>2021</v>
      </c>
      <c r="AB2648">
        <v>30.78</v>
      </c>
      <c r="AC2648" t="s">
        <v>11</v>
      </c>
      <c r="AD2648" t="s">
        <v>72</v>
      </c>
      <c r="AE2648">
        <v>2021</v>
      </c>
      <c r="AF2648">
        <v>2021</v>
      </c>
      <c r="AU2648"/>
    </row>
    <row r="2649" spans="1:47" x14ac:dyDescent="0.35">
      <c r="A2649" t="s">
        <v>160</v>
      </c>
      <c r="B2649" t="s">
        <v>50</v>
      </c>
      <c r="C2649" t="s">
        <v>149</v>
      </c>
      <c r="D2649" t="s">
        <v>159</v>
      </c>
      <c r="E2649" t="s">
        <v>162</v>
      </c>
      <c r="G2649" t="s">
        <v>1</v>
      </c>
      <c r="K2649" t="s">
        <v>185</v>
      </c>
      <c r="L2649" t="s">
        <v>122</v>
      </c>
      <c r="M2649" s="14">
        <v>44341</v>
      </c>
      <c r="N2649" s="14">
        <v>44341</v>
      </c>
      <c r="O2649">
        <v>0</v>
      </c>
      <c r="P2649">
        <v>79.67</v>
      </c>
      <c r="R2649">
        <v>2110672000</v>
      </c>
      <c r="S2649">
        <v>162300000</v>
      </c>
      <c r="V2649" t="s">
        <v>160</v>
      </c>
      <c r="W2649" t="s">
        <v>209</v>
      </c>
      <c r="X2649" t="s">
        <v>161</v>
      </c>
      <c r="Y2649">
        <v>5</v>
      </c>
      <c r="Z2649">
        <v>5</v>
      </c>
      <c r="AA2649">
        <v>2021</v>
      </c>
      <c r="AB2649">
        <v>79.67</v>
      </c>
      <c r="AC2649" t="s">
        <v>11</v>
      </c>
      <c r="AD2649" t="s">
        <v>72</v>
      </c>
      <c r="AE2649">
        <v>2021</v>
      </c>
      <c r="AF2649">
        <v>2021</v>
      </c>
      <c r="AU2649"/>
    </row>
    <row r="2650" spans="1:47" x14ac:dyDescent="0.35">
      <c r="A2650" t="s">
        <v>160</v>
      </c>
      <c r="B2650" t="s">
        <v>25</v>
      </c>
      <c r="C2650" t="s">
        <v>149</v>
      </c>
      <c r="D2650" t="s">
        <v>159</v>
      </c>
      <c r="E2650" t="s">
        <v>162</v>
      </c>
      <c r="G2650" t="s">
        <v>1</v>
      </c>
      <c r="K2650" t="s">
        <v>185</v>
      </c>
      <c r="L2650" t="s">
        <v>122</v>
      </c>
      <c r="M2650" s="14">
        <v>44341</v>
      </c>
      <c r="N2650" s="14">
        <v>44341</v>
      </c>
      <c r="O2650">
        <v>0</v>
      </c>
      <c r="P2650">
        <v>939.4</v>
      </c>
      <c r="R2650">
        <v>2110672000</v>
      </c>
      <c r="S2650">
        <v>161300000</v>
      </c>
      <c r="V2650" t="s">
        <v>160</v>
      </c>
      <c r="W2650" t="s">
        <v>192</v>
      </c>
      <c r="X2650" t="s">
        <v>161</v>
      </c>
      <c r="Y2650">
        <v>5</v>
      </c>
      <c r="Z2650">
        <v>5</v>
      </c>
      <c r="AA2650">
        <v>2021</v>
      </c>
      <c r="AB2650">
        <v>939.4</v>
      </c>
      <c r="AC2650" t="s">
        <v>11</v>
      </c>
      <c r="AD2650" t="s">
        <v>72</v>
      </c>
      <c r="AE2650">
        <v>2021</v>
      </c>
      <c r="AF2650">
        <v>2021</v>
      </c>
      <c r="AU2650"/>
    </row>
    <row r="2651" spans="1:47" x14ac:dyDescent="0.35">
      <c r="A2651" t="s">
        <v>160</v>
      </c>
      <c r="B2651" t="s">
        <v>26</v>
      </c>
      <c r="C2651" t="s">
        <v>149</v>
      </c>
      <c r="D2651" t="s">
        <v>159</v>
      </c>
      <c r="E2651" t="s">
        <v>162</v>
      </c>
      <c r="G2651" t="s">
        <v>1</v>
      </c>
      <c r="K2651" t="s">
        <v>185</v>
      </c>
      <c r="L2651" t="s">
        <v>122</v>
      </c>
      <c r="M2651" s="14">
        <v>44341</v>
      </c>
      <c r="N2651" s="14">
        <v>44341</v>
      </c>
      <c r="O2651">
        <v>0</v>
      </c>
      <c r="P2651">
        <v>650.15</v>
      </c>
      <c r="R2651">
        <v>2110672000</v>
      </c>
      <c r="S2651">
        <v>162000000</v>
      </c>
      <c r="V2651" t="s">
        <v>160</v>
      </c>
      <c r="W2651" t="s">
        <v>205</v>
      </c>
      <c r="X2651" t="s">
        <v>161</v>
      </c>
      <c r="Y2651">
        <v>5</v>
      </c>
      <c r="Z2651">
        <v>5</v>
      </c>
      <c r="AA2651">
        <v>2021</v>
      </c>
      <c r="AB2651">
        <v>650.15</v>
      </c>
      <c r="AC2651" t="s">
        <v>11</v>
      </c>
      <c r="AD2651" t="s">
        <v>72</v>
      </c>
      <c r="AE2651">
        <v>2021</v>
      </c>
      <c r="AF2651">
        <v>2021</v>
      </c>
      <c r="AU2651"/>
    </row>
    <row r="2652" spans="1:47" x14ac:dyDescent="0.35">
      <c r="A2652" t="s">
        <v>138</v>
      </c>
      <c r="B2652" t="s">
        <v>65</v>
      </c>
      <c r="C2652" t="s">
        <v>149</v>
      </c>
      <c r="D2652" t="s">
        <v>150</v>
      </c>
      <c r="E2652" t="s">
        <v>121</v>
      </c>
      <c r="G2652" t="s">
        <v>1</v>
      </c>
      <c r="H2652" t="s">
        <v>206</v>
      </c>
      <c r="K2652" t="s">
        <v>185</v>
      </c>
      <c r="L2652" t="s">
        <v>122</v>
      </c>
      <c r="M2652" s="14">
        <v>44341</v>
      </c>
      <c r="N2652" s="14">
        <v>44341</v>
      </c>
      <c r="O2652">
        <v>0</v>
      </c>
      <c r="P2652">
        <v>-327.86</v>
      </c>
      <c r="R2652">
        <v>2220200000</v>
      </c>
      <c r="S2652">
        <v>161004000</v>
      </c>
      <c r="V2652" t="s">
        <v>138</v>
      </c>
      <c r="W2652" t="s">
        <v>241</v>
      </c>
      <c r="X2652" t="s">
        <v>139</v>
      </c>
      <c r="Y2652">
        <v>5</v>
      </c>
      <c r="Z2652">
        <v>5</v>
      </c>
      <c r="AA2652">
        <v>2021</v>
      </c>
      <c r="AB2652">
        <v>327.86</v>
      </c>
      <c r="AC2652" t="s">
        <v>11</v>
      </c>
      <c r="AD2652" t="s">
        <v>16</v>
      </c>
      <c r="AE2652">
        <v>2021</v>
      </c>
      <c r="AF2652">
        <v>2021</v>
      </c>
      <c r="AU2652"/>
    </row>
    <row r="2653" spans="1:47" x14ac:dyDescent="0.35">
      <c r="A2653" t="s">
        <v>188</v>
      </c>
      <c r="B2653" t="s">
        <v>31</v>
      </c>
      <c r="C2653" t="s">
        <v>149</v>
      </c>
      <c r="D2653" t="s">
        <v>159</v>
      </c>
      <c r="E2653" t="s">
        <v>162</v>
      </c>
      <c r="G2653" t="s">
        <v>1</v>
      </c>
      <c r="K2653" t="s">
        <v>185</v>
      </c>
      <c r="L2653" t="s">
        <v>122</v>
      </c>
      <c r="M2653" s="14">
        <v>44341</v>
      </c>
      <c r="N2653" s="14">
        <v>44341</v>
      </c>
      <c r="O2653">
        <v>0</v>
      </c>
      <c r="P2653">
        <v>77.739999999999995</v>
      </c>
      <c r="R2653">
        <v>2111070000</v>
      </c>
      <c r="S2653">
        <v>161800000</v>
      </c>
      <c r="V2653" t="s">
        <v>188</v>
      </c>
      <c r="W2653" t="s">
        <v>197</v>
      </c>
      <c r="X2653" t="s">
        <v>190</v>
      </c>
      <c r="Y2653">
        <v>5</v>
      </c>
      <c r="Z2653">
        <v>5</v>
      </c>
      <c r="AA2653">
        <v>2021</v>
      </c>
      <c r="AB2653">
        <v>77.739999999999995</v>
      </c>
      <c r="AC2653" t="s">
        <v>11</v>
      </c>
      <c r="AD2653" t="s">
        <v>72</v>
      </c>
      <c r="AE2653">
        <v>2021</v>
      </c>
      <c r="AF2653">
        <v>2021</v>
      </c>
      <c r="AU2653"/>
    </row>
    <row r="2654" spans="1:47" x14ac:dyDescent="0.35">
      <c r="A2654" t="s">
        <v>138</v>
      </c>
      <c r="C2654" t="s">
        <v>149</v>
      </c>
      <c r="D2654" t="s">
        <v>159</v>
      </c>
      <c r="E2654" t="s">
        <v>121</v>
      </c>
      <c r="G2654" t="s">
        <v>1</v>
      </c>
      <c r="K2654" t="s">
        <v>185</v>
      </c>
      <c r="L2654" t="s">
        <v>122</v>
      </c>
      <c r="M2654" s="14">
        <v>44341</v>
      </c>
      <c r="N2654" s="14">
        <v>44341</v>
      </c>
      <c r="O2654">
        <v>0</v>
      </c>
      <c r="P2654">
        <v>5140.71</v>
      </c>
      <c r="R2654">
        <v>2220200000</v>
      </c>
      <c r="S2654">
        <v>161008000</v>
      </c>
      <c r="V2654" t="s">
        <v>138</v>
      </c>
      <c r="W2654" t="s">
        <v>224</v>
      </c>
      <c r="X2654" t="s">
        <v>139</v>
      </c>
      <c r="Y2654">
        <v>5</v>
      </c>
      <c r="Z2654">
        <v>5</v>
      </c>
      <c r="AA2654">
        <v>2021</v>
      </c>
      <c r="AB2654">
        <v>5140.71</v>
      </c>
      <c r="AC2654" t="s">
        <v>11</v>
      </c>
      <c r="AD2654" t="s">
        <v>72</v>
      </c>
      <c r="AE2654">
        <v>2021</v>
      </c>
      <c r="AF2654">
        <v>2021</v>
      </c>
      <c r="AU2654"/>
    </row>
    <row r="2655" spans="1:47" x14ac:dyDescent="0.35">
      <c r="A2655" t="s">
        <v>171</v>
      </c>
      <c r="C2655" t="s">
        <v>149</v>
      </c>
      <c r="D2655" t="s">
        <v>150</v>
      </c>
      <c r="E2655" t="s">
        <v>121</v>
      </c>
      <c r="J2655" t="s">
        <v>6</v>
      </c>
      <c r="K2655" t="s">
        <v>185</v>
      </c>
      <c r="L2655" t="s">
        <v>122</v>
      </c>
      <c r="M2655" s="14">
        <v>44330</v>
      </c>
      <c r="N2655" s="14">
        <v>44341</v>
      </c>
      <c r="P2655">
        <v>224503.2</v>
      </c>
      <c r="X2655" t="s">
        <v>137</v>
      </c>
      <c r="Y2655">
        <v>5</v>
      </c>
      <c r="Z2655">
        <v>5</v>
      </c>
      <c r="AA2655">
        <v>2021</v>
      </c>
      <c r="AB2655">
        <v>0</v>
      </c>
      <c r="AC2655" t="s">
        <v>8</v>
      </c>
      <c r="AD2655" t="s">
        <v>8</v>
      </c>
      <c r="AE2655">
        <v>2021</v>
      </c>
      <c r="AF2655">
        <v>2021</v>
      </c>
      <c r="AU2655"/>
    </row>
    <row r="2656" spans="1:47" x14ac:dyDescent="0.35">
      <c r="A2656" t="s">
        <v>126</v>
      </c>
      <c r="C2656" t="s">
        <v>149</v>
      </c>
      <c r="D2656" t="s">
        <v>150</v>
      </c>
      <c r="E2656" t="s">
        <v>162</v>
      </c>
      <c r="K2656" t="s">
        <v>185</v>
      </c>
      <c r="L2656" t="s">
        <v>122</v>
      </c>
      <c r="M2656" s="14">
        <v>44341</v>
      </c>
      <c r="N2656" s="14">
        <v>44341</v>
      </c>
      <c r="P2656">
        <v>6775217.79</v>
      </c>
      <c r="X2656" t="s">
        <v>127</v>
      </c>
      <c r="Y2656">
        <v>5</v>
      </c>
      <c r="Z2656">
        <v>5</v>
      </c>
      <c r="AA2656">
        <v>2021</v>
      </c>
      <c r="AB2656">
        <v>0</v>
      </c>
      <c r="AC2656" t="s">
        <v>8</v>
      </c>
      <c r="AD2656" t="s">
        <v>8</v>
      </c>
      <c r="AE2656">
        <v>2021</v>
      </c>
      <c r="AF2656">
        <v>2021</v>
      </c>
      <c r="AU2656"/>
    </row>
    <row r="2657" spans="1:47" x14ac:dyDescent="0.35">
      <c r="A2657" t="s">
        <v>178</v>
      </c>
      <c r="C2657" t="s">
        <v>149</v>
      </c>
      <c r="D2657" t="s">
        <v>150</v>
      </c>
      <c r="E2657" t="s">
        <v>121</v>
      </c>
      <c r="J2657" t="s">
        <v>6</v>
      </c>
      <c r="K2657" t="s">
        <v>185</v>
      </c>
      <c r="L2657" t="s">
        <v>122</v>
      </c>
      <c r="M2657" s="14">
        <v>44330</v>
      </c>
      <c r="N2657" s="14">
        <v>44341</v>
      </c>
      <c r="P2657">
        <v>18148.57</v>
      </c>
      <c r="X2657" t="s">
        <v>140</v>
      </c>
      <c r="Y2657">
        <v>5</v>
      </c>
      <c r="Z2657">
        <v>5</v>
      </c>
      <c r="AA2657">
        <v>2021</v>
      </c>
      <c r="AB2657">
        <v>0</v>
      </c>
      <c r="AC2657" t="s">
        <v>8</v>
      </c>
      <c r="AD2657" t="s">
        <v>8</v>
      </c>
      <c r="AE2657">
        <v>2021</v>
      </c>
      <c r="AF2657">
        <v>2021</v>
      </c>
      <c r="AU2657"/>
    </row>
    <row r="2658" spans="1:47" x14ac:dyDescent="0.35">
      <c r="A2658" t="s">
        <v>170</v>
      </c>
      <c r="C2658" t="s">
        <v>149</v>
      </c>
      <c r="D2658" t="s">
        <v>150</v>
      </c>
      <c r="E2658" t="s">
        <v>121</v>
      </c>
      <c r="J2658" t="s">
        <v>6</v>
      </c>
      <c r="K2658" t="s">
        <v>185</v>
      </c>
      <c r="L2658" t="s">
        <v>122</v>
      </c>
      <c r="M2658" s="14">
        <v>44333</v>
      </c>
      <c r="N2658" s="14">
        <v>44341</v>
      </c>
      <c r="P2658">
        <v>2976190.48</v>
      </c>
      <c r="X2658" t="s">
        <v>119</v>
      </c>
      <c r="Y2658">
        <v>5</v>
      </c>
      <c r="Z2658">
        <v>5</v>
      </c>
      <c r="AA2658">
        <v>2021</v>
      </c>
      <c r="AB2658">
        <v>0</v>
      </c>
      <c r="AC2658" t="s">
        <v>8</v>
      </c>
      <c r="AD2658" t="s">
        <v>8</v>
      </c>
      <c r="AE2658">
        <v>2021</v>
      </c>
      <c r="AF2658">
        <v>2021</v>
      </c>
      <c r="AU2658"/>
    </row>
    <row r="2659" spans="1:47" x14ac:dyDescent="0.35">
      <c r="A2659" t="s">
        <v>128</v>
      </c>
      <c r="C2659" t="s">
        <v>149</v>
      </c>
      <c r="D2659" t="s">
        <v>150</v>
      </c>
      <c r="E2659" t="s">
        <v>121</v>
      </c>
      <c r="I2659" t="s">
        <v>1</v>
      </c>
      <c r="J2659" t="s">
        <v>6</v>
      </c>
      <c r="K2659" t="s">
        <v>185</v>
      </c>
      <c r="L2659" t="s">
        <v>122</v>
      </c>
      <c r="M2659" s="14">
        <v>44330</v>
      </c>
      <c r="N2659" s="14">
        <v>44341</v>
      </c>
      <c r="P2659">
        <v>466435.19</v>
      </c>
      <c r="X2659" t="s">
        <v>119</v>
      </c>
      <c r="Y2659">
        <v>5</v>
      </c>
      <c r="Z2659">
        <v>5</v>
      </c>
      <c r="AA2659">
        <v>2021</v>
      </c>
      <c r="AB2659">
        <v>0</v>
      </c>
      <c r="AC2659" t="s">
        <v>8</v>
      </c>
      <c r="AD2659" t="s">
        <v>8</v>
      </c>
      <c r="AE2659">
        <v>2021</v>
      </c>
      <c r="AF2659">
        <v>2021</v>
      </c>
      <c r="AU2659"/>
    </row>
    <row r="2660" spans="1:47" x14ac:dyDescent="0.35">
      <c r="A2660" t="s">
        <v>148</v>
      </c>
      <c r="C2660" t="s">
        <v>149</v>
      </c>
      <c r="D2660" t="s">
        <v>150</v>
      </c>
      <c r="E2660" t="s">
        <v>121</v>
      </c>
      <c r="J2660" t="s">
        <v>6</v>
      </c>
      <c r="K2660" t="s">
        <v>185</v>
      </c>
      <c r="L2660" t="s">
        <v>122</v>
      </c>
      <c r="M2660" s="14">
        <v>44331</v>
      </c>
      <c r="N2660" s="14">
        <v>44341</v>
      </c>
      <c r="P2660">
        <v>32700.75</v>
      </c>
      <c r="X2660" t="s">
        <v>152</v>
      </c>
      <c r="Y2660">
        <v>5</v>
      </c>
      <c r="Z2660">
        <v>5</v>
      </c>
      <c r="AA2660">
        <v>2021</v>
      </c>
      <c r="AB2660">
        <v>0</v>
      </c>
      <c r="AC2660" t="s">
        <v>8</v>
      </c>
      <c r="AD2660" t="s">
        <v>8</v>
      </c>
      <c r="AE2660">
        <v>2021</v>
      </c>
      <c r="AF2660">
        <v>2021</v>
      </c>
      <c r="AU2660"/>
    </row>
    <row r="2661" spans="1:47" x14ac:dyDescent="0.35">
      <c r="A2661" t="s">
        <v>225</v>
      </c>
      <c r="C2661" t="s">
        <v>149</v>
      </c>
      <c r="D2661" t="s">
        <v>150</v>
      </c>
      <c r="E2661" t="s">
        <v>121</v>
      </c>
      <c r="I2661" t="s">
        <v>1</v>
      </c>
      <c r="J2661" t="s">
        <v>6</v>
      </c>
      <c r="K2661" t="s">
        <v>185</v>
      </c>
      <c r="L2661" t="s">
        <v>122</v>
      </c>
      <c r="M2661" s="14">
        <v>44331</v>
      </c>
      <c r="N2661" s="14">
        <v>44341</v>
      </c>
      <c r="P2661">
        <v>8582.16</v>
      </c>
      <c r="X2661" t="s">
        <v>140</v>
      </c>
      <c r="Y2661">
        <v>5</v>
      </c>
      <c r="Z2661">
        <v>5</v>
      </c>
      <c r="AA2661">
        <v>2021</v>
      </c>
      <c r="AB2661">
        <v>0</v>
      </c>
      <c r="AC2661" t="s">
        <v>8</v>
      </c>
      <c r="AD2661" t="s">
        <v>8</v>
      </c>
      <c r="AE2661">
        <v>2021</v>
      </c>
      <c r="AF2661">
        <v>2021</v>
      </c>
      <c r="AU2661"/>
    </row>
    <row r="2662" spans="1:47" x14ac:dyDescent="0.35">
      <c r="A2662" t="s">
        <v>165</v>
      </c>
      <c r="C2662" t="s">
        <v>149</v>
      </c>
      <c r="D2662" t="s">
        <v>150</v>
      </c>
      <c r="E2662" t="s">
        <v>121</v>
      </c>
      <c r="J2662" t="s">
        <v>6</v>
      </c>
      <c r="K2662" t="s">
        <v>185</v>
      </c>
      <c r="L2662" t="s">
        <v>122</v>
      </c>
      <c r="M2662" s="14">
        <v>44330</v>
      </c>
      <c r="N2662" s="14">
        <v>44341</v>
      </c>
      <c r="P2662">
        <v>131990.78</v>
      </c>
      <c r="X2662" t="s">
        <v>124</v>
      </c>
      <c r="Y2662">
        <v>5</v>
      </c>
      <c r="Z2662">
        <v>5</v>
      </c>
      <c r="AA2662">
        <v>2021</v>
      </c>
      <c r="AB2662">
        <v>0</v>
      </c>
      <c r="AC2662" t="s">
        <v>8</v>
      </c>
      <c r="AD2662" t="s">
        <v>8</v>
      </c>
      <c r="AE2662">
        <v>2021</v>
      </c>
      <c r="AF2662">
        <v>2021</v>
      </c>
      <c r="AU2662"/>
    </row>
    <row r="2663" spans="1:47" x14ac:dyDescent="0.35">
      <c r="A2663" t="s">
        <v>130</v>
      </c>
      <c r="C2663" t="s">
        <v>149</v>
      </c>
      <c r="D2663" t="s">
        <v>150</v>
      </c>
      <c r="E2663" t="s">
        <v>121</v>
      </c>
      <c r="I2663" t="s">
        <v>1</v>
      </c>
      <c r="J2663" t="s">
        <v>5</v>
      </c>
      <c r="K2663" t="s">
        <v>185</v>
      </c>
      <c r="L2663" t="s">
        <v>122</v>
      </c>
      <c r="M2663" s="14">
        <v>44329</v>
      </c>
      <c r="N2663" s="14">
        <v>44341</v>
      </c>
      <c r="P2663">
        <v>3848.19</v>
      </c>
      <c r="X2663" t="s">
        <v>119</v>
      </c>
      <c r="Y2663">
        <v>5</v>
      </c>
      <c r="Z2663">
        <v>5</v>
      </c>
      <c r="AA2663">
        <v>2021</v>
      </c>
      <c r="AB2663">
        <v>0</v>
      </c>
      <c r="AC2663" t="s">
        <v>8</v>
      </c>
      <c r="AD2663" t="s">
        <v>8</v>
      </c>
      <c r="AE2663">
        <v>2021</v>
      </c>
      <c r="AF2663">
        <v>2021</v>
      </c>
      <c r="AU2663"/>
    </row>
    <row r="2664" spans="1:47" x14ac:dyDescent="0.35">
      <c r="A2664" t="s">
        <v>170</v>
      </c>
      <c r="C2664" t="s">
        <v>149</v>
      </c>
      <c r="D2664" t="s">
        <v>150</v>
      </c>
      <c r="E2664" t="s">
        <v>121</v>
      </c>
      <c r="I2664" t="s">
        <v>1</v>
      </c>
      <c r="J2664" t="s">
        <v>6</v>
      </c>
      <c r="K2664" t="s">
        <v>185</v>
      </c>
      <c r="L2664" t="s">
        <v>122</v>
      </c>
      <c r="M2664" s="14">
        <v>44330</v>
      </c>
      <c r="N2664" s="14">
        <v>44341</v>
      </c>
      <c r="P2664">
        <v>2559523.81</v>
      </c>
      <c r="X2664" t="s">
        <v>119</v>
      </c>
      <c r="Y2664">
        <v>5</v>
      </c>
      <c r="Z2664">
        <v>5</v>
      </c>
      <c r="AA2664">
        <v>2021</v>
      </c>
      <c r="AB2664">
        <v>0</v>
      </c>
      <c r="AC2664" t="s">
        <v>8</v>
      </c>
      <c r="AD2664" t="s">
        <v>8</v>
      </c>
      <c r="AE2664">
        <v>2021</v>
      </c>
      <c r="AF2664">
        <v>2021</v>
      </c>
      <c r="AU2664"/>
    </row>
    <row r="2665" spans="1:47" x14ac:dyDescent="0.35">
      <c r="A2665" t="s">
        <v>163</v>
      </c>
      <c r="C2665" t="s">
        <v>149</v>
      </c>
      <c r="D2665" t="s">
        <v>150</v>
      </c>
      <c r="E2665" t="s">
        <v>121</v>
      </c>
      <c r="J2665" t="s">
        <v>5</v>
      </c>
      <c r="K2665" t="s">
        <v>185</v>
      </c>
      <c r="L2665" t="s">
        <v>122</v>
      </c>
      <c r="M2665" s="14">
        <v>44329</v>
      </c>
      <c r="N2665" s="14">
        <v>44341</v>
      </c>
      <c r="P2665">
        <v>353294.67</v>
      </c>
      <c r="X2665" t="s">
        <v>164</v>
      </c>
      <c r="Y2665">
        <v>5</v>
      </c>
      <c r="Z2665">
        <v>5</v>
      </c>
      <c r="AA2665">
        <v>2021</v>
      </c>
      <c r="AB2665">
        <v>0</v>
      </c>
      <c r="AC2665" t="s">
        <v>8</v>
      </c>
      <c r="AD2665" t="s">
        <v>8</v>
      </c>
      <c r="AE2665">
        <v>2021</v>
      </c>
      <c r="AF2665">
        <v>2021</v>
      </c>
      <c r="AU2665"/>
    </row>
    <row r="2666" spans="1:47" x14ac:dyDescent="0.35">
      <c r="A2666" t="s">
        <v>160</v>
      </c>
      <c r="B2666" t="s">
        <v>35</v>
      </c>
      <c r="C2666" t="s">
        <v>149</v>
      </c>
      <c r="D2666" t="s">
        <v>159</v>
      </c>
      <c r="E2666" t="s">
        <v>162</v>
      </c>
      <c r="G2666" t="s">
        <v>1</v>
      </c>
      <c r="K2666" t="s">
        <v>185</v>
      </c>
      <c r="L2666" t="s">
        <v>122</v>
      </c>
      <c r="M2666" s="14">
        <v>44341</v>
      </c>
      <c r="N2666" s="14">
        <v>44341</v>
      </c>
      <c r="O2666">
        <v>0</v>
      </c>
      <c r="P2666">
        <v>20870.02</v>
      </c>
      <c r="R2666">
        <v>2110672000</v>
      </c>
      <c r="S2666">
        <v>161020000</v>
      </c>
      <c r="V2666" t="s">
        <v>160</v>
      </c>
      <c r="W2666" t="s">
        <v>194</v>
      </c>
      <c r="X2666" t="s">
        <v>161</v>
      </c>
      <c r="Y2666">
        <v>5</v>
      </c>
      <c r="Z2666">
        <v>5</v>
      </c>
      <c r="AA2666">
        <v>2021</v>
      </c>
      <c r="AB2666">
        <v>20870.02</v>
      </c>
      <c r="AC2666" t="s">
        <v>11</v>
      </c>
      <c r="AD2666" t="s">
        <v>72</v>
      </c>
      <c r="AE2666">
        <v>2021</v>
      </c>
      <c r="AF2666">
        <v>2021</v>
      </c>
      <c r="AU2666"/>
    </row>
    <row r="2667" spans="1:47" x14ac:dyDescent="0.35">
      <c r="A2667" t="s">
        <v>155</v>
      </c>
      <c r="B2667" t="s">
        <v>49</v>
      </c>
      <c r="C2667" t="s">
        <v>149</v>
      </c>
      <c r="D2667" t="s">
        <v>150</v>
      </c>
      <c r="E2667" t="s">
        <v>121</v>
      </c>
      <c r="G2667" t="s">
        <v>1</v>
      </c>
      <c r="H2667" t="s">
        <v>206</v>
      </c>
      <c r="K2667" t="s">
        <v>185</v>
      </c>
      <c r="L2667" t="s">
        <v>122</v>
      </c>
      <c r="M2667" s="14">
        <v>44341</v>
      </c>
      <c r="N2667" s="14">
        <v>44341</v>
      </c>
      <c r="O2667">
        <v>0</v>
      </c>
      <c r="P2667">
        <v>-10686</v>
      </c>
      <c r="R2667">
        <v>2220620000</v>
      </c>
      <c r="S2667">
        <v>161012000</v>
      </c>
      <c r="V2667" t="s">
        <v>155</v>
      </c>
      <c r="W2667" t="s">
        <v>213</v>
      </c>
      <c r="X2667" t="s">
        <v>156</v>
      </c>
      <c r="Y2667">
        <v>5</v>
      </c>
      <c r="Z2667">
        <v>5</v>
      </c>
      <c r="AA2667">
        <v>2021</v>
      </c>
      <c r="AB2667">
        <v>10686</v>
      </c>
      <c r="AC2667" t="s">
        <v>11</v>
      </c>
      <c r="AD2667" t="s">
        <v>16</v>
      </c>
      <c r="AE2667">
        <v>2021</v>
      </c>
      <c r="AF2667">
        <v>2021</v>
      </c>
      <c r="AU2667"/>
    </row>
    <row r="2668" spans="1:47" x14ac:dyDescent="0.35">
      <c r="A2668" t="s">
        <v>155</v>
      </c>
      <c r="B2668" t="s">
        <v>32</v>
      </c>
      <c r="C2668" t="s">
        <v>149</v>
      </c>
      <c r="D2668" t="s">
        <v>150</v>
      </c>
      <c r="E2668" t="s">
        <v>121</v>
      </c>
      <c r="G2668" t="s">
        <v>1</v>
      </c>
      <c r="H2668" t="s">
        <v>206</v>
      </c>
      <c r="K2668" t="s">
        <v>185</v>
      </c>
      <c r="L2668" t="s">
        <v>122</v>
      </c>
      <c r="M2668" s="14">
        <v>44341</v>
      </c>
      <c r="N2668" s="14">
        <v>44341</v>
      </c>
      <c r="O2668">
        <v>0</v>
      </c>
      <c r="P2668">
        <v>-36933.050000000003</v>
      </c>
      <c r="R2668">
        <v>2220610000</v>
      </c>
      <c r="S2668">
        <v>161012000</v>
      </c>
      <c r="V2668" t="s">
        <v>155</v>
      </c>
      <c r="W2668" t="s">
        <v>213</v>
      </c>
      <c r="X2668" t="s">
        <v>156</v>
      </c>
      <c r="Y2668">
        <v>5</v>
      </c>
      <c r="Z2668">
        <v>5</v>
      </c>
      <c r="AA2668">
        <v>2021</v>
      </c>
      <c r="AB2668">
        <v>36933.050000000003</v>
      </c>
      <c r="AC2668" t="s">
        <v>11</v>
      </c>
      <c r="AD2668" t="s">
        <v>16</v>
      </c>
      <c r="AE2668">
        <v>2021</v>
      </c>
      <c r="AF2668">
        <v>2021</v>
      </c>
      <c r="AU2668"/>
    </row>
    <row r="2669" spans="1:47" x14ac:dyDescent="0.35">
      <c r="A2669" t="s">
        <v>160</v>
      </c>
      <c r="B2669" t="s">
        <v>26</v>
      </c>
      <c r="C2669" t="s">
        <v>149</v>
      </c>
      <c r="D2669" t="s">
        <v>159</v>
      </c>
      <c r="E2669" t="s">
        <v>162</v>
      </c>
      <c r="G2669" t="s">
        <v>1</v>
      </c>
      <c r="K2669" t="s">
        <v>185</v>
      </c>
      <c r="L2669" t="s">
        <v>122</v>
      </c>
      <c r="M2669" s="14">
        <v>44342</v>
      </c>
      <c r="N2669" s="14">
        <v>44342</v>
      </c>
      <c r="O2669">
        <v>0</v>
      </c>
      <c r="P2669">
        <v>1137.1099999999999</v>
      </c>
      <c r="R2669">
        <v>2110672000</v>
      </c>
      <c r="S2669">
        <v>161018000</v>
      </c>
      <c r="V2669" t="s">
        <v>160</v>
      </c>
      <c r="W2669" t="s">
        <v>228</v>
      </c>
      <c r="X2669" t="s">
        <v>161</v>
      </c>
      <c r="Y2669">
        <v>5</v>
      </c>
      <c r="Z2669">
        <v>5</v>
      </c>
      <c r="AA2669">
        <v>2021</v>
      </c>
      <c r="AB2669">
        <v>1137.1099999999999</v>
      </c>
      <c r="AC2669" t="s">
        <v>11</v>
      </c>
      <c r="AD2669" t="s">
        <v>72</v>
      </c>
      <c r="AE2669">
        <v>2021</v>
      </c>
      <c r="AF2669">
        <v>2021</v>
      </c>
      <c r="AU2669"/>
    </row>
    <row r="2670" spans="1:47" x14ac:dyDescent="0.35">
      <c r="A2670" t="s">
        <v>133</v>
      </c>
      <c r="B2670" t="s">
        <v>41</v>
      </c>
      <c r="C2670" t="s">
        <v>149</v>
      </c>
      <c r="D2670" t="s">
        <v>150</v>
      </c>
      <c r="E2670" t="s">
        <v>121</v>
      </c>
      <c r="G2670" t="s">
        <v>1</v>
      </c>
      <c r="H2670" t="s">
        <v>206</v>
      </c>
      <c r="K2670" t="s">
        <v>185</v>
      </c>
      <c r="L2670" t="s">
        <v>122</v>
      </c>
      <c r="M2670" s="14">
        <v>44342</v>
      </c>
      <c r="N2670" s="14">
        <v>44342</v>
      </c>
      <c r="O2670">
        <v>0</v>
      </c>
      <c r="P2670">
        <v>-1014302.31</v>
      </c>
      <c r="R2670">
        <v>2220110000</v>
      </c>
      <c r="S2670">
        <v>161001000</v>
      </c>
      <c r="V2670" t="s">
        <v>133</v>
      </c>
      <c r="W2670" t="s">
        <v>195</v>
      </c>
      <c r="X2670" t="s">
        <v>134</v>
      </c>
      <c r="Y2670">
        <v>5</v>
      </c>
      <c r="Z2670">
        <v>5</v>
      </c>
      <c r="AA2670">
        <v>2021</v>
      </c>
      <c r="AB2670">
        <v>1014302.31</v>
      </c>
      <c r="AC2670" t="s">
        <v>11</v>
      </c>
      <c r="AD2670" t="s">
        <v>245</v>
      </c>
      <c r="AE2670">
        <v>2021</v>
      </c>
      <c r="AF2670">
        <v>2021</v>
      </c>
      <c r="AU2670"/>
    </row>
    <row r="2671" spans="1:47" x14ac:dyDescent="0.35">
      <c r="A2671" t="s">
        <v>175</v>
      </c>
      <c r="B2671" t="s">
        <v>39</v>
      </c>
      <c r="C2671" t="s">
        <v>149</v>
      </c>
      <c r="D2671" t="s">
        <v>150</v>
      </c>
      <c r="E2671" t="s">
        <v>121</v>
      </c>
      <c r="G2671" t="s">
        <v>1</v>
      </c>
      <c r="H2671" t="s">
        <v>206</v>
      </c>
      <c r="K2671" t="s">
        <v>185</v>
      </c>
      <c r="L2671" t="s">
        <v>122</v>
      </c>
      <c r="M2671" s="14">
        <v>44342</v>
      </c>
      <c r="N2671" s="14">
        <v>44342</v>
      </c>
      <c r="O2671">
        <v>0</v>
      </c>
      <c r="P2671">
        <v>-746.76</v>
      </c>
      <c r="R2671">
        <v>2221506000</v>
      </c>
      <c r="S2671">
        <v>161026000</v>
      </c>
      <c r="V2671" t="s">
        <v>175</v>
      </c>
      <c r="W2671" t="s">
        <v>216</v>
      </c>
      <c r="X2671" t="s">
        <v>119</v>
      </c>
      <c r="Y2671">
        <v>5</v>
      </c>
      <c r="Z2671">
        <v>5</v>
      </c>
      <c r="AA2671">
        <v>2021</v>
      </c>
      <c r="AB2671">
        <v>746.76</v>
      </c>
      <c r="AC2671" t="s">
        <v>11</v>
      </c>
      <c r="AD2671" t="s">
        <v>16</v>
      </c>
      <c r="AE2671">
        <v>2021</v>
      </c>
      <c r="AF2671">
        <v>2021</v>
      </c>
      <c r="AU2671"/>
    </row>
    <row r="2672" spans="1:47" x14ac:dyDescent="0.35">
      <c r="A2672" t="s">
        <v>160</v>
      </c>
      <c r="B2672" t="s">
        <v>25</v>
      </c>
      <c r="C2672" t="s">
        <v>149</v>
      </c>
      <c r="D2672" t="s">
        <v>159</v>
      </c>
      <c r="E2672" t="s">
        <v>162</v>
      </c>
      <c r="G2672" t="s">
        <v>1</v>
      </c>
      <c r="K2672" t="s">
        <v>185</v>
      </c>
      <c r="L2672" t="s">
        <v>122</v>
      </c>
      <c r="M2672" s="14">
        <v>44342</v>
      </c>
      <c r="N2672" s="14">
        <v>44342</v>
      </c>
      <c r="O2672">
        <v>0</v>
      </c>
      <c r="P2672">
        <v>120.21</v>
      </c>
      <c r="R2672">
        <v>2110672000</v>
      </c>
      <c r="S2672">
        <v>161600000</v>
      </c>
      <c r="V2672" t="s">
        <v>160</v>
      </c>
      <c r="W2672" t="s">
        <v>198</v>
      </c>
      <c r="X2672" t="s">
        <v>161</v>
      </c>
      <c r="Y2672">
        <v>5</v>
      </c>
      <c r="Z2672">
        <v>5</v>
      </c>
      <c r="AA2672">
        <v>2021</v>
      </c>
      <c r="AB2672">
        <v>120.21</v>
      </c>
      <c r="AC2672" t="s">
        <v>11</v>
      </c>
      <c r="AD2672" t="s">
        <v>72</v>
      </c>
      <c r="AE2672">
        <v>2021</v>
      </c>
      <c r="AF2672">
        <v>2021</v>
      </c>
      <c r="AU2672"/>
    </row>
    <row r="2673" spans="1:47" x14ac:dyDescent="0.35">
      <c r="A2673" t="s">
        <v>148</v>
      </c>
      <c r="C2673" t="s">
        <v>149</v>
      </c>
      <c r="D2673" t="s">
        <v>150</v>
      </c>
      <c r="E2673" t="s">
        <v>162</v>
      </c>
      <c r="K2673" t="s">
        <v>185</v>
      </c>
      <c r="L2673" t="s">
        <v>122</v>
      </c>
      <c r="M2673" s="14">
        <v>44342</v>
      </c>
      <c r="N2673" s="14">
        <v>44342</v>
      </c>
      <c r="O2673">
        <v>0</v>
      </c>
      <c r="P2673">
        <v>7380952.3799999999</v>
      </c>
      <c r="R2673">
        <v>2110210000</v>
      </c>
      <c r="S2673">
        <v>161002000</v>
      </c>
      <c r="V2673" t="s">
        <v>148</v>
      </c>
      <c r="W2673" t="s">
        <v>202</v>
      </c>
      <c r="X2673" t="s">
        <v>152</v>
      </c>
      <c r="Y2673">
        <v>5</v>
      </c>
      <c r="Z2673">
        <v>5</v>
      </c>
      <c r="AA2673">
        <v>2021</v>
      </c>
      <c r="AB2673">
        <v>7380952.3799999999</v>
      </c>
      <c r="AC2673" t="s">
        <v>11</v>
      </c>
      <c r="AD2673" t="s">
        <v>72</v>
      </c>
      <c r="AE2673">
        <v>2021</v>
      </c>
      <c r="AF2673">
        <v>2021</v>
      </c>
      <c r="AU2673"/>
    </row>
    <row r="2674" spans="1:47" x14ac:dyDescent="0.35">
      <c r="A2674" t="s">
        <v>133</v>
      </c>
      <c r="C2674" t="s">
        <v>149</v>
      </c>
      <c r="D2674" t="s">
        <v>150</v>
      </c>
      <c r="E2674" t="s">
        <v>121</v>
      </c>
      <c r="G2674" t="s">
        <v>1</v>
      </c>
      <c r="J2674" t="s">
        <v>6</v>
      </c>
      <c r="K2674" t="s">
        <v>185</v>
      </c>
      <c r="L2674" t="s">
        <v>122</v>
      </c>
      <c r="M2674" s="14">
        <v>44342</v>
      </c>
      <c r="N2674" s="14">
        <v>44342</v>
      </c>
      <c r="O2674">
        <v>0</v>
      </c>
      <c r="P2674">
        <v>7380952.3799999999</v>
      </c>
      <c r="R2674">
        <v>2220110000</v>
      </c>
      <c r="S2674">
        <v>161002000</v>
      </c>
      <c r="V2674" t="s">
        <v>133</v>
      </c>
      <c r="W2674" t="s">
        <v>202</v>
      </c>
      <c r="X2674" t="s">
        <v>134</v>
      </c>
      <c r="Y2674">
        <v>5</v>
      </c>
      <c r="Z2674">
        <v>5</v>
      </c>
      <c r="AA2674">
        <v>2021</v>
      </c>
      <c r="AB2674">
        <v>-7380952.3799999999</v>
      </c>
      <c r="AC2674" t="s">
        <v>11</v>
      </c>
      <c r="AD2674" t="s">
        <v>72</v>
      </c>
      <c r="AE2674">
        <v>2021</v>
      </c>
      <c r="AF2674">
        <v>2021</v>
      </c>
      <c r="AU2674"/>
    </row>
    <row r="2675" spans="1:47" x14ac:dyDescent="0.35">
      <c r="A2675" t="s">
        <v>193</v>
      </c>
      <c r="B2675" t="s">
        <v>29</v>
      </c>
      <c r="C2675" t="s">
        <v>149</v>
      </c>
      <c r="D2675" t="s">
        <v>159</v>
      </c>
      <c r="E2675" t="s">
        <v>162</v>
      </c>
      <c r="G2675" t="s">
        <v>1</v>
      </c>
      <c r="K2675" t="s">
        <v>185</v>
      </c>
      <c r="L2675" t="s">
        <v>122</v>
      </c>
      <c r="M2675" s="14">
        <v>44342</v>
      </c>
      <c r="N2675" s="14">
        <v>44342</v>
      </c>
      <c r="O2675">
        <v>0</v>
      </c>
      <c r="P2675">
        <v>35.71</v>
      </c>
      <c r="R2675">
        <v>2110700000</v>
      </c>
      <c r="S2675">
        <v>161700000</v>
      </c>
      <c r="V2675" t="s">
        <v>193</v>
      </c>
      <c r="W2675" t="s">
        <v>210</v>
      </c>
      <c r="X2675" t="s">
        <v>161</v>
      </c>
      <c r="Y2675">
        <v>5</v>
      </c>
      <c r="Z2675">
        <v>5</v>
      </c>
      <c r="AA2675">
        <v>2021</v>
      </c>
      <c r="AB2675">
        <v>35.71</v>
      </c>
      <c r="AC2675" t="s">
        <v>11</v>
      </c>
      <c r="AD2675" t="s">
        <v>72</v>
      </c>
      <c r="AE2675">
        <v>2021</v>
      </c>
      <c r="AF2675">
        <v>2021</v>
      </c>
      <c r="AU2675"/>
    </row>
    <row r="2676" spans="1:47" x14ac:dyDescent="0.35">
      <c r="A2676" t="s">
        <v>193</v>
      </c>
      <c r="B2676" t="s">
        <v>29</v>
      </c>
      <c r="C2676" t="s">
        <v>149</v>
      </c>
      <c r="D2676" t="s">
        <v>159</v>
      </c>
      <c r="E2676" t="s">
        <v>162</v>
      </c>
      <c r="G2676" t="s">
        <v>1</v>
      </c>
      <c r="K2676" t="s">
        <v>185</v>
      </c>
      <c r="L2676" t="s">
        <v>122</v>
      </c>
      <c r="M2676" s="14">
        <v>44342</v>
      </c>
      <c r="N2676" s="14">
        <v>44342</v>
      </c>
      <c r="O2676">
        <v>0</v>
      </c>
      <c r="P2676">
        <v>119.05</v>
      </c>
      <c r="R2676">
        <v>2110700000</v>
      </c>
      <c r="S2676">
        <v>161900000</v>
      </c>
      <c r="V2676" t="s">
        <v>193</v>
      </c>
      <c r="W2676" t="s">
        <v>199</v>
      </c>
      <c r="X2676" t="s">
        <v>161</v>
      </c>
      <c r="Y2676">
        <v>5</v>
      </c>
      <c r="Z2676">
        <v>5</v>
      </c>
      <c r="AA2676">
        <v>2021</v>
      </c>
      <c r="AB2676">
        <v>119.05</v>
      </c>
      <c r="AC2676" t="s">
        <v>11</v>
      </c>
      <c r="AD2676" t="s">
        <v>72</v>
      </c>
      <c r="AE2676">
        <v>2021</v>
      </c>
      <c r="AF2676">
        <v>2021</v>
      </c>
      <c r="AU2676"/>
    </row>
    <row r="2677" spans="1:47" x14ac:dyDescent="0.35">
      <c r="A2677" t="s">
        <v>160</v>
      </c>
      <c r="B2677" t="s">
        <v>26</v>
      </c>
      <c r="C2677" t="s">
        <v>149</v>
      </c>
      <c r="D2677" t="s">
        <v>159</v>
      </c>
      <c r="E2677" t="s">
        <v>162</v>
      </c>
      <c r="G2677" t="s">
        <v>1</v>
      </c>
      <c r="K2677" t="s">
        <v>185</v>
      </c>
      <c r="L2677" t="s">
        <v>122</v>
      </c>
      <c r="M2677" s="14">
        <v>44342</v>
      </c>
      <c r="N2677" s="14">
        <v>44342</v>
      </c>
      <c r="O2677">
        <v>0</v>
      </c>
      <c r="P2677">
        <v>792.65</v>
      </c>
      <c r="R2677">
        <v>2110672000</v>
      </c>
      <c r="S2677">
        <v>161016000</v>
      </c>
      <c r="V2677" t="s">
        <v>160</v>
      </c>
      <c r="W2677" t="s">
        <v>201</v>
      </c>
      <c r="X2677" t="s">
        <v>161</v>
      </c>
      <c r="Y2677">
        <v>5</v>
      </c>
      <c r="Z2677">
        <v>5</v>
      </c>
      <c r="AA2677">
        <v>2021</v>
      </c>
      <c r="AB2677">
        <v>792.65</v>
      </c>
      <c r="AC2677" t="s">
        <v>11</v>
      </c>
      <c r="AD2677" t="s">
        <v>72</v>
      </c>
      <c r="AE2677">
        <v>2021</v>
      </c>
      <c r="AF2677">
        <v>2021</v>
      </c>
      <c r="AU2677"/>
    </row>
    <row r="2678" spans="1:47" x14ac:dyDescent="0.35">
      <c r="A2678" t="s">
        <v>138</v>
      </c>
      <c r="B2678" t="s">
        <v>27</v>
      </c>
      <c r="C2678" t="s">
        <v>149</v>
      </c>
      <c r="D2678" t="s">
        <v>150</v>
      </c>
      <c r="E2678" t="s">
        <v>121</v>
      </c>
      <c r="G2678" t="s">
        <v>1</v>
      </c>
      <c r="H2678" t="s">
        <v>206</v>
      </c>
      <c r="K2678" t="s">
        <v>185</v>
      </c>
      <c r="L2678" t="s">
        <v>122</v>
      </c>
      <c r="M2678" s="14">
        <v>44342</v>
      </c>
      <c r="N2678" s="14">
        <v>44342</v>
      </c>
      <c r="O2678">
        <v>0</v>
      </c>
      <c r="P2678">
        <v>-5.95</v>
      </c>
      <c r="R2678">
        <v>2220200000</v>
      </c>
      <c r="S2678">
        <v>161002000</v>
      </c>
      <c r="V2678" t="s">
        <v>138</v>
      </c>
      <c r="W2678" t="s">
        <v>202</v>
      </c>
      <c r="X2678" t="s">
        <v>139</v>
      </c>
      <c r="Y2678">
        <v>5</v>
      </c>
      <c r="Z2678">
        <v>5</v>
      </c>
      <c r="AA2678">
        <v>2021</v>
      </c>
      <c r="AB2678">
        <v>5.95</v>
      </c>
      <c r="AC2678" t="s">
        <v>11</v>
      </c>
      <c r="AD2678" t="s">
        <v>16</v>
      </c>
      <c r="AE2678">
        <v>2021</v>
      </c>
      <c r="AF2678">
        <v>2021</v>
      </c>
      <c r="AU2678"/>
    </row>
    <row r="2679" spans="1:47" x14ac:dyDescent="0.35">
      <c r="A2679" t="s">
        <v>160</v>
      </c>
      <c r="B2679" t="s">
        <v>28</v>
      </c>
      <c r="C2679" t="s">
        <v>149</v>
      </c>
      <c r="D2679" t="s">
        <v>159</v>
      </c>
      <c r="E2679" t="s">
        <v>162</v>
      </c>
      <c r="G2679" t="s">
        <v>1</v>
      </c>
      <c r="K2679" t="s">
        <v>185</v>
      </c>
      <c r="L2679" t="s">
        <v>122</v>
      </c>
      <c r="M2679" s="14">
        <v>44342</v>
      </c>
      <c r="N2679" s="14">
        <v>44342</v>
      </c>
      <c r="O2679">
        <v>0</v>
      </c>
      <c r="P2679">
        <v>27.86</v>
      </c>
      <c r="R2679">
        <v>2110672000</v>
      </c>
      <c r="S2679">
        <v>161400000</v>
      </c>
      <c r="V2679" t="s">
        <v>160</v>
      </c>
      <c r="W2679" t="s">
        <v>211</v>
      </c>
      <c r="X2679" t="s">
        <v>161</v>
      </c>
      <c r="Y2679">
        <v>5</v>
      </c>
      <c r="Z2679">
        <v>5</v>
      </c>
      <c r="AA2679">
        <v>2021</v>
      </c>
      <c r="AB2679">
        <v>27.86</v>
      </c>
      <c r="AC2679" t="s">
        <v>11</v>
      </c>
      <c r="AD2679" t="s">
        <v>72</v>
      </c>
      <c r="AE2679">
        <v>2021</v>
      </c>
      <c r="AF2679">
        <v>2021</v>
      </c>
      <c r="AU2679"/>
    </row>
    <row r="2680" spans="1:47" x14ac:dyDescent="0.35">
      <c r="A2680" t="s">
        <v>160</v>
      </c>
      <c r="B2680" t="s">
        <v>26</v>
      </c>
      <c r="C2680" t="s">
        <v>149</v>
      </c>
      <c r="D2680" t="s">
        <v>159</v>
      </c>
      <c r="E2680" t="s">
        <v>162</v>
      </c>
      <c r="G2680" t="s">
        <v>1</v>
      </c>
      <c r="K2680" t="s">
        <v>185</v>
      </c>
      <c r="L2680" t="s">
        <v>122</v>
      </c>
      <c r="M2680" s="14">
        <v>44342</v>
      </c>
      <c r="N2680" s="14">
        <v>44342</v>
      </c>
      <c r="O2680">
        <v>0</v>
      </c>
      <c r="P2680">
        <v>11723.47</v>
      </c>
      <c r="R2680">
        <v>2110672000</v>
      </c>
      <c r="S2680">
        <v>161001000</v>
      </c>
      <c r="V2680" t="s">
        <v>160</v>
      </c>
      <c r="W2680" t="s">
        <v>195</v>
      </c>
      <c r="X2680" t="s">
        <v>161</v>
      </c>
      <c r="Y2680">
        <v>5</v>
      </c>
      <c r="Z2680">
        <v>5</v>
      </c>
      <c r="AA2680">
        <v>2021</v>
      </c>
      <c r="AB2680">
        <v>11723.47</v>
      </c>
      <c r="AC2680" t="s">
        <v>11</v>
      </c>
      <c r="AD2680" t="s">
        <v>72</v>
      </c>
      <c r="AE2680">
        <v>2021</v>
      </c>
      <c r="AF2680">
        <v>2021</v>
      </c>
      <c r="AU2680"/>
    </row>
    <row r="2681" spans="1:47" x14ac:dyDescent="0.35">
      <c r="A2681" t="s">
        <v>160</v>
      </c>
      <c r="B2681" t="s">
        <v>26</v>
      </c>
      <c r="C2681" t="s">
        <v>149</v>
      </c>
      <c r="D2681" t="s">
        <v>159</v>
      </c>
      <c r="E2681" t="s">
        <v>162</v>
      </c>
      <c r="G2681" t="s">
        <v>1</v>
      </c>
      <c r="K2681" t="s">
        <v>185</v>
      </c>
      <c r="L2681" t="s">
        <v>122</v>
      </c>
      <c r="M2681" s="14">
        <v>44342</v>
      </c>
      <c r="N2681" s="14">
        <v>44342</v>
      </c>
      <c r="O2681">
        <v>0</v>
      </c>
      <c r="P2681">
        <v>732.76</v>
      </c>
      <c r="R2681">
        <v>2110672000</v>
      </c>
      <c r="S2681">
        <v>162000000</v>
      </c>
      <c r="V2681" t="s">
        <v>160</v>
      </c>
      <c r="W2681" t="s">
        <v>205</v>
      </c>
      <c r="X2681" t="s">
        <v>161</v>
      </c>
      <c r="Y2681">
        <v>5</v>
      </c>
      <c r="Z2681">
        <v>5</v>
      </c>
      <c r="AA2681">
        <v>2021</v>
      </c>
      <c r="AB2681">
        <v>732.76</v>
      </c>
      <c r="AC2681" t="s">
        <v>11</v>
      </c>
      <c r="AD2681" t="s">
        <v>72</v>
      </c>
      <c r="AE2681">
        <v>2021</v>
      </c>
      <c r="AF2681">
        <v>2021</v>
      </c>
      <c r="AU2681"/>
    </row>
    <row r="2682" spans="1:47" x14ac:dyDescent="0.35">
      <c r="A2682" t="s">
        <v>160</v>
      </c>
      <c r="B2682" t="s">
        <v>50</v>
      </c>
      <c r="C2682" t="s">
        <v>149</v>
      </c>
      <c r="D2682" t="s">
        <v>159</v>
      </c>
      <c r="E2682" t="s">
        <v>162</v>
      </c>
      <c r="G2682" t="s">
        <v>1</v>
      </c>
      <c r="K2682" t="s">
        <v>185</v>
      </c>
      <c r="L2682" t="s">
        <v>122</v>
      </c>
      <c r="M2682" s="14">
        <v>44342</v>
      </c>
      <c r="N2682" s="14">
        <v>44342</v>
      </c>
      <c r="O2682">
        <v>0</v>
      </c>
      <c r="P2682">
        <v>1430.62</v>
      </c>
      <c r="R2682">
        <v>2110672000</v>
      </c>
      <c r="S2682">
        <v>162300000</v>
      </c>
      <c r="V2682" t="s">
        <v>160</v>
      </c>
      <c r="W2682" t="s">
        <v>209</v>
      </c>
      <c r="X2682" t="s">
        <v>161</v>
      </c>
      <c r="Y2682">
        <v>5</v>
      </c>
      <c r="Z2682">
        <v>5</v>
      </c>
      <c r="AA2682">
        <v>2021</v>
      </c>
      <c r="AB2682">
        <v>1430.62</v>
      </c>
      <c r="AC2682" t="s">
        <v>11</v>
      </c>
      <c r="AD2682" t="s">
        <v>72</v>
      </c>
      <c r="AE2682">
        <v>2021</v>
      </c>
      <c r="AF2682">
        <v>2021</v>
      </c>
      <c r="AU2682"/>
    </row>
    <row r="2683" spans="1:47" x14ac:dyDescent="0.35">
      <c r="A2683" t="s">
        <v>160</v>
      </c>
      <c r="B2683" t="s">
        <v>28</v>
      </c>
      <c r="C2683" t="s">
        <v>149</v>
      </c>
      <c r="D2683" t="s">
        <v>159</v>
      </c>
      <c r="E2683" t="s">
        <v>162</v>
      </c>
      <c r="G2683" t="s">
        <v>1</v>
      </c>
      <c r="K2683" t="s">
        <v>185</v>
      </c>
      <c r="L2683" t="s">
        <v>122</v>
      </c>
      <c r="M2683" s="14">
        <v>44342</v>
      </c>
      <c r="N2683" s="14">
        <v>44342</v>
      </c>
      <c r="O2683">
        <v>0</v>
      </c>
      <c r="P2683">
        <v>36.9</v>
      </c>
      <c r="R2683">
        <v>2110672000</v>
      </c>
      <c r="S2683">
        <v>161400000</v>
      </c>
      <c r="V2683" t="s">
        <v>160</v>
      </c>
      <c r="W2683" t="s">
        <v>211</v>
      </c>
      <c r="X2683" t="s">
        <v>161</v>
      </c>
      <c r="Y2683">
        <v>5</v>
      </c>
      <c r="Z2683">
        <v>5</v>
      </c>
      <c r="AA2683">
        <v>2021</v>
      </c>
      <c r="AB2683">
        <v>36.9</v>
      </c>
      <c r="AC2683" t="s">
        <v>11</v>
      </c>
      <c r="AD2683" t="s">
        <v>72</v>
      </c>
      <c r="AE2683">
        <v>2021</v>
      </c>
      <c r="AF2683">
        <v>2021</v>
      </c>
      <c r="AU2683"/>
    </row>
    <row r="2684" spans="1:47" x14ac:dyDescent="0.35">
      <c r="A2684" t="s">
        <v>160</v>
      </c>
      <c r="B2684" t="s">
        <v>25</v>
      </c>
      <c r="C2684" t="s">
        <v>149</v>
      </c>
      <c r="D2684" t="s">
        <v>159</v>
      </c>
      <c r="E2684" t="s">
        <v>162</v>
      </c>
      <c r="G2684" t="s">
        <v>1</v>
      </c>
      <c r="K2684" t="s">
        <v>185</v>
      </c>
      <c r="L2684" t="s">
        <v>122</v>
      </c>
      <c r="M2684" s="14">
        <v>44342</v>
      </c>
      <c r="N2684" s="14">
        <v>44342</v>
      </c>
      <c r="O2684">
        <v>0</v>
      </c>
      <c r="P2684">
        <v>181.32</v>
      </c>
      <c r="R2684">
        <v>2110672000</v>
      </c>
      <c r="S2684">
        <v>161300000</v>
      </c>
      <c r="V2684" t="s">
        <v>160</v>
      </c>
      <c r="W2684" t="s">
        <v>192</v>
      </c>
      <c r="X2684" t="s">
        <v>161</v>
      </c>
      <c r="Y2684">
        <v>5</v>
      </c>
      <c r="Z2684">
        <v>5</v>
      </c>
      <c r="AA2684">
        <v>2021</v>
      </c>
      <c r="AB2684">
        <v>181.32</v>
      </c>
      <c r="AC2684" t="s">
        <v>11</v>
      </c>
      <c r="AD2684" t="s">
        <v>72</v>
      </c>
      <c r="AE2684">
        <v>2021</v>
      </c>
      <c r="AF2684">
        <v>2021</v>
      </c>
      <c r="AU2684"/>
    </row>
    <row r="2685" spans="1:47" x14ac:dyDescent="0.35">
      <c r="A2685" t="s">
        <v>160</v>
      </c>
      <c r="B2685" t="s">
        <v>26</v>
      </c>
      <c r="C2685" t="s">
        <v>149</v>
      </c>
      <c r="D2685" t="s">
        <v>159</v>
      </c>
      <c r="E2685" t="s">
        <v>162</v>
      </c>
      <c r="G2685" t="s">
        <v>1</v>
      </c>
      <c r="K2685" t="s">
        <v>185</v>
      </c>
      <c r="L2685" t="s">
        <v>122</v>
      </c>
      <c r="M2685" s="14">
        <v>44342</v>
      </c>
      <c r="N2685" s="14">
        <v>44342</v>
      </c>
      <c r="O2685">
        <v>0</v>
      </c>
      <c r="P2685">
        <v>70814.899999999994</v>
      </c>
      <c r="R2685">
        <v>2110672000</v>
      </c>
      <c r="S2685">
        <v>161100000</v>
      </c>
      <c r="V2685" t="s">
        <v>160</v>
      </c>
      <c r="W2685" t="s">
        <v>212</v>
      </c>
      <c r="X2685" t="s">
        <v>161</v>
      </c>
      <c r="Y2685">
        <v>5</v>
      </c>
      <c r="Z2685">
        <v>5</v>
      </c>
      <c r="AA2685">
        <v>2021</v>
      </c>
      <c r="AB2685">
        <v>70814.899999999994</v>
      </c>
      <c r="AC2685" t="s">
        <v>11</v>
      </c>
      <c r="AD2685" t="s">
        <v>72</v>
      </c>
      <c r="AE2685">
        <v>2021</v>
      </c>
      <c r="AF2685">
        <v>2021</v>
      </c>
      <c r="AU2685"/>
    </row>
    <row r="2686" spans="1:47" x14ac:dyDescent="0.35">
      <c r="A2686" t="s">
        <v>188</v>
      </c>
      <c r="B2686" t="s">
        <v>31</v>
      </c>
      <c r="C2686" t="s">
        <v>149</v>
      </c>
      <c r="D2686" t="s">
        <v>159</v>
      </c>
      <c r="E2686" t="s">
        <v>162</v>
      </c>
      <c r="G2686" t="s">
        <v>1</v>
      </c>
      <c r="K2686" t="s">
        <v>185</v>
      </c>
      <c r="L2686" t="s">
        <v>122</v>
      </c>
      <c r="M2686" s="14">
        <v>44342</v>
      </c>
      <c r="N2686" s="14">
        <v>44342</v>
      </c>
      <c r="O2686">
        <v>0</v>
      </c>
      <c r="P2686">
        <v>1305.57</v>
      </c>
      <c r="R2686">
        <v>2111070000</v>
      </c>
      <c r="S2686">
        <v>161900000</v>
      </c>
      <c r="V2686" t="s">
        <v>188</v>
      </c>
      <c r="W2686" t="s">
        <v>199</v>
      </c>
      <c r="X2686" t="s">
        <v>190</v>
      </c>
      <c r="Y2686">
        <v>5</v>
      </c>
      <c r="Z2686">
        <v>5</v>
      </c>
      <c r="AA2686">
        <v>2021</v>
      </c>
      <c r="AB2686">
        <v>1305.57</v>
      </c>
      <c r="AC2686" t="s">
        <v>11</v>
      </c>
      <c r="AD2686" t="s">
        <v>72</v>
      </c>
      <c r="AE2686">
        <v>2021</v>
      </c>
      <c r="AF2686">
        <v>2021</v>
      </c>
      <c r="AU2686"/>
    </row>
    <row r="2687" spans="1:47" x14ac:dyDescent="0.35">
      <c r="A2687" t="s">
        <v>118</v>
      </c>
      <c r="B2687" t="s">
        <v>46</v>
      </c>
      <c r="C2687" t="s">
        <v>149</v>
      </c>
      <c r="D2687" t="s">
        <v>150</v>
      </c>
      <c r="E2687" t="s">
        <v>121</v>
      </c>
      <c r="G2687" t="s">
        <v>1</v>
      </c>
      <c r="H2687" t="s">
        <v>206</v>
      </c>
      <c r="K2687" t="s">
        <v>185</v>
      </c>
      <c r="L2687" t="s">
        <v>122</v>
      </c>
      <c r="M2687" s="14">
        <v>44342</v>
      </c>
      <c r="N2687" s="14">
        <v>44342</v>
      </c>
      <c r="O2687">
        <v>0</v>
      </c>
      <c r="P2687">
        <v>-4285.71</v>
      </c>
      <c r="R2687">
        <v>2221513000</v>
      </c>
      <c r="S2687">
        <v>161001000</v>
      </c>
      <c r="V2687" t="s">
        <v>118</v>
      </c>
      <c r="W2687" t="s">
        <v>195</v>
      </c>
      <c r="X2687" t="s">
        <v>119</v>
      </c>
      <c r="Y2687">
        <v>5</v>
      </c>
      <c r="Z2687">
        <v>5</v>
      </c>
      <c r="AA2687">
        <v>2021</v>
      </c>
      <c r="AB2687">
        <v>4285.71</v>
      </c>
      <c r="AC2687" t="s">
        <v>11</v>
      </c>
      <c r="AD2687" t="s">
        <v>16</v>
      </c>
      <c r="AE2687">
        <v>2021</v>
      </c>
      <c r="AF2687">
        <v>2021</v>
      </c>
      <c r="AU2687"/>
    </row>
    <row r="2688" spans="1:47" x14ac:dyDescent="0.35">
      <c r="A2688" t="s">
        <v>148</v>
      </c>
      <c r="C2688" t="s">
        <v>149</v>
      </c>
      <c r="D2688" t="s">
        <v>150</v>
      </c>
      <c r="E2688" t="s">
        <v>121</v>
      </c>
      <c r="I2688" t="s">
        <v>1</v>
      </c>
      <c r="J2688" t="s">
        <v>6</v>
      </c>
      <c r="K2688" t="s">
        <v>185</v>
      </c>
      <c r="L2688" t="s">
        <v>122</v>
      </c>
      <c r="M2688" s="14">
        <v>44330</v>
      </c>
      <c r="N2688" s="14">
        <v>44342</v>
      </c>
      <c r="P2688">
        <v>11887.24</v>
      </c>
      <c r="X2688" t="s">
        <v>152</v>
      </c>
      <c r="Y2688">
        <v>5</v>
      </c>
      <c r="Z2688">
        <v>5</v>
      </c>
      <c r="AA2688">
        <v>2021</v>
      </c>
      <c r="AB2688">
        <v>0</v>
      </c>
      <c r="AC2688" t="s">
        <v>8</v>
      </c>
      <c r="AD2688" t="s">
        <v>8</v>
      </c>
      <c r="AE2688">
        <v>2021</v>
      </c>
      <c r="AF2688">
        <v>2021</v>
      </c>
      <c r="AU2688"/>
    </row>
    <row r="2689" spans="1:47" x14ac:dyDescent="0.35">
      <c r="A2689" t="s">
        <v>130</v>
      </c>
      <c r="C2689" t="s">
        <v>149</v>
      </c>
      <c r="D2689" t="s">
        <v>150</v>
      </c>
      <c r="E2689" t="s">
        <v>121</v>
      </c>
      <c r="J2689" t="s">
        <v>6</v>
      </c>
      <c r="K2689" t="s">
        <v>185</v>
      </c>
      <c r="L2689" t="s">
        <v>122</v>
      </c>
      <c r="M2689" s="14">
        <v>44330</v>
      </c>
      <c r="N2689" s="14">
        <v>44342</v>
      </c>
      <c r="P2689">
        <v>37709.35</v>
      </c>
      <c r="X2689" t="s">
        <v>119</v>
      </c>
      <c r="Y2689">
        <v>5</v>
      </c>
      <c r="Z2689">
        <v>5</v>
      </c>
      <c r="AA2689">
        <v>2021</v>
      </c>
      <c r="AB2689">
        <v>0</v>
      </c>
      <c r="AC2689" t="s">
        <v>8</v>
      </c>
      <c r="AD2689" t="s">
        <v>8</v>
      </c>
      <c r="AE2689">
        <v>2021</v>
      </c>
      <c r="AF2689">
        <v>2021</v>
      </c>
      <c r="AU2689"/>
    </row>
    <row r="2690" spans="1:47" x14ac:dyDescent="0.35">
      <c r="A2690" t="s">
        <v>148</v>
      </c>
      <c r="C2690" t="s">
        <v>149</v>
      </c>
      <c r="D2690" t="s">
        <v>150</v>
      </c>
      <c r="E2690" t="s">
        <v>121</v>
      </c>
      <c r="J2690" t="s">
        <v>6</v>
      </c>
      <c r="K2690" t="s">
        <v>185</v>
      </c>
      <c r="L2690" t="s">
        <v>122</v>
      </c>
      <c r="M2690" s="14">
        <v>44330</v>
      </c>
      <c r="N2690" s="14">
        <v>44342</v>
      </c>
      <c r="P2690">
        <v>969529.93</v>
      </c>
      <c r="X2690" t="s">
        <v>152</v>
      </c>
      <c r="Y2690">
        <v>5</v>
      </c>
      <c r="Z2690">
        <v>5</v>
      </c>
      <c r="AA2690">
        <v>2021</v>
      </c>
      <c r="AB2690">
        <v>0</v>
      </c>
      <c r="AC2690" t="s">
        <v>8</v>
      </c>
      <c r="AD2690" t="s">
        <v>8</v>
      </c>
      <c r="AE2690">
        <v>2021</v>
      </c>
      <c r="AF2690">
        <v>2021</v>
      </c>
      <c r="AU2690"/>
    </row>
    <row r="2691" spans="1:47" x14ac:dyDescent="0.35">
      <c r="A2691" t="s">
        <v>145</v>
      </c>
      <c r="C2691" t="s">
        <v>149</v>
      </c>
      <c r="D2691" t="s">
        <v>150</v>
      </c>
      <c r="E2691" t="s">
        <v>121</v>
      </c>
      <c r="J2691" t="s">
        <v>5</v>
      </c>
      <c r="K2691" t="s">
        <v>185</v>
      </c>
      <c r="L2691" t="s">
        <v>122</v>
      </c>
      <c r="M2691" s="14">
        <v>44328</v>
      </c>
      <c r="N2691" s="14">
        <v>44342</v>
      </c>
      <c r="P2691">
        <v>3741.53</v>
      </c>
      <c r="X2691" t="s">
        <v>144</v>
      </c>
      <c r="Y2691">
        <v>5</v>
      </c>
      <c r="Z2691">
        <v>5</v>
      </c>
      <c r="AA2691">
        <v>2021</v>
      </c>
      <c r="AB2691">
        <v>0</v>
      </c>
      <c r="AC2691" t="s">
        <v>8</v>
      </c>
      <c r="AD2691" t="s">
        <v>8</v>
      </c>
      <c r="AE2691">
        <v>2021</v>
      </c>
      <c r="AF2691">
        <v>2021</v>
      </c>
      <c r="AU2691"/>
    </row>
    <row r="2692" spans="1:47" x14ac:dyDescent="0.35">
      <c r="A2692" t="s">
        <v>174</v>
      </c>
      <c r="C2692" t="s">
        <v>149</v>
      </c>
      <c r="D2692" t="s">
        <v>150</v>
      </c>
      <c r="E2692" t="s">
        <v>121</v>
      </c>
      <c r="I2692" t="s">
        <v>1</v>
      </c>
      <c r="J2692" t="s">
        <v>5</v>
      </c>
      <c r="K2692" t="s">
        <v>185</v>
      </c>
      <c r="L2692" t="s">
        <v>122</v>
      </c>
      <c r="M2692" s="14">
        <v>44329</v>
      </c>
      <c r="N2692" s="14">
        <v>44342</v>
      </c>
      <c r="P2692">
        <v>98512.46</v>
      </c>
      <c r="X2692" t="s">
        <v>157</v>
      </c>
      <c r="Y2692">
        <v>5</v>
      </c>
      <c r="Z2692">
        <v>5</v>
      </c>
      <c r="AA2692">
        <v>2021</v>
      </c>
      <c r="AB2692">
        <v>0</v>
      </c>
      <c r="AC2692" t="s">
        <v>8</v>
      </c>
      <c r="AD2692" t="s">
        <v>8</v>
      </c>
      <c r="AE2692">
        <v>2021</v>
      </c>
      <c r="AF2692">
        <v>2021</v>
      </c>
      <c r="AU2692"/>
    </row>
    <row r="2693" spans="1:47" x14ac:dyDescent="0.35">
      <c r="A2693" t="s">
        <v>183</v>
      </c>
      <c r="C2693" t="s">
        <v>149</v>
      </c>
      <c r="D2693" t="s">
        <v>150</v>
      </c>
      <c r="E2693" t="s">
        <v>121</v>
      </c>
      <c r="J2693" t="s">
        <v>6</v>
      </c>
      <c r="K2693" t="s">
        <v>185</v>
      </c>
      <c r="L2693" t="s">
        <v>122</v>
      </c>
      <c r="M2693" s="14">
        <v>44330</v>
      </c>
      <c r="N2693" s="14">
        <v>44342</v>
      </c>
      <c r="P2693">
        <v>40255.879999999997</v>
      </c>
      <c r="X2693" t="s">
        <v>140</v>
      </c>
      <c r="Y2693">
        <v>5</v>
      </c>
      <c r="Z2693">
        <v>5</v>
      </c>
      <c r="AA2693">
        <v>2021</v>
      </c>
      <c r="AB2693">
        <v>0</v>
      </c>
      <c r="AC2693" t="s">
        <v>8</v>
      </c>
      <c r="AD2693" t="s">
        <v>8</v>
      </c>
      <c r="AE2693">
        <v>2021</v>
      </c>
      <c r="AF2693">
        <v>2021</v>
      </c>
      <c r="AU2693"/>
    </row>
    <row r="2694" spans="1:47" x14ac:dyDescent="0.35">
      <c r="A2694" t="s">
        <v>125</v>
      </c>
      <c r="C2694" t="s">
        <v>149</v>
      </c>
      <c r="D2694" t="s">
        <v>150</v>
      </c>
      <c r="E2694" t="s">
        <v>162</v>
      </c>
      <c r="K2694" t="s">
        <v>185</v>
      </c>
      <c r="L2694" t="s">
        <v>122</v>
      </c>
      <c r="M2694" s="14">
        <v>44342</v>
      </c>
      <c r="N2694" s="14">
        <v>44342</v>
      </c>
      <c r="P2694">
        <v>1314440.82</v>
      </c>
      <c r="X2694" t="s">
        <v>124</v>
      </c>
      <c r="Y2694">
        <v>5</v>
      </c>
      <c r="Z2694">
        <v>5</v>
      </c>
      <c r="AA2694">
        <v>2021</v>
      </c>
      <c r="AB2694">
        <v>0</v>
      </c>
      <c r="AC2694" t="s">
        <v>8</v>
      </c>
      <c r="AD2694" t="s">
        <v>8</v>
      </c>
      <c r="AE2694">
        <v>2021</v>
      </c>
      <c r="AF2694">
        <v>2021</v>
      </c>
      <c r="AU2694"/>
    </row>
    <row r="2695" spans="1:47" x14ac:dyDescent="0.35">
      <c r="A2695" t="s">
        <v>148</v>
      </c>
      <c r="C2695" t="s">
        <v>149</v>
      </c>
      <c r="D2695" t="s">
        <v>150</v>
      </c>
      <c r="E2695" t="s">
        <v>121</v>
      </c>
      <c r="J2695" t="s">
        <v>5</v>
      </c>
      <c r="K2695" t="s">
        <v>185</v>
      </c>
      <c r="L2695" t="s">
        <v>122</v>
      </c>
      <c r="M2695" s="14">
        <v>44329</v>
      </c>
      <c r="N2695" s="14">
        <v>44342</v>
      </c>
      <c r="P2695">
        <v>78820.210000000006</v>
      </c>
      <c r="X2695" t="s">
        <v>152</v>
      </c>
      <c r="Y2695">
        <v>5</v>
      </c>
      <c r="Z2695">
        <v>5</v>
      </c>
      <c r="AA2695">
        <v>2021</v>
      </c>
      <c r="AB2695">
        <v>0</v>
      </c>
      <c r="AC2695" t="s">
        <v>8</v>
      </c>
      <c r="AD2695" t="s">
        <v>8</v>
      </c>
      <c r="AE2695">
        <v>2021</v>
      </c>
      <c r="AF2695">
        <v>2021</v>
      </c>
      <c r="AU2695"/>
    </row>
    <row r="2696" spans="1:47" x14ac:dyDescent="0.35">
      <c r="A2696" t="s">
        <v>171</v>
      </c>
      <c r="C2696" t="s">
        <v>149</v>
      </c>
      <c r="D2696" t="s">
        <v>150</v>
      </c>
      <c r="E2696" t="s">
        <v>121</v>
      </c>
      <c r="J2696" t="s">
        <v>6</v>
      </c>
      <c r="K2696" t="s">
        <v>185</v>
      </c>
      <c r="L2696" t="s">
        <v>122</v>
      </c>
      <c r="M2696" s="14">
        <v>44330</v>
      </c>
      <c r="N2696" s="14">
        <v>44342</v>
      </c>
      <c r="P2696">
        <v>73984.23</v>
      </c>
      <c r="X2696" t="s">
        <v>137</v>
      </c>
      <c r="Y2696">
        <v>5</v>
      </c>
      <c r="Z2696">
        <v>5</v>
      </c>
      <c r="AA2696">
        <v>2021</v>
      </c>
      <c r="AB2696">
        <v>0</v>
      </c>
      <c r="AC2696" t="s">
        <v>8</v>
      </c>
      <c r="AD2696" t="s">
        <v>8</v>
      </c>
      <c r="AE2696">
        <v>2021</v>
      </c>
      <c r="AF2696">
        <v>2021</v>
      </c>
      <c r="AU2696"/>
    </row>
    <row r="2697" spans="1:47" x14ac:dyDescent="0.35">
      <c r="A2697" t="s">
        <v>160</v>
      </c>
      <c r="B2697" t="s">
        <v>35</v>
      </c>
      <c r="C2697" t="s">
        <v>149</v>
      </c>
      <c r="D2697" t="s">
        <v>159</v>
      </c>
      <c r="E2697" t="s">
        <v>162</v>
      </c>
      <c r="G2697" t="s">
        <v>1</v>
      </c>
      <c r="K2697" t="s">
        <v>185</v>
      </c>
      <c r="L2697" t="s">
        <v>122</v>
      </c>
      <c r="M2697" s="14">
        <v>44342</v>
      </c>
      <c r="N2697" s="14">
        <v>44342</v>
      </c>
      <c r="O2697">
        <v>0</v>
      </c>
      <c r="P2697">
        <v>636.07000000000005</v>
      </c>
      <c r="R2697">
        <v>2110672000</v>
      </c>
      <c r="S2697">
        <v>161020000</v>
      </c>
      <c r="V2697" t="s">
        <v>160</v>
      </c>
      <c r="W2697" t="s">
        <v>194</v>
      </c>
      <c r="X2697" t="s">
        <v>161</v>
      </c>
      <c r="Y2697">
        <v>5</v>
      </c>
      <c r="Z2697">
        <v>5</v>
      </c>
      <c r="AA2697">
        <v>2021</v>
      </c>
      <c r="AB2697">
        <v>636.07000000000005</v>
      </c>
      <c r="AC2697" t="s">
        <v>11</v>
      </c>
      <c r="AD2697" t="s">
        <v>72</v>
      </c>
      <c r="AE2697">
        <v>2021</v>
      </c>
      <c r="AF2697">
        <v>2021</v>
      </c>
      <c r="AU2697"/>
    </row>
    <row r="2698" spans="1:47" x14ac:dyDescent="0.35">
      <c r="A2698" t="s">
        <v>160</v>
      </c>
      <c r="B2698" t="s">
        <v>35</v>
      </c>
      <c r="C2698" t="s">
        <v>149</v>
      </c>
      <c r="D2698" t="s">
        <v>159</v>
      </c>
      <c r="E2698" t="s">
        <v>162</v>
      </c>
      <c r="G2698" t="s">
        <v>1</v>
      </c>
      <c r="K2698" t="s">
        <v>185</v>
      </c>
      <c r="L2698" t="s">
        <v>122</v>
      </c>
      <c r="M2698" s="14">
        <v>44342</v>
      </c>
      <c r="N2698" s="14">
        <v>44342</v>
      </c>
      <c r="O2698">
        <v>0</v>
      </c>
      <c r="P2698">
        <v>8198.18</v>
      </c>
      <c r="R2698">
        <v>2110672000</v>
      </c>
      <c r="S2698">
        <v>161020000</v>
      </c>
      <c r="V2698" t="s">
        <v>160</v>
      </c>
      <c r="W2698" t="s">
        <v>194</v>
      </c>
      <c r="X2698" t="s">
        <v>161</v>
      </c>
      <c r="Y2698">
        <v>5</v>
      </c>
      <c r="Z2698">
        <v>5</v>
      </c>
      <c r="AA2698">
        <v>2021</v>
      </c>
      <c r="AB2698">
        <v>8198.18</v>
      </c>
      <c r="AC2698" t="s">
        <v>11</v>
      </c>
      <c r="AD2698" t="s">
        <v>72</v>
      </c>
      <c r="AE2698">
        <v>2021</v>
      </c>
      <c r="AF2698">
        <v>2021</v>
      </c>
      <c r="AU2698"/>
    </row>
    <row r="2699" spans="1:47" x14ac:dyDescent="0.35">
      <c r="A2699" t="s">
        <v>130</v>
      </c>
      <c r="B2699" t="s">
        <v>34</v>
      </c>
      <c r="C2699" t="s">
        <v>149</v>
      </c>
      <c r="D2699" t="s">
        <v>150</v>
      </c>
      <c r="E2699" t="s">
        <v>121</v>
      </c>
      <c r="G2699" t="s">
        <v>1</v>
      </c>
      <c r="H2699" t="s">
        <v>206</v>
      </c>
      <c r="K2699" t="s">
        <v>185</v>
      </c>
      <c r="L2699" t="s">
        <v>122</v>
      </c>
      <c r="M2699" s="14">
        <v>44343</v>
      </c>
      <c r="N2699" s="14">
        <v>44343</v>
      </c>
      <c r="O2699">
        <v>0</v>
      </c>
      <c r="P2699">
        <v>-9150.07</v>
      </c>
      <c r="R2699">
        <v>2221511000</v>
      </c>
      <c r="S2699">
        <v>161001000</v>
      </c>
      <c r="V2699" t="s">
        <v>130</v>
      </c>
      <c r="W2699" t="s">
        <v>195</v>
      </c>
      <c r="X2699" t="s">
        <v>119</v>
      </c>
      <c r="Y2699">
        <v>5</v>
      </c>
      <c r="Z2699">
        <v>5</v>
      </c>
      <c r="AA2699">
        <v>2021</v>
      </c>
      <c r="AB2699">
        <v>9150.07</v>
      </c>
      <c r="AC2699" t="s">
        <v>11</v>
      </c>
      <c r="AD2699" t="s">
        <v>11</v>
      </c>
      <c r="AE2699">
        <v>2021</v>
      </c>
      <c r="AF2699">
        <v>2021</v>
      </c>
      <c r="AU2699"/>
    </row>
    <row r="2700" spans="1:47" x14ac:dyDescent="0.35">
      <c r="A2700" t="s">
        <v>160</v>
      </c>
      <c r="B2700" t="s">
        <v>25</v>
      </c>
      <c r="C2700" t="s">
        <v>149</v>
      </c>
      <c r="D2700" t="s">
        <v>159</v>
      </c>
      <c r="E2700" t="s">
        <v>162</v>
      </c>
      <c r="G2700" t="s">
        <v>1</v>
      </c>
      <c r="K2700" t="s">
        <v>185</v>
      </c>
      <c r="L2700" t="s">
        <v>122</v>
      </c>
      <c r="M2700" s="14">
        <v>44343</v>
      </c>
      <c r="N2700" s="14">
        <v>44343</v>
      </c>
      <c r="O2700">
        <v>0</v>
      </c>
      <c r="P2700">
        <v>192.51</v>
      </c>
      <c r="R2700">
        <v>2110672000</v>
      </c>
      <c r="S2700">
        <v>161600000</v>
      </c>
      <c r="V2700" t="s">
        <v>160</v>
      </c>
      <c r="W2700" t="s">
        <v>198</v>
      </c>
      <c r="X2700" t="s">
        <v>161</v>
      </c>
      <c r="Y2700">
        <v>5</v>
      </c>
      <c r="Z2700">
        <v>5</v>
      </c>
      <c r="AA2700">
        <v>2021</v>
      </c>
      <c r="AB2700">
        <v>192.51</v>
      </c>
      <c r="AC2700" t="s">
        <v>11</v>
      </c>
      <c r="AD2700" t="s">
        <v>72</v>
      </c>
      <c r="AE2700">
        <v>2021</v>
      </c>
      <c r="AF2700">
        <v>2021</v>
      </c>
      <c r="AU2700"/>
    </row>
    <row r="2701" spans="1:47" x14ac:dyDescent="0.35">
      <c r="A2701" t="s">
        <v>133</v>
      </c>
      <c r="B2701" t="s">
        <v>41</v>
      </c>
      <c r="C2701" t="s">
        <v>149</v>
      </c>
      <c r="D2701" t="s">
        <v>150</v>
      </c>
      <c r="E2701" t="s">
        <v>121</v>
      </c>
      <c r="G2701" t="s">
        <v>1</v>
      </c>
      <c r="H2701" t="s">
        <v>206</v>
      </c>
      <c r="K2701" t="s">
        <v>185</v>
      </c>
      <c r="L2701" t="s">
        <v>122</v>
      </c>
      <c r="M2701" s="14">
        <v>44343</v>
      </c>
      <c r="N2701" s="14">
        <v>44343</v>
      </c>
      <c r="O2701">
        <v>0</v>
      </c>
      <c r="P2701">
        <v>-76940.679999999993</v>
      </c>
      <c r="R2701">
        <v>2220110000</v>
      </c>
      <c r="S2701">
        <v>161001000</v>
      </c>
      <c r="V2701" t="s">
        <v>133</v>
      </c>
      <c r="W2701" t="s">
        <v>195</v>
      </c>
      <c r="X2701" t="s">
        <v>134</v>
      </c>
      <c r="Y2701">
        <v>5</v>
      </c>
      <c r="Z2701">
        <v>5</v>
      </c>
      <c r="AA2701">
        <v>2021</v>
      </c>
      <c r="AB2701">
        <v>76940.679999999993</v>
      </c>
      <c r="AC2701" t="s">
        <v>11</v>
      </c>
      <c r="AD2701" t="s">
        <v>246</v>
      </c>
      <c r="AE2701">
        <v>2021</v>
      </c>
      <c r="AF2701">
        <v>2021</v>
      </c>
      <c r="AU2701"/>
    </row>
    <row r="2702" spans="1:47" x14ac:dyDescent="0.35">
      <c r="A2702" t="s">
        <v>133</v>
      </c>
      <c r="B2702" t="s">
        <v>42</v>
      </c>
      <c r="C2702" t="s">
        <v>149</v>
      </c>
      <c r="D2702" t="s">
        <v>150</v>
      </c>
      <c r="E2702" t="s">
        <v>121</v>
      </c>
      <c r="G2702" t="s">
        <v>1</v>
      </c>
      <c r="H2702" t="s">
        <v>206</v>
      </c>
      <c r="K2702" t="s">
        <v>185</v>
      </c>
      <c r="L2702" t="s">
        <v>122</v>
      </c>
      <c r="M2702" s="14">
        <v>44343</v>
      </c>
      <c r="N2702" s="14">
        <v>44343</v>
      </c>
      <c r="O2702">
        <v>0</v>
      </c>
      <c r="P2702">
        <v>-378462.71</v>
      </c>
      <c r="R2702">
        <v>2220120000</v>
      </c>
      <c r="S2702">
        <v>161001000</v>
      </c>
      <c r="V2702" t="s">
        <v>133</v>
      </c>
      <c r="W2702" t="s">
        <v>195</v>
      </c>
      <c r="X2702" t="s">
        <v>134</v>
      </c>
      <c r="Y2702">
        <v>5</v>
      </c>
      <c r="Z2702">
        <v>5</v>
      </c>
      <c r="AA2702">
        <v>2021</v>
      </c>
      <c r="AB2702">
        <v>378462.71</v>
      </c>
      <c r="AC2702" t="s">
        <v>11</v>
      </c>
      <c r="AD2702" t="s">
        <v>246</v>
      </c>
      <c r="AE2702">
        <v>2021</v>
      </c>
      <c r="AF2702">
        <v>2021</v>
      </c>
      <c r="AU2702"/>
    </row>
    <row r="2703" spans="1:47" x14ac:dyDescent="0.35">
      <c r="A2703" t="s">
        <v>188</v>
      </c>
      <c r="B2703" t="s">
        <v>31</v>
      </c>
      <c r="C2703" t="s">
        <v>149</v>
      </c>
      <c r="D2703" t="s">
        <v>159</v>
      </c>
      <c r="E2703" t="s">
        <v>162</v>
      </c>
      <c r="G2703" t="s">
        <v>1</v>
      </c>
      <c r="K2703" t="s">
        <v>185</v>
      </c>
      <c r="L2703" t="s">
        <v>122</v>
      </c>
      <c r="M2703" s="14">
        <v>44343</v>
      </c>
      <c r="N2703" s="14">
        <v>44343</v>
      </c>
      <c r="O2703">
        <v>0</v>
      </c>
      <c r="P2703">
        <v>1033.83</v>
      </c>
      <c r="R2703">
        <v>2111070000</v>
      </c>
      <c r="S2703">
        <v>161004000</v>
      </c>
      <c r="V2703" t="s">
        <v>188</v>
      </c>
      <c r="W2703" t="s">
        <v>241</v>
      </c>
      <c r="X2703" t="s">
        <v>190</v>
      </c>
      <c r="Y2703">
        <v>5</v>
      </c>
      <c r="Z2703">
        <v>5</v>
      </c>
      <c r="AA2703">
        <v>2021</v>
      </c>
      <c r="AB2703">
        <v>1033.83</v>
      </c>
      <c r="AC2703" t="s">
        <v>11</v>
      </c>
      <c r="AD2703" t="s">
        <v>72</v>
      </c>
      <c r="AE2703">
        <v>2021</v>
      </c>
      <c r="AF2703">
        <v>2021</v>
      </c>
      <c r="AU2703"/>
    </row>
    <row r="2704" spans="1:47" x14ac:dyDescent="0.35">
      <c r="A2704" t="s">
        <v>193</v>
      </c>
      <c r="B2704" t="s">
        <v>29</v>
      </c>
      <c r="C2704" t="s">
        <v>149</v>
      </c>
      <c r="D2704" t="s">
        <v>159</v>
      </c>
      <c r="E2704" t="s">
        <v>162</v>
      </c>
      <c r="G2704" t="s">
        <v>1</v>
      </c>
      <c r="K2704" t="s">
        <v>185</v>
      </c>
      <c r="L2704" t="s">
        <v>122</v>
      </c>
      <c r="M2704" s="14">
        <v>44343</v>
      </c>
      <c r="N2704" s="14">
        <v>44343</v>
      </c>
      <c r="O2704">
        <v>0</v>
      </c>
      <c r="P2704">
        <v>476.19</v>
      </c>
      <c r="R2704">
        <v>2110700000</v>
      </c>
      <c r="S2704">
        <v>161020000</v>
      </c>
      <c r="V2704" t="s">
        <v>193</v>
      </c>
      <c r="W2704" t="s">
        <v>194</v>
      </c>
      <c r="X2704" t="s">
        <v>161</v>
      </c>
      <c r="Y2704">
        <v>5</v>
      </c>
      <c r="Z2704">
        <v>5</v>
      </c>
      <c r="AA2704">
        <v>2021</v>
      </c>
      <c r="AB2704">
        <v>476.19</v>
      </c>
      <c r="AC2704" t="s">
        <v>11</v>
      </c>
      <c r="AD2704" t="s">
        <v>72</v>
      </c>
      <c r="AE2704">
        <v>2021</v>
      </c>
      <c r="AF2704">
        <v>2021</v>
      </c>
      <c r="AU2704"/>
    </row>
    <row r="2705" spans="1:47" x14ac:dyDescent="0.35">
      <c r="A2705" t="s">
        <v>160</v>
      </c>
      <c r="B2705" t="s">
        <v>25</v>
      </c>
      <c r="C2705" t="s">
        <v>149</v>
      </c>
      <c r="D2705" t="s">
        <v>159</v>
      </c>
      <c r="E2705" t="s">
        <v>162</v>
      </c>
      <c r="G2705" t="s">
        <v>1</v>
      </c>
      <c r="K2705" t="s">
        <v>185</v>
      </c>
      <c r="L2705" t="s">
        <v>122</v>
      </c>
      <c r="M2705" s="14">
        <v>44343</v>
      </c>
      <c r="N2705" s="14">
        <v>44343</v>
      </c>
      <c r="O2705">
        <v>0</v>
      </c>
      <c r="P2705">
        <v>145.27000000000001</v>
      </c>
      <c r="R2705">
        <v>2110672000</v>
      </c>
      <c r="S2705">
        <v>161300000</v>
      </c>
      <c r="V2705" t="s">
        <v>160</v>
      </c>
      <c r="W2705" t="s">
        <v>192</v>
      </c>
      <c r="X2705" t="s">
        <v>161</v>
      </c>
      <c r="Y2705">
        <v>5</v>
      </c>
      <c r="Z2705">
        <v>5</v>
      </c>
      <c r="AA2705">
        <v>2021</v>
      </c>
      <c r="AB2705">
        <v>145.27000000000001</v>
      </c>
      <c r="AC2705" t="s">
        <v>11</v>
      </c>
      <c r="AD2705" t="s">
        <v>72</v>
      </c>
      <c r="AE2705">
        <v>2021</v>
      </c>
      <c r="AF2705">
        <v>2021</v>
      </c>
      <c r="AU2705"/>
    </row>
    <row r="2706" spans="1:47" x14ac:dyDescent="0.35">
      <c r="A2706" t="s">
        <v>133</v>
      </c>
      <c r="B2706" t="s">
        <v>43</v>
      </c>
      <c r="C2706" t="s">
        <v>149</v>
      </c>
      <c r="D2706" t="s">
        <v>150</v>
      </c>
      <c r="E2706" t="s">
        <v>121</v>
      </c>
      <c r="G2706" t="s">
        <v>1</v>
      </c>
      <c r="H2706" t="s">
        <v>206</v>
      </c>
      <c r="K2706" t="s">
        <v>185</v>
      </c>
      <c r="L2706" t="s">
        <v>122</v>
      </c>
      <c r="M2706" s="14">
        <v>44343</v>
      </c>
      <c r="N2706" s="14">
        <v>44343</v>
      </c>
      <c r="O2706">
        <v>0</v>
      </c>
      <c r="P2706">
        <v>-5890.87</v>
      </c>
      <c r="R2706">
        <v>2220130000</v>
      </c>
      <c r="S2706">
        <v>161001000</v>
      </c>
      <c r="V2706" t="s">
        <v>133</v>
      </c>
      <c r="W2706" t="s">
        <v>195</v>
      </c>
      <c r="X2706" t="s">
        <v>134</v>
      </c>
      <c r="Y2706">
        <v>5</v>
      </c>
      <c r="Z2706">
        <v>5</v>
      </c>
      <c r="AA2706">
        <v>2021</v>
      </c>
      <c r="AB2706">
        <v>5890.87</v>
      </c>
      <c r="AC2706" t="s">
        <v>11</v>
      </c>
      <c r="AD2706" t="s">
        <v>246</v>
      </c>
      <c r="AE2706">
        <v>2021</v>
      </c>
      <c r="AF2706">
        <v>2021</v>
      </c>
      <c r="AU2706"/>
    </row>
    <row r="2707" spans="1:47" x14ac:dyDescent="0.35">
      <c r="A2707" t="s">
        <v>128</v>
      </c>
      <c r="C2707" t="s">
        <v>149</v>
      </c>
      <c r="D2707" t="s">
        <v>150</v>
      </c>
      <c r="E2707" t="s">
        <v>121</v>
      </c>
      <c r="I2707" t="s">
        <v>1</v>
      </c>
      <c r="J2707" t="s">
        <v>6</v>
      </c>
      <c r="K2707" t="s">
        <v>185</v>
      </c>
      <c r="L2707" t="s">
        <v>122</v>
      </c>
      <c r="M2707" s="14">
        <v>44330</v>
      </c>
      <c r="N2707" s="14">
        <v>44343</v>
      </c>
      <c r="P2707">
        <v>39385.370000000003</v>
      </c>
      <c r="X2707" t="s">
        <v>119</v>
      </c>
      <c r="Y2707">
        <v>5</v>
      </c>
      <c r="Z2707">
        <v>5</v>
      </c>
      <c r="AA2707">
        <v>2021</v>
      </c>
      <c r="AB2707">
        <v>0</v>
      </c>
      <c r="AC2707" t="s">
        <v>8</v>
      </c>
      <c r="AD2707" t="s">
        <v>8</v>
      </c>
      <c r="AE2707">
        <v>2021</v>
      </c>
      <c r="AF2707">
        <v>2021</v>
      </c>
      <c r="AU2707"/>
    </row>
    <row r="2708" spans="1:47" x14ac:dyDescent="0.35">
      <c r="A2708" t="s">
        <v>170</v>
      </c>
      <c r="C2708" t="s">
        <v>149</v>
      </c>
      <c r="D2708" t="s">
        <v>150</v>
      </c>
      <c r="E2708" t="s">
        <v>121</v>
      </c>
      <c r="J2708" t="s">
        <v>6</v>
      </c>
      <c r="K2708" t="s">
        <v>185</v>
      </c>
      <c r="L2708" t="s">
        <v>122</v>
      </c>
      <c r="M2708" s="14">
        <v>44330</v>
      </c>
      <c r="N2708" s="14">
        <v>44343</v>
      </c>
      <c r="P2708">
        <v>67577.399999999994</v>
      </c>
      <c r="X2708" t="s">
        <v>119</v>
      </c>
      <c r="Y2708">
        <v>5</v>
      </c>
      <c r="Z2708">
        <v>5</v>
      </c>
      <c r="AA2708">
        <v>2021</v>
      </c>
      <c r="AB2708">
        <v>0</v>
      </c>
      <c r="AC2708" t="s">
        <v>8</v>
      </c>
      <c r="AD2708" t="s">
        <v>8</v>
      </c>
      <c r="AE2708">
        <v>2021</v>
      </c>
      <c r="AF2708">
        <v>2021</v>
      </c>
      <c r="AU2708"/>
    </row>
    <row r="2709" spans="1:47" x14ac:dyDescent="0.35">
      <c r="A2709" t="s">
        <v>165</v>
      </c>
      <c r="C2709" t="s">
        <v>149</v>
      </c>
      <c r="D2709" t="s">
        <v>150</v>
      </c>
      <c r="E2709" t="s">
        <v>162</v>
      </c>
      <c r="K2709" t="s">
        <v>185</v>
      </c>
      <c r="L2709" t="s">
        <v>122</v>
      </c>
      <c r="M2709" s="14">
        <v>44343</v>
      </c>
      <c r="N2709" s="14">
        <v>44343</v>
      </c>
      <c r="P2709">
        <v>1216818.78</v>
      </c>
      <c r="X2709" t="s">
        <v>124</v>
      </c>
      <c r="Y2709">
        <v>5</v>
      </c>
      <c r="Z2709">
        <v>5</v>
      </c>
      <c r="AA2709">
        <v>2021</v>
      </c>
      <c r="AB2709">
        <v>0</v>
      </c>
      <c r="AC2709" t="s">
        <v>8</v>
      </c>
      <c r="AD2709" t="s">
        <v>8</v>
      </c>
      <c r="AE2709">
        <v>2021</v>
      </c>
      <c r="AF2709">
        <v>2021</v>
      </c>
      <c r="AU2709"/>
    </row>
    <row r="2710" spans="1:47" x14ac:dyDescent="0.35">
      <c r="A2710" t="s">
        <v>170</v>
      </c>
      <c r="C2710" t="s">
        <v>149</v>
      </c>
      <c r="D2710" t="s">
        <v>150</v>
      </c>
      <c r="E2710" t="s">
        <v>121</v>
      </c>
      <c r="J2710" t="s">
        <v>6</v>
      </c>
      <c r="K2710" t="s">
        <v>185</v>
      </c>
      <c r="L2710" t="s">
        <v>122</v>
      </c>
      <c r="M2710" s="14">
        <v>44330</v>
      </c>
      <c r="N2710" s="14">
        <v>44343</v>
      </c>
      <c r="P2710">
        <v>219.24</v>
      </c>
      <c r="X2710" t="s">
        <v>119</v>
      </c>
      <c r="Y2710">
        <v>5</v>
      </c>
      <c r="Z2710">
        <v>5</v>
      </c>
      <c r="AA2710">
        <v>2021</v>
      </c>
      <c r="AB2710">
        <v>0</v>
      </c>
      <c r="AC2710" t="s">
        <v>8</v>
      </c>
      <c r="AD2710" t="s">
        <v>8</v>
      </c>
      <c r="AE2710">
        <v>2021</v>
      </c>
      <c r="AF2710">
        <v>2021</v>
      </c>
      <c r="AU2710"/>
    </row>
    <row r="2711" spans="1:47" x14ac:dyDescent="0.35">
      <c r="A2711" t="s">
        <v>146</v>
      </c>
      <c r="C2711" t="s">
        <v>149</v>
      </c>
      <c r="D2711" t="s">
        <v>150</v>
      </c>
      <c r="E2711" t="s">
        <v>121</v>
      </c>
      <c r="J2711" t="s">
        <v>6</v>
      </c>
      <c r="K2711" t="s">
        <v>185</v>
      </c>
      <c r="L2711" t="s">
        <v>122</v>
      </c>
      <c r="M2711" s="14">
        <v>44330</v>
      </c>
      <c r="N2711" s="14">
        <v>44343</v>
      </c>
      <c r="P2711">
        <v>389135.23</v>
      </c>
      <c r="X2711" t="s">
        <v>147</v>
      </c>
      <c r="Y2711">
        <v>5</v>
      </c>
      <c r="Z2711">
        <v>5</v>
      </c>
      <c r="AA2711">
        <v>2021</v>
      </c>
      <c r="AB2711">
        <v>0</v>
      </c>
      <c r="AC2711" t="s">
        <v>8</v>
      </c>
      <c r="AD2711" t="s">
        <v>8</v>
      </c>
      <c r="AE2711">
        <v>2021</v>
      </c>
      <c r="AF2711">
        <v>2021</v>
      </c>
      <c r="AU2711"/>
    </row>
    <row r="2712" spans="1:47" x14ac:dyDescent="0.35">
      <c r="A2712" t="s">
        <v>128</v>
      </c>
      <c r="C2712" t="s">
        <v>149</v>
      </c>
      <c r="D2712" t="s">
        <v>150</v>
      </c>
      <c r="E2712" t="s">
        <v>121</v>
      </c>
      <c r="J2712" t="s">
        <v>6</v>
      </c>
      <c r="K2712" t="s">
        <v>185</v>
      </c>
      <c r="L2712" t="s">
        <v>122</v>
      </c>
      <c r="M2712" s="14">
        <v>44330</v>
      </c>
      <c r="N2712" s="14">
        <v>44343</v>
      </c>
      <c r="P2712">
        <v>720501.55</v>
      </c>
      <c r="X2712" t="s">
        <v>119</v>
      </c>
      <c r="Y2712">
        <v>5</v>
      </c>
      <c r="Z2712">
        <v>5</v>
      </c>
      <c r="AA2712">
        <v>2021</v>
      </c>
      <c r="AB2712">
        <v>0</v>
      </c>
      <c r="AC2712" t="s">
        <v>8</v>
      </c>
      <c r="AD2712" t="s">
        <v>8</v>
      </c>
      <c r="AE2712">
        <v>2021</v>
      </c>
      <c r="AF2712">
        <v>2021</v>
      </c>
      <c r="AU2712"/>
    </row>
    <row r="2713" spans="1:47" x14ac:dyDescent="0.35">
      <c r="A2713" t="s">
        <v>160</v>
      </c>
      <c r="B2713" t="s">
        <v>35</v>
      </c>
      <c r="C2713" t="s">
        <v>149</v>
      </c>
      <c r="D2713" t="s">
        <v>159</v>
      </c>
      <c r="E2713" t="s">
        <v>162</v>
      </c>
      <c r="G2713" t="s">
        <v>1</v>
      </c>
      <c r="K2713" t="s">
        <v>185</v>
      </c>
      <c r="L2713" t="s">
        <v>122</v>
      </c>
      <c r="M2713" s="14">
        <v>44343</v>
      </c>
      <c r="N2713" s="14">
        <v>44343</v>
      </c>
      <c r="O2713">
        <v>0</v>
      </c>
      <c r="P2713">
        <v>409.16</v>
      </c>
      <c r="R2713">
        <v>2110672000</v>
      </c>
      <c r="S2713">
        <v>161020000</v>
      </c>
      <c r="V2713" t="s">
        <v>160</v>
      </c>
      <c r="W2713" t="s">
        <v>194</v>
      </c>
      <c r="X2713" t="s">
        <v>161</v>
      </c>
      <c r="Y2713">
        <v>5</v>
      </c>
      <c r="Z2713">
        <v>5</v>
      </c>
      <c r="AA2713">
        <v>2021</v>
      </c>
      <c r="AB2713">
        <v>409.16</v>
      </c>
      <c r="AC2713" t="s">
        <v>11</v>
      </c>
      <c r="AD2713" t="s">
        <v>72</v>
      </c>
      <c r="AE2713">
        <v>2021</v>
      </c>
      <c r="AF2713">
        <v>2021</v>
      </c>
      <c r="AU2713"/>
    </row>
    <row r="2714" spans="1:47" x14ac:dyDescent="0.35">
      <c r="A2714" t="s">
        <v>160</v>
      </c>
      <c r="B2714" t="s">
        <v>50</v>
      </c>
      <c r="C2714" t="s">
        <v>149</v>
      </c>
      <c r="D2714" t="s">
        <v>159</v>
      </c>
      <c r="E2714" t="s">
        <v>162</v>
      </c>
      <c r="G2714" t="s">
        <v>1</v>
      </c>
      <c r="K2714" t="s">
        <v>185</v>
      </c>
      <c r="L2714" t="s">
        <v>122</v>
      </c>
      <c r="M2714" s="14">
        <v>44344</v>
      </c>
      <c r="N2714" s="14">
        <v>44344</v>
      </c>
      <c r="O2714">
        <v>0</v>
      </c>
      <c r="P2714">
        <v>294.99</v>
      </c>
      <c r="R2714">
        <v>2110672000</v>
      </c>
      <c r="S2714">
        <v>162300000</v>
      </c>
      <c r="V2714" t="s">
        <v>160</v>
      </c>
      <c r="W2714" t="s">
        <v>209</v>
      </c>
      <c r="X2714" t="s">
        <v>161</v>
      </c>
      <c r="Y2714">
        <v>5</v>
      </c>
      <c r="Z2714">
        <v>5</v>
      </c>
      <c r="AA2714">
        <v>2021</v>
      </c>
      <c r="AB2714">
        <v>294.99</v>
      </c>
      <c r="AC2714" t="s">
        <v>11</v>
      </c>
      <c r="AD2714" t="s">
        <v>72</v>
      </c>
      <c r="AE2714">
        <v>2021</v>
      </c>
      <c r="AF2714">
        <v>2021</v>
      </c>
      <c r="AU2714"/>
    </row>
    <row r="2715" spans="1:47" x14ac:dyDescent="0.35">
      <c r="A2715" t="s">
        <v>160</v>
      </c>
      <c r="B2715" t="s">
        <v>25</v>
      </c>
      <c r="C2715" t="s">
        <v>149</v>
      </c>
      <c r="D2715" t="s">
        <v>159</v>
      </c>
      <c r="E2715" t="s">
        <v>162</v>
      </c>
      <c r="G2715" t="s">
        <v>1</v>
      </c>
      <c r="K2715" t="s">
        <v>185</v>
      </c>
      <c r="L2715" t="s">
        <v>122</v>
      </c>
      <c r="M2715" s="14">
        <v>44344</v>
      </c>
      <c r="N2715" s="14">
        <v>44344</v>
      </c>
      <c r="O2715">
        <v>0</v>
      </c>
      <c r="P2715">
        <v>98.43</v>
      </c>
      <c r="R2715">
        <v>2110672000</v>
      </c>
      <c r="S2715">
        <v>161600000</v>
      </c>
      <c r="V2715" t="s">
        <v>160</v>
      </c>
      <c r="W2715" t="s">
        <v>198</v>
      </c>
      <c r="X2715" t="s">
        <v>161</v>
      </c>
      <c r="Y2715">
        <v>5</v>
      </c>
      <c r="Z2715">
        <v>5</v>
      </c>
      <c r="AA2715">
        <v>2021</v>
      </c>
      <c r="AB2715">
        <v>98.43</v>
      </c>
      <c r="AC2715" t="s">
        <v>11</v>
      </c>
      <c r="AD2715" t="s">
        <v>72</v>
      </c>
      <c r="AE2715">
        <v>2021</v>
      </c>
      <c r="AF2715">
        <v>2021</v>
      </c>
      <c r="AU2715"/>
    </row>
    <row r="2716" spans="1:47" x14ac:dyDescent="0.35">
      <c r="A2716" t="s">
        <v>133</v>
      </c>
      <c r="B2716" t="s">
        <v>41</v>
      </c>
      <c r="C2716" t="s">
        <v>149</v>
      </c>
      <c r="D2716" t="s">
        <v>150</v>
      </c>
      <c r="E2716" t="s">
        <v>121</v>
      </c>
      <c r="G2716" t="s">
        <v>1</v>
      </c>
      <c r="H2716" t="s">
        <v>206</v>
      </c>
      <c r="K2716" t="s">
        <v>185</v>
      </c>
      <c r="L2716" t="s">
        <v>122</v>
      </c>
      <c r="M2716" s="14">
        <v>44344</v>
      </c>
      <c r="N2716" s="14">
        <v>44344</v>
      </c>
      <c r="O2716">
        <v>0</v>
      </c>
      <c r="P2716">
        <v>-7239051.1200000001</v>
      </c>
      <c r="R2716">
        <v>2220110000</v>
      </c>
      <c r="S2716">
        <v>161001000</v>
      </c>
      <c r="V2716" t="s">
        <v>133</v>
      </c>
      <c r="W2716" t="s">
        <v>195</v>
      </c>
      <c r="X2716" t="s">
        <v>134</v>
      </c>
      <c r="Y2716">
        <v>5</v>
      </c>
      <c r="Z2716">
        <v>5</v>
      </c>
      <c r="AA2716">
        <v>2021</v>
      </c>
      <c r="AB2716">
        <v>7239051.1200000001</v>
      </c>
      <c r="AC2716" t="s">
        <v>11</v>
      </c>
      <c r="AD2716" t="s">
        <v>246</v>
      </c>
      <c r="AE2716">
        <v>2021</v>
      </c>
      <c r="AF2716">
        <v>2021</v>
      </c>
      <c r="AU2716"/>
    </row>
    <row r="2717" spans="1:47" x14ac:dyDescent="0.35">
      <c r="A2717" t="s">
        <v>138</v>
      </c>
      <c r="B2717" t="s">
        <v>41</v>
      </c>
      <c r="C2717" t="s">
        <v>149</v>
      </c>
      <c r="D2717" t="s">
        <v>150</v>
      </c>
      <c r="E2717" t="s">
        <v>121</v>
      </c>
      <c r="G2717" t="s">
        <v>1</v>
      </c>
      <c r="H2717" t="s">
        <v>206</v>
      </c>
      <c r="K2717" t="s">
        <v>185</v>
      </c>
      <c r="L2717" t="s">
        <v>122</v>
      </c>
      <c r="M2717" s="14">
        <v>44344</v>
      </c>
      <c r="N2717" s="14">
        <v>44344</v>
      </c>
      <c r="O2717">
        <v>0</v>
      </c>
      <c r="P2717">
        <v>-1993.1</v>
      </c>
      <c r="R2717">
        <v>2220200000</v>
      </c>
      <c r="S2717">
        <v>161001000</v>
      </c>
      <c r="V2717" t="s">
        <v>138</v>
      </c>
      <c r="W2717" t="s">
        <v>195</v>
      </c>
      <c r="X2717" t="s">
        <v>139</v>
      </c>
      <c r="Y2717">
        <v>5</v>
      </c>
      <c r="Z2717">
        <v>5</v>
      </c>
      <c r="AA2717">
        <v>2021</v>
      </c>
      <c r="AB2717">
        <v>1993.1</v>
      </c>
      <c r="AC2717" t="s">
        <v>11</v>
      </c>
      <c r="AD2717" t="s">
        <v>11</v>
      </c>
      <c r="AE2717">
        <v>2021</v>
      </c>
      <c r="AF2717">
        <v>2021</v>
      </c>
      <c r="AU2717"/>
    </row>
    <row r="2718" spans="1:47" x14ac:dyDescent="0.35">
      <c r="A2718" t="s">
        <v>193</v>
      </c>
      <c r="B2718" t="s">
        <v>29</v>
      </c>
      <c r="C2718" t="s">
        <v>149</v>
      </c>
      <c r="D2718" t="s">
        <v>159</v>
      </c>
      <c r="E2718" t="s">
        <v>162</v>
      </c>
      <c r="G2718" t="s">
        <v>1</v>
      </c>
      <c r="K2718" t="s">
        <v>185</v>
      </c>
      <c r="L2718" t="s">
        <v>122</v>
      </c>
      <c r="M2718" s="14">
        <v>44344</v>
      </c>
      <c r="N2718" s="14">
        <v>44344</v>
      </c>
      <c r="O2718">
        <v>0</v>
      </c>
      <c r="P2718">
        <v>119.05</v>
      </c>
      <c r="R2718">
        <v>2110700000</v>
      </c>
      <c r="S2718">
        <v>161900000</v>
      </c>
      <c r="V2718" t="s">
        <v>193</v>
      </c>
      <c r="W2718" t="s">
        <v>199</v>
      </c>
      <c r="X2718" t="s">
        <v>161</v>
      </c>
      <c r="Y2718">
        <v>5</v>
      </c>
      <c r="Z2718">
        <v>5</v>
      </c>
      <c r="AA2718">
        <v>2021</v>
      </c>
      <c r="AB2718">
        <v>119.05</v>
      </c>
      <c r="AC2718" t="s">
        <v>11</v>
      </c>
      <c r="AD2718" t="s">
        <v>72</v>
      </c>
      <c r="AE2718">
        <v>2021</v>
      </c>
      <c r="AF2718">
        <v>2021</v>
      </c>
      <c r="AU2718"/>
    </row>
    <row r="2719" spans="1:47" x14ac:dyDescent="0.35">
      <c r="A2719" t="s">
        <v>193</v>
      </c>
      <c r="B2719" t="s">
        <v>29</v>
      </c>
      <c r="C2719" t="s">
        <v>149</v>
      </c>
      <c r="D2719" t="s">
        <v>159</v>
      </c>
      <c r="E2719" t="s">
        <v>162</v>
      </c>
      <c r="G2719" t="s">
        <v>1</v>
      </c>
      <c r="K2719" t="s">
        <v>185</v>
      </c>
      <c r="L2719" t="s">
        <v>122</v>
      </c>
      <c r="M2719" s="14">
        <v>44344</v>
      </c>
      <c r="N2719" s="14">
        <v>44344</v>
      </c>
      <c r="O2719">
        <v>0</v>
      </c>
      <c r="P2719">
        <v>595.24</v>
      </c>
      <c r="R2719">
        <v>2110700000</v>
      </c>
      <c r="S2719">
        <v>161020000</v>
      </c>
      <c r="V2719" t="s">
        <v>193</v>
      </c>
      <c r="W2719" t="s">
        <v>194</v>
      </c>
      <c r="X2719" t="s">
        <v>161</v>
      </c>
      <c r="Y2719">
        <v>5</v>
      </c>
      <c r="Z2719">
        <v>5</v>
      </c>
      <c r="AA2719">
        <v>2021</v>
      </c>
      <c r="AB2719">
        <v>595.24</v>
      </c>
      <c r="AC2719" t="s">
        <v>11</v>
      </c>
      <c r="AD2719" t="s">
        <v>72</v>
      </c>
      <c r="AE2719">
        <v>2021</v>
      </c>
      <c r="AF2719">
        <v>2021</v>
      </c>
      <c r="AU2719"/>
    </row>
    <row r="2720" spans="1:47" x14ac:dyDescent="0.35">
      <c r="A2720" t="s">
        <v>160</v>
      </c>
      <c r="B2720" t="s">
        <v>26</v>
      </c>
      <c r="C2720" t="s">
        <v>149</v>
      </c>
      <c r="D2720" t="s">
        <v>159</v>
      </c>
      <c r="E2720" t="s">
        <v>162</v>
      </c>
      <c r="G2720" t="s">
        <v>1</v>
      </c>
      <c r="K2720" t="s">
        <v>185</v>
      </c>
      <c r="L2720" t="s">
        <v>122</v>
      </c>
      <c r="M2720" s="14">
        <v>44344</v>
      </c>
      <c r="N2720" s="14">
        <v>44344</v>
      </c>
      <c r="O2720">
        <v>0</v>
      </c>
      <c r="P2720">
        <v>15.41</v>
      </c>
      <c r="R2720">
        <v>2110672000</v>
      </c>
      <c r="S2720">
        <v>161021000</v>
      </c>
      <c r="V2720" t="s">
        <v>160</v>
      </c>
      <c r="W2720" t="s">
        <v>215</v>
      </c>
      <c r="X2720" t="s">
        <v>161</v>
      </c>
      <c r="Y2720">
        <v>5</v>
      </c>
      <c r="Z2720">
        <v>5</v>
      </c>
      <c r="AA2720">
        <v>2021</v>
      </c>
      <c r="AB2720">
        <v>15.41</v>
      </c>
      <c r="AC2720" t="s">
        <v>11</v>
      </c>
      <c r="AD2720" t="s">
        <v>72</v>
      </c>
      <c r="AE2720">
        <v>2021</v>
      </c>
      <c r="AF2720">
        <v>2021</v>
      </c>
      <c r="AU2720"/>
    </row>
    <row r="2721" spans="1:47" x14ac:dyDescent="0.35">
      <c r="A2721" t="s">
        <v>160</v>
      </c>
      <c r="B2721" t="s">
        <v>25</v>
      </c>
      <c r="C2721" t="s">
        <v>149</v>
      </c>
      <c r="D2721" t="s">
        <v>159</v>
      </c>
      <c r="E2721" t="s">
        <v>162</v>
      </c>
      <c r="G2721" t="s">
        <v>1</v>
      </c>
      <c r="K2721" t="s">
        <v>185</v>
      </c>
      <c r="L2721" t="s">
        <v>122</v>
      </c>
      <c r="M2721" s="14">
        <v>44344</v>
      </c>
      <c r="N2721" s="14">
        <v>44344</v>
      </c>
      <c r="O2721">
        <v>0</v>
      </c>
      <c r="P2721">
        <v>144.33000000000001</v>
      </c>
      <c r="R2721">
        <v>2110672000</v>
      </c>
      <c r="S2721">
        <v>161300000</v>
      </c>
      <c r="V2721" t="s">
        <v>160</v>
      </c>
      <c r="W2721" t="s">
        <v>192</v>
      </c>
      <c r="X2721" t="s">
        <v>161</v>
      </c>
      <c r="Y2721">
        <v>5</v>
      </c>
      <c r="Z2721">
        <v>5</v>
      </c>
      <c r="AA2721">
        <v>2021</v>
      </c>
      <c r="AB2721">
        <v>144.33000000000001</v>
      </c>
      <c r="AC2721" t="s">
        <v>11</v>
      </c>
      <c r="AD2721" t="s">
        <v>72</v>
      </c>
      <c r="AE2721">
        <v>2021</v>
      </c>
      <c r="AF2721">
        <v>2021</v>
      </c>
      <c r="AU2721"/>
    </row>
    <row r="2722" spans="1:47" x14ac:dyDescent="0.35">
      <c r="A2722" t="s">
        <v>160</v>
      </c>
      <c r="B2722" t="s">
        <v>25</v>
      </c>
      <c r="C2722" t="s">
        <v>149</v>
      </c>
      <c r="D2722" t="s">
        <v>159</v>
      </c>
      <c r="E2722" t="s">
        <v>162</v>
      </c>
      <c r="G2722" t="s">
        <v>1</v>
      </c>
      <c r="K2722" t="s">
        <v>185</v>
      </c>
      <c r="L2722" t="s">
        <v>122</v>
      </c>
      <c r="M2722" s="14">
        <v>44344</v>
      </c>
      <c r="N2722" s="14">
        <v>44344</v>
      </c>
      <c r="O2722">
        <v>0</v>
      </c>
      <c r="P2722">
        <v>608.30999999999995</v>
      </c>
      <c r="R2722">
        <v>2110672000</v>
      </c>
      <c r="S2722">
        <v>161300000</v>
      </c>
      <c r="V2722" t="s">
        <v>160</v>
      </c>
      <c r="W2722" t="s">
        <v>192</v>
      </c>
      <c r="X2722" t="s">
        <v>161</v>
      </c>
      <c r="Y2722">
        <v>5</v>
      </c>
      <c r="Z2722">
        <v>5</v>
      </c>
      <c r="AA2722">
        <v>2021</v>
      </c>
      <c r="AB2722">
        <v>608.30999999999995</v>
      </c>
      <c r="AC2722" t="s">
        <v>11</v>
      </c>
      <c r="AD2722" t="s">
        <v>72</v>
      </c>
      <c r="AE2722">
        <v>2021</v>
      </c>
      <c r="AF2722">
        <v>2021</v>
      </c>
      <c r="AU2722"/>
    </row>
    <row r="2723" spans="1:47" x14ac:dyDescent="0.35">
      <c r="A2723" t="s">
        <v>188</v>
      </c>
      <c r="B2723" t="s">
        <v>31</v>
      </c>
      <c r="C2723" t="s">
        <v>149</v>
      </c>
      <c r="D2723" t="s">
        <v>159</v>
      </c>
      <c r="E2723" t="s">
        <v>162</v>
      </c>
      <c r="G2723" t="s">
        <v>1</v>
      </c>
      <c r="K2723" t="s">
        <v>185</v>
      </c>
      <c r="L2723" t="s">
        <v>122</v>
      </c>
      <c r="M2723" s="14">
        <v>44344</v>
      </c>
      <c r="N2723" s="14">
        <v>44344</v>
      </c>
      <c r="O2723">
        <v>0</v>
      </c>
      <c r="P2723">
        <v>383.33</v>
      </c>
      <c r="R2723">
        <v>2111070000</v>
      </c>
      <c r="S2723">
        <v>161001000</v>
      </c>
      <c r="V2723" t="s">
        <v>188</v>
      </c>
      <c r="W2723" t="s">
        <v>195</v>
      </c>
      <c r="X2723" t="s">
        <v>190</v>
      </c>
      <c r="Y2723">
        <v>5</v>
      </c>
      <c r="Z2723">
        <v>5</v>
      </c>
      <c r="AA2723">
        <v>2021</v>
      </c>
      <c r="AB2723">
        <v>383.33</v>
      </c>
      <c r="AC2723" t="s">
        <v>11</v>
      </c>
      <c r="AD2723" t="s">
        <v>72</v>
      </c>
      <c r="AE2723">
        <v>2021</v>
      </c>
      <c r="AF2723">
        <v>2021</v>
      </c>
      <c r="AU2723"/>
    </row>
    <row r="2724" spans="1:47" x14ac:dyDescent="0.35">
      <c r="A2724" t="s">
        <v>138</v>
      </c>
      <c r="C2724" t="s">
        <v>149</v>
      </c>
      <c r="D2724" t="s">
        <v>159</v>
      </c>
      <c r="E2724" t="s">
        <v>121</v>
      </c>
      <c r="G2724" t="s">
        <v>1</v>
      </c>
      <c r="K2724" t="s">
        <v>185</v>
      </c>
      <c r="L2724" t="s">
        <v>122</v>
      </c>
      <c r="M2724" s="14">
        <v>44344</v>
      </c>
      <c r="N2724" s="14">
        <v>44344</v>
      </c>
      <c r="O2724">
        <v>0</v>
      </c>
      <c r="P2724">
        <v>0.5</v>
      </c>
      <c r="R2724">
        <v>2220200000</v>
      </c>
      <c r="S2724">
        <v>161020000</v>
      </c>
      <c r="V2724" t="s">
        <v>138</v>
      </c>
      <c r="W2724" t="s">
        <v>194</v>
      </c>
      <c r="X2724" t="s">
        <v>139</v>
      </c>
      <c r="Y2724">
        <v>5</v>
      </c>
      <c r="Z2724">
        <v>5</v>
      </c>
      <c r="AA2724">
        <v>2021</v>
      </c>
      <c r="AB2724">
        <v>0.5</v>
      </c>
      <c r="AC2724" t="s">
        <v>11</v>
      </c>
      <c r="AD2724" t="s">
        <v>72</v>
      </c>
      <c r="AE2724">
        <v>2021</v>
      </c>
      <c r="AF2724">
        <v>2021</v>
      </c>
      <c r="AU2724"/>
    </row>
    <row r="2725" spans="1:47" x14ac:dyDescent="0.35">
      <c r="A2725" t="s">
        <v>193</v>
      </c>
      <c r="B2725" t="s">
        <v>29</v>
      </c>
      <c r="C2725" t="s">
        <v>149</v>
      </c>
      <c r="D2725" t="s">
        <v>159</v>
      </c>
      <c r="E2725" t="s">
        <v>162</v>
      </c>
      <c r="G2725" t="s">
        <v>1</v>
      </c>
      <c r="K2725" t="s">
        <v>185</v>
      </c>
      <c r="L2725" t="s">
        <v>122</v>
      </c>
      <c r="M2725" s="14">
        <v>44344</v>
      </c>
      <c r="N2725" s="14">
        <v>44344</v>
      </c>
      <c r="O2725">
        <v>0</v>
      </c>
      <c r="P2725">
        <v>97.62</v>
      </c>
      <c r="R2725">
        <v>2110700000</v>
      </c>
      <c r="S2725">
        <v>161800000</v>
      </c>
      <c r="V2725" t="s">
        <v>193</v>
      </c>
      <c r="W2725" t="s">
        <v>197</v>
      </c>
      <c r="X2725" t="s">
        <v>161</v>
      </c>
      <c r="Y2725">
        <v>5</v>
      </c>
      <c r="Z2725">
        <v>5</v>
      </c>
      <c r="AA2725">
        <v>2021</v>
      </c>
      <c r="AB2725">
        <v>97.62</v>
      </c>
      <c r="AC2725" t="s">
        <v>11</v>
      </c>
      <c r="AD2725" t="s">
        <v>72</v>
      </c>
      <c r="AE2725">
        <v>2021</v>
      </c>
      <c r="AF2725">
        <v>2021</v>
      </c>
      <c r="AU2725"/>
    </row>
    <row r="2726" spans="1:47" x14ac:dyDescent="0.35">
      <c r="A2726" t="s">
        <v>138</v>
      </c>
      <c r="C2726" t="s">
        <v>149</v>
      </c>
      <c r="D2726" t="s">
        <v>150</v>
      </c>
      <c r="E2726" t="s">
        <v>121</v>
      </c>
      <c r="K2726" t="s">
        <v>185</v>
      </c>
      <c r="L2726" t="s">
        <v>122</v>
      </c>
      <c r="M2726" s="14">
        <v>44344</v>
      </c>
      <c r="N2726" s="14">
        <v>44344</v>
      </c>
      <c r="O2726">
        <v>0</v>
      </c>
      <c r="P2726">
        <v>59523.81</v>
      </c>
      <c r="R2726">
        <v>2220200000</v>
      </c>
      <c r="S2726">
        <v>161002000</v>
      </c>
      <c r="V2726" t="s">
        <v>138</v>
      </c>
      <c r="W2726" t="s">
        <v>202</v>
      </c>
      <c r="X2726" t="s">
        <v>139</v>
      </c>
      <c r="Y2726">
        <v>5</v>
      </c>
      <c r="Z2726">
        <v>5</v>
      </c>
      <c r="AA2726">
        <v>2021</v>
      </c>
      <c r="AB2726">
        <v>-59523.81</v>
      </c>
      <c r="AC2726" t="s">
        <v>11</v>
      </c>
      <c r="AD2726" t="s">
        <v>72</v>
      </c>
      <c r="AE2726">
        <v>2021</v>
      </c>
      <c r="AF2726">
        <v>2021</v>
      </c>
      <c r="AU2726"/>
    </row>
    <row r="2727" spans="1:47" x14ac:dyDescent="0.35">
      <c r="A2727" t="s">
        <v>187</v>
      </c>
      <c r="B2727" t="s">
        <v>65</v>
      </c>
      <c r="C2727" t="s">
        <v>149</v>
      </c>
      <c r="D2727" t="s">
        <v>150</v>
      </c>
      <c r="E2727" t="s">
        <v>121</v>
      </c>
      <c r="G2727" t="s">
        <v>1</v>
      </c>
      <c r="H2727" t="s">
        <v>206</v>
      </c>
      <c r="K2727" t="s">
        <v>185</v>
      </c>
      <c r="L2727" t="s">
        <v>122</v>
      </c>
      <c r="M2727" s="14">
        <v>44344</v>
      </c>
      <c r="N2727" s="14">
        <v>44344</v>
      </c>
      <c r="O2727">
        <v>0</v>
      </c>
      <c r="P2727">
        <v>-142.86000000000001</v>
      </c>
      <c r="R2727">
        <v>2220316000</v>
      </c>
      <c r="S2727">
        <v>161004000</v>
      </c>
      <c r="V2727" t="s">
        <v>187</v>
      </c>
      <c r="W2727" t="s">
        <v>241</v>
      </c>
      <c r="X2727" t="s">
        <v>140</v>
      </c>
      <c r="Y2727">
        <v>5</v>
      </c>
      <c r="Z2727">
        <v>5</v>
      </c>
      <c r="AA2727">
        <v>2021</v>
      </c>
      <c r="AB2727">
        <v>142.86000000000001</v>
      </c>
      <c r="AC2727" t="s">
        <v>11</v>
      </c>
      <c r="AD2727" t="s">
        <v>11</v>
      </c>
      <c r="AE2727">
        <v>2021</v>
      </c>
      <c r="AF2727">
        <v>2021</v>
      </c>
      <c r="AU2727"/>
    </row>
    <row r="2728" spans="1:47" x14ac:dyDescent="0.35">
      <c r="A2728" t="s">
        <v>160</v>
      </c>
      <c r="B2728" t="s">
        <v>35</v>
      </c>
      <c r="C2728" t="s">
        <v>149</v>
      </c>
      <c r="D2728" t="s">
        <v>159</v>
      </c>
      <c r="E2728" t="s">
        <v>162</v>
      </c>
      <c r="G2728" t="s">
        <v>1</v>
      </c>
      <c r="K2728" t="s">
        <v>185</v>
      </c>
      <c r="L2728" t="s">
        <v>122</v>
      </c>
      <c r="M2728" s="14">
        <v>44344</v>
      </c>
      <c r="N2728" s="14">
        <v>44344</v>
      </c>
      <c r="O2728">
        <v>0</v>
      </c>
      <c r="P2728">
        <v>18.12</v>
      </c>
      <c r="R2728">
        <v>2110672000</v>
      </c>
      <c r="S2728">
        <v>161021000</v>
      </c>
      <c r="V2728" t="s">
        <v>160</v>
      </c>
      <c r="W2728" t="s">
        <v>215</v>
      </c>
      <c r="X2728" t="s">
        <v>161</v>
      </c>
      <c r="Y2728">
        <v>5</v>
      </c>
      <c r="Z2728">
        <v>5</v>
      </c>
      <c r="AA2728">
        <v>2021</v>
      </c>
      <c r="AB2728">
        <v>18.12</v>
      </c>
      <c r="AC2728" t="s">
        <v>11</v>
      </c>
      <c r="AD2728" t="s">
        <v>72</v>
      </c>
      <c r="AE2728">
        <v>2021</v>
      </c>
      <c r="AF2728">
        <v>2021</v>
      </c>
      <c r="AU2728"/>
    </row>
    <row r="2729" spans="1:47" x14ac:dyDescent="0.35">
      <c r="A2729" t="s">
        <v>123</v>
      </c>
      <c r="C2729" t="s">
        <v>149</v>
      </c>
      <c r="D2729" t="s">
        <v>150</v>
      </c>
      <c r="E2729" t="s">
        <v>121</v>
      </c>
      <c r="I2729" t="s">
        <v>1</v>
      </c>
      <c r="J2729" t="s">
        <v>6</v>
      </c>
      <c r="K2729" t="s">
        <v>185</v>
      </c>
      <c r="L2729" t="s">
        <v>122</v>
      </c>
      <c r="M2729" s="14">
        <v>44330</v>
      </c>
      <c r="N2729" s="14">
        <v>44344</v>
      </c>
      <c r="P2729">
        <v>153364.75</v>
      </c>
      <c r="X2729" t="s">
        <v>124</v>
      </c>
      <c r="Y2729">
        <v>5</v>
      </c>
      <c r="Z2729">
        <v>5</v>
      </c>
      <c r="AA2729">
        <v>2021</v>
      </c>
      <c r="AB2729">
        <v>0</v>
      </c>
      <c r="AC2729" t="s">
        <v>8</v>
      </c>
      <c r="AD2729" t="s">
        <v>8</v>
      </c>
      <c r="AE2729">
        <v>2021</v>
      </c>
      <c r="AF2729">
        <v>2021</v>
      </c>
      <c r="AU2729"/>
    </row>
    <row r="2730" spans="1:47" x14ac:dyDescent="0.35">
      <c r="A2730" t="s">
        <v>123</v>
      </c>
      <c r="C2730" t="s">
        <v>149</v>
      </c>
      <c r="D2730" t="s">
        <v>150</v>
      </c>
      <c r="E2730" t="s">
        <v>162</v>
      </c>
      <c r="K2730" t="s">
        <v>185</v>
      </c>
      <c r="L2730" t="s">
        <v>122</v>
      </c>
      <c r="M2730" s="14">
        <v>44344</v>
      </c>
      <c r="N2730" s="14">
        <v>44344</v>
      </c>
      <c r="P2730">
        <v>1710314.91</v>
      </c>
      <c r="X2730" t="s">
        <v>124</v>
      </c>
      <c r="Y2730">
        <v>5</v>
      </c>
      <c r="Z2730">
        <v>5</v>
      </c>
      <c r="AA2730">
        <v>2021</v>
      </c>
      <c r="AB2730">
        <v>0</v>
      </c>
      <c r="AC2730" t="s">
        <v>8</v>
      </c>
      <c r="AD2730" t="s">
        <v>8</v>
      </c>
      <c r="AE2730">
        <v>2021</v>
      </c>
      <c r="AF2730">
        <v>2021</v>
      </c>
      <c r="AU2730"/>
    </row>
    <row r="2731" spans="1:47" x14ac:dyDescent="0.35">
      <c r="A2731" t="s">
        <v>123</v>
      </c>
      <c r="C2731" t="s">
        <v>149</v>
      </c>
      <c r="D2731" t="s">
        <v>150</v>
      </c>
      <c r="E2731" t="s">
        <v>121</v>
      </c>
      <c r="J2731" t="s">
        <v>68</v>
      </c>
      <c r="K2731" t="s">
        <v>185</v>
      </c>
      <c r="L2731" t="s">
        <v>122</v>
      </c>
      <c r="M2731" s="14">
        <v>44330</v>
      </c>
      <c r="N2731" s="14">
        <v>44344</v>
      </c>
      <c r="P2731">
        <v>945526.07</v>
      </c>
      <c r="X2731" t="s">
        <v>124</v>
      </c>
      <c r="Y2731">
        <v>5</v>
      </c>
      <c r="Z2731">
        <v>5</v>
      </c>
      <c r="AA2731">
        <v>2021</v>
      </c>
      <c r="AB2731">
        <v>0</v>
      </c>
      <c r="AC2731" t="s">
        <v>8</v>
      </c>
      <c r="AD2731" t="s">
        <v>8</v>
      </c>
      <c r="AE2731">
        <v>2021</v>
      </c>
      <c r="AF2731">
        <v>2021</v>
      </c>
      <c r="AU2731"/>
    </row>
    <row r="2732" spans="1:47" x14ac:dyDescent="0.35">
      <c r="A2732" t="s">
        <v>143</v>
      </c>
      <c r="C2732" t="s">
        <v>149</v>
      </c>
      <c r="D2732" t="s">
        <v>150</v>
      </c>
      <c r="E2732" t="s">
        <v>121</v>
      </c>
      <c r="I2732" t="s">
        <v>1</v>
      </c>
      <c r="J2732" t="s">
        <v>6</v>
      </c>
      <c r="K2732" t="s">
        <v>185</v>
      </c>
      <c r="L2732" t="s">
        <v>122</v>
      </c>
      <c r="M2732" s="14">
        <v>44330</v>
      </c>
      <c r="N2732" s="14">
        <v>44344</v>
      </c>
      <c r="P2732">
        <v>545908.92000000004</v>
      </c>
      <c r="X2732" t="s">
        <v>144</v>
      </c>
      <c r="Y2732">
        <v>5</v>
      </c>
      <c r="Z2732">
        <v>5</v>
      </c>
      <c r="AA2732">
        <v>2021</v>
      </c>
      <c r="AB2732">
        <v>0</v>
      </c>
      <c r="AC2732" t="s">
        <v>8</v>
      </c>
      <c r="AD2732" t="s">
        <v>8</v>
      </c>
      <c r="AE2732">
        <v>2021</v>
      </c>
      <c r="AF2732">
        <v>2021</v>
      </c>
      <c r="AU2732"/>
    </row>
    <row r="2733" spans="1:47" x14ac:dyDescent="0.35">
      <c r="A2733" t="s">
        <v>179</v>
      </c>
      <c r="C2733" t="s">
        <v>149</v>
      </c>
      <c r="D2733" t="s">
        <v>150</v>
      </c>
      <c r="E2733" t="s">
        <v>121</v>
      </c>
      <c r="J2733" t="s">
        <v>6</v>
      </c>
      <c r="K2733" t="s">
        <v>185</v>
      </c>
      <c r="L2733" t="s">
        <v>122</v>
      </c>
      <c r="M2733" s="14">
        <v>44330</v>
      </c>
      <c r="N2733" s="14">
        <v>44344</v>
      </c>
      <c r="P2733">
        <v>65515.18</v>
      </c>
      <c r="X2733" t="s">
        <v>140</v>
      </c>
      <c r="Y2733">
        <v>5</v>
      </c>
      <c r="Z2733">
        <v>5</v>
      </c>
      <c r="AA2733">
        <v>2021</v>
      </c>
      <c r="AB2733">
        <v>0</v>
      </c>
      <c r="AC2733" t="s">
        <v>8</v>
      </c>
      <c r="AD2733" t="s">
        <v>8</v>
      </c>
      <c r="AE2733">
        <v>2021</v>
      </c>
      <c r="AF2733">
        <v>2021</v>
      </c>
      <c r="AU2733"/>
    </row>
    <row r="2734" spans="1:47" x14ac:dyDescent="0.35">
      <c r="A2734" t="s">
        <v>160</v>
      </c>
      <c r="B2734" t="s">
        <v>28</v>
      </c>
      <c r="C2734" t="s">
        <v>149</v>
      </c>
      <c r="D2734" t="s">
        <v>159</v>
      </c>
      <c r="E2734" t="s">
        <v>162</v>
      </c>
      <c r="G2734" t="s">
        <v>1</v>
      </c>
      <c r="K2734" t="s">
        <v>185</v>
      </c>
      <c r="L2734" t="s">
        <v>122</v>
      </c>
      <c r="M2734" s="14">
        <v>44344</v>
      </c>
      <c r="N2734" s="14">
        <v>44344</v>
      </c>
      <c r="O2734">
        <v>0</v>
      </c>
      <c r="P2734">
        <v>57.8</v>
      </c>
      <c r="R2734">
        <v>2110672000</v>
      </c>
      <c r="S2734">
        <v>161400000</v>
      </c>
      <c r="V2734" t="s">
        <v>160</v>
      </c>
      <c r="W2734" t="s">
        <v>211</v>
      </c>
      <c r="X2734" t="s">
        <v>161</v>
      </c>
      <c r="Y2734">
        <v>5</v>
      </c>
      <c r="Z2734">
        <v>5</v>
      </c>
      <c r="AA2734">
        <v>2021</v>
      </c>
      <c r="AB2734">
        <v>57.8</v>
      </c>
      <c r="AC2734" t="s">
        <v>11</v>
      </c>
      <c r="AD2734" t="s">
        <v>72</v>
      </c>
      <c r="AE2734">
        <v>2021</v>
      </c>
      <c r="AF2734">
        <v>2021</v>
      </c>
      <c r="AU2734"/>
    </row>
    <row r="2735" spans="1:47" x14ac:dyDescent="0.35">
      <c r="A2735" t="s">
        <v>160</v>
      </c>
      <c r="B2735" t="s">
        <v>28</v>
      </c>
      <c r="C2735" t="s">
        <v>149</v>
      </c>
      <c r="D2735" t="s">
        <v>159</v>
      </c>
      <c r="E2735" t="s">
        <v>162</v>
      </c>
      <c r="G2735" t="s">
        <v>1</v>
      </c>
      <c r="K2735" t="s">
        <v>185</v>
      </c>
      <c r="L2735" t="s">
        <v>122</v>
      </c>
      <c r="M2735" s="14">
        <v>44344</v>
      </c>
      <c r="N2735" s="14">
        <v>44344</v>
      </c>
      <c r="O2735">
        <v>0</v>
      </c>
      <c r="P2735">
        <v>20.02</v>
      </c>
      <c r="R2735">
        <v>2110672000</v>
      </c>
      <c r="S2735">
        <v>161400000</v>
      </c>
      <c r="V2735" t="s">
        <v>160</v>
      </c>
      <c r="W2735" t="s">
        <v>211</v>
      </c>
      <c r="X2735" t="s">
        <v>161</v>
      </c>
      <c r="Y2735">
        <v>5</v>
      </c>
      <c r="Z2735">
        <v>5</v>
      </c>
      <c r="AA2735">
        <v>2021</v>
      </c>
      <c r="AB2735">
        <v>20.02</v>
      </c>
      <c r="AC2735" t="s">
        <v>11</v>
      </c>
      <c r="AD2735" t="s">
        <v>72</v>
      </c>
      <c r="AE2735">
        <v>2021</v>
      </c>
      <c r="AF2735">
        <v>2021</v>
      </c>
      <c r="AU2735"/>
    </row>
    <row r="2736" spans="1:47" x14ac:dyDescent="0.35">
      <c r="A2736" t="s">
        <v>160</v>
      </c>
      <c r="B2736" t="s">
        <v>28</v>
      </c>
      <c r="C2736" t="s">
        <v>149</v>
      </c>
      <c r="D2736" t="s">
        <v>159</v>
      </c>
      <c r="E2736" t="s">
        <v>162</v>
      </c>
      <c r="G2736" t="s">
        <v>1</v>
      </c>
      <c r="K2736" t="s">
        <v>185</v>
      </c>
      <c r="L2736" t="s">
        <v>122</v>
      </c>
      <c r="M2736" s="14">
        <v>44344</v>
      </c>
      <c r="N2736" s="14">
        <v>44344</v>
      </c>
      <c r="O2736">
        <v>0</v>
      </c>
      <c r="P2736">
        <v>35.71</v>
      </c>
      <c r="R2736">
        <v>2110672000</v>
      </c>
      <c r="S2736">
        <v>161400000</v>
      </c>
      <c r="V2736" t="s">
        <v>160</v>
      </c>
      <c r="W2736" t="s">
        <v>211</v>
      </c>
      <c r="X2736" t="s">
        <v>161</v>
      </c>
      <c r="Y2736">
        <v>5</v>
      </c>
      <c r="Z2736">
        <v>5</v>
      </c>
      <c r="AA2736">
        <v>2021</v>
      </c>
      <c r="AB2736">
        <v>35.71</v>
      </c>
      <c r="AC2736" t="s">
        <v>11</v>
      </c>
      <c r="AD2736" t="s">
        <v>72</v>
      </c>
      <c r="AE2736">
        <v>2021</v>
      </c>
      <c r="AF2736">
        <v>2021</v>
      </c>
      <c r="AU2736"/>
    </row>
    <row r="2737" spans="1:47" x14ac:dyDescent="0.35">
      <c r="A2737" t="s">
        <v>160</v>
      </c>
      <c r="B2737" t="s">
        <v>28</v>
      </c>
      <c r="C2737" t="s">
        <v>149</v>
      </c>
      <c r="D2737" t="s">
        <v>159</v>
      </c>
      <c r="E2737" t="s">
        <v>162</v>
      </c>
      <c r="G2737" t="s">
        <v>1</v>
      </c>
      <c r="K2737" t="s">
        <v>185</v>
      </c>
      <c r="L2737" t="s">
        <v>122</v>
      </c>
      <c r="M2737" s="14">
        <v>44344</v>
      </c>
      <c r="N2737" s="14">
        <v>44344</v>
      </c>
      <c r="O2737">
        <v>0</v>
      </c>
      <c r="P2737">
        <v>24.36</v>
      </c>
      <c r="R2737">
        <v>2110672000</v>
      </c>
      <c r="S2737">
        <v>161400000</v>
      </c>
      <c r="V2737" t="s">
        <v>160</v>
      </c>
      <c r="W2737" t="s">
        <v>211</v>
      </c>
      <c r="X2737" t="s">
        <v>161</v>
      </c>
      <c r="Y2737">
        <v>5</v>
      </c>
      <c r="Z2737">
        <v>5</v>
      </c>
      <c r="AA2737">
        <v>2021</v>
      </c>
      <c r="AB2737">
        <v>24.36</v>
      </c>
      <c r="AC2737" t="s">
        <v>11</v>
      </c>
      <c r="AD2737" t="s">
        <v>72</v>
      </c>
      <c r="AE2737">
        <v>2021</v>
      </c>
      <c r="AF2737">
        <v>2021</v>
      </c>
      <c r="AU2737"/>
    </row>
    <row r="2738" spans="1:47" x14ac:dyDescent="0.35">
      <c r="A2738" t="s">
        <v>123</v>
      </c>
      <c r="C2738" t="s">
        <v>149</v>
      </c>
      <c r="D2738" t="s">
        <v>150</v>
      </c>
      <c r="E2738" t="s">
        <v>121</v>
      </c>
      <c r="G2738" t="s">
        <v>1</v>
      </c>
      <c r="J2738" t="s">
        <v>5</v>
      </c>
      <c r="K2738" t="s">
        <v>185</v>
      </c>
      <c r="L2738" t="s">
        <v>122</v>
      </c>
      <c r="M2738" s="14">
        <v>44344</v>
      </c>
      <c r="N2738" s="14">
        <v>44344</v>
      </c>
      <c r="O2738">
        <v>0</v>
      </c>
      <c r="P2738">
        <v>59523.81</v>
      </c>
      <c r="R2738">
        <v>2220913000</v>
      </c>
      <c r="S2738">
        <v>161002000</v>
      </c>
      <c r="V2738" t="s">
        <v>123</v>
      </c>
      <c r="W2738" t="s">
        <v>202</v>
      </c>
      <c r="X2738" t="s">
        <v>124</v>
      </c>
      <c r="Y2738">
        <v>5</v>
      </c>
      <c r="Z2738">
        <v>5</v>
      </c>
      <c r="AA2738">
        <v>2021</v>
      </c>
      <c r="AB2738">
        <v>-59523.81</v>
      </c>
      <c r="AC2738" t="s">
        <v>11</v>
      </c>
      <c r="AD2738" t="s">
        <v>72</v>
      </c>
      <c r="AE2738">
        <v>2021</v>
      </c>
      <c r="AF2738">
        <v>2021</v>
      </c>
      <c r="AU2738"/>
    </row>
    <row r="2739" spans="1:47" x14ac:dyDescent="0.35">
      <c r="A2739" t="s">
        <v>160</v>
      </c>
      <c r="B2739" t="s">
        <v>28</v>
      </c>
      <c r="C2739" t="s">
        <v>149</v>
      </c>
      <c r="D2739" t="s">
        <v>159</v>
      </c>
      <c r="E2739" t="s">
        <v>162</v>
      </c>
      <c r="G2739" t="s">
        <v>1</v>
      </c>
      <c r="K2739" t="s">
        <v>185</v>
      </c>
      <c r="L2739" t="s">
        <v>122</v>
      </c>
      <c r="M2739" s="14">
        <v>44344</v>
      </c>
      <c r="N2739" s="14">
        <v>44344</v>
      </c>
      <c r="O2739">
        <v>0</v>
      </c>
      <c r="P2739">
        <v>47.06</v>
      </c>
      <c r="R2739">
        <v>2110672000</v>
      </c>
      <c r="S2739">
        <v>161400000</v>
      </c>
      <c r="V2739" t="s">
        <v>160</v>
      </c>
      <c r="W2739" t="s">
        <v>211</v>
      </c>
      <c r="X2739" t="s">
        <v>161</v>
      </c>
      <c r="Y2739">
        <v>5</v>
      </c>
      <c r="Z2739">
        <v>5</v>
      </c>
      <c r="AA2739">
        <v>2021</v>
      </c>
      <c r="AB2739">
        <v>47.06</v>
      </c>
      <c r="AC2739" t="s">
        <v>11</v>
      </c>
      <c r="AD2739" t="s">
        <v>72</v>
      </c>
      <c r="AE2739">
        <v>2021</v>
      </c>
      <c r="AF2739">
        <v>2021</v>
      </c>
      <c r="AU2739"/>
    </row>
    <row r="2740" spans="1:47" x14ac:dyDescent="0.35">
      <c r="A2740" t="s">
        <v>160</v>
      </c>
      <c r="B2740" t="s">
        <v>35</v>
      </c>
      <c r="C2740" t="s">
        <v>149</v>
      </c>
      <c r="D2740" t="s">
        <v>159</v>
      </c>
      <c r="E2740" t="s">
        <v>162</v>
      </c>
      <c r="G2740" t="s">
        <v>1</v>
      </c>
      <c r="K2740" t="s">
        <v>185</v>
      </c>
      <c r="L2740" t="s">
        <v>122</v>
      </c>
      <c r="M2740" s="14">
        <v>44344</v>
      </c>
      <c r="N2740" s="14">
        <v>44344</v>
      </c>
      <c r="O2740">
        <v>0</v>
      </c>
      <c r="P2740">
        <v>3545.52</v>
      </c>
      <c r="R2740">
        <v>2110672000</v>
      </c>
      <c r="S2740">
        <v>161020000</v>
      </c>
      <c r="V2740" t="s">
        <v>160</v>
      </c>
      <c r="W2740" t="s">
        <v>194</v>
      </c>
      <c r="X2740" t="s">
        <v>161</v>
      </c>
      <c r="Y2740">
        <v>5</v>
      </c>
      <c r="Z2740">
        <v>5</v>
      </c>
      <c r="AA2740">
        <v>2021</v>
      </c>
      <c r="AB2740">
        <v>3545.52</v>
      </c>
      <c r="AC2740" t="s">
        <v>11</v>
      </c>
      <c r="AD2740" t="s">
        <v>72</v>
      </c>
      <c r="AE2740">
        <v>2021</v>
      </c>
      <c r="AF2740">
        <v>2021</v>
      </c>
      <c r="AU2740"/>
    </row>
    <row r="2741" spans="1:47" x14ac:dyDescent="0.35">
      <c r="A2741" t="s">
        <v>160</v>
      </c>
      <c r="B2741" t="s">
        <v>35</v>
      </c>
      <c r="C2741" t="s">
        <v>149</v>
      </c>
      <c r="D2741" t="s">
        <v>159</v>
      </c>
      <c r="E2741" t="s">
        <v>162</v>
      </c>
      <c r="G2741" t="s">
        <v>1</v>
      </c>
      <c r="K2741" t="s">
        <v>185</v>
      </c>
      <c r="L2741" t="s">
        <v>122</v>
      </c>
      <c r="M2741" s="14">
        <v>44344</v>
      </c>
      <c r="N2741" s="14">
        <v>44344</v>
      </c>
      <c r="O2741">
        <v>0</v>
      </c>
      <c r="P2741">
        <v>4953.1499999999996</v>
      </c>
      <c r="R2741">
        <v>2110672000</v>
      </c>
      <c r="S2741">
        <v>161020000</v>
      </c>
      <c r="V2741" t="s">
        <v>160</v>
      </c>
      <c r="W2741" t="s">
        <v>194</v>
      </c>
      <c r="X2741" t="s">
        <v>161</v>
      </c>
      <c r="Y2741">
        <v>5</v>
      </c>
      <c r="Z2741">
        <v>5</v>
      </c>
      <c r="AA2741">
        <v>2021</v>
      </c>
      <c r="AB2741">
        <v>4953.1499999999996</v>
      </c>
      <c r="AC2741" t="s">
        <v>11</v>
      </c>
      <c r="AD2741" t="s">
        <v>72</v>
      </c>
      <c r="AE2741">
        <v>2021</v>
      </c>
      <c r="AF2741">
        <v>2021</v>
      </c>
      <c r="AU2741"/>
    </row>
    <row r="2742" spans="1:47" x14ac:dyDescent="0.35">
      <c r="A2742" t="s">
        <v>160</v>
      </c>
      <c r="B2742" t="s">
        <v>26</v>
      </c>
      <c r="C2742" t="s">
        <v>149</v>
      </c>
      <c r="D2742" t="s">
        <v>159</v>
      </c>
      <c r="E2742" t="s">
        <v>162</v>
      </c>
      <c r="G2742" t="s">
        <v>1</v>
      </c>
      <c r="K2742" t="s">
        <v>185</v>
      </c>
      <c r="L2742" t="s">
        <v>122</v>
      </c>
      <c r="M2742" s="14">
        <v>44344</v>
      </c>
      <c r="N2742" s="14">
        <v>44344</v>
      </c>
      <c r="O2742">
        <v>0</v>
      </c>
      <c r="P2742">
        <v>673.12</v>
      </c>
      <c r="R2742">
        <v>2110672000</v>
      </c>
      <c r="S2742">
        <v>162600000</v>
      </c>
      <c r="V2742" t="s">
        <v>160</v>
      </c>
      <c r="W2742" t="s">
        <v>196</v>
      </c>
      <c r="X2742" t="s">
        <v>161</v>
      </c>
      <c r="Y2742">
        <v>5</v>
      </c>
      <c r="Z2742">
        <v>5</v>
      </c>
      <c r="AA2742">
        <v>2021</v>
      </c>
      <c r="AB2742">
        <v>673.12</v>
      </c>
      <c r="AC2742" t="s">
        <v>11</v>
      </c>
      <c r="AD2742" t="s">
        <v>72</v>
      </c>
      <c r="AE2742">
        <v>2021</v>
      </c>
      <c r="AF2742">
        <v>2021</v>
      </c>
      <c r="AU2742"/>
    </row>
    <row r="2743" spans="1:47" x14ac:dyDescent="0.35">
      <c r="A2743" t="s">
        <v>155</v>
      </c>
      <c r="B2743" t="s">
        <v>32</v>
      </c>
      <c r="C2743" t="s">
        <v>149</v>
      </c>
      <c r="D2743" t="s">
        <v>150</v>
      </c>
      <c r="E2743" t="s">
        <v>121</v>
      </c>
      <c r="G2743" t="s">
        <v>1</v>
      </c>
      <c r="H2743" t="s">
        <v>206</v>
      </c>
      <c r="K2743" t="s">
        <v>185</v>
      </c>
      <c r="L2743" t="s">
        <v>122</v>
      </c>
      <c r="M2743" s="14">
        <v>44344</v>
      </c>
      <c r="N2743" s="14">
        <v>44344</v>
      </c>
      <c r="O2743">
        <v>0</v>
      </c>
      <c r="P2743">
        <v>-15038.73</v>
      </c>
      <c r="R2743">
        <v>2220610000</v>
      </c>
      <c r="S2743">
        <v>161012000</v>
      </c>
      <c r="V2743" t="s">
        <v>155</v>
      </c>
      <c r="W2743" t="s">
        <v>213</v>
      </c>
      <c r="X2743" t="s">
        <v>156</v>
      </c>
      <c r="Y2743">
        <v>5</v>
      </c>
      <c r="Z2743">
        <v>5</v>
      </c>
      <c r="AA2743">
        <v>2021</v>
      </c>
      <c r="AB2743">
        <v>15038.73</v>
      </c>
      <c r="AC2743" t="s">
        <v>11</v>
      </c>
      <c r="AD2743" t="s">
        <v>11</v>
      </c>
      <c r="AE2743">
        <v>2021</v>
      </c>
      <c r="AF2743">
        <v>2021</v>
      </c>
      <c r="AU2743"/>
    </row>
    <row r="2744" spans="1:47" x14ac:dyDescent="0.35">
      <c r="A2744" t="s">
        <v>160</v>
      </c>
      <c r="B2744" t="s">
        <v>50</v>
      </c>
      <c r="C2744" t="s">
        <v>149</v>
      </c>
      <c r="D2744" t="s">
        <v>159</v>
      </c>
      <c r="E2744" t="s">
        <v>162</v>
      </c>
      <c r="G2744" t="s">
        <v>1</v>
      </c>
      <c r="K2744" t="s">
        <v>185</v>
      </c>
      <c r="L2744" t="s">
        <v>122</v>
      </c>
      <c r="M2744" s="14">
        <v>44347</v>
      </c>
      <c r="N2744" s="14">
        <v>44347</v>
      </c>
      <c r="O2744">
        <v>0</v>
      </c>
      <c r="P2744">
        <v>52.12</v>
      </c>
      <c r="R2744">
        <v>2110672000</v>
      </c>
      <c r="S2744">
        <v>162300000</v>
      </c>
      <c r="V2744" t="s">
        <v>160</v>
      </c>
      <c r="W2744" t="s">
        <v>209</v>
      </c>
      <c r="X2744" t="s">
        <v>161</v>
      </c>
      <c r="Y2744">
        <v>5</v>
      </c>
      <c r="Z2744">
        <v>5</v>
      </c>
      <c r="AA2744">
        <v>2021</v>
      </c>
      <c r="AB2744">
        <v>52.12</v>
      </c>
      <c r="AC2744" t="s">
        <v>11</v>
      </c>
      <c r="AD2744" t="s">
        <v>72</v>
      </c>
      <c r="AE2744">
        <v>2021</v>
      </c>
      <c r="AF2744">
        <v>2021</v>
      </c>
      <c r="AU2744"/>
    </row>
    <row r="2745" spans="1:47" x14ac:dyDescent="0.35">
      <c r="A2745" t="s">
        <v>160</v>
      </c>
      <c r="B2745" t="s">
        <v>26</v>
      </c>
      <c r="C2745" t="s">
        <v>149</v>
      </c>
      <c r="D2745" t="s">
        <v>159</v>
      </c>
      <c r="E2745" t="s">
        <v>162</v>
      </c>
      <c r="G2745" t="s">
        <v>1</v>
      </c>
      <c r="K2745" t="s">
        <v>185</v>
      </c>
      <c r="L2745" t="s">
        <v>122</v>
      </c>
      <c r="M2745" s="14">
        <v>44347</v>
      </c>
      <c r="N2745" s="14">
        <v>44347</v>
      </c>
      <c r="O2745">
        <v>0</v>
      </c>
      <c r="P2745">
        <v>24763.47</v>
      </c>
      <c r="R2745">
        <v>2110672000</v>
      </c>
      <c r="S2745">
        <v>162200000</v>
      </c>
      <c r="V2745" t="s">
        <v>160</v>
      </c>
      <c r="W2745" t="s">
        <v>229</v>
      </c>
      <c r="X2745" t="s">
        <v>161</v>
      </c>
      <c r="Y2745">
        <v>5</v>
      </c>
      <c r="Z2745">
        <v>5</v>
      </c>
      <c r="AA2745">
        <v>2021</v>
      </c>
      <c r="AB2745">
        <v>24763.47</v>
      </c>
      <c r="AC2745" t="s">
        <v>11</v>
      </c>
      <c r="AD2745" t="s">
        <v>72</v>
      </c>
      <c r="AE2745">
        <v>2021</v>
      </c>
      <c r="AF2745">
        <v>2021</v>
      </c>
      <c r="AU2745"/>
    </row>
    <row r="2746" spans="1:47" x14ac:dyDescent="0.35">
      <c r="A2746" t="s">
        <v>143</v>
      </c>
      <c r="B2746" t="s">
        <v>48</v>
      </c>
      <c r="C2746" t="s">
        <v>149</v>
      </c>
      <c r="D2746" t="s">
        <v>159</v>
      </c>
      <c r="E2746" t="s">
        <v>121</v>
      </c>
      <c r="G2746" t="s">
        <v>1</v>
      </c>
      <c r="K2746" t="s">
        <v>185</v>
      </c>
      <c r="L2746" t="s">
        <v>122</v>
      </c>
      <c r="M2746" s="14">
        <v>44347</v>
      </c>
      <c r="N2746" s="14">
        <v>44347</v>
      </c>
      <c r="O2746">
        <v>0</v>
      </c>
      <c r="P2746">
        <v>500952.38</v>
      </c>
      <c r="R2746">
        <v>2220510000</v>
      </c>
      <c r="S2746">
        <v>161020000</v>
      </c>
      <c r="V2746" t="s">
        <v>143</v>
      </c>
      <c r="W2746" t="s">
        <v>194</v>
      </c>
      <c r="X2746" t="s">
        <v>144</v>
      </c>
      <c r="Y2746">
        <v>5</v>
      </c>
      <c r="Z2746">
        <v>5</v>
      </c>
      <c r="AA2746">
        <v>2021</v>
      </c>
      <c r="AB2746">
        <v>500952.38</v>
      </c>
      <c r="AC2746" t="s">
        <v>11</v>
      </c>
      <c r="AD2746" t="s">
        <v>72</v>
      </c>
      <c r="AE2746">
        <v>2021</v>
      </c>
      <c r="AF2746">
        <v>2021</v>
      </c>
      <c r="AU2746"/>
    </row>
    <row r="2747" spans="1:47" x14ac:dyDescent="0.35">
      <c r="A2747" t="s">
        <v>160</v>
      </c>
      <c r="B2747" t="s">
        <v>25</v>
      </c>
      <c r="C2747" t="s">
        <v>149</v>
      </c>
      <c r="D2747" t="s">
        <v>159</v>
      </c>
      <c r="E2747" t="s">
        <v>162</v>
      </c>
      <c r="G2747" t="s">
        <v>1</v>
      </c>
      <c r="K2747" t="s">
        <v>185</v>
      </c>
      <c r="L2747" t="s">
        <v>122</v>
      </c>
      <c r="M2747" s="14">
        <v>44347</v>
      </c>
      <c r="N2747" s="14">
        <v>44347</v>
      </c>
      <c r="O2747">
        <v>0</v>
      </c>
      <c r="P2747">
        <v>313.12</v>
      </c>
      <c r="R2747">
        <v>2110672000</v>
      </c>
      <c r="S2747">
        <v>161600000</v>
      </c>
      <c r="V2747" t="s">
        <v>160</v>
      </c>
      <c r="W2747" t="s">
        <v>198</v>
      </c>
      <c r="X2747" t="s">
        <v>161</v>
      </c>
      <c r="Y2747">
        <v>5</v>
      </c>
      <c r="Z2747">
        <v>5</v>
      </c>
      <c r="AA2747">
        <v>2021</v>
      </c>
      <c r="AB2747">
        <v>313.12</v>
      </c>
      <c r="AC2747" t="s">
        <v>11</v>
      </c>
      <c r="AD2747" t="s">
        <v>72</v>
      </c>
      <c r="AE2747">
        <v>2021</v>
      </c>
      <c r="AF2747">
        <v>2021</v>
      </c>
      <c r="AU2747"/>
    </row>
    <row r="2748" spans="1:47" x14ac:dyDescent="0.35">
      <c r="A2748" t="s">
        <v>188</v>
      </c>
      <c r="B2748" t="s">
        <v>31</v>
      </c>
      <c r="C2748" t="s">
        <v>149</v>
      </c>
      <c r="D2748" t="s">
        <v>159</v>
      </c>
      <c r="E2748" t="s">
        <v>162</v>
      </c>
      <c r="G2748" t="s">
        <v>1</v>
      </c>
      <c r="K2748" t="s">
        <v>185</v>
      </c>
      <c r="L2748" t="s">
        <v>122</v>
      </c>
      <c r="M2748" s="14">
        <v>44347</v>
      </c>
      <c r="N2748" s="14">
        <v>44347</v>
      </c>
      <c r="O2748">
        <v>0</v>
      </c>
      <c r="P2748">
        <v>325.37</v>
      </c>
      <c r="R2748">
        <v>2111070000</v>
      </c>
      <c r="S2748">
        <v>162000000</v>
      </c>
      <c r="V2748" t="s">
        <v>188</v>
      </c>
      <c r="W2748" t="s">
        <v>205</v>
      </c>
      <c r="X2748" t="s">
        <v>190</v>
      </c>
      <c r="Y2748">
        <v>5</v>
      </c>
      <c r="Z2748">
        <v>5</v>
      </c>
      <c r="AA2748">
        <v>2021</v>
      </c>
      <c r="AB2748">
        <v>325.37</v>
      </c>
      <c r="AC2748" t="s">
        <v>11</v>
      </c>
      <c r="AD2748" t="s">
        <v>72</v>
      </c>
      <c r="AE2748">
        <v>2021</v>
      </c>
      <c r="AF2748">
        <v>2021</v>
      </c>
      <c r="AU2748"/>
    </row>
    <row r="2749" spans="1:47" x14ac:dyDescent="0.35">
      <c r="A2749" t="s">
        <v>193</v>
      </c>
      <c r="B2749" t="s">
        <v>29</v>
      </c>
      <c r="C2749" t="s">
        <v>149</v>
      </c>
      <c r="D2749" t="s">
        <v>159</v>
      </c>
      <c r="E2749" t="s">
        <v>162</v>
      </c>
      <c r="G2749" t="s">
        <v>1</v>
      </c>
      <c r="K2749" t="s">
        <v>185</v>
      </c>
      <c r="L2749" t="s">
        <v>122</v>
      </c>
      <c r="M2749" s="14">
        <v>44347</v>
      </c>
      <c r="N2749" s="14">
        <v>44347</v>
      </c>
      <c r="O2749">
        <v>0</v>
      </c>
      <c r="P2749">
        <v>47.62</v>
      </c>
      <c r="R2749">
        <v>2110700000</v>
      </c>
      <c r="S2749">
        <v>161900000</v>
      </c>
      <c r="V2749" t="s">
        <v>193</v>
      </c>
      <c r="W2749" t="s">
        <v>199</v>
      </c>
      <c r="X2749" t="s">
        <v>161</v>
      </c>
      <c r="Y2749">
        <v>5</v>
      </c>
      <c r="Z2749">
        <v>5</v>
      </c>
      <c r="AA2749">
        <v>2021</v>
      </c>
      <c r="AB2749">
        <v>47.62</v>
      </c>
      <c r="AC2749" t="s">
        <v>11</v>
      </c>
      <c r="AD2749" t="s">
        <v>72</v>
      </c>
      <c r="AE2749">
        <v>2021</v>
      </c>
      <c r="AF2749">
        <v>2021</v>
      </c>
      <c r="AU2749"/>
    </row>
    <row r="2750" spans="1:47" x14ac:dyDescent="0.35">
      <c r="A2750" t="s">
        <v>138</v>
      </c>
      <c r="B2750" t="s">
        <v>27</v>
      </c>
      <c r="C2750" t="s">
        <v>149</v>
      </c>
      <c r="D2750" t="s">
        <v>150</v>
      </c>
      <c r="E2750" t="s">
        <v>121</v>
      </c>
      <c r="G2750" t="s">
        <v>1</v>
      </c>
      <c r="H2750" t="s">
        <v>206</v>
      </c>
      <c r="K2750" t="s">
        <v>185</v>
      </c>
      <c r="L2750" t="s">
        <v>122</v>
      </c>
      <c r="M2750" s="14">
        <v>44347</v>
      </c>
      <c r="N2750" s="14">
        <v>44347</v>
      </c>
      <c r="O2750">
        <v>0</v>
      </c>
      <c r="P2750">
        <v>-142.84</v>
      </c>
      <c r="R2750">
        <v>2220200000</v>
      </c>
      <c r="S2750">
        <v>161002000</v>
      </c>
      <c r="V2750" t="s">
        <v>138</v>
      </c>
      <c r="W2750" t="s">
        <v>202</v>
      </c>
      <c r="X2750" t="s">
        <v>139</v>
      </c>
      <c r="Y2750">
        <v>5</v>
      </c>
      <c r="Z2750">
        <v>5</v>
      </c>
      <c r="AA2750">
        <v>2021</v>
      </c>
      <c r="AB2750">
        <v>142.84</v>
      </c>
      <c r="AC2750" t="s">
        <v>11</v>
      </c>
      <c r="AD2750" t="s">
        <v>11</v>
      </c>
      <c r="AE2750">
        <v>2021</v>
      </c>
      <c r="AF2750">
        <v>2021</v>
      </c>
      <c r="AU2750"/>
    </row>
    <row r="2751" spans="1:47" x14ac:dyDescent="0.35">
      <c r="A2751" t="s">
        <v>160</v>
      </c>
      <c r="B2751" t="s">
        <v>26</v>
      </c>
      <c r="C2751" t="s">
        <v>149</v>
      </c>
      <c r="D2751" t="s">
        <v>159</v>
      </c>
      <c r="E2751" t="s">
        <v>162</v>
      </c>
      <c r="G2751" t="s">
        <v>1</v>
      </c>
      <c r="K2751" t="s">
        <v>185</v>
      </c>
      <c r="L2751" t="s">
        <v>122</v>
      </c>
      <c r="M2751" s="14">
        <v>44347</v>
      </c>
      <c r="N2751" s="14">
        <v>44347</v>
      </c>
      <c r="O2751">
        <v>0</v>
      </c>
      <c r="P2751">
        <v>1508.39</v>
      </c>
      <c r="R2751">
        <v>2110672000</v>
      </c>
      <c r="S2751">
        <v>162000000</v>
      </c>
      <c r="V2751" t="s">
        <v>160</v>
      </c>
      <c r="W2751" t="s">
        <v>205</v>
      </c>
      <c r="X2751" t="s">
        <v>161</v>
      </c>
      <c r="Y2751">
        <v>5</v>
      </c>
      <c r="Z2751">
        <v>5</v>
      </c>
      <c r="AA2751">
        <v>2021</v>
      </c>
      <c r="AB2751">
        <v>1508.39</v>
      </c>
      <c r="AC2751" t="s">
        <v>11</v>
      </c>
      <c r="AD2751" t="s">
        <v>72</v>
      </c>
      <c r="AE2751">
        <v>2021</v>
      </c>
      <c r="AF2751">
        <v>2021</v>
      </c>
      <c r="AU2751"/>
    </row>
    <row r="2752" spans="1:47" x14ac:dyDescent="0.35">
      <c r="A2752" t="s">
        <v>160</v>
      </c>
      <c r="B2752" t="s">
        <v>25</v>
      </c>
      <c r="C2752" t="s">
        <v>149</v>
      </c>
      <c r="D2752" t="s">
        <v>159</v>
      </c>
      <c r="E2752" t="s">
        <v>162</v>
      </c>
      <c r="G2752" t="s">
        <v>1</v>
      </c>
      <c r="K2752" t="s">
        <v>185</v>
      </c>
      <c r="L2752" t="s">
        <v>122</v>
      </c>
      <c r="M2752" s="14">
        <v>44347</v>
      </c>
      <c r="N2752" s="14">
        <v>44347</v>
      </c>
      <c r="O2752">
        <v>0</v>
      </c>
      <c r="P2752">
        <v>142.84</v>
      </c>
      <c r="R2752">
        <v>2110672000</v>
      </c>
      <c r="S2752">
        <v>160000000</v>
      </c>
      <c r="V2752" t="s">
        <v>160</v>
      </c>
      <c r="W2752" t="s">
        <v>186</v>
      </c>
      <c r="X2752" t="s">
        <v>161</v>
      </c>
      <c r="Y2752">
        <v>5</v>
      </c>
      <c r="Z2752">
        <v>5</v>
      </c>
      <c r="AA2752">
        <v>2021</v>
      </c>
      <c r="AB2752">
        <v>142.84</v>
      </c>
      <c r="AC2752" t="s">
        <v>11</v>
      </c>
      <c r="AD2752" t="s">
        <v>72</v>
      </c>
      <c r="AE2752">
        <v>2021</v>
      </c>
      <c r="AF2752">
        <v>2021</v>
      </c>
      <c r="AU2752"/>
    </row>
    <row r="2753" spans="1:47" x14ac:dyDescent="0.35">
      <c r="A2753" t="s">
        <v>160</v>
      </c>
      <c r="B2753" t="s">
        <v>26</v>
      </c>
      <c r="C2753" t="s">
        <v>149</v>
      </c>
      <c r="D2753" t="s">
        <v>159</v>
      </c>
      <c r="E2753" t="s">
        <v>162</v>
      </c>
      <c r="G2753" t="s">
        <v>1</v>
      </c>
      <c r="K2753" t="s">
        <v>185</v>
      </c>
      <c r="L2753" t="s">
        <v>122</v>
      </c>
      <c r="M2753" s="14">
        <v>44347</v>
      </c>
      <c r="N2753" s="14">
        <v>44347</v>
      </c>
      <c r="O2753">
        <v>0</v>
      </c>
      <c r="P2753">
        <v>792.65</v>
      </c>
      <c r="R2753">
        <v>2110672000</v>
      </c>
      <c r="S2753">
        <v>161016000</v>
      </c>
      <c r="V2753" t="s">
        <v>160</v>
      </c>
      <c r="W2753" t="s">
        <v>201</v>
      </c>
      <c r="X2753" t="s">
        <v>161</v>
      </c>
      <c r="Y2753">
        <v>5</v>
      </c>
      <c r="Z2753">
        <v>5</v>
      </c>
      <c r="AA2753">
        <v>2021</v>
      </c>
      <c r="AB2753">
        <v>792.65</v>
      </c>
      <c r="AC2753" t="s">
        <v>11</v>
      </c>
      <c r="AD2753" t="s">
        <v>72</v>
      </c>
      <c r="AE2753">
        <v>2021</v>
      </c>
      <c r="AF2753">
        <v>2021</v>
      </c>
      <c r="AU2753"/>
    </row>
    <row r="2754" spans="1:47" x14ac:dyDescent="0.35">
      <c r="A2754" t="s">
        <v>193</v>
      </c>
      <c r="B2754" t="s">
        <v>29</v>
      </c>
      <c r="C2754" t="s">
        <v>149</v>
      </c>
      <c r="D2754" t="s">
        <v>159</v>
      </c>
      <c r="E2754" t="s">
        <v>162</v>
      </c>
      <c r="G2754" t="s">
        <v>1</v>
      </c>
      <c r="K2754" t="s">
        <v>185</v>
      </c>
      <c r="L2754" t="s">
        <v>122</v>
      </c>
      <c r="M2754" s="14">
        <v>44347</v>
      </c>
      <c r="N2754" s="14">
        <v>44347</v>
      </c>
      <c r="O2754">
        <v>0</v>
      </c>
      <c r="P2754">
        <v>214.29</v>
      </c>
      <c r="R2754">
        <v>2110700000</v>
      </c>
      <c r="S2754">
        <v>162800000</v>
      </c>
      <c r="V2754" t="s">
        <v>193</v>
      </c>
      <c r="W2754" t="s">
        <v>204</v>
      </c>
      <c r="X2754" t="s">
        <v>161</v>
      </c>
      <c r="Y2754">
        <v>5</v>
      </c>
      <c r="Z2754">
        <v>5</v>
      </c>
      <c r="AA2754">
        <v>2021</v>
      </c>
      <c r="AB2754">
        <v>214.29</v>
      </c>
      <c r="AC2754" t="s">
        <v>11</v>
      </c>
      <c r="AD2754" t="s">
        <v>72</v>
      </c>
      <c r="AE2754">
        <v>2021</v>
      </c>
      <c r="AF2754">
        <v>2021</v>
      </c>
      <c r="AU2754"/>
    </row>
    <row r="2755" spans="1:47" x14ac:dyDescent="0.35">
      <c r="A2755" t="s">
        <v>193</v>
      </c>
      <c r="B2755" t="s">
        <v>29</v>
      </c>
      <c r="C2755" t="s">
        <v>149</v>
      </c>
      <c r="D2755" t="s">
        <v>159</v>
      </c>
      <c r="E2755" t="s">
        <v>162</v>
      </c>
      <c r="G2755" t="s">
        <v>1</v>
      </c>
      <c r="K2755" t="s">
        <v>185</v>
      </c>
      <c r="L2755" t="s">
        <v>122</v>
      </c>
      <c r="M2755" s="14">
        <v>44347</v>
      </c>
      <c r="N2755" s="14">
        <v>44347</v>
      </c>
      <c r="O2755">
        <v>0</v>
      </c>
      <c r="P2755">
        <v>102.38</v>
      </c>
      <c r="R2755">
        <v>2110700000</v>
      </c>
      <c r="S2755">
        <v>161020000</v>
      </c>
      <c r="V2755" t="s">
        <v>193</v>
      </c>
      <c r="W2755" t="s">
        <v>194</v>
      </c>
      <c r="X2755" t="s">
        <v>161</v>
      </c>
      <c r="Y2755">
        <v>5</v>
      </c>
      <c r="Z2755">
        <v>5</v>
      </c>
      <c r="AA2755">
        <v>2021</v>
      </c>
      <c r="AB2755">
        <v>102.38</v>
      </c>
      <c r="AC2755" t="s">
        <v>11</v>
      </c>
      <c r="AD2755" t="s">
        <v>72</v>
      </c>
      <c r="AE2755">
        <v>2021</v>
      </c>
      <c r="AF2755">
        <v>2021</v>
      </c>
      <c r="AU2755"/>
    </row>
    <row r="2756" spans="1:47" x14ac:dyDescent="0.35">
      <c r="A2756" t="s">
        <v>138</v>
      </c>
      <c r="B2756" t="s">
        <v>27</v>
      </c>
      <c r="C2756" t="s">
        <v>149</v>
      </c>
      <c r="D2756" t="s">
        <v>150</v>
      </c>
      <c r="E2756" t="s">
        <v>121</v>
      </c>
      <c r="G2756" t="s">
        <v>1</v>
      </c>
      <c r="H2756" t="s">
        <v>206</v>
      </c>
      <c r="K2756" t="s">
        <v>185</v>
      </c>
      <c r="L2756" t="s">
        <v>122</v>
      </c>
      <c r="M2756" s="14">
        <v>44347</v>
      </c>
      <c r="N2756" s="14">
        <v>44347</v>
      </c>
      <c r="O2756">
        <v>0</v>
      </c>
      <c r="P2756">
        <v>-323.95</v>
      </c>
      <c r="R2756">
        <v>2220200000</v>
      </c>
      <c r="S2756">
        <v>161002000</v>
      </c>
      <c r="V2756" t="s">
        <v>138</v>
      </c>
      <c r="W2756" t="s">
        <v>202</v>
      </c>
      <c r="X2756" t="s">
        <v>139</v>
      </c>
      <c r="Y2756">
        <v>5</v>
      </c>
      <c r="Z2756">
        <v>5</v>
      </c>
      <c r="AA2756">
        <v>2021</v>
      </c>
      <c r="AB2756">
        <v>323.95</v>
      </c>
      <c r="AC2756" t="s">
        <v>11</v>
      </c>
      <c r="AD2756" t="s">
        <v>11</v>
      </c>
      <c r="AE2756">
        <v>2021</v>
      </c>
      <c r="AF2756">
        <v>2021</v>
      </c>
      <c r="AU2756"/>
    </row>
    <row r="2757" spans="1:47" x14ac:dyDescent="0.35">
      <c r="A2757" t="s">
        <v>160</v>
      </c>
      <c r="B2757" t="s">
        <v>25</v>
      </c>
      <c r="C2757" t="s">
        <v>149</v>
      </c>
      <c r="D2757" t="s">
        <v>159</v>
      </c>
      <c r="E2757" t="s">
        <v>162</v>
      </c>
      <c r="G2757" t="s">
        <v>1</v>
      </c>
      <c r="K2757" t="s">
        <v>185</v>
      </c>
      <c r="L2757" t="s">
        <v>122</v>
      </c>
      <c r="M2757" s="14">
        <v>44347</v>
      </c>
      <c r="N2757" s="14">
        <v>44347</v>
      </c>
      <c r="O2757">
        <v>0</v>
      </c>
      <c r="P2757">
        <v>1184.53</v>
      </c>
      <c r="R2757">
        <v>2110672000</v>
      </c>
      <c r="S2757">
        <v>161600000</v>
      </c>
      <c r="V2757" t="s">
        <v>160</v>
      </c>
      <c r="W2757" t="s">
        <v>198</v>
      </c>
      <c r="X2757" t="s">
        <v>161</v>
      </c>
      <c r="Y2757">
        <v>5</v>
      </c>
      <c r="Z2757">
        <v>5</v>
      </c>
      <c r="AA2757">
        <v>2021</v>
      </c>
      <c r="AB2757">
        <v>1184.53</v>
      </c>
      <c r="AC2757" t="s">
        <v>11</v>
      </c>
      <c r="AD2757" t="s">
        <v>72</v>
      </c>
      <c r="AE2757">
        <v>2021</v>
      </c>
      <c r="AF2757">
        <v>2021</v>
      </c>
      <c r="AU2757"/>
    </row>
    <row r="2758" spans="1:47" x14ac:dyDescent="0.35">
      <c r="A2758" t="s">
        <v>160</v>
      </c>
      <c r="B2758" t="s">
        <v>25</v>
      </c>
      <c r="C2758" t="s">
        <v>149</v>
      </c>
      <c r="D2758" t="s">
        <v>159</v>
      </c>
      <c r="E2758" t="s">
        <v>162</v>
      </c>
      <c r="G2758" t="s">
        <v>1</v>
      </c>
      <c r="K2758" t="s">
        <v>185</v>
      </c>
      <c r="L2758" t="s">
        <v>122</v>
      </c>
      <c r="M2758" s="14">
        <v>44347</v>
      </c>
      <c r="N2758" s="14">
        <v>44347</v>
      </c>
      <c r="O2758">
        <v>0</v>
      </c>
      <c r="P2758">
        <v>434.7</v>
      </c>
      <c r="R2758">
        <v>2110672000</v>
      </c>
      <c r="S2758">
        <v>161300000</v>
      </c>
      <c r="V2758" t="s">
        <v>160</v>
      </c>
      <c r="W2758" t="s">
        <v>192</v>
      </c>
      <c r="X2758" t="s">
        <v>161</v>
      </c>
      <c r="Y2758">
        <v>5</v>
      </c>
      <c r="Z2758">
        <v>5</v>
      </c>
      <c r="AA2758">
        <v>2021</v>
      </c>
      <c r="AB2758">
        <v>434.7</v>
      </c>
      <c r="AC2758" t="s">
        <v>11</v>
      </c>
      <c r="AD2758" t="s">
        <v>72</v>
      </c>
      <c r="AE2758">
        <v>2021</v>
      </c>
      <c r="AF2758">
        <v>2021</v>
      </c>
      <c r="AU2758"/>
    </row>
    <row r="2759" spans="1:47" x14ac:dyDescent="0.35">
      <c r="A2759" t="s">
        <v>160</v>
      </c>
      <c r="B2759" t="s">
        <v>35</v>
      </c>
      <c r="C2759" t="s">
        <v>149</v>
      </c>
      <c r="D2759" t="s">
        <v>159</v>
      </c>
      <c r="E2759" t="s">
        <v>162</v>
      </c>
      <c r="G2759" t="s">
        <v>1</v>
      </c>
      <c r="K2759" t="s">
        <v>185</v>
      </c>
      <c r="L2759" t="s">
        <v>122</v>
      </c>
      <c r="M2759" s="14">
        <v>44347</v>
      </c>
      <c r="N2759" s="14">
        <v>44347</v>
      </c>
      <c r="O2759">
        <v>0</v>
      </c>
      <c r="P2759">
        <v>206.01</v>
      </c>
      <c r="R2759">
        <v>2110672000</v>
      </c>
      <c r="S2759">
        <v>161021000</v>
      </c>
      <c r="V2759" t="s">
        <v>160</v>
      </c>
      <c r="W2759" t="s">
        <v>215</v>
      </c>
      <c r="X2759" t="s">
        <v>161</v>
      </c>
      <c r="Y2759">
        <v>5</v>
      </c>
      <c r="Z2759">
        <v>5</v>
      </c>
      <c r="AA2759">
        <v>2021</v>
      </c>
      <c r="AB2759">
        <v>206.01</v>
      </c>
      <c r="AC2759" t="s">
        <v>11</v>
      </c>
      <c r="AD2759" t="s">
        <v>72</v>
      </c>
      <c r="AE2759">
        <v>2021</v>
      </c>
      <c r="AF2759">
        <v>2021</v>
      </c>
      <c r="AU2759"/>
    </row>
    <row r="2760" spans="1:47" x14ac:dyDescent="0.35">
      <c r="A2760" t="s">
        <v>133</v>
      </c>
      <c r="B2760" t="s">
        <v>41</v>
      </c>
      <c r="C2760" t="s">
        <v>149</v>
      </c>
      <c r="D2760" t="s">
        <v>150</v>
      </c>
      <c r="E2760" t="s">
        <v>121</v>
      </c>
      <c r="G2760" t="s">
        <v>1</v>
      </c>
      <c r="H2760" t="s">
        <v>206</v>
      </c>
      <c r="K2760" t="s">
        <v>185</v>
      </c>
      <c r="L2760" t="s">
        <v>122</v>
      </c>
      <c r="M2760" s="14">
        <v>44347</v>
      </c>
      <c r="N2760" s="14">
        <v>44347</v>
      </c>
      <c r="O2760">
        <v>0</v>
      </c>
      <c r="P2760">
        <v>-952.38</v>
      </c>
      <c r="R2760">
        <v>2220110000</v>
      </c>
      <c r="S2760">
        <v>161001000</v>
      </c>
      <c r="V2760" t="s">
        <v>133</v>
      </c>
      <c r="W2760" t="s">
        <v>195</v>
      </c>
      <c r="X2760" t="s">
        <v>134</v>
      </c>
      <c r="Y2760">
        <v>5</v>
      </c>
      <c r="Z2760">
        <v>5</v>
      </c>
      <c r="AA2760">
        <v>2021</v>
      </c>
      <c r="AB2760">
        <v>952.38</v>
      </c>
      <c r="AC2760" t="s">
        <v>11</v>
      </c>
      <c r="AD2760" t="s">
        <v>246</v>
      </c>
      <c r="AE2760">
        <v>2021</v>
      </c>
      <c r="AF2760">
        <v>2021</v>
      </c>
      <c r="AU2760"/>
    </row>
    <row r="2761" spans="1:47" x14ac:dyDescent="0.35">
      <c r="A2761" t="s">
        <v>160</v>
      </c>
      <c r="B2761" t="s">
        <v>35</v>
      </c>
      <c r="C2761" t="s">
        <v>149</v>
      </c>
      <c r="D2761" t="s">
        <v>159</v>
      </c>
      <c r="E2761" t="s">
        <v>162</v>
      </c>
      <c r="G2761" t="s">
        <v>1</v>
      </c>
      <c r="K2761" t="s">
        <v>185</v>
      </c>
      <c r="L2761" t="s">
        <v>122</v>
      </c>
      <c r="M2761" s="14">
        <v>44347</v>
      </c>
      <c r="N2761" s="14">
        <v>44347</v>
      </c>
      <c r="O2761">
        <v>0</v>
      </c>
      <c r="P2761">
        <v>163.52000000000001</v>
      </c>
      <c r="R2761">
        <v>2110672000</v>
      </c>
      <c r="S2761">
        <v>161021000</v>
      </c>
      <c r="V2761" t="s">
        <v>160</v>
      </c>
      <c r="W2761" t="s">
        <v>215</v>
      </c>
      <c r="X2761" t="s">
        <v>161</v>
      </c>
      <c r="Y2761">
        <v>5</v>
      </c>
      <c r="Z2761">
        <v>5</v>
      </c>
      <c r="AA2761">
        <v>2021</v>
      </c>
      <c r="AB2761">
        <v>163.52000000000001</v>
      </c>
      <c r="AC2761" t="s">
        <v>11</v>
      </c>
      <c r="AD2761" t="s">
        <v>72</v>
      </c>
      <c r="AE2761">
        <v>2021</v>
      </c>
      <c r="AF2761">
        <v>2021</v>
      </c>
      <c r="AU2761"/>
    </row>
    <row r="2762" spans="1:47" x14ac:dyDescent="0.35">
      <c r="A2762" t="s">
        <v>138</v>
      </c>
      <c r="B2762" t="s">
        <v>34</v>
      </c>
      <c r="C2762" t="s">
        <v>149</v>
      </c>
      <c r="D2762" t="s">
        <v>150</v>
      </c>
      <c r="E2762" t="s">
        <v>121</v>
      </c>
      <c r="G2762" t="s">
        <v>1</v>
      </c>
      <c r="H2762" t="s">
        <v>206</v>
      </c>
      <c r="K2762" t="s">
        <v>185</v>
      </c>
      <c r="L2762" t="s">
        <v>122</v>
      </c>
      <c r="M2762" s="14">
        <v>44347</v>
      </c>
      <c r="N2762" s="14">
        <v>44347</v>
      </c>
      <c r="O2762">
        <v>0</v>
      </c>
      <c r="P2762">
        <v>-2781.01</v>
      </c>
      <c r="R2762">
        <v>2220200000</v>
      </c>
      <c r="S2762">
        <v>161100000</v>
      </c>
      <c r="V2762" t="s">
        <v>138</v>
      </c>
      <c r="W2762" t="s">
        <v>212</v>
      </c>
      <c r="X2762" t="s">
        <v>139</v>
      </c>
      <c r="Y2762">
        <v>5</v>
      </c>
      <c r="Z2762">
        <v>5</v>
      </c>
      <c r="AA2762">
        <v>2021</v>
      </c>
      <c r="AB2762">
        <v>2781.01</v>
      </c>
      <c r="AC2762" t="s">
        <v>11</v>
      </c>
      <c r="AD2762" t="s">
        <v>11</v>
      </c>
      <c r="AE2762">
        <v>2021</v>
      </c>
      <c r="AF2762">
        <v>2021</v>
      </c>
      <c r="AU2762"/>
    </row>
    <row r="2763" spans="1:47" x14ac:dyDescent="0.35">
      <c r="A2763" t="s">
        <v>138</v>
      </c>
      <c r="B2763" t="s">
        <v>34</v>
      </c>
      <c r="C2763" t="s">
        <v>149</v>
      </c>
      <c r="D2763" t="s">
        <v>150</v>
      </c>
      <c r="E2763" t="s">
        <v>121</v>
      </c>
      <c r="G2763" t="s">
        <v>1</v>
      </c>
      <c r="H2763" t="s">
        <v>206</v>
      </c>
      <c r="K2763" t="s">
        <v>185</v>
      </c>
      <c r="L2763" t="s">
        <v>122</v>
      </c>
      <c r="M2763" s="14">
        <v>44347</v>
      </c>
      <c r="N2763" s="14">
        <v>44347</v>
      </c>
      <c r="O2763">
        <v>0</v>
      </c>
      <c r="P2763">
        <v>-276.25</v>
      </c>
      <c r="R2763">
        <v>2220200000</v>
      </c>
      <c r="S2763">
        <v>162800000</v>
      </c>
      <c r="V2763" t="s">
        <v>138</v>
      </c>
      <c r="W2763" t="s">
        <v>204</v>
      </c>
      <c r="X2763" t="s">
        <v>139</v>
      </c>
      <c r="Y2763">
        <v>5</v>
      </c>
      <c r="Z2763">
        <v>5</v>
      </c>
      <c r="AA2763">
        <v>2021</v>
      </c>
      <c r="AB2763">
        <v>276.25</v>
      </c>
      <c r="AC2763" t="s">
        <v>11</v>
      </c>
      <c r="AD2763" t="s">
        <v>11</v>
      </c>
      <c r="AE2763">
        <v>2021</v>
      </c>
      <c r="AF2763">
        <v>2021</v>
      </c>
      <c r="AU2763"/>
    </row>
    <row r="2764" spans="1:47" x14ac:dyDescent="0.35">
      <c r="A2764" t="s">
        <v>138</v>
      </c>
      <c r="B2764" t="s">
        <v>47</v>
      </c>
      <c r="C2764" t="s">
        <v>149</v>
      </c>
      <c r="D2764" t="s">
        <v>150</v>
      </c>
      <c r="E2764" t="s">
        <v>121</v>
      </c>
      <c r="G2764" t="s">
        <v>1</v>
      </c>
      <c r="H2764" t="s">
        <v>206</v>
      </c>
      <c r="K2764" t="s">
        <v>185</v>
      </c>
      <c r="L2764" t="s">
        <v>122</v>
      </c>
      <c r="M2764" s="14">
        <v>44347</v>
      </c>
      <c r="N2764" s="14">
        <v>44347</v>
      </c>
      <c r="O2764">
        <v>0</v>
      </c>
      <c r="P2764">
        <v>-29561.72</v>
      </c>
      <c r="R2764">
        <v>2220200000</v>
      </c>
      <c r="S2764">
        <v>161100000</v>
      </c>
      <c r="V2764" t="s">
        <v>138</v>
      </c>
      <c r="W2764" t="s">
        <v>212</v>
      </c>
      <c r="X2764" t="s">
        <v>139</v>
      </c>
      <c r="Y2764">
        <v>5</v>
      </c>
      <c r="Z2764">
        <v>5</v>
      </c>
      <c r="AA2764">
        <v>2021</v>
      </c>
      <c r="AB2764">
        <v>29561.72</v>
      </c>
      <c r="AC2764" t="s">
        <v>11</v>
      </c>
      <c r="AD2764" t="s">
        <v>11</v>
      </c>
      <c r="AE2764">
        <v>2021</v>
      </c>
      <c r="AF2764">
        <v>2021</v>
      </c>
      <c r="AU2764"/>
    </row>
    <row r="2765" spans="1:47" x14ac:dyDescent="0.35">
      <c r="A2765" t="s">
        <v>155</v>
      </c>
      <c r="C2765" t="s">
        <v>149</v>
      </c>
      <c r="D2765" t="s">
        <v>150</v>
      </c>
      <c r="E2765" t="s">
        <v>121</v>
      </c>
      <c r="J2765" t="s">
        <v>6</v>
      </c>
      <c r="K2765" t="s">
        <v>185</v>
      </c>
      <c r="L2765" t="s">
        <v>122</v>
      </c>
      <c r="M2765" s="14">
        <v>44330</v>
      </c>
      <c r="N2765" s="14">
        <v>44347</v>
      </c>
      <c r="P2765">
        <v>8908976.9700000007</v>
      </c>
      <c r="X2765" t="s">
        <v>156</v>
      </c>
      <c r="Y2765">
        <v>5</v>
      </c>
      <c r="Z2765">
        <v>5</v>
      </c>
      <c r="AA2765">
        <v>2021</v>
      </c>
      <c r="AB2765">
        <v>0</v>
      </c>
      <c r="AC2765" t="s">
        <v>8</v>
      </c>
      <c r="AD2765" t="s">
        <v>8</v>
      </c>
      <c r="AE2765">
        <v>2021</v>
      </c>
      <c r="AF2765">
        <v>2021</v>
      </c>
      <c r="AU2765"/>
    </row>
    <row r="2766" spans="1:47" x14ac:dyDescent="0.35">
      <c r="A2766" t="s">
        <v>130</v>
      </c>
      <c r="C2766" t="s">
        <v>180</v>
      </c>
      <c r="D2766" t="s">
        <v>150</v>
      </c>
      <c r="E2766" t="s">
        <v>162</v>
      </c>
      <c r="L2766" t="s">
        <v>122</v>
      </c>
      <c r="M2766" s="14">
        <v>44347</v>
      </c>
      <c r="N2766" s="14">
        <v>44347</v>
      </c>
      <c r="P2766">
        <v>44811905.659999996</v>
      </c>
      <c r="X2766" t="s">
        <v>119</v>
      </c>
      <c r="Y2766">
        <v>5</v>
      </c>
      <c r="Z2766">
        <v>5</v>
      </c>
      <c r="AA2766">
        <v>2021</v>
      </c>
      <c r="AB2766">
        <v>0</v>
      </c>
      <c r="AC2766" t="s">
        <v>8</v>
      </c>
      <c r="AD2766" t="s">
        <v>8</v>
      </c>
      <c r="AE2766">
        <v>2021</v>
      </c>
      <c r="AF2766">
        <v>2021</v>
      </c>
      <c r="AU2766"/>
    </row>
    <row r="2767" spans="1:47" x14ac:dyDescent="0.35">
      <c r="A2767" t="s">
        <v>155</v>
      </c>
      <c r="C2767" t="s">
        <v>149</v>
      </c>
      <c r="D2767" t="s">
        <v>150</v>
      </c>
      <c r="E2767" t="s">
        <v>121</v>
      </c>
      <c r="J2767" t="s">
        <v>6</v>
      </c>
      <c r="K2767" t="s">
        <v>185</v>
      </c>
      <c r="L2767" t="s">
        <v>122</v>
      </c>
      <c r="M2767" s="14">
        <v>44330</v>
      </c>
      <c r="N2767" s="14">
        <v>44347</v>
      </c>
      <c r="P2767">
        <v>5556357.7300000004</v>
      </c>
      <c r="X2767" t="s">
        <v>156</v>
      </c>
      <c r="Y2767">
        <v>5</v>
      </c>
      <c r="Z2767">
        <v>5</v>
      </c>
      <c r="AA2767">
        <v>2021</v>
      </c>
      <c r="AB2767">
        <v>0</v>
      </c>
      <c r="AC2767" t="s">
        <v>8</v>
      </c>
      <c r="AD2767" t="s">
        <v>8</v>
      </c>
      <c r="AE2767">
        <v>2021</v>
      </c>
      <c r="AF2767">
        <v>2021</v>
      </c>
      <c r="AU2767"/>
    </row>
    <row r="2768" spans="1:47" x14ac:dyDescent="0.35">
      <c r="A2768" t="s">
        <v>123</v>
      </c>
      <c r="C2768" t="s">
        <v>149</v>
      </c>
      <c r="D2768" t="s">
        <v>150</v>
      </c>
      <c r="E2768" t="s">
        <v>162</v>
      </c>
      <c r="K2768" t="s">
        <v>185</v>
      </c>
      <c r="L2768" t="s">
        <v>122</v>
      </c>
      <c r="M2768" s="14">
        <v>44347</v>
      </c>
      <c r="N2768" s="14">
        <v>44347</v>
      </c>
      <c r="P2768">
        <v>14465334.699999999</v>
      </c>
      <c r="X2768" t="s">
        <v>124</v>
      </c>
      <c r="Y2768">
        <v>5</v>
      </c>
      <c r="Z2768">
        <v>5</v>
      </c>
      <c r="AA2768">
        <v>2021</v>
      </c>
      <c r="AB2768">
        <v>0</v>
      </c>
      <c r="AC2768" t="s">
        <v>8</v>
      </c>
      <c r="AD2768" t="s">
        <v>8</v>
      </c>
      <c r="AE2768">
        <v>2021</v>
      </c>
      <c r="AF2768">
        <v>2021</v>
      </c>
      <c r="AU2768"/>
    </row>
    <row r="2769" spans="1:47" x14ac:dyDescent="0.35">
      <c r="A2769" t="s">
        <v>130</v>
      </c>
      <c r="B2769" t="s">
        <v>40</v>
      </c>
      <c r="C2769" t="s">
        <v>149</v>
      </c>
      <c r="D2769" t="s">
        <v>150</v>
      </c>
      <c r="E2769" t="s">
        <v>121</v>
      </c>
      <c r="G2769" t="s">
        <v>1</v>
      </c>
      <c r="H2769" t="s">
        <v>206</v>
      </c>
      <c r="K2769" t="s">
        <v>185</v>
      </c>
      <c r="L2769" t="s">
        <v>122</v>
      </c>
      <c r="M2769" s="14">
        <v>44347</v>
      </c>
      <c r="N2769" s="14">
        <v>44347</v>
      </c>
      <c r="O2769">
        <v>0</v>
      </c>
      <c r="P2769">
        <v>-3142.86</v>
      </c>
      <c r="R2769">
        <v>2221517080</v>
      </c>
      <c r="S2769">
        <v>161020000</v>
      </c>
      <c r="V2769" t="s">
        <v>130</v>
      </c>
      <c r="W2769" t="s">
        <v>194</v>
      </c>
      <c r="X2769" t="s">
        <v>119</v>
      </c>
      <c r="Y2769">
        <v>5</v>
      </c>
      <c r="Z2769">
        <v>5</v>
      </c>
      <c r="AA2769">
        <v>2021</v>
      </c>
      <c r="AB2769">
        <v>3142.86</v>
      </c>
      <c r="AC2769" t="s">
        <v>11</v>
      </c>
      <c r="AD2769" t="s">
        <v>11</v>
      </c>
      <c r="AE2769">
        <v>2021</v>
      </c>
      <c r="AF2769">
        <v>2021</v>
      </c>
      <c r="AU2769"/>
    </row>
    <row r="2770" spans="1:47" x14ac:dyDescent="0.35">
      <c r="A2770" t="s">
        <v>160</v>
      </c>
      <c r="B2770" t="s">
        <v>26</v>
      </c>
      <c r="C2770" t="s">
        <v>149</v>
      </c>
      <c r="D2770" t="s">
        <v>159</v>
      </c>
      <c r="E2770" t="s">
        <v>162</v>
      </c>
      <c r="G2770" t="s">
        <v>1</v>
      </c>
      <c r="K2770" t="s">
        <v>185</v>
      </c>
      <c r="L2770" t="s">
        <v>122</v>
      </c>
      <c r="M2770" s="14">
        <v>44347</v>
      </c>
      <c r="N2770" s="14">
        <v>44347</v>
      </c>
      <c r="O2770">
        <v>0</v>
      </c>
      <c r="P2770">
        <v>920.25</v>
      </c>
      <c r="R2770">
        <v>2110672000</v>
      </c>
      <c r="S2770">
        <v>162600000</v>
      </c>
      <c r="V2770" t="s">
        <v>160</v>
      </c>
      <c r="W2770" t="s">
        <v>196</v>
      </c>
      <c r="X2770" t="s">
        <v>161</v>
      </c>
      <c r="Y2770">
        <v>5</v>
      </c>
      <c r="Z2770">
        <v>5</v>
      </c>
      <c r="AA2770">
        <v>2021</v>
      </c>
      <c r="AB2770">
        <v>920.25</v>
      </c>
      <c r="AC2770" t="s">
        <v>11</v>
      </c>
      <c r="AD2770" t="s">
        <v>72</v>
      </c>
      <c r="AE2770">
        <v>2021</v>
      </c>
      <c r="AF2770">
        <v>2021</v>
      </c>
      <c r="AU2770"/>
    </row>
    <row r="2771" spans="1:47" x14ac:dyDescent="0.35">
      <c r="A2771" t="s">
        <v>160</v>
      </c>
      <c r="B2771" t="s">
        <v>25</v>
      </c>
      <c r="C2771" t="s">
        <v>149</v>
      </c>
      <c r="D2771" t="s">
        <v>159</v>
      </c>
      <c r="E2771" t="s">
        <v>162</v>
      </c>
      <c r="G2771" t="s">
        <v>1</v>
      </c>
      <c r="K2771" t="s">
        <v>185</v>
      </c>
      <c r="L2771" t="s">
        <v>122</v>
      </c>
      <c r="M2771" s="14">
        <v>44348</v>
      </c>
      <c r="N2771" s="14">
        <v>44348</v>
      </c>
      <c r="O2771">
        <v>0</v>
      </c>
      <c r="P2771">
        <v>134.69</v>
      </c>
      <c r="R2771">
        <v>2110672000</v>
      </c>
      <c r="S2771">
        <v>161600000</v>
      </c>
      <c r="V2771" t="s">
        <v>160</v>
      </c>
      <c r="W2771" t="s">
        <v>198</v>
      </c>
      <c r="X2771" t="s">
        <v>161</v>
      </c>
      <c r="Y2771">
        <v>6</v>
      </c>
      <c r="Z2771">
        <v>6</v>
      </c>
      <c r="AA2771">
        <v>2021</v>
      </c>
      <c r="AB2771">
        <v>134.69</v>
      </c>
      <c r="AC2771" t="s">
        <v>17</v>
      </c>
      <c r="AD2771" t="s">
        <v>72</v>
      </c>
      <c r="AE2771">
        <v>2021</v>
      </c>
      <c r="AF2771">
        <v>2021</v>
      </c>
      <c r="AU2771"/>
    </row>
    <row r="2772" spans="1:47" x14ac:dyDescent="0.35">
      <c r="A2772" t="s">
        <v>160</v>
      </c>
      <c r="B2772" t="s">
        <v>35</v>
      </c>
      <c r="C2772" t="s">
        <v>149</v>
      </c>
      <c r="D2772" t="s">
        <v>159</v>
      </c>
      <c r="E2772" t="s">
        <v>162</v>
      </c>
      <c r="G2772" t="s">
        <v>1</v>
      </c>
      <c r="K2772" t="s">
        <v>185</v>
      </c>
      <c r="L2772" t="s">
        <v>122</v>
      </c>
      <c r="M2772" s="14">
        <v>44348</v>
      </c>
      <c r="N2772" s="14">
        <v>44348</v>
      </c>
      <c r="O2772">
        <v>0</v>
      </c>
      <c r="P2772">
        <v>803.96</v>
      </c>
      <c r="R2772">
        <v>2110672000</v>
      </c>
      <c r="S2772">
        <v>161020000</v>
      </c>
      <c r="V2772" t="s">
        <v>160</v>
      </c>
      <c r="W2772" t="s">
        <v>194</v>
      </c>
      <c r="X2772" t="s">
        <v>161</v>
      </c>
      <c r="Y2772">
        <v>6</v>
      </c>
      <c r="Z2772">
        <v>6</v>
      </c>
      <c r="AA2772">
        <v>2021</v>
      </c>
      <c r="AB2772">
        <v>803.96</v>
      </c>
      <c r="AC2772" t="s">
        <v>17</v>
      </c>
      <c r="AD2772" t="s">
        <v>72</v>
      </c>
      <c r="AE2772">
        <v>2021</v>
      </c>
      <c r="AF2772">
        <v>2021</v>
      </c>
      <c r="AU2772"/>
    </row>
    <row r="2773" spans="1:47" x14ac:dyDescent="0.35">
      <c r="A2773" t="s">
        <v>138</v>
      </c>
      <c r="B2773" t="s">
        <v>36</v>
      </c>
      <c r="C2773" t="s">
        <v>149</v>
      </c>
      <c r="D2773" t="s">
        <v>150</v>
      </c>
      <c r="E2773" t="s">
        <v>121</v>
      </c>
      <c r="G2773" t="s">
        <v>1</v>
      </c>
      <c r="H2773" t="s">
        <v>206</v>
      </c>
      <c r="K2773" t="s">
        <v>185</v>
      </c>
      <c r="L2773" t="s">
        <v>122</v>
      </c>
      <c r="M2773" s="14">
        <v>44348</v>
      </c>
      <c r="N2773" s="14">
        <v>44348</v>
      </c>
      <c r="O2773">
        <v>0</v>
      </c>
      <c r="P2773">
        <v>-833.33</v>
      </c>
      <c r="R2773">
        <v>2220200000</v>
      </c>
      <c r="S2773">
        <v>161001000</v>
      </c>
      <c r="V2773" t="s">
        <v>138</v>
      </c>
      <c r="W2773" t="s">
        <v>195</v>
      </c>
      <c r="X2773" t="s">
        <v>139</v>
      </c>
      <c r="Y2773">
        <v>6</v>
      </c>
      <c r="Z2773">
        <v>6</v>
      </c>
      <c r="AA2773">
        <v>2021</v>
      </c>
      <c r="AB2773">
        <v>833.33</v>
      </c>
      <c r="AC2773" t="s">
        <v>17</v>
      </c>
      <c r="AD2773" t="s">
        <v>11</v>
      </c>
      <c r="AE2773">
        <v>2021</v>
      </c>
      <c r="AF2773">
        <v>2021</v>
      </c>
      <c r="AU2773"/>
    </row>
    <row r="2774" spans="1:47" x14ac:dyDescent="0.35">
      <c r="A2774" t="s">
        <v>193</v>
      </c>
      <c r="B2774" t="s">
        <v>29</v>
      </c>
      <c r="C2774" t="s">
        <v>149</v>
      </c>
      <c r="D2774" t="s">
        <v>159</v>
      </c>
      <c r="E2774" t="s">
        <v>162</v>
      </c>
      <c r="G2774" t="s">
        <v>1</v>
      </c>
      <c r="K2774" t="s">
        <v>185</v>
      </c>
      <c r="L2774" t="s">
        <v>122</v>
      </c>
      <c r="M2774" s="14">
        <v>44348</v>
      </c>
      <c r="N2774" s="14">
        <v>44348</v>
      </c>
      <c r="O2774">
        <v>0</v>
      </c>
      <c r="P2774">
        <v>71.430000000000007</v>
      </c>
      <c r="R2774">
        <v>2110700000</v>
      </c>
      <c r="S2774">
        <v>161800000</v>
      </c>
      <c r="V2774" t="s">
        <v>193</v>
      </c>
      <c r="W2774" t="s">
        <v>197</v>
      </c>
      <c r="X2774" t="s">
        <v>161</v>
      </c>
      <c r="Y2774">
        <v>6</v>
      </c>
      <c r="Z2774">
        <v>6</v>
      </c>
      <c r="AA2774">
        <v>2021</v>
      </c>
      <c r="AB2774">
        <v>71.430000000000007</v>
      </c>
      <c r="AC2774" t="s">
        <v>17</v>
      </c>
      <c r="AD2774" t="s">
        <v>72</v>
      </c>
      <c r="AE2774">
        <v>2021</v>
      </c>
      <c r="AF2774">
        <v>2021</v>
      </c>
      <c r="AU2774"/>
    </row>
    <row r="2775" spans="1:47" x14ac:dyDescent="0.35">
      <c r="A2775" t="s">
        <v>193</v>
      </c>
      <c r="B2775" t="s">
        <v>29</v>
      </c>
      <c r="C2775" t="s">
        <v>149</v>
      </c>
      <c r="D2775" t="s">
        <v>159</v>
      </c>
      <c r="E2775" t="s">
        <v>162</v>
      </c>
      <c r="G2775" t="s">
        <v>1</v>
      </c>
      <c r="K2775" t="s">
        <v>185</v>
      </c>
      <c r="L2775" t="s">
        <v>122</v>
      </c>
      <c r="M2775" s="14">
        <v>44348</v>
      </c>
      <c r="N2775" s="14">
        <v>44348</v>
      </c>
      <c r="O2775">
        <v>0</v>
      </c>
      <c r="P2775">
        <v>35.71</v>
      </c>
      <c r="R2775">
        <v>2110700000</v>
      </c>
      <c r="S2775">
        <v>162600000</v>
      </c>
      <c r="V2775" t="s">
        <v>193</v>
      </c>
      <c r="W2775" t="s">
        <v>196</v>
      </c>
      <c r="X2775" t="s">
        <v>161</v>
      </c>
      <c r="Y2775">
        <v>6</v>
      </c>
      <c r="Z2775">
        <v>6</v>
      </c>
      <c r="AA2775">
        <v>2021</v>
      </c>
      <c r="AB2775">
        <v>35.71</v>
      </c>
      <c r="AC2775" t="s">
        <v>17</v>
      </c>
      <c r="AD2775" t="s">
        <v>72</v>
      </c>
      <c r="AE2775">
        <v>2021</v>
      </c>
      <c r="AF2775">
        <v>2021</v>
      </c>
      <c r="AU2775"/>
    </row>
    <row r="2776" spans="1:47" x14ac:dyDescent="0.35">
      <c r="A2776" t="s">
        <v>160</v>
      </c>
      <c r="B2776" t="s">
        <v>25</v>
      </c>
      <c r="C2776" t="s">
        <v>149</v>
      </c>
      <c r="D2776" t="s">
        <v>159</v>
      </c>
      <c r="E2776" t="s">
        <v>162</v>
      </c>
      <c r="G2776" t="s">
        <v>1</v>
      </c>
      <c r="K2776" t="s">
        <v>185</v>
      </c>
      <c r="L2776" t="s">
        <v>122</v>
      </c>
      <c r="M2776" s="14">
        <v>44348</v>
      </c>
      <c r="N2776" s="14">
        <v>44348</v>
      </c>
      <c r="O2776">
        <v>0</v>
      </c>
      <c r="P2776">
        <v>185.46</v>
      </c>
      <c r="R2776">
        <v>2110672000</v>
      </c>
      <c r="S2776">
        <v>161300000</v>
      </c>
      <c r="V2776" t="s">
        <v>160</v>
      </c>
      <c r="W2776" t="s">
        <v>192</v>
      </c>
      <c r="X2776" t="s">
        <v>161</v>
      </c>
      <c r="Y2776">
        <v>6</v>
      </c>
      <c r="Z2776">
        <v>6</v>
      </c>
      <c r="AA2776">
        <v>2021</v>
      </c>
      <c r="AB2776">
        <v>185.46</v>
      </c>
      <c r="AC2776" t="s">
        <v>17</v>
      </c>
      <c r="AD2776" t="s">
        <v>72</v>
      </c>
      <c r="AE2776">
        <v>2021</v>
      </c>
      <c r="AF2776">
        <v>2021</v>
      </c>
      <c r="AU2776"/>
    </row>
    <row r="2777" spans="1:47" x14ac:dyDescent="0.35">
      <c r="A2777" t="s">
        <v>138</v>
      </c>
      <c r="B2777" t="s">
        <v>41</v>
      </c>
      <c r="C2777" t="s">
        <v>149</v>
      </c>
      <c r="D2777" t="s">
        <v>150</v>
      </c>
      <c r="E2777" t="s">
        <v>121</v>
      </c>
      <c r="G2777" t="s">
        <v>1</v>
      </c>
      <c r="H2777" t="s">
        <v>206</v>
      </c>
      <c r="K2777" t="s">
        <v>185</v>
      </c>
      <c r="L2777" t="s">
        <v>122</v>
      </c>
      <c r="M2777" s="14">
        <v>44348</v>
      </c>
      <c r="N2777" s="14">
        <v>44348</v>
      </c>
      <c r="O2777">
        <v>0</v>
      </c>
      <c r="P2777">
        <v>-21345.71</v>
      </c>
      <c r="R2777">
        <v>2220200000</v>
      </c>
      <c r="S2777">
        <v>161001000</v>
      </c>
      <c r="V2777" t="s">
        <v>138</v>
      </c>
      <c r="W2777" t="s">
        <v>195</v>
      </c>
      <c r="X2777" t="s">
        <v>139</v>
      </c>
      <c r="Y2777">
        <v>6</v>
      </c>
      <c r="Z2777">
        <v>6</v>
      </c>
      <c r="AA2777">
        <v>2021</v>
      </c>
      <c r="AB2777">
        <v>21345.71</v>
      </c>
      <c r="AC2777" t="s">
        <v>17</v>
      </c>
      <c r="AD2777" t="s">
        <v>11</v>
      </c>
      <c r="AE2777">
        <v>2021</v>
      </c>
      <c r="AF2777">
        <v>2021</v>
      </c>
      <c r="AU2777"/>
    </row>
    <row r="2778" spans="1:47" x14ac:dyDescent="0.35">
      <c r="A2778" t="s">
        <v>160</v>
      </c>
      <c r="B2778" t="s">
        <v>25</v>
      </c>
      <c r="C2778" t="s">
        <v>149</v>
      </c>
      <c r="D2778" t="s">
        <v>159</v>
      </c>
      <c r="E2778" t="s">
        <v>162</v>
      </c>
      <c r="G2778" t="s">
        <v>1</v>
      </c>
      <c r="K2778" t="s">
        <v>185</v>
      </c>
      <c r="L2778" t="s">
        <v>122</v>
      </c>
      <c r="M2778" s="14">
        <v>44348</v>
      </c>
      <c r="N2778" s="14">
        <v>44348</v>
      </c>
      <c r="O2778">
        <v>0</v>
      </c>
      <c r="P2778">
        <v>966.24</v>
      </c>
      <c r="R2778">
        <v>2110672000</v>
      </c>
      <c r="S2778">
        <v>161300000</v>
      </c>
      <c r="V2778" t="s">
        <v>160</v>
      </c>
      <c r="W2778" t="s">
        <v>192</v>
      </c>
      <c r="X2778" t="s">
        <v>161</v>
      </c>
      <c r="Y2778">
        <v>6</v>
      </c>
      <c r="Z2778">
        <v>6</v>
      </c>
      <c r="AA2778">
        <v>2021</v>
      </c>
      <c r="AB2778">
        <v>966.24</v>
      </c>
      <c r="AC2778" t="s">
        <v>17</v>
      </c>
      <c r="AD2778" t="s">
        <v>72</v>
      </c>
      <c r="AE2778">
        <v>2021</v>
      </c>
      <c r="AF2778">
        <v>2021</v>
      </c>
      <c r="AU2778"/>
    </row>
    <row r="2779" spans="1:47" x14ac:dyDescent="0.35">
      <c r="A2779" t="s">
        <v>153</v>
      </c>
      <c r="C2779" t="s">
        <v>120</v>
      </c>
      <c r="D2779" t="s">
        <v>150</v>
      </c>
      <c r="E2779" t="s">
        <v>121</v>
      </c>
      <c r="L2779" t="s">
        <v>129</v>
      </c>
      <c r="M2779" s="14">
        <v>44348</v>
      </c>
      <c r="N2779" s="14">
        <v>44348</v>
      </c>
      <c r="O2779">
        <v>0</v>
      </c>
      <c r="X2779" t="s">
        <v>154</v>
      </c>
      <c r="Y2779">
        <v>6</v>
      </c>
      <c r="Z2779">
        <v>6</v>
      </c>
      <c r="AA2779">
        <v>2021</v>
      </c>
      <c r="AB2779">
        <v>0</v>
      </c>
      <c r="AC2779" t="s">
        <v>8</v>
      </c>
      <c r="AD2779" t="s">
        <v>8</v>
      </c>
      <c r="AE2779">
        <v>2021</v>
      </c>
      <c r="AF2779">
        <v>2021</v>
      </c>
      <c r="AU2779"/>
    </row>
    <row r="2780" spans="1:47" x14ac:dyDescent="0.35">
      <c r="A2780" t="s">
        <v>146</v>
      </c>
      <c r="C2780" t="s">
        <v>120</v>
      </c>
      <c r="D2780" t="s">
        <v>150</v>
      </c>
      <c r="E2780" t="s">
        <v>121</v>
      </c>
      <c r="L2780" t="s">
        <v>129</v>
      </c>
      <c r="M2780" s="14">
        <v>44348</v>
      </c>
      <c r="N2780" s="14">
        <v>44348</v>
      </c>
      <c r="O2780">
        <v>0</v>
      </c>
      <c r="X2780" t="s">
        <v>147</v>
      </c>
      <c r="Y2780">
        <v>6</v>
      </c>
      <c r="Z2780">
        <v>6</v>
      </c>
      <c r="AA2780">
        <v>2021</v>
      </c>
      <c r="AB2780">
        <v>0</v>
      </c>
      <c r="AC2780" t="s">
        <v>8</v>
      </c>
      <c r="AD2780" t="s">
        <v>8</v>
      </c>
      <c r="AE2780">
        <v>2021</v>
      </c>
      <c r="AF2780">
        <v>2021</v>
      </c>
      <c r="AU2780"/>
    </row>
    <row r="2781" spans="1:47" x14ac:dyDescent="0.35">
      <c r="A2781" t="s">
        <v>141</v>
      </c>
      <c r="C2781" t="s">
        <v>120</v>
      </c>
      <c r="D2781" t="s">
        <v>150</v>
      </c>
      <c r="E2781" t="s">
        <v>121</v>
      </c>
      <c r="L2781" t="s">
        <v>129</v>
      </c>
      <c r="M2781" s="14">
        <v>44348</v>
      </c>
      <c r="N2781" s="14">
        <v>44348</v>
      </c>
      <c r="O2781">
        <v>0</v>
      </c>
      <c r="X2781" t="s">
        <v>142</v>
      </c>
      <c r="Y2781">
        <v>6</v>
      </c>
      <c r="Z2781">
        <v>6</v>
      </c>
      <c r="AA2781">
        <v>2021</v>
      </c>
      <c r="AB2781">
        <v>0</v>
      </c>
      <c r="AC2781" t="s">
        <v>8</v>
      </c>
      <c r="AD2781" t="s">
        <v>8</v>
      </c>
      <c r="AE2781">
        <v>2021</v>
      </c>
      <c r="AF2781">
        <v>2021</v>
      </c>
      <c r="AU2781"/>
    </row>
    <row r="2782" spans="1:47" x14ac:dyDescent="0.35">
      <c r="B2782" t="s">
        <v>124</v>
      </c>
      <c r="C2782" t="s">
        <v>120</v>
      </c>
      <c r="D2782" t="s">
        <v>150</v>
      </c>
      <c r="E2782" t="s">
        <v>121</v>
      </c>
      <c r="L2782" t="s">
        <v>129</v>
      </c>
      <c r="M2782" s="14">
        <v>44348</v>
      </c>
      <c r="N2782" s="14">
        <v>44348</v>
      </c>
      <c r="O2782">
        <v>287610.94</v>
      </c>
      <c r="X2782" t="s">
        <v>124</v>
      </c>
      <c r="Y2782">
        <v>6</v>
      </c>
      <c r="Z2782">
        <v>6</v>
      </c>
      <c r="AA2782">
        <v>2021</v>
      </c>
      <c r="AB2782">
        <v>0</v>
      </c>
      <c r="AC2782" t="s">
        <v>8</v>
      </c>
      <c r="AD2782" t="s">
        <v>8</v>
      </c>
      <c r="AE2782">
        <v>2021</v>
      </c>
      <c r="AF2782">
        <v>2021</v>
      </c>
      <c r="AU2782"/>
    </row>
    <row r="2783" spans="1:47" x14ac:dyDescent="0.35">
      <c r="B2783" t="s">
        <v>157</v>
      </c>
      <c r="C2783" t="s">
        <v>120</v>
      </c>
      <c r="D2783" t="s">
        <v>150</v>
      </c>
      <c r="E2783" t="s">
        <v>121</v>
      </c>
      <c r="L2783" t="s">
        <v>129</v>
      </c>
      <c r="M2783" s="14">
        <v>44348</v>
      </c>
      <c r="N2783" s="14">
        <v>44348</v>
      </c>
      <c r="O2783">
        <v>2099293.2999999998</v>
      </c>
      <c r="X2783" t="s">
        <v>157</v>
      </c>
      <c r="Y2783">
        <v>6</v>
      </c>
      <c r="Z2783">
        <v>6</v>
      </c>
      <c r="AA2783">
        <v>2021</v>
      </c>
      <c r="AB2783">
        <v>0</v>
      </c>
      <c r="AC2783" t="s">
        <v>8</v>
      </c>
      <c r="AD2783" t="s">
        <v>8</v>
      </c>
      <c r="AE2783">
        <v>2021</v>
      </c>
      <c r="AF2783">
        <v>2021</v>
      </c>
      <c r="AU2783"/>
    </row>
    <row r="2784" spans="1:47" x14ac:dyDescent="0.35">
      <c r="A2784" t="s">
        <v>126</v>
      </c>
      <c r="C2784" t="s">
        <v>120</v>
      </c>
      <c r="D2784" t="s">
        <v>150</v>
      </c>
      <c r="E2784" t="s">
        <v>121</v>
      </c>
      <c r="L2784" t="s">
        <v>129</v>
      </c>
      <c r="M2784" s="14">
        <v>44348</v>
      </c>
      <c r="N2784" s="14">
        <v>44348</v>
      </c>
      <c r="O2784">
        <v>0</v>
      </c>
      <c r="X2784" t="s">
        <v>127</v>
      </c>
      <c r="Y2784">
        <v>6</v>
      </c>
      <c r="Z2784">
        <v>6</v>
      </c>
      <c r="AA2784">
        <v>2021</v>
      </c>
      <c r="AB2784">
        <v>0</v>
      </c>
      <c r="AC2784" t="s">
        <v>8</v>
      </c>
      <c r="AD2784" t="s">
        <v>8</v>
      </c>
      <c r="AE2784">
        <v>2021</v>
      </c>
      <c r="AF2784">
        <v>2021</v>
      </c>
      <c r="AU2784"/>
    </row>
    <row r="2785" spans="1:47" x14ac:dyDescent="0.35">
      <c r="A2785" t="s">
        <v>166</v>
      </c>
      <c r="C2785" t="s">
        <v>120</v>
      </c>
      <c r="D2785" t="s">
        <v>150</v>
      </c>
      <c r="E2785" t="s">
        <v>121</v>
      </c>
      <c r="L2785" t="s">
        <v>129</v>
      </c>
      <c r="M2785" s="14">
        <v>44348</v>
      </c>
      <c r="N2785" s="14">
        <v>44348</v>
      </c>
      <c r="O2785">
        <v>-159119.04999999999</v>
      </c>
      <c r="X2785" t="s">
        <v>83</v>
      </c>
      <c r="Y2785">
        <v>6</v>
      </c>
      <c r="Z2785">
        <v>6</v>
      </c>
      <c r="AA2785">
        <v>2021</v>
      </c>
      <c r="AB2785">
        <v>0</v>
      </c>
      <c r="AC2785" t="s">
        <v>8</v>
      </c>
      <c r="AD2785" t="s">
        <v>8</v>
      </c>
      <c r="AE2785">
        <v>2021</v>
      </c>
      <c r="AF2785">
        <v>2021</v>
      </c>
      <c r="AU2785"/>
    </row>
    <row r="2786" spans="1:47" x14ac:dyDescent="0.35">
      <c r="A2786" t="s">
        <v>155</v>
      </c>
      <c r="C2786" t="s">
        <v>120</v>
      </c>
      <c r="D2786" t="s">
        <v>150</v>
      </c>
      <c r="E2786" t="s">
        <v>121</v>
      </c>
      <c r="L2786" t="s">
        <v>129</v>
      </c>
      <c r="M2786" s="14">
        <v>44348</v>
      </c>
      <c r="N2786" s="14">
        <v>44348</v>
      </c>
      <c r="O2786">
        <v>955765.37</v>
      </c>
      <c r="X2786" t="s">
        <v>156</v>
      </c>
      <c r="Y2786">
        <v>6</v>
      </c>
      <c r="Z2786">
        <v>6</v>
      </c>
      <c r="AA2786">
        <v>2021</v>
      </c>
      <c r="AB2786">
        <v>0</v>
      </c>
      <c r="AC2786" t="s">
        <v>8</v>
      </c>
      <c r="AD2786" t="s">
        <v>8</v>
      </c>
      <c r="AE2786">
        <v>2021</v>
      </c>
      <c r="AF2786">
        <v>2021</v>
      </c>
      <c r="AU2786"/>
    </row>
    <row r="2787" spans="1:47" x14ac:dyDescent="0.35">
      <c r="B2787" t="s">
        <v>119</v>
      </c>
      <c r="C2787" t="s">
        <v>120</v>
      </c>
      <c r="D2787" t="s">
        <v>150</v>
      </c>
      <c r="E2787" t="s">
        <v>121</v>
      </c>
      <c r="L2787" t="s">
        <v>129</v>
      </c>
      <c r="M2787" s="14">
        <v>44348</v>
      </c>
      <c r="N2787" s="14">
        <v>44348</v>
      </c>
      <c r="O2787">
        <v>0</v>
      </c>
      <c r="X2787" t="s">
        <v>119</v>
      </c>
      <c r="Y2787">
        <v>6</v>
      </c>
      <c r="Z2787">
        <v>6</v>
      </c>
      <c r="AA2787">
        <v>2021</v>
      </c>
      <c r="AB2787">
        <v>0</v>
      </c>
      <c r="AC2787" t="s">
        <v>8</v>
      </c>
      <c r="AD2787" t="s">
        <v>8</v>
      </c>
      <c r="AE2787">
        <v>2021</v>
      </c>
      <c r="AF2787">
        <v>2021</v>
      </c>
      <c r="AU2787"/>
    </row>
    <row r="2788" spans="1:47" x14ac:dyDescent="0.35">
      <c r="A2788" t="s">
        <v>133</v>
      </c>
      <c r="C2788" t="s">
        <v>120</v>
      </c>
      <c r="D2788" t="s">
        <v>150</v>
      </c>
      <c r="E2788" t="s">
        <v>121</v>
      </c>
      <c r="L2788" t="s">
        <v>129</v>
      </c>
      <c r="M2788" s="14">
        <v>44348</v>
      </c>
      <c r="N2788" s="14">
        <v>44348</v>
      </c>
      <c r="O2788">
        <v>76734.13</v>
      </c>
      <c r="X2788" t="s">
        <v>134</v>
      </c>
      <c r="Y2788">
        <v>6</v>
      </c>
      <c r="Z2788">
        <v>6</v>
      </c>
      <c r="AA2788">
        <v>2021</v>
      </c>
      <c r="AB2788">
        <v>0</v>
      </c>
      <c r="AC2788" t="s">
        <v>8</v>
      </c>
      <c r="AD2788" t="s">
        <v>8</v>
      </c>
      <c r="AE2788">
        <v>2021</v>
      </c>
      <c r="AF2788">
        <v>2021</v>
      </c>
      <c r="AU2788"/>
    </row>
    <row r="2789" spans="1:47" x14ac:dyDescent="0.35">
      <c r="B2789" t="s">
        <v>135</v>
      </c>
      <c r="C2789" t="s">
        <v>120</v>
      </c>
      <c r="D2789" t="s">
        <v>150</v>
      </c>
      <c r="E2789" t="s">
        <v>121</v>
      </c>
      <c r="L2789" t="s">
        <v>129</v>
      </c>
      <c r="M2789" s="14">
        <v>44348</v>
      </c>
      <c r="N2789" s="14">
        <v>44348</v>
      </c>
      <c r="O2789">
        <v>0</v>
      </c>
      <c r="X2789" t="s">
        <v>135</v>
      </c>
      <c r="Y2789">
        <v>6</v>
      </c>
      <c r="Z2789">
        <v>6</v>
      </c>
      <c r="AA2789">
        <v>2021</v>
      </c>
      <c r="AB2789">
        <v>0</v>
      </c>
      <c r="AC2789" t="s">
        <v>8</v>
      </c>
      <c r="AD2789" t="s">
        <v>8</v>
      </c>
      <c r="AE2789">
        <v>2021</v>
      </c>
      <c r="AF2789">
        <v>2021</v>
      </c>
      <c r="AU2789"/>
    </row>
    <row r="2790" spans="1:47" x14ac:dyDescent="0.35">
      <c r="A2790" t="s">
        <v>145</v>
      </c>
      <c r="C2790" t="s">
        <v>120</v>
      </c>
      <c r="D2790" t="s">
        <v>150</v>
      </c>
      <c r="E2790" t="s">
        <v>121</v>
      </c>
      <c r="L2790" t="s">
        <v>129</v>
      </c>
      <c r="M2790" s="14">
        <v>44348</v>
      </c>
      <c r="N2790" s="14">
        <v>44348</v>
      </c>
      <c r="O2790">
        <v>0</v>
      </c>
      <c r="X2790" t="s">
        <v>144</v>
      </c>
      <c r="Y2790">
        <v>6</v>
      </c>
      <c r="Z2790">
        <v>6</v>
      </c>
      <c r="AA2790">
        <v>2021</v>
      </c>
      <c r="AB2790">
        <v>0</v>
      </c>
      <c r="AC2790" t="s">
        <v>8</v>
      </c>
      <c r="AD2790" t="s">
        <v>8</v>
      </c>
      <c r="AE2790">
        <v>2021</v>
      </c>
      <c r="AF2790">
        <v>2021</v>
      </c>
      <c r="AU2790"/>
    </row>
    <row r="2791" spans="1:47" x14ac:dyDescent="0.35">
      <c r="A2791" t="s">
        <v>143</v>
      </c>
      <c r="C2791" t="s">
        <v>120</v>
      </c>
      <c r="D2791" t="s">
        <v>159</v>
      </c>
      <c r="E2791" t="s">
        <v>121</v>
      </c>
      <c r="L2791" t="s">
        <v>129</v>
      </c>
      <c r="M2791" s="14">
        <v>44348</v>
      </c>
      <c r="N2791" s="14">
        <v>44348</v>
      </c>
      <c r="O2791">
        <v>10915478.050000001</v>
      </c>
      <c r="X2791" t="s">
        <v>144</v>
      </c>
      <c r="Y2791">
        <v>6</v>
      </c>
      <c r="Z2791">
        <v>6</v>
      </c>
      <c r="AA2791">
        <v>2021</v>
      </c>
      <c r="AB2791">
        <v>0</v>
      </c>
      <c r="AC2791" t="s">
        <v>8</v>
      </c>
      <c r="AD2791" t="s">
        <v>8</v>
      </c>
      <c r="AE2791">
        <v>2021</v>
      </c>
      <c r="AF2791">
        <v>2021</v>
      </c>
      <c r="AU2791"/>
    </row>
    <row r="2792" spans="1:47" x14ac:dyDescent="0.35">
      <c r="A2792" t="s">
        <v>143</v>
      </c>
      <c r="C2792" t="s">
        <v>120</v>
      </c>
      <c r="D2792" t="s">
        <v>150</v>
      </c>
      <c r="E2792" t="s">
        <v>121</v>
      </c>
      <c r="L2792" t="s">
        <v>129</v>
      </c>
      <c r="M2792" s="14">
        <v>44348</v>
      </c>
      <c r="N2792" s="14">
        <v>44348</v>
      </c>
      <c r="O2792">
        <v>-1311954.2400000002</v>
      </c>
      <c r="X2792" t="s">
        <v>144</v>
      </c>
      <c r="Y2792">
        <v>6</v>
      </c>
      <c r="Z2792">
        <v>6</v>
      </c>
      <c r="AA2792">
        <v>2021</v>
      </c>
      <c r="AB2792">
        <v>0</v>
      </c>
      <c r="AC2792" t="s">
        <v>8</v>
      </c>
      <c r="AD2792" t="s">
        <v>8</v>
      </c>
      <c r="AE2792">
        <v>2021</v>
      </c>
      <c r="AF2792">
        <v>2021</v>
      </c>
      <c r="AU2792"/>
    </row>
    <row r="2793" spans="1:47" x14ac:dyDescent="0.35">
      <c r="B2793" t="s">
        <v>137</v>
      </c>
      <c r="C2793" t="s">
        <v>120</v>
      </c>
      <c r="D2793" t="s">
        <v>150</v>
      </c>
      <c r="E2793" t="s">
        <v>121</v>
      </c>
      <c r="L2793" t="s">
        <v>129</v>
      </c>
      <c r="M2793" s="14">
        <v>44348</v>
      </c>
      <c r="N2793" s="14">
        <v>44348</v>
      </c>
      <c r="O2793">
        <v>6330666.6699999999</v>
      </c>
      <c r="X2793" t="s">
        <v>137</v>
      </c>
      <c r="Y2793">
        <v>6</v>
      </c>
      <c r="Z2793">
        <v>6</v>
      </c>
      <c r="AA2793">
        <v>2021</v>
      </c>
      <c r="AB2793">
        <v>0</v>
      </c>
      <c r="AC2793" t="s">
        <v>8</v>
      </c>
      <c r="AD2793" t="s">
        <v>8</v>
      </c>
      <c r="AE2793">
        <v>2021</v>
      </c>
      <c r="AF2793">
        <v>2021</v>
      </c>
      <c r="AU2793"/>
    </row>
    <row r="2794" spans="1:47" x14ac:dyDescent="0.35">
      <c r="A2794" t="s">
        <v>138</v>
      </c>
      <c r="C2794" t="s">
        <v>120</v>
      </c>
      <c r="D2794" t="s">
        <v>150</v>
      </c>
      <c r="E2794" t="s">
        <v>121</v>
      </c>
      <c r="L2794" t="s">
        <v>129</v>
      </c>
      <c r="M2794" s="14">
        <v>44348</v>
      </c>
      <c r="N2794" s="14">
        <v>44348</v>
      </c>
      <c r="O2794">
        <v>5653560.3600000003</v>
      </c>
      <c r="X2794" t="s">
        <v>139</v>
      </c>
      <c r="Y2794">
        <v>6</v>
      </c>
      <c r="Z2794">
        <v>6</v>
      </c>
      <c r="AA2794">
        <v>2021</v>
      </c>
      <c r="AB2794">
        <v>0</v>
      </c>
      <c r="AC2794" t="s">
        <v>8</v>
      </c>
      <c r="AD2794" t="s">
        <v>8</v>
      </c>
      <c r="AE2794">
        <v>2021</v>
      </c>
      <c r="AF2794">
        <v>2021</v>
      </c>
      <c r="AU2794"/>
    </row>
    <row r="2795" spans="1:47" x14ac:dyDescent="0.35">
      <c r="A2795" t="s">
        <v>233</v>
      </c>
      <c r="C2795" t="s">
        <v>120</v>
      </c>
      <c r="D2795" t="s">
        <v>159</v>
      </c>
      <c r="E2795" t="s">
        <v>162</v>
      </c>
      <c r="L2795" t="s">
        <v>129</v>
      </c>
      <c r="M2795" s="14">
        <v>44348</v>
      </c>
      <c r="N2795" s="14">
        <v>44348</v>
      </c>
      <c r="O2795">
        <v>172339.66</v>
      </c>
      <c r="X2795" t="s">
        <v>234</v>
      </c>
      <c r="Y2795">
        <v>6</v>
      </c>
      <c r="Z2795">
        <v>6</v>
      </c>
      <c r="AA2795">
        <v>2021</v>
      </c>
      <c r="AB2795">
        <v>0</v>
      </c>
      <c r="AC2795" t="s">
        <v>8</v>
      </c>
      <c r="AD2795" t="s">
        <v>8</v>
      </c>
      <c r="AE2795">
        <v>2021</v>
      </c>
      <c r="AF2795">
        <v>2021</v>
      </c>
      <c r="AU2795"/>
    </row>
    <row r="2796" spans="1:47" x14ac:dyDescent="0.35">
      <c r="A2796" t="s">
        <v>160</v>
      </c>
      <c r="C2796" t="s">
        <v>120</v>
      </c>
      <c r="D2796" t="s">
        <v>159</v>
      </c>
      <c r="E2796" t="s">
        <v>162</v>
      </c>
      <c r="L2796" t="s">
        <v>129</v>
      </c>
      <c r="M2796" s="14">
        <v>44348</v>
      </c>
      <c r="N2796" s="14">
        <v>44348</v>
      </c>
      <c r="O2796">
        <v>360000</v>
      </c>
      <c r="X2796" t="s">
        <v>161</v>
      </c>
      <c r="Y2796">
        <v>6</v>
      </c>
      <c r="Z2796">
        <v>6</v>
      </c>
      <c r="AA2796">
        <v>2021</v>
      </c>
      <c r="AB2796">
        <v>0</v>
      </c>
      <c r="AC2796" t="s">
        <v>8</v>
      </c>
      <c r="AD2796" t="s">
        <v>8</v>
      </c>
      <c r="AE2796">
        <v>2021</v>
      </c>
      <c r="AF2796">
        <v>2021</v>
      </c>
      <c r="AU2796"/>
    </row>
    <row r="2797" spans="1:47" x14ac:dyDescent="0.35">
      <c r="A2797" t="s">
        <v>148</v>
      </c>
      <c r="C2797" t="s">
        <v>120</v>
      </c>
      <c r="D2797" t="s">
        <v>150</v>
      </c>
      <c r="E2797" t="s">
        <v>162</v>
      </c>
      <c r="L2797" t="s">
        <v>129</v>
      </c>
      <c r="M2797" s="14">
        <v>44348</v>
      </c>
      <c r="N2797" s="14">
        <v>44348</v>
      </c>
      <c r="O2797">
        <v>39275296.280000001</v>
      </c>
      <c r="X2797" t="s">
        <v>152</v>
      </c>
      <c r="Y2797">
        <v>6</v>
      </c>
      <c r="Z2797">
        <v>6</v>
      </c>
      <c r="AA2797">
        <v>2021</v>
      </c>
      <c r="AB2797">
        <v>0</v>
      </c>
      <c r="AC2797" t="s">
        <v>8</v>
      </c>
      <c r="AD2797" t="s">
        <v>8</v>
      </c>
      <c r="AE2797">
        <v>2021</v>
      </c>
      <c r="AF2797">
        <v>2021</v>
      </c>
      <c r="AU2797"/>
    </row>
    <row r="2798" spans="1:47" x14ac:dyDescent="0.35">
      <c r="A2798" t="s">
        <v>148</v>
      </c>
      <c r="C2798" t="s">
        <v>120</v>
      </c>
      <c r="D2798" t="s">
        <v>159</v>
      </c>
      <c r="E2798" t="s">
        <v>162</v>
      </c>
      <c r="L2798" t="s">
        <v>129</v>
      </c>
      <c r="M2798" s="14">
        <v>44348</v>
      </c>
      <c r="N2798" s="14">
        <v>44348</v>
      </c>
      <c r="O2798">
        <v>10383138.390000001</v>
      </c>
      <c r="X2798" t="s">
        <v>152</v>
      </c>
      <c r="Y2798">
        <v>6</v>
      </c>
      <c r="Z2798">
        <v>6</v>
      </c>
      <c r="AA2798">
        <v>2021</v>
      </c>
      <c r="AB2798">
        <v>0</v>
      </c>
      <c r="AC2798" t="s">
        <v>8</v>
      </c>
      <c r="AD2798" t="s">
        <v>8</v>
      </c>
      <c r="AE2798">
        <v>2021</v>
      </c>
      <c r="AF2798">
        <v>2021</v>
      </c>
      <c r="AU2798"/>
    </row>
    <row r="2799" spans="1:47" x14ac:dyDescent="0.35">
      <c r="A2799" t="s">
        <v>131</v>
      </c>
      <c r="C2799" t="s">
        <v>120</v>
      </c>
      <c r="D2799" t="s">
        <v>150</v>
      </c>
      <c r="E2799" t="s">
        <v>121</v>
      </c>
      <c r="L2799" t="s">
        <v>129</v>
      </c>
      <c r="M2799" s="14">
        <v>44348</v>
      </c>
      <c r="N2799" s="14">
        <v>44348</v>
      </c>
      <c r="O2799">
        <v>0</v>
      </c>
      <c r="X2799" t="s">
        <v>132</v>
      </c>
      <c r="Y2799">
        <v>6</v>
      </c>
      <c r="Z2799">
        <v>6</v>
      </c>
      <c r="AA2799">
        <v>2021</v>
      </c>
      <c r="AB2799">
        <v>0</v>
      </c>
      <c r="AC2799" t="s">
        <v>8</v>
      </c>
      <c r="AD2799" t="s">
        <v>8</v>
      </c>
      <c r="AE2799">
        <v>2021</v>
      </c>
      <c r="AF2799">
        <v>2021</v>
      </c>
      <c r="AU2799"/>
    </row>
    <row r="2800" spans="1:47" x14ac:dyDescent="0.35">
      <c r="A2800" t="s">
        <v>163</v>
      </c>
      <c r="C2800" t="s">
        <v>120</v>
      </c>
      <c r="D2800" t="s">
        <v>159</v>
      </c>
      <c r="E2800" t="s">
        <v>121</v>
      </c>
      <c r="L2800" t="s">
        <v>129</v>
      </c>
      <c r="M2800" s="14">
        <v>44348</v>
      </c>
      <c r="N2800" s="14">
        <v>44348</v>
      </c>
      <c r="O2800">
        <v>0</v>
      </c>
      <c r="X2800" t="s">
        <v>164</v>
      </c>
      <c r="Y2800">
        <v>6</v>
      </c>
      <c r="Z2800">
        <v>6</v>
      </c>
      <c r="AA2800">
        <v>2021</v>
      </c>
      <c r="AB2800">
        <v>0</v>
      </c>
      <c r="AC2800" t="s">
        <v>8</v>
      </c>
      <c r="AD2800" t="s">
        <v>8</v>
      </c>
      <c r="AE2800">
        <v>2021</v>
      </c>
      <c r="AF2800">
        <v>2021</v>
      </c>
      <c r="AU2800"/>
    </row>
    <row r="2801" spans="1:47" x14ac:dyDescent="0.35">
      <c r="B2801" t="s">
        <v>140</v>
      </c>
      <c r="C2801" t="s">
        <v>120</v>
      </c>
      <c r="D2801" t="s">
        <v>150</v>
      </c>
      <c r="E2801" t="s">
        <v>121</v>
      </c>
      <c r="L2801" t="s">
        <v>129</v>
      </c>
      <c r="M2801" s="14">
        <v>44348</v>
      </c>
      <c r="N2801" s="14">
        <v>44348</v>
      </c>
      <c r="O2801">
        <v>49750.14</v>
      </c>
      <c r="X2801" t="s">
        <v>140</v>
      </c>
      <c r="Y2801">
        <v>6</v>
      </c>
      <c r="Z2801">
        <v>6</v>
      </c>
      <c r="AA2801">
        <v>2021</v>
      </c>
      <c r="AB2801">
        <v>0</v>
      </c>
      <c r="AC2801" t="s">
        <v>8</v>
      </c>
      <c r="AD2801" t="s">
        <v>8</v>
      </c>
      <c r="AE2801">
        <v>2021</v>
      </c>
      <c r="AF2801">
        <v>2021</v>
      </c>
      <c r="AU2801"/>
    </row>
    <row r="2802" spans="1:47" x14ac:dyDescent="0.35">
      <c r="A2802" t="s">
        <v>130</v>
      </c>
      <c r="C2802" t="s">
        <v>180</v>
      </c>
      <c r="D2802" t="s">
        <v>150</v>
      </c>
      <c r="E2802" t="s">
        <v>121</v>
      </c>
      <c r="L2802" t="s">
        <v>122</v>
      </c>
      <c r="M2802" s="14">
        <v>44348</v>
      </c>
      <c r="N2802" s="14">
        <v>44348</v>
      </c>
      <c r="P2802">
        <v>19308.68</v>
      </c>
      <c r="X2802" t="s">
        <v>119</v>
      </c>
      <c r="Y2802">
        <v>6</v>
      </c>
      <c r="Z2802">
        <v>6</v>
      </c>
      <c r="AA2802">
        <v>2021</v>
      </c>
      <c r="AB2802">
        <v>0</v>
      </c>
      <c r="AC2802" t="s">
        <v>8</v>
      </c>
      <c r="AD2802" t="s">
        <v>8</v>
      </c>
      <c r="AE2802">
        <v>2021</v>
      </c>
      <c r="AF2802">
        <v>2021</v>
      </c>
      <c r="AU2802"/>
    </row>
    <row r="2803" spans="1:47" x14ac:dyDescent="0.35">
      <c r="A2803" t="s">
        <v>179</v>
      </c>
      <c r="C2803" t="s">
        <v>149</v>
      </c>
      <c r="D2803" t="s">
        <v>150</v>
      </c>
      <c r="E2803" t="s">
        <v>121</v>
      </c>
      <c r="L2803" t="s">
        <v>129</v>
      </c>
      <c r="M2803" s="14">
        <v>44348</v>
      </c>
      <c r="N2803" s="14">
        <v>44348</v>
      </c>
      <c r="O2803">
        <v>23033.34</v>
      </c>
      <c r="X2803" t="s">
        <v>140</v>
      </c>
      <c r="Y2803">
        <v>6</v>
      </c>
      <c r="Z2803">
        <v>6</v>
      </c>
      <c r="AA2803">
        <v>2021</v>
      </c>
      <c r="AB2803">
        <v>0</v>
      </c>
      <c r="AC2803" t="s">
        <v>8</v>
      </c>
      <c r="AD2803" t="s">
        <v>8</v>
      </c>
      <c r="AE2803">
        <v>2021</v>
      </c>
      <c r="AF2803">
        <v>2021</v>
      </c>
      <c r="AU2803"/>
    </row>
    <row r="2804" spans="1:47" x14ac:dyDescent="0.35">
      <c r="A2804" t="s">
        <v>233</v>
      </c>
      <c r="C2804" t="s">
        <v>180</v>
      </c>
      <c r="D2804" t="s">
        <v>150</v>
      </c>
      <c r="E2804" t="s">
        <v>121</v>
      </c>
      <c r="L2804" t="s">
        <v>122</v>
      </c>
      <c r="M2804" s="14">
        <v>44348</v>
      </c>
      <c r="N2804" s="14">
        <v>44348</v>
      </c>
      <c r="P2804">
        <v>9865711.9100000001</v>
      </c>
      <c r="X2804" t="s">
        <v>234</v>
      </c>
      <c r="Y2804">
        <v>6</v>
      </c>
      <c r="Z2804">
        <v>6</v>
      </c>
      <c r="AA2804">
        <v>2021</v>
      </c>
      <c r="AB2804">
        <v>0</v>
      </c>
      <c r="AC2804" t="s">
        <v>8</v>
      </c>
      <c r="AD2804" t="s">
        <v>8</v>
      </c>
      <c r="AE2804">
        <v>2021</v>
      </c>
      <c r="AF2804">
        <v>2021</v>
      </c>
      <c r="AU2804"/>
    </row>
    <row r="2805" spans="1:47" x14ac:dyDescent="0.35">
      <c r="A2805" t="s">
        <v>131</v>
      </c>
      <c r="C2805" t="s">
        <v>149</v>
      </c>
      <c r="D2805" t="s">
        <v>159</v>
      </c>
      <c r="E2805" t="s">
        <v>121</v>
      </c>
      <c r="J2805" t="s">
        <v>68</v>
      </c>
      <c r="K2805" t="s">
        <v>185</v>
      </c>
      <c r="L2805" t="s">
        <v>122</v>
      </c>
      <c r="M2805" s="14">
        <v>44340</v>
      </c>
      <c r="N2805" s="14">
        <v>44348</v>
      </c>
      <c r="P2805">
        <v>24684.21</v>
      </c>
      <c r="X2805" t="s">
        <v>132</v>
      </c>
      <c r="Y2805">
        <v>5</v>
      </c>
      <c r="Z2805">
        <v>6</v>
      </c>
      <c r="AA2805">
        <v>2021</v>
      </c>
      <c r="AB2805">
        <v>0</v>
      </c>
      <c r="AC2805" t="s">
        <v>8</v>
      </c>
      <c r="AD2805" t="s">
        <v>8</v>
      </c>
      <c r="AE2805">
        <v>2021</v>
      </c>
      <c r="AF2805">
        <v>2021</v>
      </c>
      <c r="AU2805"/>
    </row>
    <row r="2806" spans="1:47" x14ac:dyDescent="0.35">
      <c r="A2806" t="s">
        <v>163</v>
      </c>
      <c r="C2806" t="s">
        <v>180</v>
      </c>
      <c r="D2806" t="s">
        <v>150</v>
      </c>
      <c r="E2806" t="s">
        <v>121</v>
      </c>
      <c r="L2806" t="s">
        <v>122</v>
      </c>
      <c r="M2806" s="14">
        <v>44348</v>
      </c>
      <c r="N2806" s="14">
        <v>44348</v>
      </c>
      <c r="P2806">
        <v>167844.45</v>
      </c>
      <c r="X2806" t="s">
        <v>164</v>
      </c>
      <c r="Y2806">
        <v>6</v>
      </c>
      <c r="Z2806">
        <v>6</v>
      </c>
      <c r="AA2806">
        <v>2021</v>
      </c>
      <c r="AB2806">
        <v>0</v>
      </c>
      <c r="AC2806" t="s">
        <v>8</v>
      </c>
      <c r="AD2806" t="s">
        <v>8</v>
      </c>
      <c r="AE2806">
        <v>2021</v>
      </c>
      <c r="AF2806">
        <v>2021</v>
      </c>
      <c r="AU2806"/>
    </row>
    <row r="2807" spans="1:47" x14ac:dyDescent="0.35">
      <c r="A2807" t="s">
        <v>125</v>
      </c>
      <c r="C2807" t="s">
        <v>149</v>
      </c>
      <c r="D2807" t="s">
        <v>150</v>
      </c>
      <c r="E2807" t="s">
        <v>162</v>
      </c>
      <c r="K2807" t="s">
        <v>185</v>
      </c>
      <c r="L2807" t="s">
        <v>122</v>
      </c>
      <c r="M2807" s="14">
        <v>44348</v>
      </c>
      <c r="N2807" s="14">
        <v>44348</v>
      </c>
      <c r="P2807">
        <v>24684.21</v>
      </c>
      <c r="X2807" t="s">
        <v>124</v>
      </c>
      <c r="Y2807">
        <v>6</v>
      </c>
      <c r="Z2807">
        <v>6</v>
      </c>
      <c r="AA2807">
        <v>2021</v>
      </c>
      <c r="AB2807">
        <v>0</v>
      </c>
      <c r="AC2807" t="s">
        <v>8</v>
      </c>
      <c r="AD2807" t="s">
        <v>8</v>
      </c>
      <c r="AE2807">
        <v>2021</v>
      </c>
      <c r="AF2807">
        <v>2021</v>
      </c>
      <c r="AU2807"/>
    </row>
    <row r="2808" spans="1:47" x14ac:dyDescent="0.35">
      <c r="A2808" t="s">
        <v>133</v>
      </c>
      <c r="C2808" t="s">
        <v>149</v>
      </c>
      <c r="D2808" t="s">
        <v>150</v>
      </c>
      <c r="E2808" t="s">
        <v>121</v>
      </c>
      <c r="L2808" t="s">
        <v>129</v>
      </c>
      <c r="M2808" s="14">
        <v>44348</v>
      </c>
      <c r="N2808" s="14">
        <v>44348</v>
      </c>
      <c r="O2808">
        <v>62380.95</v>
      </c>
      <c r="X2808" t="s">
        <v>134</v>
      </c>
      <c r="Y2808">
        <v>6</v>
      </c>
      <c r="Z2808">
        <v>6</v>
      </c>
      <c r="AA2808">
        <v>2021</v>
      </c>
      <c r="AB2808">
        <v>0</v>
      </c>
      <c r="AC2808" t="s">
        <v>8</v>
      </c>
      <c r="AD2808" t="s">
        <v>8</v>
      </c>
      <c r="AE2808">
        <v>2021</v>
      </c>
      <c r="AF2808">
        <v>2021</v>
      </c>
      <c r="AU2808"/>
    </row>
    <row r="2809" spans="1:47" x14ac:dyDescent="0.35">
      <c r="A2809" t="s">
        <v>174</v>
      </c>
      <c r="C2809" t="s">
        <v>180</v>
      </c>
      <c r="D2809" t="s">
        <v>150</v>
      </c>
      <c r="E2809" t="s">
        <v>121</v>
      </c>
      <c r="L2809" t="s">
        <v>122</v>
      </c>
      <c r="M2809" s="14">
        <v>44348</v>
      </c>
      <c r="N2809" s="14">
        <v>44348</v>
      </c>
      <c r="P2809">
        <v>2464.37</v>
      </c>
      <c r="X2809" t="s">
        <v>157</v>
      </c>
      <c r="Y2809">
        <v>6</v>
      </c>
      <c r="Z2809">
        <v>6</v>
      </c>
      <c r="AA2809">
        <v>2021</v>
      </c>
      <c r="AB2809">
        <v>0</v>
      </c>
      <c r="AC2809" t="s">
        <v>8</v>
      </c>
      <c r="AD2809" t="s">
        <v>8</v>
      </c>
      <c r="AE2809">
        <v>2021</v>
      </c>
      <c r="AF2809">
        <v>2021</v>
      </c>
      <c r="AU2809"/>
    </row>
    <row r="2810" spans="1:47" x14ac:dyDescent="0.35">
      <c r="A2810" t="s">
        <v>233</v>
      </c>
      <c r="C2810" t="s">
        <v>180</v>
      </c>
      <c r="D2810" t="s">
        <v>150</v>
      </c>
      <c r="E2810" t="s">
        <v>121</v>
      </c>
      <c r="L2810" t="s">
        <v>122</v>
      </c>
      <c r="M2810" s="14">
        <v>44348</v>
      </c>
      <c r="N2810" s="14">
        <v>44348</v>
      </c>
      <c r="P2810">
        <v>18087.14</v>
      </c>
      <c r="X2810" t="s">
        <v>234</v>
      </c>
      <c r="Y2810">
        <v>6</v>
      </c>
      <c r="Z2810">
        <v>6</v>
      </c>
      <c r="AA2810">
        <v>2021</v>
      </c>
      <c r="AB2810">
        <v>0</v>
      </c>
      <c r="AC2810" t="s">
        <v>8</v>
      </c>
      <c r="AD2810" t="s">
        <v>8</v>
      </c>
      <c r="AE2810">
        <v>2021</v>
      </c>
      <c r="AF2810">
        <v>2021</v>
      </c>
      <c r="AU2810"/>
    </row>
    <row r="2811" spans="1:47" x14ac:dyDescent="0.35">
      <c r="A2811" t="s">
        <v>138</v>
      </c>
      <c r="C2811" t="s">
        <v>149</v>
      </c>
      <c r="D2811" t="s">
        <v>150</v>
      </c>
      <c r="E2811" t="s">
        <v>121</v>
      </c>
      <c r="L2811" t="s">
        <v>129</v>
      </c>
      <c r="M2811" s="14">
        <v>44348</v>
      </c>
      <c r="N2811" s="14">
        <v>44348</v>
      </c>
      <c r="O2811">
        <v>945526.07</v>
      </c>
      <c r="X2811" t="s">
        <v>139</v>
      </c>
      <c r="Y2811">
        <v>6</v>
      </c>
      <c r="Z2811">
        <v>6</v>
      </c>
      <c r="AA2811">
        <v>2021</v>
      </c>
      <c r="AB2811">
        <v>0</v>
      </c>
      <c r="AC2811" t="s">
        <v>8</v>
      </c>
      <c r="AD2811" t="s">
        <v>8</v>
      </c>
      <c r="AE2811">
        <v>2021</v>
      </c>
      <c r="AF2811">
        <v>2021</v>
      </c>
      <c r="AU2811"/>
    </row>
    <row r="2812" spans="1:47" x14ac:dyDescent="0.35">
      <c r="A2812" t="s">
        <v>136</v>
      </c>
      <c r="C2812" t="s">
        <v>180</v>
      </c>
      <c r="D2812" t="s">
        <v>150</v>
      </c>
      <c r="E2812" t="s">
        <v>121</v>
      </c>
      <c r="L2812" t="s">
        <v>122</v>
      </c>
      <c r="M2812" s="14">
        <v>44348</v>
      </c>
      <c r="N2812" s="14">
        <v>44348</v>
      </c>
      <c r="P2812">
        <v>141.9</v>
      </c>
      <c r="X2812" t="s">
        <v>137</v>
      </c>
      <c r="Y2812">
        <v>6</v>
      </c>
      <c r="Z2812">
        <v>6</v>
      </c>
      <c r="AA2812">
        <v>2021</v>
      </c>
      <c r="AB2812">
        <v>0</v>
      </c>
      <c r="AC2812" t="s">
        <v>8</v>
      </c>
      <c r="AD2812" t="s">
        <v>8</v>
      </c>
      <c r="AE2812">
        <v>2021</v>
      </c>
      <c r="AF2812">
        <v>2021</v>
      </c>
      <c r="AU2812"/>
    </row>
    <row r="2813" spans="1:47" x14ac:dyDescent="0.35">
      <c r="A2813" t="s">
        <v>148</v>
      </c>
      <c r="C2813" t="s">
        <v>180</v>
      </c>
      <c r="D2813" t="s">
        <v>150</v>
      </c>
      <c r="E2813" t="s">
        <v>121</v>
      </c>
      <c r="L2813" t="s">
        <v>122</v>
      </c>
      <c r="M2813" s="14">
        <v>44348</v>
      </c>
      <c r="N2813" s="14">
        <v>44348</v>
      </c>
      <c r="P2813">
        <v>1505288.45</v>
      </c>
      <c r="X2813" t="s">
        <v>152</v>
      </c>
      <c r="Y2813">
        <v>6</v>
      </c>
      <c r="Z2813">
        <v>6</v>
      </c>
      <c r="AA2813">
        <v>2021</v>
      </c>
      <c r="AB2813">
        <v>0</v>
      </c>
      <c r="AC2813" t="s">
        <v>8</v>
      </c>
      <c r="AD2813" t="s">
        <v>8</v>
      </c>
      <c r="AE2813">
        <v>2021</v>
      </c>
      <c r="AF2813">
        <v>2021</v>
      </c>
      <c r="AU2813"/>
    </row>
    <row r="2814" spans="1:47" x14ac:dyDescent="0.35">
      <c r="A2814" t="s">
        <v>163</v>
      </c>
      <c r="C2814" t="s">
        <v>180</v>
      </c>
      <c r="D2814" t="s">
        <v>150</v>
      </c>
      <c r="E2814" t="s">
        <v>121</v>
      </c>
      <c r="L2814" t="s">
        <v>122</v>
      </c>
      <c r="M2814" s="14">
        <v>44348</v>
      </c>
      <c r="N2814" s="14">
        <v>44348</v>
      </c>
      <c r="P2814">
        <v>118797.4</v>
      </c>
      <c r="X2814" t="s">
        <v>164</v>
      </c>
      <c r="Y2814">
        <v>6</v>
      </c>
      <c r="Z2814">
        <v>6</v>
      </c>
      <c r="AA2814">
        <v>2021</v>
      </c>
      <c r="AB2814">
        <v>0</v>
      </c>
      <c r="AC2814" t="s">
        <v>8</v>
      </c>
      <c r="AD2814" t="s">
        <v>8</v>
      </c>
      <c r="AE2814">
        <v>2021</v>
      </c>
      <c r="AF2814">
        <v>2021</v>
      </c>
      <c r="AU2814"/>
    </row>
    <row r="2815" spans="1:47" x14ac:dyDescent="0.35">
      <c r="A2815" t="s">
        <v>233</v>
      </c>
      <c r="C2815" t="s">
        <v>180</v>
      </c>
      <c r="D2815" t="s">
        <v>150</v>
      </c>
      <c r="E2815" t="s">
        <v>121</v>
      </c>
      <c r="L2815" t="s">
        <v>122</v>
      </c>
      <c r="M2815" s="14">
        <v>44348</v>
      </c>
      <c r="N2815" s="14">
        <v>44348</v>
      </c>
      <c r="P2815">
        <v>246090.42</v>
      </c>
      <c r="X2815" t="s">
        <v>234</v>
      </c>
      <c r="Y2815">
        <v>6</v>
      </c>
      <c r="Z2815">
        <v>6</v>
      </c>
      <c r="AA2815">
        <v>2021</v>
      </c>
      <c r="AB2815">
        <v>0</v>
      </c>
      <c r="AC2815" t="s">
        <v>8</v>
      </c>
      <c r="AD2815" t="s">
        <v>8</v>
      </c>
      <c r="AE2815">
        <v>2021</v>
      </c>
      <c r="AF2815">
        <v>2021</v>
      </c>
      <c r="AU2815"/>
    </row>
    <row r="2816" spans="1:47" x14ac:dyDescent="0.35">
      <c r="A2816" t="s">
        <v>148</v>
      </c>
      <c r="C2816" t="s">
        <v>180</v>
      </c>
      <c r="D2816" t="s">
        <v>150</v>
      </c>
      <c r="E2816" t="s">
        <v>121</v>
      </c>
      <c r="L2816" t="s">
        <v>122</v>
      </c>
      <c r="M2816" s="14">
        <v>44348</v>
      </c>
      <c r="N2816" s="14">
        <v>44348</v>
      </c>
      <c r="P2816">
        <v>264081.51</v>
      </c>
      <c r="X2816" t="s">
        <v>152</v>
      </c>
      <c r="Y2816">
        <v>6</v>
      </c>
      <c r="Z2816">
        <v>6</v>
      </c>
      <c r="AA2816">
        <v>2021</v>
      </c>
      <c r="AB2816">
        <v>0</v>
      </c>
      <c r="AC2816" t="s">
        <v>8</v>
      </c>
      <c r="AD2816" t="s">
        <v>8</v>
      </c>
      <c r="AE2816">
        <v>2021</v>
      </c>
      <c r="AF2816">
        <v>2021</v>
      </c>
      <c r="AU2816"/>
    </row>
    <row r="2817" spans="1:47" x14ac:dyDescent="0.35">
      <c r="A2817" t="s">
        <v>148</v>
      </c>
      <c r="C2817" t="s">
        <v>180</v>
      </c>
      <c r="D2817" t="s">
        <v>150</v>
      </c>
      <c r="E2817" t="s">
        <v>121</v>
      </c>
      <c r="L2817" t="s">
        <v>122</v>
      </c>
      <c r="M2817" s="14">
        <v>44348</v>
      </c>
      <c r="N2817" s="14">
        <v>44348</v>
      </c>
      <c r="P2817">
        <v>1693919.79</v>
      </c>
      <c r="X2817" t="s">
        <v>152</v>
      </c>
      <c r="Y2817">
        <v>6</v>
      </c>
      <c r="Z2817">
        <v>6</v>
      </c>
      <c r="AA2817">
        <v>2021</v>
      </c>
      <c r="AB2817">
        <v>0</v>
      </c>
      <c r="AC2817" t="s">
        <v>8</v>
      </c>
      <c r="AD2817" t="s">
        <v>8</v>
      </c>
      <c r="AE2817">
        <v>2021</v>
      </c>
      <c r="AF2817">
        <v>2021</v>
      </c>
      <c r="AU2817"/>
    </row>
    <row r="2818" spans="1:47" x14ac:dyDescent="0.35">
      <c r="A2818" t="s">
        <v>148</v>
      </c>
      <c r="C2818" t="s">
        <v>180</v>
      </c>
      <c r="D2818" t="s">
        <v>150</v>
      </c>
      <c r="E2818" t="s">
        <v>121</v>
      </c>
      <c r="L2818" t="s">
        <v>122</v>
      </c>
      <c r="M2818" s="14">
        <v>44348</v>
      </c>
      <c r="N2818" s="14">
        <v>44348</v>
      </c>
      <c r="P2818">
        <v>32552.98</v>
      </c>
      <c r="X2818" t="s">
        <v>152</v>
      </c>
      <c r="Y2818">
        <v>6</v>
      </c>
      <c r="Z2818">
        <v>6</v>
      </c>
      <c r="AA2818">
        <v>2021</v>
      </c>
      <c r="AB2818">
        <v>0</v>
      </c>
      <c r="AC2818" t="s">
        <v>8</v>
      </c>
      <c r="AD2818" t="s">
        <v>8</v>
      </c>
      <c r="AE2818">
        <v>2021</v>
      </c>
      <c r="AF2818">
        <v>2021</v>
      </c>
      <c r="AU2818"/>
    </row>
    <row r="2819" spans="1:47" x14ac:dyDescent="0.35">
      <c r="A2819" t="s">
        <v>123</v>
      </c>
      <c r="C2819" t="s">
        <v>180</v>
      </c>
      <c r="D2819" t="s">
        <v>150</v>
      </c>
      <c r="E2819" t="s">
        <v>121</v>
      </c>
      <c r="L2819" t="s">
        <v>122</v>
      </c>
      <c r="M2819" s="14">
        <v>44348</v>
      </c>
      <c r="N2819" s="14">
        <v>44348</v>
      </c>
      <c r="P2819">
        <v>61721.36</v>
      </c>
      <c r="X2819" t="s">
        <v>124</v>
      </c>
      <c r="Y2819">
        <v>6</v>
      </c>
      <c r="Z2819">
        <v>6</v>
      </c>
      <c r="AA2819">
        <v>2021</v>
      </c>
      <c r="AB2819">
        <v>0</v>
      </c>
      <c r="AC2819" t="s">
        <v>8</v>
      </c>
      <c r="AD2819" t="s">
        <v>8</v>
      </c>
      <c r="AE2819">
        <v>2021</v>
      </c>
      <c r="AF2819">
        <v>2021</v>
      </c>
      <c r="AU2819"/>
    </row>
    <row r="2820" spans="1:47" x14ac:dyDescent="0.35">
      <c r="A2820" t="s">
        <v>148</v>
      </c>
      <c r="C2820" t="s">
        <v>180</v>
      </c>
      <c r="D2820" t="s">
        <v>150</v>
      </c>
      <c r="E2820" t="s">
        <v>121</v>
      </c>
      <c r="L2820" t="s">
        <v>122</v>
      </c>
      <c r="M2820" s="14">
        <v>44348</v>
      </c>
      <c r="N2820" s="14">
        <v>44348</v>
      </c>
      <c r="P2820">
        <v>513397.49</v>
      </c>
      <c r="X2820" t="s">
        <v>152</v>
      </c>
      <c r="Y2820">
        <v>6</v>
      </c>
      <c r="Z2820">
        <v>6</v>
      </c>
      <c r="AA2820">
        <v>2021</v>
      </c>
      <c r="AB2820">
        <v>0</v>
      </c>
      <c r="AC2820" t="s">
        <v>8</v>
      </c>
      <c r="AD2820" t="s">
        <v>8</v>
      </c>
      <c r="AE2820">
        <v>2021</v>
      </c>
      <c r="AF2820">
        <v>2021</v>
      </c>
      <c r="AU2820"/>
    </row>
    <row r="2821" spans="1:47" x14ac:dyDescent="0.35">
      <c r="A2821" t="s">
        <v>163</v>
      </c>
      <c r="C2821" t="s">
        <v>180</v>
      </c>
      <c r="D2821" t="s">
        <v>150</v>
      </c>
      <c r="E2821" t="s">
        <v>121</v>
      </c>
      <c r="L2821" t="s">
        <v>122</v>
      </c>
      <c r="M2821" s="14">
        <v>44348</v>
      </c>
      <c r="N2821" s="14">
        <v>44348</v>
      </c>
      <c r="P2821">
        <v>612940.18999999994</v>
      </c>
      <c r="X2821" t="s">
        <v>164</v>
      </c>
      <c r="Y2821">
        <v>6</v>
      </c>
      <c r="Z2821">
        <v>6</v>
      </c>
      <c r="AA2821">
        <v>2021</v>
      </c>
      <c r="AB2821">
        <v>0</v>
      </c>
      <c r="AC2821" t="s">
        <v>8</v>
      </c>
      <c r="AD2821" t="s">
        <v>8</v>
      </c>
      <c r="AE2821">
        <v>2021</v>
      </c>
      <c r="AF2821">
        <v>2021</v>
      </c>
      <c r="AU2821"/>
    </row>
    <row r="2822" spans="1:47" x14ac:dyDescent="0.35">
      <c r="A2822" t="s">
        <v>148</v>
      </c>
      <c r="C2822" t="s">
        <v>149</v>
      </c>
      <c r="D2822" t="s">
        <v>150</v>
      </c>
      <c r="E2822" t="s">
        <v>121</v>
      </c>
      <c r="L2822" t="s">
        <v>129</v>
      </c>
      <c r="M2822" s="14">
        <v>44348</v>
      </c>
      <c r="N2822" s="14">
        <v>44348</v>
      </c>
      <c r="O2822">
        <v>10000000</v>
      </c>
      <c r="X2822" t="s">
        <v>152</v>
      </c>
      <c r="Y2822">
        <v>6</v>
      </c>
      <c r="Z2822">
        <v>6</v>
      </c>
      <c r="AA2822">
        <v>2021</v>
      </c>
      <c r="AB2822">
        <v>0</v>
      </c>
      <c r="AC2822" t="s">
        <v>8</v>
      </c>
      <c r="AD2822" t="s">
        <v>8</v>
      </c>
      <c r="AE2822">
        <v>2021</v>
      </c>
      <c r="AF2822">
        <v>2021</v>
      </c>
      <c r="AU2822"/>
    </row>
    <row r="2823" spans="1:47" x14ac:dyDescent="0.35">
      <c r="A2823" t="s">
        <v>165</v>
      </c>
      <c r="C2823" t="s">
        <v>149</v>
      </c>
      <c r="D2823" t="s">
        <v>159</v>
      </c>
      <c r="E2823" t="s">
        <v>162</v>
      </c>
      <c r="L2823" t="s">
        <v>129</v>
      </c>
      <c r="M2823" s="14">
        <v>44348</v>
      </c>
      <c r="N2823" s="14">
        <v>44348</v>
      </c>
      <c r="O2823">
        <v>492142.86</v>
      </c>
      <c r="X2823" t="s">
        <v>124</v>
      </c>
      <c r="Y2823">
        <v>6</v>
      </c>
      <c r="Z2823">
        <v>6</v>
      </c>
      <c r="AA2823">
        <v>2021</v>
      </c>
      <c r="AB2823">
        <v>0</v>
      </c>
      <c r="AC2823" t="s">
        <v>8</v>
      </c>
      <c r="AD2823" t="s">
        <v>8</v>
      </c>
      <c r="AE2823">
        <v>2021</v>
      </c>
      <c r="AF2823">
        <v>2021</v>
      </c>
      <c r="AU2823"/>
    </row>
    <row r="2824" spans="1:47" x14ac:dyDescent="0.35">
      <c r="A2824" t="s">
        <v>174</v>
      </c>
      <c r="C2824" t="s">
        <v>149</v>
      </c>
      <c r="D2824" t="s">
        <v>159</v>
      </c>
      <c r="E2824" t="s">
        <v>121</v>
      </c>
      <c r="L2824" t="s">
        <v>129</v>
      </c>
      <c r="M2824" s="14">
        <v>44348</v>
      </c>
      <c r="N2824" s="14">
        <v>44348</v>
      </c>
      <c r="O2824">
        <v>500714.29</v>
      </c>
      <c r="X2824" t="s">
        <v>157</v>
      </c>
      <c r="Y2824">
        <v>6</v>
      </c>
      <c r="Z2824">
        <v>6</v>
      </c>
      <c r="AA2824">
        <v>2021</v>
      </c>
      <c r="AB2824">
        <v>0</v>
      </c>
      <c r="AC2824" t="s">
        <v>8</v>
      </c>
      <c r="AD2824" t="s">
        <v>8</v>
      </c>
      <c r="AE2824">
        <v>2021</v>
      </c>
      <c r="AF2824">
        <v>2021</v>
      </c>
      <c r="AU2824"/>
    </row>
    <row r="2825" spans="1:47" x14ac:dyDescent="0.35">
      <c r="A2825" t="s">
        <v>136</v>
      </c>
      <c r="C2825" t="s">
        <v>149</v>
      </c>
      <c r="D2825" t="s">
        <v>150</v>
      </c>
      <c r="E2825" t="s">
        <v>121</v>
      </c>
      <c r="L2825" t="s">
        <v>129</v>
      </c>
      <c r="M2825" s="14">
        <v>44348</v>
      </c>
      <c r="N2825" s="14">
        <v>44348</v>
      </c>
      <c r="O2825">
        <v>8598095.2400000002</v>
      </c>
      <c r="X2825" t="s">
        <v>137</v>
      </c>
      <c r="Y2825">
        <v>6</v>
      </c>
      <c r="Z2825">
        <v>6</v>
      </c>
      <c r="AA2825">
        <v>2021</v>
      </c>
      <c r="AB2825">
        <v>0</v>
      </c>
      <c r="AC2825" t="s">
        <v>8</v>
      </c>
      <c r="AD2825" t="s">
        <v>8</v>
      </c>
      <c r="AE2825">
        <v>2021</v>
      </c>
      <c r="AF2825">
        <v>2021</v>
      </c>
      <c r="AU2825"/>
    </row>
    <row r="2826" spans="1:47" x14ac:dyDescent="0.35">
      <c r="A2826" t="s">
        <v>153</v>
      </c>
      <c r="C2826" t="s">
        <v>149</v>
      </c>
      <c r="D2826" t="s">
        <v>150</v>
      </c>
      <c r="E2826" t="s">
        <v>121</v>
      </c>
      <c r="L2826" t="s">
        <v>129</v>
      </c>
      <c r="M2826" s="14">
        <v>44348</v>
      </c>
      <c r="N2826" s="14">
        <v>44348</v>
      </c>
      <c r="O2826">
        <v>3833333.33</v>
      </c>
      <c r="X2826" t="s">
        <v>154</v>
      </c>
      <c r="Y2826">
        <v>6</v>
      </c>
      <c r="Z2826">
        <v>6</v>
      </c>
      <c r="AA2826">
        <v>2021</v>
      </c>
      <c r="AB2826">
        <v>0</v>
      </c>
      <c r="AC2826" t="s">
        <v>8</v>
      </c>
      <c r="AD2826" t="s">
        <v>8</v>
      </c>
      <c r="AE2826">
        <v>2021</v>
      </c>
      <c r="AF2826">
        <v>2021</v>
      </c>
      <c r="AU2826"/>
    </row>
    <row r="2827" spans="1:47" x14ac:dyDescent="0.35">
      <c r="A2827" t="s">
        <v>125</v>
      </c>
      <c r="C2827" t="s">
        <v>149</v>
      </c>
      <c r="D2827" t="s">
        <v>159</v>
      </c>
      <c r="E2827" t="s">
        <v>162</v>
      </c>
      <c r="L2827" t="s">
        <v>129</v>
      </c>
      <c r="M2827" s="14">
        <v>44348</v>
      </c>
      <c r="N2827" s="14">
        <v>44348</v>
      </c>
      <c r="O2827">
        <v>8571.43</v>
      </c>
      <c r="X2827" t="s">
        <v>124</v>
      </c>
      <c r="Y2827">
        <v>6</v>
      </c>
      <c r="Z2827">
        <v>6</v>
      </c>
      <c r="AA2827">
        <v>2021</v>
      </c>
      <c r="AB2827">
        <v>0</v>
      </c>
      <c r="AC2827" t="s">
        <v>8</v>
      </c>
      <c r="AD2827" t="s">
        <v>8</v>
      </c>
      <c r="AE2827">
        <v>2021</v>
      </c>
      <c r="AF2827">
        <v>2021</v>
      </c>
      <c r="AU2827"/>
    </row>
    <row r="2828" spans="1:47" x14ac:dyDescent="0.35">
      <c r="A2828" t="s">
        <v>143</v>
      </c>
      <c r="B2828" t="s">
        <v>140</v>
      </c>
      <c r="C2828" t="s">
        <v>149</v>
      </c>
      <c r="D2828" t="s">
        <v>150</v>
      </c>
      <c r="E2828" t="s">
        <v>121</v>
      </c>
      <c r="L2828" t="s">
        <v>129</v>
      </c>
      <c r="M2828" s="14">
        <v>44348</v>
      </c>
      <c r="N2828" s="14">
        <v>44348</v>
      </c>
      <c r="O2828">
        <v>2977380.95</v>
      </c>
      <c r="X2828" t="s">
        <v>140</v>
      </c>
      <c r="Y2828">
        <v>6</v>
      </c>
      <c r="Z2828">
        <v>6</v>
      </c>
      <c r="AA2828">
        <v>2021</v>
      </c>
      <c r="AB2828">
        <v>0</v>
      </c>
      <c r="AC2828" t="s">
        <v>8</v>
      </c>
      <c r="AD2828" t="s">
        <v>8</v>
      </c>
      <c r="AE2828">
        <v>2021</v>
      </c>
      <c r="AF2828">
        <v>2021</v>
      </c>
      <c r="AU2828"/>
    </row>
    <row r="2829" spans="1:47" x14ac:dyDescent="0.35">
      <c r="A2829" t="s">
        <v>145</v>
      </c>
      <c r="C2829" t="s">
        <v>149</v>
      </c>
      <c r="D2829" t="s">
        <v>150</v>
      </c>
      <c r="E2829" t="s">
        <v>162</v>
      </c>
      <c r="L2829" t="s">
        <v>129</v>
      </c>
      <c r="M2829" s="14">
        <v>44348</v>
      </c>
      <c r="N2829" s="14">
        <v>44348</v>
      </c>
      <c r="O2829">
        <v>46830476.189999998</v>
      </c>
      <c r="X2829" t="s">
        <v>144</v>
      </c>
      <c r="Y2829">
        <v>6</v>
      </c>
      <c r="Z2829">
        <v>6</v>
      </c>
      <c r="AA2829">
        <v>2021</v>
      </c>
      <c r="AB2829">
        <v>0</v>
      </c>
      <c r="AC2829" t="s">
        <v>8</v>
      </c>
      <c r="AD2829" t="s">
        <v>8</v>
      </c>
      <c r="AE2829">
        <v>2021</v>
      </c>
      <c r="AF2829">
        <v>2021</v>
      </c>
      <c r="AU2829"/>
    </row>
    <row r="2830" spans="1:47" x14ac:dyDescent="0.35">
      <c r="A2830" t="s">
        <v>233</v>
      </c>
      <c r="C2830" t="s">
        <v>149</v>
      </c>
      <c r="D2830" t="s">
        <v>150</v>
      </c>
      <c r="E2830" t="s">
        <v>121</v>
      </c>
      <c r="L2830" t="s">
        <v>129</v>
      </c>
      <c r="M2830" s="14">
        <v>44348</v>
      </c>
      <c r="N2830" s="14">
        <v>44348</v>
      </c>
      <c r="O2830">
        <v>1012204.75</v>
      </c>
      <c r="X2830" t="s">
        <v>234</v>
      </c>
      <c r="Y2830">
        <v>6</v>
      </c>
      <c r="Z2830">
        <v>6</v>
      </c>
      <c r="AA2830">
        <v>2021</v>
      </c>
      <c r="AB2830">
        <v>0</v>
      </c>
      <c r="AC2830" t="s">
        <v>8</v>
      </c>
      <c r="AD2830" t="s">
        <v>8</v>
      </c>
      <c r="AE2830">
        <v>2021</v>
      </c>
      <c r="AF2830">
        <v>2021</v>
      </c>
      <c r="AU2830"/>
    </row>
    <row r="2831" spans="1:47" x14ac:dyDescent="0.35">
      <c r="A2831" t="s">
        <v>148</v>
      </c>
      <c r="C2831" t="s">
        <v>149</v>
      </c>
      <c r="D2831" t="s">
        <v>150</v>
      </c>
      <c r="E2831" t="s">
        <v>121</v>
      </c>
      <c r="L2831" t="s">
        <v>129</v>
      </c>
      <c r="M2831" s="14">
        <v>44348</v>
      </c>
      <c r="N2831" s="14">
        <v>44348</v>
      </c>
      <c r="O2831">
        <v>9517619.0500000007</v>
      </c>
      <c r="X2831" t="s">
        <v>152</v>
      </c>
      <c r="Y2831">
        <v>6</v>
      </c>
      <c r="Z2831">
        <v>6</v>
      </c>
      <c r="AA2831">
        <v>2021</v>
      </c>
      <c r="AB2831">
        <v>0</v>
      </c>
      <c r="AC2831" t="s">
        <v>8</v>
      </c>
      <c r="AD2831" t="s">
        <v>8</v>
      </c>
      <c r="AE2831">
        <v>2021</v>
      </c>
      <c r="AF2831">
        <v>2021</v>
      </c>
      <c r="AU2831"/>
    </row>
    <row r="2832" spans="1:47" x14ac:dyDescent="0.35">
      <c r="A2832" t="s">
        <v>148</v>
      </c>
      <c r="C2832" t="s">
        <v>180</v>
      </c>
      <c r="D2832" t="s">
        <v>150</v>
      </c>
      <c r="E2832" t="s">
        <v>121</v>
      </c>
      <c r="L2832" t="s">
        <v>122</v>
      </c>
      <c r="M2832" s="14">
        <v>44348</v>
      </c>
      <c r="N2832" s="14">
        <v>44348</v>
      </c>
      <c r="P2832">
        <v>48242.39</v>
      </c>
      <c r="X2832" t="s">
        <v>152</v>
      </c>
      <c r="Y2832">
        <v>6</v>
      </c>
      <c r="Z2832">
        <v>6</v>
      </c>
      <c r="AA2832">
        <v>2021</v>
      </c>
      <c r="AB2832">
        <v>0</v>
      </c>
      <c r="AC2832" t="s">
        <v>8</v>
      </c>
      <c r="AD2832" t="s">
        <v>8</v>
      </c>
      <c r="AE2832">
        <v>2021</v>
      </c>
      <c r="AF2832">
        <v>2021</v>
      </c>
      <c r="AU2832"/>
    </row>
    <row r="2833" spans="1:47" x14ac:dyDescent="0.35">
      <c r="A2833" t="s">
        <v>148</v>
      </c>
      <c r="C2833" t="s">
        <v>180</v>
      </c>
      <c r="D2833" t="s">
        <v>150</v>
      </c>
      <c r="E2833" t="s">
        <v>121</v>
      </c>
      <c r="L2833" t="s">
        <v>122</v>
      </c>
      <c r="M2833" s="14">
        <v>44348</v>
      </c>
      <c r="N2833" s="14">
        <v>44348</v>
      </c>
      <c r="P2833">
        <v>59891.33</v>
      </c>
      <c r="X2833" t="s">
        <v>152</v>
      </c>
      <c r="Y2833">
        <v>6</v>
      </c>
      <c r="Z2833">
        <v>6</v>
      </c>
      <c r="AA2833">
        <v>2021</v>
      </c>
      <c r="AB2833">
        <v>0</v>
      </c>
      <c r="AC2833" t="s">
        <v>8</v>
      </c>
      <c r="AD2833" t="s">
        <v>8</v>
      </c>
      <c r="AE2833">
        <v>2021</v>
      </c>
      <c r="AF2833">
        <v>2021</v>
      </c>
      <c r="AU2833"/>
    </row>
    <row r="2834" spans="1:47" x14ac:dyDescent="0.35">
      <c r="A2834" t="s">
        <v>171</v>
      </c>
      <c r="C2834" t="s">
        <v>149</v>
      </c>
      <c r="D2834" t="s">
        <v>150</v>
      </c>
      <c r="E2834" t="s">
        <v>121</v>
      </c>
      <c r="L2834" t="s">
        <v>129</v>
      </c>
      <c r="M2834" s="14">
        <v>44348</v>
      </c>
      <c r="N2834" s="14">
        <v>44348</v>
      </c>
      <c r="O2834">
        <v>4332857.1399999997</v>
      </c>
      <c r="X2834" t="s">
        <v>137</v>
      </c>
      <c r="Y2834">
        <v>6</v>
      </c>
      <c r="Z2834">
        <v>6</v>
      </c>
      <c r="AA2834">
        <v>2021</v>
      </c>
      <c r="AB2834">
        <v>0</v>
      </c>
      <c r="AC2834" t="s">
        <v>8</v>
      </c>
      <c r="AD2834" t="s">
        <v>8</v>
      </c>
      <c r="AE2834">
        <v>2021</v>
      </c>
      <c r="AF2834">
        <v>2021</v>
      </c>
      <c r="AU2834"/>
    </row>
    <row r="2835" spans="1:47" x14ac:dyDescent="0.35">
      <c r="A2835" t="s">
        <v>130</v>
      </c>
      <c r="C2835" t="s">
        <v>180</v>
      </c>
      <c r="D2835" t="s">
        <v>150</v>
      </c>
      <c r="E2835" t="s">
        <v>121</v>
      </c>
      <c r="L2835" t="s">
        <v>122</v>
      </c>
      <c r="M2835" s="14">
        <v>44348</v>
      </c>
      <c r="N2835" s="14">
        <v>44348</v>
      </c>
      <c r="P2835">
        <v>1005162.71</v>
      </c>
      <c r="X2835" t="s">
        <v>119</v>
      </c>
      <c r="Y2835">
        <v>6</v>
      </c>
      <c r="Z2835">
        <v>6</v>
      </c>
      <c r="AA2835">
        <v>2021</v>
      </c>
      <c r="AB2835">
        <v>0</v>
      </c>
      <c r="AC2835" t="s">
        <v>8</v>
      </c>
      <c r="AD2835" t="s">
        <v>8</v>
      </c>
      <c r="AE2835">
        <v>2021</v>
      </c>
      <c r="AF2835">
        <v>2021</v>
      </c>
      <c r="AU2835"/>
    </row>
    <row r="2836" spans="1:47" x14ac:dyDescent="0.35">
      <c r="A2836" t="s">
        <v>148</v>
      </c>
      <c r="C2836" t="s">
        <v>149</v>
      </c>
      <c r="D2836" t="s">
        <v>150</v>
      </c>
      <c r="E2836" t="s">
        <v>121</v>
      </c>
      <c r="L2836" t="s">
        <v>129</v>
      </c>
      <c r="M2836" s="14">
        <v>44348</v>
      </c>
      <c r="N2836" s="14">
        <v>44348</v>
      </c>
      <c r="O2836">
        <v>2459523.81</v>
      </c>
      <c r="X2836" t="s">
        <v>152</v>
      </c>
      <c r="Y2836">
        <v>6</v>
      </c>
      <c r="Z2836">
        <v>6</v>
      </c>
      <c r="AA2836">
        <v>2021</v>
      </c>
      <c r="AB2836">
        <v>0</v>
      </c>
      <c r="AC2836" t="s">
        <v>8</v>
      </c>
      <c r="AD2836" t="s">
        <v>8</v>
      </c>
      <c r="AE2836">
        <v>2021</v>
      </c>
      <c r="AF2836">
        <v>2021</v>
      </c>
      <c r="AU2836"/>
    </row>
    <row r="2837" spans="1:47" x14ac:dyDescent="0.35">
      <c r="A2837" t="s">
        <v>148</v>
      </c>
      <c r="C2837" t="s">
        <v>149</v>
      </c>
      <c r="D2837" t="s">
        <v>150</v>
      </c>
      <c r="E2837" t="s">
        <v>121</v>
      </c>
      <c r="L2837" t="s">
        <v>129</v>
      </c>
      <c r="M2837" s="14">
        <v>44348</v>
      </c>
      <c r="N2837" s="14">
        <v>44348</v>
      </c>
      <c r="O2837">
        <v>167857.14</v>
      </c>
      <c r="X2837" t="s">
        <v>152</v>
      </c>
      <c r="Y2837">
        <v>6</v>
      </c>
      <c r="Z2837">
        <v>6</v>
      </c>
      <c r="AA2837">
        <v>2021</v>
      </c>
      <c r="AB2837">
        <v>0</v>
      </c>
      <c r="AC2837" t="s">
        <v>8</v>
      </c>
      <c r="AD2837" t="s">
        <v>8</v>
      </c>
      <c r="AE2837">
        <v>2021</v>
      </c>
      <c r="AF2837">
        <v>2021</v>
      </c>
      <c r="AU2837"/>
    </row>
    <row r="2838" spans="1:47" x14ac:dyDescent="0.35">
      <c r="A2838" t="s">
        <v>148</v>
      </c>
      <c r="C2838" t="s">
        <v>149</v>
      </c>
      <c r="D2838" t="s">
        <v>150</v>
      </c>
      <c r="E2838" t="s">
        <v>121</v>
      </c>
      <c r="L2838" t="s">
        <v>129</v>
      </c>
      <c r="M2838" s="14">
        <v>44348</v>
      </c>
      <c r="N2838" s="14">
        <v>44348</v>
      </c>
      <c r="O2838">
        <v>666666.67000000004</v>
      </c>
      <c r="X2838" t="s">
        <v>152</v>
      </c>
      <c r="Y2838">
        <v>6</v>
      </c>
      <c r="Z2838">
        <v>6</v>
      </c>
      <c r="AA2838">
        <v>2021</v>
      </c>
      <c r="AB2838">
        <v>0</v>
      </c>
      <c r="AC2838" t="s">
        <v>8</v>
      </c>
      <c r="AD2838" t="s">
        <v>8</v>
      </c>
      <c r="AE2838">
        <v>2021</v>
      </c>
      <c r="AF2838">
        <v>2021</v>
      </c>
      <c r="AU2838"/>
    </row>
    <row r="2839" spans="1:47" x14ac:dyDescent="0.35">
      <c r="A2839" t="s">
        <v>160</v>
      </c>
      <c r="C2839" t="s">
        <v>149</v>
      </c>
      <c r="D2839" t="s">
        <v>150</v>
      </c>
      <c r="E2839" t="s">
        <v>121</v>
      </c>
      <c r="L2839" t="s">
        <v>129</v>
      </c>
      <c r="M2839" s="14">
        <v>44348</v>
      </c>
      <c r="N2839" s="14">
        <v>44348</v>
      </c>
      <c r="O2839">
        <v>252380.95</v>
      </c>
      <c r="X2839" t="s">
        <v>161</v>
      </c>
      <c r="Y2839">
        <v>6</v>
      </c>
      <c r="Z2839">
        <v>6</v>
      </c>
      <c r="AA2839">
        <v>2021</v>
      </c>
      <c r="AB2839">
        <v>0</v>
      </c>
      <c r="AC2839" t="s">
        <v>8</v>
      </c>
      <c r="AD2839" t="s">
        <v>8</v>
      </c>
      <c r="AE2839">
        <v>2021</v>
      </c>
      <c r="AF2839">
        <v>2021</v>
      </c>
      <c r="AU2839"/>
    </row>
    <row r="2840" spans="1:47" x14ac:dyDescent="0.35">
      <c r="A2840" t="s">
        <v>148</v>
      </c>
      <c r="C2840" t="s">
        <v>149</v>
      </c>
      <c r="D2840" t="s">
        <v>150</v>
      </c>
      <c r="E2840" t="s">
        <v>121</v>
      </c>
      <c r="L2840" t="s">
        <v>129</v>
      </c>
      <c r="M2840" s="14">
        <v>44348</v>
      </c>
      <c r="N2840" s="14">
        <v>44348</v>
      </c>
      <c r="O2840">
        <v>42142.86</v>
      </c>
      <c r="X2840" t="s">
        <v>152</v>
      </c>
      <c r="Y2840">
        <v>6</v>
      </c>
      <c r="Z2840">
        <v>6</v>
      </c>
      <c r="AA2840">
        <v>2021</v>
      </c>
      <c r="AB2840">
        <v>0</v>
      </c>
      <c r="AC2840" t="s">
        <v>8</v>
      </c>
      <c r="AD2840" t="s">
        <v>8</v>
      </c>
      <c r="AE2840">
        <v>2021</v>
      </c>
      <c r="AF2840">
        <v>2021</v>
      </c>
      <c r="AU2840"/>
    </row>
    <row r="2841" spans="1:47" x14ac:dyDescent="0.35">
      <c r="A2841" t="s">
        <v>160</v>
      </c>
      <c r="B2841" t="s">
        <v>157</v>
      </c>
      <c r="C2841" t="s">
        <v>149</v>
      </c>
      <c r="D2841" t="s">
        <v>150</v>
      </c>
      <c r="E2841" t="s">
        <v>121</v>
      </c>
      <c r="L2841" t="s">
        <v>129</v>
      </c>
      <c r="M2841" s="14">
        <v>44348</v>
      </c>
      <c r="N2841" s="14">
        <v>44348</v>
      </c>
      <c r="O2841">
        <v>188095.24</v>
      </c>
      <c r="X2841" t="s">
        <v>157</v>
      </c>
      <c r="Y2841">
        <v>6</v>
      </c>
      <c r="Z2841">
        <v>6</v>
      </c>
      <c r="AA2841">
        <v>2021</v>
      </c>
      <c r="AB2841">
        <v>0</v>
      </c>
      <c r="AC2841" t="s">
        <v>8</v>
      </c>
      <c r="AD2841" t="s">
        <v>8</v>
      </c>
      <c r="AE2841">
        <v>2021</v>
      </c>
      <c r="AF2841">
        <v>2021</v>
      </c>
      <c r="AU2841"/>
    </row>
    <row r="2842" spans="1:47" x14ac:dyDescent="0.35">
      <c r="A2842" t="s">
        <v>148</v>
      </c>
      <c r="B2842" t="s">
        <v>135</v>
      </c>
      <c r="C2842" t="s">
        <v>149</v>
      </c>
      <c r="D2842" t="s">
        <v>150</v>
      </c>
      <c r="E2842" t="s">
        <v>121</v>
      </c>
      <c r="L2842" t="s">
        <v>129</v>
      </c>
      <c r="M2842" s="14">
        <v>44348</v>
      </c>
      <c r="N2842" s="14">
        <v>44348</v>
      </c>
      <c r="O2842">
        <v>427857.14</v>
      </c>
      <c r="X2842" t="s">
        <v>135</v>
      </c>
      <c r="Y2842">
        <v>6</v>
      </c>
      <c r="Z2842">
        <v>6</v>
      </c>
      <c r="AA2842">
        <v>2021</v>
      </c>
      <c r="AB2842">
        <v>0</v>
      </c>
      <c r="AC2842" t="s">
        <v>8</v>
      </c>
      <c r="AD2842" t="s">
        <v>8</v>
      </c>
      <c r="AE2842">
        <v>2021</v>
      </c>
      <c r="AF2842">
        <v>2021</v>
      </c>
      <c r="AU2842"/>
    </row>
    <row r="2843" spans="1:47" x14ac:dyDescent="0.35">
      <c r="A2843" t="s">
        <v>143</v>
      </c>
      <c r="B2843" t="s">
        <v>119</v>
      </c>
      <c r="C2843" t="s">
        <v>149</v>
      </c>
      <c r="D2843" t="s">
        <v>150</v>
      </c>
      <c r="E2843" t="s">
        <v>121</v>
      </c>
      <c r="L2843" t="s">
        <v>129</v>
      </c>
      <c r="M2843" s="14">
        <v>44348</v>
      </c>
      <c r="N2843" s="14">
        <v>44348</v>
      </c>
      <c r="O2843">
        <v>1227857.1399999999</v>
      </c>
      <c r="X2843" t="s">
        <v>119</v>
      </c>
      <c r="Y2843">
        <v>6</v>
      </c>
      <c r="Z2843">
        <v>6</v>
      </c>
      <c r="AA2843">
        <v>2021</v>
      </c>
      <c r="AB2843">
        <v>0</v>
      </c>
      <c r="AC2843" t="s">
        <v>8</v>
      </c>
      <c r="AD2843" t="s">
        <v>8</v>
      </c>
      <c r="AE2843">
        <v>2021</v>
      </c>
      <c r="AF2843">
        <v>2021</v>
      </c>
      <c r="AU2843"/>
    </row>
    <row r="2844" spans="1:47" x14ac:dyDescent="0.35">
      <c r="A2844" t="s">
        <v>148</v>
      </c>
      <c r="C2844" t="s">
        <v>180</v>
      </c>
      <c r="D2844" t="s">
        <v>150</v>
      </c>
      <c r="E2844" t="s">
        <v>121</v>
      </c>
      <c r="L2844" t="s">
        <v>122</v>
      </c>
      <c r="M2844" s="14">
        <v>44348</v>
      </c>
      <c r="N2844" s="14">
        <v>44348</v>
      </c>
      <c r="P2844">
        <v>10018245.4</v>
      </c>
      <c r="X2844" t="s">
        <v>152</v>
      </c>
      <c r="Y2844">
        <v>6</v>
      </c>
      <c r="Z2844">
        <v>6</v>
      </c>
      <c r="AA2844">
        <v>2021</v>
      </c>
      <c r="AB2844">
        <v>0</v>
      </c>
      <c r="AC2844" t="s">
        <v>8</v>
      </c>
      <c r="AD2844" t="s">
        <v>8</v>
      </c>
      <c r="AE2844">
        <v>2021</v>
      </c>
      <c r="AF2844">
        <v>2021</v>
      </c>
      <c r="AU2844"/>
    </row>
    <row r="2845" spans="1:47" x14ac:dyDescent="0.35">
      <c r="A2845" t="s">
        <v>148</v>
      </c>
      <c r="C2845" t="s">
        <v>180</v>
      </c>
      <c r="D2845" t="s">
        <v>150</v>
      </c>
      <c r="E2845" t="s">
        <v>121</v>
      </c>
      <c r="L2845" t="s">
        <v>122</v>
      </c>
      <c r="M2845" s="14">
        <v>44348</v>
      </c>
      <c r="N2845" s="14">
        <v>44348</v>
      </c>
      <c r="P2845">
        <v>9323.76</v>
      </c>
      <c r="X2845" t="s">
        <v>152</v>
      </c>
      <c r="Y2845">
        <v>6</v>
      </c>
      <c r="Z2845">
        <v>6</v>
      </c>
      <c r="AA2845">
        <v>2021</v>
      </c>
      <c r="AB2845">
        <v>0</v>
      </c>
      <c r="AC2845" t="s">
        <v>8</v>
      </c>
      <c r="AD2845" t="s">
        <v>8</v>
      </c>
      <c r="AE2845">
        <v>2021</v>
      </c>
      <c r="AF2845">
        <v>2021</v>
      </c>
      <c r="AU2845"/>
    </row>
    <row r="2846" spans="1:47" x14ac:dyDescent="0.35">
      <c r="A2846" t="s">
        <v>123</v>
      </c>
      <c r="C2846" t="s">
        <v>149</v>
      </c>
      <c r="D2846" t="s">
        <v>150</v>
      </c>
      <c r="E2846" t="s">
        <v>121</v>
      </c>
      <c r="L2846" t="s">
        <v>129</v>
      </c>
      <c r="M2846" s="14">
        <v>44348</v>
      </c>
      <c r="N2846" s="14">
        <v>44348</v>
      </c>
      <c r="O2846">
        <v>66666.67</v>
      </c>
      <c r="X2846" t="s">
        <v>124</v>
      </c>
      <c r="Y2846">
        <v>6</v>
      </c>
      <c r="Z2846">
        <v>6</v>
      </c>
      <c r="AA2846">
        <v>2021</v>
      </c>
      <c r="AB2846">
        <v>0</v>
      </c>
      <c r="AC2846" t="s">
        <v>8</v>
      </c>
      <c r="AD2846" t="s">
        <v>8</v>
      </c>
      <c r="AE2846">
        <v>2021</v>
      </c>
      <c r="AF2846">
        <v>2021</v>
      </c>
      <c r="AU2846"/>
    </row>
    <row r="2847" spans="1:47" x14ac:dyDescent="0.35">
      <c r="A2847" t="s">
        <v>160</v>
      </c>
      <c r="B2847" t="s">
        <v>25</v>
      </c>
      <c r="C2847" t="s">
        <v>149</v>
      </c>
      <c r="D2847" t="s">
        <v>159</v>
      </c>
      <c r="E2847" t="s">
        <v>162</v>
      </c>
      <c r="G2847" t="s">
        <v>1</v>
      </c>
      <c r="K2847" t="s">
        <v>185</v>
      </c>
      <c r="L2847" t="s">
        <v>122</v>
      </c>
      <c r="M2847" s="14">
        <v>44349</v>
      </c>
      <c r="N2847" s="14">
        <v>44349</v>
      </c>
      <c r="O2847">
        <v>0</v>
      </c>
      <c r="P2847">
        <v>268.18</v>
      </c>
      <c r="R2847">
        <v>2110672000</v>
      </c>
      <c r="S2847">
        <v>161600000</v>
      </c>
      <c r="V2847" t="s">
        <v>160</v>
      </c>
      <c r="W2847" t="s">
        <v>198</v>
      </c>
      <c r="X2847" t="s">
        <v>161</v>
      </c>
      <c r="Y2847">
        <v>6</v>
      </c>
      <c r="Z2847">
        <v>6</v>
      </c>
      <c r="AA2847">
        <v>2021</v>
      </c>
      <c r="AB2847">
        <v>268.18</v>
      </c>
      <c r="AC2847" t="s">
        <v>17</v>
      </c>
      <c r="AD2847" t="s">
        <v>72</v>
      </c>
      <c r="AE2847">
        <v>2021</v>
      </c>
      <c r="AF2847">
        <v>2021</v>
      </c>
      <c r="AU2847"/>
    </row>
    <row r="2848" spans="1:47" x14ac:dyDescent="0.35">
      <c r="A2848" t="s">
        <v>118</v>
      </c>
      <c r="B2848" t="s">
        <v>46</v>
      </c>
      <c r="C2848" t="s">
        <v>149</v>
      </c>
      <c r="D2848" t="s">
        <v>150</v>
      </c>
      <c r="E2848" t="s">
        <v>121</v>
      </c>
      <c r="G2848" t="s">
        <v>1</v>
      </c>
      <c r="H2848" t="s">
        <v>206</v>
      </c>
      <c r="K2848" t="s">
        <v>185</v>
      </c>
      <c r="L2848" t="s">
        <v>122</v>
      </c>
      <c r="M2848" s="14">
        <v>44349</v>
      </c>
      <c r="N2848" s="14">
        <v>44349</v>
      </c>
      <c r="O2848">
        <v>0</v>
      </c>
      <c r="P2848">
        <v>-7674.8</v>
      </c>
      <c r="R2848">
        <v>2221513000</v>
      </c>
      <c r="S2848">
        <v>161001000</v>
      </c>
      <c r="V2848" t="s">
        <v>118</v>
      </c>
      <c r="W2848" t="s">
        <v>195</v>
      </c>
      <c r="X2848" t="s">
        <v>119</v>
      </c>
      <c r="Y2848">
        <v>6</v>
      </c>
      <c r="Z2848">
        <v>6</v>
      </c>
      <c r="AA2848">
        <v>2021</v>
      </c>
      <c r="AB2848">
        <v>7674.8</v>
      </c>
      <c r="AC2848" t="s">
        <v>17</v>
      </c>
      <c r="AD2848" t="s">
        <v>11</v>
      </c>
      <c r="AE2848">
        <v>2021</v>
      </c>
      <c r="AF2848">
        <v>2021</v>
      </c>
      <c r="AU2848"/>
    </row>
    <row r="2849" spans="1:47" x14ac:dyDescent="0.35">
      <c r="A2849" t="s">
        <v>133</v>
      </c>
      <c r="B2849" t="s">
        <v>41</v>
      </c>
      <c r="C2849" t="s">
        <v>149</v>
      </c>
      <c r="D2849" t="s">
        <v>150</v>
      </c>
      <c r="E2849" t="s">
        <v>121</v>
      </c>
      <c r="G2849" t="s">
        <v>1</v>
      </c>
      <c r="H2849" t="s">
        <v>206</v>
      </c>
      <c r="K2849" t="s">
        <v>185</v>
      </c>
      <c r="L2849" t="s">
        <v>122</v>
      </c>
      <c r="M2849" s="14">
        <v>44349</v>
      </c>
      <c r="N2849" s="14">
        <v>44349</v>
      </c>
      <c r="O2849">
        <v>0</v>
      </c>
      <c r="P2849">
        <v>-16534.38</v>
      </c>
      <c r="R2849">
        <v>2220110000</v>
      </c>
      <c r="S2849">
        <v>161001000</v>
      </c>
      <c r="V2849" t="s">
        <v>133</v>
      </c>
      <c r="W2849" t="s">
        <v>195</v>
      </c>
      <c r="X2849" t="s">
        <v>134</v>
      </c>
      <c r="Y2849">
        <v>6</v>
      </c>
      <c r="Z2849">
        <v>6</v>
      </c>
      <c r="AA2849">
        <v>2021</v>
      </c>
      <c r="AB2849">
        <v>16534.38</v>
      </c>
      <c r="AC2849" t="s">
        <v>17</v>
      </c>
      <c r="AD2849" t="s">
        <v>246</v>
      </c>
      <c r="AE2849">
        <v>2021</v>
      </c>
      <c r="AF2849">
        <v>2021</v>
      </c>
      <c r="AU2849"/>
    </row>
    <row r="2850" spans="1:47" x14ac:dyDescent="0.35">
      <c r="A2850" t="s">
        <v>160</v>
      </c>
      <c r="B2850" t="s">
        <v>35</v>
      </c>
      <c r="C2850" t="s">
        <v>149</v>
      </c>
      <c r="D2850" t="s">
        <v>159</v>
      </c>
      <c r="E2850" t="s">
        <v>162</v>
      </c>
      <c r="G2850" t="s">
        <v>1</v>
      </c>
      <c r="K2850" t="s">
        <v>185</v>
      </c>
      <c r="L2850" t="s">
        <v>122</v>
      </c>
      <c r="M2850" s="14">
        <v>44349</v>
      </c>
      <c r="N2850" s="14">
        <v>44349</v>
      </c>
      <c r="O2850">
        <v>0</v>
      </c>
      <c r="P2850">
        <v>2805.32</v>
      </c>
      <c r="R2850">
        <v>2110672000</v>
      </c>
      <c r="S2850">
        <v>161020000</v>
      </c>
      <c r="V2850" t="s">
        <v>160</v>
      </c>
      <c r="W2850" t="s">
        <v>194</v>
      </c>
      <c r="X2850" t="s">
        <v>161</v>
      </c>
      <c r="Y2850">
        <v>6</v>
      </c>
      <c r="Z2850">
        <v>6</v>
      </c>
      <c r="AA2850">
        <v>2021</v>
      </c>
      <c r="AB2850">
        <v>2805.32</v>
      </c>
      <c r="AC2850" t="s">
        <v>17</v>
      </c>
      <c r="AD2850" t="s">
        <v>72</v>
      </c>
      <c r="AE2850">
        <v>2021</v>
      </c>
      <c r="AF2850">
        <v>2021</v>
      </c>
      <c r="AU2850"/>
    </row>
    <row r="2851" spans="1:47" x14ac:dyDescent="0.35">
      <c r="A2851" t="s">
        <v>138</v>
      </c>
      <c r="B2851" t="s">
        <v>47</v>
      </c>
      <c r="C2851" t="s">
        <v>149</v>
      </c>
      <c r="D2851" t="s">
        <v>150</v>
      </c>
      <c r="E2851" t="s">
        <v>121</v>
      </c>
      <c r="G2851" t="s">
        <v>1</v>
      </c>
      <c r="H2851" t="s">
        <v>206</v>
      </c>
      <c r="K2851" t="s">
        <v>185</v>
      </c>
      <c r="L2851" t="s">
        <v>122</v>
      </c>
      <c r="M2851" s="14">
        <v>44349</v>
      </c>
      <c r="N2851" s="14">
        <v>44349</v>
      </c>
      <c r="O2851">
        <v>0</v>
      </c>
      <c r="P2851">
        <v>-47378.61</v>
      </c>
      <c r="R2851">
        <v>2220200000</v>
      </c>
      <c r="S2851">
        <v>161100000</v>
      </c>
      <c r="V2851" t="s">
        <v>138</v>
      </c>
      <c r="W2851" t="s">
        <v>212</v>
      </c>
      <c r="X2851" t="s">
        <v>139</v>
      </c>
      <c r="Y2851">
        <v>6</v>
      </c>
      <c r="Z2851">
        <v>6</v>
      </c>
      <c r="AA2851">
        <v>2021</v>
      </c>
      <c r="AB2851">
        <v>47378.61</v>
      </c>
      <c r="AC2851" t="s">
        <v>17</v>
      </c>
      <c r="AD2851" t="s">
        <v>11</v>
      </c>
      <c r="AE2851">
        <v>2021</v>
      </c>
      <c r="AF2851">
        <v>2021</v>
      </c>
      <c r="AU2851"/>
    </row>
    <row r="2852" spans="1:47" x14ac:dyDescent="0.35">
      <c r="A2852" t="s">
        <v>160</v>
      </c>
      <c r="B2852" t="s">
        <v>28</v>
      </c>
      <c r="C2852" t="s">
        <v>149</v>
      </c>
      <c r="D2852" t="s">
        <v>159</v>
      </c>
      <c r="E2852" t="s">
        <v>162</v>
      </c>
      <c r="G2852" t="s">
        <v>1</v>
      </c>
      <c r="K2852" t="s">
        <v>185</v>
      </c>
      <c r="L2852" t="s">
        <v>122</v>
      </c>
      <c r="M2852" s="14">
        <v>44349</v>
      </c>
      <c r="N2852" s="14">
        <v>44349</v>
      </c>
      <c r="O2852">
        <v>0</v>
      </c>
      <c r="P2852">
        <v>195</v>
      </c>
      <c r="R2852">
        <v>2110672000</v>
      </c>
      <c r="S2852">
        <v>161400000</v>
      </c>
      <c r="V2852" t="s">
        <v>160</v>
      </c>
      <c r="W2852" t="s">
        <v>211</v>
      </c>
      <c r="X2852" t="s">
        <v>161</v>
      </c>
      <c r="Y2852">
        <v>6</v>
      </c>
      <c r="Z2852">
        <v>6</v>
      </c>
      <c r="AA2852">
        <v>2021</v>
      </c>
      <c r="AB2852">
        <v>195</v>
      </c>
      <c r="AC2852" t="s">
        <v>17</v>
      </c>
      <c r="AD2852" t="s">
        <v>72</v>
      </c>
      <c r="AE2852">
        <v>2021</v>
      </c>
      <c r="AF2852">
        <v>2021</v>
      </c>
      <c r="AU2852"/>
    </row>
    <row r="2853" spans="1:47" x14ac:dyDescent="0.35">
      <c r="A2853" t="s">
        <v>160</v>
      </c>
      <c r="B2853" t="s">
        <v>25</v>
      </c>
      <c r="C2853" t="s">
        <v>149</v>
      </c>
      <c r="D2853" t="s">
        <v>159</v>
      </c>
      <c r="E2853" t="s">
        <v>162</v>
      </c>
      <c r="G2853" t="s">
        <v>1</v>
      </c>
      <c r="K2853" t="s">
        <v>185</v>
      </c>
      <c r="L2853" t="s">
        <v>122</v>
      </c>
      <c r="M2853" s="14">
        <v>44349</v>
      </c>
      <c r="N2853" s="14">
        <v>44349</v>
      </c>
      <c r="O2853">
        <v>0</v>
      </c>
      <c r="P2853">
        <v>227.29</v>
      </c>
      <c r="R2853">
        <v>2110672000</v>
      </c>
      <c r="S2853">
        <v>161300000</v>
      </c>
      <c r="V2853" t="s">
        <v>160</v>
      </c>
      <c r="W2853" t="s">
        <v>192</v>
      </c>
      <c r="X2853" t="s">
        <v>161</v>
      </c>
      <c r="Y2853">
        <v>6</v>
      </c>
      <c r="Z2853">
        <v>6</v>
      </c>
      <c r="AA2853">
        <v>2021</v>
      </c>
      <c r="AB2853">
        <v>227.29</v>
      </c>
      <c r="AC2853" t="s">
        <v>17</v>
      </c>
      <c r="AD2853" t="s">
        <v>72</v>
      </c>
      <c r="AE2853">
        <v>2021</v>
      </c>
      <c r="AF2853">
        <v>2021</v>
      </c>
      <c r="AU2853"/>
    </row>
    <row r="2854" spans="1:47" x14ac:dyDescent="0.35">
      <c r="A2854" t="s">
        <v>148</v>
      </c>
      <c r="C2854" t="s">
        <v>149</v>
      </c>
      <c r="D2854" t="s">
        <v>150</v>
      </c>
      <c r="E2854" t="s">
        <v>162</v>
      </c>
      <c r="K2854" t="s">
        <v>185</v>
      </c>
      <c r="L2854" t="s">
        <v>122</v>
      </c>
      <c r="M2854" s="14">
        <v>44349</v>
      </c>
      <c r="N2854" s="14">
        <v>44349</v>
      </c>
      <c r="P2854">
        <v>1762.04</v>
      </c>
      <c r="X2854" t="s">
        <v>152</v>
      </c>
      <c r="Y2854">
        <v>6</v>
      </c>
      <c r="Z2854">
        <v>6</v>
      </c>
      <c r="AA2854">
        <v>2021</v>
      </c>
      <c r="AB2854">
        <v>0</v>
      </c>
      <c r="AC2854" t="s">
        <v>8</v>
      </c>
      <c r="AD2854" t="s">
        <v>8</v>
      </c>
      <c r="AE2854">
        <v>2021</v>
      </c>
      <c r="AF2854">
        <v>2021</v>
      </c>
      <c r="AU2854"/>
    </row>
    <row r="2855" spans="1:47" x14ac:dyDescent="0.35">
      <c r="A2855" t="s">
        <v>175</v>
      </c>
      <c r="C2855" t="s">
        <v>149</v>
      </c>
      <c r="D2855" t="s">
        <v>159</v>
      </c>
      <c r="E2855" t="s">
        <v>121</v>
      </c>
      <c r="J2855" t="s">
        <v>68</v>
      </c>
      <c r="K2855" t="s">
        <v>185</v>
      </c>
      <c r="L2855" t="s">
        <v>122</v>
      </c>
      <c r="M2855" s="14">
        <v>44340</v>
      </c>
      <c r="N2855" s="14">
        <v>44349</v>
      </c>
      <c r="P2855">
        <v>1762.04</v>
      </c>
      <c r="X2855" t="s">
        <v>119</v>
      </c>
      <c r="Y2855">
        <v>5</v>
      </c>
      <c r="Z2855">
        <v>6</v>
      </c>
      <c r="AA2855">
        <v>2021</v>
      </c>
      <c r="AB2855">
        <v>0</v>
      </c>
      <c r="AC2855" t="s">
        <v>8</v>
      </c>
      <c r="AD2855" t="s">
        <v>8</v>
      </c>
      <c r="AE2855">
        <v>2021</v>
      </c>
      <c r="AF2855">
        <v>2021</v>
      </c>
      <c r="AU2855"/>
    </row>
    <row r="2856" spans="1:47" x14ac:dyDescent="0.35">
      <c r="A2856" t="s">
        <v>160</v>
      </c>
      <c r="B2856" t="s">
        <v>25</v>
      </c>
      <c r="C2856" t="s">
        <v>149</v>
      </c>
      <c r="D2856" t="s">
        <v>159</v>
      </c>
      <c r="E2856" t="s">
        <v>162</v>
      </c>
      <c r="G2856" t="s">
        <v>1</v>
      </c>
      <c r="K2856" t="s">
        <v>185</v>
      </c>
      <c r="L2856" t="s">
        <v>122</v>
      </c>
      <c r="M2856" s="14">
        <v>44350</v>
      </c>
      <c r="N2856" s="14">
        <v>44350</v>
      </c>
      <c r="O2856">
        <v>0</v>
      </c>
      <c r="P2856">
        <v>165.65</v>
      </c>
      <c r="R2856">
        <v>2110672000</v>
      </c>
      <c r="S2856">
        <v>161600000</v>
      </c>
      <c r="V2856" t="s">
        <v>160</v>
      </c>
      <c r="W2856" t="s">
        <v>198</v>
      </c>
      <c r="X2856" t="s">
        <v>161</v>
      </c>
      <c r="Y2856">
        <v>6</v>
      </c>
      <c r="Z2856">
        <v>6</v>
      </c>
      <c r="AA2856">
        <v>2021</v>
      </c>
      <c r="AB2856">
        <v>165.65</v>
      </c>
      <c r="AC2856" t="s">
        <v>17</v>
      </c>
      <c r="AD2856" t="s">
        <v>72</v>
      </c>
      <c r="AE2856">
        <v>2021</v>
      </c>
      <c r="AF2856">
        <v>2021</v>
      </c>
      <c r="AU2856"/>
    </row>
    <row r="2857" spans="1:47" x14ac:dyDescent="0.35">
      <c r="A2857" t="s">
        <v>160</v>
      </c>
      <c r="B2857" t="s">
        <v>26</v>
      </c>
      <c r="C2857" t="s">
        <v>149</v>
      </c>
      <c r="D2857" t="s">
        <v>159</v>
      </c>
      <c r="E2857" t="s">
        <v>162</v>
      </c>
      <c r="G2857" t="s">
        <v>1</v>
      </c>
      <c r="K2857" t="s">
        <v>185</v>
      </c>
      <c r="L2857" t="s">
        <v>122</v>
      </c>
      <c r="M2857" s="14">
        <v>44350</v>
      </c>
      <c r="N2857" s="14">
        <v>44350</v>
      </c>
      <c r="O2857">
        <v>0</v>
      </c>
      <c r="P2857">
        <v>38535.31</v>
      </c>
      <c r="R2857">
        <v>2110672000</v>
      </c>
      <c r="S2857">
        <v>162000000</v>
      </c>
      <c r="V2857" t="s">
        <v>160</v>
      </c>
      <c r="W2857" t="s">
        <v>205</v>
      </c>
      <c r="X2857" t="s">
        <v>161</v>
      </c>
      <c r="Y2857">
        <v>6</v>
      </c>
      <c r="Z2857">
        <v>6</v>
      </c>
      <c r="AA2857">
        <v>2021</v>
      </c>
      <c r="AB2857">
        <v>38535.31</v>
      </c>
      <c r="AC2857" t="s">
        <v>17</v>
      </c>
      <c r="AD2857" t="s">
        <v>72</v>
      </c>
      <c r="AE2857">
        <v>2021</v>
      </c>
      <c r="AF2857">
        <v>2021</v>
      </c>
      <c r="AU2857"/>
    </row>
    <row r="2858" spans="1:47" x14ac:dyDescent="0.35">
      <c r="A2858" t="s">
        <v>193</v>
      </c>
      <c r="B2858" t="s">
        <v>29</v>
      </c>
      <c r="C2858" t="s">
        <v>149</v>
      </c>
      <c r="D2858" t="s">
        <v>159</v>
      </c>
      <c r="E2858" t="s">
        <v>162</v>
      </c>
      <c r="G2858" t="s">
        <v>1</v>
      </c>
      <c r="K2858" t="s">
        <v>185</v>
      </c>
      <c r="L2858" t="s">
        <v>122</v>
      </c>
      <c r="M2858" s="14">
        <v>44350</v>
      </c>
      <c r="N2858" s="14">
        <v>44350</v>
      </c>
      <c r="O2858">
        <v>0</v>
      </c>
      <c r="P2858">
        <v>71.430000000000007</v>
      </c>
      <c r="R2858">
        <v>2110700000</v>
      </c>
      <c r="S2858">
        <v>162700000</v>
      </c>
      <c r="V2858" t="s">
        <v>193</v>
      </c>
      <c r="W2858" t="s">
        <v>200</v>
      </c>
      <c r="X2858" t="s">
        <v>161</v>
      </c>
      <c r="Y2858">
        <v>6</v>
      </c>
      <c r="Z2858">
        <v>6</v>
      </c>
      <c r="AA2858">
        <v>2021</v>
      </c>
      <c r="AB2858">
        <v>71.430000000000007</v>
      </c>
      <c r="AC2858" t="s">
        <v>17</v>
      </c>
      <c r="AD2858" t="s">
        <v>72</v>
      </c>
      <c r="AE2858">
        <v>2021</v>
      </c>
      <c r="AF2858">
        <v>2021</v>
      </c>
      <c r="AU2858"/>
    </row>
    <row r="2859" spans="1:47" x14ac:dyDescent="0.35">
      <c r="A2859" t="s">
        <v>193</v>
      </c>
      <c r="B2859" t="s">
        <v>29</v>
      </c>
      <c r="C2859" t="s">
        <v>149</v>
      </c>
      <c r="D2859" t="s">
        <v>159</v>
      </c>
      <c r="E2859" t="s">
        <v>162</v>
      </c>
      <c r="G2859" t="s">
        <v>1</v>
      </c>
      <c r="K2859" t="s">
        <v>185</v>
      </c>
      <c r="L2859" t="s">
        <v>122</v>
      </c>
      <c r="M2859" s="14">
        <v>44350</v>
      </c>
      <c r="N2859" s="14">
        <v>44350</v>
      </c>
      <c r="O2859">
        <v>0</v>
      </c>
      <c r="P2859">
        <v>119.64</v>
      </c>
      <c r="R2859">
        <v>2110700000</v>
      </c>
      <c r="S2859">
        <v>162300000</v>
      </c>
      <c r="V2859" t="s">
        <v>193</v>
      </c>
      <c r="W2859" t="s">
        <v>209</v>
      </c>
      <c r="X2859" t="s">
        <v>161</v>
      </c>
      <c r="Y2859">
        <v>6</v>
      </c>
      <c r="Z2859">
        <v>6</v>
      </c>
      <c r="AA2859">
        <v>2021</v>
      </c>
      <c r="AB2859">
        <v>119.64</v>
      </c>
      <c r="AC2859" t="s">
        <v>17</v>
      </c>
      <c r="AD2859" t="s">
        <v>72</v>
      </c>
      <c r="AE2859">
        <v>2021</v>
      </c>
      <c r="AF2859">
        <v>2021</v>
      </c>
      <c r="AU2859"/>
    </row>
    <row r="2860" spans="1:47" x14ac:dyDescent="0.35">
      <c r="A2860" t="s">
        <v>160</v>
      </c>
      <c r="B2860" t="s">
        <v>26</v>
      </c>
      <c r="C2860" t="s">
        <v>149</v>
      </c>
      <c r="D2860" t="s">
        <v>159</v>
      </c>
      <c r="E2860" t="s">
        <v>162</v>
      </c>
      <c r="G2860" t="s">
        <v>1</v>
      </c>
      <c r="K2860" t="s">
        <v>185</v>
      </c>
      <c r="L2860" t="s">
        <v>122</v>
      </c>
      <c r="M2860" s="14">
        <v>44350</v>
      </c>
      <c r="N2860" s="14">
        <v>44350</v>
      </c>
      <c r="O2860">
        <v>0</v>
      </c>
      <c r="P2860">
        <v>3416.19</v>
      </c>
      <c r="R2860">
        <v>2110672000</v>
      </c>
      <c r="S2860">
        <v>162000000</v>
      </c>
      <c r="V2860" t="s">
        <v>160</v>
      </c>
      <c r="W2860" t="s">
        <v>205</v>
      </c>
      <c r="X2860" t="s">
        <v>161</v>
      </c>
      <c r="Y2860">
        <v>6</v>
      </c>
      <c r="Z2860">
        <v>6</v>
      </c>
      <c r="AA2860">
        <v>2021</v>
      </c>
      <c r="AB2860">
        <v>3416.19</v>
      </c>
      <c r="AC2860" t="s">
        <v>17</v>
      </c>
      <c r="AD2860" t="s">
        <v>72</v>
      </c>
      <c r="AE2860">
        <v>2021</v>
      </c>
      <c r="AF2860">
        <v>2021</v>
      </c>
      <c r="AU2860"/>
    </row>
    <row r="2861" spans="1:47" x14ac:dyDescent="0.35">
      <c r="A2861" t="s">
        <v>160</v>
      </c>
      <c r="B2861" t="s">
        <v>28</v>
      </c>
      <c r="C2861" t="s">
        <v>149</v>
      </c>
      <c r="D2861" t="s">
        <v>159</v>
      </c>
      <c r="E2861" t="s">
        <v>162</v>
      </c>
      <c r="G2861" t="s">
        <v>1</v>
      </c>
      <c r="K2861" t="s">
        <v>185</v>
      </c>
      <c r="L2861" t="s">
        <v>122</v>
      </c>
      <c r="M2861" s="14">
        <v>44350</v>
      </c>
      <c r="N2861" s="14">
        <v>44350</v>
      </c>
      <c r="O2861">
        <v>0</v>
      </c>
      <c r="P2861">
        <v>2261.9</v>
      </c>
      <c r="R2861">
        <v>2110672000</v>
      </c>
      <c r="S2861">
        <v>162000000</v>
      </c>
      <c r="V2861" t="s">
        <v>160</v>
      </c>
      <c r="W2861" t="s">
        <v>205</v>
      </c>
      <c r="X2861" t="s">
        <v>161</v>
      </c>
      <c r="Y2861">
        <v>6</v>
      </c>
      <c r="Z2861">
        <v>6</v>
      </c>
      <c r="AA2861">
        <v>2021</v>
      </c>
      <c r="AB2861">
        <v>2261.9</v>
      </c>
      <c r="AC2861" t="s">
        <v>17</v>
      </c>
      <c r="AD2861" t="s">
        <v>72</v>
      </c>
      <c r="AE2861">
        <v>2021</v>
      </c>
      <c r="AF2861">
        <v>2021</v>
      </c>
      <c r="AU2861"/>
    </row>
    <row r="2862" spans="1:47" x14ac:dyDescent="0.35">
      <c r="A2862" t="s">
        <v>160</v>
      </c>
      <c r="B2862" t="s">
        <v>25</v>
      </c>
      <c r="C2862" t="s">
        <v>149</v>
      </c>
      <c r="D2862" t="s">
        <v>159</v>
      </c>
      <c r="E2862" t="s">
        <v>162</v>
      </c>
      <c r="G2862" t="s">
        <v>1</v>
      </c>
      <c r="K2862" t="s">
        <v>185</v>
      </c>
      <c r="L2862" t="s">
        <v>122</v>
      </c>
      <c r="M2862" s="14">
        <v>44350</v>
      </c>
      <c r="N2862" s="14">
        <v>44350</v>
      </c>
      <c r="O2862">
        <v>0</v>
      </c>
      <c r="P2862">
        <v>135.06</v>
      </c>
      <c r="R2862">
        <v>2110672000</v>
      </c>
      <c r="S2862">
        <v>161300000</v>
      </c>
      <c r="V2862" t="s">
        <v>160</v>
      </c>
      <c r="W2862" t="s">
        <v>192</v>
      </c>
      <c r="X2862" t="s">
        <v>161</v>
      </c>
      <c r="Y2862">
        <v>6</v>
      </c>
      <c r="Z2862">
        <v>6</v>
      </c>
      <c r="AA2862">
        <v>2021</v>
      </c>
      <c r="AB2862">
        <v>135.06</v>
      </c>
      <c r="AC2862" t="s">
        <v>17</v>
      </c>
      <c r="AD2862" t="s">
        <v>72</v>
      </c>
      <c r="AE2862">
        <v>2021</v>
      </c>
      <c r="AF2862">
        <v>2021</v>
      </c>
      <c r="AU2862"/>
    </row>
    <row r="2863" spans="1:47" x14ac:dyDescent="0.35">
      <c r="A2863" t="s">
        <v>123</v>
      </c>
      <c r="C2863" t="s">
        <v>149</v>
      </c>
      <c r="D2863" t="s">
        <v>150</v>
      </c>
      <c r="E2863" t="s">
        <v>121</v>
      </c>
      <c r="J2863" t="s">
        <v>6</v>
      </c>
      <c r="K2863" t="s">
        <v>185</v>
      </c>
      <c r="L2863" t="s">
        <v>122</v>
      </c>
      <c r="M2863" s="14">
        <v>44343</v>
      </c>
      <c r="N2863" s="14">
        <v>44350</v>
      </c>
      <c r="P2863">
        <v>10310.17</v>
      </c>
      <c r="X2863" t="s">
        <v>124</v>
      </c>
      <c r="Y2863">
        <v>5</v>
      </c>
      <c r="Z2863">
        <v>6</v>
      </c>
      <c r="AA2863">
        <v>2021</v>
      </c>
      <c r="AB2863">
        <v>0</v>
      </c>
      <c r="AC2863" t="s">
        <v>8</v>
      </c>
      <c r="AD2863" t="s">
        <v>8</v>
      </c>
      <c r="AE2863">
        <v>2021</v>
      </c>
      <c r="AF2863">
        <v>2021</v>
      </c>
      <c r="AU2863"/>
    </row>
    <row r="2864" spans="1:47" x14ac:dyDescent="0.35">
      <c r="A2864" t="s">
        <v>143</v>
      </c>
      <c r="C2864" t="s">
        <v>149</v>
      </c>
      <c r="D2864" t="s">
        <v>150</v>
      </c>
      <c r="E2864" t="s">
        <v>162</v>
      </c>
      <c r="K2864" t="s">
        <v>185</v>
      </c>
      <c r="L2864" t="s">
        <v>122</v>
      </c>
      <c r="M2864" s="14">
        <v>44350</v>
      </c>
      <c r="N2864" s="14">
        <v>44350</v>
      </c>
      <c r="P2864">
        <v>10310.17</v>
      </c>
      <c r="X2864" t="s">
        <v>144</v>
      </c>
      <c r="Y2864">
        <v>6</v>
      </c>
      <c r="Z2864">
        <v>6</v>
      </c>
      <c r="AA2864">
        <v>2021</v>
      </c>
      <c r="AB2864">
        <v>0</v>
      </c>
      <c r="AC2864" t="s">
        <v>8</v>
      </c>
      <c r="AD2864" t="s">
        <v>8</v>
      </c>
      <c r="AE2864">
        <v>2021</v>
      </c>
      <c r="AF2864">
        <v>2021</v>
      </c>
      <c r="AU2864"/>
    </row>
    <row r="2865" spans="1:47" x14ac:dyDescent="0.35">
      <c r="A2865" t="s">
        <v>160</v>
      </c>
      <c r="B2865" t="s">
        <v>25</v>
      </c>
      <c r="C2865" t="s">
        <v>149</v>
      </c>
      <c r="D2865" t="s">
        <v>159</v>
      </c>
      <c r="E2865" t="s">
        <v>162</v>
      </c>
      <c r="G2865" t="s">
        <v>1</v>
      </c>
      <c r="K2865" t="s">
        <v>185</v>
      </c>
      <c r="L2865" t="s">
        <v>122</v>
      </c>
      <c r="M2865" s="14">
        <v>44351</v>
      </c>
      <c r="N2865" s="14">
        <v>44351</v>
      </c>
      <c r="O2865">
        <v>0</v>
      </c>
      <c r="P2865">
        <v>190.19</v>
      </c>
      <c r="R2865">
        <v>2110672000</v>
      </c>
      <c r="S2865">
        <v>161600000</v>
      </c>
      <c r="V2865" t="s">
        <v>160</v>
      </c>
      <c r="W2865" t="s">
        <v>198</v>
      </c>
      <c r="X2865" t="s">
        <v>161</v>
      </c>
      <c r="Y2865">
        <v>6</v>
      </c>
      <c r="Z2865">
        <v>6</v>
      </c>
      <c r="AA2865">
        <v>2021</v>
      </c>
      <c r="AB2865">
        <v>190.19</v>
      </c>
      <c r="AC2865" t="s">
        <v>17</v>
      </c>
      <c r="AD2865" t="s">
        <v>72</v>
      </c>
      <c r="AE2865">
        <v>2021</v>
      </c>
      <c r="AF2865">
        <v>2021</v>
      </c>
      <c r="AU2865"/>
    </row>
    <row r="2866" spans="1:47" x14ac:dyDescent="0.35">
      <c r="A2866" t="s">
        <v>160</v>
      </c>
      <c r="B2866" t="s">
        <v>50</v>
      </c>
      <c r="C2866" t="s">
        <v>149</v>
      </c>
      <c r="D2866" t="s">
        <v>159</v>
      </c>
      <c r="E2866" t="s">
        <v>162</v>
      </c>
      <c r="G2866" t="s">
        <v>1</v>
      </c>
      <c r="K2866" t="s">
        <v>185</v>
      </c>
      <c r="L2866" t="s">
        <v>122</v>
      </c>
      <c r="M2866" s="14">
        <v>44351</v>
      </c>
      <c r="N2866" s="14">
        <v>44351</v>
      </c>
      <c r="O2866">
        <v>0</v>
      </c>
      <c r="P2866">
        <v>3469.52</v>
      </c>
      <c r="R2866">
        <v>2110672000</v>
      </c>
      <c r="S2866">
        <v>162300000</v>
      </c>
      <c r="V2866" t="s">
        <v>160</v>
      </c>
      <c r="W2866" t="s">
        <v>209</v>
      </c>
      <c r="X2866" t="s">
        <v>161</v>
      </c>
      <c r="Y2866">
        <v>6</v>
      </c>
      <c r="Z2866">
        <v>6</v>
      </c>
      <c r="AA2866">
        <v>2021</v>
      </c>
      <c r="AB2866">
        <v>3469.52</v>
      </c>
      <c r="AC2866" t="s">
        <v>17</v>
      </c>
      <c r="AD2866" t="s">
        <v>72</v>
      </c>
      <c r="AE2866">
        <v>2021</v>
      </c>
      <c r="AF2866">
        <v>2021</v>
      </c>
      <c r="AU2866"/>
    </row>
    <row r="2867" spans="1:47" x14ac:dyDescent="0.35">
      <c r="A2867" t="s">
        <v>160</v>
      </c>
      <c r="B2867" t="s">
        <v>25</v>
      </c>
      <c r="C2867" t="s">
        <v>149</v>
      </c>
      <c r="D2867" t="s">
        <v>159</v>
      </c>
      <c r="E2867" t="s">
        <v>162</v>
      </c>
      <c r="G2867" t="s">
        <v>1</v>
      </c>
      <c r="K2867" t="s">
        <v>185</v>
      </c>
      <c r="L2867" t="s">
        <v>122</v>
      </c>
      <c r="M2867" s="14">
        <v>44351</v>
      </c>
      <c r="N2867" s="14">
        <v>44351</v>
      </c>
      <c r="O2867">
        <v>0</v>
      </c>
      <c r="P2867">
        <v>151.77000000000001</v>
      </c>
      <c r="R2867">
        <v>2110672000</v>
      </c>
      <c r="S2867">
        <v>161300000</v>
      </c>
      <c r="V2867" t="s">
        <v>160</v>
      </c>
      <c r="W2867" t="s">
        <v>192</v>
      </c>
      <c r="X2867" t="s">
        <v>161</v>
      </c>
      <c r="Y2867">
        <v>6</v>
      </c>
      <c r="Z2867">
        <v>6</v>
      </c>
      <c r="AA2867">
        <v>2021</v>
      </c>
      <c r="AB2867">
        <v>151.77000000000001</v>
      </c>
      <c r="AC2867" t="s">
        <v>17</v>
      </c>
      <c r="AD2867" t="s">
        <v>72</v>
      </c>
      <c r="AE2867">
        <v>2021</v>
      </c>
      <c r="AF2867">
        <v>2021</v>
      </c>
      <c r="AU2867"/>
    </row>
    <row r="2868" spans="1:47" x14ac:dyDescent="0.35">
      <c r="A2868" t="s">
        <v>160</v>
      </c>
      <c r="B2868" t="s">
        <v>25</v>
      </c>
      <c r="C2868" t="s">
        <v>149</v>
      </c>
      <c r="D2868" t="s">
        <v>159</v>
      </c>
      <c r="E2868" t="s">
        <v>162</v>
      </c>
      <c r="G2868" t="s">
        <v>1</v>
      </c>
      <c r="K2868" t="s">
        <v>185</v>
      </c>
      <c r="L2868" t="s">
        <v>122</v>
      </c>
      <c r="M2868" s="14">
        <v>44351</v>
      </c>
      <c r="N2868" s="14">
        <v>44351</v>
      </c>
      <c r="O2868">
        <v>0</v>
      </c>
      <c r="P2868">
        <v>613.45000000000005</v>
      </c>
      <c r="R2868">
        <v>2110672000</v>
      </c>
      <c r="S2868">
        <v>161300000</v>
      </c>
      <c r="V2868" t="s">
        <v>160</v>
      </c>
      <c r="W2868" t="s">
        <v>192</v>
      </c>
      <c r="X2868" t="s">
        <v>161</v>
      </c>
      <c r="Y2868">
        <v>6</v>
      </c>
      <c r="Z2868">
        <v>6</v>
      </c>
      <c r="AA2868">
        <v>2021</v>
      </c>
      <c r="AB2868">
        <v>613.45000000000005</v>
      </c>
      <c r="AC2868" t="s">
        <v>17</v>
      </c>
      <c r="AD2868" t="s">
        <v>72</v>
      </c>
      <c r="AE2868">
        <v>2021</v>
      </c>
      <c r="AF2868">
        <v>2021</v>
      </c>
      <c r="AU2868"/>
    </row>
    <row r="2869" spans="1:47" x14ac:dyDescent="0.35">
      <c r="A2869" t="s">
        <v>193</v>
      </c>
      <c r="B2869" t="s">
        <v>29</v>
      </c>
      <c r="C2869" t="s">
        <v>149</v>
      </c>
      <c r="D2869" t="s">
        <v>159</v>
      </c>
      <c r="E2869" t="s">
        <v>162</v>
      </c>
      <c r="G2869" t="s">
        <v>1</v>
      </c>
      <c r="K2869" t="s">
        <v>185</v>
      </c>
      <c r="L2869" t="s">
        <v>122</v>
      </c>
      <c r="M2869" s="14">
        <v>44351</v>
      </c>
      <c r="N2869" s="14">
        <v>44351</v>
      </c>
      <c r="O2869">
        <v>0</v>
      </c>
      <c r="P2869">
        <v>23.81</v>
      </c>
      <c r="R2869">
        <v>2110700000</v>
      </c>
      <c r="S2869">
        <v>161700000</v>
      </c>
      <c r="V2869" t="s">
        <v>193</v>
      </c>
      <c r="W2869" t="s">
        <v>210</v>
      </c>
      <c r="X2869" t="s">
        <v>161</v>
      </c>
      <c r="Y2869">
        <v>6</v>
      </c>
      <c r="Z2869">
        <v>6</v>
      </c>
      <c r="AA2869">
        <v>2021</v>
      </c>
      <c r="AB2869">
        <v>23.81</v>
      </c>
      <c r="AC2869" t="s">
        <v>17</v>
      </c>
      <c r="AD2869" t="s">
        <v>72</v>
      </c>
      <c r="AE2869">
        <v>2021</v>
      </c>
      <c r="AF2869">
        <v>2021</v>
      </c>
      <c r="AU2869"/>
    </row>
    <row r="2870" spans="1:47" x14ac:dyDescent="0.35">
      <c r="A2870" t="s">
        <v>160</v>
      </c>
      <c r="B2870" t="s">
        <v>25</v>
      </c>
      <c r="C2870" t="s">
        <v>149</v>
      </c>
      <c r="D2870" t="s">
        <v>159</v>
      </c>
      <c r="E2870" t="s">
        <v>162</v>
      </c>
      <c r="G2870" t="s">
        <v>1</v>
      </c>
      <c r="K2870" t="s">
        <v>185</v>
      </c>
      <c r="L2870" t="s">
        <v>122</v>
      </c>
      <c r="M2870" s="14">
        <v>44351</v>
      </c>
      <c r="N2870" s="14">
        <v>44351</v>
      </c>
      <c r="O2870">
        <v>0</v>
      </c>
      <c r="P2870">
        <v>1428.57</v>
      </c>
      <c r="R2870">
        <v>2110672000</v>
      </c>
      <c r="S2870">
        <v>161300000</v>
      </c>
      <c r="V2870" t="s">
        <v>160</v>
      </c>
      <c r="W2870" t="s">
        <v>192</v>
      </c>
      <c r="X2870" t="s">
        <v>161</v>
      </c>
      <c r="Y2870">
        <v>6</v>
      </c>
      <c r="Z2870">
        <v>6</v>
      </c>
      <c r="AA2870">
        <v>2021</v>
      </c>
      <c r="AB2870">
        <v>1428.57</v>
      </c>
      <c r="AC2870" t="s">
        <v>17</v>
      </c>
      <c r="AD2870" t="s">
        <v>72</v>
      </c>
      <c r="AE2870">
        <v>2021</v>
      </c>
      <c r="AF2870">
        <v>2021</v>
      </c>
      <c r="AU2870"/>
    </row>
    <row r="2871" spans="1:47" x14ac:dyDescent="0.35">
      <c r="A2871" t="s">
        <v>160</v>
      </c>
      <c r="B2871" t="s">
        <v>26</v>
      </c>
      <c r="C2871" t="s">
        <v>149</v>
      </c>
      <c r="D2871" t="s">
        <v>159</v>
      </c>
      <c r="E2871" t="s">
        <v>162</v>
      </c>
      <c r="G2871" t="s">
        <v>1</v>
      </c>
      <c r="K2871" t="s">
        <v>185</v>
      </c>
      <c r="L2871" t="s">
        <v>122</v>
      </c>
      <c r="M2871" s="14">
        <v>44351</v>
      </c>
      <c r="N2871" s="14">
        <v>44351</v>
      </c>
      <c r="O2871">
        <v>0</v>
      </c>
      <c r="P2871">
        <v>65770.25</v>
      </c>
      <c r="R2871">
        <v>2110672000</v>
      </c>
      <c r="S2871">
        <v>161016000</v>
      </c>
      <c r="V2871" t="s">
        <v>160</v>
      </c>
      <c r="W2871" t="s">
        <v>201</v>
      </c>
      <c r="X2871" t="s">
        <v>161</v>
      </c>
      <c r="Y2871">
        <v>6</v>
      </c>
      <c r="Z2871">
        <v>6</v>
      </c>
      <c r="AA2871">
        <v>2021</v>
      </c>
      <c r="AB2871">
        <v>65770.25</v>
      </c>
      <c r="AC2871" t="s">
        <v>17</v>
      </c>
      <c r="AD2871" t="s">
        <v>72</v>
      </c>
      <c r="AE2871">
        <v>2021</v>
      </c>
      <c r="AF2871">
        <v>2021</v>
      </c>
      <c r="AU2871"/>
    </row>
    <row r="2872" spans="1:47" x14ac:dyDescent="0.35">
      <c r="A2872" t="s">
        <v>160</v>
      </c>
      <c r="B2872" t="s">
        <v>25</v>
      </c>
      <c r="C2872" t="s">
        <v>149</v>
      </c>
      <c r="D2872" t="s">
        <v>159</v>
      </c>
      <c r="E2872" t="s">
        <v>162</v>
      </c>
      <c r="G2872" t="s">
        <v>1</v>
      </c>
      <c r="K2872" t="s">
        <v>185</v>
      </c>
      <c r="L2872" t="s">
        <v>122</v>
      </c>
      <c r="M2872" s="14">
        <v>44354</v>
      </c>
      <c r="N2872" s="14">
        <v>44354</v>
      </c>
      <c r="O2872">
        <v>0</v>
      </c>
      <c r="P2872">
        <v>488.18</v>
      </c>
      <c r="R2872">
        <v>2110672000</v>
      </c>
      <c r="S2872">
        <v>161600000</v>
      </c>
      <c r="V2872" t="s">
        <v>160</v>
      </c>
      <c r="W2872" t="s">
        <v>198</v>
      </c>
      <c r="X2872" t="s">
        <v>161</v>
      </c>
      <c r="Y2872">
        <v>6</v>
      </c>
      <c r="Z2872">
        <v>6</v>
      </c>
      <c r="AA2872">
        <v>2021</v>
      </c>
      <c r="AB2872">
        <v>488.18</v>
      </c>
      <c r="AC2872" t="s">
        <v>17</v>
      </c>
      <c r="AD2872" t="s">
        <v>72</v>
      </c>
      <c r="AE2872">
        <v>2021</v>
      </c>
      <c r="AF2872">
        <v>2021</v>
      </c>
      <c r="AU2872"/>
    </row>
    <row r="2873" spans="1:47" x14ac:dyDescent="0.35">
      <c r="A2873" t="s">
        <v>130</v>
      </c>
      <c r="B2873" t="s">
        <v>36</v>
      </c>
      <c r="C2873" t="s">
        <v>149</v>
      </c>
      <c r="D2873" t="s">
        <v>150</v>
      </c>
      <c r="E2873" t="s">
        <v>121</v>
      </c>
      <c r="G2873" t="s">
        <v>1</v>
      </c>
      <c r="H2873" t="s">
        <v>206</v>
      </c>
      <c r="K2873" t="s">
        <v>185</v>
      </c>
      <c r="L2873" t="s">
        <v>122</v>
      </c>
      <c r="M2873" s="14">
        <v>44354</v>
      </c>
      <c r="N2873" s="14">
        <v>44354</v>
      </c>
      <c r="O2873">
        <v>0</v>
      </c>
      <c r="P2873">
        <v>-9523.81</v>
      </c>
      <c r="R2873">
        <v>2221517110</v>
      </c>
      <c r="S2873">
        <v>162800000</v>
      </c>
      <c r="V2873" t="s">
        <v>130</v>
      </c>
      <c r="W2873" t="s">
        <v>204</v>
      </c>
      <c r="X2873" t="s">
        <v>119</v>
      </c>
      <c r="Y2873">
        <v>6</v>
      </c>
      <c r="Z2873">
        <v>6</v>
      </c>
      <c r="AA2873">
        <v>2021</v>
      </c>
      <c r="AB2873">
        <v>9523.81</v>
      </c>
      <c r="AC2873" t="s">
        <v>17</v>
      </c>
      <c r="AD2873" t="s">
        <v>11</v>
      </c>
      <c r="AE2873">
        <v>2021</v>
      </c>
      <c r="AF2873">
        <v>2021</v>
      </c>
      <c r="AU2873"/>
    </row>
    <row r="2874" spans="1:47" x14ac:dyDescent="0.35">
      <c r="A2874" t="s">
        <v>133</v>
      </c>
      <c r="B2874" t="s">
        <v>42</v>
      </c>
      <c r="C2874" t="s">
        <v>149</v>
      </c>
      <c r="D2874" t="s">
        <v>150</v>
      </c>
      <c r="E2874" t="s">
        <v>121</v>
      </c>
      <c r="G2874" t="s">
        <v>1</v>
      </c>
      <c r="H2874" t="s">
        <v>206</v>
      </c>
      <c r="K2874" t="s">
        <v>185</v>
      </c>
      <c r="L2874" t="s">
        <v>122</v>
      </c>
      <c r="M2874" s="14">
        <v>44354</v>
      </c>
      <c r="N2874" s="14">
        <v>44354</v>
      </c>
      <c r="O2874">
        <v>0</v>
      </c>
      <c r="P2874">
        <v>-23621.85</v>
      </c>
      <c r="R2874">
        <v>2220120000</v>
      </c>
      <c r="S2874">
        <v>161001000</v>
      </c>
      <c r="V2874" t="s">
        <v>133</v>
      </c>
      <c r="W2874" t="s">
        <v>195</v>
      </c>
      <c r="X2874" t="s">
        <v>134</v>
      </c>
      <c r="Y2874">
        <v>6</v>
      </c>
      <c r="Z2874">
        <v>6</v>
      </c>
      <c r="AA2874">
        <v>2021</v>
      </c>
      <c r="AB2874">
        <v>23621.85</v>
      </c>
      <c r="AC2874" t="s">
        <v>17</v>
      </c>
      <c r="AD2874" t="s">
        <v>246</v>
      </c>
      <c r="AE2874">
        <v>2021</v>
      </c>
      <c r="AF2874">
        <v>2021</v>
      </c>
      <c r="AU2874"/>
    </row>
    <row r="2875" spans="1:47" x14ac:dyDescent="0.35">
      <c r="A2875" t="s">
        <v>133</v>
      </c>
      <c r="B2875" t="s">
        <v>41</v>
      </c>
      <c r="C2875" t="s">
        <v>149</v>
      </c>
      <c r="D2875" t="s">
        <v>150</v>
      </c>
      <c r="E2875" t="s">
        <v>121</v>
      </c>
      <c r="G2875" t="s">
        <v>1</v>
      </c>
      <c r="H2875" t="s">
        <v>206</v>
      </c>
      <c r="K2875" t="s">
        <v>185</v>
      </c>
      <c r="L2875" t="s">
        <v>122</v>
      </c>
      <c r="M2875" s="14">
        <v>44354</v>
      </c>
      <c r="N2875" s="14">
        <v>44354</v>
      </c>
      <c r="O2875">
        <v>0</v>
      </c>
      <c r="P2875">
        <v>-3042.76</v>
      </c>
      <c r="R2875">
        <v>2220110000</v>
      </c>
      <c r="S2875">
        <v>161001000</v>
      </c>
      <c r="V2875" t="s">
        <v>133</v>
      </c>
      <c r="W2875" t="s">
        <v>195</v>
      </c>
      <c r="X2875" t="s">
        <v>134</v>
      </c>
      <c r="Y2875">
        <v>6</v>
      </c>
      <c r="Z2875">
        <v>6</v>
      </c>
      <c r="AA2875">
        <v>2021</v>
      </c>
      <c r="AB2875">
        <v>3042.76</v>
      </c>
      <c r="AC2875" t="s">
        <v>17</v>
      </c>
      <c r="AD2875" t="s">
        <v>246</v>
      </c>
      <c r="AE2875">
        <v>2021</v>
      </c>
      <c r="AF2875">
        <v>2021</v>
      </c>
      <c r="AU2875"/>
    </row>
    <row r="2876" spans="1:47" x14ac:dyDescent="0.35">
      <c r="A2876" t="s">
        <v>193</v>
      </c>
      <c r="B2876" t="s">
        <v>29</v>
      </c>
      <c r="C2876" t="s">
        <v>149</v>
      </c>
      <c r="D2876" t="s">
        <v>159</v>
      </c>
      <c r="E2876" t="s">
        <v>162</v>
      </c>
      <c r="G2876" t="s">
        <v>1</v>
      </c>
      <c r="K2876" t="s">
        <v>185</v>
      </c>
      <c r="L2876" t="s">
        <v>122</v>
      </c>
      <c r="M2876" s="14">
        <v>44354</v>
      </c>
      <c r="N2876" s="14">
        <v>44354</v>
      </c>
      <c r="O2876">
        <v>0</v>
      </c>
      <c r="P2876">
        <v>23.81</v>
      </c>
      <c r="R2876">
        <v>2110700000</v>
      </c>
      <c r="S2876">
        <v>161900000</v>
      </c>
      <c r="V2876" t="s">
        <v>193</v>
      </c>
      <c r="W2876" t="s">
        <v>199</v>
      </c>
      <c r="X2876" t="s">
        <v>161</v>
      </c>
      <c r="Y2876">
        <v>6</v>
      </c>
      <c r="Z2876">
        <v>6</v>
      </c>
      <c r="AA2876">
        <v>2021</v>
      </c>
      <c r="AB2876">
        <v>23.81</v>
      </c>
      <c r="AC2876" t="s">
        <v>17</v>
      </c>
      <c r="AD2876" t="s">
        <v>72</v>
      </c>
      <c r="AE2876">
        <v>2021</v>
      </c>
      <c r="AF2876">
        <v>2021</v>
      </c>
      <c r="AU2876"/>
    </row>
    <row r="2877" spans="1:47" x14ac:dyDescent="0.35">
      <c r="A2877" t="s">
        <v>193</v>
      </c>
      <c r="B2877" t="s">
        <v>29</v>
      </c>
      <c r="C2877" t="s">
        <v>149</v>
      </c>
      <c r="D2877" t="s">
        <v>159</v>
      </c>
      <c r="E2877" t="s">
        <v>162</v>
      </c>
      <c r="G2877" t="s">
        <v>1</v>
      </c>
      <c r="K2877" t="s">
        <v>185</v>
      </c>
      <c r="L2877" t="s">
        <v>122</v>
      </c>
      <c r="M2877" s="14">
        <v>44354</v>
      </c>
      <c r="N2877" s="14">
        <v>44354</v>
      </c>
      <c r="O2877">
        <v>0</v>
      </c>
      <c r="P2877">
        <v>59.52</v>
      </c>
      <c r="R2877">
        <v>2110700000</v>
      </c>
      <c r="S2877">
        <v>161700000</v>
      </c>
      <c r="V2877" t="s">
        <v>193</v>
      </c>
      <c r="W2877" t="s">
        <v>210</v>
      </c>
      <c r="X2877" t="s">
        <v>161</v>
      </c>
      <c r="Y2877">
        <v>6</v>
      </c>
      <c r="Z2877">
        <v>6</v>
      </c>
      <c r="AA2877">
        <v>2021</v>
      </c>
      <c r="AB2877">
        <v>59.52</v>
      </c>
      <c r="AC2877" t="s">
        <v>17</v>
      </c>
      <c r="AD2877" t="s">
        <v>72</v>
      </c>
      <c r="AE2877">
        <v>2021</v>
      </c>
      <c r="AF2877">
        <v>2021</v>
      </c>
      <c r="AU2877"/>
    </row>
    <row r="2878" spans="1:47" x14ac:dyDescent="0.35">
      <c r="A2878" t="s">
        <v>160</v>
      </c>
      <c r="B2878" t="s">
        <v>25</v>
      </c>
      <c r="C2878" t="s">
        <v>149</v>
      </c>
      <c r="D2878" t="s">
        <v>159</v>
      </c>
      <c r="E2878" t="s">
        <v>162</v>
      </c>
      <c r="G2878" t="s">
        <v>1</v>
      </c>
      <c r="K2878" t="s">
        <v>185</v>
      </c>
      <c r="L2878" t="s">
        <v>122</v>
      </c>
      <c r="M2878" s="14">
        <v>44354</v>
      </c>
      <c r="N2878" s="14">
        <v>44354</v>
      </c>
      <c r="O2878">
        <v>0</v>
      </c>
      <c r="P2878">
        <v>486.58</v>
      </c>
      <c r="R2878">
        <v>2110672000</v>
      </c>
      <c r="S2878">
        <v>161300000</v>
      </c>
      <c r="V2878" t="s">
        <v>160</v>
      </c>
      <c r="W2878" t="s">
        <v>192</v>
      </c>
      <c r="X2878" t="s">
        <v>161</v>
      </c>
      <c r="Y2878">
        <v>6</v>
      </c>
      <c r="Z2878">
        <v>6</v>
      </c>
      <c r="AA2878">
        <v>2021</v>
      </c>
      <c r="AB2878">
        <v>486.58</v>
      </c>
      <c r="AC2878" t="s">
        <v>17</v>
      </c>
      <c r="AD2878" t="s">
        <v>72</v>
      </c>
      <c r="AE2878">
        <v>2021</v>
      </c>
      <c r="AF2878">
        <v>2021</v>
      </c>
      <c r="AU2878"/>
    </row>
    <row r="2879" spans="1:47" x14ac:dyDescent="0.35">
      <c r="A2879" t="s">
        <v>188</v>
      </c>
      <c r="B2879" t="s">
        <v>31</v>
      </c>
      <c r="C2879" t="s">
        <v>149</v>
      </c>
      <c r="D2879" t="s">
        <v>159</v>
      </c>
      <c r="E2879" t="s">
        <v>162</v>
      </c>
      <c r="G2879" t="s">
        <v>1</v>
      </c>
      <c r="K2879" t="s">
        <v>185</v>
      </c>
      <c r="L2879" t="s">
        <v>122</v>
      </c>
      <c r="M2879" s="14">
        <v>44354</v>
      </c>
      <c r="N2879" s="14">
        <v>44354</v>
      </c>
      <c r="O2879">
        <v>0</v>
      </c>
      <c r="P2879">
        <v>3785.71</v>
      </c>
      <c r="R2879">
        <v>2111070000</v>
      </c>
      <c r="S2879">
        <v>161800000</v>
      </c>
      <c r="V2879" t="s">
        <v>188</v>
      </c>
      <c r="W2879" t="s">
        <v>197</v>
      </c>
      <c r="X2879" t="s">
        <v>190</v>
      </c>
      <c r="Y2879">
        <v>6</v>
      </c>
      <c r="Z2879">
        <v>6</v>
      </c>
      <c r="AA2879">
        <v>2021</v>
      </c>
      <c r="AB2879">
        <v>3785.71</v>
      </c>
      <c r="AC2879" t="s">
        <v>17</v>
      </c>
      <c r="AD2879" t="s">
        <v>72</v>
      </c>
      <c r="AE2879">
        <v>2021</v>
      </c>
      <c r="AF2879">
        <v>2021</v>
      </c>
      <c r="AU2879"/>
    </row>
    <row r="2880" spans="1:47" x14ac:dyDescent="0.35">
      <c r="A2880" t="s">
        <v>160</v>
      </c>
      <c r="B2880" t="s">
        <v>35</v>
      </c>
      <c r="C2880" t="s">
        <v>149</v>
      </c>
      <c r="D2880" t="s">
        <v>159</v>
      </c>
      <c r="E2880" t="s">
        <v>162</v>
      </c>
      <c r="G2880" t="s">
        <v>1</v>
      </c>
      <c r="K2880" t="s">
        <v>185</v>
      </c>
      <c r="L2880" t="s">
        <v>122</v>
      </c>
      <c r="M2880" s="14">
        <v>44354</v>
      </c>
      <c r="N2880" s="14">
        <v>44354</v>
      </c>
      <c r="O2880">
        <v>0</v>
      </c>
      <c r="P2880">
        <v>296.81</v>
      </c>
      <c r="R2880">
        <v>2110672000</v>
      </c>
      <c r="S2880">
        <v>161020000</v>
      </c>
      <c r="V2880" t="s">
        <v>160</v>
      </c>
      <c r="W2880" t="s">
        <v>194</v>
      </c>
      <c r="X2880" t="s">
        <v>161</v>
      </c>
      <c r="Y2880">
        <v>6</v>
      </c>
      <c r="Z2880">
        <v>6</v>
      </c>
      <c r="AA2880">
        <v>2021</v>
      </c>
      <c r="AB2880">
        <v>296.81</v>
      </c>
      <c r="AC2880" t="s">
        <v>17</v>
      </c>
      <c r="AD2880" t="s">
        <v>72</v>
      </c>
      <c r="AE2880">
        <v>2021</v>
      </c>
      <c r="AF2880">
        <v>2021</v>
      </c>
      <c r="AU2880"/>
    </row>
    <row r="2881" spans="1:47" x14ac:dyDescent="0.35">
      <c r="A2881" t="s">
        <v>160</v>
      </c>
      <c r="B2881" t="s">
        <v>25</v>
      </c>
      <c r="C2881" t="s">
        <v>149</v>
      </c>
      <c r="D2881" t="s">
        <v>159</v>
      </c>
      <c r="E2881" t="s">
        <v>162</v>
      </c>
      <c r="G2881" t="s">
        <v>1</v>
      </c>
      <c r="K2881" t="s">
        <v>185</v>
      </c>
      <c r="L2881" t="s">
        <v>122</v>
      </c>
      <c r="M2881" s="14">
        <v>44355</v>
      </c>
      <c r="N2881" s="14">
        <v>44355</v>
      </c>
      <c r="O2881">
        <v>0</v>
      </c>
      <c r="P2881">
        <v>237.05</v>
      </c>
      <c r="R2881">
        <v>2110672000</v>
      </c>
      <c r="S2881">
        <v>161600000</v>
      </c>
      <c r="V2881" t="s">
        <v>160</v>
      </c>
      <c r="W2881" t="s">
        <v>198</v>
      </c>
      <c r="X2881" t="s">
        <v>161</v>
      </c>
      <c r="Y2881">
        <v>6</v>
      </c>
      <c r="Z2881">
        <v>6</v>
      </c>
      <c r="AA2881">
        <v>2021</v>
      </c>
      <c r="AB2881">
        <v>237.05</v>
      </c>
      <c r="AC2881" t="s">
        <v>17</v>
      </c>
      <c r="AD2881" t="s">
        <v>72</v>
      </c>
      <c r="AE2881">
        <v>2021</v>
      </c>
      <c r="AF2881">
        <v>2021</v>
      </c>
      <c r="AU2881"/>
    </row>
    <row r="2882" spans="1:47" x14ac:dyDescent="0.35">
      <c r="A2882" t="s">
        <v>160</v>
      </c>
      <c r="B2882" t="s">
        <v>25</v>
      </c>
      <c r="C2882" t="s">
        <v>149</v>
      </c>
      <c r="D2882" t="s">
        <v>159</v>
      </c>
      <c r="E2882" t="s">
        <v>162</v>
      </c>
      <c r="G2882" t="s">
        <v>1</v>
      </c>
      <c r="K2882" t="s">
        <v>185</v>
      </c>
      <c r="L2882" t="s">
        <v>122</v>
      </c>
      <c r="M2882" s="14">
        <v>44355</v>
      </c>
      <c r="N2882" s="14">
        <v>44355</v>
      </c>
      <c r="O2882">
        <v>0</v>
      </c>
      <c r="P2882">
        <v>188.4</v>
      </c>
      <c r="R2882">
        <v>2110672000</v>
      </c>
      <c r="S2882">
        <v>161300000</v>
      </c>
      <c r="V2882" t="s">
        <v>160</v>
      </c>
      <c r="W2882" t="s">
        <v>192</v>
      </c>
      <c r="X2882" t="s">
        <v>161</v>
      </c>
      <c r="Y2882">
        <v>6</v>
      </c>
      <c r="Z2882">
        <v>6</v>
      </c>
      <c r="AA2882">
        <v>2021</v>
      </c>
      <c r="AB2882">
        <v>188.4</v>
      </c>
      <c r="AC2882" t="s">
        <v>17</v>
      </c>
      <c r="AD2882" t="s">
        <v>72</v>
      </c>
      <c r="AE2882">
        <v>2021</v>
      </c>
      <c r="AF2882">
        <v>2021</v>
      </c>
      <c r="AU2882"/>
    </row>
    <row r="2883" spans="1:47" x14ac:dyDescent="0.35">
      <c r="A2883" t="s">
        <v>160</v>
      </c>
      <c r="B2883" t="s">
        <v>28</v>
      </c>
      <c r="C2883" t="s">
        <v>149</v>
      </c>
      <c r="D2883" t="s">
        <v>159</v>
      </c>
      <c r="E2883" t="s">
        <v>162</v>
      </c>
      <c r="G2883" t="s">
        <v>1</v>
      </c>
      <c r="K2883" t="s">
        <v>185</v>
      </c>
      <c r="L2883" t="s">
        <v>122</v>
      </c>
      <c r="M2883" s="14">
        <v>44355</v>
      </c>
      <c r="N2883" s="14">
        <v>44355</v>
      </c>
      <c r="O2883">
        <v>0</v>
      </c>
      <c r="P2883">
        <v>640.71</v>
      </c>
      <c r="R2883">
        <v>2110672000</v>
      </c>
      <c r="S2883">
        <v>161400000</v>
      </c>
      <c r="V2883" t="s">
        <v>160</v>
      </c>
      <c r="W2883" t="s">
        <v>211</v>
      </c>
      <c r="X2883" t="s">
        <v>161</v>
      </c>
      <c r="Y2883">
        <v>6</v>
      </c>
      <c r="Z2883">
        <v>6</v>
      </c>
      <c r="AA2883">
        <v>2021</v>
      </c>
      <c r="AB2883">
        <v>640.71</v>
      </c>
      <c r="AC2883" t="s">
        <v>17</v>
      </c>
      <c r="AD2883" t="s">
        <v>72</v>
      </c>
      <c r="AE2883">
        <v>2021</v>
      </c>
      <c r="AF2883">
        <v>2021</v>
      </c>
      <c r="AU2883"/>
    </row>
    <row r="2884" spans="1:47" x14ac:dyDescent="0.35">
      <c r="A2884" t="s">
        <v>193</v>
      </c>
      <c r="B2884" t="s">
        <v>29</v>
      </c>
      <c r="C2884" t="s">
        <v>149</v>
      </c>
      <c r="D2884" t="s">
        <v>159</v>
      </c>
      <c r="E2884" t="s">
        <v>162</v>
      </c>
      <c r="G2884" t="s">
        <v>1</v>
      </c>
      <c r="K2884" t="s">
        <v>185</v>
      </c>
      <c r="L2884" t="s">
        <v>122</v>
      </c>
      <c r="M2884" s="14">
        <v>44355</v>
      </c>
      <c r="N2884" s="14">
        <v>44355</v>
      </c>
      <c r="O2884">
        <v>0</v>
      </c>
      <c r="P2884">
        <v>71.430000000000007</v>
      </c>
      <c r="R2884">
        <v>2110700000</v>
      </c>
      <c r="S2884">
        <v>162800000</v>
      </c>
      <c r="V2884" t="s">
        <v>193</v>
      </c>
      <c r="W2884" t="s">
        <v>204</v>
      </c>
      <c r="X2884" t="s">
        <v>161</v>
      </c>
      <c r="Y2884">
        <v>6</v>
      </c>
      <c r="Z2884">
        <v>6</v>
      </c>
      <c r="AA2884">
        <v>2021</v>
      </c>
      <c r="AB2884">
        <v>71.430000000000007</v>
      </c>
      <c r="AC2884" t="s">
        <v>17</v>
      </c>
      <c r="AD2884" t="s">
        <v>72</v>
      </c>
      <c r="AE2884">
        <v>2021</v>
      </c>
      <c r="AF2884">
        <v>2021</v>
      </c>
      <c r="AU2884"/>
    </row>
    <row r="2885" spans="1:47" x14ac:dyDescent="0.35">
      <c r="A2885" t="s">
        <v>138</v>
      </c>
      <c r="C2885" t="s">
        <v>149</v>
      </c>
      <c r="D2885" t="s">
        <v>159</v>
      </c>
      <c r="E2885" t="s">
        <v>121</v>
      </c>
      <c r="G2885" t="s">
        <v>1</v>
      </c>
      <c r="K2885" t="s">
        <v>185</v>
      </c>
      <c r="L2885" t="s">
        <v>122</v>
      </c>
      <c r="M2885" s="14">
        <v>44355</v>
      </c>
      <c r="N2885" s="14">
        <v>44355</v>
      </c>
      <c r="O2885">
        <v>0</v>
      </c>
      <c r="P2885">
        <v>2.66</v>
      </c>
      <c r="R2885">
        <v>2220200000</v>
      </c>
      <c r="S2885">
        <v>161020000</v>
      </c>
      <c r="V2885" t="s">
        <v>138</v>
      </c>
      <c r="W2885" t="s">
        <v>194</v>
      </c>
      <c r="X2885" t="s">
        <v>139</v>
      </c>
      <c r="Y2885">
        <v>6</v>
      </c>
      <c r="Z2885">
        <v>6</v>
      </c>
      <c r="AA2885">
        <v>2021</v>
      </c>
      <c r="AB2885">
        <v>2.66</v>
      </c>
      <c r="AC2885" t="s">
        <v>17</v>
      </c>
      <c r="AD2885" t="s">
        <v>72</v>
      </c>
      <c r="AE2885">
        <v>2021</v>
      </c>
      <c r="AF2885">
        <v>2021</v>
      </c>
      <c r="AU2885"/>
    </row>
    <row r="2886" spans="1:47" x14ac:dyDescent="0.35">
      <c r="A2886" t="s">
        <v>160</v>
      </c>
      <c r="B2886" t="s">
        <v>25</v>
      </c>
      <c r="C2886" t="s">
        <v>149</v>
      </c>
      <c r="D2886" t="s">
        <v>159</v>
      </c>
      <c r="E2886" t="s">
        <v>162</v>
      </c>
      <c r="G2886" t="s">
        <v>1</v>
      </c>
      <c r="K2886" t="s">
        <v>185</v>
      </c>
      <c r="L2886" t="s">
        <v>122</v>
      </c>
      <c r="M2886" s="14">
        <v>44355</v>
      </c>
      <c r="N2886" s="14">
        <v>44355</v>
      </c>
      <c r="O2886">
        <v>0</v>
      </c>
      <c r="P2886">
        <v>1154.21</v>
      </c>
      <c r="R2886">
        <v>2110672000</v>
      </c>
      <c r="S2886">
        <v>161300000</v>
      </c>
      <c r="V2886" t="s">
        <v>160</v>
      </c>
      <c r="W2886" t="s">
        <v>192</v>
      </c>
      <c r="X2886" t="s">
        <v>161</v>
      </c>
      <c r="Y2886">
        <v>6</v>
      </c>
      <c r="Z2886">
        <v>6</v>
      </c>
      <c r="AA2886">
        <v>2021</v>
      </c>
      <c r="AB2886">
        <v>1154.21</v>
      </c>
      <c r="AC2886" t="s">
        <v>17</v>
      </c>
      <c r="AD2886" t="s">
        <v>72</v>
      </c>
      <c r="AE2886">
        <v>2021</v>
      </c>
      <c r="AF2886">
        <v>2021</v>
      </c>
      <c r="AU2886"/>
    </row>
    <row r="2887" spans="1:47" x14ac:dyDescent="0.35">
      <c r="A2887" t="s">
        <v>160</v>
      </c>
      <c r="B2887" t="s">
        <v>26</v>
      </c>
      <c r="C2887" t="s">
        <v>149</v>
      </c>
      <c r="D2887" t="s">
        <v>159</v>
      </c>
      <c r="E2887" t="s">
        <v>162</v>
      </c>
      <c r="G2887" t="s">
        <v>1</v>
      </c>
      <c r="K2887" t="s">
        <v>185</v>
      </c>
      <c r="L2887" t="s">
        <v>122</v>
      </c>
      <c r="M2887" s="14">
        <v>44355</v>
      </c>
      <c r="N2887" s="14">
        <v>44355</v>
      </c>
      <c r="O2887">
        <v>0</v>
      </c>
      <c r="P2887">
        <v>5562.37</v>
      </c>
      <c r="R2887">
        <v>2110672000</v>
      </c>
      <c r="S2887">
        <v>162000000</v>
      </c>
      <c r="V2887" t="s">
        <v>160</v>
      </c>
      <c r="W2887" t="s">
        <v>205</v>
      </c>
      <c r="X2887" t="s">
        <v>161</v>
      </c>
      <c r="Y2887">
        <v>6</v>
      </c>
      <c r="Z2887">
        <v>6</v>
      </c>
      <c r="AA2887">
        <v>2021</v>
      </c>
      <c r="AB2887">
        <v>5562.37</v>
      </c>
      <c r="AC2887" t="s">
        <v>17</v>
      </c>
      <c r="AD2887" t="s">
        <v>72</v>
      </c>
      <c r="AE2887">
        <v>2021</v>
      </c>
      <c r="AF2887">
        <v>2021</v>
      </c>
      <c r="AU2887"/>
    </row>
    <row r="2888" spans="1:47" x14ac:dyDescent="0.35">
      <c r="A2888" t="s">
        <v>193</v>
      </c>
      <c r="B2888" t="s">
        <v>29</v>
      </c>
      <c r="C2888" t="s">
        <v>149</v>
      </c>
      <c r="D2888" t="s">
        <v>159</v>
      </c>
      <c r="E2888" t="s">
        <v>162</v>
      </c>
      <c r="G2888" t="s">
        <v>1</v>
      </c>
      <c r="K2888" t="s">
        <v>185</v>
      </c>
      <c r="L2888" t="s">
        <v>122</v>
      </c>
      <c r="M2888" s="14">
        <v>44355</v>
      </c>
      <c r="N2888" s="14">
        <v>44355</v>
      </c>
      <c r="O2888">
        <v>0</v>
      </c>
      <c r="P2888">
        <v>190.48</v>
      </c>
      <c r="R2888">
        <v>2110700000</v>
      </c>
      <c r="S2888">
        <v>161900000</v>
      </c>
      <c r="V2888" t="s">
        <v>193</v>
      </c>
      <c r="W2888" t="s">
        <v>199</v>
      </c>
      <c r="X2888" t="s">
        <v>161</v>
      </c>
      <c r="Y2888">
        <v>6</v>
      </c>
      <c r="Z2888">
        <v>6</v>
      </c>
      <c r="AA2888">
        <v>2021</v>
      </c>
      <c r="AB2888">
        <v>190.48</v>
      </c>
      <c r="AC2888" t="s">
        <v>17</v>
      </c>
      <c r="AD2888" t="s">
        <v>72</v>
      </c>
      <c r="AE2888">
        <v>2021</v>
      </c>
      <c r="AF2888">
        <v>2021</v>
      </c>
      <c r="AU2888"/>
    </row>
    <row r="2889" spans="1:47" x14ac:dyDescent="0.35">
      <c r="A2889" t="s">
        <v>193</v>
      </c>
      <c r="B2889" t="s">
        <v>29</v>
      </c>
      <c r="C2889" t="s">
        <v>149</v>
      </c>
      <c r="D2889" t="s">
        <v>159</v>
      </c>
      <c r="E2889" t="s">
        <v>162</v>
      </c>
      <c r="G2889" t="s">
        <v>1</v>
      </c>
      <c r="K2889" t="s">
        <v>185</v>
      </c>
      <c r="L2889" t="s">
        <v>122</v>
      </c>
      <c r="M2889" s="14">
        <v>44355</v>
      </c>
      <c r="N2889" s="14">
        <v>44355</v>
      </c>
      <c r="O2889">
        <v>0</v>
      </c>
      <c r="P2889">
        <v>95.24</v>
      </c>
      <c r="R2889">
        <v>2110700000</v>
      </c>
      <c r="S2889">
        <v>162600000</v>
      </c>
      <c r="V2889" t="s">
        <v>193</v>
      </c>
      <c r="W2889" t="s">
        <v>196</v>
      </c>
      <c r="X2889" t="s">
        <v>161</v>
      </c>
      <c r="Y2889">
        <v>6</v>
      </c>
      <c r="Z2889">
        <v>6</v>
      </c>
      <c r="AA2889">
        <v>2021</v>
      </c>
      <c r="AB2889">
        <v>95.24</v>
      </c>
      <c r="AC2889" t="s">
        <v>17</v>
      </c>
      <c r="AD2889" t="s">
        <v>72</v>
      </c>
      <c r="AE2889">
        <v>2021</v>
      </c>
      <c r="AF2889">
        <v>2021</v>
      </c>
      <c r="AU2889"/>
    </row>
    <row r="2890" spans="1:47" x14ac:dyDescent="0.35">
      <c r="A2890" t="s">
        <v>160</v>
      </c>
      <c r="B2890" t="s">
        <v>26</v>
      </c>
      <c r="C2890" t="s">
        <v>149</v>
      </c>
      <c r="D2890" t="s">
        <v>159</v>
      </c>
      <c r="E2890" t="s">
        <v>162</v>
      </c>
      <c r="G2890" t="s">
        <v>1</v>
      </c>
      <c r="K2890" t="s">
        <v>185</v>
      </c>
      <c r="L2890" t="s">
        <v>122</v>
      </c>
      <c r="M2890" s="14">
        <v>44355</v>
      </c>
      <c r="N2890" s="14">
        <v>44355</v>
      </c>
      <c r="O2890">
        <v>0</v>
      </c>
      <c r="P2890">
        <v>1190.48</v>
      </c>
      <c r="R2890">
        <v>2110672000</v>
      </c>
      <c r="S2890">
        <v>162600000</v>
      </c>
      <c r="V2890" t="s">
        <v>160</v>
      </c>
      <c r="W2890" t="s">
        <v>196</v>
      </c>
      <c r="X2890" t="s">
        <v>161</v>
      </c>
      <c r="Y2890">
        <v>6</v>
      </c>
      <c r="Z2890">
        <v>6</v>
      </c>
      <c r="AA2890">
        <v>2021</v>
      </c>
      <c r="AB2890">
        <v>1190.48</v>
      </c>
      <c r="AC2890" t="s">
        <v>17</v>
      </c>
      <c r="AD2890" t="s">
        <v>72</v>
      </c>
      <c r="AE2890">
        <v>2021</v>
      </c>
      <c r="AF2890">
        <v>2021</v>
      </c>
      <c r="AU2890"/>
    </row>
    <row r="2891" spans="1:47" x14ac:dyDescent="0.35">
      <c r="A2891" t="s">
        <v>130</v>
      </c>
      <c r="B2891" t="s">
        <v>34</v>
      </c>
      <c r="C2891" t="s">
        <v>149</v>
      </c>
      <c r="D2891" t="s">
        <v>150</v>
      </c>
      <c r="E2891" t="s">
        <v>121</v>
      </c>
      <c r="G2891" t="s">
        <v>1</v>
      </c>
      <c r="H2891" t="s">
        <v>206</v>
      </c>
      <c r="K2891" t="s">
        <v>185</v>
      </c>
      <c r="L2891" t="s">
        <v>122</v>
      </c>
      <c r="M2891" s="14">
        <v>44356</v>
      </c>
      <c r="N2891" s="14">
        <v>44356</v>
      </c>
      <c r="O2891">
        <v>0</v>
      </c>
      <c r="P2891">
        <v>-7.52</v>
      </c>
      <c r="R2891">
        <v>2221511000</v>
      </c>
      <c r="S2891">
        <v>162000000</v>
      </c>
      <c r="V2891" t="s">
        <v>130</v>
      </c>
      <c r="W2891" t="s">
        <v>205</v>
      </c>
      <c r="X2891" t="s">
        <v>119</v>
      </c>
      <c r="Y2891">
        <v>6</v>
      </c>
      <c r="Z2891">
        <v>6</v>
      </c>
      <c r="AA2891">
        <v>2021</v>
      </c>
      <c r="AB2891">
        <v>7.52</v>
      </c>
      <c r="AC2891" t="s">
        <v>17</v>
      </c>
      <c r="AD2891" t="s">
        <v>11</v>
      </c>
      <c r="AE2891">
        <v>2021</v>
      </c>
      <c r="AF2891">
        <v>2021</v>
      </c>
      <c r="AU2891"/>
    </row>
    <row r="2892" spans="1:47" x14ac:dyDescent="0.35">
      <c r="A2892" t="s">
        <v>130</v>
      </c>
      <c r="B2892" t="s">
        <v>36</v>
      </c>
      <c r="C2892" t="s">
        <v>149</v>
      </c>
      <c r="D2892" t="s">
        <v>150</v>
      </c>
      <c r="E2892" t="s">
        <v>121</v>
      </c>
      <c r="G2892" t="s">
        <v>1</v>
      </c>
      <c r="H2892" t="s">
        <v>206</v>
      </c>
      <c r="K2892" t="s">
        <v>185</v>
      </c>
      <c r="L2892" t="s">
        <v>122</v>
      </c>
      <c r="M2892" s="14">
        <v>44356</v>
      </c>
      <c r="N2892" s="14">
        <v>44356</v>
      </c>
      <c r="O2892">
        <v>0</v>
      </c>
      <c r="P2892">
        <v>-670.95</v>
      </c>
      <c r="R2892">
        <v>2221517110</v>
      </c>
      <c r="S2892">
        <v>161001000</v>
      </c>
      <c r="V2892" t="s">
        <v>130</v>
      </c>
      <c r="W2892" t="s">
        <v>195</v>
      </c>
      <c r="X2892" t="s">
        <v>119</v>
      </c>
      <c r="Y2892">
        <v>6</v>
      </c>
      <c r="Z2892">
        <v>6</v>
      </c>
      <c r="AA2892">
        <v>2021</v>
      </c>
      <c r="AB2892">
        <v>670.95</v>
      </c>
      <c r="AC2892" t="s">
        <v>17</v>
      </c>
      <c r="AD2892" t="s">
        <v>11</v>
      </c>
      <c r="AE2892">
        <v>2021</v>
      </c>
      <c r="AF2892">
        <v>2021</v>
      </c>
      <c r="AU2892"/>
    </row>
    <row r="2893" spans="1:47" x14ac:dyDescent="0.35">
      <c r="A2893" t="s">
        <v>130</v>
      </c>
      <c r="B2893" t="s">
        <v>34</v>
      </c>
      <c r="C2893" t="s">
        <v>149</v>
      </c>
      <c r="D2893" t="s">
        <v>150</v>
      </c>
      <c r="E2893" t="s">
        <v>121</v>
      </c>
      <c r="G2893" t="s">
        <v>1</v>
      </c>
      <c r="H2893" t="s">
        <v>206</v>
      </c>
      <c r="K2893" t="s">
        <v>185</v>
      </c>
      <c r="L2893" t="s">
        <v>122</v>
      </c>
      <c r="M2893" s="14">
        <v>44356</v>
      </c>
      <c r="N2893" s="14">
        <v>44356</v>
      </c>
      <c r="O2893">
        <v>0</v>
      </c>
      <c r="P2893">
        <v>-2064.0500000000002</v>
      </c>
      <c r="R2893">
        <v>2221511000</v>
      </c>
      <c r="S2893">
        <v>161001000</v>
      </c>
      <c r="V2893" t="s">
        <v>130</v>
      </c>
      <c r="W2893" t="s">
        <v>195</v>
      </c>
      <c r="X2893" t="s">
        <v>119</v>
      </c>
      <c r="Y2893">
        <v>6</v>
      </c>
      <c r="Z2893">
        <v>6</v>
      </c>
      <c r="AA2893">
        <v>2021</v>
      </c>
      <c r="AB2893">
        <v>2064.0500000000002</v>
      </c>
      <c r="AC2893" t="s">
        <v>17</v>
      </c>
      <c r="AD2893" t="s">
        <v>11</v>
      </c>
      <c r="AE2893">
        <v>2021</v>
      </c>
      <c r="AF2893">
        <v>2021</v>
      </c>
      <c r="AU2893"/>
    </row>
    <row r="2894" spans="1:47" x14ac:dyDescent="0.35">
      <c r="A2894" t="s">
        <v>130</v>
      </c>
      <c r="B2894" t="s">
        <v>34</v>
      </c>
      <c r="C2894" t="s">
        <v>149</v>
      </c>
      <c r="D2894" t="s">
        <v>150</v>
      </c>
      <c r="E2894" t="s">
        <v>121</v>
      </c>
      <c r="G2894" t="s">
        <v>1</v>
      </c>
      <c r="H2894" t="s">
        <v>206</v>
      </c>
      <c r="K2894" t="s">
        <v>185</v>
      </c>
      <c r="L2894" t="s">
        <v>122</v>
      </c>
      <c r="M2894" s="14">
        <v>44356</v>
      </c>
      <c r="N2894" s="14">
        <v>44356</v>
      </c>
      <c r="O2894">
        <v>0</v>
      </c>
      <c r="P2894">
        <v>-226.58</v>
      </c>
      <c r="R2894">
        <v>2221511000</v>
      </c>
      <c r="S2894">
        <v>161600000</v>
      </c>
      <c r="V2894" t="s">
        <v>130</v>
      </c>
      <c r="W2894" t="s">
        <v>198</v>
      </c>
      <c r="X2894" t="s">
        <v>119</v>
      </c>
      <c r="Y2894">
        <v>6</v>
      </c>
      <c r="Z2894">
        <v>6</v>
      </c>
      <c r="AA2894">
        <v>2021</v>
      </c>
      <c r="AB2894">
        <v>226.58</v>
      </c>
      <c r="AC2894" t="s">
        <v>17</v>
      </c>
      <c r="AD2894" t="s">
        <v>11</v>
      </c>
      <c r="AE2894">
        <v>2021</v>
      </c>
      <c r="AF2894">
        <v>2021</v>
      </c>
      <c r="AU2894"/>
    </row>
    <row r="2895" spans="1:47" x14ac:dyDescent="0.35">
      <c r="A2895" t="s">
        <v>133</v>
      </c>
      <c r="B2895" t="s">
        <v>41</v>
      </c>
      <c r="C2895" t="s">
        <v>149</v>
      </c>
      <c r="D2895" t="s">
        <v>150</v>
      </c>
      <c r="E2895" t="s">
        <v>121</v>
      </c>
      <c r="G2895" t="s">
        <v>1</v>
      </c>
      <c r="H2895" t="s">
        <v>206</v>
      </c>
      <c r="K2895" t="s">
        <v>185</v>
      </c>
      <c r="L2895" t="s">
        <v>122</v>
      </c>
      <c r="M2895" s="14">
        <v>44356</v>
      </c>
      <c r="N2895" s="14">
        <v>44356</v>
      </c>
      <c r="O2895">
        <v>0</v>
      </c>
      <c r="P2895">
        <v>-405719.05</v>
      </c>
      <c r="R2895">
        <v>2220110000</v>
      </c>
      <c r="S2895">
        <v>161001000</v>
      </c>
      <c r="V2895" t="s">
        <v>133</v>
      </c>
      <c r="W2895" t="s">
        <v>195</v>
      </c>
      <c r="X2895" t="s">
        <v>134</v>
      </c>
      <c r="Y2895">
        <v>6</v>
      </c>
      <c r="Z2895">
        <v>6</v>
      </c>
      <c r="AA2895">
        <v>2021</v>
      </c>
      <c r="AB2895">
        <v>405719.05</v>
      </c>
      <c r="AC2895" t="s">
        <v>17</v>
      </c>
      <c r="AD2895" t="s">
        <v>246</v>
      </c>
      <c r="AE2895">
        <v>2021</v>
      </c>
      <c r="AF2895">
        <v>2021</v>
      </c>
      <c r="AU2895"/>
    </row>
    <row r="2896" spans="1:47" x14ac:dyDescent="0.35">
      <c r="A2896" t="s">
        <v>123</v>
      </c>
      <c r="B2896" t="s">
        <v>47</v>
      </c>
      <c r="C2896" t="s">
        <v>149</v>
      </c>
      <c r="D2896" t="s">
        <v>150</v>
      </c>
      <c r="E2896" t="s">
        <v>121</v>
      </c>
      <c r="G2896" t="s">
        <v>1</v>
      </c>
      <c r="H2896" t="s">
        <v>206</v>
      </c>
      <c r="K2896" t="s">
        <v>185</v>
      </c>
      <c r="L2896" t="s">
        <v>122</v>
      </c>
      <c r="M2896" s="14">
        <v>44356</v>
      </c>
      <c r="N2896" s="14">
        <v>44356</v>
      </c>
      <c r="O2896">
        <v>0</v>
      </c>
      <c r="P2896">
        <v>-42200.74</v>
      </c>
      <c r="R2896">
        <v>2220913000</v>
      </c>
      <c r="S2896">
        <v>161001000</v>
      </c>
      <c r="V2896" t="s">
        <v>123</v>
      </c>
      <c r="W2896" t="s">
        <v>195</v>
      </c>
      <c r="X2896" t="s">
        <v>124</v>
      </c>
      <c r="Y2896">
        <v>6</v>
      </c>
      <c r="Z2896">
        <v>6</v>
      </c>
      <c r="AA2896">
        <v>2021</v>
      </c>
      <c r="AB2896">
        <v>42200.74</v>
      </c>
      <c r="AC2896" t="s">
        <v>17</v>
      </c>
      <c r="AD2896" t="s">
        <v>11</v>
      </c>
      <c r="AE2896">
        <v>2021</v>
      </c>
      <c r="AF2896">
        <v>2021</v>
      </c>
      <c r="AU2896"/>
    </row>
    <row r="2897" spans="1:47" x14ac:dyDescent="0.35">
      <c r="A2897" t="s">
        <v>160</v>
      </c>
      <c r="B2897" t="s">
        <v>35</v>
      </c>
      <c r="C2897" t="s">
        <v>149</v>
      </c>
      <c r="D2897" t="s">
        <v>159</v>
      </c>
      <c r="E2897" t="s">
        <v>162</v>
      </c>
      <c r="G2897" t="s">
        <v>1</v>
      </c>
      <c r="K2897" t="s">
        <v>185</v>
      </c>
      <c r="L2897" t="s">
        <v>122</v>
      </c>
      <c r="M2897" s="14">
        <v>44356</v>
      </c>
      <c r="N2897" s="14">
        <v>44356</v>
      </c>
      <c r="O2897">
        <v>0</v>
      </c>
      <c r="P2897">
        <v>29.77</v>
      </c>
      <c r="R2897">
        <v>2110672000</v>
      </c>
      <c r="S2897">
        <v>162000000</v>
      </c>
      <c r="V2897" t="s">
        <v>160</v>
      </c>
      <c r="W2897" t="s">
        <v>205</v>
      </c>
      <c r="X2897" t="s">
        <v>161</v>
      </c>
      <c r="Y2897">
        <v>6</v>
      </c>
      <c r="Z2897">
        <v>6</v>
      </c>
      <c r="AA2897">
        <v>2021</v>
      </c>
      <c r="AB2897">
        <v>29.77</v>
      </c>
      <c r="AC2897" t="s">
        <v>17</v>
      </c>
      <c r="AD2897" t="s">
        <v>72</v>
      </c>
      <c r="AE2897">
        <v>2021</v>
      </c>
      <c r="AF2897">
        <v>2021</v>
      </c>
      <c r="AU2897"/>
    </row>
    <row r="2898" spans="1:47" x14ac:dyDescent="0.35">
      <c r="A2898" t="s">
        <v>118</v>
      </c>
      <c r="B2898" t="s">
        <v>46</v>
      </c>
      <c r="C2898" t="s">
        <v>149</v>
      </c>
      <c r="D2898" t="s">
        <v>150</v>
      </c>
      <c r="E2898" t="s">
        <v>121</v>
      </c>
      <c r="G2898" t="s">
        <v>1</v>
      </c>
      <c r="H2898" t="s">
        <v>206</v>
      </c>
      <c r="K2898" t="s">
        <v>185</v>
      </c>
      <c r="L2898" t="s">
        <v>122</v>
      </c>
      <c r="M2898" s="14">
        <v>44356</v>
      </c>
      <c r="N2898" s="14">
        <v>44356</v>
      </c>
      <c r="O2898">
        <v>0</v>
      </c>
      <c r="P2898">
        <v>-4760.24</v>
      </c>
      <c r="R2898">
        <v>2221513000</v>
      </c>
      <c r="S2898">
        <v>161001000</v>
      </c>
      <c r="V2898" t="s">
        <v>118</v>
      </c>
      <c r="W2898" t="s">
        <v>195</v>
      </c>
      <c r="X2898" t="s">
        <v>119</v>
      </c>
      <c r="Y2898">
        <v>6</v>
      </c>
      <c r="Z2898">
        <v>6</v>
      </c>
      <c r="AA2898">
        <v>2021</v>
      </c>
      <c r="AB2898">
        <v>4760.24</v>
      </c>
      <c r="AC2898" t="s">
        <v>17</v>
      </c>
      <c r="AD2898" t="s">
        <v>11</v>
      </c>
      <c r="AE2898">
        <v>2021</v>
      </c>
      <c r="AF2898">
        <v>2021</v>
      </c>
      <c r="AU2898"/>
    </row>
    <row r="2899" spans="1:47" x14ac:dyDescent="0.35">
      <c r="A2899" t="s">
        <v>160</v>
      </c>
      <c r="B2899" t="s">
        <v>25</v>
      </c>
      <c r="C2899" t="s">
        <v>149</v>
      </c>
      <c r="D2899" t="s">
        <v>159</v>
      </c>
      <c r="E2899" t="s">
        <v>162</v>
      </c>
      <c r="G2899" t="s">
        <v>1</v>
      </c>
      <c r="K2899" t="s">
        <v>185</v>
      </c>
      <c r="L2899" t="s">
        <v>122</v>
      </c>
      <c r="M2899" s="14">
        <v>44356</v>
      </c>
      <c r="N2899" s="14">
        <v>44356</v>
      </c>
      <c r="O2899">
        <v>0</v>
      </c>
      <c r="P2899">
        <v>79.319999999999993</v>
      </c>
      <c r="R2899">
        <v>2110672000</v>
      </c>
      <c r="S2899">
        <v>161600000</v>
      </c>
      <c r="V2899" t="s">
        <v>160</v>
      </c>
      <c r="W2899" t="s">
        <v>198</v>
      </c>
      <c r="X2899" t="s">
        <v>161</v>
      </c>
      <c r="Y2899">
        <v>6</v>
      </c>
      <c r="Z2899">
        <v>6</v>
      </c>
      <c r="AA2899">
        <v>2021</v>
      </c>
      <c r="AB2899">
        <v>79.319999999999993</v>
      </c>
      <c r="AC2899" t="s">
        <v>17</v>
      </c>
      <c r="AD2899" t="s">
        <v>72</v>
      </c>
      <c r="AE2899">
        <v>2021</v>
      </c>
      <c r="AF2899">
        <v>2021</v>
      </c>
      <c r="AU2899"/>
    </row>
    <row r="2900" spans="1:47" x14ac:dyDescent="0.35">
      <c r="A2900" t="s">
        <v>175</v>
      </c>
      <c r="B2900" t="s">
        <v>39</v>
      </c>
      <c r="C2900" t="s">
        <v>149</v>
      </c>
      <c r="D2900" t="s">
        <v>150</v>
      </c>
      <c r="E2900" t="s">
        <v>121</v>
      </c>
      <c r="G2900" t="s">
        <v>1</v>
      </c>
      <c r="H2900" t="s">
        <v>206</v>
      </c>
      <c r="K2900" t="s">
        <v>185</v>
      </c>
      <c r="L2900" t="s">
        <v>122</v>
      </c>
      <c r="M2900" s="14">
        <v>44356</v>
      </c>
      <c r="N2900" s="14">
        <v>44356</v>
      </c>
      <c r="O2900">
        <v>0</v>
      </c>
      <c r="P2900">
        <v>-661.24</v>
      </c>
      <c r="R2900">
        <v>2221506000</v>
      </c>
      <c r="S2900">
        <v>161026000</v>
      </c>
      <c r="V2900" t="s">
        <v>175</v>
      </c>
      <c r="W2900" t="s">
        <v>216</v>
      </c>
      <c r="X2900" t="s">
        <v>119</v>
      </c>
      <c r="Y2900">
        <v>6</v>
      </c>
      <c r="Z2900">
        <v>6</v>
      </c>
      <c r="AA2900">
        <v>2021</v>
      </c>
      <c r="AB2900">
        <v>661.24</v>
      </c>
      <c r="AC2900" t="s">
        <v>17</v>
      </c>
      <c r="AD2900" t="s">
        <v>11</v>
      </c>
      <c r="AE2900">
        <v>2021</v>
      </c>
      <c r="AF2900">
        <v>2021</v>
      </c>
      <c r="AU2900"/>
    </row>
    <row r="2901" spans="1:47" x14ac:dyDescent="0.35">
      <c r="A2901" t="s">
        <v>187</v>
      </c>
      <c r="B2901" t="s">
        <v>65</v>
      </c>
      <c r="C2901" t="s">
        <v>149</v>
      </c>
      <c r="D2901" t="s">
        <v>150</v>
      </c>
      <c r="E2901" t="s">
        <v>121</v>
      </c>
      <c r="G2901" t="s">
        <v>1</v>
      </c>
      <c r="H2901" t="s">
        <v>206</v>
      </c>
      <c r="K2901" t="s">
        <v>185</v>
      </c>
      <c r="L2901" t="s">
        <v>122</v>
      </c>
      <c r="M2901" s="14">
        <v>44356</v>
      </c>
      <c r="N2901" s="14">
        <v>44356</v>
      </c>
      <c r="O2901">
        <v>0</v>
      </c>
      <c r="P2901">
        <v>-402.38</v>
      </c>
      <c r="R2901">
        <v>2220316000</v>
      </c>
      <c r="S2901">
        <v>162200000</v>
      </c>
      <c r="V2901" t="s">
        <v>187</v>
      </c>
      <c r="W2901" t="s">
        <v>229</v>
      </c>
      <c r="X2901" t="s">
        <v>140</v>
      </c>
      <c r="Y2901">
        <v>6</v>
      </c>
      <c r="Z2901">
        <v>6</v>
      </c>
      <c r="AA2901">
        <v>2021</v>
      </c>
      <c r="AB2901">
        <v>402.38</v>
      </c>
      <c r="AC2901" t="s">
        <v>17</v>
      </c>
      <c r="AD2901" t="s">
        <v>11</v>
      </c>
      <c r="AE2901">
        <v>2021</v>
      </c>
      <c r="AF2901">
        <v>2021</v>
      </c>
      <c r="AU2901"/>
    </row>
    <row r="2902" spans="1:47" x14ac:dyDescent="0.35">
      <c r="A2902" t="s">
        <v>160</v>
      </c>
      <c r="B2902" t="s">
        <v>37</v>
      </c>
      <c r="C2902" t="s">
        <v>149</v>
      </c>
      <c r="D2902" t="s">
        <v>159</v>
      </c>
      <c r="E2902" t="s">
        <v>162</v>
      </c>
      <c r="G2902" t="s">
        <v>1</v>
      </c>
      <c r="H2902" t="s">
        <v>220</v>
      </c>
      <c r="K2902" t="s">
        <v>185</v>
      </c>
      <c r="L2902" t="s">
        <v>122</v>
      </c>
      <c r="M2902" s="14">
        <v>44356</v>
      </c>
      <c r="N2902" s="14">
        <v>44356</v>
      </c>
      <c r="O2902">
        <v>0</v>
      </c>
      <c r="P2902">
        <v>30</v>
      </c>
      <c r="R2902">
        <v>2110640000</v>
      </c>
      <c r="S2902">
        <v>161017000</v>
      </c>
      <c r="V2902" t="s">
        <v>160</v>
      </c>
      <c r="W2902" t="s">
        <v>217</v>
      </c>
      <c r="X2902" t="s">
        <v>161</v>
      </c>
      <c r="Y2902">
        <v>6</v>
      </c>
      <c r="Z2902">
        <v>6</v>
      </c>
      <c r="AA2902">
        <v>2021</v>
      </c>
      <c r="AB2902">
        <v>30</v>
      </c>
      <c r="AC2902" t="s">
        <v>17</v>
      </c>
      <c r="AD2902" t="s">
        <v>72</v>
      </c>
      <c r="AE2902">
        <v>2021</v>
      </c>
      <c r="AF2902">
        <v>2021</v>
      </c>
      <c r="AU2902"/>
    </row>
    <row r="2903" spans="1:47" x14ac:dyDescent="0.35">
      <c r="A2903" t="s">
        <v>203</v>
      </c>
      <c r="C2903" t="s">
        <v>149</v>
      </c>
      <c r="D2903" t="s">
        <v>150</v>
      </c>
      <c r="E2903" t="s">
        <v>121</v>
      </c>
      <c r="G2903" t="s">
        <v>1</v>
      </c>
      <c r="J2903" t="s">
        <v>5</v>
      </c>
      <c r="K2903" t="s">
        <v>185</v>
      </c>
      <c r="L2903" t="s">
        <v>122</v>
      </c>
      <c r="M2903" s="14">
        <v>44356</v>
      </c>
      <c r="N2903" s="14">
        <v>44356</v>
      </c>
      <c r="O2903">
        <v>0</v>
      </c>
      <c r="P2903">
        <v>26666.67</v>
      </c>
      <c r="R2903">
        <v>2220141000</v>
      </c>
      <c r="S2903">
        <v>161002000</v>
      </c>
      <c r="V2903" t="s">
        <v>203</v>
      </c>
      <c r="W2903" t="s">
        <v>202</v>
      </c>
      <c r="X2903" t="s">
        <v>134</v>
      </c>
      <c r="Y2903">
        <v>6</v>
      </c>
      <c r="Z2903">
        <v>6</v>
      </c>
      <c r="AA2903">
        <v>2021</v>
      </c>
      <c r="AB2903">
        <v>-26666.67</v>
      </c>
      <c r="AC2903" t="s">
        <v>17</v>
      </c>
      <c r="AD2903" t="s">
        <v>72</v>
      </c>
      <c r="AE2903">
        <v>2021</v>
      </c>
      <c r="AF2903">
        <v>2021</v>
      </c>
      <c r="AU2903"/>
    </row>
    <row r="2904" spans="1:47" x14ac:dyDescent="0.35">
      <c r="A2904" t="s">
        <v>160</v>
      </c>
      <c r="B2904" t="s">
        <v>37</v>
      </c>
      <c r="C2904" t="s">
        <v>149</v>
      </c>
      <c r="D2904" t="s">
        <v>159</v>
      </c>
      <c r="E2904" t="s">
        <v>162</v>
      </c>
      <c r="G2904" t="s">
        <v>1</v>
      </c>
      <c r="H2904" t="s">
        <v>220</v>
      </c>
      <c r="K2904" t="s">
        <v>185</v>
      </c>
      <c r="L2904" t="s">
        <v>122</v>
      </c>
      <c r="M2904" s="14">
        <v>44356</v>
      </c>
      <c r="N2904" s="14">
        <v>44356</v>
      </c>
      <c r="O2904">
        <v>0</v>
      </c>
      <c r="P2904">
        <v>12071.18</v>
      </c>
      <c r="R2904">
        <v>2110640000</v>
      </c>
      <c r="S2904">
        <v>161017000</v>
      </c>
      <c r="V2904" t="s">
        <v>160</v>
      </c>
      <c r="W2904" t="s">
        <v>217</v>
      </c>
      <c r="X2904" t="s">
        <v>161</v>
      </c>
      <c r="Y2904">
        <v>6</v>
      </c>
      <c r="Z2904">
        <v>6</v>
      </c>
      <c r="AA2904">
        <v>2021</v>
      </c>
      <c r="AB2904">
        <v>12071.18</v>
      </c>
      <c r="AC2904" t="s">
        <v>17</v>
      </c>
      <c r="AD2904" t="s">
        <v>72</v>
      </c>
      <c r="AE2904">
        <v>2021</v>
      </c>
      <c r="AF2904">
        <v>2021</v>
      </c>
      <c r="AU2904"/>
    </row>
    <row r="2905" spans="1:47" x14ac:dyDescent="0.35">
      <c r="A2905" t="s">
        <v>160</v>
      </c>
      <c r="B2905" t="s">
        <v>37</v>
      </c>
      <c r="C2905" t="s">
        <v>149</v>
      </c>
      <c r="D2905" t="s">
        <v>159</v>
      </c>
      <c r="E2905" t="s">
        <v>162</v>
      </c>
      <c r="G2905" t="s">
        <v>1</v>
      </c>
      <c r="H2905" t="s">
        <v>220</v>
      </c>
      <c r="K2905" t="s">
        <v>185</v>
      </c>
      <c r="L2905" t="s">
        <v>122</v>
      </c>
      <c r="M2905" s="14">
        <v>44356</v>
      </c>
      <c r="N2905" s="14">
        <v>44356</v>
      </c>
      <c r="O2905">
        <v>0</v>
      </c>
      <c r="P2905">
        <v>20</v>
      </c>
      <c r="R2905">
        <v>2110640000</v>
      </c>
      <c r="S2905">
        <v>161017000</v>
      </c>
      <c r="V2905" t="s">
        <v>160</v>
      </c>
      <c r="W2905" t="s">
        <v>217</v>
      </c>
      <c r="X2905" t="s">
        <v>161</v>
      </c>
      <c r="Y2905">
        <v>6</v>
      </c>
      <c r="Z2905">
        <v>6</v>
      </c>
      <c r="AA2905">
        <v>2021</v>
      </c>
      <c r="AB2905">
        <v>20</v>
      </c>
      <c r="AC2905" t="s">
        <v>17</v>
      </c>
      <c r="AD2905" t="s">
        <v>72</v>
      </c>
      <c r="AE2905">
        <v>2021</v>
      </c>
      <c r="AF2905">
        <v>2021</v>
      </c>
      <c r="AU2905"/>
    </row>
    <row r="2906" spans="1:47" x14ac:dyDescent="0.35">
      <c r="A2906" t="s">
        <v>160</v>
      </c>
      <c r="B2906" t="s">
        <v>37</v>
      </c>
      <c r="C2906" t="s">
        <v>149</v>
      </c>
      <c r="D2906" t="s">
        <v>159</v>
      </c>
      <c r="E2906" t="s">
        <v>162</v>
      </c>
      <c r="G2906" t="s">
        <v>1</v>
      </c>
      <c r="H2906" t="s">
        <v>220</v>
      </c>
      <c r="K2906" t="s">
        <v>185</v>
      </c>
      <c r="L2906" t="s">
        <v>122</v>
      </c>
      <c r="M2906" s="14">
        <v>44356</v>
      </c>
      <c r="N2906" s="14">
        <v>44356</v>
      </c>
      <c r="O2906">
        <v>0</v>
      </c>
      <c r="P2906">
        <v>386529.56</v>
      </c>
      <c r="R2906">
        <v>2110640000</v>
      </c>
      <c r="S2906">
        <v>161017000</v>
      </c>
      <c r="V2906" t="s">
        <v>160</v>
      </c>
      <c r="W2906" t="s">
        <v>217</v>
      </c>
      <c r="X2906" t="s">
        <v>161</v>
      </c>
      <c r="Y2906">
        <v>6</v>
      </c>
      <c r="Z2906">
        <v>6</v>
      </c>
      <c r="AA2906">
        <v>2021</v>
      </c>
      <c r="AB2906">
        <v>386529.56</v>
      </c>
      <c r="AC2906" t="s">
        <v>17</v>
      </c>
      <c r="AD2906" t="s">
        <v>72</v>
      </c>
      <c r="AE2906">
        <v>2021</v>
      </c>
      <c r="AF2906">
        <v>2021</v>
      </c>
      <c r="AU2906"/>
    </row>
    <row r="2907" spans="1:47" x14ac:dyDescent="0.35">
      <c r="A2907" t="s">
        <v>160</v>
      </c>
      <c r="B2907" t="s">
        <v>37</v>
      </c>
      <c r="C2907" t="s">
        <v>149</v>
      </c>
      <c r="D2907" t="s">
        <v>159</v>
      </c>
      <c r="E2907" t="s">
        <v>162</v>
      </c>
      <c r="G2907" t="s">
        <v>1</v>
      </c>
      <c r="H2907" t="s">
        <v>220</v>
      </c>
      <c r="K2907" t="s">
        <v>185</v>
      </c>
      <c r="L2907" t="s">
        <v>122</v>
      </c>
      <c r="M2907" s="14">
        <v>44356</v>
      </c>
      <c r="N2907" s="14">
        <v>44356</v>
      </c>
      <c r="O2907">
        <v>0</v>
      </c>
      <c r="P2907">
        <v>53211.839999999997</v>
      </c>
      <c r="R2907">
        <v>2110640000</v>
      </c>
      <c r="S2907">
        <v>161017000</v>
      </c>
      <c r="V2907" t="s">
        <v>160</v>
      </c>
      <c r="W2907" t="s">
        <v>217</v>
      </c>
      <c r="X2907" t="s">
        <v>161</v>
      </c>
      <c r="Y2907">
        <v>6</v>
      </c>
      <c r="Z2907">
        <v>6</v>
      </c>
      <c r="AA2907">
        <v>2021</v>
      </c>
      <c r="AB2907">
        <v>53211.839999999997</v>
      </c>
      <c r="AC2907" t="s">
        <v>17</v>
      </c>
      <c r="AD2907" t="s">
        <v>72</v>
      </c>
      <c r="AE2907">
        <v>2021</v>
      </c>
      <c r="AF2907">
        <v>2021</v>
      </c>
      <c r="AU2907"/>
    </row>
    <row r="2908" spans="1:47" x14ac:dyDescent="0.35">
      <c r="A2908" t="s">
        <v>160</v>
      </c>
      <c r="B2908" t="s">
        <v>50</v>
      </c>
      <c r="C2908" t="s">
        <v>149</v>
      </c>
      <c r="D2908" t="s">
        <v>159</v>
      </c>
      <c r="E2908" t="s">
        <v>162</v>
      </c>
      <c r="G2908" t="s">
        <v>1</v>
      </c>
      <c r="K2908" t="s">
        <v>185</v>
      </c>
      <c r="L2908" t="s">
        <v>122</v>
      </c>
      <c r="M2908" s="14">
        <v>44356</v>
      </c>
      <c r="N2908" s="14">
        <v>44356</v>
      </c>
      <c r="O2908">
        <v>0</v>
      </c>
      <c r="P2908">
        <v>6135.52</v>
      </c>
      <c r="R2908">
        <v>2110672000</v>
      </c>
      <c r="S2908">
        <v>162300000</v>
      </c>
      <c r="V2908" t="s">
        <v>160</v>
      </c>
      <c r="W2908" t="s">
        <v>209</v>
      </c>
      <c r="X2908" t="s">
        <v>161</v>
      </c>
      <c r="Y2908">
        <v>6</v>
      </c>
      <c r="Z2908">
        <v>6</v>
      </c>
      <c r="AA2908">
        <v>2021</v>
      </c>
      <c r="AB2908">
        <v>6135.52</v>
      </c>
      <c r="AC2908" t="s">
        <v>17</v>
      </c>
      <c r="AD2908" t="s">
        <v>72</v>
      </c>
      <c r="AE2908">
        <v>2021</v>
      </c>
      <c r="AF2908">
        <v>2021</v>
      </c>
      <c r="AU2908"/>
    </row>
    <row r="2909" spans="1:47" x14ac:dyDescent="0.35">
      <c r="A2909" t="s">
        <v>193</v>
      </c>
      <c r="B2909" t="s">
        <v>29</v>
      </c>
      <c r="C2909" t="s">
        <v>149</v>
      </c>
      <c r="D2909" t="s">
        <v>159</v>
      </c>
      <c r="E2909" t="s">
        <v>162</v>
      </c>
      <c r="G2909" t="s">
        <v>1</v>
      </c>
      <c r="K2909" t="s">
        <v>185</v>
      </c>
      <c r="L2909" t="s">
        <v>122</v>
      </c>
      <c r="M2909" s="14">
        <v>44356</v>
      </c>
      <c r="N2909" s="14">
        <v>44356</v>
      </c>
      <c r="O2909">
        <v>0</v>
      </c>
      <c r="P2909">
        <v>161.9</v>
      </c>
      <c r="R2909">
        <v>2110700000</v>
      </c>
      <c r="S2909">
        <v>162700000</v>
      </c>
      <c r="V2909" t="s">
        <v>193</v>
      </c>
      <c r="W2909" t="s">
        <v>200</v>
      </c>
      <c r="X2909" t="s">
        <v>161</v>
      </c>
      <c r="Y2909">
        <v>6</v>
      </c>
      <c r="Z2909">
        <v>6</v>
      </c>
      <c r="AA2909">
        <v>2021</v>
      </c>
      <c r="AB2909">
        <v>161.9</v>
      </c>
      <c r="AC2909" t="s">
        <v>17</v>
      </c>
      <c r="AD2909" t="s">
        <v>72</v>
      </c>
      <c r="AE2909">
        <v>2021</v>
      </c>
      <c r="AF2909">
        <v>2021</v>
      </c>
      <c r="AU2909"/>
    </row>
    <row r="2910" spans="1:47" x14ac:dyDescent="0.35">
      <c r="A2910" t="s">
        <v>138</v>
      </c>
      <c r="B2910" t="s">
        <v>65</v>
      </c>
      <c r="C2910" t="s">
        <v>149</v>
      </c>
      <c r="D2910" t="s">
        <v>150</v>
      </c>
      <c r="E2910" t="s">
        <v>121</v>
      </c>
      <c r="G2910" t="s">
        <v>1</v>
      </c>
      <c r="H2910" t="s">
        <v>206</v>
      </c>
      <c r="K2910" t="s">
        <v>185</v>
      </c>
      <c r="L2910" t="s">
        <v>122</v>
      </c>
      <c r="M2910" s="14">
        <v>44356</v>
      </c>
      <c r="N2910" s="14">
        <v>44356</v>
      </c>
      <c r="O2910">
        <v>0</v>
      </c>
      <c r="P2910">
        <v>-216.67</v>
      </c>
      <c r="R2910">
        <v>2220200000</v>
      </c>
      <c r="S2910">
        <v>161300000</v>
      </c>
      <c r="V2910" t="s">
        <v>138</v>
      </c>
      <c r="W2910" t="s">
        <v>192</v>
      </c>
      <c r="X2910" t="s">
        <v>139</v>
      </c>
      <c r="Y2910">
        <v>6</v>
      </c>
      <c r="Z2910">
        <v>6</v>
      </c>
      <c r="AA2910">
        <v>2021</v>
      </c>
      <c r="AB2910">
        <v>216.67</v>
      </c>
      <c r="AC2910" t="s">
        <v>17</v>
      </c>
      <c r="AD2910" t="s">
        <v>11</v>
      </c>
      <c r="AE2910">
        <v>2021</v>
      </c>
      <c r="AF2910">
        <v>2021</v>
      </c>
      <c r="AU2910"/>
    </row>
    <row r="2911" spans="1:47" x14ac:dyDescent="0.35">
      <c r="A2911" t="s">
        <v>160</v>
      </c>
      <c r="B2911" t="s">
        <v>25</v>
      </c>
      <c r="C2911" t="s">
        <v>149</v>
      </c>
      <c r="D2911" t="s">
        <v>159</v>
      </c>
      <c r="E2911" t="s">
        <v>162</v>
      </c>
      <c r="G2911" t="s">
        <v>1</v>
      </c>
      <c r="K2911" t="s">
        <v>185</v>
      </c>
      <c r="L2911" t="s">
        <v>122</v>
      </c>
      <c r="M2911" s="14">
        <v>44356</v>
      </c>
      <c r="N2911" s="14">
        <v>44356</v>
      </c>
      <c r="O2911">
        <v>0</v>
      </c>
      <c r="P2911">
        <v>241.89</v>
      </c>
      <c r="R2911">
        <v>2110672000</v>
      </c>
      <c r="S2911">
        <v>161300000</v>
      </c>
      <c r="V2911" t="s">
        <v>160</v>
      </c>
      <c r="W2911" t="s">
        <v>192</v>
      </c>
      <c r="X2911" t="s">
        <v>161</v>
      </c>
      <c r="Y2911">
        <v>6</v>
      </c>
      <c r="Z2911">
        <v>6</v>
      </c>
      <c r="AA2911">
        <v>2021</v>
      </c>
      <c r="AB2911">
        <v>241.89</v>
      </c>
      <c r="AC2911" t="s">
        <v>17</v>
      </c>
      <c r="AD2911" t="s">
        <v>72</v>
      </c>
      <c r="AE2911">
        <v>2021</v>
      </c>
      <c r="AF2911">
        <v>2021</v>
      </c>
      <c r="AU2911"/>
    </row>
    <row r="2912" spans="1:47" x14ac:dyDescent="0.35">
      <c r="A2912" t="s">
        <v>136</v>
      </c>
      <c r="C2912" t="s">
        <v>149</v>
      </c>
      <c r="D2912" t="s">
        <v>150</v>
      </c>
      <c r="E2912" t="s">
        <v>162</v>
      </c>
      <c r="K2912" t="s">
        <v>185</v>
      </c>
      <c r="L2912" t="s">
        <v>122</v>
      </c>
      <c r="M2912" s="14">
        <v>44356</v>
      </c>
      <c r="N2912" s="14">
        <v>44356</v>
      </c>
      <c r="P2912">
        <v>11348.3</v>
      </c>
      <c r="X2912" t="s">
        <v>137</v>
      </c>
      <c r="Y2912">
        <v>6</v>
      </c>
      <c r="Z2912">
        <v>6</v>
      </c>
      <c r="AA2912">
        <v>2021</v>
      </c>
      <c r="AB2912">
        <v>0</v>
      </c>
      <c r="AC2912" t="s">
        <v>8</v>
      </c>
      <c r="AD2912" t="s">
        <v>8</v>
      </c>
      <c r="AE2912">
        <v>2021</v>
      </c>
      <c r="AF2912">
        <v>2021</v>
      </c>
      <c r="AU2912"/>
    </row>
    <row r="2913" spans="1:47" x14ac:dyDescent="0.35">
      <c r="A2913" t="s">
        <v>176</v>
      </c>
      <c r="C2913" t="s">
        <v>149</v>
      </c>
      <c r="D2913" t="s">
        <v>150</v>
      </c>
      <c r="E2913" t="s">
        <v>121</v>
      </c>
      <c r="J2913" t="s">
        <v>5</v>
      </c>
      <c r="K2913" t="s">
        <v>185</v>
      </c>
      <c r="L2913" t="s">
        <v>122</v>
      </c>
      <c r="M2913" s="14">
        <v>44350</v>
      </c>
      <c r="N2913" s="14">
        <v>44356</v>
      </c>
      <c r="P2913">
        <v>11348.3</v>
      </c>
      <c r="X2913" t="s">
        <v>119</v>
      </c>
      <c r="Y2913">
        <v>6</v>
      </c>
      <c r="Z2913">
        <v>6</v>
      </c>
      <c r="AA2913">
        <v>2021</v>
      </c>
      <c r="AB2913">
        <v>0</v>
      </c>
      <c r="AC2913" t="s">
        <v>8</v>
      </c>
      <c r="AD2913" t="s">
        <v>8</v>
      </c>
      <c r="AE2913">
        <v>2021</v>
      </c>
      <c r="AF2913">
        <v>2021</v>
      </c>
      <c r="AU2913"/>
    </row>
    <row r="2914" spans="1:47" x14ac:dyDescent="0.35">
      <c r="A2914" t="s">
        <v>148</v>
      </c>
      <c r="C2914" t="s">
        <v>149</v>
      </c>
      <c r="D2914" t="s">
        <v>150</v>
      </c>
      <c r="E2914" t="s">
        <v>162</v>
      </c>
      <c r="K2914" t="s">
        <v>185</v>
      </c>
      <c r="L2914" t="s">
        <v>122</v>
      </c>
      <c r="M2914" s="14">
        <v>44356</v>
      </c>
      <c r="N2914" s="14">
        <v>44356</v>
      </c>
      <c r="O2914">
        <v>0</v>
      </c>
      <c r="P2914">
        <v>9911904.7599999998</v>
      </c>
      <c r="R2914">
        <v>2110210000</v>
      </c>
      <c r="S2914">
        <v>161002000</v>
      </c>
      <c r="V2914" t="s">
        <v>148</v>
      </c>
      <c r="W2914" t="s">
        <v>202</v>
      </c>
      <c r="X2914" t="s">
        <v>152</v>
      </c>
      <c r="Y2914">
        <v>6</v>
      </c>
      <c r="Z2914">
        <v>6</v>
      </c>
      <c r="AA2914">
        <v>2021</v>
      </c>
      <c r="AB2914">
        <v>9911904.7599999998</v>
      </c>
      <c r="AC2914" t="s">
        <v>17</v>
      </c>
      <c r="AD2914" t="s">
        <v>72</v>
      </c>
      <c r="AE2914">
        <v>2021</v>
      </c>
      <c r="AF2914">
        <v>2021</v>
      </c>
      <c r="AU2914"/>
    </row>
    <row r="2915" spans="1:47" x14ac:dyDescent="0.35">
      <c r="A2915" t="s">
        <v>191</v>
      </c>
      <c r="C2915" t="s">
        <v>149</v>
      </c>
      <c r="D2915" t="s">
        <v>150</v>
      </c>
      <c r="E2915" t="s">
        <v>121</v>
      </c>
      <c r="G2915" t="s">
        <v>1</v>
      </c>
      <c r="J2915" t="s">
        <v>5</v>
      </c>
      <c r="K2915" t="s">
        <v>185</v>
      </c>
      <c r="L2915" t="s">
        <v>122</v>
      </c>
      <c r="M2915" s="14">
        <v>44356</v>
      </c>
      <c r="N2915" s="14">
        <v>44356</v>
      </c>
      <c r="O2915">
        <v>0</v>
      </c>
      <c r="P2915">
        <v>51904.76</v>
      </c>
      <c r="R2915">
        <v>2220320900</v>
      </c>
      <c r="S2915">
        <v>161002000</v>
      </c>
      <c r="V2915" t="s">
        <v>191</v>
      </c>
      <c r="W2915" t="s">
        <v>202</v>
      </c>
      <c r="X2915" t="s">
        <v>135</v>
      </c>
      <c r="Y2915">
        <v>6</v>
      </c>
      <c r="Z2915">
        <v>6</v>
      </c>
      <c r="AA2915">
        <v>2021</v>
      </c>
      <c r="AB2915">
        <v>-51904.76</v>
      </c>
      <c r="AC2915" t="s">
        <v>17</v>
      </c>
      <c r="AD2915" t="s">
        <v>72</v>
      </c>
      <c r="AE2915">
        <v>2021</v>
      </c>
      <c r="AF2915">
        <v>2021</v>
      </c>
      <c r="AU2915"/>
    </row>
    <row r="2916" spans="1:47" x14ac:dyDescent="0.35">
      <c r="A2916" t="s">
        <v>138</v>
      </c>
      <c r="C2916" t="s">
        <v>149</v>
      </c>
      <c r="D2916" t="s">
        <v>150</v>
      </c>
      <c r="E2916" t="s">
        <v>121</v>
      </c>
      <c r="G2916" t="s">
        <v>1</v>
      </c>
      <c r="J2916" t="s">
        <v>5</v>
      </c>
      <c r="K2916" t="s">
        <v>185</v>
      </c>
      <c r="L2916" t="s">
        <v>122</v>
      </c>
      <c r="M2916" s="14">
        <v>44356</v>
      </c>
      <c r="N2916" s="14">
        <v>44356</v>
      </c>
      <c r="O2916">
        <v>0</v>
      </c>
      <c r="P2916">
        <v>3833333.33</v>
      </c>
      <c r="R2916">
        <v>2220200000</v>
      </c>
      <c r="S2916">
        <v>161002000</v>
      </c>
      <c r="V2916" t="s">
        <v>138</v>
      </c>
      <c r="W2916" t="s">
        <v>202</v>
      </c>
      <c r="X2916" t="s">
        <v>139</v>
      </c>
      <c r="Y2916">
        <v>6</v>
      </c>
      <c r="Z2916">
        <v>6</v>
      </c>
      <c r="AA2916">
        <v>2021</v>
      </c>
      <c r="AB2916">
        <v>-3833333.33</v>
      </c>
      <c r="AC2916" t="s">
        <v>17</v>
      </c>
      <c r="AD2916" t="s">
        <v>72</v>
      </c>
      <c r="AE2916">
        <v>2021</v>
      </c>
      <c r="AF2916">
        <v>2021</v>
      </c>
      <c r="AU2916"/>
    </row>
    <row r="2917" spans="1:47" x14ac:dyDescent="0.35">
      <c r="A2917" t="s">
        <v>133</v>
      </c>
      <c r="C2917" t="s">
        <v>149</v>
      </c>
      <c r="D2917" t="s">
        <v>150</v>
      </c>
      <c r="E2917" t="s">
        <v>121</v>
      </c>
      <c r="G2917" t="s">
        <v>1</v>
      </c>
      <c r="J2917" t="s">
        <v>5</v>
      </c>
      <c r="K2917" t="s">
        <v>185</v>
      </c>
      <c r="L2917" t="s">
        <v>122</v>
      </c>
      <c r="M2917" s="14">
        <v>44356</v>
      </c>
      <c r="N2917" s="14">
        <v>44356</v>
      </c>
      <c r="O2917">
        <v>0</v>
      </c>
      <c r="P2917">
        <v>6000000</v>
      </c>
      <c r="R2917">
        <v>2220110000</v>
      </c>
      <c r="S2917">
        <v>161002000</v>
      </c>
      <c r="V2917" t="s">
        <v>133</v>
      </c>
      <c r="W2917" t="s">
        <v>202</v>
      </c>
      <c r="X2917" t="s">
        <v>134</v>
      </c>
      <c r="Y2917">
        <v>6</v>
      </c>
      <c r="Z2917">
        <v>6</v>
      </c>
      <c r="AA2917">
        <v>2021</v>
      </c>
      <c r="AB2917">
        <v>-6000000</v>
      </c>
      <c r="AC2917" t="s">
        <v>17</v>
      </c>
      <c r="AD2917" t="s">
        <v>72</v>
      </c>
      <c r="AE2917">
        <v>2021</v>
      </c>
      <c r="AF2917">
        <v>2021</v>
      </c>
      <c r="AU2917"/>
    </row>
    <row r="2918" spans="1:47" x14ac:dyDescent="0.35">
      <c r="A2918" t="s">
        <v>191</v>
      </c>
      <c r="B2918" t="s">
        <v>45</v>
      </c>
      <c r="C2918" t="s">
        <v>149</v>
      </c>
      <c r="D2918" t="s">
        <v>150</v>
      </c>
      <c r="E2918" t="s">
        <v>121</v>
      </c>
      <c r="G2918" t="s">
        <v>1</v>
      </c>
      <c r="H2918" t="s">
        <v>206</v>
      </c>
      <c r="K2918" t="s">
        <v>185</v>
      </c>
      <c r="L2918" t="s">
        <v>122</v>
      </c>
      <c r="M2918" s="14">
        <v>44357</v>
      </c>
      <c r="N2918" s="14">
        <v>44357</v>
      </c>
      <c r="O2918">
        <v>0</v>
      </c>
      <c r="P2918">
        <v>-16666.669999999998</v>
      </c>
      <c r="R2918">
        <v>2220320900</v>
      </c>
      <c r="S2918">
        <v>161001000</v>
      </c>
      <c r="V2918" t="s">
        <v>191</v>
      </c>
      <c r="W2918" t="s">
        <v>195</v>
      </c>
      <c r="X2918" t="s">
        <v>135</v>
      </c>
      <c r="Y2918">
        <v>6</v>
      </c>
      <c r="Z2918">
        <v>6</v>
      </c>
      <c r="AA2918">
        <v>2021</v>
      </c>
      <c r="AB2918">
        <v>16666.669999999998</v>
      </c>
      <c r="AC2918" t="s">
        <v>17</v>
      </c>
      <c r="AD2918" t="s">
        <v>11</v>
      </c>
      <c r="AE2918">
        <v>2021</v>
      </c>
      <c r="AF2918">
        <v>2021</v>
      </c>
      <c r="AU2918"/>
    </row>
    <row r="2919" spans="1:47" x14ac:dyDescent="0.35">
      <c r="A2919" t="s">
        <v>160</v>
      </c>
      <c r="B2919" t="s">
        <v>25</v>
      </c>
      <c r="C2919" t="s">
        <v>149</v>
      </c>
      <c r="D2919" t="s">
        <v>159</v>
      </c>
      <c r="E2919" t="s">
        <v>162</v>
      </c>
      <c r="G2919" t="s">
        <v>1</v>
      </c>
      <c r="K2919" t="s">
        <v>185</v>
      </c>
      <c r="L2919" t="s">
        <v>122</v>
      </c>
      <c r="M2919" s="14">
        <v>44357</v>
      </c>
      <c r="N2919" s="14">
        <v>44357</v>
      </c>
      <c r="O2919">
        <v>0</v>
      </c>
      <c r="P2919">
        <v>10.210000000000001</v>
      </c>
      <c r="R2919">
        <v>2110672000</v>
      </c>
      <c r="S2919">
        <v>161600000</v>
      </c>
      <c r="V2919" t="s">
        <v>160</v>
      </c>
      <c r="W2919" t="s">
        <v>198</v>
      </c>
      <c r="X2919" t="s">
        <v>161</v>
      </c>
      <c r="Y2919">
        <v>6</v>
      </c>
      <c r="Z2919">
        <v>6</v>
      </c>
      <c r="AA2919">
        <v>2021</v>
      </c>
      <c r="AB2919">
        <v>10.210000000000001</v>
      </c>
      <c r="AC2919" t="s">
        <v>17</v>
      </c>
      <c r="AD2919" t="s">
        <v>72</v>
      </c>
      <c r="AE2919">
        <v>2021</v>
      </c>
      <c r="AF2919">
        <v>2021</v>
      </c>
      <c r="AU2919"/>
    </row>
    <row r="2920" spans="1:47" x14ac:dyDescent="0.35">
      <c r="A2920" t="s">
        <v>138</v>
      </c>
      <c r="B2920" t="s">
        <v>44</v>
      </c>
      <c r="C2920" t="s">
        <v>149</v>
      </c>
      <c r="D2920" t="s">
        <v>150</v>
      </c>
      <c r="E2920" t="s">
        <v>121</v>
      </c>
      <c r="G2920" t="s">
        <v>1</v>
      </c>
      <c r="H2920" t="s">
        <v>206</v>
      </c>
      <c r="K2920" t="s">
        <v>185</v>
      </c>
      <c r="L2920" t="s">
        <v>122</v>
      </c>
      <c r="M2920" s="14">
        <v>44357</v>
      </c>
      <c r="N2920" s="14">
        <v>44357</v>
      </c>
      <c r="O2920">
        <v>0</v>
      </c>
      <c r="P2920">
        <v>-3833333.33</v>
      </c>
      <c r="R2920">
        <v>2220200000</v>
      </c>
      <c r="S2920">
        <v>161001000</v>
      </c>
      <c r="V2920" t="s">
        <v>138</v>
      </c>
      <c r="W2920" t="s">
        <v>195</v>
      </c>
      <c r="X2920" t="s">
        <v>139</v>
      </c>
      <c r="Y2920">
        <v>6</v>
      </c>
      <c r="Z2920">
        <v>6</v>
      </c>
      <c r="AA2920">
        <v>2021</v>
      </c>
      <c r="AB2920">
        <v>3833333.33</v>
      </c>
      <c r="AC2920" t="s">
        <v>17</v>
      </c>
      <c r="AD2920" t="s">
        <v>11</v>
      </c>
      <c r="AE2920">
        <v>2021</v>
      </c>
      <c r="AF2920">
        <v>2021</v>
      </c>
      <c r="AU2920"/>
    </row>
    <row r="2921" spans="1:47" x14ac:dyDescent="0.35">
      <c r="A2921" t="s">
        <v>160</v>
      </c>
      <c r="B2921" t="s">
        <v>26</v>
      </c>
      <c r="C2921" t="s">
        <v>149</v>
      </c>
      <c r="D2921" t="s">
        <v>159</v>
      </c>
      <c r="E2921" t="s">
        <v>162</v>
      </c>
      <c r="G2921" t="s">
        <v>1</v>
      </c>
      <c r="K2921" t="s">
        <v>185</v>
      </c>
      <c r="L2921" t="s">
        <v>122</v>
      </c>
      <c r="M2921" s="14">
        <v>44357</v>
      </c>
      <c r="N2921" s="14">
        <v>44357</v>
      </c>
      <c r="O2921">
        <v>0</v>
      </c>
      <c r="P2921">
        <v>792.65</v>
      </c>
      <c r="R2921">
        <v>2110672000</v>
      </c>
      <c r="S2921">
        <v>161016000</v>
      </c>
      <c r="V2921" t="s">
        <v>160</v>
      </c>
      <c r="W2921" t="s">
        <v>201</v>
      </c>
      <c r="X2921" t="s">
        <v>161</v>
      </c>
      <c r="Y2921">
        <v>6</v>
      </c>
      <c r="Z2921">
        <v>6</v>
      </c>
      <c r="AA2921">
        <v>2021</v>
      </c>
      <c r="AB2921">
        <v>792.65</v>
      </c>
      <c r="AC2921" t="s">
        <v>17</v>
      </c>
      <c r="AD2921" t="s">
        <v>72</v>
      </c>
      <c r="AE2921">
        <v>2021</v>
      </c>
      <c r="AF2921">
        <v>2021</v>
      </c>
      <c r="AU2921"/>
    </row>
    <row r="2922" spans="1:47" x14ac:dyDescent="0.35">
      <c r="A2922" t="s">
        <v>138</v>
      </c>
      <c r="B2922" t="s">
        <v>27</v>
      </c>
      <c r="C2922" t="s">
        <v>149</v>
      </c>
      <c r="D2922" t="s">
        <v>150</v>
      </c>
      <c r="E2922" t="s">
        <v>121</v>
      </c>
      <c r="G2922" t="s">
        <v>1</v>
      </c>
      <c r="H2922" t="s">
        <v>206</v>
      </c>
      <c r="K2922" t="s">
        <v>185</v>
      </c>
      <c r="L2922" t="s">
        <v>122</v>
      </c>
      <c r="M2922" s="14">
        <v>44357</v>
      </c>
      <c r="N2922" s="14">
        <v>44357</v>
      </c>
      <c r="O2922">
        <v>0</v>
      </c>
      <c r="P2922">
        <v>-2.86</v>
      </c>
      <c r="R2922">
        <v>2220200000</v>
      </c>
      <c r="S2922">
        <v>161002000</v>
      </c>
      <c r="V2922" t="s">
        <v>138</v>
      </c>
      <c r="W2922" t="s">
        <v>202</v>
      </c>
      <c r="X2922" t="s">
        <v>139</v>
      </c>
      <c r="Y2922">
        <v>6</v>
      </c>
      <c r="Z2922">
        <v>6</v>
      </c>
      <c r="AA2922">
        <v>2021</v>
      </c>
      <c r="AB2922">
        <v>2.86</v>
      </c>
      <c r="AC2922" t="s">
        <v>17</v>
      </c>
      <c r="AD2922" t="s">
        <v>11</v>
      </c>
      <c r="AE2922">
        <v>2021</v>
      </c>
      <c r="AF2922">
        <v>2021</v>
      </c>
      <c r="AU2922"/>
    </row>
    <row r="2923" spans="1:47" x14ac:dyDescent="0.35">
      <c r="A2923" t="s">
        <v>160</v>
      </c>
      <c r="B2923" t="s">
        <v>26</v>
      </c>
      <c r="C2923" t="s">
        <v>149</v>
      </c>
      <c r="D2923" t="s">
        <v>159</v>
      </c>
      <c r="E2923" t="s">
        <v>162</v>
      </c>
      <c r="G2923" t="s">
        <v>1</v>
      </c>
      <c r="K2923" t="s">
        <v>185</v>
      </c>
      <c r="L2923" t="s">
        <v>122</v>
      </c>
      <c r="M2923" s="14">
        <v>44357</v>
      </c>
      <c r="N2923" s="14">
        <v>44357</v>
      </c>
      <c r="O2923">
        <v>0</v>
      </c>
      <c r="P2923">
        <v>120.88</v>
      </c>
      <c r="R2923">
        <v>2110672000</v>
      </c>
      <c r="S2923">
        <v>161021000</v>
      </c>
      <c r="V2923" t="s">
        <v>160</v>
      </c>
      <c r="W2923" t="s">
        <v>215</v>
      </c>
      <c r="X2923" t="s">
        <v>161</v>
      </c>
      <c r="Y2923">
        <v>6</v>
      </c>
      <c r="Z2923">
        <v>6</v>
      </c>
      <c r="AA2923">
        <v>2021</v>
      </c>
      <c r="AB2923">
        <v>120.88</v>
      </c>
      <c r="AC2923" t="s">
        <v>17</v>
      </c>
      <c r="AD2923" t="s">
        <v>72</v>
      </c>
      <c r="AE2923">
        <v>2021</v>
      </c>
      <c r="AF2923">
        <v>2021</v>
      </c>
      <c r="AU2923"/>
    </row>
    <row r="2924" spans="1:47" x14ac:dyDescent="0.35">
      <c r="A2924" t="s">
        <v>160</v>
      </c>
      <c r="B2924" t="s">
        <v>26</v>
      </c>
      <c r="C2924" t="s">
        <v>149</v>
      </c>
      <c r="D2924" t="s">
        <v>159</v>
      </c>
      <c r="E2924" t="s">
        <v>162</v>
      </c>
      <c r="G2924" t="s">
        <v>1</v>
      </c>
      <c r="K2924" t="s">
        <v>185</v>
      </c>
      <c r="L2924" t="s">
        <v>122</v>
      </c>
      <c r="M2924" s="14">
        <v>44357</v>
      </c>
      <c r="N2924" s="14">
        <v>44357</v>
      </c>
      <c r="O2924">
        <v>0</v>
      </c>
      <c r="P2924">
        <v>242.13</v>
      </c>
      <c r="R2924">
        <v>2110672000</v>
      </c>
      <c r="S2924">
        <v>162600000</v>
      </c>
      <c r="V2924" t="s">
        <v>160</v>
      </c>
      <c r="W2924" t="s">
        <v>196</v>
      </c>
      <c r="X2924" t="s">
        <v>161</v>
      </c>
      <c r="Y2924">
        <v>6</v>
      </c>
      <c r="Z2924">
        <v>6</v>
      </c>
      <c r="AA2924">
        <v>2021</v>
      </c>
      <c r="AB2924">
        <v>242.13</v>
      </c>
      <c r="AC2924" t="s">
        <v>17</v>
      </c>
      <c r="AD2924" t="s">
        <v>72</v>
      </c>
      <c r="AE2924">
        <v>2021</v>
      </c>
      <c r="AF2924">
        <v>2021</v>
      </c>
      <c r="AU2924"/>
    </row>
    <row r="2925" spans="1:47" x14ac:dyDescent="0.35">
      <c r="A2925" t="s">
        <v>193</v>
      </c>
      <c r="B2925" t="s">
        <v>29</v>
      </c>
      <c r="C2925" t="s">
        <v>149</v>
      </c>
      <c r="D2925" t="s">
        <v>159</v>
      </c>
      <c r="E2925" t="s">
        <v>162</v>
      </c>
      <c r="G2925" t="s">
        <v>1</v>
      </c>
      <c r="K2925" t="s">
        <v>185</v>
      </c>
      <c r="L2925" t="s">
        <v>122</v>
      </c>
      <c r="M2925" s="14">
        <v>44357</v>
      </c>
      <c r="N2925" s="14">
        <v>44357</v>
      </c>
      <c r="O2925">
        <v>0</v>
      </c>
      <c r="P2925">
        <v>45.24</v>
      </c>
      <c r="R2925">
        <v>2110700000</v>
      </c>
      <c r="S2925">
        <v>161900000</v>
      </c>
      <c r="V2925" t="s">
        <v>193</v>
      </c>
      <c r="W2925" t="s">
        <v>199</v>
      </c>
      <c r="X2925" t="s">
        <v>161</v>
      </c>
      <c r="Y2925">
        <v>6</v>
      </c>
      <c r="Z2925">
        <v>6</v>
      </c>
      <c r="AA2925">
        <v>2021</v>
      </c>
      <c r="AB2925">
        <v>45.24</v>
      </c>
      <c r="AC2925" t="s">
        <v>17</v>
      </c>
      <c r="AD2925" t="s">
        <v>72</v>
      </c>
      <c r="AE2925">
        <v>2021</v>
      </c>
      <c r="AF2925">
        <v>2021</v>
      </c>
      <c r="AU2925"/>
    </row>
    <row r="2926" spans="1:47" x14ac:dyDescent="0.35">
      <c r="A2926" t="s">
        <v>188</v>
      </c>
      <c r="B2926" t="s">
        <v>31</v>
      </c>
      <c r="C2926" t="s">
        <v>149</v>
      </c>
      <c r="D2926" t="s">
        <v>159</v>
      </c>
      <c r="E2926" t="s">
        <v>162</v>
      </c>
      <c r="G2926" t="s">
        <v>1</v>
      </c>
      <c r="K2926" t="s">
        <v>185</v>
      </c>
      <c r="L2926" t="s">
        <v>122</v>
      </c>
      <c r="M2926" s="14">
        <v>44357</v>
      </c>
      <c r="N2926" s="14">
        <v>44357</v>
      </c>
      <c r="O2926">
        <v>0</v>
      </c>
      <c r="P2926">
        <v>15.86</v>
      </c>
      <c r="R2926">
        <v>2111070000</v>
      </c>
      <c r="S2926">
        <v>160000000</v>
      </c>
      <c r="V2926" t="s">
        <v>188</v>
      </c>
      <c r="W2926" t="s">
        <v>186</v>
      </c>
      <c r="X2926" t="s">
        <v>190</v>
      </c>
      <c r="Y2926">
        <v>6</v>
      </c>
      <c r="Z2926">
        <v>6</v>
      </c>
      <c r="AA2926">
        <v>2021</v>
      </c>
      <c r="AB2926">
        <v>15.86</v>
      </c>
      <c r="AC2926" t="s">
        <v>17</v>
      </c>
      <c r="AD2926" t="s">
        <v>72</v>
      </c>
      <c r="AE2926">
        <v>2021</v>
      </c>
      <c r="AF2926">
        <v>2021</v>
      </c>
      <c r="AU2926"/>
    </row>
    <row r="2927" spans="1:47" x14ac:dyDescent="0.35">
      <c r="A2927" t="s">
        <v>193</v>
      </c>
      <c r="B2927" t="s">
        <v>29</v>
      </c>
      <c r="C2927" t="s">
        <v>149</v>
      </c>
      <c r="D2927" t="s">
        <v>159</v>
      </c>
      <c r="E2927" t="s">
        <v>162</v>
      </c>
      <c r="G2927" t="s">
        <v>1</v>
      </c>
      <c r="K2927" t="s">
        <v>185</v>
      </c>
      <c r="L2927" t="s">
        <v>122</v>
      </c>
      <c r="M2927" s="14">
        <v>44357</v>
      </c>
      <c r="N2927" s="14">
        <v>44357</v>
      </c>
      <c r="O2927">
        <v>0</v>
      </c>
      <c r="P2927">
        <v>153.9</v>
      </c>
      <c r="R2927">
        <v>2110700000</v>
      </c>
      <c r="S2927">
        <v>161020000</v>
      </c>
      <c r="V2927" t="s">
        <v>193</v>
      </c>
      <c r="W2927" t="s">
        <v>194</v>
      </c>
      <c r="X2927" t="s">
        <v>161</v>
      </c>
      <c r="Y2927">
        <v>6</v>
      </c>
      <c r="Z2927">
        <v>6</v>
      </c>
      <c r="AA2927">
        <v>2021</v>
      </c>
      <c r="AB2927">
        <v>153.9</v>
      </c>
      <c r="AC2927" t="s">
        <v>17</v>
      </c>
      <c r="AD2927" t="s">
        <v>72</v>
      </c>
      <c r="AE2927">
        <v>2021</v>
      </c>
      <c r="AF2927">
        <v>2021</v>
      </c>
      <c r="AU2927"/>
    </row>
    <row r="2928" spans="1:47" x14ac:dyDescent="0.35">
      <c r="A2928" t="s">
        <v>160</v>
      </c>
      <c r="B2928" t="s">
        <v>25</v>
      </c>
      <c r="C2928" t="s">
        <v>149</v>
      </c>
      <c r="D2928" t="s">
        <v>159</v>
      </c>
      <c r="E2928" t="s">
        <v>162</v>
      </c>
      <c r="G2928" t="s">
        <v>1</v>
      </c>
      <c r="K2928" t="s">
        <v>185</v>
      </c>
      <c r="L2928" t="s">
        <v>122</v>
      </c>
      <c r="M2928" s="14">
        <v>44357</v>
      </c>
      <c r="N2928" s="14">
        <v>44357</v>
      </c>
      <c r="O2928">
        <v>0</v>
      </c>
      <c r="P2928">
        <v>253.41</v>
      </c>
      <c r="R2928">
        <v>2110672000</v>
      </c>
      <c r="S2928">
        <v>161300000</v>
      </c>
      <c r="V2928" t="s">
        <v>160</v>
      </c>
      <c r="W2928" t="s">
        <v>192</v>
      </c>
      <c r="X2928" t="s">
        <v>161</v>
      </c>
      <c r="Y2928">
        <v>6</v>
      </c>
      <c r="Z2928">
        <v>6</v>
      </c>
      <c r="AA2928">
        <v>2021</v>
      </c>
      <c r="AB2928">
        <v>253.41</v>
      </c>
      <c r="AC2928" t="s">
        <v>17</v>
      </c>
      <c r="AD2928" t="s">
        <v>72</v>
      </c>
      <c r="AE2928">
        <v>2021</v>
      </c>
      <c r="AF2928">
        <v>2021</v>
      </c>
      <c r="AU2928"/>
    </row>
    <row r="2929" spans="1:47" x14ac:dyDescent="0.35">
      <c r="A2929" t="s">
        <v>130</v>
      </c>
      <c r="C2929" t="s">
        <v>149</v>
      </c>
      <c r="D2929" t="s">
        <v>150</v>
      </c>
      <c r="E2929" t="s">
        <v>121</v>
      </c>
      <c r="J2929" t="s">
        <v>5</v>
      </c>
      <c r="K2929" t="s">
        <v>185</v>
      </c>
      <c r="L2929" t="s">
        <v>122</v>
      </c>
      <c r="M2929" s="14">
        <v>44350</v>
      </c>
      <c r="N2929" s="14">
        <v>44357</v>
      </c>
      <c r="P2929">
        <v>26147.61</v>
      </c>
      <c r="X2929" t="s">
        <v>119</v>
      </c>
      <c r="Y2929">
        <v>6</v>
      </c>
      <c r="Z2929">
        <v>6</v>
      </c>
      <c r="AA2929">
        <v>2021</v>
      </c>
      <c r="AB2929">
        <v>0</v>
      </c>
      <c r="AC2929" t="s">
        <v>8</v>
      </c>
      <c r="AD2929" t="s">
        <v>8</v>
      </c>
      <c r="AE2929">
        <v>2021</v>
      </c>
      <c r="AF2929">
        <v>2021</v>
      </c>
      <c r="AU2929"/>
    </row>
    <row r="2930" spans="1:47" x14ac:dyDescent="0.35">
      <c r="A2930" t="s">
        <v>136</v>
      </c>
      <c r="C2930" t="s">
        <v>149</v>
      </c>
      <c r="D2930" t="s">
        <v>150</v>
      </c>
      <c r="E2930" t="s">
        <v>162</v>
      </c>
      <c r="K2930" t="s">
        <v>185</v>
      </c>
      <c r="L2930" t="s">
        <v>122</v>
      </c>
      <c r="M2930" s="14">
        <v>44357</v>
      </c>
      <c r="N2930" s="14">
        <v>44357</v>
      </c>
      <c r="P2930">
        <v>69592.39</v>
      </c>
      <c r="X2930" t="s">
        <v>137</v>
      </c>
      <c r="Y2930">
        <v>6</v>
      </c>
      <c r="Z2930">
        <v>6</v>
      </c>
      <c r="AA2930">
        <v>2021</v>
      </c>
      <c r="AB2930">
        <v>0</v>
      </c>
      <c r="AC2930" t="s">
        <v>8</v>
      </c>
      <c r="AD2930" t="s">
        <v>8</v>
      </c>
      <c r="AE2930">
        <v>2021</v>
      </c>
      <c r="AF2930">
        <v>2021</v>
      </c>
      <c r="AU2930"/>
    </row>
    <row r="2931" spans="1:47" x14ac:dyDescent="0.35">
      <c r="A2931" t="s">
        <v>126</v>
      </c>
      <c r="C2931" t="s">
        <v>149</v>
      </c>
      <c r="D2931" t="s">
        <v>150</v>
      </c>
      <c r="E2931" t="s">
        <v>121</v>
      </c>
      <c r="I2931" t="s">
        <v>1</v>
      </c>
      <c r="J2931" t="s">
        <v>5</v>
      </c>
      <c r="K2931" t="s">
        <v>185</v>
      </c>
      <c r="L2931" t="s">
        <v>122</v>
      </c>
      <c r="M2931" s="14">
        <v>44350</v>
      </c>
      <c r="N2931" s="14">
        <v>44357</v>
      </c>
      <c r="P2931">
        <v>35355.24</v>
      </c>
      <c r="X2931" t="s">
        <v>127</v>
      </c>
      <c r="Y2931">
        <v>6</v>
      </c>
      <c r="Z2931">
        <v>6</v>
      </c>
      <c r="AA2931">
        <v>2021</v>
      </c>
      <c r="AB2931">
        <v>0</v>
      </c>
      <c r="AC2931" t="s">
        <v>8</v>
      </c>
      <c r="AD2931" t="s">
        <v>8</v>
      </c>
      <c r="AE2931">
        <v>2021</v>
      </c>
      <c r="AF2931">
        <v>2021</v>
      </c>
      <c r="AU2931"/>
    </row>
    <row r="2932" spans="1:47" x14ac:dyDescent="0.35">
      <c r="A2932" t="s">
        <v>175</v>
      </c>
      <c r="C2932" t="s">
        <v>149</v>
      </c>
      <c r="D2932" t="s">
        <v>150</v>
      </c>
      <c r="E2932" t="s">
        <v>121</v>
      </c>
      <c r="J2932" t="s">
        <v>5</v>
      </c>
      <c r="K2932" t="s">
        <v>185</v>
      </c>
      <c r="L2932" t="s">
        <v>122</v>
      </c>
      <c r="M2932" s="14">
        <v>44350</v>
      </c>
      <c r="N2932" s="14">
        <v>44357</v>
      </c>
      <c r="P2932">
        <v>8089.54</v>
      </c>
      <c r="X2932" t="s">
        <v>119</v>
      </c>
      <c r="Y2932">
        <v>6</v>
      </c>
      <c r="Z2932">
        <v>6</v>
      </c>
      <c r="AA2932">
        <v>2021</v>
      </c>
      <c r="AB2932">
        <v>0</v>
      </c>
      <c r="AC2932" t="s">
        <v>8</v>
      </c>
      <c r="AD2932" t="s">
        <v>8</v>
      </c>
      <c r="AE2932">
        <v>2021</v>
      </c>
      <c r="AF2932">
        <v>2021</v>
      </c>
      <c r="AU2932"/>
    </row>
    <row r="2933" spans="1:47" x14ac:dyDescent="0.35">
      <c r="A2933" t="s">
        <v>160</v>
      </c>
      <c r="B2933" t="s">
        <v>35</v>
      </c>
      <c r="C2933" t="s">
        <v>149</v>
      </c>
      <c r="D2933" t="s">
        <v>159</v>
      </c>
      <c r="E2933" t="s">
        <v>162</v>
      </c>
      <c r="G2933" t="s">
        <v>1</v>
      </c>
      <c r="K2933" t="s">
        <v>185</v>
      </c>
      <c r="L2933" t="s">
        <v>122</v>
      </c>
      <c r="M2933" s="14">
        <v>44357</v>
      </c>
      <c r="N2933" s="14">
        <v>44357</v>
      </c>
      <c r="O2933">
        <v>0</v>
      </c>
      <c r="P2933">
        <v>515.74</v>
      </c>
      <c r="R2933">
        <v>2110672000</v>
      </c>
      <c r="S2933">
        <v>162700000</v>
      </c>
      <c r="V2933" t="s">
        <v>160</v>
      </c>
      <c r="W2933" t="s">
        <v>200</v>
      </c>
      <c r="X2933" t="s">
        <v>161</v>
      </c>
      <c r="Y2933">
        <v>6</v>
      </c>
      <c r="Z2933">
        <v>6</v>
      </c>
      <c r="AA2933">
        <v>2021</v>
      </c>
      <c r="AB2933">
        <v>515.74</v>
      </c>
      <c r="AC2933" t="s">
        <v>17</v>
      </c>
      <c r="AD2933" t="s">
        <v>72</v>
      </c>
      <c r="AE2933">
        <v>2021</v>
      </c>
      <c r="AF2933">
        <v>2021</v>
      </c>
      <c r="AU2933"/>
    </row>
    <row r="2934" spans="1:47" x14ac:dyDescent="0.35">
      <c r="A2934" t="s">
        <v>160</v>
      </c>
      <c r="B2934" t="s">
        <v>26</v>
      </c>
      <c r="C2934" t="s">
        <v>149</v>
      </c>
      <c r="D2934" t="s">
        <v>159</v>
      </c>
      <c r="E2934" t="s">
        <v>162</v>
      </c>
      <c r="G2934" t="s">
        <v>1</v>
      </c>
      <c r="K2934" t="s">
        <v>185</v>
      </c>
      <c r="L2934" t="s">
        <v>122</v>
      </c>
      <c r="M2934" s="14">
        <v>44357</v>
      </c>
      <c r="N2934" s="14">
        <v>44357</v>
      </c>
      <c r="O2934">
        <v>0</v>
      </c>
      <c r="P2934">
        <v>466.4</v>
      </c>
      <c r="R2934">
        <v>2110672000</v>
      </c>
      <c r="S2934">
        <v>162700000</v>
      </c>
      <c r="V2934" t="s">
        <v>160</v>
      </c>
      <c r="W2934" t="s">
        <v>200</v>
      </c>
      <c r="X2934" t="s">
        <v>161</v>
      </c>
      <c r="Y2934">
        <v>6</v>
      </c>
      <c r="Z2934">
        <v>6</v>
      </c>
      <c r="AA2934">
        <v>2021</v>
      </c>
      <c r="AB2934">
        <v>466.4</v>
      </c>
      <c r="AC2934" t="s">
        <v>17</v>
      </c>
      <c r="AD2934" t="s">
        <v>72</v>
      </c>
      <c r="AE2934">
        <v>2021</v>
      </c>
      <c r="AF2934">
        <v>2021</v>
      </c>
      <c r="AU2934"/>
    </row>
    <row r="2935" spans="1:47" x14ac:dyDescent="0.35">
      <c r="A2935" t="s">
        <v>160</v>
      </c>
      <c r="B2935" t="s">
        <v>26</v>
      </c>
      <c r="C2935" t="s">
        <v>149</v>
      </c>
      <c r="D2935" t="s">
        <v>159</v>
      </c>
      <c r="E2935" t="s">
        <v>162</v>
      </c>
      <c r="G2935" t="s">
        <v>1</v>
      </c>
      <c r="K2935" t="s">
        <v>185</v>
      </c>
      <c r="L2935" t="s">
        <v>122</v>
      </c>
      <c r="M2935" s="14">
        <v>44357</v>
      </c>
      <c r="N2935" s="14">
        <v>44357</v>
      </c>
      <c r="O2935">
        <v>0</v>
      </c>
      <c r="P2935">
        <v>193.7</v>
      </c>
      <c r="R2935">
        <v>2110672000</v>
      </c>
      <c r="S2935">
        <v>162600000</v>
      </c>
      <c r="V2935" t="s">
        <v>160</v>
      </c>
      <c r="W2935" t="s">
        <v>196</v>
      </c>
      <c r="X2935" t="s">
        <v>161</v>
      </c>
      <c r="Y2935">
        <v>6</v>
      </c>
      <c r="Z2935">
        <v>6</v>
      </c>
      <c r="AA2935">
        <v>2021</v>
      </c>
      <c r="AB2935">
        <v>193.7</v>
      </c>
      <c r="AC2935" t="s">
        <v>17</v>
      </c>
      <c r="AD2935" t="s">
        <v>72</v>
      </c>
      <c r="AE2935">
        <v>2021</v>
      </c>
      <c r="AF2935">
        <v>2021</v>
      </c>
      <c r="AU2935"/>
    </row>
    <row r="2936" spans="1:47" x14ac:dyDescent="0.35">
      <c r="A2936" t="s">
        <v>160</v>
      </c>
      <c r="B2936" t="s">
        <v>26</v>
      </c>
      <c r="C2936" t="s">
        <v>149</v>
      </c>
      <c r="D2936" t="s">
        <v>159</v>
      </c>
      <c r="E2936" t="s">
        <v>162</v>
      </c>
      <c r="G2936" t="s">
        <v>1</v>
      </c>
      <c r="K2936" t="s">
        <v>185</v>
      </c>
      <c r="L2936" t="s">
        <v>122</v>
      </c>
      <c r="M2936" s="14">
        <v>44357</v>
      </c>
      <c r="N2936" s="14">
        <v>44357</v>
      </c>
      <c r="O2936">
        <v>0</v>
      </c>
      <c r="P2936">
        <v>248.57</v>
      </c>
      <c r="R2936">
        <v>2110672000</v>
      </c>
      <c r="S2936">
        <v>161011000</v>
      </c>
      <c r="V2936" t="s">
        <v>160</v>
      </c>
      <c r="W2936" t="s">
        <v>231</v>
      </c>
      <c r="X2936" t="s">
        <v>161</v>
      </c>
      <c r="Y2936">
        <v>6</v>
      </c>
      <c r="Z2936">
        <v>6</v>
      </c>
      <c r="AA2936">
        <v>2021</v>
      </c>
      <c r="AB2936">
        <v>248.57</v>
      </c>
      <c r="AC2936" t="s">
        <v>17</v>
      </c>
      <c r="AD2936" t="s">
        <v>72</v>
      </c>
      <c r="AE2936">
        <v>2021</v>
      </c>
      <c r="AF2936">
        <v>2021</v>
      </c>
      <c r="AU2936"/>
    </row>
    <row r="2937" spans="1:47" x14ac:dyDescent="0.35">
      <c r="A2937" t="s">
        <v>133</v>
      </c>
      <c r="B2937" t="s">
        <v>43</v>
      </c>
      <c r="C2937" t="s">
        <v>149</v>
      </c>
      <c r="D2937" t="s">
        <v>150</v>
      </c>
      <c r="E2937" t="s">
        <v>121</v>
      </c>
      <c r="G2937" t="s">
        <v>1</v>
      </c>
      <c r="H2937" t="s">
        <v>206</v>
      </c>
      <c r="K2937" t="s">
        <v>185</v>
      </c>
      <c r="L2937" t="s">
        <v>122</v>
      </c>
      <c r="M2937" s="14">
        <v>44358</v>
      </c>
      <c r="N2937" s="14">
        <v>44358</v>
      </c>
      <c r="O2937">
        <v>0</v>
      </c>
      <c r="P2937">
        <v>-16375.03</v>
      </c>
      <c r="R2937">
        <v>2220130000</v>
      </c>
      <c r="S2937">
        <v>161001000</v>
      </c>
      <c r="V2937" t="s">
        <v>133</v>
      </c>
      <c r="W2937" t="s">
        <v>195</v>
      </c>
      <c r="X2937" t="s">
        <v>134</v>
      </c>
      <c r="Y2937">
        <v>6</v>
      </c>
      <c r="Z2937">
        <v>6</v>
      </c>
      <c r="AA2937">
        <v>2021</v>
      </c>
      <c r="AB2937">
        <v>16375.03</v>
      </c>
      <c r="AC2937" t="s">
        <v>17</v>
      </c>
      <c r="AD2937" t="s">
        <v>247</v>
      </c>
      <c r="AE2937">
        <v>2021</v>
      </c>
      <c r="AF2937">
        <v>2021</v>
      </c>
      <c r="AU2937"/>
    </row>
    <row r="2938" spans="1:47" x14ac:dyDescent="0.35">
      <c r="A2938" t="s">
        <v>133</v>
      </c>
      <c r="B2938" t="s">
        <v>42</v>
      </c>
      <c r="C2938" t="s">
        <v>149</v>
      </c>
      <c r="D2938" t="s">
        <v>150</v>
      </c>
      <c r="E2938" t="s">
        <v>121</v>
      </c>
      <c r="G2938" t="s">
        <v>1</v>
      </c>
      <c r="H2938" t="s">
        <v>206</v>
      </c>
      <c r="K2938" t="s">
        <v>185</v>
      </c>
      <c r="L2938" t="s">
        <v>122</v>
      </c>
      <c r="M2938" s="14">
        <v>44358</v>
      </c>
      <c r="N2938" s="14">
        <v>44358</v>
      </c>
      <c r="O2938">
        <v>0</v>
      </c>
      <c r="P2938">
        <v>-23899.33</v>
      </c>
      <c r="R2938">
        <v>2220120000</v>
      </c>
      <c r="S2938">
        <v>161001000</v>
      </c>
      <c r="V2938" t="s">
        <v>133</v>
      </c>
      <c r="W2938" t="s">
        <v>195</v>
      </c>
      <c r="X2938" t="s">
        <v>134</v>
      </c>
      <c r="Y2938">
        <v>6</v>
      </c>
      <c r="Z2938">
        <v>6</v>
      </c>
      <c r="AA2938">
        <v>2021</v>
      </c>
      <c r="AB2938">
        <v>23899.33</v>
      </c>
      <c r="AC2938" t="s">
        <v>17</v>
      </c>
      <c r="AD2938" t="s">
        <v>247</v>
      </c>
      <c r="AE2938">
        <v>2021</v>
      </c>
      <c r="AF2938">
        <v>2021</v>
      </c>
      <c r="AU2938"/>
    </row>
    <row r="2939" spans="1:47" x14ac:dyDescent="0.35">
      <c r="A2939" t="s">
        <v>160</v>
      </c>
      <c r="B2939" t="s">
        <v>25</v>
      </c>
      <c r="C2939" t="s">
        <v>149</v>
      </c>
      <c r="D2939" t="s">
        <v>159</v>
      </c>
      <c r="E2939" t="s">
        <v>162</v>
      </c>
      <c r="G2939" t="s">
        <v>1</v>
      </c>
      <c r="K2939" t="s">
        <v>185</v>
      </c>
      <c r="L2939" t="s">
        <v>122</v>
      </c>
      <c r="M2939" s="14">
        <v>44358</v>
      </c>
      <c r="N2939" s="14">
        <v>44358</v>
      </c>
      <c r="O2939">
        <v>0</v>
      </c>
      <c r="P2939">
        <v>6.96</v>
      </c>
      <c r="R2939">
        <v>2110672000</v>
      </c>
      <c r="S2939">
        <v>161600000</v>
      </c>
      <c r="V2939" t="s">
        <v>160</v>
      </c>
      <c r="W2939" t="s">
        <v>198</v>
      </c>
      <c r="X2939" t="s">
        <v>161</v>
      </c>
      <c r="Y2939">
        <v>6</v>
      </c>
      <c r="Z2939">
        <v>6</v>
      </c>
      <c r="AA2939">
        <v>2021</v>
      </c>
      <c r="AB2939">
        <v>6.96</v>
      </c>
      <c r="AC2939" t="s">
        <v>17</v>
      </c>
      <c r="AD2939" t="s">
        <v>72</v>
      </c>
      <c r="AE2939">
        <v>2021</v>
      </c>
      <c r="AF2939">
        <v>2021</v>
      </c>
      <c r="AU2939"/>
    </row>
    <row r="2940" spans="1:47" x14ac:dyDescent="0.35">
      <c r="A2940" t="s">
        <v>133</v>
      </c>
      <c r="B2940" t="s">
        <v>41</v>
      </c>
      <c r="C2940" t="s">
        <v>149</v>
      </c>
      <c r="D2940" t="s">
        <v>150</v>
      </c>
      <c r="E2940" t="s">
        <v>121</v>
      </c>
      <c r="G2940" t="s">
        <v>1</v>
      </c>
      <c r="H2940" t="s">
        <v>206</v>
      </c>
      <c r="K2940" t="s">
        <v>185</v>
      </c>
      <c r="L2940" t="s">
        <v>122</v>
      </c>
      <c r="M2940" s="14">
        <v>44358</v>
      </c>
      <c r="N2940" s="14">
        <v>44358</v>
      </c>
      <c r="O2940">
        <v>0</v>
      </c>
      <c r="P2940">
        <v>-4225991.34</v>
      </c>
      <c r="R2940">
        <v>2220110000</v>
      </c>
      <c r="S2940">
        <v>161001000</v>
      </c>
      <c r="V2940" t="s">
        <v>133</v>
      </c>
      <c r="W2940" t="s">
        <v>195</v>
      </c>
      <c r="X2940" t="s">
        <v>134</v>
      </c>
      <c r="Y2940">
        <v>6</v>
      </c>
      <c r="Z2940">
        <v>6</v>
      </c>
      <c r="AA2940">
        <v>2021</v>
      </c>
      <c r="AB2940">
        <v>4225991.34</v>
      </c>
      <c r="AC2940" t="s">
        <v>17</v>
      </c>
      <c r="AD2940" t="s">
        <v>247</v>
      </c>
      <c r="AE2940">
        <v>2021</v>
      </c>
      <c r="AF2940">
        <v>2021</v>
      </c>
      <c r="AU2940"/>
    </row>
    <row r="2941" spans="1:47" x14ac:dyDescent="0.35">
      <c r="A2941" t="s">
        <v>160</v>
      </c>
      <c r="B2941" t="s">
        <v>25</v>
      </c>
      <c r="C2941" t="s">
        <v>149</v>
      </c>
      <c r="D2941" t="s">
        <v>159</v>
      </c>
      <c r="E2941" t="s">
        <v>162</v>
      </c>
      <c r="G2941" t="s">
        <v>1</v>
      </c>
      <c r="K2941" t="s">
        <v>185</v>
      </c>
      <c r="L2941" t="s">
        <v>122</v>
      </c>
      <c r="M2941" s="14">
        <v>44358</v>
      </c>
      <c r="N2941" s="14">
        <v>44358</v>
      </c>
      <c r="O2941">
        <v>0</v>
      </c>
      <c r="P2941">
        <v>95.24</v>
      </c>
      <c r="R2941">
        <v>2110672000</v>
      </c>
      <c r="S2941">
        <v>161300000</v>
      </c>
      <c r="V2941" t="s">
        <v>160</v>
      </c>
      <c r="W2941" t="s">
        <v>192</v>
      </c>
      <c r="X2941" t="s">
        <v>161</v>
      </c>
      <c r="Y2941">
        <v>6</v>
      </c>
      <c r="Z2941">
        <v>6</v>
      </c>
      <c r="AA2941">
        <v>2021</v>
      </c>
      <c r="AB2941">
        <v>95.24</v>
      </c>
      <c r="AC2941" t="s">
        <v>17</v>
      </c>
      <c r="AD2941" t="s">
        <v>72</v>
      </c>
      <c r="AE2941">
        <v>2021</v>
      </c>
      <c r="AF2941">
        <v>2021</v>
      </c>
      <c r="AU2941"/>
    </row>
    <row r="2942" spans="1:47" x14ac:dyDescent="0.35">
      <c r="A2942" t="s">
        <v>138</v>
      </c>
      <c r="B2942" t="s">
        <v>41</v>
      </c>
      <c r="C2942" t="s">
        <v>149</v>
      </c>
      <c r="D2942" t="s">
        <v>150</v>
      </c>
      <c r="E2942" t="s">
        <v>121</v>
      </c>
      <c r="G2942" t="s">
        <v>1</v>
      </c>
      <c r="H2942" t="s">
        <v>206</v>
      </c>
      <c r="K2942" t="s">
        <v>185</v>
      </c>
      <c r="L2942" t="s">
        <v>122</v>
      </c>
      <c r="M2942" s="14">
        <v>44358</v>
      </c>
      <c r="N2942" s="14">
        <v>44358</v>
      </c>
      <c r="O2942">
        <v>0</v>
      </c>
      <c r="P2942">
        <v>-350.52</v>
      </c>
      <c r="R2942">
        <v>2220200000</v>
      </c>
      <c r="S2942">
        <v>161001000</v>
      </c>
      <c r="V2942" t="s">
        <v>138</v>
      </c>
      <c r="W2942" t="s">
        <v>195</v>
      </c>
      <c r="X2942" t="s">
        <v>139</v>
      </c>
      <c r="Y2942">
        <v>6</v>
      </c>
      <c r="Z2942">
        <v>6</v>
      </c>
      <c r="AA2942">
        <v>2021</v>
      </c>
      <c r="AB2942">
        <v>350.52</v>
      </c>
      <c r="AC2942" t="s">
        <v>17</v>
      </c>
      <c r="AD2942" t="s">
        <v>11</v>
      </c>
      <c r="AE2942">
        <v>2021</v>
      </c>
      <c r="AF2942">
        <v>2021</v>
      </c>
      <c r="AU2942"/>
    </row>
    <row r="2943" spans="1:47" x14ac:dyDescent="0.35">
      <c r="A2943" t="s">
        <v>138</v>
      </c>
      <c r="B2943" t="s">
        <v>42</v>
      </c>
      <c r="C2943" t="s">
        <v>149</v>
      </c>
      <c r="D2943" t="s">
        <v>150</v>
      </c>
      <c r="E2943" t="s">
        <v>121</v>
      </c>
      <c r="G2943" t="s">
        <v>1</v>
      </c>
      <c r="H2943" t="s">
        <v>206</v>
      </c>
      <c r="K2943" t="s">
        <v>185</v>
      </c>
      <c r="L2943" t="s">
        <v>122</v>
      </c>
      <c r="M2943" s="14">
        <v>44358</v>
      </c>
      <c r="N2943" s="14">
        <v>44358</v>
      </c>
      <c r="O2943">
        <v>0</v>
      </c>
      <c r="P2943">
        <v>-600.07000000000005</v>
      </c>
      <c r="R2943">
        <v>2220200000</v>
      </c>
      <c r="S2943">
        <v>161001000</v>
      </c>
      <c r="V2943" t="s">
        <v>138</v>
      </c>
      <c r="W2943" t="s">
        <v>195</v>
      </c>
      <c r="X2943" t="s">
        <v>139</v>
      </c>
      <c r="Y2943">
        <v>6</v>
      </c>
      <c r="Z2943">
        <v>6</v>
      </c>
      <c r="AA2943">
        <v>2021</v>
      </c>
      <c r="AB2943">
        <v>600.07000000000005</v>
      </c>
      <c r="AC2943" t="s">
        <v>17</v>
      </c>
      <c r="AD2943" t="s">
        <v>11</v>
      </c>
      <c r="AE2943">
        <v>2021</v>
      </c>
      <c r="AF2943">
        <v>2021</v>
      </c>
      <c r="AU2943"/>
    </row>
    <row r="2944" spans="1:47" x14ac:dyDescent="0.35">
      <c r="A2944" t="s">
        <v>160</v>
      </c>
      <c r="B2944" t="s">
        <v>25</v>
      </c>
      <c r="C2944" t="s">
        <v>149</v>
      </c>
      <c r="D2944" t="s">
        <v>159</v>
      </c>
      <c r="E2944" t="s">
        <v>162</v>
      </c>
      <c r="G2944" t="s">
        <v>1</v>
      </c>
      <c r="K2944" t="s">
        <v>185</v>
      </c>
      <c r="L2944" t="s">
        <v>122</v>
      </c>
      <c r="M2944" s="14">
        <v>44358</v>
      </c>
      <c r="N2944" s="14">
        <v>44358</v>
      </c>
      <c r="O2944">
        <v>0</v>
      </c>
      <c r="P2944">
        <v>141.88999999999999</v>
      </c>
      <c r="R2944">
        <v>2110672000</v>
      </c>
      <c r="S2944">
        <v>161300000</v>
      </c>
      <c r="V2944" t="s">
        <v>160</v>
      </c>
      <c r="W2944" t="s">
        <v>192</v>
      </c>
      <c r="X2944" t="s">
        <v>161</v>
      </c>
      <c r="Y2944">
        <v>6</v>
      </c>
      <c r="Z2944">
        <v>6</v>
      </c>
      <c r="AA2944">
        <v>2021</v>
      </c>
      <c r="AB2944">
        <v>141.88999999999999</v>
      </c>
      <c r="AC2944" t="s">
        <v>17</v>
      </c>
      <c r="AD2944" t="s">
        <v>72</v>
      </c>
      <c r="AE2944">
        <v>2021</v>
      </c>
      <c r="AF2944">
        <v>2021</v>
      </c>
      <c r="AU2944"/>
    </row>
    <row r="2945" spans="1:47" x14ac:dyDescent="0.35">
      <c r="A2945" t="s">
        <v>238</v>
      </c>
      <c r="B2945" t="s">
        <v>53</v>
      </c>
      <c r="C2945" t="s">
        <v>149</v>
      </c>
      <c r="D2945" t="s">
        <v>150</v>
      </c>
      <c r="E2945" t="s">
        <v>121</v>
      </c>
      <c r="G2945" t="s">
        <v>1</v>
      </c>
      <c r="H2945" t="s">
        <v>206</v>
      </c>
      <c r="K2945" t="s">
        <v>185</v>
      </c>
      <c r="L2945" t="s">
        <v>122</v>
      </c>
      <c r="M2945" s="14">
        <v>44358</v>
      </c>
      <c r="N2945" s="14">
        <v>44358</v>
      </c>
      <c r="O2945">
        <v>0</v>
      </c>
      <c r="P2945">
        <v>-63785.71</v>
      </c>
      <c r="R2945">
        <v>2221517040</v>
      </c>
      <c r="S2945">
        <v>161007000</v>
      </c>
      <c r="V2945" t="s">
        <v>238</v>
      </c>
      <c r="W2945" t="s">
        <v>243</v>
      </c>
      <c r="X2945" t="s">
        <v>119</v>
      </c>
      <c r="Y2945">
        <v>6</v>
      </c>
      <c r="Z2945">
        <v>6</v>
      </c>
      <c r="AA2945">
        <v>2021</v>
      </c>
      <c r="AB2945">
        <v>63785.71</v>
      </c>
      <c r="AC2945" t="s">
        <v>17</v>
      </c>
      <c r="AD2945" t="s">
        <v>11</v>
      </c>
      <c r="AE2945">
        <v>2021</v>
      </c>
      <c r="AF2945">
        <v>2021</v>
      </c>
      <c r="AU2945"/>
    </row>
    <row r="2946" spans="1:47" x14ac:dyDescent="0.35">
      <c r="A2946" t="s">
        <v>193</v>
      </c>
      <c r="B2946" t="s">
        <v>29</v>
      </c>
      <c r="C2946" t="s">
        <v>149</v>
      </c>
      <c r="D2946" t="s">
        <v>159</v>
      </c>
      <c r="E2946" t="s">
        <v>162</v>
      </c>
      <c r="G2946" t="s">
        <v>1</v>
      </c>
      <c r="K2946" t="s">
        <v>185</v>
      </c>
      <c r="L2946" t="s">
        <v>122</v>
      </c>
      <c r="M2946" s="14">
        <v>44358</v>
      </c>
      <c r="N2946" s="14">
        <v>44358</v>
      </c>
      <c r="O2946">
        <v>0</v>
      </c>
      <c r="P2946">
        <v>35.71</v>
      </c>
      <c r="R2946">
        <v>2110700000</v>
      </c>
      <c r="S2946">
        <v>161300000</v>
      </c>
      <c r="V2946" t="s">
        <v>193</v>
      </c>
      <c r="W2946" t="s">
        <v>192</v>
      </c>
      <c r="X2946" t="s">
        <v>161</v>
      </c>
      <c r="Y2946">
        <v>6</v>
      </c>
      <c r="Z2946">
        <v>6</v>
      </c>
      <c r="AA2946">
        <v>2021</v>
      </c>
      <c r="AB2946">
        <v>35.71</v>
      </c>
      <c r="AC2946" t="s">
        <v>17</v>
      </c>
      <c r="AD2946" t="s">
        <v>72</v>
      </c>
      <c r="AE2946">
        <v>2021</v>
      </c>
      <c r="AF2946">
        <v>2021</v>
      </c>
      <c r="AU2946"/>
    </row>
    <row r="2947" spans="1:47" x14ac:dyDescent="0.35">
      <c r="A2947" t="s">
        <v>193</v>
      </c>
      <c r="B2947" t="s">
        <v>29</v>
      </c>
      <c r="C2947" t="s">
        <v>149</v>
      </c>
      <c r="D2947" t="s">
        <v>159</v>
      </c>
      <c r="E2947" t="s">
        <v>162</v>
      </c>
      <c r="G2947" t="s">
        <v>1</v>
      </c>
      <c r="K2947" t="s">
        <v>185</v>
      </c>
      <c r="L2947" t="s">
        <v>122</v>
      </c>
      <c r="M2947" s="14">
        <v>44358</v>
      </c>
      <c r="N2947" s="14">
        <v>44358</v>
      </c>
      <c r="O2947">
        <v>0</v>
      </c>
      <c r="P2947">
        <v>56.43</v>
      </c>
      <c r="R2947">
        <v>2110700000</v>
      </c>
      <c r="S2947">
        <v>161020000</v>
      </c>
      <c r="V2947" t="s">
        <v>193</v>
      </c>
      <c r="W2947" t="s">
        <v>194</v>
      </c>
      <c r="X2947" t="s">
        <v>161</v>
      </c>
      <c r="Y2947">
        <v>6</v>
      </c>
      <c r="Z2947">
        <v>6</v>
      </c>
      <c r="AA2947">
        <v>2021</v>
      </c>
      <c r="AB2947">
        <v>56.43</v>
      </c>
      <c r="AC2947" t="s">
        <v>17</v>
      </c>
      <c r="AD2947" t="s">
        <v>72</v>
      </c>
      <c r="AE2947">
        <v>2021</v>
      </c>
      <c r="AF2947">
        <v>2021</v>
      </c>
      <c r="AU2947"/>
    </row>
    <row r="2948" spans="1:47" x14ac:dyDescent="0.35">
      <c r="A2948" t="s">
        <v>193</v>
      </c>
      <c r="B2948" t="s">
        <v>29</v>
      </c>
      <c r="C2948" t="s">
        <v>149</v>
      </c>
      <c r="D2948" t="s">
        <v>159</v>
      </c>
      <c r="E2948" t="s">
        <v>162</v>
      </c>
      <c r="G2948" t="s">
        <v>1</v>
      </c>
      <c r="K2948" t="s">
        <v>185</v>
      </c>
      <c r="L2948" t="s">
        <v>122</v>
      </c>
      <c r="M2948" s="14">
        <v>44358</v>
      </c>
      <c r="N2948" s="14">
        <v>44358</v>
      </c>
      <c r="O2948">
        <v>0</v>
      </c>
      <c r="P2948">
        <v>649.95000000000005</v>
      </c>
      <c r="R2948">
        <v>2110700000</v>
      </c>
      <c r="S2948">
        <v>161900000</v>
      </c>
      <c r="V2948" t="s">
        <v>193</v>
      </c>
      <c r="W2948" t="s">
        <v>199</v>
      </c>
      <c r="X2948" t="s">
        <v>161</v>
      </c>
      <c r="Y2948">
        <v>6</v>
      </c>
      <c r="Z2948">
        <v>6</v>
      </c>
      <c r="AA2948">
        <v>2021</v>
      </c>
      <c r="AB2948">
        <v>649.95000000000005</v>
      </c>
      <c r="AC2948" t="s">
        <v>17</v>
      </c>
      <c r="AD2948" t="s">
        <v>72</v>
      </c>
      <c r="AE2948">
        <v>2021</v>
      </c>
      <c r="AF2948">
        <v>2021</v>
      </c>
      <c r="AU2948"/>
    </row>
    <row r="2949" spans="1:47" x14ac:dyDescent="0.35">
      <c r="A2949" t="s">
        <v>188</v>
      </c>
      <c r="B2949" t="s">
        <v>31</v>
      </c>
      <c r="C2949" t="s">
        <v>149</v>
      </c>
      <c r="D2949" t="s">
        <v>159</v>
      </c>
      <c r="E2949" t="s">
        <v>162</v>
      </c>
      <c r="G2949" t="s">
        <v>1</v>
      </c>
      <c r="K2949" t="s">
        <v>185</v>
      </c>
      <c r="L2949" t="s">
        <v>122</v>
      </c>
      <c r="M2949" s="14">
        <v>44358</v>
      </c>
      <c r="N2949" s="14">
        <v>44358</v>
      </c>
      <c r="O2949">
        <v>0</v>
      </c>
      <c r="P2949">
        <v>313.52999999999997</v>
      </c>
      <c r="R2949">
        <v>2111070000</v>
      </c>
      <c r="S2949">
        <v>161001000</v>
      </c>
      <c r="V2949" t="s">
        <v>188</v>
      </c>
      <c r="W2949" t="s">
        <v>195</v>
      </c>
      <c r="X2949" t="s">
        <v>190</v>
      </c>
      <c r="Y2949">
        <v>6</v>
      </c>
      <c r="Z2949">
        <v>6</v>
      </c>
      <c r="AA2949">
        <v>2021</v>
      </c>
      <c r="AB2949">
        <v>313.52999999999997</v>
      </c>
      <c r="AC2949" t="s">
        <v>17</v>
      </c>
      <c r="AD2949" t="s">
        <v>72</v>
      </c>
      <c r="AE2949">
        <v>2021</v>
      </c>
      <c r="AF2949">
        <v>2021</v>
      </c>
      <c r="AU2949"/>
    </row>
    <row r="2950" spans="1:47" x14ac:dyDescent="0.35">
      <c r="A2950" t="s">
        <v>188</v>
      </c>
      <c r="B2950" t="s">
        <v>31</v>
      </c>
      <c r="C2950" t="s">
        <v>149</v>
      </c>
      <c r="D2950" t="s">
        <v>159</v>
      </c>
      <c r="E2950" t="s">
        <v>162</v>
      </c>
      <c r="G2950" t="s">
        <v>1</v>
      </c>
      <c r="K2950" t="s">
        <v>185</v>
      </c>
      <c r="L2950" t="s">
        <v>122</v>
      </c>
      <c r="M2950" s="14">
        <v>44358</v>
      </c>
      <c r="N2950" s="14">
        <v>44358</v>
      </c>
      <c r="O2950">
        <v>0</v>
      </c>
      <c r="P2950">
        <v>7.14</v>
      </c>
      <c r="R2950">
        <v>2111070000</v>
      </c>
      <c r="S2950">
        <v>161001000</v>
      </c>
      <c r="V2950" t="s">
        <v>188</v>
      </c>
      <c r="W2950" t="s">
        <v>195</v>
      </c>
      <c r="X2950" t="s">
        <v>190</v>
      </c>
      <c r="Y2950">
        <v>6</v>
      </c>
      <c r="Z2950">
        <v>6</v>
      </c>
      <c r="AA2950">
        <v>2021</v>
      </c>
      <c r="AB2950">
        <v>7.14</v>
      </c>
      <c r="AC2950" t="s">
        <v>17</v>
      </c>
      <c r="AD2950" t="s">
        <v>72</v>
      </c>
      <c r="AE2950">
        <v>2021</v>
      </c>
      <c r="AF2950">
        <v>2021</v>
      </c>
      <c r="AU2950"/>
    </row>
    <row r="2951" spans="1:47" x14ac:dyDescent="0.35">
      <c r="A2951" t="s">
        <v>130</v>
      </c>
      <c r="C2951" t="s">
        <v>149</v>
      </c>
      <c r="D2951" t="s">
        <v>150</v>
      </c>
      <c r="E2951" t="s">
        <v>121</v>
      </c>
      <c r="J2951" t="s">
        <v>5</v>
      </c>
      <c r="K2951" t="s">
        <v>185</v>
      </c>
      <c r="L2951" t="s">
        <v>122</v>
      </c>
      <c r="M2951" s="14">
        <v>44350</v>
      </c>
      <c r="N2951" s="14">
        <v>44358</v>
      </c>
      <c r="P2951">
        <v>9221.6200000000008</v>
      </c>
      <c r="X2951" t="s">
        <v>119</v>
      </c>
      <c r="Y2951">
        <v>6</v>
      </c>
      <c r="Z2951">
        <v>6</v>
      </c>
      <c r="AA2951">
        <v>2021</v>
      </c>
      <c r="AB2951">
        <v>0</v>
      </c>
      <c r="AC2951" t="s">
        <v>8</v>
      </c>
      <c r="AD2951" t="s">
        <v>8</v>
      </c>
      <c r="AE2951">
        <v>2021</v>
      </c>
      <c r="AF2951">
        <v>2021</v>
      </c>
      <c r="AU2951"/>
    </row>
    <row r="2952" spans="1:47" x14ac:dyDescent="0.35">
      <c r="A2952" t="s">
        <v>130</v>
      </c>
      <c r="C2952" t="s">
        <v>149</v>
      </c>
      <c r="D2952" t="s">
        <v>150</v>
      </c>
      <c r="E2952" t="s">
        <v>121</v>
      </c>
      <c r="J2952" t="s">
        <v>5</v>
      </c>
      <c r="K2952" t="s">
        <v>185</v>
      </c>
      <c r="L2952" t="s">
        <v>122</v>
      </c>
      <c r="M2952" s="14">
        <v>44350</v>
      </c>
      <c r="N2952" s="14">
        <v>44358</v>
      </c>
      <c r="P2952">
        <v>32507.96</v>
      </c>
      <c r="X2952" t="s">
        <v>119</v>
      </c>
      <c r="Y2952">
        <v>6</v>
      </c>
      <c r="Z2952">
        <v>6</v>
      </c>
      <c r="AA2952">
        <v>2021</v>
      </c>
      <c r="AB2952">
        <v>0</v>
      </c>
      <c r="AC2952" t="s">
        <v>8</v>
      </c>
      <c r="AD2952" t="s">
        <v>8</v>
      </c>
      <c r="AE2952">
        <v>2021</v>
      </c>
      <c r="AF2952">
        <v>2021</v>
      </c>
      <c r="AU2952"/>
    </row>
    <row r="2953" spans="1:47" x14ac:dyDescent="0.35">
      <c r="A2953" t="s">
        <v>130</v>
      </c>
      <c r="C2953" t="s">
        <v>149</v>
      </c>
      <c r="D2953" t="s">
        <v>150</v>
      </c>
      <c r="E2953" t="s">
        <v>162</v>
      </c>
      <c r="K2953" t="s">
        <v>185</v>
      </c>
      <c r="L2953" t="s">
        <v>122</v>
      </c>
      <c r="M2953" s="14">
        <v>44358</v>
      </c>
      <c r="N2953" s="14">
        <v>44358</v>
      </c>
      <c r="P2953">
        <v>41729.58</v>
      </c>
      <c r="X2953" t="s">
        <v>119</v>
      </c>
      <c r="Y2953">
        <v>6</v>
      </c>
      <c r="Z2953">
        <v>6</v>
      </c>
      <c r="AA2953">
        <v>2021</v>
      </c>
      <c r="AB2953">
        <v>0</v>
      </c>
      <c r="AC2953" t="s">
        <v>8</v>
      </c>
      <c r="AD2953" t="s">
        <v>8</v>
      </c>
      <c r="AE2953">
        <v>2021</v>
      </c>
      <c r="AF2953">
        <v>2021</v>
      </c>
      <c r="AU2953"/>
    </row>
    <row r="2954" spans="1:47" x14ac:dyDescent="0.35">
      <c r="A2954" t="s">
        <v>160</v>
      </c>
      <c r="B2954" t="s">
        <v>28</v>
      </c>
      <c r="C2954" t="s">
        <v>149</v>
      </c>
      <c r="D2954" t="s">
        <v>159</v>
      </c>
      <c r="E2954" t="s">
        <v>162</v>
      </c>
      <c r="G2954" t="s">
        <v>1</v>
      </c>
      <c r="K2954" t="s">
        <v>185</v>
      </c>
      <c r="L2954" t="s">
        <v>122</v>
      </c>
      <c r="M2954" s="14">
        <v>44358</v>
      </c>
      <c r="N2954" s="14">
        <v>44358</v>
      </c>
      <c r="O2954">
        <v>0</v>
      </c>
      <c r="P2954">
        <v>78.83</v>
      </c>
      <c r="R2954">
        <v>2110672000</v>
      </c>
      <c r="S2954">
        <v>161800000</v>
      </c>
      <c r="V2954" t="s">
        <v>160</v>
      </c>
      <c r="W2954" t="s">
        <v>197</v>
      </c>
      <c r="X2954" t="s">
        <v>161</v>
      </c>
      <c r="Y2954">
        <v>6</v>
      </c>
      <c r="Z2954">
        <v>6</v>
      </c>
      <c r="AA2954">
        <v>2021</v>
      </c>
      <c r="AB2954">
        <v>78.83</v>
      </c>
      <c r="AC2954" t="s">
        <v>17</v>
      </c>
      <c r="AD2954" t="s">
        <v>72</v>
      </c>
      <c r="AE2954">
        <v>2021</v>
      </c>
      <c r="AF2954">
        <v>2021</v>
      </c>
      <c r="AU2954"/>
    </row>
    <row r="2955" spans="1:47" x14ac:dyDescent="0.35">
      <c r="A2955" t="s">
        <v>160</v>
      </c>
      <c r="B2955" t="s">
        <v>28</v>
      </c>
      <c r="C2955" t="s">
        <v>149</v>
      </c>
      <c r="D2955" t="s">
        <v>159</v>
      </c>
      <c r="E2955" t="s">
        <v>162</v>
      </c>
      <c r="G2955" t="s">
        <v>1</v>
      </c>
      <c r="K2955" t="s">
        <v>185</v>
      </c>
      <c r="L2955" t="s">
        <v>122</v>
      </c>
      <c r="M2955" s="14">
        <v>44358</v>
      </c>
      <c r="N2955" s="14">
        <v>44358</v>
      </c>
      <c r="O2955">
        <v>0</v>
      </c>
      <c r="P2955">
        <v>49.26</v>
      </c>
      <c r="R2955">
        <v>2110672000</v>
      </c>
      <c r="S2955">
        <v>161800000</v>
      </c>
      <c r="V2955" t="s">
        <v>160</v>
      </c>
      <c r="W2955" t="s">
        <v>197</v>
      </c>
      <c r="X2955" t="s">
        <v>161</v>
      </c>
      <c r="Y2955">
        <v>6</v>
      </c>
      <c r="Z2955">
        <v>6</v>
      </c>
      <c r="AA2955">
        <v>2021</v>
      </c>
      <c r="AB2955">
        <v>49.26</v>
      </c>
      <c r="AC2955" t="s">
        <v>17</v>
      </c>
      <c r="AD2955" t="s">
        <v>72</v>
      </c>
      <c r="AE2955">
        <v>2021</v>
      </c>
      <c r="AF2955">
        <v>2021</v>
      </c>
      <c r="AU2955"/>
    </row>
    <row r="2956" spans="1:47" x14ac:dyDescent="0.35">
      <c r="A2956" t="s">
        <v>133</v>
      </c>
      <c r="B2956" t="s">
        <v>41</v>
      </c>
      <c r="C2956" t="s">
        <v>149</v>
      </c>
      <c r="D2956" t="s">
        <v>150</v>
      </c>
      <c r="E2956" t="s">
        <v>121</v>
      </c>
      <c r="G2956" t="s">
        <v>1</v>
      </c>
      <c r="H2956" t="s">
        <v>206</v>
      </c>
      <c r="K2956" t="s">
        <v>185</v>
      </c>
      <c r="L2956" t="s">
        <v>122</v>
      </c>
      <c r="M2956" s="14">
        <v>44362</v>
      </c>
      <c r="N2956" s="14">
        <v>44362</v>
      </c>
      <c r="O2956">
        <v>0</v>
      </c>
      <c r="P2956">
        <v>-431.15</v>
      </c>
      <c r="R2956">
        <v>2220110000</v>
      </c>
      <c r="S2956">
        <v>161001000</v>
      </c>
      <c r="V2956" t="s">
        <v>133</v>
      </c>
      <c r="W2956" t="s">
        <v>195</v>
      </c>
      <c r="X2956" t="s">
        <v>134</v>
      </c>
      <c r="Y2956">
        <v>6</v>
      </c>
      <c r="Z2956">
        <v>6</v>
      </c>
      <c r="AA2956">
        <v>2021</v>
      </c>
      <c r="AB2956">
        <v>431.15</v>
      </c>
      <c r="AC2956" t="s">
        <v>17</v>
      </c>
      <c r="AD2956" t="s">
        <v>247</v>
      </c>
      <c r="AE2956">
        <v>2021</v>
      </c>
      <c r="AF2956">
        <v>2021</v>
      </c>
      <c r="AU2956"/>
    </row>
    <row r="2957" spans="1:47" x14ac:dyDescent="0.35">
      <c r="A2957" t="s">
        <v>160</v>
      </c>
      <c r="B2957" t="s">
        <v>35</v>
      </c>
      <c r="C2957" t="s">
        <v>149</v>
      </c>
      <c r="D2957" t="s">
        <v>159</v>
      </c>
      <c r="E2957" t="s">
        <v>162</v>
      </c>
      <c r="G2957" t="s">
        <v>1</v>
      </c>
      <c r="K2957" t="s">
        <v>185</v>
      </c>
      <c r="L2957" t="s">
        <v>122</v>
      </c>
      <c r="M2957" s="14">
        <v>44362</v>
      </c>
      <c r="N2957" s="14">
        <v>44362</v>
      </c>
      <c r="O2957">
        <v>0</v>
      </c>
      <c r="P2957">
        <v>37.14</v>
      </c>
      <c r="R2957">
        <v>2110672000</v>
      </c>
      <c r="S2957">
        <v>162800000</v>
      </c>
      <c r="V2957" t="s">
        <v>160</v>
      </c>
      <c r="W2957" t="s">
        <v>204</v>
      </c>
      <c r="X2957" t="s">
        <v>161</v>
      </c>
      <c r="Y2957">
        <v>6</v>
      </c>
      <c r="Z2957">
        <v>6</v>
      </c>
      <c r="AA2957">
        <v>2021</v>
      </c>
      <c r="AB2957">
        <v>37.14</v>
      </c>
      <c r="AC2957" t="s">
        <v>17</v>
      </c>
      <c r="AD2957" t="s">
        <v>72</v>
      </c>
      <c r="AE2957">
        <v>2021</v>
      </c>
      <c r="AF2957">
        <v>2021</v>
      </c>
      <c r="AU2957"/>
    </row>
    <row r="2958" spans="1:47" x14ac:dyDescent="0.35">
      <c r="A2958" t="s">
        <v>160</v>
      </c>
      <c r="B2958" t="s">
        <v>28</v>
      </c>
      <c r="C2958" t="s">
        <v>149</v>
      </c>
      <c r="D2958" t="s">
        <v>159</v>
      </c>
      <c r="E2958" t="s">
        <v>162</v>
      </c>
      <c r="G2958" t="s">
        <v>1</v>
      </c>
      <c r="K2958" t="s">
        <v>185</v>
      </c>
      <c r="L2958" t="s">
        <v>122</v>
      </c>
      <c r="M2958" s="14">
        <v>44362</v>
      </c>
      <c r="N2958" s="14">
        <v>44362</v>
      </c>
      <c r="O2958">
        <v>0</v>
      </c>
      <c r="P2958">
        <v>50.68</v>
      </c>
      <c r="R2958">
        <v>2110672000</v>
      </c>
      <c r="S2958">
        <v>161900000</v>
      </c>
      <c r="V2958" t="s">
        <v>160</v>
      </c>
      <c r="W2958" t="s">
        <v>199</v>
      </c>
      <c r="X2958" t="s">
        <v>161</v>
      </c>
      <c r="Y2958">
        <v>6</v>
      </c>
      <c r="Z2958">
        <v>6</v>
      </c>
      <c r="AA2958">
        <v>2021</v>
      </c>
      <c r="AB2958">
        <v>50.68</v>
      </c>
      <c r="AC2958" t="s">
        <v>17</v>
      </c>
      <c r="AD2958" t="s">
        <v>72</v>
      </c>
      <c r="AE2958">
        <v>2021</v>
      </c>
      <c r="AF2958">
        <v>2021</v>
      </c>
      <c r="AU2958"/>
    </row>
    <row r="2959" spans="1:47" x14ac:dyDescent="0.35">
      <c r="A2959" t="s">
        <v>160</v>
      </c>
      <c r="B2959" t="s">
        <v>26</v>
      </c>
      <c r="C2959" t="s">
        <v>149</v>
      </c>
      <c r="D2959" t="s">
        <v>159</v>
      </c>
      <c r="E2959" t="s">
        <v>162</v>
      </c>
      <c r="G2959" t="s">
        <v>1</v>
      </c>
      <c r="K2959" t="s">
        <v>185</v>
      </c>
      <c r="L2959" t="s">
        <v>122</v>
      </c>
      <c r="M2959" s="14">
        <v>44362</v>
      </c>
      <c r="N2959" s="14">
        <v>44362</v>
      </c>
      <c r="O2959">
        <v>0</v>
      </c>
      <c r="P2959">
        <v>145146.06</v>
      </c>
      <c r="R2959">
        <v>2110672000</v>
      </c>
      <c r="S2959">
        <v>162800000</v>
      </c>
      <c r="V2959" t="s">
        <v>160</v>
      </c>
      <c r="W2959" t="s">
        <v>204</v>
      </c>
      <c r="X2959" t="s">
        <v>161</v>
      </c>
      <c r="Y2959">
        <v>6</v>
      </c>
      <c r="Z2959">
        <v>6</v>
      </c>
      <c r="AA2959">
        <v>2021</v>
      </c>
      <c r="AB2959">
        <v>145146.06</v>
      </c>
      <c r="AC2959" t="s">
        <v>17</v>
      </c>
      <c r="AD2959" t="s">
        <v>72</v>
      </c>
      <c r="AE2959">
        <v>2021</v>
      </c>
      <c r="AF2959">
        <v>2021</v>
      </c>
      <c r="AU2959"/>
    </row>
    <row r="2960" spans="1:47" x14ac:dyDescent="0.35">
      <c r="A2960" t="s">
        <v>160</v>
      </c>
      <c r="B2960" t="s">
        <v>25</v>
      </c>
      <c r="C2960" t="s">
        <v>149</v>
      </c>
      <c r="D2960" t="s">
        <v>159</v>
      </c>
      <c r="E2960" t="s">
        <v>162</v>
      </c>
      <c r="G2960" t="s">
        <v>1</v>
      </c>
      <c r="K2960" t="s">
        <v>185</v>
      </c>
      <c r="L2960" t="s">
        <v>122</v>
      </c>
      <c r="M2960" s="14">
        <v>44362</v>
      </c>
      <c r="N2960" s="14">
        <v>44362</v>
      </c>
      <c r="O2960">
        <v>0</v>
      </c>
      <c r="P2960">
        <v>1893.11</v>
      </c>
      <c r="R2960">
        <v>2110672000</v>
      </c>
      <c r="S2960">
        <v>161600000</v>
      </c>
      <c r="V2960" t="s">
        <v>160</v>
      </c>
      <c r="W2960" t="s">
        <v>198</v>
      </c>
      <c r="X2960" t="s">
        <v>161</v>
      </c>
      <c r="Y2960">
        <v>6</v>
      </c>
      <c r="Z2960">
        <v>6</v>
      </c>
      <c r="AA2960">
        <v>2021</v>
      </c>
      <c r="AB2960">
        <v>1893.11</v>
      </c>
      <c r="AC2960" t="s">
        <v>17</v>
      </c>
      <c r="AD2960" t="s">
        <v>72</v>
      </c>
      <c r="AE2960">
        <v>2021</v>
      </c>
      <c r="AF2960">
        <v>2021</v>
      </c>
      <c r="AU2960"/>
    </row>
    <row r="2961" spans="1:47" x14ac:dyDescent="0.35">
      <c r="A2961" t="s">
        <v>160</v>
      </c>
      <c r="B2961" t="s">
        <v>50</v>
      </c>
      <c r="C2961" t="s">
        <v>149</v>
      </c>
      <c r="D2961" t="s">
        <v>159</v>
      </c>
      <c r="E2961" t="s">
        <v>162</v>
      </c>
      <c r="G2961" t="s">
        <v>1</v>
      </c>
      <c r="K2961" t="s">
        <v>185</v>
      </c>
      <c r="L2961" t="s">
        <v>122</v>
      </c>
      <c r="M2961" s="14">
        <v>44362</v>
      </c>
      <c r="N2961" s="14">
        <v>44362</v>
      </c>
      <c r="O2961">
        <v>0</v>
      </c>
      <c r="P2961">
        <v>294.99</v>
      </c>
      <c r="R2961">
        <v>2110672000</v>
      </c>
      <c r="S2961">
        <v>162300000</v>
      </c>
      <c r="V2961" t="s">
        <v>160</v>
      </c>
      <c r="W2961" t="s">
        <v>209</v>
      </c>
      <c r="X2961" t="s">
        <v>161</v>
      </c>
      <c r="Y2961">
        <v>6</v>
      </c>
      <c r="Z2961">
        <v>6</v>
      </c>
      <c r="AA2961">
        <v>2021</v>
      </c>
      <c r="AB2961">
        <v>294.99</v>
      </c>
      <c r="AC2961" t="s">
        <v>17</v>
      </c>
      <c r="AD2961" t="s">
        <v>72</v>
      </c>
      <c r="AE2961">
        <v>2021</v>
      </c>
      <c r="AF2961">
        <v>2021</v>
      </c>
      <c r="AU2961"/>
    </row>
    <row r="2962" spans="1:47" x14ac:dyDescent="0.35">
      <c r="A2962" t="s">
        <v>160</v>
      </c>
      <c r="B2962" t="s">
        <v>25</v>
      </c>
      <c r="C2962" t="s">
        <v>149</v>
      </c>
      <c r="D2962" t="s">
        <v>159</v>
      </c>
      <c r="E2962" t="s">
        <v>162</v>
      </c>
      <c r="G2962" t="s">
        <v>1</v>
      </c>
      <c r="K2962" t="s">
        <v>185</v>
      </c>
      <c r="L2962" t="s">
        <v>122</v>
      </c>
      <c r="M2962" s="14">
        <v>44362</v>
      </c>
      <c r="N2962" s="14">
        <v>44362</v>
      </c>
      <c r="O2962">
        <v>0</v>
      </c>
      <c r="P2962">
        <v>247.83</v>
      </c>
      <c r="R2962">
        <v>2110672000</v>
      </c>
      <c r="S2962">
        <v>161600000</v>
      </c>
      <c r="V2962" t="s">
        <v>160</v>
      </c>
      <c r="W2962" t="s">
        <v>198</v>
      </c>
      <c r="X2962" t="s">
        <v>161</v>
      </c>
      <c r="Y2962">
        <v>6</v>
      </c>
      <c r="Z2962">
        <v>6</v>
      </c>
      <c r="AA2962">
        <v>2021</v>
      </c>
      <c r="AB2962">
        <v>247.83</v>
      </c>
      <c r="AC2962" t="s">
        <v>17</v>
      </c>
      <c r="AD2962" t="s">
        <v>72</v>
      </c>
      <c r="AE2962">
        <v>2021</v>
      </c>
      <c r="AF2962">
        <v>2021</v>
      </c>
      <c r="AU2962"/>
    </row>
    <row r="2963" spans="1:47" x14ac:dyDescent="0.35">
      <c r="A2963" t="s">
        <v>160</v>
      </c>
      <c r="B2963" t="s">
        <v>25</v>
      </c>
      <c r="C2963" t="s">
        <v>149</v>
      </c>
      <c r="D2963" t="s">
        <v>159</v>
      </c>
      <c r="E2963" t="s">
        <v>162</v>
      </c>
      <c r="G2963" t="s">
        <v>1</v>
      </c>
      <c r="K2963" t="s">
        <v>185</v>
      </c>
      <c r="L2963" t="s">
        <v>122</v>
      </c>
      <c r="M2963" s="14">
        <v>44362</v>
      </c>
      <c r="N2963" s="14">
        <v>44362</v>
      </c>
      <c r="O2963">
        <v>0</v>
      </c>
      <c r="P2963">
        <v>1642.21</v>
      </c>
      <c r="R2963">
        <v>2110672000</v>
      </c>
      <c r="S2963">
        <v>161300000</v>
      </c>
      <c r="V2963" t="s">
        <v>160</v>
      </c>
      <c r="W2963" t="s">
        <v>192</v>
      </c>
      <c r="X2963" t="s">
        <v>161</v>
      </c>
      <c r="Y2963">
        <v>6</v>
      </c>
      <c r="Z2963">
        <v>6</v>
      </c>
      <c r="AA2963">
        <v>2021</v>
      </c>
      <c r="AB2963">
        <v>1642.21</v>
      </c>
      <c r="AC2963" t="s">
        <v>17</v>
      </c>
      <c r="AD2963" t="s">
        <v>72</v>
      </c>
      <c r="AE2963">
        <v>2021</v>
      </c>
      <c r="AF2963">
        <v>2021</v>
      </c>
      <c r="AU2963"/>
    </row>
    <row r="2964" spans="1:47" x14ac:dyDescent="0.35">
      <c r="A2964" t="s">
        <v>193</v>
      </c>
      <c r="B2964" t="s">
        <v>29</v>
      </c>
      <c r="C2964" t="s">
        <v>149</v>
      </c>
      <c r="D2964" t="s">
        <v>159</v>
      </c>
      <c r="E2964" t="s">
        <v>162</v>
      </c>
      <c r="G2964" t="s">
        <v>1</v>
      </c>
      <c r="K2964" t="s">
        <v>185</v>
      </c>
      <c r="L2964" t="s">
        <v>122</v>
      </c>
      <c r="M2964" s="14">
        <v>44362</v>
      </c>
      <c r="N2964" s="14">
        <v>44362</v>
      </c>
      <c r="O2964">
        <v>0</v>
      </c>
      <c r="P2964">
        <v>166.67</v>
      </c>
      <c r="R2964">
        <v>2110700000</v>
      </c>
      <c r="S2964">
        <v>162300000</v>
      </c>
      <c r="V2964" t="s">
        <v>193</v>
      </c>
      <c r="W2964" t="s">
        <v>209</v>
      </c>
      <c r="X2964" t="s">
        <v>161</v>
      </c>
      <c r="Y2964">
        <v>6</v>
      </c>
      <c r="Z2964">
        <v>6</v>
      </c>
      <c r="AA2964">
        <v>2021</v>
      </c>
      <c r="AB2964">
        <v>166.67</v>
      </c>
      <c r="AC2964" t="s">
        <v>17</v>
      </c>
      <c r="AD2964" t="s">
        <v>72</v>
      </c>
      <c r="AE2964">
        <v>2021</v>
      </c>
      <c r="AF2964">
        <v>2021</v>
      </c>
      <c r="AU2964"/>
    </row>
    <row r="2965" spans="1:47" x14ac:dyDescent="0.35">
      <c r="A2965" t="s">
        <v>193</v>
      </c>
      <c r="B2965" t="s">
        <v>29</v>
      </c>
      <c r="C2965" t="s">
        <v>149</v>
      </c>
      <c r="D2965" t="s">
        <v>159</v>
      </c>
      <c r="E2965" t="s">
        <v>162</v>
      </c>
      <c r="G2965" t="s">
        <v>1</v>
      </c>
      <c r="K2965" t="s">
        <v>185</v>
      </c>
      <c r="L2965" t="s">
        <v>122</v>
      </c>
      <c r="M2965" s="14">
        <v>44362</v>
      </c>
      <c r="N2965" s="14">
        <v>44362</v>
      </c>
      <c r="O2965">
        <v>0</v>
      </c>
      <c r="P2965">
        <v>61.9</v>
      </c>
      <c r="R2965">
        <v>2110700000</v>
      </c>
      <c r="S2965">
        <v>162100000</v>
      </c>
      <c r="V2965" t="s">
        <v>193</v>
      </c>
      <c r="W2965" t="s">
        <v>214</v>
      </c>
      <c r="X2965" t="s">
        <v>161</v>
      </c>
      <c r="Y2965">
        <v>6</v>
      </c>
      <c r="Z2965">
        <v>6</v>
      </c>
      <c r="AA2965">
        <v>2021</v>
      </c>
      <c r="AB2965">
        <v>61.9</v>
      </c>
      <c r="AC2965" t="s">
        <v>17</v>
      </c>
      <c r="AD2965" t="s">
        <v>72</v>
      </c>
      <c r="AE2965">
        <v>2021</v>
      </c>
      <c r="AF2965">
        <v>2021</v>
      </c>
      <c r="AU2965"/>
    </row>
    <row r="2966" spans="1:47" x14ac:dyDescent="0.35">
      <c r="A2966" t="s">
        <v>193</v>
      </c>
      <c r="B2966" t="s">
        <v>29</v>
      </c>
      <c r="C2966" t="s">
        <v>149</v>
      </c>
      <c r="D2966" t="s">
        <v>159</v>
      </c>
      <c r="E2966" t="s">
        <v>162</v>
      </c>
      <c r="G2966" t="s">
        <v>1</v>
      </c>
      <c r="K2966" t="s">
        <v>185</v>
      </c>
      <c r="L2966" t="s">
        <v>122</v>
      </c>
      <c r="M2966" s="14">
        <v>44362</v>
      </c>
      <c r="N2966" s="14">
        <v>44362</v>
      </c>
      <c r="O2966">
        <v>0</v>
      </c>
      <c r="P2966">
        <v>476.19</v>
      </c>
      <c r="R2966">
        <v>2110700000</v>
      </c>
      <c r="S2966">
        <v>161020000</v>
      </c>
      <c r="V2966" t="s">
        <v>193</v>
      </c>
      <c r="W2966" t="s">
        <v>194</v>
      </c>
      <c r="X2966" t="s">
        <v>161</v>
      </c>
      <c r="Y2966">
        <v>6</v>
      </c>
      <c r="Z2966">
        <v>6</v>
      </c>
      <c r="AA2966">
        <v>2021</v>
      </c>
      <c r="AB2966">
        <v>476.19</v>
      </c>
      <c r="AC2966" t="s">
        <v>17</v>
      </c>
      <c r="AD2966" t="s">
        <v>72</v>
      </c>
      <c r="AE2966">
        <v>2021</v>
      </c>
      <c r="AF2966">
        <v>2021</v>
      </c>
      <c r="AU2966"/>
    </row>
    <row r="2967" spans="1:47" x14ac:dyDescent="0.35">
      <c r="A2967" t="s">
        <v>188</v>
      </c>
      <c r="B2967" t="s">
        <v>31</v>
      </c>
      <c r="C2967" t="s">
        <v>149</v>
      </c>
      <c r="D2967" t="s">
        <v>159</v>
      </c>
      <c r="E2967" t="s">
        <v>162</v>
      </c>
      <c r="G2967" t="s">
        <v>1</v>
      </c>
      <c r="K2967" t="s">
        <v>185</v>
      </c>
      <c r="L2967" t="s">
        <v>122</v>
      </c>
      <c r="M2967" s="14">
        <v>44362</v>
      </c>
      <c r="N2967" s="14">
        <v>44362</v>
      </c>
      <c r="O2967">
        <v>0</v>
      </c>
      <c r="P2967">
        <v>42.67</v>
      </c>
      <c r="R2967">
        <v>2111070000</v>
      </c>
      <c r="S2967">
        <v>162800000</v>
      </c>
      <c r="V2967" t="s">
        <v>188</v>
      </c>
      <c r="W2967" t="s">
        <v>204</v>
      </c>
      <c r="X2967" t="s">
        <v>190</v>
      </c>
      <c r="Y2967">
        <v>6</v>
      </c>
      <c r="Z2967">
        <v>6</v>
      </c>
      <c r="AA2967">
        <v>2021</v>
      </c>
      <c r="AB2967">
        <v>42.67</v>
      </c>
      <c r="AC2967" t="s">
        <v>17</v>
      </c>
      <c r="AD2967" t="s">
        <v>72</v>
      </c>
      <c r="AE2967">
        <v>2021</v>
      </c>
      <c r="AF2967">
        <v>2021</v>
      </c>
      <c r="AU2967"/>
    </row>
    <row r="2968" spans="1:47" x14ac:dyDescent="0.35">
      <c r="A2968" t="s">
        <v>193</v>
      </c>
      <c r="B2968" t="s">
        <v>29</v>
      </c>
      <c r="C2968" t="s">
        <v>149</v>
      </c>
      <c r="D2968" t="s">
        <v>159</v>
      </c>
      <c r="E2968" t="s">
        <v>162</v>
      </c>
      <c r="G2968" t="s">
        <v>1</v>
      </c>
      <c r="K2968" t="s">
        <v>185</v>
      </c>
      <c r="L2968" t="s">
        <v>122</v>
      </c>
      <c r="M2968" s="14">
        <v>44362</v>
      </c>
      <c r="N2968" s="14">
        <v>44362</v>
      </c>
      <c r="O2968">
        <v>0</v>
      </c>
      <c r="P2968">
        <v>119.05</v>
      </c>
      <c r="R2968">
        <v>2110700000</v>
      </c>
      <c r="S2968">
        <v>162600000</v>
      </c>
      <c r="V2968" t="s">
        <v>193</v>
      </c>
      <c r="W2968" t="s">
        <v>196</v>
      </c>
      <c r="X2968" t="s">
        <v>161</v>
      </c>
      <c r="Y2968">
        <v>6</v>
      </c>
      <c r="Z2968">
        <v>6</v>
      </c>
      <c r="AA2968">
        <v>2021</v>
      </c>
      <c r="AB2968">
        <v>119.05</v>
      </c>
      <c r="AC2968" t="s">
        <v>17</v>
      </c>
      <c r="AD2968" t="s">
        <v>72</v>
      </c>
      <c r="AE2968">
        <v>2021</v>
      </c>
      <c r="AF2968">
        <v>2021</v>
      </c>
      <c r="AU2968"/>
    </row>
    <row r="2969" spans="1:47" x14ac:dyDescent="0.35">
      <c r="A2969" t="s">
        <v>188</v>
      </c>
      <c r="B2969" t="s">
        <v>31</v>
      </c>
      <c r="C2969" t="s">
        <v>149</v>
      </c>
      <c r="D2969" t="s">
        <v>159</v>
      </c>
      <c r="E2969" t="s">
        <v>162</v>
      </c>
      <c r="G2969" t="s">
        <v>1</v>
      </c>
      <c r="K2969" t="s">
        <v>185</v>
      </c>
      <c r="L2969" t="s">
        <v>122</v>
      </c>
      <c r="M2969" s="14">
        <v>44362</v>
      </c>
      <c r="N2969" s="14">
        <v>44362</v>
      </c>
      <c r="O2969">
        <v>0</v>
      </c>
      <c r="P2969">
        <v>173.45</v>
      </c>
      <c r="R2969">
        <v>2111070000</v>
      </c>
      <c r="S2969">
        <v>162800000</v>
      </c>
      <c r="V2969" t="s">
        <v>188</v>
      </c>
      <c r="W2969" t="s">
        <v>204</v>
      </c>
      <c r="X2969" t="s">
        <v>190</v>
      </c>
      <c r="Y2969">
        <v>6</v>
      </c>
      <c r="Z2969">
        <v>6</v>
      </c>
      <c r="AA2969">
        <v>2021</v>
      </c>
      <c r="AB2969">
        <v>173.45</v>
      </c>
      <c r="AC2969" t="s">
        <v>17</v>
      </c>
      <c r="AD2969" t="s">
        <v>72</v>
      </c>
      <c r="AE2969">
        <v>2021</v>
      </c>
      <c r="AF2969">
        <v>2021</v>
      </c>
      <c r="AU2969"/>
    </row>
    <row r="2970" spans="1:47" x14ac:dyDescent="0.35">
      <c r="A2970" t="s">
        <v>193</v>
      </c>
      <c r="B2970" t="s">
        <v>29</v>
      </c>
      <c r="C2970" t="s">
        <v>149</v>
      </c>
      <c r="D2970" t="s">
        <v>159</v>
      </c>
      <c r="E2970" t="s">
        <v>162</v>
      </c>
      <c r="G2970" t="s">
        <v>1</v>
      </c>
      <c r="K2970" t="s">
        <v>185</v>
      </c>
      <c r="L2970" t="s">
        <v>122</v>
      </c>
      <c r="M2970" s="14">
        <v>44362</v>
      </c>
      <c r="N2970" s="14">
        <v>44362</v>
      </c>
      <c r="O2970">
        <v>0</v>
      </c>
      <c r="P2970">
        <v>714.29</v>
      </c>
      <c r="R2970">
        <v>2110700000</v>
      </c>
      <c r="S2970">
        <v>161020000</v>
      </c>
      <c r="V2970" t="s">
        <v>193</v>
      </c>
      <c r="W2970" t="s">
        <v>194</v>
      </c>
      <c r="X2970" t="s">
        <v>161</v>
      </c>
      <c r="Y2970">
        <v>6</v>
      </c>
      <c r="Z2970">
        <v>6</v>
      </c>
      <c r="AA2970">
        <v>2021</v>
      </c>
      <c r="AB2970">
        <v>714.29</v>
      </c>
      <c r="AC2970" t="s">
        <v>17</v>
      </c>
      <c r="AD2970" t="s">
        <v>72</v>
      </c>
      <c r="AE2970">
        <v>2021</v>
      </c>
      <c r="AF2970">
        <v>2021</v>
      </c>
      <c r="AU2970"/>
    </row>
    <row r="2971" spans="1:47" x14ac:dyDescent="0.35">
      <c r="A2971" t="s">
        <v>138</v>
      </c>
      <c r="C2971" t="s">
        <v>149</v>
      </c>
      <c r="D2971" t="s">
        <v>150</v>
      </c>
      <c r="E2971" t="s">
        <v>121</v>
      </c>
      <c r="K2971" t="s">
        <v>185</v>
      </c>
      <c r="L2971" t="s">
        <v>122</v>
      </c>
      <c r="M2971" s="14">
        <v>44362</v>
      </c>
      <c r="N2971" s="14">
        <v>44362</v>
      </c>
      <c r="O2971">
        <v>0</v>
      </c>
      <c r="P2971">
        <v>51190.48</v>
      </c>
      <c r="R2971">
        <v>2220200000</v>
      </c>
      <c r="S2971">
        <v>161002000</v>
      </c>
      <c r="V2971" t="s">
        <v>138</v>
      </c>
      <c r="W2971" t="s">
        <v>202</v>
      </c>
      <c r="X2971" t="s">
        <v>139</v>
      </c>
      <c r="Y2971">
        <v>6</v>
      </c>
      <c r="Z2971">
        <v>6</v>
      </c>
      <c r="AA2971">
        <v>2021</v>
      </c>
      <c r="AB2971">
        <v>-51190.48</v>
      </c>
      <c r="AC2971" t="s">
        <v>17</v>
      </c>
      <c r="AD2971" t="s">
        <v>72</v>
      </c>
      <c r="AE2971">
        <v>2021</v>
      </c>
      <c r="AF2971">
        <v>2021</v>
      </c>
      <c r="AU2971"/>
    </row>
    <row r="2972" spans="1:47" x14ac:dyDescent="0.35">
      <c r="A2972" t="s">
        <v>193</v>
      </c>
      <c r="B2972" t="s">
        <v>29</v>
      </c>
      <c r="C2972" t="s">
        <v>149</v>
      </c>
      <c r="D2972" t="s">
        <v>159</v>
      </c>
      <c r="E2972" t="s">
        <v>162</v>
      </c>
      <c r="G2972" t="s">
        <v>1</v>
      </c>
      <c r="K2972" t="s">
        <v>185</v>
      </c>
      <c r="L2972" t="s">
        <v>122</v>
      </c>
      <c r="M2972" s="14">
        <v>44362</v>
      </c>
      <c r="N2972" s="14">
        <v>44362</v>
      </c>
      <c r="O2972">
        <v>0</v>
      </c>
      <c r="P2972">
        <v>71.430000000000007</v>
      </c>
      <c r="R2972">
        <v>2110700000</v>
      </c>
      <c r="S2972">
        <v>161900000</v>
      </c>
      <c r="V2972" t="s">
        <v>193</v>
      </c>
      <c r="W2972" t="s">
        <v>199</v>
      </c>
      <c r="X2972" t="s">
        <v>161</v>
      </c>
      <c r="Y2972">
        <v>6</v>
      </c>
      <c r="Z2972">
        <v>6</v>
      </c>
      <c r="AA2972">
        <v>2021</v>
      </c>
      <c r="AB2972">
        <v>71.430000000000007</v>
      </c>
      <c r="AC2972" t="s">
        <v>17</v>
      </c>
      <c r="AD2972" t="s">
        <v>72</v>
      </c>
      <c r="AE2972">
        <v>2021</v>
      </c>
      <c r="AF2972">
        <v>2021</v>
      </c>
      <c r="AU2972"/>
    </row>
    <row r="2973" spans="1:47" x14ac:dyDescent="0.35">
      <c r="A2973" t="s">
        <v>193</v>
      </c>
      <c r="B2973" t="s">
        <v>29</v>
      </c>
      <c r="C2973" t="s">
        <v>149</v>
      </c>
      <c r="D2973" t="s">
        <v>159</v>
      </c>
      <c r="E2973" t="s">
        <v>162</v>
      </c>
      <c r="G2973" t="s">
        <v>1</v>
      </c>
      <c r="K2973" t="s">
        <v>185</v>
      </c>
      <c r="L2973" t="s">
        <v>122</v>
      </c>
      <c r="M2973" s="14">
        <v>44362</v>
      </c>
      <c r="N2973" s="14">
        <v>44362</v>
      </c>
      <c r="O2973">
        <v>0</v>
      </c>
      <c r="P2973">
        <v>238.1</v>
      </c>
      <c r="R2973">
        <v>2110700000</v>
      </c>
      <c r="S2973">
        <v>161900000</v>
      </c>
      <c r="V2973" t="s">
        <v>193</v>
      </c>
      <c r="W2973" t="s">
        <v>199</v>
      </c>
      <c r="X2973" t="s">
        <v>161</v>
      </c>
      <c r="Y2973">
        <v>6</v>
      </c>
      <c r="Z2973">
        <v>6</v>
      </c>
      <c r="AA2973">
        <v>2021</v>
      </c>
      <c r="AB2973">
        <v>238.1</v>
      </c>
      <c r="AC2973" t="s">
        <v>17</v>
      </c>
      <c r="AD2973" t="s">
        <v>72</v>
      </c>
      <c r="AE2973">
        <v>2021</v>
      </c>
      <c r="AF2973">
        <v>2021</v>
      </c>
      <c r="AU2973"/>
    </row>
    <row r="2974" spans="1:47" x14ac:dyDescent="0.35">
      <c r="A2974" t="s">
        <v>160</v>
      </c>
      <c r="B2974" t="s">
        <v>25</v>
      </c>
      <c r="C2974" t="s">
        <v>149</v>
      </c>
      <c r="D2974" t="s">
        <v>159</v>
      </c>
      <c r="E2974" t="s">
        <v>162</v>
      </c>
      <c r="G2974" t="s">
        <v>1</v>
      </c>
      <c r="K2974" t="s">
        <v>185</v>
      </c>
      <c r="L2974" t="s">
        <v>122</v>
      </c>
      <c r="M2974" s="14">
        <v>44362</v>
      </c>
      <c r="N2974" s="14">
        <v>44362</v>
      </c>
      <c r="O2974">
        <v>0</v>
      </c>
      <c r="P2974">
        <v>428.9</v>
      </c>
      <c r="R2974">
        <v>2110672000</v>
      </c>
      <c r="S2974">
        <v>161300000</v>
      </c>
      <c r="V2974" t="s">
        <v>160</v>
      </c>
      <c r="W2974" t="s">
        <v>192</v>
      </c>
      <c r="X2974" t="s">
        <v>161</v>
      </c>
      <c r="Y2974">
        <v>6</v>
      </c>
      <c r="Z2974">
        <v>6</v>
      </c>
      <c r="AA2974">
        <v>2021</v>
      </c>
      <c r="AB2974">
        <v>428.9</v>
      </c>
      <c r="AC2974" t="s">
        <v>17</v>
      </c>
      <c r="AD2974" t="s">
        <v>72</v>
      </c>
      <c r="AE2974">
        <v>2021</v>
      </c>
      <c r="AF2974">
        <v>2021</v>
      </c>
      <c r="AU2974"/>
    </row>
    <row r="2975" spans="1:47" x14ac:dyDescent="0.35">
      <c r="A2975" t="s">
        <v>188</v>
      </c>
      <c r="B2975" t="s">
        <v>31</v>
      </c>
      <c r="C2975" t="s">
        <v>149</v>
      </c>
      <c r="D2975" t="s">
        <v>159</v>
      </c>
      <c r="E2975" t="s">
        <v>162</v>
      </c>
      <c r="G2975" t="s">
        <v>1</v>
      </c>
      <c r="K2975" t="s">
        <v>185</v>
      </c>
      <c r="L2975" t="s">
        <v>122</v>
      </c>
      <c r="M2975" s="14">
        <v>44362</v>
      </c>
      <c r="N2975" s="14">
        <v>44362</v>
      </c>
      <c r="O2975">
        <v>0</v>
      </c>
      <c r="P2975">
        <v>3333.33</v>
      </c>
      <c r="R2975">
        <v>2111070000</v>
      </c>
      <c r="S2975">
        <v>161004000</v>
      </c>
      <c r="V2975" t="s">
        <v>188</v>
      </c>
      <c r="W2975" t="s">
        <v>241</v>
      </c>
      <c r="X2975" t="s">
        <v>190</v>
      </c>
      <c r="Y2975">
        <v>6</v>
      </c>
      <c r="Z2975">
        <v>6</v>
      </c>
      <c r="AA2975">
        <v>2021</v>
      </c>
      <c r="AB2975">
        <v>3333.33</v>
      </c>
      <c r="AC2975" t="s">
        <v>17</v>
      </c>
      <c r="AD2975" t="s">
        <v>72</v>
      </c>
      <c r="AE2975">
        <v>2021</v>
      </c>
      <c r="AF2975">
        <v>2021</v>
      </c>
      <c r="AU2975"/>
    </row>
    <row r="2976" spans="1:47" x14ac:dyDescent="0.35">
      <c r="A2976" t="s">
        <v>193</v>
      </c>
      <c r="B2976" t="s">
        <v>29</v>
      </c>
      <c r="C2976" t="s">
        <v>149</v>
      </c>
      <c r="D2976" t="s">
        <v>159</v>
      </c>
      <c r="E2976" t="s">
        <v>162</v>
      </c>
      <c r="G2976" t="s">
        <v>1</v>
      </c>
      <c r="K2976" t="s">
        <v>185</v>
      </c>
      <c r="L2976" t="s">
        <v>122</v>
      </c>
      <c r="M2976" s="14">
        <v>44362</v>
      </c>
      <c r="N2976" s="14">
        <v>44362</v>
      </c>
      <c r="O2976">
        <v>0</v>
      </c>
      <c r="P2976">
        <v>47.62</v>
      </c>
      <c r="R2976">
        <v>2110700000</v>
      </c>
      <c r="S2976">
        <v>162300000</v>
      </c>
      <c r="V2976" t="s">
        <v>193</v>
      </c>
      <c r="W2976" t="s">
        <v>209</v>
      </c>
      <c r="X2976" t="s">
        <v>161</v>
      </c>
      <c r="Y2976">
        <v>6</v>
      </c>
      <c r="Z2976">
        <v>6</v>
      </c>
      <c r="AA2976">
        <v>2021</v>
      </c>
      <c r="AB2976">
        <v>47.62</v>
      </c>
      <c r="AC2976" t="s">
        <v>17</v>
      </c>
      <c r="AD2976" t="s">
        <v>72</v>
      </c>
      <c r="AE2976">
        <v>2021</v>
      </c>
      <c r="AF2976">
        <v>2021</v>
      </c>
      <c r="AU2976"/>
    </row>
    <row r="2977" spans="1:47" x14ac:dyDescent="0.35">
      <c r="A2977" t="s">
        <v>193</v>
      </c>
      <c r="B2977" t="s">
        <v>29</v>
      </c>
      <c r="C2977" t="s">
        <v>149</v>
      </c>
      <c r="D2977" t="s">
        <v>159</v>
      </c>
      <c r="E2977" t="s">
        <v>162</v>
      </c>
      <c r="G2977" t="s">
        <v>1</v>
      </c>
      <c r="K2977" t="s">
        <v>185</v>
      </c>
      <c r="L2977" t="s">
        <v>122</v>
      </c>
      <c r="M2977" s="14">
        <v>44362</v>
      </c>
      <c r="N2977" s="14">
        <v>44362</v>
      </c>
      <c r="O2977">
        <v>0</v>
      </c>
      <c r="P2977">
        <v>23.81</v>
      </c>
      <c r="R2977">
        <v>2110700000</v>
      </c>
      <c r="S2977">
        <v>161800000</v>
      </c>
      <c r="V2977" t="s">
        <v>193</v>
      </c>
      <c r="W2977" t="s">
        <v>197</v>
      </c>
      <c r="X2977" t="s">
        <v>161</v>
      </c>
      <c r="Y2977">
        <v>6</v>
      </c>
      <c r="Z2977">
        <v>6</v>
      </c>
      <c r="AA2977">
        <v>2021</v>
      </c>
      <c r="AB2977">
        <v>23.81</v>
      </c>
      <c r="AC2977" t="s">
        <v>17</v>
      </c>
      <c r="AD2977" t="s">
        <v>72</v>
      </c>
      <c r="AE2977">
        <v>2021</v>
      </c>
      <c r="AF2977">
        <v>2021</v>
      </c>
      <c r="AU2977"/>
    </row>
    <row r="2978" spans="1:47" x14ac:dyDescent="0.35">
      <c r="A2978" t="s">
        <v>171</v>
      </c>
      <c r="C2978" t="s">
        <v>149</v>
      </c>
      <c r="D2978" t="s">
        <v>150</v>
      </c>
      <c r="E2978" t="s">
        <v>121</v>
      </c>
      <c r="I2978" t="s">
        <v>1</v>
      </c>
      <c r="J2978" t="s">
        <v>5</v>
      </c>
      <c r="K2978" t="s">
        <v>185</v>
      </c>
      <c r="L2978" t="s">
        <v>122</v>
      </c>
      <c r="M2978" s="14">
        <v>44350</v>
      </c>
      <c r="N2978" s="14">
        <v>44362</v>
      </c>
      <c r="P2978">
        <v>2142857.14</v>
      </c>
      <c r="X2978" t="s">
        <v>137</v>
      </c>
      <c r="Y2978">
        <v>6</v>
      </c>
      <c r="Z2978">
        <v>6</v>
      </c>
      <c r="AA2978">
        <v>2021</v>
      </c>
      <c r="AB2978">
        <v>0</v>
      </c>
      <c r="AC2978" t="s">
        <v>8</v>
      </c>
      <c r="AD2978" t="s">
        <v>8</v>
      </c>
      <c r="AE2978">
        <v>2021</v>
      </c>
      <c r="AF2978">
        <v>2021</v>
      </c>
      <c r="AU2978"/>
    </row>
    <row r="2979" spans="1:47" x14ac:dyDescent="0.35">
      <c r="A2979" t="s">
        <v>123</v>
      </c>
      <c r="C2979" t="s">
        <v>149</v>
      </c>
      <c r="D2979" t="s">
        <v>150</v>
      </c>
      <c r="E2979" t="s">
        <v>121</v>
      </c>
      <c r="I2979" t="s">
        <v>1</v>
      </c>
      <c r="J2979" t="s">
        <v>5</v>
      </c>
      <c r="K2979" t="s">
        <v>185</v>
      </c>
      <c r="L2979" t="s">
        <v>122</v>
      </c>
      <c r="M2979" s="14">
        <v>44350</v>
      </c>
      <c r="N2979" s="14">
        <v>44362</v>
      </c>
      <c r="P2979">
        <v>9296.44</v>
      </c>
      <c r="X2979" t="s">
        <v>124</v>
      </c>
      <c r="Y2979">
        <v>6</v>
      </c>
      <c r="Z2979">
        <v>6</v>
      </c>
      <c r="AA2979">
        <v>2021</v>
      </c>
      <c r="AB2979">
        <v>0</v>
      </c>
      <c r="AC2979" t="s">
        <v>8</v>
      </c>
      <c r="AD2979" t="s">
        <v>8</v>
      </c>
      <c r="AE2979">
        <v>2021</v>
      </c>
      <c r="AF2979">
        <v>2021</v>
      </c>
      <c r="AU2979"/>
    </row>
    <row r="2980" spans="1:47" x14ac:dyDescent="0.35">
      <c r="A2980" t="s">
        <v>153</v>
      </c>
      <c r="C2980" t="s">
        <v>149</v>
      </c>
      <c r="D2980" t="s">
        <v>150</v>
      </c>
      <c r="E2980" t="s">
        <v>121</v>
      </c>
      <c r="J2980" t="s">
        <v>5</v>
      </c>
      <c r="K2980" t="s">
        <v>185</v>
      </c>
      <c r="L2980" t="s">
        <v>122</v>
      </c>
      <c r="M2980" s="14">
        <v>44350</v>
      </c>
      <c r="N2980" s="14">
        <v>44362</v>
      </c>
      <c r="P2980">
        <v>33331.26</v>
      </c>
      <c r="X2980" t="s">
        <v>154</v>
      </c>
      <c r="Y2980">
        <v>6</v>
      </c>
      <c r="Z2980">
        <v>6</v>
      </c>
      <c r="AA2980">
        <v>2021</v>
      </c>
      <c r="AB2980">
        <v>0</v>
      </c>
      <c r="AC2980" t="s">
        <v>8</v>
      </c>
      <c r="AD2980" t="s">
        <v>8</v>
      </c>
      <c r="AE2980">
        <v>2021</v>
      </c>
      <c r="AF2980">
        <v>2021</v>
      </c>
      <c r="AU2980"/>
    </row>
    <row r="2981" spans="1:47" x14ac:dyDescent="0.35">
      <c r="A2981" t="s">
        <v>136</v>
      </c>
      <c r="C2981" t="s">
        <v>149</v>
      </c>
      <c r="D2981" t="s">
        <v>150</v>
      </c>
      <c r="E2981" t="s">
        <v>121</v>
      </c>
      <c r="J2981" t="s">
        <v>5</v>
      </c>
      <c r="K2981" t="s">
        <v>185</v>
      </c>
      <c r="L2981" t="s">
        <v>122</v>
      </c>
      <c r="M2981" s="14">
        <v>44350</v>
      </c>
      <c r="N2981" s="14">
        <v>44362</v>
      </c>
      <c r="P2981">
        <v>16783.830000000002</v>
      </c>
      <c r="X2981" t="s">
        <v>137</v>
      </c>
      <c r="Y2981">
        <v>6</v>
      </c>
      <c r="Z2981">
        <v>6</v>
      </c>
      <c r="AA2981">
        <v>2021</v>
      </c>
      <c r="AB2981">
        <v>0</v>
      </c>
      <c r="AC2981" t="s">
        <v>8</v>
      </c>
      <c r="AD2981" t="s">
        <v>8</v>
      </c>
      <c r="AE2981">
        <v>2021</v>
      </c>
      <c r="AF2981">
        <v>2021</v>
      </c>
      <c r="AU2981"/>
    </row>
    <row r="2982" spans="1:47" x14ac:dyDescent="0.35">
      <c r="A2982" t="s">
        <v>130</v>
      </c>
      <c r="C2982" t="s">
        <v>149</v>
      </c>
      <c r="D2982" t="s">
        <v>150</v>
      </c>
      <c r="E2982" t="s">
        <v>162</v>
      </c>
      <c r="K2982" t="s">
        <v>185</v>
      </c>
      <c r="L2982" t="s">
        <v>122</v>
      </c>
      <c r="M2982" s="14">
        <v>44362</v>
      </c>
      <c r="N2982" s="14">
        <v>44362</v>
      </c>
      <c r="P2982">
        <v>2202268.67</v>
      </c>
      <c r="X2982" t="s">
        <v>119</v>
      </c>
      <c r="Y2982">
        <v>6</v>
      </c>
      <c r="Z2982">
        <v>6</v>
      </c>
      <c r="AA2982">
        <v>2021</v>
      </c>
      <c r="AB2982">
        <v>0</v>
      </c>
      <c r="AC2982" t="s">
        <v>8</v>
      </c>
      <c r="AD2982" t="s">
        <v>8</v>
      </c>
      <c r="AE2982">
        <v>2021</v>
      </c>
      <c r="AF2982">
        <v>2021</v>
      </c>
      <c r="AU2982"/>
    </row>
    <row r="2983" spans="1:47" x14ac:dyDescent="0.35">
      <c r="A2983" t="s">
        <v>118</v>
      </c>
      <c r="B2983" t="s">
        <v>46</v>
      </c>
      <c r="C2983" t="s">
        <v>149</v>
      </c>
      <c r="D2983" t="s">
        <v>150</v>
      </c>
      <c r="E2983" t="s">
        <v>121</v>
      </c>
      <c r="G2983" t="s">
        <v>1</v>
      </c>
      <c r="H2983" t="s">
        <v>206</v>
      </c>
      <c r="K2983" t="s">
        <v>185</v>
      </c>
      <c r="L2983" t="s">
        <v>122</v>
      </c>
      <c r="M2983" s="14">
        <v>44362</v>
      </c>
      <c r="N2983" s="14">
        <v>44362</v>
      </c>
      <c r="O2983">
        <v>0</v>
      </c>
      <c r="P2983">
        <v>-11904.76</v>
      </c>
      <c r="R2983">
        <v>2221513000</v>
      </c>
      <c r="S2983">
        <v>161021000</v>
      </c>
      <c r="V2983" t="s">
        <v>118</v>
      </c>
      <c r="W2983" t="s">
        <v>215</v>
      </c>
      <c r="X2983" t="s">
        <v>119</v>
      </c>
      <c r="Y2983">
        <v>6</v>
      </c>
      <c r="Z2983">
        <v>6</v>
      </c>
      <c r="AA2983">
        <v>2021</v>
      </c>
      <c r="AB2983">
        <v>11904.76</v>
      </c>
      <c r="AC2983" t="s">
        <v>17</v>
      </c>
      <c r="AD2983" t="s">
        <v>11</v>
      </c>
      <c r="AE2983">
        <v>2021</v>
      </c>
      <c r="AF2983">
        <v>2021</v>
      </c>
      <c r="AU2983"/>
    </row>
    <row r="2984" spans="1:47" x14ac:dyDescent="0.35">
      <c r="A2984" t="s">
        <v>187</v>
      </c>
      <c r="C2984" t="s">
        <v>149</v>
      </c>
      <c r="D2984" t="s">
        <v>150</v>
      </c>
      <c r="E2984" t="s">
        <v>121</v>
      </c>
      <c r="G2984" t="s">
        <v>1</v>
      </c>
      <c r="J2984" t="s">
        <v>5</v>
      </c>
      <c r="K2984" t="s">
        <v>185</v>
      </c>
      <c r="L2984" t="s">
        <v>122</v>
      </c>
      <c r="M2984" s="14">
        <v>44362</v>
      </c>
      <c r="N2984" s="14">
        <v>44362</v>
      </c>
      <c r="O2984">
        <v>0</v>
      </c>
      <c r="P2984">
        <v>1190.48</v>
      </c>
      <c r="R2984">
        <v>2220316000</v>
      </c>
      <c r="S2984">
        <v>161002000</v>
      </c>
      <c r="V2984" t="s">
        <v>187</v>
      </c>
      <c r="W2984" t="s">
        <v>202</v>
      </c>
      <c r="X2984" t="s">
        <v>140</v>
      </c>
      <c r="Y2984">
        <v>6</v>
      </c>
      <c r="Z2984">
        <v>6</v>
      </c>
      <c r="AA2984">
        <v>2021</v>
      </c>
      <c r="AB2984">
        <v>-1190.48</v>
      </c>
      <c r="AC2984" t="s">
        <v>17</v>
      </c>
      <c r="AD2984" t="s">
        <v>72</v>
      </c>
      <c r="AE2984">
        <v>2021</v>
      </c>
      <c r="AF2984">
        <v>2021</v>
      </c>
      <c r="AU2984"/>
    </row>
    <row r="2985" spans="1:47" x14ac:dyDescent="0.35">
      <c r="A2985" t="s">
        <v>155</v>
      </c>
      <c r="C2985" t="s">
        <v>149</v>
      </c>
      <c r="D2985" t="s">
        <v>150</v>
      </c>
      <c r="E2985" t="s">
        <v>121</v>
      </c>
      <c r="G2985" t="s">
        <v>1</v>
      </c>
      <c r="J2985" t="s">
        <v>5</v>
      </c>
      <c r="K2985" t="s">
        <v>185</v>
      </c>
      <c r="L2985" t="s">
        <v>122</v>
      </c>
      <c r="M2985" s="14">
        <v>44362</v>
      </c>
      <c r="N2985" s="14">
        <v>44362</v>
      </c>
      <c r="O2985">
        <v>0</v>
      </c>
      <c r="P2985">
        <v>50000</v>
      </c>
      <c r="R2985">
        <v>2220610000</v>
      </c>
      <c r="S2985">
        <v>161002000</v>
      </c>
      <c r="V2985" t="s">
        <v>155</v>
      </c>
      <c r="W2985" t="s">
        <v>202</v>
      </c>
      <c r="X2985" t="s">
        <v>156</v>
      </c>
      <c r="Y2985">
        <v>6</v>
      </c>
      <c r="Z2985">
        <v>6</v>
      </c>
      <c r="AA2985">
        <v>2021</v>
      </c>
      <c r="AB2985">
        <v>-50000</v>
      </c>
      <c r="AC2985" t="s">
        <v>17</v>
      </c>
      <c r="AD2985" t="s">
        <v>72</v>
      </c>
      <c r="AE2985">
        <v>2021</v>
      </c>
      <c r="AF2985">
        <v>2021</v>
      </c>
      <c r="AU2985"/>
    </row>
    <row r="2986" spans="1:47" x14ac:dyDescent="0.35">
      <c r="A2986" t="s">
        <v>160</v>
      </c>
      <c r="B2986" t="s">
        <v>35</v>
      </c>
      <c r="C2986" t="s">
        <v>149</v>
      </c>
      <c r="D2986" t="s">
        <v>159</v>
      </c>
      <c r="E2986" t="s">
        <v>162</v>
      </c>
      <c r="G2986" t="s">
        <v>1</v>
      </c>
      <c r="K2986" t="s">
        <v>185</v>
      </c>
      <c r="L2986" t="s">
        <v>122</v>
      </c>
      <c r="M2986" s="14">
        <v>44362</v>
      </c>
      <c r="N2986" s="14">
        <v>44362</v>
      </c>
      <c r="O2986">
        <v>0</v>
      </c>
      <c r="P2986">
        <v>3839.03</v>
      </c>
      <c r="R2986">
        <v>2110672000</v>
      </c>
      <c r="S2986">
        <v>161020000</v>
      </c>
      <c r="V2986" t="s">
        <v>160</v>
      </c>
      <c r="W2986" t="s">
        <v>194</v>
      </c>
      <c r="X2986" t="s">
        <v>161</v>
      </c>
      <c r="Y2986">
        <v>6</v>
      </c>
      <c r="Z2986">
        <v>6</v>
      </c>
      <c r="AA2986">
        <v>2021</v>
      </c>
      <c r="AB2986">
        <v>3839.03</v>
      </c>
      <c r="AC2986" t="s">
        <v>17</v>
      </c>
      <c r="AD2986" t="s">
        <v>72</v>
      </c>
      <c r="AE2986">
        <v>2021</v>
      </c>
      <c r="AF2986">
        <v>2021</v>
      </c>
      <c r="AU2986"/>
    </row>
    <row r="2987" spans="1:47" x14ac:dyDescent="0.35">
      <c r="A2987" t="s">
        <v>133</v>
      </c>
      <c r="B2987" t="s">
        <v>41</v>
      </c>
      <c r="C2987" t="s">
        <v>149</v>
      </c>
      <c r="D2987" t="s">
        <v>150</v>
      </c>
      <c r="E2987" t="s">
        <v>121</v>
      </c>
      <c r="G2987" t="s">
        <v>1</v>
      </c>
      <c r="H2987" t="s">
        <v>206</v>
      </c>
      <c r="K2987" t="s">
        <v>185</v>
      </c>
      <c r="L2987" t="s">
        <v>122</v>
      </c>
      <c r="M2987" s="14">
        <v>44363</v>
      </c>
      <c r="N2987" s="14">
        <v>44363</v>
      </c>
      <c r="O2987">
        <v>0</v>
      </c>
      <c r="P2987">
        <v>-405940.17</v>
      </c>
      <c r="R2987">
        <v>2220110000</v>
      </c>
      <c r="S2987">
        <v>161001000</v>
      </c>
      <c r="V2987" t="s">
        <v>133</v>
      </c>
      <c r="W2987" t="s">
        <v>195</v>
      </c>
      <c r="X2987" t="s">
        <v>134</v>
      </c>
      <c r="Y2987">
        <v>6</v>
      </c>
      <c r="Z2987">
        <v>6</v>
      </c>
      <c r="AA2987">
        <v>2021</v>
      </c>
      <c r="AB2987">
        <v>405940.17</v>
      </c>
      <c r="AC2987" t="s">
        <v>17</v>
      </c>
      <c r="AD2987" t="s">
        <v>247</v>
      </c>
      <c r="AE2987">
        <v>2021</v>
      </c>
      <c r="AF2987">
        <v>2021</v>
      </c>
      <c r="AU2987"/>
    </row>
    <row r="2988" spans="1:47" x14ac:dyDescent="0.35">
      <c r="A2988" t="s">
        <v>175</v>
      </c>
      <c r="B2988" t="s">
        <v>39</v>
      </c>
      <c r="C2988" t="s">
        <v>149</v>
      </c>
      <c r="D2988" t="s">
        <v>150</v>
      </c>
      <c r="E2988" t="s">
        <v>121</v>
      </c>
      <c r="G2988" t="s">
        <v>1</v>
      </c>
      <c r="H2988" t="s">
        <v>206</v>
      </c>
      <c r="K2988" t="s">
        <v>185</v>
      </c>
      <c r="L2988" t="s">
        <v>122</v>
      </c>
      <c r="M2988" s="14">
        <v>44363</v>
      </c>
      <c r="N2988" s="14">
        <v>44363</v>
      </c>
      <c r="O2988">
        <v>0</v>
      </c>
      <c r="P2988">
        <v>-2344.38</v>
      </c>
      <c r="R2988">
        <v>2221506000</v>
      </c>
      <c r="S2988">
        <v>161026000</v>
      </c>
      <c r="V2988" t="s">
        <v>175</v>
      </c>
      <c r="W2988" t="s">
        <v>216</v>
      </c>
      <c r="X2988" t="s">
        <v>119</v>
      </c>
      <c r="Y2988">
        <v>6</v>
      </c>
      <c r="Z2988">
        <v>6</v>
      </c>
      <c r="AA2988">
        <v>2021</v>
      </c>
      <c r="AB2988">
        <v>2344.38</v>
      </c>
      <c r="AC2988" t="s">
        <v>17</v>
      </c>
      <c r="AD2988" t="s">
        <v>11</v>
      </c>
      <c r="AE2988">
        <v>2021</v>
      </c>
      <c r="AF2988">
        <v>2021</v>
      </c>
      <c r="AU2988"/>
    </row>
    <row r="2989" spans="1:47" x14ac:dyDescent="0.35">
      <c r="A2989" t="s">
        <v>160</v>
      </c>
      <c r="B2989" t="s">
        <v>25</v>
      </c>
      <c r="C2989" t="s">
        <v>149</v>
      </c>
      <c r="D2989" t="s">
        <v>159</v>
      </c>
      <c r="E2989" t="s">
        <v>162</v>
      </c>
      <c r="G2989" t="s">
        <v>1</v>
      </c>
      <c r="K2989" t="s">
        <v>185</v>
      </c>
      <c r="L2989" t="s">
        <v>122</v>
      </c>
      <c r="M2989" s="14">
        <v>44363</v>
      </c>
      <c r="N2989" s="14">
        <v>44363</v>
      </c>
      <c r="O2989">
        <v>0</v>
      </c>
      <c r="P2989">
        <v>121.54</v>
      </c>
      <c r="R2989">
        <v>2110672000</v>
      </c>
      <c r="S2989">
        <v>161600000</v>
      </c>
      <c r="V2989" t="s">
        <v>160</v>
      </c>
      <c r="W2989" t="s">
        <v>198</v>
      </c>
      <c r="X2989" t="s">
        <v>161</v>
      </c>
      <c r="Y2989">
        <v>6</v>
      </c>
      <c r="Z2989">
        <v>6</v>
      </c>
      <c r="AA2989">
        <v>2021</v>
      </c>
      <c r="AB2989">
        <v>121.54</v>
      </c>
      <c r="AC2989" t="s">
        <v>17</v>
      </c>
      <c r="AD2989" t="s">
        <v>72</v>
      </c>
      <c r="AE2989">
        <v>2021</v>
      </c>
      <c r="AF2989">
        <v>2021</v>
      </c>
      <c r="AU2989"/>
    </row>
    <row r="2990" spans="1:47" x14ac:dyDescent="0.35">
      <c r="A2990" t="s">
        <v>118</v>
      </c>
      <c r="B2990" t="s">
        <v>46</v>
      </c>
      <c r="C2990" t="s">
        <v>149</v>
      </c>
      <c r="D2990" t="s">
        <v>150</v>
      </c>
      <c r="E2990" t="s">
        <v>121</v>
      </c>
      <c r="G2990" t="s">
        <v>1</v>
      </c>
      <c r="H2990" t="s">
        <v>206</v>
      </c>
      <c r="K2990" t="s">
        <v>185</v>
      </c>
      <c r="L2990" t="s">
        <v>122</v>
      </c>
      <c r="M2990" s="14">
        <v>44363</v>
      </c>
      <c r="N2990" s="14">
        <v>44363</v>
      </c>
      <c r="O2990">
        <v>0</v>
      </c>
      <c r="P2990">
        <v>-7150</v>
      </c>
      <c r="R2990">
        <v>2221513000</v>
      </c>
      <c r="S2990">
        <v>161001000</v>
      </c>
      <c r="V2990" t="s">
        <v>118</v>
      </c>
      <c r="W2990" t="s">
        <v>195</v>
      </c>
      <c r="X2990" t="s">
        <v>119</v>
      </c>
      <c r="Y2990">
        <v>6</v>
      </c>
      <c r="Z2990">
        <v>6</v>
      </c>
      <c r="AA2990">
        <v>2021</v>
      </c>
      <c r="AB2990">
        <v>7150</v>
      </c>
      <c r="AC2990" t="s">
        <v>17</v>
      </c>
      <c r="AD2990" t="s">
        <v>11</v>
      </c>
      <c r="AE2990">
        <v>2021</v>
      </c>
      <c r="AF2990">
        <v>2021</v>
      </c>
      <c r="AU2990"/>
    </row>
    <row r="2991" spans="1:47" x14ac:dyDescent="0.35">
      <c r="A2991" t="s">
        <v>193</v>
      </c>
      <c r="B2991" t="s">
        <v>29</v>
      </c>
      <c r="C2991" t="s">
        <v>149</v>
      </c>
      <c r="D2991" t="s">
        <v>159</v>
      </c>
      <c r="E2991" t="s">
        <v>162</v>
      </c>
      <c r="G2991" t="s">
        <v>1</v>
      </c>
      <c r="K2991" t="s">
        <v>185</v>
      </c>
      <c r="L2991" t="s">
        <v>122</v>
      </c>
      <c r="M2991" s="14">
        <v>44363</v>
      </c>
      <c r="N2991" s="14">
        <v>44363</v>
      </c>
      <c r="O2991">
        <v>0</v>
      </c>
      <c r="P2991">
        <v>28.57</v>
      </c>
      <c r="R2991">
        <v>2110700000</v>
      </c>
      <c r="S2991">
        <v>161300000</v>
      </c>
      <c r="V2991" t="s">
        <v>193</v>
      </c>
      <c r="W2991" t="s">
        <v>192</v>
      </c>
      <c r="X2991" t="s">
        <v>161</v>
      </c>
      <c r="Y2991">
        <v>6</v>
      </c>
      <c r="Z2991">
        <v>6</v>
      </c>
      <c r="AA2991">
        <v>2021</v>
      </c>
      <c r="AB2991">
        <v>28.57</v>
      </c>
      <c r="AC2991" t="s">
        <v>17</v>
      </c>
      <c r="AD2991" t="s">
        <v>72</v>
      </c>
      <c r="AE2991">
        <v>2021</v>
      </c>
      <c r="AF2991">
        <v>2021</v>
      </c>
      <c r="AU2991"/>
    </row>
    <row r="2992" spans="1:47" x14ac:dyDescent="0.35">
      <c r="A2992" t="s">
        <v>138</v>
      </c>
      <c r="C2992" t="s">
        <v>149</v>
      </c>
      <c r="D2992" t="s">
        <v>150</v>
      </c>
      <c r="E2992" t="s">
        <v>121</v>
      </c>
      <c r="K2992" t="s">
        <v>185</v>
      </c>
      <c r="L2992" t="s">
        <v>122</v>
      </c>
      <c r="M2992" s="14">
        <v>44363</v>
      </c>
      <c r="N2992" s="14">
        <v>44363</v>
      </c>
      <c r="O2992">
        <v>0</v>
      </c>
      <c r="P2992">
        <v>59523.81</v>
      </c>
      <c r="R2992">
        <v>2220200000</v>
      </c>
      <c r="S2992">
        <v>161002000</v>
      </c>
      <c r="V2992" t="s">
        <v>138</v>
      </c>
      <c r="W2992" t="s">
        <v>202</v>
      </c>
      <c r="X2992" t="s">
        <v>139</v>
      </c>
      <c r="Y2992">
        <v>6</v>
      </c>
      <c r="Z2992">
        <v>6</v>
      </c>
      <c r="AA2992">
        <v>2021</v>
      </c>
      <c r="AB2992">
        <v>-59523.81</v>
      </c>
      <c r="AC2992" t="s">
        <v>17</v>
      </c>
      <c r="AD2992" t="s">
        <v>72</v>
      </c>
      <c r="AE2992">
        <v>2021</v>
      </c>
      <c r="AF2992">
        <v>2021</v>
      </c>
      <c r="AU2992"/>
    </row>
    <row r="2993" spans="1:47" x14ac:dyDescent="0.35">
      <c r="A2993" t="s">
        <v>193</v>
      </c>
      <c r="B2993" t="s">
        <v>29</v>
      </c>
      <c r="C2993" t="s">
        <v>149</v>
      </c>
      <c r="D2993" t="s">
        <v>159</v>
      </c>
      <c r="E2993" t="s">
        <v>162</v>
      </c>
      <c r="G2993" t="s">
        <v>1</v>
      </c>
      <c r="K2993" t="s">
        <v>185</v>
      </c>
      <c r="L2993" t="s">
        <v>122</v>
      </c>
      <c r="M2993" s="14">
        <v>44363</v>
      </c>
      <c r="N2993" s="14">
        <v>44363</v>
      </c>
      <c r="O2993">
        <v>0</v>
      </c>
      <c r="P2993">
        <v>23.81</v>
      </c>
      <c r="R2993">
        <v>2110700000</v>
      </c>
      <c r="S2993">
        <v>161900000</v>
      </c>
      <c r="V2993" t="s">
        <v>193</v>
      </c>
      <c r="W2993" t="s">
        <v>199</v>
      </c>
      <c r="X2993" t="s">
        <v>161</v>
      </c>
      <c r="Y2993">
        <v>6</v>
      </c>
      <c r="Z2993">
        <v>6</v>
      </c>
      <c r="AA2993">
        <v>2021</v>
      </c>
      <c r="AB2993">
        <v>23.81</v>
      </c>
      <c r="AC2993" t="s">
        <v>17</v>
      </c>
      <c r="AD2993" t="s">
        <v>72</v>
      </c>
      <c r="AE2993">
        <v>2021</v>
      </c>
      <c r="AF2993">
        <v>2021</v>
      </c>
      <c r="AU2993"/>
    </row>
    <row r="2994" spans="1:47" x14ac:dyDescent="0.35">
      <c r="A2994" t="s">
        <v>193</v>
      </c>
      <c r="B2994" t="s">
        <v>29</v>
      </c>
      <c r="C2994" t="s">
        <v>149</v>
      </c>
      <c r="D2994" t="s">
        <v>159</v>
      </c>
      <c r="E2994" t="s">
        <v>162</v>
      </c>
      <c r="G2994" t="s">
        <v>1</v>
      </c>
      <c r="K2994" t="s">
        <v>185</v>
      </c>
      <c r="L2994" t="s">
        <v>122</v>
      </c>
      <c r="M2994" s="14">
        <v>44363</v>
      </c>
      <c r="N2994" s="14">
        <v>44363</v>
      </c>
      <c r="O2994">
        <v>0</v>
      </c>
      <c r="P2994">
        <v>23.81</v>
      </c>
      <c r="R2994">
        <v>2110700000</v>
      </c>
      <c r="S2994">
        <v>161900000</v>
      </c>
      <c r="V2994" t="s">
        <v>193</v>
      </c>
      <c r="W2994" t="s">
        <v>199</v>
      </c>
      <c r="X2994" t="s">
        <v>161</v>
      </c>
      <c r="Y2994">
        <v>6</v>
      </c>
      <c r="Z2994">
        <v>6</v>
      </c>
      <c r="AA2994">
        <v>2021</v>
      </c>
      <c r="AB2994">
        <v>23.81</v>
      </c>
      <c r="AC2994" t="s">
        <v>17</v>
      </c>
      <c r="AD2994" t="s">
        <v>72</v>
      </c>
      <c r="AE2994">
        <v>2021</v>
      </c>
      <c r="AF2994">
        <v>2021</v>
      </c>
      <c r="AU2994"/>
    </row>
    <row r="2995" spans="1:47" x14ac:dyDescent="0.35">
      <c r="A2995" t="s">
        <v>160</v>
      </c>
      <c r="B2995" t="s">
        <v>25</v>
      </c>
      <c r="C2995" t="s">
        <v>149</v>
      </c>
      <c r="D2995" t="s">
        <v>159</v>
      </c>
      <c r="E2995" t="s">
        <v>162</v>
      </c>
      <c r="G2995" t="s">
        <v>1</v>
      </c>
      <c r="K2995" t="s">
        <v>185</v>
      </c>
      <c r="L2995" t="s">
        <v>122</v>
      </c>
      <c r="M2995" s="14">
        <v>44363</v>
      </c>
      <c r="N2995" s="14">
        <v>44363</v>
      </c>
      <c r="O2995">
        <v>0</v>
      </c>
      <c r="P2995">
        <v>172.24</v>
      </c>
      <c r="R2995">
        <v>2110672000</v>
      </c>
      <c r="S2995">
        <v>161300000</v>
      </c>
      <c r="V2995" t="s">
        <v>160</v>
      </c>
      <c r="W2995" t="s">
        <v>192</v>
      </c>
      <c r="X2995" t="s">
        <v>161</v>
      </c>
      <c r="Y2995">
        <v>6</v>
      </c>
      <c r="Z2995">
        <v>6</v>
      </c>
      <c r="AA2995">
        <v>2021</v>
      </c>
      <c r="AB2995">
        <v>172.24</v>
      </c>
      <c r="AC2995" t="s">
        <v>17</v>
      </c>
      <c r="AD2995" t="s">
        <v>72</v>
      </c>
      <c r="AE2995">
        <v>2021</v>
      </c>
      <c r="AF2995">
        <v>2021</v>
      </c>
      <c r="AU2995"/>
    </row>
    <row r="2996" spans="1:47" x14ac:dyDescent="0.35">
      <c r="A2996" t="s">
        <v>193</v>
      </c>
      <c r="B2996" t="s">
        <v>29</v>
      </c>
      <c r="C2996" t="s">
        <v>149</v>
      </c>
      <c r="D2996" t="s">
        <v>159</v>
      </c>
      <c r="E2996" t="s">
        <v>162</v>
      </c>
      <c r="G2996" t="s">
        <v>1</v>
      </c>
      <c r="K2996" t="s">
        <v>185</v>
      </c>
      <c r="L2996" t="s">
        <v>122</v>
      </c>
      <c r="M2996" s="14">
        <v>44363</v>
      </c>
      <c r="N2996" s="14">
        <v>44363</v>
      </c>
      <c r="O2996">
        <v>0</v>
      </c>
      <c r="P2996">
        <v>214.29</v>
      </c>
      <c r="R2996">
        <v>2110700000</v>
      </c>
      <c r="S2996">
        <v>162700000</v>
      </c>
      <c r="V2996" t="s">
        <v>193</v>
      </c>
      <c r="W2996" t="s">
        <v>200</v>
      </c>
      <c r="X2996" t="s">
        <v>161</v>
      </c>
      <c r="Y2996">
        <v>6</v>
      </c>
      <c r="Z2996">
        <v>6</v>
      </c>
      <c r="AA2996">
        <v>2021</v>
      </c>
      <c r="AB2996">
        <v>214.29</v>
      </c>
      <c r="AC2996" t="s">
        <v>17</v>
      </c>
      <c r="AD2996" t="s">
        <v>72</v>
      </c>
      <c r="AE2996">
        <v>2021</v>
      </c>
      <c r="AF2996">
        <v>2021</v>
      </c>
      <c r="AU2996"/>
    </row>
    <row r="2997" spans="1:47" x14ac:dyDescent="0.35">
      <c r="A2997" t="s">
        <v>138</v>
      </c>
      <c r="B2997" t="s">
        <v>27</v>
      </c>
      <c r="C2997" t="s">
        <v>149</v>
      </c>
      <c r="D2997" t="s">
        <v>150</v>
      </c>
      <c r="E2997" t="s">
        <v>121</v>
      </c>
      <c r="G2997" t="s">
        <v>1</v>
      </c>
      <c r="H2997" t="s">
        <v>206</v>
      </c>
      <c r="K2997" t="s">
        <v>185</v>
      </c>
      <c r="L2997" t="s">
        <v>122</v>
      </c>
      <c r="M2997" s="14">
        <v>44363</v>
      </c>
      <c r="N2997" s="14">
        <v>44363</v>
      </c>
      <c r="O2997">
        <v>0</v>
      </c>
      <c r="P2997">
        <v>-2.86</v>
      </c>
      <c r="R2997">
        <v>2220200000</v>
      </c>
      <c r="S2997">
        <v>161002000</v>
      </c>
      <c r="V2997" t="s">
        <v>138</v>
      </c>
      <c r="W2997" t="s">
        <v>202</v>
      </c>
      <c r="X2997" t="s">
        <v>139</v>
      </c>
      <c r="Y2997">
        <v>6</v>
      </c>
      <c r="Z2997">
        <v>6</v>
      </c>
      <c r="AA2997">
        <v>2021</v>
      </c>
      <c r="AB2997">
        <v>2.86</v>
      </c>
      <c r="AC2997" t="s">
        <v>17</v>
      </c>
      <c r="AD2997" t="s">
        <v>11</v>
      </c>
      <c r="AE2997">
        <v>2021</v>
      </c>
      <c r="AF2997">
        <v>2021</v>
      </c>
      <c r="AU2997"/>
    </row>
    <row r="2998" spans="1:47" x14ac:dyDescent="0.35">
      <c r="A2998" t="s">
        <v>188</v>
      </c>
      <c r="B2998" t="s">
        <v>31</v>
      </c>
      <c r="C2998" t="s">
        <v>149</v>
      </c>
      <c r="D2998" t="s">
        <v>159</v>
      </c>
      <c r="E2998" t="s">
        <v>162</v>
      </c>
      <c r="G2998" t="s">
        <v>1</v>
      </c>
      <c r="K2998" t="s">
        <v>185</v>
      </c>
      <c r="L2998" t="s">
        <v>122</v>
      </c>
      <c r="M2998" s="14">
        <v>44363</v>
      </c>
      <c r="N2998" s="14">
        <v>44363</v>
      </c>
      <c r="O2998">
        <v>0</v>
      </c>
      <c r="P2998">
        <v>7.2</v>
      </c>
      <c r="R2998">
        <v>2111070000</v>
      </c>
      <c r="S2998">
        <v>160000000</v>
      </c>
      <c r="V2998" t="s">
        <v>188</v>
      </c>
      <c r="W2998" t="s">
        <v>186</v>
      </c>
      <c r="X2998" t="s">
        <v>190</v>
      </c>
      <c r="Y2998">
        <v>6</v>
      </c>
      <c r="Z2998">
        <v>6</v>
      </c>
      <c r="AA2998">
        <v>2021</v>
      </c>
      <c r="AB2998">
        <v>7.2</v>
      </c>
      <c r="AC2998" t="s">
        <v>17</v>
      </c>
      <c r="AD2998" t="s">
        <v>72</v>
      </c>
      <c r="AE2998">
        <v>2021</v>
      </c>
      <c r="AF2998">
        <v>2021</v>
      </c>
      <c r="AU2998"/>
    </row>
    <row r="2999" spans="1:47" x14ac:dyDescent="0.35">
      <c r="A2999" t="s">
        <v>193</v>
      </c>
      <c r="B2999" t="s">
        <v>29</v>
      </c>
      <c r="C2999" t="s">
        <v>149</v>
      </c>
      <c r="D2999" t="s">
        <v>159</v>
      </c>
      <c r="E2999" t="s">
        <v>162</v>
      </c>
      <c r="G2999" t="s">
        <v>1</v>
      </c>
      <c r="K2999" t="s">
        <v>185</v>
      </c>
      <c r="L2999" t="s">
        <v>122</v>
      </c>
      <c r="M2999" s="14">
        <v>44363</v>
      </c>
      <c r="N2999" s="14">
        <v>44363</v>
      </c>
      <c r="O2999">
        <v>0</v>
      </c>
      <c r="P2999">
        <v>119.05</v>
      </c>
      <c r="R2999">
        <v>2110700000</v>
      </c>
      <c r="S2999">
        <v>162100000</v>
      </c>
      <c r="V2999" t="s">
        <v>193</v>
      </c>
      <c r="W2999" t="s">
        <v>214</v>
      </c>
      <c r="X2999" t="s">
        <v>161</v>
      </c>
      <c r="Y2999">
        <v>6</v>
      </c>
      <c r="Z2999">
        <v>6</v>
      </c>
      <c r="AA2999">
        <v>2021</v>
      </c>
      <c r="AB2999">
        <v>119.05</v>
      </c>
      <c r="AC2999" t="s">
        <v>17</v>
      </c>
      <c r="AD2999" t="s">
        <v>72</v>
      </c>
      <c r="AE2999">
        <v>2021</v>
      </c>
      <c r="AF2999">
        <v>2021</v>
      </c>
      <c r="AU2999"/>
    </row>
    <row r="3000" spans="1:47" x14ac:dyDescent="0.35">
      <c r="A3000" t="s">
        <v>166</v>
      </c>
      <c r="C3000" t="s">
        <v>149</v>
      </c>
      <c r="D3000" t="s">
        <v>150</v>
      </c>
      <c r="E3000" t="s">
        <v>162</v>
      </c>
      <c r="K3000" t="s">
        <v>185</v>
      </c>
      <c r="L3000" t="s">
        <v>122</v>
      </c>
      <c r="M3000" s="14">
        <v>44363</v>
      </c>
      <c r="N3000" s="14">
        <v>44363</v>
      </c>
      <c r="P3000">
        <v>229216.33</v>
      </c>
      <c r="X3000" t="s">
        <v>167</v>
      </c>
      <c r="Y3000">
        <v>6</v>
      </c>
      <c r="Z3000">
        <v>6</v>
      </c>
      <c r="AA3000">
        <v>2021</v>
      </c>
      <c r="AB3000">
        <v>0</v>
      </c>
      <c r="AC3000" t="s">
        <v>8</v>
      </c>
      <c r="AD3000" t="s">
        <v>8</v>
      </c>
      <c r="AE3000">
        <v>2021</v>
      </c>
      <c r="AF3000">
        <v>2021</v>
      </c>
      <c r="AU3000"/>
    </row>
    <row r="3001" spans="1:47" x14ac:dyDescent="0.35">
      <c r="A3001" t="s">
        <v>208</v>
      </c>
      <c r="C3001" t="s">
        <v>149</v>
      </c>
      <c r="D3001" t="s">
        <v>150</v>
      </c>
      <c r="E3001" t="s">
        <v>121</v>
      </c>
      <c r="J3001" t="s">
        <v>5</v>
      </c>
      <c r="K3001" t="s">
        <v>185</v>
      </c>
      <c r="L3001" t="s">
        <v>122</v>
      </c>
      <c r="M3001" s="14">
        <v>44350</v>
      </c>
      <c r="N3001" s="14">
        <v>44363</v>
      </c>
      <c r="P3001">
        <v>19308.68</v>
      </c>
      <c r="X3001" t="s">
        <v>157</v>
      </c>
      <c r="Y3001">
        <v>6</v>
      </c>
      <c r="Z3001">
        <v>6</v>
      </c>
      <c r="AA3001">
        <v>2021</v>
      </c>
      <c r="AB3001">
        <v>0</v>
      </c>
      <c r="AC3001" t="s">
        <v>8</v>
      </c>
      <c r="AD3001" t="s">
        <v>8</v>
      </c>
      <c r="AE3001">
        <v>2021</v>
      </c>
      <c r="AF3001">
        <v>2021</v>
      </c>
      <c r="AU3001"/>
    </row>
    <row r="3002" spans="1:47" x14ac:dyDescent="0.35">
      <c r="A3002" t="s">
        <v>146</v>
      </c>
      <c r="C3002" t="s">
        <v>149</v>
      </c>
      <c r="D3002" t="s">
        <v>150</v>
      </c>
      <c r="E3002" t="s">
        <v>121</v>
      </c>
      <c r="J3002" t="s">
        <v>68</v>
      </c>
      <c r="K3002" t="s">
        <v>185</v>
      </c>
      <c r="L3002" t="s">
        <v>122</v>
      </c>
      <c r="M3002" s="14">
        <v>44336</v>
      </c>
      <c r="N3002" s="14">
        <v>44363</v>
      </c>
      <c r="P3002">
        <v>2576.2800000000002</v>
      </c>
      <c r="X3002" t="s">
        <v>147</v>
      </c>
      <c r="Y3002">
        <v>5</v>
      </c>
      <c r="Z3002">
        <v>6</v>
      </c>
      <c r="AA3002">
        <v>2021</v>
      </c>
      <c r="AB3002">
        <v>0</v>
      </c>
      <c r="AC3002" t="s">
        <v>8</v>
      </c>
      <c r="AD3002" t="s">
        <v>8</v>
      </c>
      <c r="AE3002">
        <v>2021</v>
      </c>
      <c r="AF3002">
        <v>2021</v>
      </c>
      <c r="AU3002"/>
    </row>
    <row r="3003" spans="1:47" x14ac:dyDescent="0.35">
      <c r="A3003" t="s">
        <v>174</v>
      </c>
      <c r="C3003" t="s">
        <v>149</v>
      </c>
      <c r="D3003" t="s">
        <v>150</v>
      </c>
      <c r="E3003" t="s">
        <v>121</v>
      </c>
      <c r="I3003" t="s">
        <v>1</v>
      </c>
      <c r="J3003" t="s">
        <v>5</v>
      </c>
      <c r="K3003" t="s">
        <v>185</v>
      </c>
      <c r="L3003" t="s">
        <v>122</v>
      </c>
      <c r="M3003" s="14">
        <v>44350</v>
      </c>
      <c r="N3003" s="14">
        <v>44363</v>
      </c>
      <c r="P3003">
        <v>3701.97</v>
      </c>
      <c r="X3003" t="s">
        <v>157</v>
      </c>
      <c r="Y3003">
        <v>6</v>
      </c>
      <c r="Z3003">
        <v>6</v>
      </c>
      <c r="AA3003">
        <v>2021</v>
      </c>
      <c r="AB3003">
        <v>0</v>
      </c>
      <c r="AC3003" t="s">
        <v>8</v>
      </c>
      <c r="AD3003" t="s">
        <v>8</v>
      </c>
      <c r="AE3003">
        <v>2021</v>
      </c>
      <c r="AF3003">
        <v>2021</v>
      </c>
      <c r="AU3003"/>
    </row>
    <row r="3004" spans="1:47" x14ac:dyDescent="0.35">
      <c r="A3004" t="s">
        <v>145</v>
      </c>
      <c r="C3004" t="s">
        <v>149</v>
      </c>
      <c r="D3004" t="s">
        <v>150</v>
      </c>
      <c r="E3004" t="s">
        <v>121</v>
      </c>
      <c r="J3004" t="s">
        <v>6</v>
      </c>
      <c r="K3004" t="s">
        <v>185</v>
      </c>
      <c r="L3004" t="s">
        <v>122</v>
      </c>
      <c r="M3004" s="14">
        <v>44351</v>
      </c>
      <c r="N3004" s="14">
        <v>44363</v>
      </c>
      <c r="P3004">
        <v>199602.63</v>
      </c>
      <c r="X3004" t="s">
        <v>144</v>
      </c>
      <c r="Y3004">
        <v>6</v>
      </c>
      <c r="Z3004">
        <v>6</v>
      </c>
      <c r="AA3004">
        <v>2021</v>
      </c>
      <c r="AB3004">
        <v>0</v>
      </c>
      <c r="AC3004" t="s">
        <v>8</v>
      </c>
      <c r="AD3004" t="s">
        <v>8</v>
      </c>
      <c r="AE3004">
        <v>2021</v>
      </c>
      <c r="AF3004">
        <v>2021</v>
      </c>
      <c r="AU3004"/>
    </row>
    <row r="3005" spans="1:47" x14ac:dyDescent="0.35">
      <c r="A3005" t="s">
        <v>170</v>
      </c>
      <c r="C3005" t="s">
        <v>149</v>
      </c>
      <c r="D3005" t="s">
        <v>150</v>
      </c>
      <c r="E3005" t="s">
        <v>121</v>
      </c>
      <c r="J3005" t="s">
        <v>6</v>
      </c>
      <c r="K3005" t="s">
        <v>185</v>
      </c>
      <c r="L3005" t="s">
        <v>122</v>
      </c>
      <c r="M3005" s="14">
        <v>44355</v>
      </c>
      <c r="N3005" s="14">
        <v>44363</v>
      </c>
      <c r="P3005">
        <v>4026.78</v>
      </c>
      <c r="X3005" t="s">
        <v>119</v>
      </c>
      <c r="Y3005">
        <v>6</v>
      </c>
      <c r="Z3005">
        <v>6</v>
      </c>
      <c r="AA3005">
        <v>2021</v>
      </c>
      <c r="AB3005">
        <v>0</v>
      </c>
      <c r="AC3005" t="s">
        <v>8</v>
      </c>
      <c r="AD3005" t="s">
        <v>8</v>
      </c>
      <c r="AE3005">
        <v>2021</v>
      </c>
      <c r="AF3005">
        <v>2021</v>
      </c>
      <c r="AU3005"/>
    </row>
    <row r="3006" spans="1:47" x14ac:dyDescent="0.35">
      <c r="A3006" t="s">
        <v>160</v>
      </c>
      <c r="B3006" t="s">
        <v>28</v>
      </c>
      <c r="C3006" t="s">
        <v>149</v>
      </c>
      <c r="D3006" t="s">
        <v>159</v>
      </c>
      <c r="E3006" t="s">
        <v>162</v>
      </c>
      <c r="G3006" t="s">
        <v>1</v>
      </c>
      <c r="K3006" t="s">
        <v>185</v>
      </c>
      <c r="L3006" t="s">
        <v>122</v>
      </c>
      <c r="M3006" s="14">
        <v>44363</v>
      </c>
      <c r="N3006" s="14">
        <v>44363</v>
      </c>
      <c r="O3006">
        <v>0</v>
      </c>
      <c r="P3006">
        <v>85.39</v>
      </c>
      <c r="R3006">
        <v>2110672000</v>
      </c>
      <c r="S3006">
        <v>161800000</v>
      </c>
      <c r="V3006" t="s">
        <v>160</v>
      </c>
      <c r="W3006" t="s">
        <v>197</v>
      </c>
      <c r="X3006" t="s">
        <v>161</v>
      </c>
      <c r="Y3006">
        <v>6</v>
      </c>
      <c r="Z3006">
        <v>6</v>
      </c>
      <c r="AA3006">
        <v>2021</v>
      </c>
      <c r="AB3006">
        <v>85.39</v>
      </c>
      <c r="AC3006" t="s">
        <v>17</v>
      </c>
      <c r="AD3006" t="s">
        <v>72</v>
      </c>
      <c r="AE3006">
        <v>2021</v>
      </c>
      <c r="AF3006">
        <v>2021</v>
      </c>
      <c r="AU3006"/>
    </row>
    <row r="3007" spans="1:47" x14ac:dyDescent="0.35">
      <c r="A3007" t="s">
        <v>118</v>
      </c>
      <c r="C3007" t="s">
        <v>149</v>
      </c>
      <c r="D3007" t="s">
        <v>150</v>
      </c>
      <c r="E3007" t="s">
        <v>121</v>
      </c>
      <c r="G3007" t="s">
        <v>1</v>
      </c>
      <c r="J3007" t="s">
        <v>6</v>
      </c>
      <c r="K3007" t="s">
        <v>185</v>
      </c>
      <c r="L3007" t="s">
        <v>122</v>
      </c>
      <c r="M3007" s="14">
        <v>44363</v>
      </c>
      <c r="N3007" s="14">
        <v>44363</v>
      </c>
      <c r="O3007">
        <v>0</v>
      </c>
      <c r="P3007">
        <v>59523.81</v>
      </c>
      <c r="R3007">
        <v>2221513000</v>
      </c>
      <c r="S3007">
        <v>161002000</v>
      </c>
      <c r="V3007" t="s">
        <v>118</v>
      </c>
      <c r="W3007" t="s">
        <v>202</v>
      </c>
      <c r="X3007" t="s">
        <v>119</v>
      </c>
      <c r="Y3007">
        <v>6</v>
      </c>
      <c r="Z3007">
        <v>6</v>
      </c>
      <c r="AA3007">
        <v>2021</v>
      </c>
      <c r="AB3007">
        <v>-59523.81</v>
      </c>
      <c r="AC3007" t="s">
        <v>17</v>
      </c>
      <c r="AD3007" t="s">
        <v>72</v>
      </c>
      <c r="AE3007">
        <v>2021</v>
      </c>
      <c r="AF3007">
        <v>2021</v>
      </c>
      <c r="AU3007"/>
    </row>
    <row r="3008" spans="1:47" x14ac:dyDescent="0.35">
      <c r="A3008" t="s">
        <v>176</v>
      </c>
      <c r="B3008" t="s">
        <v>27</v>
      </c>
      <c r="C3008" t="s">
        <v>149</v>
      </c>
      <c r="D3008" t="s">
        <v>150</v>
      </c>
      <c r="E3008" t="s">
        <v>121</v>
      </c>
      <c r="G3008" t="s">
        <v>1</v>
      </c>
      <c r="H3008" t="s">
        <v>206</v>
      </c>
      <c r="K3008" t="s">
        <v>185</v>
      </c>
      <c r="L3008" t="s">
        <v>122</v>
      </c>
      <c r="M3008" s="14">
        <v>44363</v>
      </c>
      <c r="N3008" s="14">
        <v>44363</v>
      </c>
      <c r="O3008">
        <v>0</v>
      </c>
      <c r="P3008">
        <v>-141.9</v>
      </c>
      <c r="R3008">
        <v>2221517010</v>
      </c>
      <c r="S3008">
        <v>161300000</v>
      </c>
      <c r="V3008" t="s">
        <v>176</v>
      </c>
      <c r="W3008" t="s">
        <v>192</v>
      </c>
      <c r="X3008" t="s">
        <v>119</v>
      </c>
      <c r="Y3008">
        <v>6</v>
      </c>
      <c r="Z3008">
        <v>6</v>
      </c>
      <c r="AA3008">
        <v>2021</v>
      </c>
      <c r="AB3008">
        <v>141.9</v>
      </c>
      <c r="AC3008" t="s">
        <v>17</v>
      </c>
      <c r="AD3008" t="s">
        <v>11</v>
      </c>
      <c r="AE3008">
        <v>2021</v>
      </c>
      <c r="AF3008">
        <v>2021</v>
      </c>
      <c r="AU3008"/>
    </row>
    <row r="3009" spans="1:47" x14ac:dyDescent="0.35">
      <c r="A3009" t="s">
        <v>148</v>
      </c>
      <c r="C3009" t="s">
        <v>149</v>
      </c>
      <c r="D3009" t="s">
        <v>150</v>
      </c>
      <c r="E3009" t="s">
        <v>162</v>
      </c>
      <c r="K3009" t="s">
        <v>185</v>
      </c>
      <c r="L3009" t="s">
        <v>122</v>
      </c>
      <c r="M3009" s="14">
        <v>44364</v>
      </c>
      <c r="N3009" s="14">
        <v>44364</v>
      </c>
      <c r="O3009">
        <v>0</v>
      </c>
      <c r="P3009">
        <v>66666.67</v>
      </c>
      <c r="R3009">
        <v>2110210000</v>
      </c>
      <c r="S3009">
        <v>161002000</v>
      </c>
      <c r="V3009" t="s">
        <v>148</v>
      </c>
      <c r="W3009" t="s">
        <v>202</v>
      </c>
      <c r="X3009" t="s">
        <v>152</v>
      </c>
      <c r="Y3009">
        <v>6</v>
      </c>
      <c r="Z3009">
        <v>6</v>
      </c>
      <c r="AA3009">
        <v>2021</v>
      </c>
      <c r="AB3009">
        <v>66666.67</v>
      </c>
      <c r="AC3009" t="s">
        <v>17</v>
      </c>
      <c r="AD3009" t="s">
        <v>72</v>
      </c>
      <c r="AE3009">
        <v>2021</v>
      </c>
      <c r="AF3009">
        <v>2021</v>
      </c>
      <c r="AU3009"/>
    </row>
    <row r="3010" spans="1:47" x14ac:dyDescent="0.35">
      <c r="A3010" t="s">
        <v>133</v>
      </c>
      <c r="B3010" t="s">
        <v>42</v>
      </c>
      <c r="C3010" t="s">
        <v>149</v>
      </c>
      <c r="D3010" t="s">
        <v>150</v>
      </c>
      <c r="E3010" t="s">
        <v>121</v>
      </c>
      <c r="G3010" t="s">
        <v>1</v>
      </c>
      <c r="H3010" t="s">
        <v>206</v>
      </c>
      <c r="K3010" t="s">
        <v>185</v>
      </c>
      <c r="L3010" t="s">
        <v>122</v>
      </c>
      <c r="M3010" s="14">
        <v>44364</v>
      </c>
      <c r="N3010" s="14">
        <v>44364</v>
      </c>
      <c r="O3010">
        <v>0</v>
      </c>
      <c r="P3010">
        <v>-408753.21</v>
      </c>
      <c r="R3010">
        <v>2220120000</v>
      </c>
      <c r="S3010">
        <v>161001000</v>
      </c>
      <c r="V3010" t="s">
        <v>133</v>
      </c>
      <c r="W3010" t="s">
        <v>195</v>
      </c>
      <c r="X3010" t="s">
        <v>134</v>
      </c>
      <c r="Y3010">
        <v>6</v>
      </c>
      <c r="Z3010">
        <v>6</v>
      </c>
      <c r="AA3010">
        <v>2021</v>
      </c>
      <c r="AB3010">
        <v>408753.21</v>
      </c>
      <c r="AC3010" t="s">
        <v>17</v>
      </c>
      <c r="AD3010" t="s">
        <v>247</v>
      </c>
      <c r="AE3010">
        <v>2021</v>
      </c>
      <c r="AF3010">
        <v>2021</v>
      </c>
      <c r="AU3010"/>
    </row>
    <row r="3011" spans="1:47" x14ac:dyDescent="0.35">
      <c r="A3011" t="s">
        <v>133</v>
      </c>
      <c r="B3011" t="s">
        <v>43</v>
      </c>
      <c r="C3011" t="s">
        <v>149</v>
      </c>
      <c r="D3011" t="s">
        <v>150</v>
      </c>
      <c r="E3011" t="s">
        <v>121</v>
      </c>
      <c r="G3011" t="s">
        <v>1</v>
      </c>
      <c r="H3011" t="s">
        <v>206</v>
      </c>
      <c r="K3011" t="s">
        <v>185</v>
      </c>
      <c r="L3011" t="s">
        <v>122</v>
      </c>
      <c r="M3011" s="14">
        <v>44364</v>
      </c>
      <c r="N3011" s="14">
        <v>44364</v>
      </c>
      <c r="O3011">
        <v>0</v>
      </c>
      <c r="P3011">
        <v>-621.42999999999995</v>
      </c>
      <c r="R3011">
        <v>2220130000</v>
      </c>
      <c r="S3011">
        <v>161001000</v>
      </c>
      <c r="V3011" t="s">
        <v>133</v>
      </c>
      <c r="W3011" t="s">
        <v>195</v>
      </c>
      <c r="X3011" t="s">
        <v>134</v>
      </c>
      <c r="Y3011">
        <v>6</v>
      </c>
      <c r="Z3011">
        <v>6</v>
      </c>
      <c r="AA3011">
        <v>2021</v>
      </c>
      <c r="AB3011">
        <v>621.42999999999995</v>
      </c>
      <c r="AC3011" t="s">
        <v>17</v>
      </c>
      <c r="AD3011" t="s">
        <v>247</v>
      </c>
      <c r="AE3011">
        <v>2021</v>
      </c>
      <c r="AF3011">
        <v>2021</v>
      </c>
      <c r="AU3011"/>
    </row>
    <row r="3012" spans="1:47" x14ac:dyDescent="0.35">
      <c r="A3012" t="s">
        <v>160</v>
      </c>
      <c r="B3012" t="s">
        <v>26</v>
      </c>
      <c r="C3012" t="s">
        <v>149</v>
      </c>
      <c r="D3012" t="s">
        <v>159</v>
      </c>
      <c r="E3012" t="s">
        <v>162</v>
      </c>
      <c r="G3012" t="s">
        <v>1</v>
      </c>
      <c r="K3012" t="s">
        <v>185</v>
      </c>
      <c r="L3012" t="s">
        <v>122</v>
      </c>
      <c r="M3012" s="14">
        <v>44364</v>
      </c>
      <c r="N3012" s="14">
        <v>44364</v>
      </c>
      <c r="O3012">
        <v>0</v>
      </c>
      <c r="P3012">
        <v>2185.71</v>
      </c>
      <c r="R3012">
        <v>2110672000</v>
      </c>
      <c r="S3012">
        <v>162800000</v>
      </c>
      <c r="V3012" t="s">
        <v>160</v>
      </c>
      <c r="W3012" t="s">
        <v>204</v>
      </c>
      <c r="X3012" t="s">
        <v>161</v>
      </c>
      <c r="Y3012">
        <v>6</v>
      </c>
      <c r="Z3012">
        <v>6</v>
      </c>
      <c r="AA3012">
        <v>2021</v>
      </c>
      <c r="AB3012">
        <v>2185.71</v>
      </c>
      <c r="AC3012" t="s">
        <v>17</v>
      </c>
      <c r="AD3012" t="s">
        <v>72</v>
      </c>
      <c r="AE3012">
        <v>2021</v>
      </c>
      <c r="AF3012">
        <v>2021</v>
      </c>
      <c r="AU3012"/>
    </row>
    <row r="3013" spans="1:47" x14ac:dyDescent="0.35">
      <c r="A3013" t="s">
        <v>160</v>
      </c>
      <c r="B3013" t="s">
        <v>25</v>
      </c>
      <c r="C3013" t="s">
        <v>149</v>
      </c>
      <c r="D3013" t="s">
        <v>159</v>
      </c>
      <c r="E3013" t="s">
        <v>162</v>
      </c>
      <c r="G3013" t="s">
        <v>1</v>
      </c>
      <c r="K3013" t="s">
        <v>185</v>
      </c>
      <c r="L3013" t="s">
        <v>122</v>
      </c>
      <c r="M3013" s="14">
        <v>44364</v>
      </c>
      <c r="N3013" s="14">
        <v>44364</v>
      </c>
      <c r="O3013">
        <v>0</v>
      </c>
      <c r="P3013">
        <v>129.41999999999999</v>
      </c>
      <c r="R3013">
        <v>2110672000</v>
      </c>
      <c r="S3013">
        <v>161600000</v>
      </c>
      <c r="V3013" t="s">
        <v>160</v>
      </c>
      <c r="W3013" t="s">
        <v>198</v>
      </c>
      <c r="X3013" t="s">
        <v>161</v>
      </c>
      <c r="Y3013">
        <v>6</v>
      </c>
      <c r="Z3013">
        <v>6</v>
      </c>
      <c r="AA3013">
        <v>2021</v>
      </c>
      <c r="AB3013">
        <v>129.41999999999999</v>
      </c>
      <c r="AC3013" t="s">
        <v>17</v>
      </c>
      <c r="AD3013" t="s">
        <v>72</v>
      </c>
      <c r="AE3013">
        <v>2021</v>
      </c>
      <c r="AF3013">
        <v>2021</v>
      </c>
      <c r="AU3013"/>
    </row>
    <row r="3014" spans="1:47" x14ac:dyDescent="0.35">
      <c r="A3014" t="s">
        <v>133</v>
      </c>
      <c r="B3014" t="s">
        <v>41</v>
      </c>
      <c r="C3014" t="s">
        <v>149</v>
      </c>
      <c r="D3014" t="s">
        <v>150</v>
      </c>
      <c r="E3014" t="s">
        <v>121</v>
      </c>
      <c r="G3014" t="s">
        <v>1</v>
      </c>
      <c r="H3014" t="s">
        <v>206</v>
      </c>
      <c r="K3014" t="s">
        <v>185</v>
      </c>
      <c r="L3014" t="s">
        <v>122</v>
      </c>
      <c r="M3014" s="14">
        <v>44364</v>
      </c>
      <c r="N3014" s="14">
        <v>44364</v>
      </c>
      <c r="O3014">
        <v>0</v>
      </c>
      <c r="P3014">
        <v>-68935.649999999994</v>
      </c>
      <c r="R3014">
        <v>2220110000</v>
      </c>
      <c r="S3014">
        <v>161001000</v>
      </c>
      <c r="V3014" t="s">
        <v>133</v>
      </c>
      <c r="W3014" t="s">
        <v>195</v>
      </c>
      <c r="X3014" t="s">
        <v>134</v>
      </c>
      <c r="Y3014">
        <v>6</v>
      </c>
      <c r="Z3014">
        <v>6</v>
      </c>
      <c r="AA3014">
        <v>2021</v>
      </c>
      <c r="AB3014">
        <v>68935.649999999994</v>
      </c>
      <c r="AC3014" t="s">
        <v>17</v>
      </c>
      <c r="AD3014" t="s">
        <v>247</v>
      </c>
      <c r="AE3014">
        <v>2021</v>
      </c>
      <c r="AF3014">
        <v>2021</v>
      </c>
      <c r="AU3014"/>
    </row>
    <row r="3015" spans="1:47" x14ac:dyDescent="0.35">
      <c r="A3015" t="s">
        <v>160</v>
      </c>
      <c r="B3015" t="s">
        <v>25</v>
      </c>
      <c r="C3015" t="s">
        <v>149</v>
      </c>
      <c r="D3015" t="s">
        <v>159</v>
      </c>
      <c r="E3015" t="s">
        <v>162</v>
      </c>
      <c r="G3015" t="s">
        <v>1</v>
      </c>
      <c r="K3015" t="s">
        <v>185</v>
      </c>
      <c r="L3015" t="s">
        <v>122</v>
      </c>
      <c r="M3015" s="14">
        <v>44364</v>
      </c>
      <c r="N3015" s="14">
        <v>44364</v>
      </c>
      <c r="O3015">
        <v>0</v>
      </c>
      <c r="P3015">
        <v>208.94</v>
      </c>
      <c r="R3015">
        <v>2110672000</v>
      </c>
      <c r="S3015">
        <v>161300000</v>
      </c>
      <c r="V3015" t="s">
        <v>160</v>
      </c>
      <c r="W3015" t="s">
        <v>192</v>
      </c>
      <c r="X3015" t="s">
        <v>161</v>
      </c>
      <c r="Y3015">
        <v>6</v>
      </c>
      <c r="Z3015">
        <v>6</v>
      </c>
      <c r="AA3015">
        <v>2021</v>
      </c>
      <c r="AB3015">
        <v>208.94</v>
      </c>
      <c r="AC3015" t="s">
        <v>17</v>
      </c>
      <c r="AD3015" t="s">
        <v>72</v>
      </c>
      <c r="AE3015">
        <v>2021</v>
      </c>
      <c r="AF3015">
        <v>2021</v>
      </c>
      <c r="AU3015"/>
    </row>
    <row r="3016" spans="1:47" x14ac:dyDescent="0.35">
      <c r="A3016" t="s">
        <v>138</v>
      </c>
      <c r="B3016" t="s">
        <v>27</v>
      </c>
      <c r="C3016" t="s">
        <v>149</v>
      </c>
      <c r="D3016" t="s">
        <v>150</v>
      </c>
      <c r="E3016" t="s">
        <v>121</v>
      </c>
      <c r="G3016" t="s">
        <v>1</v>
      </c>
      <c r="H3016" t="s">
        <v>206</v>
      </c>
      <c r="K3016" t="s">
        <v>185</v>
      </c>
      <c r="L3016" t="s">
        <v>122</v>
      </c>
      <c r="M3016" s="14">
        <v>44364</v>
      </c>
      <c r="N3016" s="14">
        <v>44364</v>
      </c>
      <c r="O3016">
        <v>0</v>
      </c>
      <c r="P3016">
        <v>-2.86</v>
      </c>
      <c r="R3016">
        <v>2220200000</v>
      </c>
      <c r="S3016">
        <v>161002000</v>
      </c>
      <c r="V3016" t="s">
        <v>138</v>
      </c>
      <c r="W3016" t="s">
        <v>202</v>
      </c>
      <c r="X3016" t="s">
        <v>139</v>
      </c>
      <c r="Y3016">
        <v>6</v>
      </c>
      <c r="Z3016">
        <v>6</v>
      </c>
      <c r="AA3016">
        <v>2021</v>
      </c>
      <c r="AB3016">
        <v>2.86</v>
      </c>
      <c r="AC3016" t="s">
        <v>17</v>
      </c>
      <c r="AD3016" t="s">
        <v>11</v>
      </c>
      <c r="AE3016">
        <v>2021</v>
      </c>
      <c r="AF3016">
        <v>2021</v>
      </c>
      <c r="AU3016"/>
    </row>
    <row r="3017" spans="1:47" x14ac:dyDescent="0.35">
      <c r="A3017" t="s">
        <v>193</v>
      </c>
      <c r="B3017" t="s">
        <v>29</v>
      </c>
      <c r="C3017" t="s">
        <v>149</v>
      </c>
      <c r="D3017" t="s">
        <v>159</v>
      </c>
      <c r="E3017" t="s">
        <v>162</v>
      </c>
      <c r="G3017" t="s">
        <v>1</v>
      </c>
      <c r="K3017" t="s">
        <v>185</v>
      </c>
      <c r="L3017" t="s">
        <v>122</v>
      </c>
      <c r="M3017" s="14">
        <v>44364</v>
      </c>
      <c r="N3017" s="14">
        <v>44364</v>
      </c>
      <c r="O3017">
        <v>0</v>
      </c>
      <c r="P3017">
        <v>153.9</v>
      </c>
      <c r="R3017">
        <v>2110700000</v>
      </c>
      <c r="S3017">
        <v>161020000</v>
      </c>
      <c r="V3017" t="s">
        <v>193</v>
      </c>
      <c r="W3017" t="s">
        <v>194</v>
      </c>
      <c r="X3017" t="s">
        <v>161</v>
      </c>
      <c r="Y3017">
        <v>6</v>
      </c>
      <c r="Z3017">
        <v>6</v>
      </c>
      <c r="AA3017">
        <v>2021</v>
      </c>
      <c r="AB3017">
        <v>153.9</v>
      </c>
      <c r="AC3017" t="s">
        <v>17</v>
      </c>
      <c r="AD3017" t="s">
        <v>72</v>
      </c>
      <c r="AE3017">
        <v>2021</v>
      </c>
      <c r="AF3017">
        <v>2021</v>
      </c>
      <c r="AU3017"/>
    </row>
    <row r="3018" spans="1:47" x14ac:dyDescent="0.35">
      <c r="A3018" t="s">
        <v>193</v>
      </c>
      <c r="B3018" t="s">
        <v>29</v>
      </c>
      <c r="C3018" t="s">
        <v>149</v>
      </c>
      <c r="D3018" t="s">
        <v>159</v>
      </c>
      <c r="E3018" t="s">
        <v>162</v>
      </c>
      <c r="G3018" t="s">
        <v>1</v>
      </c>
      <c r="K3018" t="s">
        <v>185</v>
      </c>
      <c r="L3018" t="s">
        <v>122</v>
      </c>
      <c r="M3018" s="14">
        <v>44364</v>
      </c>
      <c r="N3018" s="14">
        <v>44364</v>
      </c>
      <c r="O3018">
        <v>0</v>
      </c>
      <c r="P3018">
        <v>178.57</v>
      </c>
      <c r="R3018">
        <v>2110700000</v>
      </c>
      <c r="S3018">
        <v>161900000</v>
      </c>
      <c r="V3018" t="s">
        <v>193</v>
      </c>
      <c r="W3018" t="s">
        <v>199</v>
      </c>
      <c r="X3018" t="s">
        <v>161</v>
      </c>
      <c r="Y3018">
        <v>6</v>
      </c>
      <c r="Z3018">
        <v>6</v>
      </c>
      <c r="AA3018">
        <v>2021</v>
      </c>
      <c r="AB3018">
        <v>178.57</v>
      </c>
      <c r="AC3018" t="s">
        <v>17</v>
      </c>
      <c r="AD3018" t="s">
        <v>72</v>
      </c>
      <c r="AE3018">
        <v>2021</v>
      </c>
      <c r="AF3018">
        <v>2021</v>
      </c>
      <c r="AU3018"/>
    </row>
    <row r="3019" spans="1:47" x14ac:dyDescent="0.35">
      <c r="A3019" t="s">
        <v>188</v>
      </c>
      <c r="B3019" t="s">
        <v>31</v>
      </c>
      <c r="C3019" t="s">
        <v>149</v>
      </c>
      <c r="D3019" t="s">
        <v>159</v>
      </c>
      <c r="E3019" t="s">
        <v>162</v>
      </c>
      <c r="G3019" t="s">
        <v>1</v>
      </c>
      <c r="K3019" t="s">
        <v>185</v>
      </c>
      <c r="L3019" t="s">
        <v>122</v>
      </c>
      <c r="M3019" s="14">
        <v>44364</v>
      </c>
      <c r="N3019" s="14">
        <v>44364</v>
      </c>
      <c r="O3019">
        <v>0</v>
      </c>
      <c r="P3019">
        <v>22.7</v>
      </c>
      <c r="R3019">
        <v>2111070000</v>
      </c>
      <c r="S3019">
        <v>160000000</v>
      </c>
      <c r="V3019" t="s">
        <v>188</v>
      </c>
      <c r="W3019" t="s">
        <v>186</v>
      </c>
      <c r="X3019" t="s">
        <v>190</v>
      </c>
      <c r="Y3019">
        <v>6</v>
      </c>
      <c r="Z3019">
        <v>6</v>
      </c>
      <c r="AA3019">
        <v>2021</v>
      </c>
      <c r="AB3019">
        <v>22.7</v>
      </c>
      <c r="AC3019" t="s">
        <v>17</v>
      </c>
      <c r="AD3019" t="s">
        <v>72</v>
      </c>
      <c r="AE3019">
        <v>2021</v>
      </c>
      <c r="AF3019">
        <v>2021</v>
      </c>
      <c r="AU3019"/>
    </row>
    <row r="3020" spans="1:47" x14ac:dyDescent="0.35">
      <c r="A3020" t="s">
        <v>136</v>
      </c>
      <c r="C3020" t="s">
        <v>149</v>
      </c>
      <c r="D3020" t="s">
        <v>150</v>
      </c>
      <c r="E3020" t="s">
        <v>121</v>
      </c>
      <c r="I3020" t="s">
        <v>1</v>
      </c>
      <c r="J3020" t="s">
        <v>5</v>
      </c>
      <c r="K3020" t="s">
        <v>185</v>
      </c>
      <c r="L3020" t="s">
        <v>122</v>
      </c>
      <c r="M3020" s="14">
        <v>44350</v>
      </c>
      <c r="N3020" s="14">
        <v>44364</v>
      </c>
      <c r="P3020">
        <v>118522.8</v>
      </c>
      <c r="X3020" t="s">
        <v>137</v>
      </c>
      <c r="Y3020">
        <v>6</v>
      </c>
      <c r="Z3020">
        <v>6</v>
      </c>
      <c r="AA3020">
        <v>2021</v>
      </c>
      <c r="AB3020">
        <v>0</v>
      </c>
      <c r="AC3020" t="s">
        <v>8</v>
      </c>
      <c r="AD3020" t="s">
        <v>8</v>
      </c>
      <c r="AE3020">
        <v>2021</v>
      </c>
      <c r="AF3020">
        <v>2021</v>
      </c>
      <c r="AU3020"/>
    </row>
    <row r="3021" spans="1:47" x14ac:dyDescent="0.35">
      <c r="A3021" t="s">
        <v>148</v>
      </c>
      <c r="C3021" t="s">
        <v>149</v>
      </c>
      <c r="D3021" t="s">
        <v>150</v>
      </c>
      <c r="E3021" t="s">
        <v>162</v>
      </c>
      <c r="K3021" t="s">
        <v>185</v>
      </c>
      <c r="L3021" t="s">
        <v>122</v>
      </c>
      <c r="M3021" s="14">
        <v>44364</v>
      </c>
      <c r="N3021" s="14">
        <v>44364</v>
      </c>
      <c r="P3021">
        <v>429126.34</v>
      </c>
      <c r="X3021" t="s">
        <v>152</v>
      </c>
      <c r="Y3021">
        <v>6</v>
      </c>
      <c r="Z3021">
        <v>6</v>
      </c>
      <c r="AA3021">
        <v>2021</v>
      </c>
      <c r="AB3021">
        <v>0</v>
      </c>
      <c r="AC3021" t="s">
        <v>8</v>
      </c>
      <c r="AD3021" t="s">
        <v>8</v>
      </c>
      <c r="AE3021">
        <v>2021</v>
      </c>
      <c r="AF3021">
        <v>2021</v>
      </c>
      <c r="AU3021"/>
    </row>
    <row r="3022" spans="1:47" x14ac:dyDescent="0.35">
      <c r="A3022" t="s">
        <v>175</v>
      </c>
      <c r="C3022" t="s">
        <v>149</v>
      </c>
      <c r="D3022" t="s">
        <v>150</v>
      </c>
      <c r="E3022" t="s">
        <v>121</v>
      </c>
      <c r="J3022" t="s">
        <v>5</v>
      </c>
      <c r="K3022" t="s">
        <v>185</v>
      </c>
      <c r="L3022" t="s">
        <v>122</v>
      </c>
      <c r="M3022" s="14">
        <v>44350</v>
      </c>
      <c r="N3022" s="14">
        <v>44364</v>
      </c>
      <c r="P3022">
        <v>943.05</v>
      </c>
      <c r="X3022" t="s">
        <v>119</v>
      </c>
      <c r="Y3022">
        <v>6</v>
      </c>
      <c r="Z3022">
        <v>6</v>
      </c>
      <c r="AA3022">
        <v>2021</v>
      </c>
      <c r="AB3022">
        <v>0</v>
      </c>
      <c r="AC3022" t="s">
        <v>8</v>
      </c>
      <c r="AD3022" t="s">
        <v>8</v>
      </c>
      <c r="AE3022">
        <v>2021</v>
      </c>
      <c r="AF3022">
        <v>2021</v>
      </c>
      <c r="AU3022"/>
    </row>
    <row r="3023" spans="1:47" x14ac:dyDescent="0.35">
      <c r="A3023" t="s">
        <v>153</v>
      </c>
      <c r="C3023" t="s">
        <v>149</v>
      </c>
      <c r="D3023" t="s">
        <v>150</v>
      </c>
      <c r="E3023" t="s">
        <v>121</v>
      </c>
      <c r="J3023" t="s">
        <v>6</v>
      </c>
      <c r="K3023" t="s">
        <v>185</v>
      </c>
      <c r="L3023" t="s">
        <v>122</v>
      </c>
      <c r="M3023" s="14">
        <v>44352</v>
      </c>
      <c r="N3023" s="14">
        <v>44364</v>
      </c>
      <c r="P3023">
        <v>309660.49</v>
      </c>
      <c r="X3023" t="s">
        <v>154</v>
      </c>
      <c r="Y3023">
        <v>6</v>
      </c>
      <c r="Z3023">
        <v>6</v>
      </c>
      <c r="AA3023">
        <v>2021</v>
      </c>
      <c r="AB3023">
        <v>0</v>
      </c>
      <c r="AC3023" t="s">
        <v>8</v>
      </c>
      <c r="AD3023" t="s">
        <v>8</v>
      </c>
      <c r="AE3023">
        <v>2021</v>
      </c>
      <c r="AF3023">
        <v>2021</v>
      </c>
      <c r="AU3023"/>
    </row>
    <row r="3024" spans="1:47" x14ac:dyDescent="0.35">
      <c r="A3024" t="s">
        <v>123</v>
      </c>
      <c r="C3024" t="s">
        <v>149</v>
      </c>
      <c r="D3024" t="s">
        <v>150</v>
      </c>
      <c r="E3024" t="s">
        <v>121</v>
      </c>
      <c r="G3024" t="s">
        <v>1</v>
      </c>
      <c r="J3024" t="s">
        <v>5</v>
      </c>
      <c r="K3024" t="s">
        <v>185</v>
      </c>
      <c r="L3024" t="s">
        <v>122</v>
      </c>
      <c r="M3024" s="14">
        <v>44364</v>
      </c>
      <c r="N3024" s="14">
        <v>44364</v>
      </c>
      <c r="O3024">
        <v>0</v>
      </c>
      <c r="P3024">
        <v>66666.67</v>
      </c>
      <c r="R3024">
        <v>2220913000</v>
      </c>
      <c r="S3024">
        <v>161002000</v>
      </c>
      <c r="V3024" t="s">
        <v>123</v>
      </c>
      <c r="W3024" t="s">
        <v>202</v>
      </c>
      <c r="X3024" t="s">
        <v>124</v>
      </c>
      <c r="Y3024">
        <v>6</v>
      </c>
      <c r="Z3024">
        <v>6</v>
      </c>
      <c r="AA3024">
        <v>2021</v>
      </c>
      <c r="AB3024">
        <v>-66666.67</v>
      </c>
      <c r="AC3024" t="s">
        <v>17</v>
      </c>
      <c r="AD3024" t="s">
        <v>72</v>
      </c>
      <c r="AE3024">
        <v>2021</v>
      </c>
      <c r="AF3024">
        <v>2021</v>
      </c>
      <c r="AU3024"/>
    </row>
    <row r="3025" spans="1:47" x14ac:dyDescent="0.35">
      <c r="A3025" t="s">
        <v>148</v>
      </c>
      <c r="C3025" t="s">
        <v>149</v>
      </c>
      <c r="D3025" t="s">
        <v>159</v>
      </c>
      <c r="E3025" t="s">
        <v>162</v>
      </c>
      <c r="G3025" t="s">
        <v>1</v>
      </c>
      <c r="K3025" t="s">
        <v>185</v>
      </c>
      <c r="L3025" t="s">
        <v>122</v>
      </c>
      <c r="M3025" s="14">
        <v>44364</v>
      </c>
      <c r="N3025" s="14">
        <v>44364</v>
      </c>
      <c r="O3025">
        <v>0</v>
      </c>
      <c r="P3025">
        <v>23021.73</v>
      </c>
      <c r="R3025">
        <v>2110220000</v>
      </c>
      <c r="S3025">
        <v>161008000</v>
      </c>
      <c r="V3025" t="s">
        <v>148</v>
      </c>
      <c r="W3025" t="s">
        <v>224</v>
      </c>
      <c r="X3025" t="s">
        <v>152</v>
      </c>
      <c r="Y3025">
        <v>6</v>
      </c>
      <c r="Z3025">
        <v>6</v>
      </c>
      <c r="AA3025">
        <v>2021</v>
      </c>
      <c r="AB3025">
        <v>23021.73</v>
      </c>
      <c r="AC3025" t="s">
        <v>17</v>
      </c>
      <c r="AD3025" t="s">
        <v>72</v>
      </c>
      <c r="AE3025">
        <v>2021</v>
      </c>
      <c r="AF3025">
        <v>2021</v>
      </c>
      <c r="AU3025"/>
    </row>
    <row r="3026" spans="1:47" x14ac:dyDescent="0.35">
      <c r="A3026" t="s">
        <v>130</v>
      </c>
      <c r="B3026" t="s">
        <v>24</v>
      </c>
      <c r="C3026" t="s">
        <v>149</v>
      </c>
      <c r="D3026" t="s">
        <v>150</v>
      </c>
      <c r="E3026" t="s">
        <v>121</v>
      </c>
      <c r="G3026" t="s">
        <v>1</v>
      </c>
      <c r="H3026" t="s">
        <v>206</v>
      </c>
      <c r="K3026" t="s">
        <v>185</v>
      </c>
      <c r="L3026" t="s">
        <v>122</v>
      </c>
      <c r="M3026" s="14">
        <v>44365</v>
      </c>
      <c r="N3026" s="14">
        <v>44365</v>
      </c>
      <c r="O3026">
        <v>0</v>
      </c>
      <c r="P3026">
        <v>-100.74</v>
      </c>
      <c r="R3026">
        <v>2221504000</v>
      </c>
      <c r="S3026">
        <v>162000000</v>
      </c>
      <c r="V3026" t="s">
        <v>130</v>
      </c>
      <c r="W3026" t="s">
        <v>205</v>
      </c>
      <c r="X3026" t="s">
        <v>119</v>
      </c>
      <c r="Y3026">
        <v>6</v>
      </c>
      <c r="Z3026">
        <v>6</v>
      </c>
      <c r="AA3026">
        <v>2021</v>
      </c>
      <c r="AB3026">
        <v>100.74</v>
      </c>
      <c r="AC3026" t="s">
        <v>17</v>
      </c>
      <c r="AD3026" t="s">
        <v>11</v>
      </c>
      <c r="AE3026">
        <v>2021</v>
      </c>
      <c r="AF3026">
        <v>2021</v>
      </c>
      <c r="AU3026"/>
    </row>
    <row r="3027" spans="1:47" x14ac:dyDescent="0.35">
      <c r="A3027" t="s">
        <v>130</v>
      </c>
      <c r="B3027" t="s">
        <v>34</v>
      </c>
      <c r="C3027" t="s">
        <v>149</v>
      </c>
      <c r="D3027" t="s">
        <v>150</v>
      </c>
      <c r="E3027" t="s">
        <v>121</v>
      </c>
      <c r="G3027" t="s">
        <v>1</v>
      </c>
      <c r="H3027" t="s">
        <v>206</v>
      </c>
      <c r="K3027" t="s">
        <v>185</v>
      </c>
      <c r="L3027" t="s">
        <v>122</v>
      </c>
      <c r="M3027" s="14">
        <v>44365</v>
      </c>
      <c r="N3027" s="14">
        <v>44365</v>
      </c>
      <c r="O3027">
        <v>0</v>
      </c>
      <c r="P3027">
        <v>-3.43</v>
      </c>
      <c r="R3027">
        <v>2221511000</v>
      </c>
      <c r="S3027">
        <v>162000000</v>
      </c>
      <c r="V3027" t="s">
        <v>130</v>
      </c>
      <c r="W3027" t="s">
        <v>205</v>
      </c>
      <c r="X3027" t="s">
        <v>119</v>
      </c>
      <c r="Y3027">
        <v>6</v>
      </c>
      <c r="Z3027">
        <v>6</v>
      </c>
      <c r="AA3027">
        <v>2021</v>
      </c>
      <c r="AB3027">
        <v>3.43</v>
      </c>
      <c r="AC3027" t="s">
        <v>17</v>
      </c>
      <c r="AD3027" t="s">
        <v>11</v>
      </c>
      <c r="AE3027">
        <v>2021</v>
      </c>
      <c r="AF3027">
        <v>2021</v>
      </c>
      <c r="AU3027"/>
    </row>
    <row r="3028" spans="1:47" x14ac:dyDescent="0.35">
      <c r="A3028" t="s">
        <v>130</v>
      </c>
      <c r="B3028" t="s">
        <v>34</v>
      </c>
      <c r="C3028" t="s">
        <v>149</v>
      </c>
      <c r="D3028" t="s">
        <v>150</v>
      </c>
      <c r="E3028" t="s">
        <v>121</v>
      </c>
      <c r="G3028" t="s">
        <v>1</v>
      </c>
      <c r="H3028" t="s">
        <v>206</v>
      </c>
      <c r="K3028" t="s">
        <v>185</v>
      </c>
      <c r="L3028" t="s">
        <v>122</v>
      </c>
      <c r="M3028" s="14">
        <v>44365</v>
      </c>
      <c r="N3028" s="14">
        <v>44365</v>
      </c>
      <c r="O3028">
        <v>0</v>
      </c>
      <c r="P3028">
        <v>-82.68</v>
      </c>
      <c r="R3028">
        <v>2221511000</v>
      </c>
      <c r="S3028">
        <v>162000000</v>
      </c>
      <c r="V3028" t="s">
        <v>130</v>
      </c>
      <c r="W3028" t="s">
        <v>205</v>
      </c>
      <c r="X3028" t="s">
        <v>119</v>
      </c>
      <c r="Y3028">
        <v>6</v>
      </c>
      <c r="Z3028">
        <v>6</v>
      </c>
      <c r="AA3028">
        <v>2021</v>
      </c>
      <c r="AB3028">
        <v>82.68</v>
      </c>
      <c r="AC3028" t="s">
        <v>17</v>
      </c>
      <c r="AD3028" t="s">
        <v>11</v>
      </c>
      <c r="AE3028">
        <v>2021</v>
      </c>
      <c r="AF3028">
        <v>2021</v>
      </c>
      <c r="AU3028"/>
    </row>
    <row r="3029" spans="1:47" x14ac:dyDescent="0.35">
      <c r="A3029" t="s">
        <v>130</v>
      </c>
      <c r="B3029" t="s">
        <v>34</v>
      </c>
      <c r="C3029" t="s">
        <v>149</v>
      </c>
      <c r="D3029" t="s">
        <v>150</v>
      </c>
      <c r="E3029" t="s">
        <v>121</v>
      </c>
      <c r="G3029" t="s">
        <v>1</v>
      </c>
      <c r="H3029" t="s">
        <v>206</v>
      </c>
      <c r="K3029" t="s">
        <v>185</v>
      </c>
      <c r="L3029" t="s">
        <v>122</v>
      </c>
      <c r="M3029" s="14">
        <v>44365</v>
      </c>
      <c r="N3029" s="14">
        <v>44365</v>
      </c>
      <c r="O3029">
        <v>0</v>
      </c>
      <c r="P3029">
        <v>-12.86</v>
      </c>
      <c r="R3029">
        <v>2221511000</v>
      </c>
      <c r="S3029">
        <v>162000000</v>
      </c>
      <c r="V3029" t="s">
        <v>130</v>
      </c>
      <c r="W3029" t="s">
        <v>205</v>
      </c>
      <c r="X3029" t="s">
        <v>119</v>
      </c>
      <c r="Y3029">
        <v>6</v>
      </c>
      <c r="Z3029">
        <v>6</v>
      </c>
      <c r="AA3029">
        <v>2021</v>
      </c>
      <c r="AB3029">
        <v>12.86</v>
      </c>
      <c r="AC3029" t="s">
        <v>17</v>
      </c>
      <c r="AD3029" t="s">
        <v>11</v>
      </c>
      <c r="AE3029">
        <v>2021</v>
      </c>
      <c r="AF3029">
        <v>2021</v>
      </c>
      <c r="AU3029"/>
    </row>
    <row r="3030" spans="1:47" x14ac:dyDescent="0.35">
      <c r="A3030" t="s">
        <v>130</v>
      </c>
      <c r="B3030" t="s">
        <v>34</v>
      </c>
      <c r="C3030" t="s">
        <v>149</v>
      </c>
      <c r="D3030" t="s">
        <v>150</v>
      </c>
      <c r="E3030" t="s">
        <v>121</v>
      </c>
      <c r="G3030" t="s">
        <v>1</v>
      </c>
      <c r="H3030" t="s">
        <v>206</v>
      </c>
      <c r="K3030" t="s">
        <v>185</v>
      </c>
      <c r="L3030" t="s">
        <v>122</v>
      </c>
      <c r="M3030" s="14">
        <v>44365</v>
      </c>
      <c r="N3030" s="14">
        <v>44365</v>
      </c>
      <c r="O3030">
        <v>0</v>
      </c>
      <c r="P3030">
        <v>-40.840000000000003</v>
      </c>
      <c r="R3030">
        <v>2221511000</v>
      </c>
      <c r="S3030">
        <v>162000000</v>
      </c>
      <c r="V3030" t="s">
        <v>130</v>
      </c>
      <c r="W3030" t="s">
        <v>205</v>
      </c>
      <c r="X3030" t="s">
        <v>119</v>
      </c>
      <c r="Y3030">
        <v>6</v>
      </c>
      <c r="Z3030">
        <v>6</v>
      </c>
      <c r="AA3030">
        <v>2021</v>
      </c>
      <c r="AB3030">
        <v>40.840000000000003</v>
      </c>
      <c r="AC3030" t="s">
        <v>17</v>
      </c>
      <c r="AD3030" t="s">
        <v>11</v>
      </c>
      <c r="AE3030">
        <v>2021</v>
      </c>
      <c r="AF3030">
        <v>2021</v>
      </c>
      <c r="AU3030"/>
    </row>
    <row r="3031" spans="1:47" x14ac:dyDescent="0.35">
      <c r="A3031" t="s">
        <v>130</v>
      </c>
      <c r="B3031" t="s">
        <v>36</v>
      </c>
      <c r="C3031" t="s">
        <v>149</v>
      </c>
      <c r="D3031" t="s">
        <v>150</v>
      </c>
      <c r="E3031" t="s">
        <v>121</v>
      </c>
      <c r="G3031" t="s">
        <v>1</v>
      </c>
      <c r="H3031" t="s">
        <v>206</v>
      </c>
      <c r="K3031" t="s">
        <v>185</v>
      </c>
      <c r="L3031" t="s">
        <v>122</v>
      </c>
      <c r="M3031" s="14">
        <v>44365</v>
      </c>
      <c r="N3031" s="14">
        <v>44365</v>
      </c>
      <c r="O3031">
        <v>0</v>
      </c>
      <c r="P3031">
        <v>-17183.419999999998</v>
      </c>
      <c r="R3031">
        <v>2221517110</v>
      </c>
      <c r="S3031">
        <v>162800000</v>
      </c>
      <c r="V3031" t="s">
        <v>130</v>
      </c>
      <c r="W3031" t="s">
        <v>204</v>
      </c>
      <c r="X3031" t="s">
        <v>119</v>
      </c>
      <c r="Y3031">
        <v>6</v>
      </c>
      <c r="Z3031">
        <v>6</v>
      </c>
      <c r="AA3031">
        <v>2021</v>
      </c>
      <c r="AB3031">
        <v>17183.419999999998</v>
      </c>
      <c r="AC3031" t="s">
        <v>17</v>
      </c>
      <c r="AD3031" t="s">
        <v>11</v>
      </c>
      <c r="AE3031">
        <v>2021</v>
      </c>
      <c r="AF3031">
        <v>2021</v>
      </c>
      <c r="AU3031"/>
    </row>
    <row r="3032" spans="1:47" x14ac:dyDescent="0.35">
      <c r="A3032" t="s">
        <v>160</v>
      </c>
      <c r="B3032" t="s">
        <v>25</v>
      </c>
      <c r="C3032" t="s">
        <v>149</v>
      </c>
      <c r="D3032" t="s">
        <v>159</v>
      </c>
      <c r="E3032" t="s">
        <v>162</v>
      </c>
      <c r="G3032" t="s">
        <v>1</v>
      </c>
      <c r="K3032" t="s">
        <v>185</v>
      </c>
      <c r="L3032" t="s">
        <v>122</v>
      </c>
      <c r="M3032" s="14">
        <v>44365</v>
      </c>
      <c r="N3032" s="14">
        <v>44365</v>
      </c>
      <c r="O3032">
        <v>0</v>
      </c>
      <c r="P3032">
        <v>133.6</v>
      </c>
      <c r="R3032">
        <v>2110672000</v>
      </c>
      <c r="S3032">
        <v>161600000</v>
      </c>
      <c r="V3032" t="s">
        <v>160</v>
      </c>
      <c r="W3032" t="s">
        <v>198</v>
      </c>
      <c r="X3032" t="s">
        <v>161</v>
      </c>
      <c r="Y3032">
        <v>6</v>
      </c>
      <c r="Z3032">
        <v>6</v>
      </c>
      <c r="AA3032">
        <v>2021</v>
      </c>
      <c r="AB3032">
        <v>133.6</v>
      </c>
      <c r="AC3032" t="s">
        <v>17</v>
      </c>
      <c r="AD3032" t="s">
        <v>72</v>
      </c>
      <c r="AE3032">
        <v>2021</v>
      </c>
      <c r="AF3032">
        <v>2021</v>
      </c>
      <c r="AU3032"/>
    </row>
    <row r="3033" spans="1:47" x14ac:dyDescent="0.35">
      <c r="A3033" t="s">
        <v>160</v>
      </c>
      <c r="B3033" t="s">
        <v>26</v>
      </c>
      <c r="C3033" t="s">
        <v>149</v>
      </c>
      <c r="D3033" t="s">
        <v>159</v>
      </c>
      <c r="E3033" t="s">
        <v>162</v>
      </c>
      <c r="G3033" t="s">
        <v>1</v>
      </c>
      <c r="K3033" t="s">
        <v>185</v>
      </c>
      <c r="L3033" t="s">
        <v>122</v>
      </c>
      <c r="M3033" s="14">
        <v>44365</v>
      </c>
      <c r="N3033" s="14">
        <v>44365</v>
      </c>
      <c r="O3033">
        <v>0</v>
      </c>
      <c r="P3033">
        <v>553.51</v>
      </c>
      <c r="R3033">
        <v>2110672000</v>
      </c>
      <c r="S3033">
        <v>162300000</v>
      </c>
      <c r="V3033" t="s">
        <v>160</v>
      </c>
      <c r="W3033" t="s">
        <v>209</v>
      </c>
      <c r="X3033" t="s">
        <v>161</v>
      </c>
      <c r="Y3033">
        <v>6</v>
      </c>
      <c r="Z3033">
        <v>6</v>
      </c>
      <c r="AA3033">
        <v>2021</v>
      </c>
      <c r="AB3033">
        <v>553.51</v>
      </c>
      <c r="AC3033" t="s">
        <v>17</v>
      </c>
      <c r="AD3033" t="s">
        <v>72</v>
      </c>
      <c r="AE3033">
        <v>2021</v>
      </c>
      <c r="AF3033">
        <v>2021</v>
      </c>
      <c r="AU3033"/>
    </row>
    <row r="3034" spans="1:47" x14ac:dyDescent="0.35">
      <c r="A3034" t="s">
        <v>193</v>
      </c>
      <c r="B3034" t="s">
        <v>29</v>
      </c>
      <c r="C3034" t="s">
        <v>149</v>
      </c>
      <c r="D3034" t="s">
        <v>159</v>
      </c>
      <c r="E3034" t="s">
        <v>162</v>
      </c>
      <c r="G3034" t="s">
        <v>1</v>
      </c>
      <c r="K3034" t="s">
        <v>185</v>
      </c>
      <c r="L3034" t="s">
        <v>122</v>
      </c>
      <c r="M3034" s="14">
        <v>44365</v>
      </c>
      <c r="N3034" s="14">
        <v>44365</v>
      </c>
      <c r="O3034">
        <v>0</v>
      </c>
      <c r="P3034">
        <v>238.1</v>
      </c>
      <c r="R3034">
        <v>2110700000</v>
      </c>
      <c r="S3034">
        <v>161700000</v>
      </c>
      <c r="V3034" t="s">
        <v>193</v>
      </c>
      <c r="W3034" t="s">
        <v>210</v>
      </c>
      <c r="X3034" t="s">
        <v>161</v>
      </c>
      <c r="Y3034">
        <v>6</v>
      </c>
      <c r="Z3034">
        <v>6</v>
      </c>
      <c r="AA3034">
        <v>2021</v>
      </c>
      <c r="AB3034">
        <v>238.1</v>
      </c>
      <c r="AC3034" t="s">
        <v>17</v>
      </c>
      <c r="AD3034" t="s">
        <v>72</v>
      </c>
      <c r="AE3034">
        <v>2021</v>
      </c>
      <c r="AF3034">
        <v>2021</v>
      </c>
      <c r="AU3034"/>
    </row>
    <row r="3035" spans="1:47" x14ac:dyDescent="0.35">
      <c r="A3035" t="s">
        <v>193</v>
      </c>
      <c r="B3035" t="s">
        <v>29</v>
      </c>
      <c r="C3035" t="s">
        <v>149</v>
      </c>
      <c r="D3035" t="s">
        <v>159</v>
      </c>
      <c r="E3035" t="s">
        <v>162</v>
      </c>
      <c r="G3035" t="s">
        <v>1</v>
      </c>
      <c r="K3035" t="s">
        <v>185</v>
      </c>
      <c r="L3035" t="s">
        <v>122</v>
      </c>
      <c r="M3035" s="14">
        <v>44365</v>
      </c>
      <c r="N3035" s="14">
        <v>44365</v>
      </c>
      <c r="O3035">
        <v>0</v>
      </c>
      <c r="P3035">
        <v>183.33</v>
      </c>
      <c r="R3035">
        <v>2110700000</v>
      </c>
      <c r="S3035">
        <v>162300000</v>
      </c>
      <c r="V3035" t="s">
        <v>193</v>
      </c>
      <c r="W3035" t="s">
        <v>209</v>
      </c>
      <c r="X3035" t="s">
        <v>161</v>
      </c>
      <c r="Y3035">
        <v>6</v>
      </c>
      <c r="Z3035">
        <v>6</v>
      </c>
      <c r="AA3035">
        <v>2021</v>
      </c>
      <c r="AB3035">
        <v>183.33</v>
      </c>
      <c r="AC3035" t="s">
        <v>17</v>
      </c>
      <c r="AD3035" t="s">
        <v>72</v>
      </c>
      <c r="AE3035">
        <v>2021</v>
      </c>
      <c r="AF3035">
        <v>2021</v>
      </c>
      <c r="AU3035"/>
    </row>
    <row r="3036" spans="1:47" x14ac:dyDescent="0.35">
      <c r="A3036" t="s">
        <v>193</v>
      </c>
      <c r="B3036" t="s">
        <v>29</v>
      </c>
      <c r="C3036" t="s">
        <v>149</v>
      </c>
      <c r="D3036" t="s">
        <v>159</v>
      </c>
      <c r="E3036" t="s">
        <v>162</v>
      </c>
      <c r="G3036" t="s">
        <v>1</v>
      </c>
      <c r="K3036" t="s">
        <v>185</v>
      </c>
      <c r="L3036" t="s">
        <v>122</v>
      </c>
      <c r="M3036" s="14">
        <v>44365</v>
      </c>
      <c r="N3036" s="14">
        <v>44365</v>
      </c>
      <c r="O3036">
        <v>0</v>
      </c>
      <c r="P3036">
        <v>35.71</v>
      </c>
      <c r="R3036">
        <v>2110700000</v>
      </c>
      <c r="S3036">
        <v>162600000</v>
      </c>
      <c r="V3036" t="s">
        <v>193</v>
      </c>
      <c r="W3036" t="s">
        <v>196</v>
      </c>
      <c r="X3036" t="s">
        <v>161</v>
      </c>
      <c r="Y3036">
        <v>6</v>
      </c>
      <c r="Z3036">
        <v>6</v>
      </c>
      <c r="AA3036">
        <v>2021</v>
      </c>
      <c r="AB3036">
        <v>35.71</v>
      </c>
      <c r="AC3036" t="s">
        <v>17</v>
      </c>
      <c r="AD3036" t="s">
        <v>72</v>
      </c>
      <c r="AE3036">
        <v>2021</v>
      </c>
      <c r="AF3036">
        <v>2021</v>
      </c>
      <c r="AU3036"/>
    </row>
    <row r="3037" spans="1:47" x14ac:dyDescent="0.35">
      <c r="A3037" t="s">
        <v>160</v>
      </c>
      <c r="B3037" t="s">
        <v>25</v>
      </c>
      <c r="C3037" t="s">
        <v>149</v>
      </c>
      <c r="D3037" t="s">
        <v>159</v>
      </c>
      <c r="E3037" t="s">
        <v>162</v>
      </c>
      <c r="G3037" t="s">
        <v>1</v>
      </c>
      <c r="K3037" t="s">
        <v>185</v>
      </c>
      <c r="L3037" t="s">
        <v>122</v>
      </c>
      <c r="M3037" s="14">
        <v>44365</v>
      </c>
      <c r="N3037" s="14">
        <v>44365</v>
      </c>
      <c r="O3037">
        <v>0</v>
      </c>
      <c r="P3037">
        <v>202.97</v>
      </c>
      <c r="R3037">
        <v>2110672000</v>
      </c>
      <c r="S3037">
        <v>161300000</v>
      </c>
      <c r="V3037" t="s">
        <v>160</v>
      </c>
      <c r="W3037" t="s">
        <v>192</v>
      </c>
      <c r="X3037" t="s">
        <v>161</v>
      </c>
      <c r="Y3037">
        <v>6</v>
      </c>
      <c r="Z3037">
        <v>6</v>
      </c>
      <c r="AA3037">
        <v>2021</v>
      </c>
      <c r="AB3037">
        <v>202.97</v>
      </c>
      <c r="AC3037" t="s">
        <v>17</v>
      </c>
      <c r="AD3037" t="s">
        <v>72</v>
      </c>
      <c r="AE3037">
        <v>2021</v>
      </c>
      <c r="AF3037">
        <v>2021</v>
      </c>
      <c r="AU3037"/>
    </row>
    <row r="3038" spans="1:47" x14ac:dyDescent="0.35">
      <c r="A3038" t="s">
        <v>138</v>
      </c>
      <c r="B3038" t="s">
        <v>36</v>
      </c>
      <c r="C3038" t="s">
        <v>149</v>
      </c>
      <c r="D3038" t="s">
        <v>150</v>
      </c>
      <c r="E3038" t="s">
        <v>121</v>
      </c>
      <c r="G3038" t="s">
        <v>1</v>
      </c>
      <c r="H3038" t="s">
        <v>206</v>
      </c>
      <c r="K3038" t="s">
        <v>185</v>
      </c>
      <c r="L3038" t="s">
        <v>122</v>
      </c>
      <c r="M3038" s="14">
        <v>44365</v>
      </c>
      <c r="N3038" s="14">
        <v>44365</v>
      </c>
      <c r="O3038">
        <v>0</v>
      </c>
      <c r="P3038">
        <v>-28.83</v>
      </c>
      <c r="R3038">
        <v>2220200000</v>
      </c>
      <c r="S3038">
        <v>161003000</v>
      </c>
      <c r="V3038" t="s">
        <v>138</v>
      </c>
      <c r="W3038" t="s">
        <v>232</v>
      </c>
      <c r="X3038" t="s">
        <v>139</v>
      </c>
      <c r="Y3038">
        <v>6</v>
      </c>
      <c r="Z3038">
        <v>6</v>
      </c>
      <c r="AA3038">
        <v>2021</v>
      </c>
      <c r="AB3038">
        <v>28.83</v>
      </c>
      <c r="AC3038" t="s">
        <v>17</v>
      </c>
      <c r="AD3038" t="s">
        <v>11</v>
      </c>
      <c r="AE3038">
        <v>2021</v>
      </c>
      <c r="AF3038">
        <v>2021</v>
      </c>
      <c r="AU3038"/>
    </row>
    <row r="3039" spans="1:47" x14ac:dyDescent="0.35">
      <c r="A3039" t="s">
        <v>193</v>
      </c>
      <c r="B3039" t="s">
        <v>29</v>
      </c>
      <c r="C3039" t="s">
        <v>149</v>
      </c>
      <c r="D3039" t="s">
        <v>159</v>
      </c>
      <c r="E3039" t="s">
        <v>162</v>
      </c>
      <c r="G3039" t="s">
        <v>1</v>
      </c>
      <c r="K3039" t="s">
        <v>185</v>
      </c>
      <c r="L3039" t="s">
        <v>122</v>
      </c>
      <c r="M3039" s="14">
        <v>44365</v>
      </c>
      <c r="N3039" s="14">
        <v>44365</v>
      </c>
      <c r="O3039">
        <v>0</v>
      </c>
      <c r="P3039">
        <v>59.52</v>
      </c>
      <c r="R3039">
        <v>2110700000</v>
      </c>
      <c r="S3039">
        <v>161700000</v>
      </c>
      <c r="V3039" t="s">
        <v>193</v>
      </c>
      <c r="W3039" t="s">
        <v>210</v>
      </c>
      <c r="X3039" t="s">
        <v>161</v>
      </c>
      <c r="Y3039">
        <v>6</v>
      </c>
      <c r="Z3039">
        <v>6</v>
      </c>
      <c r="AA3039">
        <v>2021</v>
      </c>
      <c r="AB3039">
        <v>59.52</v>
      </c>
      <c r="AC3039" t="s">
        <v>17</v>
      </c>
      <c r="AD3039" t="s">
        <v>72</v>
      </c>
      <c r="AE3039">
        <v>2021</v>
      </c>
      <c r="AF3039">
        <v>2021</v>
      </c>
      <c r="AU3039"/>
    </row>
    <row r="3040" spans="1:47" x14ac:dyDescent="0.35">
      <c r="A3040" t="s">
        <v>160</v>
      </c>
      <c r="B3040" t="s">
        <v>25</v>
      </c>
      <c r="C3040" t="s">
        <v>149</v>
      </c>
      <c r="D3040" t="s">
        <v>159</v>
      </c>
      <c r="E3040" t="s">
        <v>162</v>
      </c>
      <c r="G3040" t="s">
        <v>1</v>
      </c>
      <c r="K3040" t="s">
        <v>185</v>
      </c>
      <c r="L3040" t="s">
        <v>122</v>
      </c>
      <c r="M3040" s="14">
        <v>44365</v>
      </c>
      <c r="N3040" s="14">
        <v>44365</v>
      </c>
      <c r="O3040">
        <v>0</v>
      </c>
      <c r="P3040">
        <v>713.4</v>
      </c>
      <c r="R3040">
        <v>2110672000</v>
      </c>
      <c r="S3040">
        <v>161300000</v>
      </c>
      <c r="V3040" t="s">
        <v>160</v>
      </c>
      <c r="W3040" t="s">
        <v>192</v>
      </c>
      <c r="X3040" t="s">
        <v>161</v>
      </c>
      <c r="Y3040">
        <v>6</v>
      </c>
      <c r="Z3040">
        <v>6</v>
      </c>
      <c r="AA3040">
        <v>2021</v>
      </c>
      <c r="AB3040">
        <v>713.4</v>
      </c>
      <c r="AC3040" t="s">
        <v>17</v>
      </c>
      <c r="AD3040" t="s">
        <v>72</v>
      </c>
      <c r="AE3040">
        <v>2021</v>
      </c>
      <c r="AF3040">
        <v>2021</v>
      </c>
      <c r="AU3040"/>
    </row>
    <row r="3041" spans="1:47" x14ac:dyDescent="0.35">
      <c r="A3041" t="s">
        <v>138</v>
      </c>
      <c r="B3041" t="s">
        <v>45</v>
      </c>
      <c r="C3041" t="s">
        <v>149</v>
      </c>
      <c r="D3041" t="s">
        <v>150</v>
      </c>
      <c r="E3041" t="s">
        <v>121</v>
      </c>
      <c r="G3041" t="s">
        <v>1</v>
      </c>
      <c r="H3041" t="s">
        <v>206</v>
      </c>
      <c r="K3041" t="s">
        <v>185</v>
      </c>
      <c r="L3041" t="s">
        <v>122</v>
      </c>
      <c r="M3041" s="14">
        <v>44365</v>
      </c>
      <c r="N3041" s="14">
        <v>44365</v>
      </c>
      <c r="O3041">
        <v>0</v>
      </c>
      <c r="P3041">
        <v>-13151.14</v>
      </c>
      <c r="R3041">
        <v>2220200000</v>
      </c>
      <c r="S3041">
        <v>161100000</v>
      </c>
      <c r="V3041" t="s">
        <v>138</v>
      </c>
      <c r="W3041" t="s">
        <v>212</v>
      </c>
      <c r="X3041" t="s">
        <v>139</v>
      </c>
      <c r="Y3041">
        <v>6</v>
      </c>
      <c r="Z3041">
        <v>6</v>
      </c>
      <c r="AA3041">
        <v>2021</v>
      </c>
      <c r="AB3041">
        <v>13151.14</v>
      </c>
      <c r="AC3041" t="s">
        <v>17</v>
      </c>
      <c r="AD3041" t="s">
        <v>11</v>
      </c>
      <c r="AE3041">
        <v>2021</v>
      </c>
      <c r="AF3041">
        <v>2021</v>
      </c>
      <c r="AU3041"/>
    </row>
    <row r="3042" spans="1:47" x14ac:dyDescent="0.35">
      <c r="A3042" t="s">
        <v>160</v>
      </c>
      <c r="B3042" t="s">
        <v>35</v>
      </c>
      <c r="C3042" t="s">
        <v>149</v>
      </c>
      <c r="D3042" t="s">
        <v>159</v>
      </c>
      <c r="E3042" t="s">
        <v>162</v>
      </c>
      <c r="G3042" t="s">
        <v>1</v>
      </c>
      <c r="K3042" t="s">
        <v>185</v>
      </c>
      <c r="L3042" t="s">
        <v>122</v>
      </c>
      <c r="M3042" s="14">
        <v>44365</v>
      </c>
      <c r="N3042" s="14">
        <v>44365</v>
      </c>
      <c r="O3042">
        <v>0</v>
      </c>
      <c r="P3042">
        <v>10.36</v>
      </c>
      <c r="R3042">
        <v>2110672000</v>
      </c>
      <c r="S3042">
        <v>161021000</v>
      </c>
      <c r="V3042" t="s">
        <v>160</v>
      </c>
      <c r="W3042" t="s">
        <v>215</v>
      </c>
      <c r="X3042" t="s">
        <v>161</v>
      </c>
      <c r="Y3042">
        <v>6</v>
      </c>
      <c r="Z3042">
        <v>6</v>
      </c>
      <c r="AA3042">
        <v>2021</v>
      </c>
      <c r="AB3042">
        <v>10.36</v>
      </c>
      <c r="AC3042" t="s">
        <v>17</v>
      </c>
      <c r="AD3042" t="s">
        <v>72</v>
      </c>
      <c r="AE3042">
        <v>2021</v>
      </c>
      <c r="AF3042">
        <v>2021</v>
      </c>
      <c r="AU3042"/>
    </row>
    <row r="3043" spans="1:47" x14ac:dyDescent="0.35">
      <c r="A3043" t="s">
        <v>165</v>
      </c>
      <c r="C3043" t="s">
        <v>149</v>
      </c>
      <c r="D3043" t="s">
        <v>150</v>
      </c>
      <c r="E3043" t="s">
        <v>121</v>
      </c>
      <c r="J3043" t="s">
        <v>5</v>
      </c>
      <c r="K3043" t="s">
        <v>185</v>
      </c>
      <c r="L3043" t="s">
        <v>122</v>
      </c>
      <c r="M3043" s="14">
        <v>44350</v>
      </c>
      <c r="N3043" s="14">
        <v>44365</v>
      </c>
      <c r="P3043">
        <v>34755.54</v>
      </c>
      <c r="X3043" t="s">
        <v>124</v>
      </c>
      <c r="Y3043">
        <v>6</v>
      </c>
      <c r="Z3043">
        <v>6</v>
      </c>
      <c r="AA3043">
        <v>2021</v>
      </c>
      <c r="AB3043">
        <v>0</v>
      </c>
      <c r="AC3043" t="s">
        <v>8</v>
      </c>
      <c r="AD3043" t="s">
        <v>8</v>
      </c>
      <c r="AE3043">
        <v>2021</v>
      </c>
      <c r="AF3043">
        <v>2021</v>
      </c>
      <c r="AU3043"/>
    </row>
    <row r="3044" spans="1:47" x14ac:dyDescent="0.35">
      <c r="A3044" t="s">
        <v>155</v>
      </c>
      <c r="C3044" t="s">
        <v>149</v>
      </c>
      <c r="D3044" t="s">
        <v>150</v>
      </c>
      <c r="E3044" t="s">
        <v>162</v>
      </c>
      <c r="K3044" t="s">
        <v>185</v>
      </c>
      <c r="L3044" t="s">
        <v>122</v>
      </c>
      <c r="M3044" s="14">
        <v>44365</v>
      </c>
      <c r="N3044" s="14">
        <v>44365</v>
      </c>
      <c r="P3044">
        <v>624416.89</v>
      </c>
      <c r="X3044" t="s">
        <v>156</v>
      </c>
      <c r="Y3044">
        <v>6</v>
      </c>
      <c r="Z3044">
        <v>6</v>
      </c>
      <c r="AA3044">
        <v>2021</v>
      </c>
      <c r="AB3044">
        <v>0</v>
      </c>
      <c r="AC3044" t="s">
        <v>8</v>
      </c>
      <c r="AD3044" t="s">
        <v>8</v>
      </c>
      <c r="AE3044">
        <v>2021</v>
      </c>
      <c r="AF3044">
        <v>2021</v>
      </c>
      <c r="AU3044"/>
    </row>
    <row r="3045" spans="1:47" x14ac:dyDescent="0.35">
      <c r="A3045" t="s">
        <v>130</v>
      </c>
      <c r="C3045" t="s">
        <v>149</v>
      </c>
      <c r="D3045" t="s">
        <v>150</v>
      </c>
      <c r="E3045" t="s">
        <v>121</v>
      </c>
      <c r="I3045" t="s">
        <v>1</v>
      </c>
      <c r="J3045" t="s">
        <v>7</v>
      </c>
      <c r="K3045" t="s">
        <v>185</v>
      </c>
      <c r="L3045" t="s">
        <v>122</v>
      </c>
      <c r="M3045" s="14">
        <v>44357</v>
      </c>
      <c r="N3045" s="14">
        <v>44365</v>
      </c>
      <c r="P3045">
        <v>62350.22</v>
      </c>
      <c r="X3045" t="s">
        <v>119</v>
      </c>
      <c r="Y3045">
        <v>6</v>
      </c>
      <c r="Z3045">
        <v>6</v>
      </c>
      <c r="AA3045">
        <v>2021</v>
      </c>
      <c r="AB3045">
        <v>0</v>
      </c>
      <c r="AC3045" t="s">
        <v>8</v>
      </c>
      <c r="AD3045" t="s">
        <v>8</v>
      </c>
      <c r="AE3045">
        <v>2021</v>
      </c>
      <c r="AF3045">
        <v>2021</v>
      </c>
      <c r="AU3045"/>
    </row>
    <row r="3046" spans="1:47" x14ac:dyDescent="0.35">
      <c r="A3046" t="s">
        <v>125</v>
      </c>
      <c r="C3046" t="s">
        <v>149</v>
      </c>
      <c r="D3046" t="s">
        <v>150</v>
      </c>
      <c r="E3046" t="s">
        <v>121</v>
      </c>
      <c r="J3046" t="s">
        <v>6</v>
      </c>
      <c r="K3046" t="s">
        <v>185</v>
      </c>
      <c r="L3046" t="s">
        <v>122</v>
      </c>
      <c r="M3046" s="14">
        <v>44355</v>
      </c>
      <c r="N3046" s="14">
        <v>44365</v>
      </c>
      <c r="P3046">
        <v>27.31</v>
      </c>
      <c r="X3046" t="s">
        <v>124</v>
      </c>
      <c r="Y3046">
        <v>6</v>
      </c>
      <c r="Z3046">
        <v>6</v>
      </c>
      <c r="AA3046">
        <v>2021</v>
      </c>
      <c r="AB3046">
        <v>0</v>
      </c>
      <c r="AC3046" t="s">
        <v>8</v>
      </c>
      <c r="AD3046" t="s">
        <v>8</v>
      </c>
      <c r="AE3046">
        <v>2021</v>
      </c>
      <c r="AF3046">
        <v>2021</v>
      </c>
      <c r="AU3046"/>
    </row>
    <row r="3047" spans="1:47" x14ac:dyDescent="0.35">
      <c r="A3047" t="s">
        <v>141</v>
      </c>
      <c r="C3047" t="s">
        <v>149</v>
      </c>
      <c r="D3047" t="s">
        <v>150</v>
      </c>
      <c r="E3047" t="s">
        <v>121</v>
      </c>
      <c r="I3047" t="s">
        <v>1</v>
      </c>
      <c r="J3047" t="s">
        <v>5</v>
      </c>
      <c r="K3047" t="s">
        <v>185</v>
      </c>
      <c r="L3047" t="s">
        <v>122</v>
      </c>
      <c r="M3047" s="14">
        <v>44350</v>
      </c>
      <c r="N3047" s="14">
        <v>44365</v>
      </c>
      <c r="P3047">
        <v>17675.080000000002</v>
      </c>
      <c r="X3047" t="s">
        <v>142</v>
      </c>
      <c r="Y3047">
        <v>6</v>
      </c>
      <c r="Z3047">
        <v>6</v>
      </c>
      <c r="AA3047">
        <v>2021</v>
      </c>
      <c r="AB3047">
        <v>0</v>
      </c>
      <c r="AC3047" t="s">
        <v>8</v>
      </c>
      <c r="AD3047" t="s">
        <v>8</v>
      </c>
      <c r="AE3047">
        <v>2021</v>
      </c>
      <c r="AF3047">
        <v>2021</v>
      </c>
      <c r="AU3047"/>
    </row>
    <row r="3048" spans="1:47" x14ac:dyDescent="0.35">
      <c r="A3048" t="s">
        <v>163</v>
      </c>
      <c r="C3048" t="s">
        <v>149</v>
      </c>
      <c r="D3048" t="s">
        <v>150</v>
      </c>
      <c r="E3048" t="s">
        <v>121</v>
      </c>
      <c r="J3048" t="s">
        <v>5</v>
      </c>
      <c r="K3048" t="s">
        <v>185</v>
      </c>
      <c r="L3048" t="s">
        <v>122</v>
      </c>
      <c r="M3048" s="14">
        <v>44350</v>
      </c>
      <c r="N3048" s="14">
        <v>44365</v>
      </c>
      <c r="P3048">
        <v>421944.58</v>
      </c>
      <c r="X3048" t="s">
        <v>164</v>
      </c>
      <c r="Y3048">
        <v>6</v>
      </c>
      <c r="Z3048">
        <v>6</v>
      </c>
      <c r="AA3048">
        <v>2021</v>
      </c>
      <c r="AB3048">
        <v>0</v>
      </c>
      <c r="AC3048" t="s">
        <v>8</v>
      </c>
      <c r="AD3048" t="s">
        <v>8</v>
      </c>
      <c r="AE3048">
        <v>2021</v>
      </c>
      <c r="AF3048">
        <v>2021</v>
      </c>
      <c r="AU3048"/>
    </row>
    <row r="3049" spans="1:47" x14ac:dyDescent="0.35">
      <c r="A3049" t="s">
        <v>130</v>
      </c>
      <c r="C3049" t="s">
        <v>149</v>
      </c>
      <c r="D3049" t="s">
        <v>150</v>
      </c>
      <c r="E3049" t="s">
        <v>121</v>
      </c>
      <c r="J3049" t="s">
        <v>5</v>
      </c>
      <c r="K3049" t="s">
        <v>185</v>
      </c>
      <c r="L3049" t="s">
        <v>122</v>
      </c>
      <c r="M3049" s="14">
        <v>44350</v>
      </c>
      <c r="N3049" s="14">
        <v>44365</v>
      </c>
      <c r="P3049">
        <v>35533.18</v>
      </c>
      <c r="X3049" t="s">
        <v>119</v>
      </c>
      <c r="Y3049">
        <v>6</v>
      </c>
      <c r="Z3049">
        <v>6</v>
      </c>
      <c r="AA3049">
        <v>2021</v>
      </c>
      <c r="AB3049">
        <v>0</v>
      </c>
      <c r="AC3049" t="s">
        <v>8</v>
      </c>
      <c r="AD3049" t="s">
        <v>8</v>
      </c>
      <c r="AE3049">
        <v>2021</v>
      </c>
      <c r="AF3049">
        <v>2021</v>
      </c>
      <c r="AU3049"/>
    </row>
    <row r="3050" spans="1:47" x14ac:dyDescent="0.35">
      <c r="A3050" t="s">
        <v>172</v>
      </c>
      <c r="C3050" t="s">
        <v>149</v>
      </c>
      <c r="D3050" t="s">
        <v>150</v>
      </c>
      <c r="E3050" t="s">
        <v>121</v>
      </c>
      <c r="I3050" t="s">
        <v>1</v>
      </c>
      <c r="J3050" t="s">
        <v>5</v>
      </c>
      <c r="K3050" t="s">
        <v>185</v>
      </c>
      <c r="L3050" t="s">
        <v>122</v>
      </c>
      <c r="M3050" s="14">
        <v>44350</v>
      </c>
      <c r="N3050" s="14">
        <v>44365</v>
      </c>
      <c r="P3050">
        <v>41205.629999999997</v>
      </c>
      <c r="X3050" t="s">
        <v>135</v>
      </c>
      <c r="Y3050">
        <v>6</v>
      </c>
      <c r="Z3050">
        <v>6</v>
      </c>
      <c r="AA3050">
        <v>2021</v>
      </c>
      <c r="AB3050">
        <v>0</v>
      </c>
      <c r="AC3050" t="s">
        <v>8</v>
      </c>
      <c r="AD3050" t="s">
        <v>8</v>
      </c>
      <c r="AE3050">
        <v>2021</v>
      </c>
      <c r="AF3050">
        <v>2021</v>
      </c>
      <c r="AU3050"/>
    </row>
    <row r="3051" spans="1:47" x14ac:dyDescent="0.35">
      <c r="A3051" t="s">
        <v>123</v>
      </c>
      <c r="C3051" t="s">
        <v>149</v>
      </c>
      <c r="D3051" t="s">
        <v>150</v>
      </c>
      <c r="E3051" t="s">
        <v>121</v>
      </c>
      <c r="I3051" t="s">
        <v>1</v>
      </c>
      <c r="J3051" t="s">
        <v>5</v>
      </c>
      <c r="K3051" t="s">
        <v>185</v>
      </c>
      <c r="L3051" t="s">
        <v>122</v>
      </c>
      <c r="M3051" s="14">
        <v>44350</v>
      </c>
      <c r="N3051" s="14">
        <v>44365</v>
      </c>
      <c r="P3051">
        <v>428.57</v>
      </c>
      <c r="X3051" t="s">
        <v>124</v>
      </c>
      <c r="Y3051">
        <v>6</v>
      </c>
      <c r="Z3051">
        <v>6</v>
      </c>
      <c r="AA3051">
        <v>2021</v>
      </c>
      <c r="AB3051">
        <v>0</v>
      </c>
      <c r="AC3051" t="s">
        <v>8</v>
      </c>
      <c r="AD3051" t="s">
        <v>8</v>
      </c>
      <c r="AE3051">
        <v>2021</v>
      </c>
      <c r="AF3051">
        <v>2021</v>
      </c>
      <c r="AU3051"/>
    </row>
    <row r="3052" spans="1:47" x14ac:dyDescent="0.35">
      <c r="A3052" t="s">
        <v>128</v>
      </c>
      <c r="C3052" t="s">
        <v>149</v>
      </c>
      <c r="D3052" t="s">
        <v>150</v>
      </c>
      <c r="E3052" t="s">
        <v>121</v>
      </c>
      <c r="J3052" t="s">
        <v>6</v>
      </c>
      <c r="K3052" t="s">
        <v>185</v>
      </c>
      <c r="L3052" t="s">
        <v>122</v>
      </c>
      <c r="M3052" s="14">
        <v>44357</v>
      </c>
      <c r="N3052" s="14">
        <v>44365</v>
      </c>
      <c r="P3052">
        <v>705.54</v>
      </c>
      <c r="X3052" t="s">
        <v>119</v>
      </c>
      <c r="Y3052">
        <v>6</v>
      </c>
      <c r="Z3052">
        <v>6</v>
      </c>
      <c r="AA3052">
        <v>2021</v>
      </c>
      <c r="AB3052">
        <v>0</v>
      </c>
      <c r="AC3052" t="s">
        <v>8</v>
      </c>
      <c r="AD3052" t="s">
        <v>8</v>
      </c>
      <c r="AE3052">
        <v>2021</v>
      </c>
      <c r="AF3052">
        <v>2021</v>
      </c>
      <c r="AU3052"/>
    </row>
    <row r="3053" spans="1:47" x14ac:dyDescent="0.35">
      <c r="A3053" t="s">
        <v>145</v>
      </c>
      <c r="C3053" t="s">
        <v>149</v>
      </c>
      <c r="D3053" t="s">
        <v>150</v>
      </c>
      <c r="E3053" t="s">
        <v>121</v>
      </c>
      <c r="J3053" t="s">
        <v>6</v>
      </c>
      <c r="K3053" t="s">
        <v>185</v>
      </c>
      <c r="L3053" t="s">
        <v>122</v>
      </c>
      <c r="M3053" s="14">
        <v>44351</v>
      </c>
      <c r="N3053" s="14">
        <v>44365</v>
      </c>
      <c r="P3053">
        <v>9791.24</v>
      </c>
      <c r="X3053" t="s">
        <v>144</v>
      </c>
      <c r="Y3053">
        <v>6</v>
      </c>
      <c r="Z3053">
        <v>6</v>
      </c>
      <c r="AA3053">
        <v>2021</v>
      </c>
      <c r="AB3053">
        <v>0</v>
      </c>
      <c r="AC3053" t="s">
        <v>8</v>
      </c>
      <c r="AD3053" t="s">
        <v>8</v>
      </c>
      <c r="AE3053">
        <v>2021</v>
      </c>
      <c r="AF3053">
        <v>2021</v>
      </c>
      <c r="AU3053"/>
    </row>
    <row r="3054" spans="1:47" x14ac:dyDescent="0.35">
      <c r="A3054" t="s">
        <v>160</v>
      </c>
      <c r="B3054" t="s">
        <v>35</v>
      </c>
      <c r="C3054" t="s">
        <v>149</v>
      </c>
      <c r="D3054" t="s">
        <v>159</v>
      </c>
      <c r="E3054" t="s">
        <v>162</v>
      </c>
      <c r="G3054" t="s">
        <v>1</v>
      </c>
      <c r="K3054" t="s">
        <v>185</v>
      </c>
      <c r="L3054" t="s">
        <v>122</v>
      </c>
      <c r="M3054" s="14">
        <v>44365</v>
      </c>
      <c r="N3054" s="14">
        <v>44365</v>
      </c>
      <c r="O3054">
        <v>0</v>
      </c>
      <c r="P3054">
        <v>4953.1499999999996</v>
      </c>
      <c r="R3054">
        <v>2110672000</v>
      </c>
      <c r="S3054">
        <v>161020000</v>
      </c>
      <c r="V3054" t="s">
        <v>160</v>
      </c>
      <c r="W3054" t="s">
        <v>194</v>
      </c>
      <c r="X3054" t="s">
        <v>161</v>
      </c>
      <c r="Y3054">
        <v>6</v>
      </c>
      <c r="Z3054">
        <v>6</v>
      </c>
      <c r="AA3054">
        <v>2021</v>
      </c>
      <c r="AB3054">
        <v>4953.1499999999996</v>
      </c>
      <c r="AC3054" t="s">
        <v>17</v>
      </c>
      <c r="AD3054" t="s">
        <v>72</v>
      </c>
      <c r="AE3054">
        <v>2021</v>
      </c>
      <c r="AF3054">
        <v>2021</v>
      </c>
      <c r="AU3054"/>
    </row>
    <row r="3055" spans="1:47" x14ac:dyDescent="0.35">
      <c r="A3055" t="s">
        <v>130</v>
      </c>
      <c r="B3055" t="s">
        <v>33</v>
      </c>
      <c r="C3055" t="s">
        <v>149</v>
      </c>
      <c r="D3055" t="s">
        <v>150</v>
      </c>
      <c r="E3055" t="s">
        <v>121</v>
      </c>
      <c r="G3055" t="s">
        <v>1</v>
      </c>
      <c r="H3055" t="s">
        <v>206</v>
      </c>
      <c r="K3055" t="s">
        <v>185</v>
      </c>
      <c r="L3055" t="s">
        <v>122</v>
      </c>
      <c r="M3055" s="14">
        <v>44365</v>
      </c>
      <c r="N3055" s="14">
        <v>44365</v>
      </c>
      <c r="O3055">
        <v>0</v>
      </c>
      <c r="P3055">
        <v>-1006.25</v>
      </c>
      <c r="R3055">
        <v>2221517160</v>
      </c>
      <c r="S3055">
        <v>161012000</v>
      </c>
      <c r="V3055" t="s">
        <v>130</v>
      </c>
      <c r="W3055" t="s">
        <v>213</v>
      </c>
      <c r="X3055" t="s">
        <v>119</v>
      </c>
      <c r="Y3055">
        <v>6</v>
      </c>
      <c r="Z3055">
        <v>6</v>
      </c>
      <c r="AA3055">
        <v>2021</v>
      </c>
      <c r="AB3055">
        <v>1006.25</v>
      </c>
      <c r="AC3055" t="s">
        <v>17</v>
      </c>
      <c r="AD3055" t="s">
        <v>11</v>
      </c>
      <c r="AE3055">
        <v>2021</v>
      </c>
      <c r="AF3055">
        <v>2021</v>
      </c>
      <c r="AU3055"/>
    </row>
    <row r="3056" spans="1:47" x14ac:dyDescent="0.35">
      <c r="A3056" t="s">
        <v>160</v>
      </c>
      <c r="B3056" t="s">
        <v>26</v>
      </c>
      <c r="C3056" t="s">
        <v>149</v>
      </c>
      <c r="D3056" t="s">
        <v>159</v>
      </c>
      <c r="E3056" t="s">
        <v>162</v>
      </c>
      <c r="G3056" t="s">
        <v>1</v>
      </c>
      <c r="K3056" t="s">
        <v>185</v>
      </c>
      <c r="L3056" t="s">
        <v>122</v>
      </c>
      <c r="M3056" s="14">
        <v>44365</v>
      </c>
      <c r="N3056" s="14">
        <v>44365</v>
      </c>
      <c r="O3056">
        <v>0</v>
      </c>
      <c r="P3056">
        <v>920.25</v>
      </c>
      <c r="R3056">
        <v>2110672000</v>
      </c>
      <c r="S3056">
        <v>162600000</v>
      </c>
      <c r="V3056" t="s">
        <v>160</v>
      </c>
      <c r="W3056" t="s">
        <v>196</v>
      </c>
      <c r="X3056" t="s">
        <v>161</v>
      </c>
      <c r="Y3056">
        <v>6</v>
      </c>
      <c r="Z3056">
        <v>6</v>
      </c>
      <c r="AA3056">
        <v>2021</v>
      </c>
      <c r="AB3056">
        <v>920.25</v>
      </c>
      <c r="AC3056" t="s">
        <v>17</v>
      </c>
      <c r="AD3056" t="s">
        <v>72</v>
      </c>
      <c r="AE3056">
        <v>2021</v>
      </c>
      <c r="AF3056">
        <v>2021</v>
      </c>
      <c r="AU3056"/>
    </row>
    <row r="3057" spans="1:47" x14ac:dyDescent="0.35">
      <c r="A3057" t="s">
        <v>160</v>
      </c>
      <c r="B3057" t="s">
        <v>25</v>
      </c>
      <c r="C3057" t="s">
        <v>149</v>
      </c>
      <c r="D3057" t="s">
        <v>159</v>
      </c>
      <c r="E3057" t="s">
        <v>162</v>
      </c>
      <c r="G3057" t="s">
        <v>1</v>
      </c>
      <c r="K3057" t="s">
        <v>185</v>
      </c>
      <c r="L3057" t="s">
        <v>122</v>
      </c>
      <c r="M3057" s="14">
        <v>44368</v>
      </c>
      <c r="N3057" s="14">
        <v>44368</v>
      </c>
      <c r="O3057">
        <v>0</v>
      </c>
      <c r="P3057">
        <v>163.47999999999999</v>
      </c>
      <c r="R3057">
        <v>2110672000</v>
      </c>
      <c r="S3057">
        <v>161600000</v>
      </c>
      <c r="V3057" t="s">
        <v>160</v>
      </c>
      <c r="W3057" t="s">
        <v>198</v>
      </c>
      <c r="X3057" t="s">
        <v>161</v>
      </c>
      <c r="Y3057">
        <v>6</v>
      </c>
      <c r="Z3057">
        <v>6</v>
      </c>
      <c r="AA3057">
        <v>2021</v>
      </c>
      <c r="AB3057">
        <v>163.47999999999999</v>
      </c>
      <c r="AC3057" t="s">
        <v>17</v>
      </c>
      <c r="AD3057" t="s">
        <v>72</v>
      </c>
      <c r="AE3057">
        <v>2021</v>
      </c>
      <c r="AF3057">
        <v>2021</v>
      </c>
      <c r="AU3057"/>
    </row>
    <row r="3058" spans="1:47" x14ac:dyDescent="0.35">
      <c r="A3058" t="s">
        <v>133</v>
      </c>
      <c r="B3058" t="s">
        <v>41</v>
      </c>
      <c r="C3058" t="s">
        <v>149</v>
      </c>
      <c r="D3058" t="s">
        <v>150</v>
      </c>
      <c r="E3058" t="s">
        <v>121</v>
      </c>
      <c r="G3058" t="s">
        <v>1</v>
      </c>
      <c r="H3058" t="s">
        <v>206</v>
      </c>
      <c r="K3058" t="s">
        <v>185</v>
      </c>
      <c r="L3058" t="s">
        <v>122</v>
      </c>
      <c r="M3058" s="14">
        <v>44368</v>
      </c>
      <c r="N3058" s="14">
        <v>44368</v>
      </c>
      <c r="O3058">
        <v>0</v>
      </c>
      <c r="P3058">
        <v>-3769.47</v>
      </c>
      <c r="R3058">
        <v>2220110000</v>
      </c>
      <c r="S3058">
        <v>161001000</v>
      </c>
      <c r="V3058" t="s">
        <v>133</v>
      </c>
      <c r="W3058" t="s">
        <v>195</v>
      </c>
      <c r="X3058" t="s">
        <v>134</v>
      </c>
      <c r="Y3058">
        <v>6</v>
      </c>
      <c r="Z3058">
        <v>6</v>
      </c>
      <c r="AA3058">
        <v>2021</v>
      </c>
      <c r="AB3058">
        <v>3769.47</v>
      </c>
      <c r="AC3058" t="s">
        <v>17</v>
      </c>
      <c r="AD3058" t="s">
        <v>247</v>
      </c>
      <c r="AE3058">
        <v>2021</v>
      </c>
      <c r="AF3058">
        <v>2021</v>
      </c>
      <c r="AU3058"/>
    </row>
    <row r="3059" spans="1:47" x14ac:dyDescent="0.35">
      <c r="A3059" t="s">
        <v>193</v>
      </c>
      <c r="B3059" t="s">
        <v>29</v>
      </c>
      <c r="C3059" t="s">
        <v>149</v>
      </c>
      <c r="D3059" t="s">
        <v>159</v>
      </c>
      <c r="E3059" t="s">
        <v>162</v>
      </c>
      <c r="G3059" t="s">
        <v>1</v>
      </c>
      <c r="K3059" t="s">
        <v>185</v>
      </c>
      <c r="L3059" t="s">
        <v>122</v>
      </c>
      <c r="M3059" s="14">
        <v>44368</v>
      </c>
      <c r="N3059" s="14">
        <v>44368</v>
      </c>
      <c r="O3059">
        <v>0</v>
      </c>
      <c r="P3059">
        <v>97.62</v>
      </c>
      <c r="R3059">
        <v>2110700000</v>
      </c>
      <c r="S3059">
        <v>161800000</v>
      </c>
      <c r="V3059" t="s">
        <v>193</v>
      </c>
      <c r="W3059" t="s">
        <v>197</v>
      </c>
      <c r="X3059" t="s">
        <v>161</v>
      </c>
      <c r="Y3059">
        <v>6</v>
      </c>
      <c r="Z3059">
        <v>6</v>
      </c>
      <c r="AA3059">
        <v>2021</v>
      </c>
      <c r="AB3059">
        <v>97.62</v>
      </c>
      <c r="AC3059" t="s">
        <v>17</v>
      </c>
      <c r="AD3059" t="s">
        <v>72</v>
      </c>
      <c r="AE3059">
        <v>2021</v>
      </c>
      <c r="AF3059">
        <v>2021</v>
      </c>
      <c r="AU3059"/>
    </row>
    <row r="3060" spans="1:47" x14ac:dyDescent="0.35">
      <c r="A3060" t="s">
        <v>188</v>
      </c>
      <c r="B3060" t="s">
        <v>31</v>
      </c>
      <c r="C3060" t="s">
        <v>149</v>
      </c>
      <c r="D3060" t="s">
        <v>159</v>
      </c>
      <c r="E3060" t="s">
        <v>162</v>
      </c>
      <c r="G3060" t="s">
        <v>1</v>
      </c>
      <c r="K3060" t="s">
        <v>185</v>
      </c>
      <c r="L3060" t="s">
        <v>122</v>
      </c>
      <c r="M3060" s="14">
        <v>44368</v>
      </c>
      <c r="N3060" s="14">
        <v>44368</v>
      </c>
      <c r="O3060">
        <v>0</v>
      </c>
      <c r="P3060">
        <v>61.9</v>
      </c>
      <c r="R3060">
        <v>2111070000</v>
      </c>
      <c r="S3060">
        <v>161001000</v>
      </c>
      <c r="V3060" t="s">
        <v>188</v>
      </c>
      <c r="W3060" t="s">
        <v>195</v>
      </c>
      <c r="X3060" t="s">
        <v>190</v>
      </c>
      <c r="Y3060">
        <v>6</v>
      </c>
      <c r="Z3060">
        <v>6</v>
      </c>
      <c r="AA3060">
        <v>2021</v>
      </c>
      <c r="AB3060">
        <v>61.9</v>
      </c>
      <c r="AC3060" t="s">
        <v>17</v>
      </c>
      <c r="AD3060" t="s">
        <v>72</v>
      </c>
      <c r="AE3060">
        <v>2021</v>
      </c>
      <c r="AF3060">
        <v>2021</v>
      </c>
      <c r="AU3060"/>
    </row>
    <row r="3061" spans="1:47" x14ac:dyDescent="0.35">
      <c r="A3061" t="s">
        <v>160</v>
      </c>
      <c r="B3061" t="s">
        <v>26</v>
      </c>
      <c r="C3061" t="s">
        <v>149</v>
      </c>
      <c r="D3061" t="s">
        <v>159</v>
      </c>
      <c r="E3061" t="s">
        <v>162</v>
      </c>
      <c r="G3061" t="s">
        <v>1</v>
      </c>
      <c r="K3061" t="s">
        <v>185</v>
      </c>
      <c r="L3061" t="s">
        <v>122</v>
      </c>
      <c r="M3061" s="14">
        <v>44368</v>
      </c>
      <c r="N3061" s="14">
        <v>44368</v>
      </c>
      <c r="O3061">
        <v>0</v>
      </c>
      <c r="P3061">
        <v>36.32</v>
      </c>
      <c r="R3061">
        <v>2110672000</v>
      </c>
      <c r="S3061">
        <v>162600000</v>
      </c>
      <c r="V3061" t="s">
        <v>160</v>
      </c>
      <c r="W3061" t="s">
        <v>196</v>
      </c>
      <c r="X3061" t="s">
        <v>161</v>
      </c>
      <c r="Y3061">
        <v>6</v>
      </c>
      <c r="Z3061">
        <v>6</v>
      </c>
      <c r="AA3061">
        <v>2021</v>
      </c>
      <c r="AB3061">
        <v>36.32</v>
      </c>
      <c r="AC3061" t="s">
        <v>17</v>
      </c>
      <c r="AD3061" t="s">
        <v>72</v>
      </c>
      <c r="AE3061">
        <v>2021</v>
      </c>
      <c r="AF3061">
        <v>2021</v>
      </c>
      <c r="AU3061"/>
    </row>
    <row r="3062" spans="1:47" x14ac:dyDescent="0.35">
      <c r="A3062" t="s">
        <v>188</v>
      </c>
      <c r="B3062" t="s">
        <v>31</v>
      </c>
      <c r="C3062" t="s">
        <v>149</v>
      </c>
      <c r="D3062" t="s">
        <v>159</v>
      </c>
      <c r="E3062" t="s">
        <v>162</v>
      </c>
      <c r="G3062" t="s">
        <v>1</v>
      </c>
      <c r="K3062" t="s">
        <v>185</v>
      </c>
      <c r="L3062" t="s">
        <v>122</v>
      </c>
      <c r="M3062" s="14">
        <v>44368</v>
      </c>
      <c r="N3062" s="14">
        <v>44368</v>
      </c>
      <c r="O3062">
        <v>0</v>
      </c>
      <c r="P3062">
        <v>89.87</v>
      </c>
      <c r="R3062">
        <v>2111070000</v>
      </c>
      <c r="S3062">
        <v>162800000</v>
      </c>
      <c r="V3062" t="s">
        <v>188</v>
      </c>
      <c r="W3062" t="s">
        <v>204</v>
      </c>
      <c r="X3062" t="s">
        <v>190</v>
      </c>
      <c r="Y3062">
        <v>6</v>
      </c>
      <c r="Z3062">
        <v>6</v>
      </c>
      <c r="AA3062">
        <v>2021</v>
      </c>
      <c r="AB3062">
        <v>89.87</v>
      </c>
      <c r="AC3062" t="s">
        <v>17</v>
      </c>
      <c r="AD3062" t="s">
        <v>72</v>
      </c>
      <c r="AE3062">
        <v>2021</v>
      </c>
      <c r="AF3062">
        <v>2021</v>
      </c>
      <c r="AU3062"/>
    </row>
    <row r="3063" spans="1:47" x14ac:dyDescent="0.35">
      <c r="A3063" t="s">
        <v>160</v>
      </c>
      <c r="B3063" t="s">
        <v>25</v>
      </c>
      <c r="C3063" t="s">
        <v>149</v>
      </c>
      <c r="D3063" t="s">
        <v>159</v>
      </c>
      <c r="E3063" t="s">
        <v>162</v>
      </c>
      <c r="G3063" t="s">
        <v>1</v>
      </c>
      <c r="K3063" t="s">
        <v>185</v>
      </c>
      <c r="L3063" t="s">
        <v>122</v>
      </c>
      <c r="M3063" s="14">
        <v>44368</v>
      </c>
      <c r="N3063" s="14">
        <v>44368</v>
      </c>
      <c r="O3063">
        <v>0</v>
      </c>
      <c r="P3063">
        <v>525.29999999999995</v>
      </c>
      <c r="R3063">
        <v>2110672000</v>
      </c>
      <c r="S3063">
        <v>161300000</v>
      </c>
      <c r="V3063" t="s">
        <v>160</v>
      </c>
      <c r="W3063" t="s">
        <v>192</v>
      </c>
      <c r="X3063" t="s">
        <v>161</v>
      </c>
      <c r="Y3063">
        <v>6</v>
      </c>
      <c r="Z3063">
        <v>6</v>
      </c>
      <c r="AA3063">
        <v>2021</v>
      </c>
      <c r="AB3063">
        <v>525.29999999999995</v>
      </c>
      <c r="AC3063" t="s">
        <v>17</v>
      </c>
      <c r="AD3063" t="s">
        <v>72</v>
      </c>
      <c r="AE3063">
        <v>2021</v>
      </c>
      <c r="AF3063">
        <v>2021</v>
      </c>
      <c r="AU3063"/>
    </row>
    <row r="3064" spans="1:47" x14ac:dyDescent="0.35">
      <c r="A3064" t="s">
        <v>160</v>
      </c>
      <c r="B3064" t="s">
        <v>25</v>
      </c>
      <c r="C3064" t="s">
        <v>149</v>
      </c>
      <c r="D3064" t="s">
        <v>159</v>
      </c>
      <c r="E3064" t="s">
        <v>162</v>
      </c>
      <c r="G3064" t="s">
        <v>1</v>
      </c>
      <c r="K3064" t="s">
        <v>185</v>
      </c>
      <c r="L3064" t="s">
        <v>122</v>
      </c>
      <c r="M3064" s="14">
        <v>44369</v>
      </c>
      <c r="N3064" s="14">
        <v>44369</v>
      </c>
      <c r="O3064">
        <v>0</v>
      </c>
      <c r="P3064">
        <v>92.83</v>
      </c>
      <c r="R3064">
        <v>2110672000</v>
      </c>
      <c r="S3064">
        <v>161600000</v>
      </c>
      <c r="V3064" t="s">
        <v>160</v>
      </c>
      <c r="W3064" t="s">
        <v>198</v>
      </c>
      <c r="X3064" t="s">
        <v>161</v>
      </c>
      <c r="Y3064">
        <v>6</v>
      </c>
      <c r="Z3064">
        <v>6</v>
      </c>
      <c r="AA3064">
        <v>2021</v>
      </c>
      <c r="AB3064">
        <v>92.83</v>
      </c>
      <c r="AC3064" t="s">
        <v>17</v>
      </c>
      <c r="AD3064" t="s">
        <v>72</v>
      </c>
      <c r="AE3064">
        <v>2021</v>
      </c>
      <c r="AF3064">
        <v>2021</v>
      </c>
      <c r="AU3064"/>
    </row>
    <row r="3065" spans="1:47" x14ac:dyDescent="0.35">
      <c r="A3065" t="s">
        <v>188</v>
      </c>
      <c r="B3065" t="s">
        <v>31</v>
      </c>
      <c r="C3065" t="s">
        <v>149</v>
      </c>
      <c r="D3065" t="s">
        <v>159</v>
      </c>
      <c r="E3065" t="s">
        <v>162</v>
      </c>
      <c r="G3065" t="s">
        <v>1</v>
      </c>
      <c r="K3065" t="s">
        <v>185</v>
      </c>
      <c r="L3065" t="s">
        <v>122</v>
      </c>
      <c r="M3065" s="14">
        <v>44369</v>
      </c>
      <c r="N3065" s="14">
        <v>44369</v>
      </c>
      <c r="O3065">
        <v>0</v>
      </c>
      <c r="P3065">
        <v>1847.22</v>
      </c>
      <c r="R3065">
        <v>2111070000</v>
      </c>
      <c r="S3065">
        <v>160000000</v>
      </c>
      <c r="V3065" t="s">
        <v>188</v>
      </c>
      <c r="W3065" t="s">
        <v>186</v>
      </c>
      <c r="X3065" t="s">
        <v>190</v>
      </c>
      <c r="Y3065">
        <v>6</v>
      </c>
      <c r="Z3065">
        <v>6</v>
      </c>
      <c r="AA3065">
        <v>2021</v>
      </c>
      <c r="AB3065">
        <v>1847.22</v>
      </c>
      <c r="AC3065" t="s">
        <v>17</v>
      </c>
      <c r="AD3065" t="s">
        <v>72</v>
      </c>
      <c r="AE3065">
        <v>2021</v>
      </c>
      <c r="AF3065">
        <v>2021</v>
      </c>
      <c r="AU3065"/>
    </row>
    <row r="3066" spans="1:47" x14ac:dyDescent="0.35">
      <c r="A3066" t="s">
        <v>160</v>
      </c>
      <c r="B3066" t="s">
        <v>38</v>
      </c>
      <c r="C3066" t="s">
        <v>149</v>
      </c>
      <c r="D3066" t="s">
        <v>159</v>
      </c>
      <c r="E3066" t="s">
        <v>162</v>
      </c>
      <c r="G3066" t="s">
        <v>1</v>
      </c>
      <c r="K3066" t="s">
        <v>185</v>
      </c>
      <c r="L3066" t="s">
        <v>122</v>
      </c>
      <c r="M3066" s="14">
        <v>44369</v>
      </c>
      <c r="N3066" s="14">
        <v>44369</v>
      </c>
      <c r="O3066">
        <v>0</v>
      </c>
      <c r="P3066">
        <v>7263.92</v>
      </c>
      <c r="R3066">
        <v>2110672000</v>
      </c>
      <c r="S3066">
        <v>161016000</v>
      </c>
      <c r="V3066" t="s">
        <v>160</v>
      </c>
      <c r="W3066" t="s">
        <v>201</v>
      </c>
      <c r="X3066" t="s">
        <v>161</v>
      </c>
      <c r="Y3066">
        <v>6</v>
      </c>
      <c r="Z3066">
        <v>6</v>
      </c>
      <c r="AA3066">
        <v>2021</v>
      </c>
      <c r="AB3066">
        <v>7263.92</v>
      </c>
      <c r="AC3066" t="s">
        <v>17</v>
      </c>
      <c r="AD3066" t="s">
        <v>72</v>
      </c>
      <c r="AE3066">
        <v>2021</v>
      </c>
      <c r="AF3066">
        <v>2021</v>
      </c>
      <c r="AU3066"/>
    </row>
    <row r="3067" spans="1:47" x14ac:dyDescent="0.35">
      <c r="A3067" t="s">
        <v>193</v>
      </c>
      <c r="B3067" t="s">
        <v>29</v>
      </c>
      <c r="C3067" t="s">
        <v>149</v>
      </c>
      <c r="D3067" t="s">
        <v>159</v>
      </c>
      <c r="E3067" t="s">
        <v>162</v>
      </c>
      <c r="G3067" t="s">
        <v>1</v>
      </c>
      <c r="K3067" t="s">
        <v>185</v>
      </c>
      <c r="L3067" t="s">
        <v>122</v>
      </c>
      <c r="M3067" s="14">
        <v>44369</v>
      </c>
      <c r="N3067" s="14">
        <v>44369</v>
      </c>
      <c r="O3067">
        <v>0</v>
      </c>
      <c r="P3067">
        <v>1266.01</v>
      </c>
      <c r="R3067">
        <v>2110700000</v>
      </c>
      <c r="S3067">
        <v>161800000</v>
      </c>
      <c r="V3067" t="s">
        <v>193</v>
      </c>
      <c r="W3067" t="s">
        <v>197</v>
      </c>
      <c r="X3067" t="s">
        <v>161</v>
      </c>
      <c r="Y3067">
        <v>6</v>
      </c>
      <c r="Z3067">
        <v>6</v>
      </c>
      <c r="AA3067">
        <v>2021</v>
      </c>
      <c r="AB3067">
        <v>1266.01</v>
      </c>
      <c r="AC3067" t="s">
        <v>17</v>
      </c>
      <c r="AD3067" t="s">
        <v>72</v>
      </c>
      <c r="AE3067">
        <v>2021</v>
      </c>
      <c r="AF3067">
        <v>2021</v>
      </c>
      <c r="AU3067"/>
    </row>
    <row r="3068" spans="1:47" x14ac:dyDescent="0.35">
      <c r="A3068" t="s">
        <v>188</v>
      </c>
      <c r="B3068" t="s">
        <v>31</v>
      </c>
      <c r="C3068" t="s">
        <v>149</v>
      </c>
      <c r="D3068" t="s">
        <v>159</v>
      </c>
      <c r="E3068" t="s">
        <v>162</v>
      </c>
      <c r="G3068" t="s">
        <v>1</v>
      </c>
      <c r="K3068" t="s">
        <v>185</v>
      </c>
      <c r="L3068" t="s">
        <v>122</v>
      </c>
      <c r="M3068" s="14">
        <v>44369</v>
      </c>
      <c r="N3068" s="14">
        <v>44369</v>
      </c>
      <c r="O3068">
        <v>0</v>
      </c>
      <c r="P3068">
        <v>102.34</v>
      </c>
      <c r="R3068">
        <v>2111070000</v>
      </c>
      <c r="S3068">
        <v>161001000</v>
      </c>
      <c r="V3068" t="s">
        <v>188</v>
      </c>
      <c r="W3068" t="s">
        <v>195</v>
      </c>
      <c r="X3068" t="s">
        <v>190</v>
      </c>
      <c r="Y3068">
        <v>6</v>
      </c>
      <c r="Z3068">
        <v>6</v>
      </c>
      <c r="AA3068">
        <v>2021</v>
      </c>
      <c r="AB3068">
        <v>102.34</v>
      </c>
      <c r="AC3068" t="s">
        <v>17</v>
      </c>
      <c r="AD3068" t="s">
        <v>72</v>
      </c>
      <c r="AE3068">
        <v>2021</v>
      </c>
      <c r="AF3068">
        <v>2021</v>
      </c>
      <c r="AU3068"/>
    </row>
    <row r="3069" spans="1:47" x14ac:dyDescent="0.35">
      <c r="A3069" t="s">
        <v>138</v>
      </c>
      <c r="B3069" t="s">
        <v>27</v>
      </c>
      <c r="C3069" t="s">
        <v>149</v>
      </c>
      <c r="D3069" t="s">
        <v>150</v>
      </c>
      <c r="E3069" t="s">
        <v>121</v>
      </c>
      <c r="G3069" t="s">
        <v>1</v>
      </c>
      <c r="H3069" t="s">
        <v>206</v>
      </c>
      <c r="K3069" t="s">
        <v>185</v>
      </c>
      <c r="L3069" t="s">
        <v>122</v>
      </c>
      <c r="M3069" s="14">
        <v>44369</v>
      </c>
      <c r="N3069" s="14">
        <v>44369</v>
      </c>
      <c r="O3069">
        <v>0</v>
      </c>
      <c r="P3069">
        <v>-2.86</v>
      </c>
      <c r="R3069">
        <v>2220200000</v>
      </c>
      <c r="S3069">
        <v>161002000</v>
      </c>
      <c r="V3069" t="s">
        <v>138</v>
      </c>
      <c r="W3069" t="s">
        <v>202</v>
      </c>
      <c r="X3069" t="s">
        <v>139</v>
      </c>
      <c r="Y3069">
        <v>6</v>
      </c>
      <c r="Z3069">
        <v>6</v>
      </c>
      <c r="AA3069">
        <v>2021</v>
      </c>
      <c r="AB3069">
        <v>2.86</v>
      </c>
      <c r="AC3069" t="s">
        <v>17</v>
      </c>
      <c r="AD3069" t="s">
        <v>11</v>
      </c>
      <c r="AE3069">
        <v>2021</v>
      </c>
      <c r="AF3069">
        <v>2021</v>
      </c>
      <c r="AU3069"/>
    </row>
    <row r="3070" spans="1:47" x14ac:dyDescent="0.35">
      <c r="A3070" t="s">
        <v>160</v>
      </c>
      <c r="B3070" t="s">
        <v>25</v>
      </c>
      <c r="C3070" t="s">
        <v>149</v>
      </c>
      <c r="D3070" t="s">
        <v>159</v>
      </c>
      <c r="E3070" t="s">
        <v>162</v>
      </c>
      <c r="G3070" t="s">
        <v>1</v>
      </c>
      <c r="K3070" t="s">
        <v>185</v>
      </c>
      <c r="L3070" t="s">
        <v>122</v>
      </c>
      <c r="M3070" s="14">
        <v>44369</v>
      </c>
      <c r="N3070" s="14">
        <v>44369</v>
      </c>
      <c r="O3070">
        <v>0</v>
      </c>
      <c r="P3070">
        <v>118.88</v>
      </c>
      <c r="R3070">
        <v>2110672000</v>
      </c>
      <c r="S3070">
        <v>161300000</v>
      </c>
      <c r="V3070" t="s">
        <v>160</v>
      </c>
      <c r="W3070" t="s">
        <v>192</v>
      </c>
      <c r="X3070" t="s">
        <v>161</v>
      </c>
      <c r="Y3070">
        <v>6</v>
      </c>
      <c r="Z3070">
        <v>6</v>
      </c>
      <c r="AA3070">
        <v>2021</v>
      </c>
      <c r="AB3070">
        <v>118.88</v>
      </c>
      <c r="AC3070" t="s">
        <v>17</v>
      </c>
      <c r="AD3070" t="s">
        <v>72</v>
      </c>
      <c r="AE3070">
        <v>2021</v>
      </c>
      <c r="AF3070">
        <v>2021</v>
      </c>
      <c r="AU3070"/>
    </row>
    <row r="3071" spans="1:47" x14ac:dyDescent="0.35">
      <c r="A3071" t="s">
        <v>193</v>
      </c>
      <c r="B3071" t="s">
        <v>29</v>
      </c>
      <c r="C3071" t="s">
        <v>149</v>
      </c>
      <c r="D3071" t="s">
        <v>159</v>
      </c>
      <c r="E3071" t="s">
        <v>162</v>
      </c>
      <c r="G3071" t="s">
        <v>1</v>
      </c>
      <c r="K3071" t="s">
        <v>185</v>
      </c>
      <c r="L3071" t="s">
        <v>122</v>
      </c>
      <c r="M3071" s="14">
        <v>44369</v>
      </c>
      <c r="N3071" s="14">
        <v>44369</v>
      </c>
      <c r="O3071">
        <v>0</v>
      </c>
      <c r="P3071">
        <v>119.05</v>
      </c>
      <c r="R3071">
        <v>2110700000</v>
      </c>
      <c r="S3071">
        <v>161900000</v>
      </c>
      <c r="V3071" t="s">
        <v>193</v>
      </c>
      <c r="W3071" t="s">
        <v>199</v>
      </c>
      <c r="X3071" t="s">
        <v>161</v>
      </c>
      <c r="Y3071">
        <v>6</v>
      </c>
      <c r="Z3071">
        <v>6</v>
      </c>
      <c r="AA3071">
        <v>2021</v>
      </c>
      <c r="AB3071">
        <v>119.05</v>
      </c>
      <c r="AC3071" t="s">
        <v>17</v>
      </c>
      <c r="AD3071" t="s">
        <v>72</v>
      </c>
      <c r="AE3071">
        <v>2021</v>
      </c>
      <c r="AF3071">
        <v>2021</v>
      </c>
      <c r="AU3071"/>
    </row>
    <row r="3072" spans="1:47" x14ac:dyDescent="0.35">
      <c r="A3072" t="s">
        <v>126</v>
      </c>
      <c r="C3072" t="s">
        <v>149</v>
      </c>
      <c r="D3072" t="s">
        <v>150</v>
      </c>
      <c r="E3072" t="s">
        <v>121</v>
      </c>
      <c r="J3072" t="s">
        <v>6</v>
      </c>
      <c r="K3072" t="s">
        <v>185</v>
      </c>
      <c r="L3072" t="s">
        <v>122</v>
      </c>
      <c r="M3072" s="14">
        <v>44351</v>
      </c>
      <c r="N3072" s="14">
        <v>44369</v>
      </c>
      <c r="P3072">
        <v>45179.72</v>
      </c>
      <c r="X3072" t="s">
        <v>127</v>
      </c>
      <c r="Y3072">
        <v>6</v>
      </c>
      <c r="Z3072">
        <v>6</v>
      </c>
      <c r="AA3072">
        <v>2021</v>
      </c>
      <c r="AB3072">
        <v>0</v>
      </c>
      <c r="AC3072" t="s">
        <v>8</v>
      </c>
      <c r="AD3072" t="s">
        <v>8</v>
      </c>
      <c r="AE3072">
        <v>2021</v>
      </c>
      <c r="AF3072">
        <v>2021</v>
      </c>
      <c r="AU3072"/>
    </row>
    <row r="3073" spans="1:47" x14ac:dyDescent="0.35">
      <c r="A3073" t="s">
        <v>146</v>
      </c>
      <c r="C3073" t="s">
        <v>149</v>
      </c>
      <c r="D3073" t="s">
        <v>150</v>
      </c>
      <c r="E3073" t="s">
        <v>162</v>
      </c>
      <c r="K3073" t="s">
        <v>185</v>
      </c>
      <c r="L3073" t="s">
        <v>122</v>
      </c>
      <c r="M3073" s="14">
        <v>44369</v>
      </c>
      <c r="N3073" s="14">
        <v>44369</v>
      </c>
      <c r="P3073">
        <v>45179.72</v>
      </c>
      <c r="X3073" t="s">
        <v>147</v>
      </c>
      <c r="Y3073">
        <v>6</v>
      </c>
      <c r="Z3073">
        <v>6</v>
      </c>
      <c r="AA3073">
        <v>2021</v>
      </c>
      <c r="AB3073">
        <v>0</v>
      </c>
      <c r="AC3073" t="s">
        <v>8</v>
      </c>
      <c r="AD3073" t="s">
        <v>8</v>
      </c>
      <c r="AE3073">
        <v>2021</v>
      </c>
      <c r="AF3073">
        <v>2021</v>
      </c>
      <c r="AU3073"/>
    </row>
    <row r="3074" spans="1:47" x14ac:dyDescent="0.35">
      <c r="A3074" t="s">
        <v>160</v>
      </c>
      <c r="B3074" t="s">
        <v>28</v>
      </c>
      <c r="C3074" t="s">
        <v>149</v>
      </c>
      <c r="D3074" t="s">
        <v>159</v>
      </c>
      <c r="E3074" t="s">
        <v>162</v>
      </c>
      <c r="G3074" t="s">
        <v>1</v>
      </c>
      <c r="K3074" t="s">
        <v>185</v>
      </c>
      <c r="L3074" t="s">
        <v>122</v>
      </c>
      <c r="M3074" s="14">
        <v>44369</v>
      </c>
      <c r="N3074" s="14">
        <v>44369</v>
      </c>
      <c r="O3074">
        <v>0</v>
      </c>
      <c r="P3074">
        <v>37.22</v>
      </c>
      <c r="R3074">
        <v>2110672000</v>
      </c>
      <c r="S3074">
        <v>161800000</v>
      </c>
      <c r="V3074" t="s">
        <v>160</v>
      </c>
      <c r="W3074" t="s">
        <v>197</v>
      </c>
      <c r="X3074" t="s">
        <v>161</v>
      </c>
      <c r="Y3074">
        <v>6</v>
      </c>
      <c r="Z3074">
        <v>6</v>
      </c>
      <c r="AA3074">
        <v>2021</v>
      </c>
      <c r="AB3074">
        <v>37.22</v>
      </c>
      <c r="AC3074" t="s">
        <v>17</v>
      </c>
      <c r="AD3074" t="s">
        <v>72</v>
      </c>
      <c r="AE3074">
        <v>2021</v>
      </c>
      <c r="AF3074">
        <v>2021</v>
      </c>
      <c r="AU3074"/>
    </row>
    <row r="3075" spans="1:47" x14ac:dyDescent="0.35">
      <c r="A3075" t="s">
        <v>160</v>
      </c>
      <c r="B3075" t="s">
        <v>35</v>
      </c>
      <c r="C3075" t="s">
        <v>149</v>
      </c>
      <c r="D3075" t="s">
        <v>159</v>
      </c>
      <c r="E3075" t="s">
        <v>162</v>
      </c>
      <c r="G3075" t="s">
        <v>1</v>
      </c>
      <c r="K3075" t="s">
        <v>185</v>
      </c>
      <c r="L3075" t="s">
        <v>122</v>
      </c>
      <c r="M3075" s="14">
        <v>44369</v>
      </c>
      <c r="N3075" s="14">
        <v>44369</v>
      </c>
      <c r="O3075">
        <v>0</v>
      </c>
      <c r="P3075">
        <v>3545.52</v>
      </c>
      <c r="R3075">
        <v>2110672000</v>
      </c>
      <c r="S3075">
        <v>161020000</v>
      </c>
      <c r="V3075" t="s">
        <v>160</v>
      </c>
      <c r="W3075" t="s">
        <v>194</v>
      </c>
      <c r="X3075" t="s">
        <v>161</v>
      </c>
      <c r="Y3075">
        <v>6</v>
      </c>
      <c r="Z3075">
        <v>6</v>
      </c>
      <c r="AA3075">
        <v>2021</v>
      </c>
      <c r="AB3075">
        <v>3545.52</v>
      </c>
      <c r="AC3075" t="s">
        <v>17</v>
      </c>
      <c r="AD3075" t="s">
        <v>72</v>
      </c>
      <c r="AE3075">
        <v>2021</v>
      </c>
      <c r="AF3075">
        <v>2021</v>
      </c>
      <c r="AU3075"/>
    </row>
    <row r="3076" spans="1:47" x14ac:dyDescent="0.35">
      <c r="A3076" t="s">
        <v>133</v>
      </c>
      <c r="B3076" t="s">
        <v>41</v>
      </c>
      <c r="C3076" t="s">
        <v>149</v>
      </c>
      <c r="D3076" t="s">
        <v>150</v>
      </c>
      <c r="E3076" t="s">
        <v>121</v>
      </c>
      <c r="G3076" t="s">
        <v>1</v>
      </c>
      <c r="H3076" t="s">
        <v>206</v>
      </c>
      <c r="K3076" t="s">
        <v>185</v>
      </c>
      <c r="L3076" t="s">
        <v>122</v>
      </c>
      <c r="M3076" s="14">
        <v>44370</v>
      </c>
      <c r="N3076" s="14">
        <v>44370</v>
      </c>
      <c r="O3076">
        <v>0</v>
      </c>
      <c r="P3076">
        <v>-397890.05</v>
      </c>
      <c r="R3076">
        <v>2220110000</v>
      </c>
      <c r="S3076">
        <v>161001000</v>
      </c>
      <c r="V3076" t="s">
        <v>133</v>
      </c>
      <c r="W3076" t="s">
        <v>195</v>
      </c>
      <c r="X3076" t="s">
        <v>134</v>
      </c>
      <c r="Y3076">
        <v>6</v>
      </c>
      <c r="Z3076">
        <v>6</v>
      </c>
      <c r="AA3076">
        <v>2021</v>
      </c>
      <c r="AB3076">
        <v>397890.05</v>
      </c>
      <c r="AC3076" t="s">
        <v>17</v>
      </c>
      <c r="AD3076" t="s">
        <v>247</v>
      </c>
      <c r="AE3076">
        <v>2021</v>
      </c>
      <c r="AF3076">
        <v>2021</v>
      </c>
      <c r="AU3076"/>
    </row>
    <row r="3077" spans="1:47" x14ac:dyDescent="0.35">
      <c r="A3077" t="s">
        <v>160</v>
      </c>
      <c r="B3077" t="s">
        <v>25</v>
      </c>
      <c r="C3077" t="s">
        <v>149</v>
      </c>
      <c r="D3077" t="s">
        <v>159</v>
      </c>
      <c r="E3077" t="s">
        <v>162</v>
      </c>
      <c r="G3077" t="s">
        <v>1</v>
      </c>
      <c r="K3077" t="s">
        <v>185</v>
      </c>
      <c r="L3077" t="s">
        <v>122</v>
      </c>
      <c r="M3077" s="14">
        <v>44370</v>
      </c>
      <c r="N3077" s="14">
        <v>44370</v>
      </c>
      <c r="O3077">
        <v>0</v>
      </c>
      <c r="P3077">
        <v>44.07</v>
      </c>
      <c r="R3077">
        <v>2110672000</v>
      </c>
      <c r="S3077">
        <v>161600000</v>
      </c>
      <c r="V3077" t="s">
        <v>160</v>
      </c>
      <c r="W3077" t="s">
        <v>198</v>
      </c>
      <c r="X3077" t="s">
        <v>161</v>
      </c>
      <c r="Y3077">
        <v>6</v>
      </c>
      <c r="Z3077">
        <v>6</v>
      </c>
      <c r="AA3077">
        <v>2021</v>
      </c>
      <c r="AB3077">
        <v>44.07</v>
      </c>
      <c r="AC3077" t="s">
        <v>17</v>
      </c>
      <c r="AD3077" t="s">
        <v>72</v>
      </c>
      <c r="AE3077">
        <v>2021</v>
      </c>
      <c r="AF3077">
        <v>2021</v>
      </c>
      <c r="AU3077"/>
    </row>
    <row r="3078" spans="1:47" x14ac:dyDescent="0.35">
      <c r="A3078" t="s">
        <v>175</v>
      </c>
      <c r="B3078" t="s">
        <v>39</v>
      </c>
      <c r="C3078" t="s">
        <v>149</v>
      </c>
      <c r="D3078" t="s">
        <v>150</v>
      </c>
      <c r="E3078" t="s">
        <v>121</v>
      </c>
      <c r="G3078" t="s">
        <v>1</v>
      </c>
      <c r="H3078" t="s">
        <v>206</v>
      </c>
      <c r="K3078" t="s">
        <v>185</v>
      </c>
      <c r="L3078" t="s">
        <v>122</v>
      </c>
      <c r="M3078" s="14">
        <v>44370</v>
      </c>
      <c r="N3078" s="14">
        <v>44370</v>
      </c>
      <c r="O3078">
        <v>0</v>
      </c>
      <c r="P3078">
        <v>-521.42999999999995</v>
      </c>
      <c r="R3078">
        <v>2221506000</v>
      </c>
      <c r="S3078">
        <v>161026000</v>
      </c>
      <c r="V3078" t="s">
        <v>175</v>
      </c>
      <c r="W3078" t="s">
        <v>216</v>
      </c>
      <c r="X3078" t="s">
        <v>119</v>
      </c>
      <c r="Y3078">
        <v>6</v>
      </c>
      <c r="Z3078">
        <v>6</v>
      </c>
      <c r="AA3078">
        <v>2021</v>
      </c>
      <c r="AB3078">
        <v>521.42999999999995</v>
      </c>
      <c r="AC3078" t="s">
        <v>17</v>
      </c>
      <c r="AD3078" t="s">
        <v>11</v>
      </c>
      <c r="AE3078">
        <v>2021</v>
      </c>
      <c r="AF3078">
        <v>2021</v>
      </c>
      <c r="AU3078"/>
    </row>
    <row r="3079" spans="1:47" x14ac:dyDescent="0.35">
      <c r="A3079" t="s">
        <v>118</v>
      </c>
      <c r="B3079" t="s">
        <v>46</v>
      </c>
      <c r="C3079" t="s">
        <v>149</v>
      </c>
      <c r="D3079" t="s">
        <v>150</v>
      </c>
      <c r="E3079" t="s">
        <v>121</v>
      </c>
      <c r="G3079" t="s">
        <v>1</v>
      </c>
      <c r="H3079" t="s">
        <v>206</v>
      </c>
      <c r="K3079" t="s">
        <v>185</v>
      </c>
      <c r="L3079" t="s">
        <v>122</v>
      </c>
      <c r="M3079" s="14">
        <v>44370</v>
      </c>
      <c r="N3079" s="14">
        <v>44370</v>
      </c>
      <c r="O3079">
        <v>0</v>
      </c>
      <c r="P3079">
        <v>-11643.81</v>
      </c>
      <c r="R3079">
        <v>2221513000</v>
      </c>
      <c r="S3079">
        <v>161001000</v>
      </c>
      <c r="V3079" t="s">
        <v>118</v>
      </c>
      <c r="W3079" t="s">
        <v>195</v>
      </c>
      <c r="X3079" t="s">
        <v>119</v>
      </c>
      <c r="Y3079">
        <v>6</v>
      </c>
      <c r="Z3079">
        <v>6</v>
      </c>
      <c r="AA3079">
        <v>2021</v>
      </c>
      <c r="AB3079">
        <v>11643.81</v>
      </c>
      <c r="AC3079" t="s">
        <v>17</v>
      </c>
      <c r="AD3079" t="s">
        <v>11</v>
      </c>
      <c r="AE3079">
        <v>2021</v>
      </c>
      <c r="AF3079">
        <v>2021</v>
      </c>
      <c r="AU3079"/>
    </row>
    <row r="3080" spans="1:47" x14ac:dyDescent="0.35">
      <c r="A3080" t="s">
        <v>160</v>
      </c>
      <c r="B3080" t="s">
        <v>38</v>
      </c>
      <c r="C3080" t="s">
        <v>149</v>
      </c>
      <c r="D3080" t="s">
        <v>159</v>
      </c>
      <c r="E3080" t="s">
        <v>162</v>
      </c>
      <c r="G3080" t="s">
        <v>1</v>
      </c>
      <c r="K3080" t="s">
        <v>185</v>
      </c>
      <c r="L3080" t="s">
        <v>122</v>
      </c>
      <c r="M3080" s="14">
        <v>44370</v>
      </c>
      <c r="N3080" s="14">
        <v>44370</v>
      </c>
      <c r="O3080">
        <v>0</v>
      </c>
      <c r="P3080">
        <v>7263.92</v>
      </c>
      <c r="R3080">
        <v>2110672000</v>
      </c>
      <c r="S3080">
        <v>161016000</v>
      </c>
      <c r="V3080" t="s">
        <v>160</v>
      </c>
      <c r="W3080" t="s">
        <v>201</v>
      </c>
      <c r="X3080" t="s">
        <v>161</v>
      </c>
      <c r="Y3080">
        <v>6</v>
      </c>
      <c r="Z3080">
        <v>6</v>
      </c>
      <c r="AA3080">
        <v>2021</v>
      </c>
      <c r="AB3080">
        <v>7263.92</v>
      </c>
      <c r="AC3080" t="s">
        <v>17</v>
      </c>
      <c r="AD3080" t="s">
        <v>72</v>
      </c>
      <c r="AE3080">
        <v>2021</v>
      </c>
      <c r="AF3080">
        <v>2021</v>
      </c>
      <c r="AU3080"/>
    </row>
    <row r="3081" spans="1:47" x14ac:dyDescent="0.35">
      <c r="A3081" t="s">
        <v>193</v>
      </c>
      <c r="B3081" t="s">
        <v>29</v>
      </c>
      <c r="C3081" t="s">
        <v>149</v>
      </c>
      <c r="D3081" t="s">
        <v>159</v>
      </c>
      <c r="E3081" t="s">
        <v>162</v>
      </c>
      <c r="G3081" t="s">
        <v>1</v>
      </c>
      <c r="K3081" t="s">
        <v>185</v>
      </c>
      <c r="L3081" t="s">
        <v>122</v>
      </c>
      <c r="M3081" s="14">
        <v>44370</v>
      </c>
      <c r="N3081" s="14">
        <v>44370</v>
      </c>
      <c r="O3081">
        <v>0</v>
      </c>
      <c r="P3081">
        <v>155.94999999999999</v>
      </c>
      <c r="R3081">
        <v>2110700000</v>
      </c>
      <c r="S3081">
        <v>162300000</v>
      </c>
      <c r="V3081" t="s">
        <v>193</v>
      </c>
      <c r="W3081" t="s">
        <v>209</v>
      </c>
      <c r="X3081" t="s">
        <v>161</v>
      </c>
      <c r="Y3081">
        <v>6</v>
      </c>
      <c r="Z3081">
        <v>6</v>
      </c>
      <c r="AA3081">
        <v>2021</v>
      </c>
      <c r="AB3081">
        <v>155.94999999999999</v>
      </c>
      <c r="AC3081" t="s">
        <v>17</v>
      </c>
      <c r="AD3081" t="s">
        <v>72</v>
      </c>
      <c r="AE3081">
        <v>2021</v>
      </c>
      <c r="AF3081">
        <v>2021</v>
      </c>
      <c r="AU3081"/>
    </row>
    <row r="3082" spans="1:47" x14ac:dyDescent="0.35">
      <c r="A3082" t="s">
        <v>193</v>
      </c>
      <c r="B3082" t="s">
        <v>29</v>
      </c>
      <c r="C3082" t="s">
        <v>149</v>
      </c>
      <c r="D3082" t="s">
        <v>159</v>
      </c>
      <c r="E3082" t="s">
        <v>162</v>
      </c>
      <c r="G3082" t="s">
        <v>1</v>
      </c>
      <c r="K3082" t="s">
        <v>185</v>
      </c>
      <c r="L3082" t="s">
        <v>122</v>
      </c>
      <c r="M3082" s="14">
        <v>44370</v>
      </c>
      <c r="N3082" s="14">
        <v>44370</v>
      </c>
      <c r="O3082">
        <v>0</v>
      </c>
      <c r="P3082">
        <v>119.05</v>
      </c>
      <c r="R3082">
        <v>2110700000</v>
      </c>
      <c r="S3082">
        <v>161900000</v>
      </c>
      <c r="V3082" t="s">
        <v>193</v>
      </c>
      <c r="W3082" t="s">
        <v>199</v>
      </c>
      <c r="X3082" t="s">
        <v>161</v>
      </c>
      <c r="Y3082">
        <v>6</v>
      </c>
      <c r="Z3082">
        <v>6</v>
      </c>
      <c r="AA3082">
        <v>2021</v>
      </c>
      <c r="AB3082">
        <v>119.05</v>
      </c>
      <c r="AC3082" t="s">
        <v>17</v>
      </c>
      <c r="AD3082" t="s">
        <v>72</v>
      </c>
      <c r="AE3082">
        <v>2021</v>
      </c>
      <c r="AF3082">
        <v>2021</v>
      </c>
      <c r="AU3082"/>
    </row>
    <row r="3083" spans="1:47" x14ac:dyDescent="0.35">
      <c r="A3083" t="s">
        <v>138</v>
      </c>
      <c r="B3083" t="s">
        <v>42</v>
      </c>
      <c r="C3083" t="s">
        <v>149</v>
      </c>
      <c r="D3083" t="s">
        <v>150</v>
      </c>
      <c r="E3083" t="s">
        <v>121</v>
      </c>
      <c r="G3083" t="s">
        <v>1</v>
      </c>
      <c r="H3083" t="s">
        <v>206</v>
      </c>
      <c r="K3083" t="s">
        <v>185</v>
      </c>
      <c r="L3083" t="s">
        <v>122</v>
      </c>
      <c r="M3083" s="14">
        <v>44370</v>
      </c>
      <c r="N3083" s="14">
        <v>44370</v>
      </c>
      <c r="O3083">
        <v>0</v>
      </c>
      <c r="P3083">
        <v>-19364.43</v>
      </c>
      <c r="R3083">
        <v>2220200000</v>
      </c>
      <c r="S3083">
        <v>161001000</v>
      </c>
      <c r="V3083" t="s">
        <v>138</v>
      </c>
      <c r="W3083" t="s">
        <v>195</v>
      </c>
      <c r="X3083" t="s">
        <v>139</v>
      </c>
      <c r="Y3083">
        <v>6</v>
      </c>
      <c r="Z3083">
        <v>6</v>
      </c>
      <c r="AA3083">
        <v>2021</v>
      </c>
      <c r="AB3083">
        <v>19364.43</v>
      </c>
      <c r="AC3083" t="s">
        <v>17</v>
      </c>
      <c r="AD3083" t="s">
        <v>11</v>
      </c>
      <c r="AE3083">
        <v>2021</v>
      </c>
      <c r="AF3083">
        <v>2021</v>
      </c>
      <c r="AU3083"/>
    </row>
    <row r="3084" spans="1:47" x14ac:dyDescent="0.35">
      <c r="A3084" t="s">
        <v>138</v>
      </c>
      <c r="B3084" t="s">
        <v>41</v>
      </c>
      <c r="C3084" t="s">
        <v>149</v>
      </c>
      <c r="D3084" t="s">
        <v>150</v>
      </c>
      <c r="E3084" t="s">
        <v>121</v>
      </c>
      <c r="G3084" t="s">
        <v>1</v>
      </c>
      <c r="H3084" t="s">
        <v>206</v>
      </c>
      <c r="K3084" t="s">
        <v>185</v>
      </c>
      <c r="L3084" t="s">
        <v>122</v>
      </c>
      <c r="M3084" s="14">
        <v>44370</v>
      </c>
      <c r="N3084" s="14">
        <v>44370</v>
      </c>
      <c r="O3084">
        <v>0</v>
      </c>
      <c r="P3084">
        <v>-3781.65</v>
      </c>
      <c r="R3084">
        <v>2220200000</v>
      </c>
      <c r="S3084">
        <v>161001000</v>
      </c>
      <c r="V3084" t="s">
        <v>138</v>
      </c>
      <c r="W3084" t="s">
        <v>195</v>
      </c>
      <c r="X3084" t="s">
        <v>139</v>
      </c>
      <c r="Y3084">
        <v>6</v>
      </c>
      <c r="Z3084">
        <v>6</v>
      </c>
      <c r="AA3084">
        <v>2021</v>
      </c>
      <c r="AB3084">
        <v>3781.65</v>
      </c>
      <c r="AC3084" t="s">
        <v>17</v>
      </c>
      <c r="AD3084" t="s">
        <v>11</v>
      </c>
      <c r="AE3084">
        <v>2021</v>
      </c>
      <c r="AF3084">
        <v>2021</v>
      </c>
      <c r="AU3084"/>
    </row>
    <row r="3085" spans="1:47" x14ac:dyDescent="0.35">
      <c r="A3085" t="s">
        <v>188</v>
      </c>
      <c r="B3085" t="s">
        <v>31</v>
      </c>
      <c r="C3085" t="s">
        <v>149</v>
      </c>
      <c r="D3085" t="s">
        <v>159</v>
      </c>
      <c r="E3085" t="s">
        <v>162</v>
      </c>
      <c r="G3085" t="s">
        <v>1</v>
      </c>
      <c r="K3085" t="s">
        <v>185</v>
      </c>
      <c r="L3085" t="s">
        <v>122</v>
      </c>
      <c r="M3085" s="14">
        <v>44370</v>
      </c>
      <c r="N3085" s="14">
        <v>44370</v>
      </c>
      <c r="O3085">
        <v>0</v>
      </c>
      <c r="P3085">
        <v>14.29</v>
      </c>
      <c r="R3085">
        <v>2111070000</v>
      </c>
      <c r="S3085">
        <v>161001000</v>
      </c>
      <c r="V3085" t="s">
        <v>188</v>
      </c>
      <c r="W3085" t="s">
        <v>195</v>
      </c>
      <c r="X3085" t="s">
        <v>190</v>
      </c>
      <c r="Y3085">
        <v>6</v>
      </c>
      <c r="Z3085">
        <v>6</v>
      </c>
      <c r="AA3085">
        <v>2021</v>
      </c>
      <c r="AB3085">
        <v>14.29</v>
      </c>
      <c r="AC3085" t="s">
        <v>17</v>
      </c>
      <c r="AD3085" t="s">
        <v>72</v>
      </c>
      <c r="AE3085">
        <v>2021</v>
      </c>
      <c r="AF3085">
        <v>2021</v>
      </c>
      <c r="AU3085"/>
    </row>
    <row r="3086" spans="1:47" x14ac:dyDescent="0.35">
      <c r="A3086" t="s">
        <v>160</v>
      </c>
      <c r="B3086" t="s">
        <v>25</v>
      </c>
      <c r="C3086" t="s">
        <v>149</v>
      </c>
      <c r="D3086" t="s">
        <v>159</v>
      </c>
      <c r="E3086" t="s">
        <v>162</v>
      </c>
      <c r="G3086" t="s">
        <v>1</v>
      </c>
      <c r="K3086" t="s">
        <v>185</v>
      </c>
      <c r="L3086" t="s">
        <v>122</v>
      </c>
      <c r="M3086" s="14">
        <v>44370</v>
      </c>
      <c r="N3086" s="14">
        <v>44370</v>
      </c>
      <c r="O3086">
        <v>0</v>
      </c>
      <c r="P3086">
        <v>230.13</v>
      </c>
      <c r="R3086">
        <v>2110672000</v>
      </c>
      <c r="S3086">
        <v>161300000</v>
      </c>
      <c r="V3086" t="s">
        <v>160</v>
      </c>
      <c r="W3086" t="s">
        <v>192</v>
      </c>
      <c r="X3086" t="s">
        <v>161</v>
      </c>
      <c r="Y3086">
        <v>6</v>
      </c>
      <c r="Z3086">
        <v>6</v>
      </c>
      <c r="AA3086">
        <v>2021</v>
      </c>
      <c r="AB3086">
        <v>230.13</v>
      </c>
      <c r="AC3086" t="s">
        <v>17</v>
      </c>
      <c r="AD3086" t="s">
        <v>72</v>
      </c>
      <c r="AE3086">
        <v>2021</v>
      </c>
      <c r="AF3086">
        <v>2021</v>
      </c>
      <c r="AU3086"/>
    </row>
    <row r="3087" spans="1:47" x14ac:dyDescent="0.35">
      <c r="A3087" t="s">
        <v>160</v>
      </c>
      <c r="B3087" t="s">
        <v>25</v>
      </c>
      <c r="C3087" t="s">
        <v>149</v>
      </c>
      <c r="D3087" t="s">
        <v>159</v>
      </c>
      <c r="E3087" t="s">
        <v>162</v>
      </c>
      <c r="G3087" t="s">
        <v>1</v>
      </c>
      <c r="K3087" t="s">
        <v>185</v>
      </c>
      <c r="L3087" t="s">
        <v>122</v>
      </c>
      <c r="M3087" s="14">
        <v>44370</v>
      </c>
      <c r="N3087" s="14">
        <v>44370</v>
      </c>
      <c r="O3087">
        <v>0</v>
      </c>
      <c r="P3087">
        <v>1011.86</v>
      </c>
      <c r="R3087">
        <v>2110672000</v>
      </c>
      <c r="S3087">
        <v>161300000</v>
      </c>
      <c r="V3087" t="s">
        <v>160</v>
      </c>
      <c r="W3087" t="s">
        <v>192</v>
      </c>
      <c r="X3087" t="s">
        <v>161</v>
      </c>
      <c r="Y3087">
        <v>6</v>
      </c>
      <c r="Z3087">
        <v>6</v>
      </c>
      <c r="AA3087">
        <v>2021</v>
      </c>
      <c r="AB3087">
        <v>1011.86</v>
      </c>
      <c r="AC3087" t="s">
        <v>17</v>
      </c>
      <c r="AD3087" t="s">
        <v>72</v>
      </c>
      <c r="AE3087">
        <v>2021</v>
      </c>
      <c r="AF3087">
        <v>2021</v>
      </c>
      <c r="AU3087"/>
    </row>
    <row r="3088" spans="1:47" x14ac:dyDescent="0.35">
      <c r="A3088" t="s">
        <v>165</v>
      </c>
      <c r="C3088" t="s">
        <v>149</v>
      </c>
      <c r="D3088" t="s">
        <v>150</v>
      </c>
      <c r="E3088" t="s">
        <v>121</v>
      </c>
      <c r="J3088" t="s">
        <v>6</v>
      </c>
      <c r="K3088" t="s">
        <v>185</v>
      </c>
      <c r="L3088" t="s">
        <v>122</v>
      </c>
      <c r="M3088" s="14">
        <v>44362</v>
      </c>
      <c r="N3088" s="14">
        <v>44370</v>
      </c>
      <c r="P3088">
        <v>121124.34</v>
      </c>
      <c r="X3088" t="s">
        <v>124</v>
      </c>
      <c r="Y3088">
        <v>6</v>
      </c>
      <c r="Z3088">
        <v>6</v>
      </c>
      <c r="AA3088">
        <v>2021</v>
      </c>
      <c r="AB3088">
        <v>0</v>
      </c>
      <c r="AC3088" t="s">
        <v>8</v>
      </c>
      <c r="AD3088" t="s">
        <v>8</v>
      </c>
      <c r="AE3088">
        <v>2021</v>
      </c>
      <c r="AF3088">
        <v>2021</v>
      </c>
      <c r="AU3088"/>
    </row>
    <row r="3089" spans="1:47" x14ac:dyDescent="0.35">
      <c r="A3089" t="s">
        <v>170</v>
      </c>
      <c r="C3089" t="s">
        <v>149</v>
      </c>
      <c r="D3089" t="s">
        <v>150</v>
      </c>
      <c r="E3089" t="s">
        <v>121</v>
      </c>
      <c r="I3089" t="s">
        <v>1</v>
      </c>
      <c r="J3089" t="s">
        <v>7</v>
      </c>
      <c r="K3089" t="s">
        <v>185</v>
      </c>
      <c r="L3089" t="s">
        <v>122</v>
      </c>
      <c r="M3089" s="14">
        <v>44357</v>
      </c>
      <c r="N3089" s="14">
        <v>44370</v>
      </c>
      <c r="P3089">
        <v>1180.95</v>
      </c>
      <c r="X3089" t="s">
        <v>119</v>
      </c>
      <c r="Y3089">
        <v>6</v>
      </c>
      <c r="Z3089">
        <v>6</v>
      </c>
      <c r="AA3089">
        <v>2021</v>
      </c>
      <c r="AB3089">
        <v>0</v>
      </c>
      <c r="AC3089" t="s">
        <v>8</v>
      </c>
      <c r="AD3089" t="s">
        <v>8</v>
      </c>
      <c r="AE3089">
        <v>2021</v>
      </c>
      <c r="AF3089">
        <v>2021</v>
      </c>
      <c r="AU3089"/>
    </row>
    <row r="3090" spans="1:47" x14ac:dyDescent="0.35">
      <c r="A3090" t="s">
        <v>130</v>
      </c>
      <c r="C3090" t="s">
        <v>149</v>
      </c>
      <c r="D3090" t="s">
        <v>150</v>
      </c>
      <c r="E3090" t="s">
        <v>121</v>
      </c>
      <c r="J3090" t="s">
        <v>7</v>
      </c>
      <c r="K3090" t="s">
        <v>185</v>
      </c>
      <c r="L3090" t="s">
        <v>122</v>
      </c>
      <c r="M3090" s="14">
        <v>44357</v>
      </c>
      <c r="N3090" s="14">
        <v>44370</v>
      </c>
      <c r="P3090">
        <v>374305.96</v>
      </c>
      <c r="X3090" t="s">
        <v>119</v>
      </c>
      <c r="Y3090">
        <v>6</v>
      </c>
      <c r="Z3090">
        <v>6</v>
      </c>
      <c r="AA3090">
        <v>2021</v>
      </c>
      <c r="AB3090">
        <v>0</v>
      </c>
      <c r="AC3090" t="s">
        <v>8</v>
      </c>
      <c r="AD3090" t="s">
        <v>8</v>
      </c>
      <c r="AE3090">
        <v>2021</v>
      </c>
      <c r="AF3090">
        <v>2021</v>
      </c>
      <c r="AU3090"/>
    </row>
    <row r="3091" spans="1:47" x14ac:dyDescent="0.35">
      <c r="A3091" t="s">
        <v>141</v>
      </c>
      <c r="C3091" t="s">
        <v>149</v>
      </c>
      <c r="D3091" t="s">
        <v>150</v>
      </c>
      <c r="E3091" t="s">
        <v>162</v>
      </c>
      <c r="K3091" t="s">
        <v>185</v>
      </c>
      <c r="L3091" t="s">
        <v>122</v>
      </c>
      <c r="M3091" s="14">
        <v>44370</v>
      </c>
      <c r="N3091" s="14">
        <v>44370</v>
      </c>
      <c r="P3091">
        <v>496611.24</v>
      </c>
      <c r="X3091" t="s">
        <v>142</v>
      </c>
      <c r="Y3091">
        <v>6</v>
      </c>
      <c r="Z3091">
        <v>6</v>
      </c>
      <c r="AA3091">
        <v>2021</v>
      </c>
      <c r="AB3091">
        <v>0</v>
      </c>
      <c r="AC3091" t="s">
        <v>8</v>
      </c>
      <c r="AD3091" t="s">
        <v>8</v>
      </c>
      <c r="AE3091">
        <v>2021</v>
      </c>
      <c r="AF3091">
        <v>2021</v>
      </c>
      <c r="AU3091"/>
    </row>
    <row r="3092" spans="1:47" x14ac:dyDescent="0.35">
      <c r="A3092" t="s">
        <v>148</v>
      </c>
      <c r="C3092" t="s">
        <v>149</v>
      </c>
      <c r="D3092" t="s">
        <v>150</v>
      </c>
      <c r="E3092" t="s">
        <v>162</v>
      </c>
      <c r="K3092" t="s">
        <v>185</v>
      </c>
      <c r="L3092" t="s">
        <v>122</v>
      </c>
      <c r="M3092" s="14">
        <v>44371</v>
      </c>
      <c r="N3092" s="14">
        <v>44371</v>
      </c>
      <c r="O3092">
        <v>0</v>
      </c>
      <c r="P3092">
        <v>47619.05</v>
      </c>
      <c r="R3092">
        <v>2110210000</v>
      </c>
      <c r="S3092">
        <v>161002000</v>
      </c>
      <c r="V3092" t="s">
        <v>148</v>
      </c>
      <c r="W3092" t="s">
        <v>202</v>
      </c>
      <c r="X3092" t="s">
        <v>152</v>
      </c>
      <c r="Y3092">
        <v>6</v>
      </c>
      <c r="Z3092">
        <v>6</v>
      </c>
      <c r="AA3092">
        <v>2021</v>
      </c>
      <c r="AB3092">
        <v>47619.05</v>
      </c>
      <c r="AC3092" t="s">
        <v>17</v>
      </c>
      <c r="AD3092" t="s">
        <v>72</v>
      </c>
      <c r="AE3092">
        <v>2021</v>
      </c>
      <c r="AF3092">
        <v>2021</v>
      </c>
      <c r="AU3092"/>
    </row>
    <row r="3093" spans="1:47" x14ac:dyDescent="0.35">
      <c r="A3093" t="s">
        <v>160</v>
      </c>
      <c r="B3093" t="s">
        <v>25</v>
      </c>
      <c r="C3093" t="s">
        <v>149</v>
      </c>
      <c r="D3093" t="s">
        <v>159</v>
      </c>
      <c r="E3093" t="s">
        <v>162</v>
      </c>
      <c r="G3093" t="s">
        <v>1</v>
      </c>
      <c r="K3093" t="s">
        <v>185</v>
      </c>
      <c r="L3093" t="s">
        <v>122</v>
      </c>
      <c r="M3093" s="14">
        <v>44371</v>
      </c>
      <c r="N3093" s="14">
        <v>44371</v>
      </c>
      <c r="O3093">
        <v>0</v>
      </c>
      <c r="P3093">
        <v>156.85</v>
      </c>
      <c r="R3093">
        <v>2110672000</v>
      </c>
      <c r="S3093">
        <v>161600000</v>
      </c>
      <c r="V3093" t="s">
        <v>160</v>
      </c>
      <c r="W3093" t="s">
        <v>198</v>
      </c>
      <c r="X3093" t="s">
        <v>161</v>
      </c>
      <c r="Y3093">
        <v>6</v>
      </c>
      <c r="Z3093">
        <v>6</v>
      </c>
      <c r="AA3093">
        <v>2021</v>
      </c>
      <c r="AB3093">
        <v>156.85</v>
      </c>
      <c r="AC3093" t="s">
        <v>17</v>
      </c>
      <c r="AD3093" t="s">
        <v>72</v>
      </c>
      <c r="AE3093">
        <v>2021</v>
      </c>
      <c r="AF3093">
        <v>2021</v>
      </c>
      <c r="AU3093"/>
    </row>
    <row r="3094" spans="1:47" x14ac:dyDescent="0.35">
      <c r="A3094" t="s">
        <v>130</v>
      </c>
      <c r="B3094" t="s">
        <v>34</v>
      </c>
      <c r="C3094" t="s">
        <v>149</v>
      </c>
      <c r="D3094" t="s">
        <v>150</v>
      </c>
      <c r="E3094" t="s">
        <v>121</v>
      </c>
      <c r="G3094" t="s">
        <v>1</v>
      </c>
      <c r="H3094" t="s">
        <v>206</v>
      </c>
      <c r="K3094" t="s">
        <v>185</v>
      </c>
      <c r="L3094" t="s">
        <v>122</v>
      </c>
      <c r="M3094" s="14">
        <v>44371</v>
      </c>
      <c r="N3094" s="14">
        <v>44371</v>
      </c>
      <c r="O3094">
        <v>0</v>
      </c>
      <c r="P3094">
        <v>-61.13</v>
      </c>
      <c r="R3094">
        <v>2221511000</v>
      </c>
      <c r="S3094">
        <v>162000000</v>
      </c>
      <c r="V3094" t="s">
        <v>130</v>
      </c>
      <c r="W3094" t="s">
        <v>205</v>
      </c>
      <c r="X3094" t="s">
        <v>119</v>
      </c>
      <c r="Y3094">
        <v>6</v>
      </c>
      <c r="Z3094">
        <v>6</v>
      </c>
      <c r="AA3094">
        <v>2021</v>
      </c>
      <c r="AB3094">
        <v>61.13</v>
      </c>
      <c r="AC3094" t="s">
        <v>17</v>
      </c>
      <c r="AD3094" t="s">
        <v>11</v>
      </c>
      <c r="AE3094">
        <v>2021</v>
      </c>
      <c r="AF3094">
        <v>2021</v>
      </c>
      <c r="AU3094"/>
    </row>
    <row r="3095" spans="1:47" x14ac:dyDescent="0.35">
      <c r="A3095" t="s">
        <v>148</v>
      </c>
      <c r="C3095" t="s">
        <v>149</v>
      </c>
      <c r="D3095" t="s">
        <v>150</v>
      </c>
      <c r="E3095" t="s">
        <v>162</v>
      </c>
      <c r="K3095" t="s">
        <v>185</v>
      </c>
      <c r="L3095" t="s">
        <v>122</v>
      </c>
      <c r="M3095" s="14">
        <v>44371</v>
      </c>
      <c r="N3095" s="14">
        <v>44371</v>
      </c>
      <c r="O3095">
        <v>0</v>
      </c>
      <c r="P3095">
        <v>2571428.5699999998</v>
      </c>
      <c r="R3095">
        <v>2110210000</v>
      </c>
      <c r="S3095">
        <v>161002000</v>
      </c>
      <c r="V3095" t="s">
        <v>148</v>
      </c>
      <c r="W3095" t="s">
        <v>202</v>
      </c>
      <c r="X3095" t="s">
        <v>152</v>
      </c>
      <c r="Y3095">
        <v>6</v>
      </c>
      <c r="Z3095">
        <v>6</v>
      </c>
      <c r="AA3095">
        <v>2021</v>
      </c>
      <c r="AB3095">
        <v>2571428.5699999998</v>
      </c>
      <c r="AC3095" t="s">
        <v>17</v>
      </c>
      <c r="AD3095" t="s">
        <v>72</v>
      </c>
      <c r="AE3095">
        <v>2021</v>
      </c>
      <c r="AF3095">
        <v>2021</v>
      </c>
      <c r="AU3095"/>
    </row>
    <row r="3096" spans="1:47" x14ac:dyDescent="0.35">
      <c r="A3096" t="s">
        <v>133</v>
      </c>
      <c r="C3096" t="s">
        <v>149</v>
      </c>
      <c r="D3096" t="s">
        <v>150</v>
      </c>
      <c r="E3096" t="s">
        <v>121</v>
      </c>
      <c r="G3096" t="s">
        <v>1</v>
      </c>
      <c r="J3096" t="s">
        <v>6</v>
      </c>
      <c r="K3096" t="s">
        <v>185</v>
      </c>
      <c r="L3096" t="s">
        <v>122</v>
      </c>
      <c r="M3096" s="14">
        <v>44371</v>
      </c>
      <c r="N3096" s="14">
        <v>44371</v>
      </c>
      <c r="O3096">
        <v>0</v>
      </c>
      <c r="P3096">
        <v>2571428.5699999998</v>
      </c>
      <c r="R3096">
        <v>2220110000</v>
      </c>
      <c r="S3096">
        <v>161002000</v>
      </c>
      <c r="V3096" t="s">
        <v>133</v>
      </c>
      <c r="W3096" t="s">
        <v>202</v>
      </c>
      <c r="X3096" t="s">
        <v>134</v>
      </c>
      <c r="Y3096">
        <v>6</v>
      </c>
      <c r="Z3096">
        <v>6</v>
      </c>
      <c r="AA3096">
        <v>2021</v>
      </c>
      <c r="AB3096">
        <v>-2571428.5699999998</v>
      </c>
      <c r="AC3096" t="s">
        <v>17</v>
      </c>
      <c r="AD3096" t="s">
        <v>72</v>
      </c>
      <c r="AE3096">
        <v>2021</v>
      </c>
      <c r="AF3096">
        <v>2021</v>
      </c>
      <c r="AU3096"/>
    </row>
    <row r="3097" spans="1:47" x14ac:dyDescent="0.35">
      <c r="A3097" t="s">
        <v>160</v>
      </c>
      <c r="B3097" t="s">
        <v>26</v>
      </c>
      <c r="C3097" t="s">
        <v>149</v>
      </c>
      <c r="D3097" t="s">
        <v>159</v>
      </c>
      <c r="E3097" t="s">
        <v>162</v>
      </c>
      <c r="G3097" t="s">
        <v>1</v>
      </c>
      <c r="K3097" t="s">
        <v>185</v>
      </c>
      <c r="L3097" t="s">
        <v>122</v>
      </c>
      <c r="M3097" s="14">
        <v>44371</v>
      </c>
      <c r="N3097" s="14">
        <v>44371</v>
      </c>
      <c r="O3097">
        <v>0</v>
      </c>
      <c r="P3097">
        <v>24763.47</v>
      </c>
      <c r="R3097">
        <v>2110672000</v>
      </c>
      <c r="S3097">
        <v>162200000</v>
      </c>
      <c r="V3097" t="s">
        <v>160</v>
      </c>
      <c r="W3097" t="s">
        <v>229</v>
      </c>
      <c r="X3097" t="s">
        <v>161</v>
      </c>
      <c r="Y3097">
        <v>6</v>
      </c>
      <c r="Z3097">
        <v>6</v>
      </c>
      <c r="AA3097">
        <v>2021</v>
      </c>
      <c r="AB3097">
        <v>24763.47</v>
      </c>
      <c r="AC3097" t="s">
        <v>17</v>
      </c>
      <c r="AD3097" t="s">
        <v>72</v>
      </c>
      <c r="AE3097">
        <v>2021</v>
      </c>
      <c r="AF3097">
        <v>2021</v>
      </c>
      <c r="AU3097"/>
    </row>
    <row r="3098" spans="1:47" x14ac:dyDescent="0.35">
      <c r="A3098" t="s">
        <v>160</v>
      </c>
      <c r="B3098" t="s">
        <v>26</v>
      </c>
      <c r="C3098" t="s">
        <v>149</v>
      </c>
      <c r="D3098" t="s">
        <v>159</v>
      </c>
      <c r="E3098" t="s">
        <v>162</v>
      </c>
      <c r="G3098" t="s">
        <v>1</v>
      </c>
      <c r="K3098" t="s">
        <v>185</v>
      </c>
      <c r="L3098" t="s">
        <v>122</v>
      </c>
      <c r="M3098" s="14">
        <v>44371</v>
      </c>
      <c r="N3098" s="14">
        <v>44371</v>
      </c>
      <c r="O3098">
        <v>0</v>
      </c>
      <c r="P3098">
        <v>1657.14</v>
      </c>
      <c r="R3098">
        <v>2110672000</v>
      </c>
      <c r="S3098">
        <v>162000000</v>
      </c>
      <c r="V3098" t="s">
        <v>160</v>
      </c>
      <c r="W3098" t="s">
        <v>205</v>
      </c>
      <c r="X3098" t="s">
        <v>161</v>
      </c>
      <c r="Y3098">
        <v>6</v>
      </c>
      <c r="Z3098">
        <v>6</v>
      </c>
      <c r="AA3098">
        <v>2021</v>
      </c>
      <c r="AB3098">
        <v>1657.14</v>
      </c>
      <c r="AC3098" t="s">
        <v>17</v>
      </c>
      <c r="AD3098" t="s">
        <v>72</v>
      </c>
      <c r="AE3098">
        <v>2021</v>
      </c>
      <c r="AF3098">
        <v>2021</v>
      </c>
      <c r="AU3098"/>
    </row>
    <row r="3099" spans="1:47" x14ac:dyDescent="0.35">
      <c r="A3099" t="s">
        <v>138</v>
      </c>
      <c r="B3099" t="s">
        <v>41</v>
      </c>
      <c r="C3099" t="s">
        <v>149</v>
      </c>
      <c r="D3099" t="s">
        <v>150</v>
      </c>
      <c r="E3099" t="s">
        <v>121</v>
      </c>
      <c r="G3099" t="s">
        <v>1</v>
      </c>
      <c r="H3099" t="s">
        <v>206</v>
      </c>
      <c r="K3099" t="s">
        <v>185</v>
      </c>
      <c r="L3099" t="s">
        <v>122</v>
      </c>
      <c r="M3099" s="14">
        <v>44371</v>
      </c>
      <c r="N3099" s="14">
        <v>44371</v>
      </c>
      <c r="O3099">
        <v>0</v>
      </c>
      <c r="P3099">
        <v>-560.19000000000005</v>
      </c>
      <c r="R3099">
        <v>2220200000</v>
      </c>
      <c r="S3099">
        <v>161001000</v>
      </c>
      <c r="V3099" t="s">
        <v>138</v>
      </c>
      <c r="W3099" t="s">
        <v>195</v>
      </c>
      <c r="X3099" t="s">
        <v>139</v>
      </c>
      <c r="Y3099">
        <v>6</v>
      </c>
      <c r="Z3099">
        <v>6</v>
      </c>
      <c r="AA3099">
        <v>2021</v>
      </c>
      <c r="AB3099">
        <v>560.19000000000005</v>
      </c>
      <c r="AC3099" t="s">
        <v>17</v>
      </c>
      <c r="AD3099" t="s">
        <v>11</v>
      </c>
      <c r="AE3099">
        <v>2021</v>
      </c>
      <c r="AF3099">
        <v>2021</v>
      </c>
      <c r="AU3099"/>
    </row>
    <row r="3100" spans="1:47" x14ac:dyDescent="0.35">
      <c r="A3100" t="s">
        <v>160</v>
      </c>
      <c r="B3100" t="s">
        <v>25</v>
      </c>
      <c r="C3100" t="s">
        <v>149</v>
      </c>
      <c r="D3100" t="s">
        <v>159</v>
      </c>
      <c r="E3100" t="s">
        <v>162</v>
      </c>
      <c r="G3100" t="s">
        <v>1</v>
      </c>
      <c r="K3100" t="s">
        <v>185</v>
      </c>
      <c r="L3100" t="s">
        <v>122</v>
      </c>
      <c r="M3100" s="14">
        <v>44371</v>
      </c>
      <c r="N3100" s="14">
        <v>44371</v>
      </c>
      <c r="O3100">
        <v>0</v>
      </c>
      <c r="P3100">
        <v>176.49</v>
      </c>
      <c r="R3100">
        <v>2110672000</v>
      </c>
      <c r="S3100">
        <v>161300000</v>
      </c>
      <c r="V3100" t="s">
        <v>160</v>
      </c>
      <c r="W3100" t="s">
        <v>192</v>
      </c>
      <c r="X3100" t="s">
        <v>161</v>
      </c>
      <c r="Y3100">
        <v>6</v>
      </c>
      <c r="Z3100">
        <v>6</v>
      </c>
      <c r="AA3100">
        <v>2021</v>
      </c>
      <c r="AB3100">
        <v>176.49</v>
      </c>
      <c r="AC3100" t="s">
        <v>17</v>
      </c>
      <c r="AD3100" t="s">
        <v>72</v>
      </c>
      <c r="AE3100">
        <v>2021</v>
      </c>
      <c r="AF3100">
        <v>2021</v>
      </c>
      <c r="AU3100"/>
    </row>
    <row r="3101" spans="1:47" x14ac:dyDescent="0.35">
      <c r="A3101" t="s">
        <v>193</v>
      </c>
      <c r="B3101" t="s">
        <v>29</v>
      </c>
      <c r="C3101" t="s">
        <v>149</v>
      </c>
      <c r="D3101" t="s">
        <v>159</v>
      </c>
      <c r="E3101" t="s">
        <v>162</v>
      </c>
      <c r="G3101" t="s">
        <v>1</v>
      </c>
      <c r="K3101" t="s">
        <v>185</v>
      </c>
      <c r="L3101" t="s">
        <v>122</v>
      </c>
      <c r="M3101" s="14">
        <v>44371</v>
      </c>
      <c r="N3101" s="14">
        <v>44371</v>
      </c>
      <c r="O3101">
        <v>0</v>
      </c>
      <c r="P3101">
        <v>190.48</v>
      </c>
      <c r="R3101">
        <v>2110700000</v>
      </c>
      <c r="S3101">
        <v>162100000</v>
      </c>
      <c r="V3101" t="s">
        <v>193</v>
      </c>
      <c r="W3101" t="s">
        <v>214</v>
      </c>
      <c r="X3101" t="s">
        <v>161</v>
      </c>
      <c r="Y3101">
        <v>6</v>
      </c>
      <c r="Z3101">
        <v>6</v>
      </c>
      <c r="AA3101">
        <v>2021</v>
      </c>
      <c r="AB3101">
        <v>190.48</v>
      </c>
      <c r="AC3101" t="s">
        <v>17</v>
      </c>
      <c r="AD3101" t="s">
        <v>72</v>
      </c>
      <c r="AE3101">
        <v>2021</v>
      </c>
      <c r="AF3101">
        <v>2021</v>
      </c>
      <c r="AU3101"/>
    </row>
    <row r="3102" spans="1:47" x14ac:dyDescent="0.35">
      <c r="A3102" t="s">
        <v>138</v>
      </c>
      <c r="B3102" t="s">
        <v>27</v>
      </c>
      <c r="C3102" t="s">
        <v>149</v>
      </c>
      <c r="D3102" t="s">
        <v>150</v>
      </c>
      <c r="E3102" t="s">
        <v>121</v>
      </c>
      <c r="G3102" t="s">
        <v>1</v>
      </c>
      <c r="H3102" t="s">
        <v>206</v>
      </c>
      <c r="K3102" t="s">
        <v>185</v>
      </c>
      <c r="L3102" t="s">
        <v>122</v>
      </c>
      <c r="M3102" s="14">
        <v>44371</v>
      </c>
      <c r="N3102" s="14">
        <v>44371</v>
      </c>
      <c r="O3102">
        <v>0</v>
      </c>
      <c r="P3102">
        <v>-5.95</v>
      </c>
      <c r="R3102">
        <v>2220200000</v>
      </c>
      <c r="S3102">
        <v>161002000</v>
      </c>
      <c r="V3102" t="s">
        <v>138</v>
      </c>
      <c r="W3102" t="s">
        <v>202</v>
      </c>
      <c r="X3102" t="s">
        <v>139</v>
      </c>
      <c r="Y3102">
        <v>6</v>
      </c>
      <c r="Z3102">
        <v>6</v>
      </c>
      <c r="AA3102">
        <v>2021</v>
      </c>
      <c r="AB3102">
        <v>5.95</v>
      </c>
      <c r="AC3102" t="s">
        <v>17</v>
      </c>
      <c r="AD3102" t="s">
        <v>11</v>
      </c>
      <c r="AE3102">
        <v>2021</v>
      </c>
      <c r="AF3102">
        <v>2021</v>
      </c>
      <c r="AU3102"/>
    </row>
    <row r="3103" spans="1:47" x14ac:dyDescent="0.35">
      <c r="A3103" t="s">
        <v>138</v>
      </c>
      <c r="C3103" t="s">
        <v>149</v>
      </c>
      <c r="D3103" t="s">
        <v>159</v>
      </c>
      <c r="E3103" t="s">
        <v>121</v>
      </c>
      <c r="G3103" t="s">
        <v>1</v>
      </c>
      <c r="K3103" t="s">
        <v>185</v>
      </c>
      <c r="L3103" t="s">
        <v>122</v>
      </c>
      <c r="M3103" s="14">
        <v>44371</v>
      </c>
      <c r="N3103" s="14">
        <v>44371</v>
      </c>
      <c r="O3103">
        <v>0</v>
      </c>
      <c r="P3103">
        <v>14669.09</v>
      </c>
      <c r="R3103">
        <v>2220200000</v>
      </c>
      <c r="S3103">
        <v>161008000</v>
      </c>
      <c r="V3103" t="s">
        <v>138</v>
      </c>
      <c r="W3103" t="s">
        <v>224</v>
      </c>
      <c r="X3103" t="s">
        <v>139</v>
      </c>
      <c r="Y3103">
        <v>6</v>
      </c>
      <c r="Z3103">
        <v>6</v>
      </c>
      <c r="AA3103">
        <v>2021</v>
      </c>
      <c r="AB3103">
        <v>14669.09</v>
      </c>
      <c r="AC3103" t="s">
        <v>17</v>
      </c>
      <c r="AD3103" t="s">
        <v>72</v>
      </c>
      <c r="AE3103">
        <v>2021</v>
      </c>
      <c r="AF3103">
        <v>2021</v>
      </c>
      <c r="AU3103"/>
    </row>
    <row r="3104" spans="1:47" x14ac:dyDescent="0.35">
      <c r="A3104" t="s">
        <v>160</v>
      </c>
      <c r="B3104" t="s">
        <v>25</v>
      </c>
      <c r="C3104" t="s">
        <v>149</v>
      </c>
      <c r="D3104" t="s">
        <v>159</v>
      </c>
      <c r="E3104" t="s">
        <v>162</v>
      </c>
      <c r="G3104" t="s">
        <v>1</v>
      </c>
      <c r="K3104" t="s">
        <v>185</v>
      </c>
      <c r="L3104" t="s">
        <v>122</v>
      </c>
      <c r="M3104" s="14">
        <v>44371</v>
      </c>
      <c r="N3104" s="14">
        <v>44371</v>
      </c>
      <c r="O3104">
        <v>0</v>
      </c>
      <c r="P3104">
        <v>6978.22</v>
      </c>
      <c r="R3104">
        <v>2110672000</v>
      </c>
      <c r="S3104">
        <v>161300000</v>
      </c>
      <c r="V3104" t="s">
        <v>160</v>
      </c>
      <c r="W3104" t="s">
        <v>192</v>
      </c>
      <c r="X3104" t="s">
        <v>161</v>
      </c>
      <c r="Y3104">
        <v>6</v>
      </c>
      <c r="Z3104">
        <v>6</v>
      </c>
      <c r="AA3104">
        <v>2021</v>
      </c>
      <c r="AB3104">
        <v>6978.22</v>
      </c>
      <c r="AC3104" t="s">
        <v>17</v>
      </c>
      <c r="AD3104" t="s">
        <v>72</v>
      </c>
      <c r="AE3104">
        <v>2021</v>
      </c>
      <c r="AF3104">
        <v>2021</v>
      </c>
      <c r="AU3104"/>
    </row>
    <row r="3105" spans="1:47" x14ac:dyDescent="0.35">
      <c r="A3105" t="s">
        <v>174</v>
      </c>
      <c r="C3105" t="s">
        <v>149</v>
      </c>
      <c r="D3105" t="s">
        <v>150</v>
      </c>
      <c r="E3105" t="s">
        <v>162</v>
      </c>
      <c r="K3105" t="s">
        <v>185</v>
      </c>
      <c r="L3105" t="s">
        <v>122</v>
      </c>
      <c r="M3105" s="14">
        <v>44371</v>
      </c>
      <c r="N3105" s="14">
        <v>44371</v>
      </c>
      <c r="P3105">
        <v>1620539.72</v>
      </c>
      <c r="X3105" t="s">
        <v>157</v>
      </c>
      <c r="Y3105">
        <v>6</v>
      </c>
      <c r="Z3105">
        <v>6</v>
      </c>
      <c r="AA3105">
        <v>2021</v>
      </c>
      <c r="AB3105">
        <v>0</v>
      </c>
      <c r="AC3105" t="s">
        <v>8</v>
      </c>
      <c r="AD3105" t="s">
        <v>8</v>
      </c>
      <c r="AE3105">
        <v>2021</v>
      </c>
      <c r="AF3105">
        <v>2021</v>
      </c>
      <c r="AU3105"/>
    </row>
    <row r="3106" spans="1:47" x14ac:dyDescent="0.35">
      <c r="A3106" t="s">
        <v>172</v>
      </c>
      <c r="C3106" t="s">
        <v>149</v>
      </c>
      <c r="D3106" t="s">
        <v>150</v>
      </c>
      <c r="E3106" t="s">
        <v>121</v>
      </c>
      <c r="J3106" t="s">
        <v>6</v>
      </c>
      <c r="K3106" t="s">
        <v>185</v>
      </c>
      <c r="L3106" t="s">
        <v>122</v>
      </c>
      <c r="M3106" s="14">
        <v>44362</v>
      </c>
      <c r="N3106" s="14">
        <v>44371</v>
      </c>
      <c r="P3106">
        <v>18087.14</v>
      </c>
      <c r="X3106" t="s">
        <v>135</v>
      </c>
      <c r="Y3106">
        <v>6</v>
      </c>
      <c r="Z3106">
        <v>6</v>
      </c>
      <c r="AA3106">
        <v>2021</v>
      </c>
      <c r="AB3106">
        <v>0</v>
      </c>
      <c r="AC3106" t="s">
        <v>8</v>
      </c>
      <c r="AD3106" t="s">
        <v>8</v>
      </c>
      <c r="AE3106">
        <v>2021</v>
      </c>
      <c r="AF3106">
        <v>2021</v>
      </c>
      <c r="AU3106"/>
    </row>
    <row r="3107" spans="1:47" x14ac:dyDescent="0.35">
      <c r="A3107" t="s">
        <v>130</v>
      </c>
      <c r="C3107" t="s">
        <v>149</v>
      </c>
      <c r="D3107" t="s">
        <v>150</v>
      </c>
      <c r="E3107" t="s">
        <v>121</v>
      </c>
      <c r="J3107" t="s">
        <v>6</v>
      </c>
      <c r="K3107" t="s">
        <v>185</v>
      </c>
      <c r="L3107" t="s">
        <v>122</v>
      </c>
      <c r="M3107" s="14">
        <v>44362</v>
      </c>
      <c r="N3107" s="14">
        <v>44371</v>
      </c>
      <c r="P3107">
        <v>32528.959999999999</v>
      </c>
      <c r="X3107" t="s">
        <v>119</v>
      </c>
      <c r="Y3107">
        <v>6</v>
      </c>
      <c r="Z3107">
        <v>6</v>
      </c>
      <c r="AA3107">
        <v>2021</v>
      </c>
      <c r="AB3107">
        <v>0</v>
      </c>
      <c r="AC3107" t="s">
        <v>8</v>
      </c>
      <c r="AD3107" t="s">
        <v>8</v>
      </c>
      <c r="AE3107">
        <v>2021</v>
      </c>
      <c r="AF3107">
        <v>2021</v>
      </c>
      <c r="AU3107"/>
    </row>
    <row r="3108" spans="1:47" x14ac:dyDescent="0.35">
      <c r="A3108" t="s">
        <v>172</v>
      </c>
      <c r="C3108" t="s">
        <v>149</v>
      </c>
      <c r="D3108" t="s">
        <v>150</v>
      </c>
      <c r="E3108" t="s">
        <v>121</v>
      </c>
      <c r="I3108" t="s">
        <v>1</v>
      </c>
      <c r="J3108" t="s">
        <v>6</v>
      </c>
      <c r="K3108" t="s">
        <v>185</v>
      </c>
      <c r="L3108" t="s">
        <v>122</v>
      </c>
      <c r="M3108" s="14">
        <v>44362</v>
      </c>
      <c r="N3108" s="14">
        <v>44371</v>
      </c>
      <c r="P3108">
        <v>168935.48</v>
      </c>
      <c r="X3108" t="s">
        <v>135</v>
      </c>
      <c r="Y3108">
        <v>6</v>
      </c>
      <c r="Z3108">
        <v>6</v>
      </c>
      <c r="AA3108">
        <v>2021</v>
      </c>
      <c r="AB3108">
        <v>0</v>
      </c>
      <c r="AC3108" t="s">
        <v>8</v>
      </c>
      <c r="AD3108" t="s">
        <v>8</v>
      </c>
      <c r="AE3108">
        <v>2021</v>
      </c>
      <c r="AF3108">
        <v>2021</v>
      </c>
      <c r="AU3108"/>
    </row>
    <row r="3109" spans="1:47" x14ac:dyDescent="0.35">
      <c r="A3109" t="s">
        <v>175</v>
      </c>
      <c r="C3109" t="s">
        <v>149</v>
      </c>
      <c r="D3109" t="s">
        <v>150</v>
      </c>
      <c r="E3109" t="s">
        <v>121</v>
      </c>
      <c r="J3109" t="s">
        <v>6</v>
      </c>
      <c r="K3109" t="s">
        <v>185</v>
      </c>
      <c r="L3109" t="s">
        <v>122</v>
      </c>
      <c r="M3109" s="14">
        <v>44362</v>
      </c>
      <c r="N3109" s="14">
        <v>44371</v>
      </c>
      <c r="P3109">
        <v>99762.55</v>
      </c>
      <c r="X3109" t="s">
        <v>119</v>
      </c>
      <c r="Y3109">
        <v>6</v>
      </c>
      <c r="Z3109">
        <v>6</v>
      </c>
      <c r="AA3109">
        <v>2021</v>
      </c>
      <c r="AB3109">
        <v>0</v>
      </c>
      <c r="AC3109" t="s">
        <v>8</v>
      </c>
      <c r="AD3109" t="s">
        <v>8</v>
      </c>
      <c r="AE3109">
        <v>2021</v>
      </c>
      <c r="AF3109">
        <v>2021</v>
      </c>
      <c r="AU3109"/>
    </row>
    <row r="3110" spans="1:47" x14ac:dyDescent="0.35">
      <c r="A3110" t="s">
        <v>136</v>
      </c>
      <c r="C3110" t="s">
        <v>149</v>
      </c>
      <c r="D3110" t="s">
        <v>150</v>
      </c>
      <c r="E3110" t="s">
        <v>121</v>
      </c>
      <c r="J3110" t="s">
        <v>6</v>
      </c>
      <c r="K3110" t="s">
        <v>185</v>
      </c>
      <c r="L3110" t="s">
        <v>122</v>
      </c>
      <c r="M3110" s="14">
        <v>44351</v>
      </c>
      <c r="N3110" s="14">
        <v>44371</v>
      </c>
      <c r="P3110">
        <v>21724.98</v>
      </c>
      <c r="X3110" t="s">
        <v>137</v>
      </c>
      <c r="Y3110">
        <v>6</v>
      </c>
      <c r="Z3110">
        <v>6</v>
      </c>
      <c r="AA3110">
        <v>2021</v>
      </c>
      <c r="AB3110">
        <v>0</v>
      </c>
      <c r="AC3110" t="s">
        <v>8</v>
      </c>
      <c r="AD3110" t="s">
        <v>8</v>
      </c>
      <c r="AE3110">
        <v>2021</v>
      </c>
      <c r="AF3110">
        <v>2021</v>
      </c>
      <c r="AU3110"/>
    </row>
    <row r="3111" spans="1:47" x14ac:dyDescent="0.35">
      <c r="A3111" t="s">
        <v>208</v>
      </c>
      <c r="C3111" t="s">
        <v>149</v>
      </c>
      <c r="D3111" t="s">
        <v>150</v>
      </c>
      <c r="E3111" t="s">
        <v>121</v>
      </c>
      <c r="J3111" t="s">
        <v>6</v>
      </c>
      <c r="K3111" t="s">
        <v>185</v>
      </c>
      <c r="L3111" t="s">
        <v>122</v>
      </c>
      <c r="M3111" s="14">
        <v>44362</v>
      </c>
      <c r="N3111" s="14">
        <v>44371</v>
      </c>
      <c r="P3111">
        <v>1005162.71</v>
      </c>
      <c r="X3111" t="s">
        <v>157</v>
      </c>
      <c r="Y3111">
        <v>6</v>
      </c>
      <c r="Z3111">
        <v>6</v>
      </c>
      <c r="AA3111">
        <v>2021</v>
      </c>
      <c r="AB3111">
        <v>0</v>
      </c>
      <c r="AC3111" t="s">
        <v>8</v>
      </c>
      <c r="AD3111" t="s">
        <v>8</v>
      </c>
      <c r="AE3111">
        <v>2021</v>
      </c>
      <c r="AF3111">
        <v>2021</v>
      </c>
      <c r="AU3111"/>
    </row>
    <row r="3112" spans="1:47" x14ac:dyDescent="0.35">
      <c r="A3112" t="s">
        <v>123</v>
      </c>
      <c r="C3112" t="s">
        <v>149</v>
      </c>
      <c r="D3112" t="s">
        <v>150</v>
      </c>
      <c r="E3112" t="s">
        <v>121</v>
      </c>
      <c r="I3112" t="s">
        <v>1</v>
      </c>
      <c r="J3112" t="s">
        <v>6</v>
      </c>
      <c r="K3112" t="s">
        <v>185</v>
      </c>
      <c r="L3112" t="s">
        <v>122</v>
      </c>
      <c r="M3112" s="14">
        <v>44358</v>
      </c>
      <c r="N3112" s="14">
        <v>44371</v>
      </c>
      <c r="P3112">
        <v>32873.599999999999</v>
      </c>
      <c r="X3112" t="s">
        <v>124</v>
      </c>
      <c r="Y3112">
        <v>6</v>
      </c>
      <c r="Z3112">
        <v>6</v>
      </c>
      <c r="AA3112">
        <v>2021</v>
      </c>
      <c r="AB3112">
        <v>0</v>
      </c>
      <c r="AC3112" t="s">
        <v>8</v>
      </c>
      <c r="AD3112" t="s">
        <v>8</v>
      </c>
      <c r="AE3112">
        <v>2021</v>
      </c>
      <c r="AF3112">
        <v>2021</v>
      </c>
      <c r="AU3112"/>
    </row>
    <row r="3113" spans="1:47" x14ac:dyDescent="0.35">
      <c r="A3113" t="s">
        <v>130</v>
      </c>
      <c r="C3113" t="s">
        <v>149</v>
      </c>
      <c r="D3113" t="s">
        <v>150</v>
      </c>
      <c r="E3113" t="s">
        <v>121</v>
      </c>
      <c r="J3113" t="s">
        <v>6</v>
      </c>
      <c r="K3113" t="s">
        <v>185</v>
      </c>
      <c r="L3113" t="s">
        <v>122</v>
      </c>
      <c r="M3113" s="14">
        <v>44350</v>
      </c>
      <c r="N3113" s="14">
        <v>44371</v>
      </c>
      <c r="P3113">
        <v>22.69</v>
      </c>
      <c r="X3113" t="s">
        <v>119</v>
      </c>
      <c r="Y3113">
        <v>6</v>
      </c>
      <c r="Z3113">
        <v>6</v>
      </c>
      <c r="AA3113">
        <v>2021</v>
      </c>
      <c r="AB3113">
        <v>0</v>
      </c>
      <c r="AC3113" t="s">
        <v>8</v>
      </c>
      <c r="AD3113" t="s">
        <v>8</v>
      </c>
      <c r="AE3113">
        <v>2021</v>
      </c>
      <c r="AF3113">
        <v>2021</v>
      </c>
      <c r="AU3113"/>
    </row>
    <row r="3114" spans="1:47" x14ac:dyDescent="0.35">
      <c r="A3114" t="s">
        <v>130</v>
      </c>
      <c r="C3114" t="s">
        <v>149</v>
      </c>
      <c r="D3114" t="s">
        <v>150</v>
      </c>
      <c r="E3114" t="s">
        <v>121</v>
      </c>
      <c r="J3114" t="s">
        <v>6</v>
      </c>
      <c r="K3114" t="s">
        <v>185</v>
      </c>
      <c r="L3114" t="s">
        <v>122</v>
      </c>
      <c r="M3114" s="14">
        <v>44362</v>
      </c>
      <c r="N3114" s="14">
        <v>44371</v>
      </c>
      <c r="P3114">
        <v>241441.62</v>
      </c>
      <c r="X3114" t="s">
        <v>119</v>
      </c>
      <c r="Y3114">
        <v>6</v>
      </c>
      <c r="Z3114">
        <v>6</v>
      </c>
      <c r="AA3114">
        <v>2021</v>
      </c>
      <c r="AB3114">
        <v>0</v>
      </c>
      <c r="AC3114" t="s">
        <v>8</v>
      </c>
      <c r="AD3114" t="s">
        <v>8</v>
      </c>
      <c r="AE3114">
        <v>2021</v>
      </c>
      <c r="AF3114">
        <v>2021</v>
      </c>
      <c r="AU3114"/>
    </row>
    <row r="3115" spans="1:47" x14ac:dyDescent="0.35">
      <c r="A3115" t="s">
        <v>160</v>
      </c>
      <c r="B3115" t="s">
        <v>35</v>
      </c>
      <c r="C3115" t="s">
        <v>149</v>
      </c>
      <c r="D3115" t="s">
        <v>159</v>
      </c>
      <c r="E3115" t="s">
        <v>162</v>
      </c>
      <c r="G3115" t="s">
        <v>1</v>
      </c>
      <c r="K3115" t="s">
        <v>185</v>
      </c>
      <c r="L3115" t="s">
        <v>122</v>
      </c>
      <c r="M3115" s="14">
        <v>44371</v>
      </c>
      <c r="N3115" s="14">
        <v>44371</v>
      </c>
      <c r="O3115">
        <v>0</v>
      </c>
      <c r="P3115">
        <v>409.16</v>
      </c>
      <c r="R3115">
        <v>2110672000</v>
      </c>
      <c r="S3115">
        <v>161020000</v>
      </c>
      <c r="V3115" t="s">
        <v>160</v>
      </c>
      <c r="W3115" t="s">
        <v>194</v>
      </c>
      <c r="X3115" t="s">
        <v>161</v>
      </c>
      <c r="Y3115">
        <v>6</v>
      </c>
      <c r="Z3115">
        <v>6</v>
      </c>
      <c r="AA3115">
        <v>2021</v>
      </c>
      <c r="AB3115">
        <v>409.16</v>
      </c>
      <c r="AC3115" t="s">
        <v>17</v>
      </c>
      <c r="AD3115" t="s">
        <v>72</v>
      </c>
      <c r="AE3115">
        <v>2021</v>
      </c>
      <c r="AF3115">
        <v>2021</v>
      </c>
      <c r="AU3115"/>
    </row>
    <row r="3116" spans="1:47" x14ac:dyDescent="0.35">
      <c r="A3116" t="s">
        <v>155</v>
      </c>
      <c r="B3116" t="s">
        <v>49</v>
      </c>
      <c r="C3116" t="s">
        <v>149</v>
      </c>
      <c r="D3116" t="s">
        <v>150</v>
      </c>
      <c r="E3116" t="s">
        <v>121</v>
      </c>
      <c r="G3116" t="s">
        <v>1</v>
      </c>
      <c r="H3116" t="s">
        <v>206</v>
      </c>
      <c r="K3116" t="s">
        <v>185</v>
      </c>
      <c r="L3116" t="s">
        <v>122</v>
      </c>
      <c r="M3116" s="14">
        <v>44371</v>
      </c>
      <c r="N3116" s="14">
        <v>44371</v>
      </c>
      <c r="O3116">
        <v>0</v>
      </c>
      <c r="P3116">
        <v>-2639.75</v>
      </c>
      <c r="R3116">
        <v>2220620000</v>
      </c>
      <c r="S3116">
        <v>161012000</v>
      </c>
      <c r="V3116" t="s">
        <v>155</v>
      </c>
      <c r="W3116" t="s">
        <v>213</v>
      </c>
      <c r="X3116" t="s">
        <v>156</v>
      </c>
      <c r="Y3116">
        <v>6</v>
      </c>
      <c r="Z3116">
        <v>6</v>
      </c>
      <c r="AA3116">
        <v>2021</v>
      </c>
      <c r="AB3116">
        <v>2639.75</v>
      </c>
      <c r="AC3116" t="s">
        <v>17</v>
      </c>
      <c r="AD3116" t="s">
        <v>11</v>
      </c>
      <c r="AE3116">
        <v>2021</v>
      </c>
      <c r="AF3116">
        <v>2021</v>
      </c>
      <c r="AU3116"/>
    </row>
    <row r="3117" spans="1:47" x14ac:dyDescent="0.35">
      <c r="A3117" t="s">
        <v>160</v>
      </c>
      <c r="B3117" t="s">
        <v>35</v>
      </c>
      <c r="C3117" t="s">
        <v>149</v>
      </c>
      <c r="D3117" t="s">
        <v>159</v>
      </c>
      <c r="E3117" t="s">
        <v>162</v>
      </c>
      <c r="G3117" t="s">
        <v>1</v>
      </c>
      <c r="K3117" t="s">
        <v>185</v>
      </c>
      <c r="L3117" t="s">
        <v>122</v>
      </c>
      <c r="M3117" s="14">
        <v>44371</v>
      </c>
      <c r="N3117" s="14">
        <v>44371</v>
      </c>
      <c r="O3117">
        <v>0</v>
      </c>
      <c r="P3117">
        <v>205.87</v>
      </c>
      <c r="R3117">
        <v>2110672000</v>
      </c>
      <c r="S3117">
        <v>161800000</v>
      </c>
      <c r="V3117" t="s">
        <v>160</v>
      </c>
      <c r="W3117" t="s">
        <v>197</v>
      </c>
      <c r="X3117" t="s">
        <v>161</v>
      </c>
      <c r="Y3117">
        <v>6</v>
      </c>
      <c r="Z3117">
        <v>6</v>
      </c>
      <c r="AA3117">
        <v>2021</v>
      </c>
      <c r="AB3117">
        <v>205.87</v>
      </c>
      <c r="AC3117" t="s">
        <v>17</v>
      </c>
      <c r="AD3117" t="s">
        <v>72</v>
      </c>
      <c r="AE3117">
        <v>2021</v>
      </c>
      <c r="AF3117">
        <v>2021</v>
      </c>
      <c r="AU3117"/>
    </row>
    <row r="3118" spans="1:47" x14ac:dyDescent="0.35">
      <c r="A3118" t="s">
        <v>160</v>
      </c>
      <c r="B3118" t="s">
        <v>28</v>
      </c>
      <c r="C3118" t="s">
        <v>149</v>
      </c>
      <c r="D3118" t="s">
        <v>159</v>
      </c>
      <c r="E3118" t="s">
        <v>162</v>
      </c>
      <c r="G3118" t="s">
        <v>1</v>
      </c>
      <c r="K3118" t="s">
        <v>185</v>
      </c>
      <c r="L3118" t="s">
        <v>122</v>
      </c>
      <c r="M3118" s="14">
        <v>44371</v>
      </c>
      <c r="N3118" s="14">
        <v>44371</v>
      </c>
      <c r="O3118">
        <v>0</v>
      </c>
      <c r="P3118">
        <v>31.97</v>
      </c>
      <c r="R3118">
        <v>2110672000</v>
      </c>
      <c r="S3118">
        <v>161800000</v>
      </c>
      <c r="V3118" t="s">
        <v>160</v>
      </c>
      <c r="W3118" t="s">
        <v>197</v>
      </c>
      <c r="X3118" t="s">
        <v>161</v>
      </c>
      <c r="Y3118">
        <v>6</v>
      </c>
      <c r="Z3118">
        <v>6</v>
      </c>
      <c r="AA3118">
        <v>2021</v>
      </c>
      <c r="AB3118">
        <v>31.97</v>
      </c>
      <c r="AC3118" t="s">
        <v>17</v>
      </c>
      <c r="AD3118" t="s">
        <v>72</v>
      </c>
      <c r="AE3118">
        <v>2021</v>
      </c>
      <c r="AF3118">
        <v>2021</v>
      </c>
      <c r="AU3118"/>
    </row>
    <row r="3119" spans="1:47" x14ac:dyDescent="0.35">
      <c r="A3119" t="s">
        <v>130</v>
      </c>
      <c r="C3119" t="s">
        <v>149</v>
      </c>
      <c r="D3119" t="s">
        <v>150</v>
      </c>
      <c r="E3119" t="s">
        <v>121</v>
      </c>
      <c r="G3119" t="s">
        <v>1</v>
      </c>
      <c r="J3119" t="s">
        <v>6</v>
      </c>
      <c r="K3119" t="s">
        <v>185</v>
      </c>
      <c r="L3119" t="s">
        <v>122</v>
      </c>
      <c r="M3119" s="14">
        <v>44371</v>
      </c>
      <c r="N3119" s="14">
        <v>44371</v>
      </c>
      <c r="O3119">
        <v>0</v>
      </c>
      <c r="P3119">
        <v>47619.05</v>
      </c>
      <c r="R3119">
        <v>2221517110</v>
      </c>
      <c r="S3119">
        <v>161002000</v>
      </c>
      <c r="V3119" t="s">
        <v>130</v>
      </c>
      <c r="W3119" t="s">
        <v>202</v>
      </c>
      <c r="X3119" t="s">
        <v>119</v>
      </c>
      <c r="Y3119">
        <v>6</v>
      </c>
      <c r="Z3119">
        <v>6</v>
      </c>
      <c r="AA3119">
        <v>2021</v>
      </c>
      <c r="AB3119">
        <v>-47619.05</v>
      </c>
      <c r="AC3119" t="s">
        <v>17</v>
      </c>
      <c r="AD3119" t="s">
        <v>72</v>
      </c>
      <c r="AE3119">
        <v>2021</v>
      </c>
      <c r="AF3119">
        <v>2021</v>
      </c>
      <c r="AU3119"/>
    </row>
    <row r="3120" spans="1:47" x14ac:dyDescent="0.35">
      <c r="A3120" t="s">
        <v>155</v>
      </c>
      <c r="B3120" t="s">
        <v>32</v>
      </c>
      <c r="C3120" t="s">
        <v>149</v>
      </c>
      <c r="D3120" t="s">
        <v>150</v>
      </c>
      <c r="E3120" t="s">
        <v>121</v>
      </c>
      <c r="G3120" t="s">
        <v>1</v>
      </c>
      <c r="H3120" t="s">
        <v>206</v>
      </c>
      <c r="K3120" t="s">
        <v>185</v>
      </c>
      <c r="L3120" t="s">
        <v>122</v>
      </c>
      <c r="M3120" s="14">
        <v>44371</v>
      </c>
      <c r="N3120" s="14">
        <v>44371</v>
      </c>
      <c r="O3120">
        <v>0</v>
      </c>
      <c r="P3120">
        <v>-35455.49</v>
      </c>
      <c r="R3120">
        <v>2220610000</v>
      </c>
      <c r="S3120">
        <v>161012000</v>
      </c>
      <c r="V3120" t="s">
        <v>155</v>
      </c>
      <c r="W3120" t="s">
        <v>213</v>
      </c>
      <c r="X3120" t="s">
        <v>156</v>
      </c>
      <c r="Y3120">
        <v>6</v>
      </c>
      <c r="Z3120">
        <v>6</v>
      </c>
      <c r="AA3120">
        <v>2021</v>
      </c>
      <c r="AB3120">
        <v>35455.49</v>
      </c>
      <c r="AC3120" t="s">
        <v>17</v>
      </c>
      <c r="AD3120" t="s">
        <v>11</v>
      </c>
      <c r="AE3120">
        <v>2021</v>
      </c>
      <c r="AF3120">
        <v>2021</v>
      </c>
      <c r="AU3120"/>
    </row>
    <row r="3121" spans="1:47" x14ac:dyDescent="0.35">
      <c r="A3121" t="s">
        <v>160</v>
      </c>
      <c r="B3121" t="s">
        <v>25</v>
      </c>
      <c r="C3121" t="s">
        <v>149</v>
      </c>
      <c r="D3121" t="s">
        <v>159</v>
      </c>
      <c r="E3121" t="s">
        <v>162</v>
      </c>
      <c r="G3121" t="s">
        <v>1</v>
      </c>
      <c r="K3121" t="s">
        <v>185</v>
      </c>
      <c r="L3121" t="s">
        <v>122</v>
      </c>
      <c r="M3121" s="14">
        <v>44372</v>
      </c>
      <c r="N3121" s="14">
        <v>44372</v>
      </c>
      <c r="O3121">
        <v>0</v>
      </c>
      <c r="P3121">
        <v>150.30000000000001</v>
      </c>
      <c r="R3121">
        <v>2110672000</v>
      </c>
      <c r="S3121">
        <v>161600000</v>
      </c>
      <c r="V3121" t="s">
        <v>160</v>
      </c>
      <c r="W3121" t="s">
        <v>198</v>
      </c>
      <c r="X3121" t="s">
        <v>161</v>
      </c>
      <c r="Y3121">
        <v>6</v>
      </c>
      <c r="Z3121">
        <v>6</v>
      </c>
      <c r="AA3121">
        <v>2021</v>
      </c>
      <c r="AB3121">
        <v>150.30000000000001</v>
      </c>
      <c r="AC3121" t="s">
        <v>17</v>
      </c>
      <c r="AD3121" t="s">
        <v>72</v>
      </c>
      <c r="AE3121">
        <v>2021</v>
      </c>
      <c r="AF3121">
        <v>2021</v>
      </c>
      <c r="AU3121"/>
    </row>
    <row r="3122" spans="1:47" x14ac:dyDescent="0.35">
      <c r="A3122" t="s">
        <v>188</v>
      </c>
      <c r="B3122" t="s">
        <v>31</v>
      </c>
      <c r="C3122" t="s">
        <v>149</v>
      </c>
      <c r="D3122" t="s">
        <v>159</v>
      </c>
      <c r="E3122" t="s">
        <v>162</v>
      </c>
      <c r="G3122" t="s">
        <v>1</v>
      </c>
      <c r="K3122" t="s">
        <v>185</v>
      </c>
      <c r="L3122" t="s">
        <v>122</v>
      </c>
      <c r="M3122" s="14">
        <v>44372</v>
      </c>
      <c r="N3122" s="14">
        <v>44372</v>
      </c>
      <c r="O3122">
        <v>0</v>
      </c>
      <c r="P3122">
        <v>652.78</v>
      </c>
      <c r="R3122">
        <v>2111070000</v>
      </c>
      <c r="S3122">
        <v>161900000</v>
      </c>
      <c r="V3122" t="s">
        <v>188</v>
      </c>
      <c r="W3122" t="s">
        <v>199</v>
      </c>
      <c r="X3122" t="s">
        <v>190</v>
      </c>
      <c r="Y3122">
        <v>6</v>
      </c>
      <c r="Z3122">
        <v>6</v>
      </c>
      <c r="AA3122">
        <v>2021</v>
      </c>
      <c r="AB3122">
        <v>652.78</v>
      </c>
      <c r="AC3122" t="s">
        <v>17</v>
      </c>
      <c r="AD3122" t="s">
        <v>72</v>
      </c>
      <c r="AE3122">
        <v>2021</v>
      </c>
      <c r="AF3122">
        <v>2021</v>
      </c>
      <c r="AU3122"/>
    </row>
    <row r="3123" spans="1:47" x14ac:dyDescent="0.35">
      <c r="A3123" t="s">
        <v>133</v>
      </c>
      <c r="B3123" t="s">
        <v>42</v>
      </c>
      <c r="C3123" t="s">
        <v>149</v>
      </c>
      <c r="D3123" t="s">
        <v>150</v>
      </c>
      <c r="E3123" t="s">
        <v>121</v>
      </c>
      <c r="G3123" t="s">
        <v>1</v>
      </c>
      <c r="H3123" t="s">
        <v>206</v>
      </c>
      <c r="K3123" t="s">
        <v>185</v>
      </c>
      <c r="L3123" t="s">
        <v>122</v>
      </c>
      <c r="M3123" s="14">
        <v>44372</v>
      </c>
      <c r="N3123" s="14">
        <v>44372</v>
      </c>
      <c r="O3123">
        <v>0</v>
      </c>
      <c r="P3123">
        <v>-17190.48</v>
      </c>
      <c r="R3123">
        <v>2220120000</v>
      </c>
      <c r="S3123">
        <v>161001000</v>
      </c>
      <c r="V3123" t="s">
        <v>133</v>
      </c>
      <c r="W3123" t="s">
        <v>195</v>
      </c>
      <c r="X3123" t="s">
        <v>134</v>
      </c>
      <c r="Y3123">
        <v>6</v>
      </c>
      <c r="Z3123">
        <v>6</v>
      </c>
      <c r="AA3123">
        <v>2021</v>
      </c>
      <c r="AB3123">
        <v>17190.48</v>
      </c>
      <c r="AC3123" t="s">
        <v>17</v>
      </c>
      <c r="AD3123" t="s">
        <v>248</v>
      </c>
      <c r="AE3123">
        <v>2021</v>
      </c>
      <c r="AF3123">
        <v>2021</v>
      </c>
      <c r="AU3123"/>
    </row>
    <row r="3124" spans="1:47" x14ac:dyDescent="0.35">
      <c r="A3124" t="s">
        <v>133</v>
      </c>
      <c r="B3124" t="s">
        <v>41</v>
      </c>
      <c r="C3124" t="s">
        <v>149</v>
      </c>
      <c r="D3124" t="s">
        <v>150</v>
      </c>
      <c r="E3124" t="s">
        <v>121</v>
      </c>
      <c r="G3124" t="s">
        <v>1</v>
      </c>
      <c r="H3124" t="s">
        <v>206</v>
      </c>
      <c r="K3124" t="s">
        <v>185</v>
      </c>
      <c r="L3124" t="s">
        <v>122</v>
      </c>
      <c r="M3124" s="14">
        <v>44372</v>
      </c>
      <c r="N3124" s="14">
        <v>44372</v>
      </c>
      <c r="O3124">
        <v>0</v>
      </c>
      <c r="P3124">
        <v>-1857.14</v>
      </c>
      <c r="R3124">
        <v>2220110000</v>
      </c>
      <c r="S3124">
        <v>161001000</v>
      </c>
      <c r="V3124" t="s">
        <v>133</v>
      </c>
      <c r="W3124" t="s">
        <v>195</v>
      </c>
      <c r="X3124" t="s">
        <v>134</v>
      </c>
      <c r="Y3124">
        <v>6</v>
      </c>
      <c r="Z3124">
        <v>6</v>
      </c>
      <c r="AA3124">
        <v>2021</v>
      </c>
      <c r="AB3124">
        <v>1857.14</v>
      </c>
      <c r="AC3124" t="s">
        <v>17</v>
      </c>
      <c r="AD3124" t="s">
        <v>248</v>
      </c>
      <c r="AE3124">
        <v>2021</v>
      </c>
      <c r="AF3124">
        <v>2021</v>
      </c>
      <c r="AU3124"/>
    </row>
    <row r="3125" spans="1:47" x14ac:dyDescent="0.35">
      <c r="A3125" t="s">
        <v>160</v>
      </c>
      <c r="B3125" t="s">
        <v>25</v>
      </c>
      <c r="C3125" t="s">
        <v>149</v>
      </c>
      <c r="D3125" t="s">
        <v>159</v>
      </c>
      <c r="E3125" t="s">
        <v>162</v>
      </c>
      <c r="G3125" t="s">
        <v>1</v>
      </c>
      <c r="K3125" t="s">
        <v>185</v>
      </c>
      <c r="L3125" t="s">
        <v>122</v>
      </c>
      <c r="M3125" s="14">
        <v>44372</v>
      </c>
      <c r="N3125" s="14">
        <v>44372</v>
      </c>
      <c r="O3125">
        <v>0</v>
      </c>
      <c r="P3125">
        <v>671.74</v>
      </c>
      <c r="R3125">
        <v>2110672000</v>
      </c>
      <c r="S3125">
        <v>161300000</v>
      </c>
      <c r="V3125" t="s">
        <v>160</v>
      </c>
      <c r="W3125" t="s">
        <v>192</v>
      </c>
      <c r="X3125" t="s">
        <v>161</v>
      </c>
      <c r="Y3125">
        <v>6</v>
      </c>
      <c r="Z3125">
        <v>6</v>
      </c>
      <c r="AA3125">
        <v>2021</v>
      </c>
      <c r="AB3125">
        <v>671.74</v>
      </c>
      <c r="AC3125" t="s">
        <v>17</v>
      </c>
      <c r="AD3125" t="s">
        <v>72</v>
      </c>
      <c r="AE3125">
        <v>2021</v>
      </c>
      <c r="AF3125">
        <v>2021</v>
      </c>
      <c r="AU3125"/>
    </row>
    <row r="3126" spans="1:47" x14ac:dyDescent="0.35">
      <c r="A3126" t="s">
        <v>160</v>
      </c>
      <c r="B3126" t="s">
        <v>26</v>
      </c>
      <c r="C3126" t="s">
        <v>149</v>
      </c>
      <c r="D3126" t="s">
        <v>159</v>
      </c>
      <c r="E3126" t="s">
        <v>162</v>
      </c>
      <c r="G3126" t="s">
        <v>1</v>
      </c>
      <c r="K3126" t="s">
        <v>185</v>
      </c>
      <c r="L3126" t="s">
        <v>122</v>
      </c>
      <c r="M3126" s="14">
        <v>44372</v>
      </c>
      <c r="N3126" s="14">
        <v>44372</v>
      </c>
      <c r="O3126">
        <v>0</v>
      </c>
      <c r="P3126">
        <v>15491.43</v>
      </c>
      <c r="R3126">
        <v>2110672000</v>
      </c>
      <c r="S3126">
        <v>162000000</v>
      </c>
      <c r="V3126" t="s">
        <v>160</v>
      </c>
      <c r="W3126" t="s">
        <v>205</v>
      </c>
      <c r="X3126" t="s">
        <v>161</v>
      </c>
      <c r="Y3126">
        <v>6</v>
      </c>
      <c r="Z3126">
        <v>6</v>
      </c>
      <c r="AA3126">
        <v>2021</v>
      </c>
      <c r="AB3126">
        <v>15491.43</v>
      </c>
      <c r="AC3126" t="s">
        <v>17</v>
      </c>
      <c r="AD3126" t="s">
        <v>72</v>
      </c>
      <c r="AE3126">
        <v>2021</v>
      </c>
      <c r="AF3126">
        <v>2021</v>
      </c>
      <c r="AU3126"/>
    </row>
    <row r="3127" spans="1:47" x14ac:dyDescent="0.35">
      <c r="A3127" t="s">
        <v>160</v>
      </c>
      <c r="B3127" t="s">
        <v>25</v>
      </c>
      <c r="C3127" t="s">
        <v>149</v>
      </c>
      <c r="D3127" t="s">
        <v>159</v>
      </c>
      <c r="E3127" t="s">
        <v>162</v>
      </c>
      <c r="G3127" t="s">
        <v>1</v>
      </c>
      <c r="K3127" t="s">
        <v>185</v>
      </c>
      <c r="L3127" t="s">
        <v>122</v>
      </c>
      <c r="M3127" s="14">
        <v>44372</v>
      </c>
      <c r="N3127" s="14">
        <v>44372</v>
      </c>
      <c r="O3127">
        <v>0</v>
      </c>
      <c r="P3127">
        <v>164.23</v>
      </c>
      <c r="R3127">
        <v>2110672000</v>
      </c>
      <c r="S3127">
        <v>161300000</v>
      </c>
      <c r="V3127" t="s">
        <v>160</v>
      </c>
      <c r="W3127" t="s">
        <v>192</v>
      </c>
      <c r="X3127" t="s">
        <v>161</v>
      </c>
      <c r="Y3127">
        <v>6</v>
      </c>
      <c r="Z3127">
        <v>6</v>
      </c>
      <c r="AA3127">
        <v>2021</v>
      </c>
      <c r="AB3127">
        <v>164.23</v>
      </c>
      <c r="AC3127" t="s">
        <v>17</v>
      </c>
      <c r="AD3127" t="s">
        <v>72</v>
      </c>
      <c r="AE3127">
        <v>2021</v>
      </c>
      <c r="AF3127">
        <v>2021</v>
      </c>
      <c r="AU3127"/>
    </row>
    <row r="3128" spans="1:47" x14ac:dyDescent="0.35">
      <c r="A3128" t="s">
        <v>193</v>
      </c>
      <c r="B3128" t="s">
        <v>29</v>
      </c>
      <c r="C3128" t="s">
        <v>149</v>
      </c>
      <c r="D3128" t="s">
        <v>159</v>
      </c>
      <c r="E3128" t="s">
        <v>162</v>
      </c>
      <c r="G3128" t="s">
        <v>1</v>
      </c>
      <c r="K3128" t="s">
        <v>185</v>
      </c>
      <c r="L3128" t="s">
        <v>122</v>
      </c>
      <c r="M3128" s="14">
        <v>44372</v>
      </c>
      <c r="N3128" s="14">
        <v>44372</v>
      </c>
      <c r="O3128">
        <v>0</v>
      </c>
      <c r="P3128">
        <v>47.62</v>
      </c>
      <c r="R3128">
        <v>2110700000</v>
      </c>
      <c r="S3128">
        <v>162300000</v>
      </c>
      <c r="V3128" t="s">
        <v>193</v>
      </c>
      <c r="W3128" t="s">
        <v>209</v>
      </c>
      <c r="X3128" t="s">
        <v>161</v>
      </c>
      <c r="Y3128">
        <v>6</v>
      </c>
      <c r="Z3128">
        <v>6</v>
      </c>
      <c r="AA3128">
        <v>2021</v>
      </c>
      <c r="AB3128">
        <v>47.62</v>
      </c>
      <c r="AC3128" t="s">
        <v>17</v>
      </c>
      <c r="AD3128" t="s">
        <v>72</v>
      </c>
      <c r="AE3128">
        <v>2021</v>
      </c>
      <c r="AF3128">
        <v>2021</v>
      </c>
      <c r="AU3128"/>
    </row>
    <row r="3129" spans="1:47" x14ac:dyDescent="0.35">
      <c r="A3129" t="s">
        <v>130</v>
      </c>
      <c r="C3129" t="s">
        <v>149</v>
      </c>
      <c r="D3129" t="s">
        <v>150</v>
      </c>
      <c r="E3129" t="s">
        <v>121</v>
      </c>
      <c r="J3129" t="s">
        <v>6</v>
      </c>
      <c r="K3129" t="s">
        <v>185</v>
      </c>
      <c r="L3129" t="s">
        <v>122</v>
      </c>
      <c r="M3129" s="14">
        <v>44362</v>
      </c>
      <c r="N3129" s="14">
        <v>44372</v>
      </c>
      <c r="P3129">
        <v>13174.24</v>
      </c>
      <c r="X3129" t="s">
        <v>119</v>
      </c>
      <c r="Y3129">
        <v>6</v>
      </c>
      <c r="Z3129">
        <v>6</v>
      </c>
      <c r="AA3129">
        <v>2021</v>
      </c>
      <c r="AB3129">
        <v>0</v>
      </c>
      <c r="AC3129" t="s">
        <v>8</v>
      </c>
      <c r="AD3129" t="s">
        <v>8</v>
      </c>
      <c r="AE3129">
        <v>2021</v>
      </c>
      <c r="AF3129">
        <v>2021</v>
      </c>
      <c r="AU3129"/>
    </row>
    <row r="3130" spans="1:47" x14ac:dyDescent="0.35">
      <c r="A3130" t="s">
        <v>136</v>
      </c>
      <c r="C3130" t="s">
        <v>149</v>
      </c>
      <c r="D3130" t="s">
        <v>150</v>
      </c>
      <c r="E3130" t="s">
        <v>121</v>
      </c>
      <c r="J3130" t="s">
        <v>6</v>
      </c>
      <c r="K3130" t="s">
        <v>185</v>
      </c>
      <c r="L3130" t="s">
        <v>122</v>
      </c>
      <c r="M3130" s="14">
        <v>44364</v>
      </c>
      <c r="N3130" s="14">
        <v>44372</v>
      </c>
      <c r="P3130">
        <v>2976190.48</v>
      </c>
      <c r="X3130" t="s">
        <v>137</v>
      </c>
      <c r="Y3130">
        <v>6</v>
      </c>
      <c r="Z3130">
        <v>6</v>
      </c>
      <c r="AA3130">
        <v>2021</v>
      </c>
      <c r="AB3130">
        <v>0</v>
      </c>
      <c r="AC3130" t="s">
        <v>8</v>
      </c>
      <c r="AD3130" t="s">
        <v>8</v>
      </c>
      <c r="AE3130">
        <v>2021</v>
      </c>
      <c r="AF3130">
        <v>2021</v>
      </c>
      <c r="AU3130"/>
    </row>
    <row r="3131" spans="1:47" x14ac:dyDescent="0.35">
      <c r="A3131" t="s">
        <v>123</v>
      </c>
      <c r="C3131" t="s">
        <v>149</v>
      </c>
      <c r="D3131" t="s">
        <v>150</v>
      </c>
      <c r="E3131" t="s">
        <v>121</v>
      </c>
      <c r="J3131" t="s">
        <v>6</v>
      </c>
      <c r="K3131" t="s">
        <v>185</v>
      </c>
      <c r="L3131" t="s">
        <v>122</v>
      </c>
      <c r="M3131" s="14">
        <v>44362</v>
      </c>
      <c r="N3131" s="14">
        <v>44372</v>
      </c>
      <c r="P3131">
        <v>167844.45</v>
      </c>
      <c r="X3131" t="s">
        <v>124</v>
      </c>
      <c r="Y3131">
        <v>6</v>
      </c>
      <c r="Z3131">
        <v>6</v>
      </c>
      <c r="AA3131">
        <v>2021</v>
      </c>
      <c r="AB3131">
        <v>0</v>
      </c>
      <c r="AC3131" t="s">
        <v>8</v>
      </c>
      <c r="AD3131" t="s">
        <v>8</v>
      </c>
      <c r="AE3131">
        <v>2021</v>
      </c>
      <c r="AF3131">
        <v>2021</v>
      </c>
      <c r="AU3131"/>
    </row>
    <row r="3132" spans="1:47" x14ac:dyDescent="0.35">
      <c r="A3132" t="s">
        <v>125</v>
      </c>
      <c r="C3132" t="s">
        <v>149</v>
      </c>
      <c r="D3132" t="s">
        <v>150</v>
      </c>
      <c r="E3132" t="s">
        <v>121</v>
      </c>
      <c r="J3132" t="s">
        <v>68</v>
      </c>
      <c r="K3132" t="s">
        <v>185</v>
      </c>
      <c r="L3132" t="s">
        <v>122</v>
      </c>
      <c r="M3132" s="14">
        <v>44365</v>
      </c>
      <c r="N3132" s="14">
        <v>44372</v>
      </c>
      <c r="P3132">
        <v>207093.61</v>
      </c>
      <c r="X3132" t="s">
        <v>124</v>
      </c>
      <c r="Y3132">
        <v>6</v>
      </c>
      <c r="Z3132">
        <v>6</v>
      </c>
      <c r="AA3132">
        <v>2021</v>
      </c>
      <c r="AB3132">
        <v>0</v>
      </c>
      <c r="AC3132" t="s">
        <v>8</v>
      </c>
      <c r="AD3132" t="s">
        <v>8</v>
      </c>
      <c r="AE3132">
        <v>2021</v>
      </c>
      <c r="AF3132">
        <v>2021</v>
      </c>
      <c r="AU3132"/>
    </row>
    <row r="3133" spans="1:47" x14ac:dyDescent="0.35">
      <c r="A3133" t="s">
        <v>130</v>
      </c>
      <c r="C3133" t="s">
        <v>149</v>
      </c>
      <c r="D3133" t="s">
        <v>150</v>
      </c>
      <c r="E3133" t="s">
        <v>121</v>
      </c>
      <c r="J3133" t="s">
        <v>6</v>
      </c>
      <c r="K3133" t="s">
        <v>185</v>
      </c>
      <c r="L3133" t="s">
        <v>122</v>
      </c>
      <c r="M3133" s="14">
        <v>44362</v>
      </c>
      <c r="N3133" s="14">
        <v>44372</v>
      </c>
      <c r="P3133">
        <v>4648.8100000000004</v>
      </c>
      <c r="X3133" t="s">
        <v>119</v>
      </c>
      <c r="Y3133">
        <v>6</v>
      </c>
      <c r="Z3133">
        <v>6</v>
      </c>
      <c r="AA3133">
        <v>2021</v>
      </c>
      <c r="AB3133">
        <v>0</v>
      </c>
      <c r="AC3133" t="s">
        <v>8</v>
      </c>
      <c r="AD3133" t="s">
        <v>8</v>
      </c>
      <c r="AE3133">
        <v>2021</v>
      </c>
      <c r="AF3133">
        <v>2021</v>
      </c>
      <c r="AU3133"/>
    </row>
    <row r="3134" spans="1:47" x14ac:dyDescent="0.35">
      <c r="A3134" t="s">
        <v>170</v>
      </c>
      <c r="C3134" t="s">
        <v>149</v>
      </c>
      <c r="D3134" t="s">
        <v>150</v>
      </c>
      <c r="E3134" t="s">
        <v>162</v>
      </c>
      <c r="K3134" t="s">
        <v>185</v>
      </c>
      <c r="L3134" t="s">
        <v>122</v>
      </c>
      <c r="M3134" s="14">
        <v>44372</v>
      </c>
      <c r="N3134" s="14">
        <v>44372</v>
      </c>
      <c r="P3134">
        <v>3368951.59</v>
      </c>
      <c r="X3134" t="s">
        <v>119</v>
      </c>
      <c r="Y3134">
        <v>6</v>
      </c>
      <c r="Z3134">
        <v>6</v>
      </c>
      <c r="AA3134">
        <v>2021</v>
      </c>
      <c r="AB3134">
        <v>0</v>
      </c>
      <c r="AC3134" t="s">
        <v>8</v>
      </c>
      <c r="AD3134" t="s">
        <v>8</v>
      </c>
      <c r="AE3134">
        <v>2021</v>
      </c>
      <c r="AF3134">
        <v>2021</v>
      </c>
      <c r="AU3134"/>
    </row>
    <row r="3135" spans="1:47" x14ac:dyDescent="0.35">
      <c r="A3135" t="s">
        <v>160</v>
      </c>
      <c r="B3135" t="s">
        <v>28</v>
      </c>
      <c r="C3135" t="s">
        <v>149</v>
      </c>
      <c r="D3135" t="s">
        <v>159</v>
      </c>
      <c r="E3135" t="s">
        <v>162</v>
      </c>
      <c r="G3135" t="s">
        <v>1</v>
      </c>
      <c r="K3135" t="s">
        <v>185</v>
      </c>
      <c r="L3135" t="s">
        <v>122</v>
      </c>
      <c r="M3135" s="14">
        <v>44372</v>
      </c>
      <c r="N3135" s="14">
        <v>44372</v>
      </c>
      <c r="O3135">
        <v>0</v>
      </c>
      <c r="P3135">
        <v>47.05</v>
      </c>
      <c r="R3135">
        <v>2110672000</v>
      </c>
      <c r="S3135">
        <v>161400000</v>
      </c>
      <c r="V3135" t="s">
        <v>160</v>
      </c>
      <c r="W3135" t="s">
        <v>211</v>
      </c>
      <c r="X3135" t="s">
        <v>161</v>
      </c>
      <c r="Y3135">
        <v>6</v>
      </c>
      <c r="Z3135">
        <v>6</v>
      </c>
      <c r="AA3135">
        <v>2021</v>
      </c>
      <c r="AB3135">
        <v>47.05</v>
      </c>
      <c r="AC3135" t="s">
        <v>17</v>
      </c>
      <c r="AD3135" t="s">
        <v>72</v>
      </c>
      <c r="AE3135">
        <v>2021</v>
      </c>
      <c r="AF3135">
        <v>2021</v>
      </c>
      <c r="AU3135"/>
    </row>
    <row r="3136" spans="1:47" x14ac:dyDescent="0.35">
      <c r="A3136" t="s">
        <v>160</v>
      </c>
      <c r="B3136" t="s">
        <v>28</v>
      </c>
      <c r="C3136" t="s">
        <v>149</v>
      </c>
      <c r="D3136" t="s">
        <v>159</v>
      </c>
      <c r="E3136" t="s">
        <v>162</v>
      </c>
      <c r="G3136" t="s">
        <v>1</v>
      </c>
      <c r="K3136" t="s">
        <v>185</v>
      </c>
      <c r="L3136" t="s">
        <v>122</v>
      </c>
      <c r="M3136" s="14">
        <v>44372</v>
      </c>
      <c r="N3136" s="14">
        <v>44372</v>
      </c>
      <c r="O3136">
        <v>0</v>
      </c>
      <c r="P3136">
        <v>20.02</v>
      </c>
      <c r="R3136">
        <v>2110672000</v>
      </c>
      <c r="S3136">
        <v>161400000</v>
      </c>
      <c r="V3136" t="s">
        <v>160</v>
      </c>
      <c r="W3136" t="s">
        <v>211</v>
      </c>
      <c r="X3136" t="s">
        <v>161</v>
      </c>
      <c r="Y3136">
        <v>6</v>
      </c>
      <c r="Z3136">
        <v>6</v>
      </c>
      <c r="AA3136">
        <v>2021</v>
      </c>
      <c r="AB3136">
        <v>20.02</v>
      </c>
      <c r="AC3136" t="s">
        <v>17</v>
      </c>
      <c r="AD3136" t="s">
        <v>72</v>
      </c>
      <c r="AE3136">
        <v>2021</v>
      </c>
      <c r="AF3136">
        <v>2021</v>
      </c>
      <c r="AU3136"/>
    </row>
    <row r="3137" spans="1:47" x14ac:dyDescent="0.35">
      <c r="A3137" t="s">
        <v>160</v>
      </c>
      <c r="B3137" t="s">
        <v>28</v>
      </c>
      <c r="C3137" t="s">
        <v>149</v>
      </c>
      <c r="D3137" t="s">
        <v>159</v>
      </c>
      <c r="E3137" t="s">
        <v>162</v>
      </c>
      <c r="G3137" t="s">
        <v>1</v>
      </c>
      <c r="K3137" t="s">
        <v>185</v>
      </c>
      <c r="L3137" t="s">
        <v>122</v>
      </c>
      <c r="M3137" s="14">
        <v>44372</v>
      </c>
      <c r="N3137" s="14">
        <v>44372</v>
      </c>
      <c r="O3137">
        <v>0</v>
      </c>
      <c r="P3137">
        <v>28.9</v>
      </c>
      <c r="R3137">
        <v>2110672000</v>
      </c>
      <c r="S3137">
        <v>161400000</v>
      </c>
      <c r="V3137" t="s">
        <v>160</v>
      </c>
      <c r="W3137" t="s">
        <v>211</v>
      </c>
      <c r="X3137" t="s">
        <v>161</v>
      </c>
      <c r="Y3137">
        <v>6</v>
      </c>
      <c r="Z3137">
        <v>6</v>
      </c>
      <c r="AA3137">
        <v>2021</v>
      </c>
      <c r="AB3137">
        <v>28.9</v>
      </c>
      <c r="AC3137" t="s">
        <v>17</v>
      </c>
      <c r="AD3137" t="s">
        <v>72</v>
      </c>
      <c r="AE3137">
        <v>2021</v>
      </c>
      <c r="AF3137">
        <v>2021</v>
      </c>
      <c r="AU3137"/>
    </row>
    <row r="3138" spans="1:47" x14ac:dyDescent="0.35">
      <c r="A3138" t="s">
        <v>160</v>
      </c>
      <c r="B3138" t="s">
        <v>35</v>
      </c>
      <c r="C3138" t="s">
        <v>149</v>
      </c>
      <c r="D3138" t="s">
        <v>159</v>
      </c>
      <c r="E3138" t="s">
        <v>162</v>
      </c>
      <c r="G3138" t="s">
        <v>1</v>
      </c>
      <c r="K3138" t="s">
        <v>185</v>
      </c>
      <c r="L3138" t="s">
        <v>122</v>
      </c>
      <c r="M3138" s="14">
        <v>44372</v>
      </c>
      <c r="N3138" s="14">
        <v>44372</v>
      </c>
      <c r="O3138">
        <v>0</v>
      </c>
      <c r="P3138">
        <v>7943.5</v>
      </c>
      <c r="R3138">
        <v>2110672000</v>
      </c>
      <c r="S3138">
        <v>161020000</v>
      </c>
      <c r="V3138" t="s">
        <v>160</v>
      </c>
      <c r="W3138" t="s">
        <v>194</v>
      </c>
      <c r="X3138" t="s">
        <v>161</v>
      </c>
      <c r="Y3138">
        <v>6</v>
      </c>
      <c r="Z3138">
        <v>6</v>
      </c>
      <c r="AA3138">
        <v>2021</v>
      </c>
      <c r="AB3138">
        <v>7943.5</v>
      </c>
      <c r="AC3138" t="s">
        <v>17</v>
      </c>
      <c r="AD3138" t="s">
        <v>72</v>
      </c>
      <c r="AE3138">
        <v>2021</v>
      </c>
      <c r="AF3138">
        <v>2021</v>
      </c>
      <c r="AU3138"/>
    </row>
    <row r="3139" spans="1:47" x14ac:dyDescent="0.35">
      <c r="A3139" t="s">
        <v>160</v>
      </c>
      <c r="B3139" t="s">
        <v>28</v>
      </c>
      <c r="C3139" t="s">
        <v>149</v>
      </c>
      <c r="D3139" t="s">
        <v>159</v>
      </c>
      <c r="E3139" t="s">
        <v>162</v>
      </c>
      <c r="G3139" t="s">
        <v>1</v>
      </c>
      <c r="K3139" t="s">
        <v>185</v>
      </c>
      <c r="L3139" t="s">
        <v>122</v>
      </c>
      <c r="M3139" s="14">
        <v>44372</v>
      </c>
      <c r="N3139" s="14">
        <v>44372</v>
      </c>
      <c r="O3139">
        <v>0</v>
      </c>
      <c r="P3139">
        <v>35.71</v>
      </c>
      <c r="R3139">
        <v>2110672000</v>
      </c>
      <c r="S3139">
        <v>161400000</v>
      </c>
      <c r="V3139" t="s">
        <v>160</v>
      </c>
      <c r="W3139" t="s">
        <v>211</v>
      </c>
      <c r="X3139" t="s">
        <v>161</v>
      </c>
      <c r="Y3139">
        <v>6</v>
      </c>
      <c r="Z3139">
        <v>6</v>
      </c>
      <c r="AA3139">
        <v>2021</v>
      </c>
      <c r="AB3139">
        <v>35.71</v>
      </c>
      <c r="AC3139" t="s">
        <v>17</v>
      </c>
      <c r="AD3139" t="s">
        <v>72</v>
      </c>
      <c r="AE3139">
        <v>2021</v>
      </c>
      <c r="AF3139">
        <v>2021</v>
      </c>
      <c r="AU3139"/>
    </row>
    <row r="3140" spans="1:47" x14ac:dyDescent="0.35">
      <c r="A3140" t="s">
        <v>160</v>
      </c>
      <c r="B3140" t="s">
        <v>28</v>
      </c>
      <c r="C3140" t="s">
        <v>149</v>
      </c>
      <c r="D3140" t="s">
        <v>159</v>
      </c>
      <c r="E3140" t="s">
        <v>162</v>
      </c>
      <c r="G3140" t="s">
        <v>1</v>
      </c>
      <c r="K3140" t="s">
        <v>185</v>
      </c>
      <c r="L3140" t="s">
        <v>122</v>
      </c>
      <c r="M3140" s="14">
        <v>44372</v>
      </c>
      <c r="N3140" s="14">
        <v>44372</v>
      </c>
      <c r="O3140">
        <v>0</v>
      </c>
      <c r="P3140">
        <v>24.36</v>
      </c>
      <c r="R3140">
        <v>2110672000</v>
      </c>
      <c r="S3140">
        <v>161400000</v>
      </c>
      <c r="V3140" t="s">
        <v>160</v>
      </c>
      <c r="W3140" t="s">
        <v>211</v>
      </c>
      <c r="X3140" t="s">
        <v>161</v>
      </c>
      <c r="Y3140">
        <v>6</v>
      </c>
      <c r="Z3140">
        <v>6</v>
      </c>
      <c r="AA3140">
        <v>2021</v>
      </c>
      <c r="AB3140">
        <v>24.36</v>
      </c>
      <c r="AC3140" t="s">
        <v>17</v>
      </c>
      <c r="AD3140" t="s">
        <v>72</v>
      </c>
      <c r="AE3140">
        <v>2021</v>
      </c>
      <c r="AF3140">
        <v>2021</v>
      </c>
      <c r="AU3140"/>
    </row>
    <row r="3141" spans="1:47" x14ac:dyDescent="0.35">
      <c r="A3141" t="s">
        <v>203</v>
      </c>
      <c r="B3141" t="s">
        <v>51</v>
      </c>
      <c r="C3141" t="s">
        <v>149</v>
      </c>
      <c r="D3141" t="s">
        <v>150</v>
      </c>
      <c r="E3141" t="s">
        <v>121</v>
      </c>
      <c r="G3141" t="s">
        <v>1</v>
      </c>
      <c r="H3141" t="s">
        <v>206</v>
      </c>
      <c r="K3141" t="s">
        <v>185</v>
      </c>
      <c r="L3141" t="s">
        <v>122</v>
      </c>
      <c r="M3141" s="14">
        <v>44372</v>
      </c>
      <c r="N3141" s="14">
        <v>44372</v>
      </c>
      <c r="O3141">
        <v>0</v>
      </c>
      <c r="P3141">
        <v>-26513.57</v>
      </c>
      <c r="R3141">
        <v>2220141000</v>
      </c>
      <c r="S3141">
        <v>161020000</v>
      </c>
      <c r="V3141" t="s">
        <v>203</v>
      </c>
      <c r="W3141" t="s">
        <v>194</v>
      </c>
      <c r="X3141" t="s">
        <v>134</v>
      </c>
      <c r="Y3141">
        <v>6</v>
      </c>
      <c r="Z3141">
        <v>6</v>
      </c>
      <c r="AA3141">
        <v>2021</v>
      </c>
      <c r="AB3141">
        <v>26513.57</v>
      </c>
      <c r="AC3141" t="s">
        <v>17</v>
      </c>
      <c r="AD3141" t="s">
        <v>11</v>
      </c>
      <c r="AE3141">
        <v>2021</v>
      </c>
      <c r="AF3141">
        <v>2021</v>
      </c>
      <c r="AU3141"/>
    </row>
    <row r="3142" spans="1:47" x14ac:dyDescent="0.35">
      <c r="A3142" t="s">
        <v>133</v>
      </c>
      <c r="B3142" t="s">
        <v>43</v>
      </c>
      <c r="C3142" t="s">
        <v>149</v>
      </c>
      <c r="D3142" t="s">
        <v>150</v>
      </c>
      <c r="E3142" t="s">
        <v>121</v>
      </c>
      <c r="G3142" t="s">
        <v>1</v>
      </c>
      <c r="H3142" t="s">
        <v>206</v>
      </c>
      <c r="K3142" t="s">
        <v>185</v>
      </c>
      <c r="L3142" t="s">
        <v>122</v>
      </c>
      <c r="M3142" s="14">
        <v>44375</v>
      </c>
      <c r="N3142" s="14">
        <v>44375</v>
      </c>
      <c r="O3142">
        <v>0</v>
      </c>
      <c r="P3142">
        <v>-1152.57</v>
      </c>
      <c r="R3142">
        <v>2220130000</v>
      </c>
      <c r="S3142">
        <v>161001000</v>
      </c>
      <c r="V3142" t="s">
        <v>133</v>
      </c>
      <c r="W3142" t="s">
        <v>195</v>
      </c>
      <c r="X3142" t="s">
        <v>134</v>
      </c>
      <c r="Y3142">
        <v>6</v>
      </c>
      <c r="Z3142">
        <v>6</v>
      </c>
      <c r="AA3142">
        <v>2021</v>
      </c>
      <c r="AB3142">
        <v>1152.57</v>
      </c>
      <c r="AC3142" t="s">
        <v>17</v>
      </c>
      <c r="AD3142" t="s">
        <v>248</v>
      </c>
      <c r="AE3142">
        <v>2021</v>
      </c>
      <c r="AF3142">
        <v>2021</v>
      </c>
      <c r="AU3142"/>
    </row>
    <row r="3143" spans="1:47" x14ac:dyDescent="0.35">
      <c r="A3143" t="s">
        <v>133</v>
      </c>
      <c r="B3143" t="s">
        <v>41</v>
      </c>
      <c r="C3143" t="s">
        <v>149</v>
      </c>
      <c r="D3143" t="s">
        <v>150</v>
      </c>
      <c r="E3143" t="s">
        <v>121</v>
      </c>
      <c r="G3143" t="s">
        <v>1</v>
      </c>
      <c r="H3143" t="s">
        <v>206</v>
      </c>
      <c r="K3143" t="s">
        <v>185</v>
      </c>
      <c r="L3143" t="s">
        <v>122</v>
      </c>
      <c r="M3143" s="14">
        <v>44375</v>
      </c>
      <c r="N3143" s="14">
        <v>44375</v>
      </c>
      <c r="O3143">
        <v>0</v>
      </c>
      <c r="P3143">
        <v>-1512916.42</v>
      </c>
      <c r="R3143">
        <v>2220110000</v>
      </c>
      <c r="S3143">
        <v>161001000</v>
      </c>
      <c r="V3143" t="s">
        <v>133</v>
      </c>
      <c r="W3143" t="s">
        <v>195</v>
      </c>
      <c r="X3143" t="s">
        <v>134</v>
      </c>
      <c r="Y3143">
        <v>6</v>
      </c>
      <c r="Z3143">
        <v>6</v>
      </c>
      <c r="AA3143">
        <v>2021</v>
      </c>
      <c r="AB3143">
        <v>1512916.42</v>
      </c>
      <c r="AC3143" t="s">
        <v>17</v>
      </c>
      <c r="AD3143" t="s">
        <v>248</v>
      </c>
      <c r="AE3143">
        <v>2021</v>
      </c>
      <c r="AF3143">
        <v>2021</v>
      </c>
      <c r="AU3143"/>
    </row>
    <row r="3144" spans="1:47" x14ac:dyDescent="0.35">
      <c r="A3144" t="s">
        <v>160</v>
      </c>
      <c r="B3144" t="s">
        <v>25</v>
      </c>
      <c r="C3144" t="s">
        <v>149</v>
      </c>
      <c r="D3144" t="s">
        <v>159</v>
      </c>
      <c r="E3144" t="s">
        <v>162</v>
      </c>
      <c r="G3144" t="s">
        <v>1</v>
      </c>
      <c r="K3144" t="s">
        <v>185</v>
      </c>
      <c r="L3144" t="s">
        <v>122</v>
      </c>
      <c r="M3144" s="14">
        <v>44375</v>
      </c>
      <c r="N3144" s="14">
        <v>44375</v>
      </c>
      <c r="O3144">
        <v>0</v>
      </c>
      <c r="P3144">
        <v>432.12</v>
      </c>
      <c r="R3144">
        <v>2110672000</v>
      </c>
      <c r="S3144">
        <v>161600000</v>
      </c>
      <c r="V3144" t="s">
        <v>160</v>
      </c>
      <c r="W3144" t="s">
        <v>198</v>
      </c>
      <c r="X3144" t="s">
        <v>161</v>
      </c>
      <c r="Y3144">
        <v>6</v>
      </c>
      <c r="Z3144">
        <v>6</v>
      </c>
      <c r="AA3144">
        <v>2021</v>
      </c>
      <c r="AB3144">
        <v>432.12</v>
      </c>
      <c r="AC3144" t="s">
        <v>17</v>
      </c>
      <c r="AD3144" t="s">
        <v>72</v>
      </c>
      <c r="AE3144">
        <v>2021</v>
      </c>
      <c r="AF3144">
        <v>2021</v>
      </c>
      <c r="AU3144"/>
    </row>
    <row r="3145" spans="1:47" x14ac:dyDescent="0.35">
      <c r="A3145" t="s">
        <v>138</v>
      </c>
      <c r="B3145" t="s">
        <v>34</v>
      </c>
      <c r="C3145" t="s">
        <v>149</v>
      </c>
      <c r="D3145" t="s">
        <v>150</v>
      </c>
      <c r="E3145" t="s">
        <v>121</v>
      </c>
      <c r="G3145" t="s">
        <v>1</v>
      </c>
      <c r="H3145" t="s">
        <v>206</v>
      </c>
      <c r="K3145" t="s">
        <v>185</v>
      </c>
      <c r="L3145" t="s">
        <v>122</v>
      </c>
      <c r="M3145" s="14">
        <v>44375</v>
      </c>
      <c r="N3145" s="14">
        <v>44375</v>
      </c>
      <c r="O3145">
        <v>0</v>
      </c>
      <c r="P3145">
        <v>-235.71</v>
      </c>
      <c r="R3145">
        <v>2220200000</v>
      </c>
      <c r="S3145">
        <v>161020000</v>
      </c>
      <c r="V3145" t="s">
        <v>138</v>
      </c>
      <c r="W3145" t="s">
        <v>194</v>
      </c>
      <c r="X3145" t="s">
        <v>139</v>
      </c>
      <c r="Y3145">
        <v>6</v>
      </c>
      <c r="Z3145">
        <v>6</v>
      </c>
      <c r="AA3145">
        <v>2021</v>
      </c>
      <c r="AB3145">
        <v>235.71</v>
      </c>
      <c r="AC3145" t="s">
        <v>17</v>
      </c>
      <c r="AD3145" t="s">
        <v>11</v>
      </c>
      <c r="AE3145">
        <v>2021</v>
      </c>
      <c r="AF3145">
        <v>2021</v>
      </c>
      <c r="AU3145"/>
    </row>
    <row r="3146" spans="1:47" x14ac:dyDescent="0.35">
      <c r="A3146" t="s">
        <v>160</v>
      </c>
      <c r="B3146" t="s">
        <v>28</v>
      </c>
      <c r="C3146" t="s">
        <v>149</v>
      </c>
      <c r="D3146" t="s">
        <v>159</v>
      </c>
      <c r="E3146" t="s">
        <v>162</v>
      </c>
      <c r="G3146" t="s">
        <v>1</v>
      </c>
      <c r="K3146" t="s">
        <v>185</v>
      </c>
      <c r="L3146" t="s">
        <v>122</v>
      </c>
      <c r="M3146" s="14">
        <v>44375</v>
      </c>
      <c r="N3146" s="14">
        <v>44375</v>
      </c>
      <c r="O3146">
        <v>0</v>
      </c>
      <c r="P3146">
        <v>97.04</v>
      </c>
      <c r="R3146">
        <v>2110672000</v>
      </c>
      <c r="S3146">
        <v>161400000</v>
      </c>
      <c r="V3146" t="s">
        <v>160</v>
      </c>
      <c r="W3146" t="s">
        <v>211</v>
      </c>
      <c r="X3146" t="s">
        <v>161</v>
      </c>
      <c r="Y3146">
        <v>6</v>
      </c>
      <c r="Z3146">
        <v>6</v>
      </c>
      <c r="AA3146">
        <v>2021</v>
      </c>
      <c r="AB3146">
        <v>97.04</v>
      </c>
      <c r="AC3146" t="s">
        <v>17</v>
      </c>
      <c r="AD3146" t="s">
        <v>72</v>
      </c>
      <c r="AE3146">
        <v>2021</v>
      </c>
      <c r="AF3146">
        <v>2021</v>
      </c>
      <c r="AU3146"/>
    </row>
    <row r="3147" spans="1:47" x14ac:dyDescent="0.35">
      <c r="A3147" t="s">
        <v>160</v>
      </c>
      <c r="B3147" t="s">
        <v>35</v>
      </c>
      <c r="C3147" t="s">
        <v>149</v>
      </c>
      <c r="D3147" t="s">
        <v>159</v>
      </c>
      <c r="E3147" t="s">
        <v>162</v>
      </c>
      <c r="G3147" t="s">
        <v>1</v>
      </c>
      <c r="K3147" t="s">
        <v>185</v>
      </c>
      <c r="L3147" t="s">
        <v>122</v>
      </c>
      <c r="M3147" s="14">
        <v>44375</v>
      </c>
      <c r="N3147" s="14">
        <v>44375</v>
      </c>
      <c r="O3147">
        <v>0</v>
      </c>
      <c r="P3147">
        <v>139.80000000000001</v>
      </c>
      <c r="R3147">
        <v>2110672000</v>
      </c>
      <c r="S3147">
        <v>161021000</v>
      </c>
      <c r="V3147" t="s">
        <v>160</v>
      </c>
      <c r="W3147" t="s">
        <v>215</v>
      </c>
      <c r="X3147" t="s">
        <v>161</v>
      </c>
      <c r="Y3147">
        <v>6</v>
      </c>
      <c r="Z3147">
        <v>6</v>
      </c>
      <c r="AA3147">
        <v>2021</v>
      </c>
      <c r="AB3147">
        <v>139.80000000000001</v>
      </c>
      <c r="AC3147" t="s">
        <v>17</v>
      </c>
      <c r="AD3147" t="s">
        <v>72</v>
      </c>
      <c r="AE3147">
        <v>2021</v>
      </c>
      <c r="AF3147">
        <v>2021</v>
      </c>
      <c r="AU3147"/>
    </row>
    <row r="3148" spans="1:47" x14ac:dyDescent="0.35">
      <c r="A3148" t="s">
        <v>193</v>
      </c>
      <c r="B3148" t="s">
        <v>29</v>
      </c>
      <c r="C3148" t="s">
        <v>149</v>
      </c>
      <c r="D3148" t="s">
        <v>159</v>
      </c>
      <c r="E3148" t="s">
        <v>162</v>
      </c>
      <c r="G3148" t="s">
        <v>1</v>
      </c>
      <c r="K3148" t="s">
        <v>185</v>
      </c>
      <c r="L3148" t="s">
        <v>122</v>
      </c>
      <c r="M3148" s="14">
        <v>44375</v>
      </c>
      <c r="N3148" s="14">
        <v>44375</v>
      </c>
      <c r="O3148">
        <v>0</v>
      </c>
      <c r="P3148">
        <v>161.9</v>
      </c>
      <c r="R3148">
        <v>2110700000</v>
      </c>
      <c r="S3148">
        <v>161020000</v>
      </c>
      <c r="V3148" t="s">
        <v>193</v>
      </c>
      <c r="W3148" t="s">
        <v>194</v>
      </c>
      <c r="X3148" t="s">
        <v>161</v>
      </c>
      <c r="Y3148">
        <v>6</v>
      </c>
      <c r="Z3148">
        <v>6</v>
      </c>
      <c r="AA3148">
        <v>2021</v>
      </c>
      <c r="AB3148">
        <v>161.9</v>
      </c>
      <c r="AC3148" t="s">
        <v>17</v>
      </c>
      <c r="AD3148" t="s">
        <v>72</v>
      </c>
      <c r="AE3148">
        <v>2021</v>
      </c>
      <c r="AF3148">
        <v>2021</v>
      </c>
      <c r="AU3148"/>
    </row>
    <row r="3149" spans="1:47" x14ac:dyDescent="0.35">
      <c r="A3149" t="s">
        <v>138</v>
      </c>
      <c r="B3149" t="s">
        <v>42</v>
      </c>
      <c r="C3149" t="s">
        <v>149</v>
      </c>
      <c r="D3149" t="s">
        <v>150</v>
      </c>
      <c r="E3149" t="s">
        <v>121</v>
      </c>
      <c r="G3149" t="s">
        <v>1</v>
      </c>
      <c r="H3149" t="s">
        <v>206</v>
      </c>
      <c r="K3149" t="s">
        <v>185</v>
      </c>
      <c r="L3149" t="s">
        <v>122</v>
      </c>
      <c r="M3149" s="14">
        <v>44375</v>
      </c>
      <c r="N3149" s="14">
        <v>44375</v>
      </c>
      <c r="O3149">
        <v>0</v>
      </c>
      <c r="P3149">
        <v>-737.84</v>
      </c>
      <c r="R3149">
        <v>2220200000</v>
      </c>
      <c r="S3149">
        <v>161001000</v>
      </c>
      <c r="V3149" t="s">
        <v>138</v>
      </c>
      <c r="W3149" t="s">
        <v>195</v>
      </c>
      <c r="X3149" t="s">
        <v>139</v>
      </c>
      <c r="Y3149">
        <v>6</v>
      </c>
      <c r="Z3149">
        <v>6</v>
      </c>
      <c r="AA3149">
        <v>2021</v>
      </c>
      <c r="AB3149">
        <v>737.84</v>
      </c>
      <c r="AC3149" t="s">
        <v>17</v>
      </c>
      <c r="AD3149" t="s">
        <v>11</v>
      </c>
      <c r="AE3149">
        <v>2021</v>
      </c>
      <c r="AF3149">
        <v>2021</v>
      </c>
      <c r="AU3149"/>
    </row>
    <row r="3150" spans="1:47" x14ac:dyDescent="0.35">
      <c r="A3150" t="s">
        <v>160</v>
      </c>
      <c r="B3150" t="s">
        <v>25</v>
      </c>
      <c r="C3150" t="s">
        <v>149</v>
      </c>
      <c r="D3150" t="s">
        <v>159</v>
      </c>
      <c r="E3150" t="s">
        <v>162</v>
      </c>
      <c r="G3150" t="s">
        <v>1</v>
      </c>
      <c r="K3150" t="s">
        <v>185</v>
      </c>
      <c r="L3150" t="s">
        <v>122</v>
      </c>
      <c r="M3150" s="14">
        <v>44375</v>
      </c>
      <c r="N3150" s="14">
        <v>44375</v>
      </c>
      <c r="O3150">
        <v>0</v>
      </c>
      <c r="P3150">
        <v>585.71</v>
      </c>
      <c r="R3150">
        <v>2110672000</v>
      </c>
      <c r="S3150">
        <v>161300000</v>
      </c>
      <c r="V3150" t="s">
        <v>160</v>
      </c>
      <c r="W3150" t="s">
        <v>192</v>
      </c>
      <c r="X3150" t="s">
        <v>161</v>
      </c>
      <c r="Y3150">
        <v>6</v>
      </c>
      <c r="Z3150">
        <v>6</v>
      </c>
      <c r="AA3150">
        <v>2021</v>
      </c>
      <c r="AB3150">
        <v>585.71</v>
      </c>
      <c r="AC3150" t="s">
        <v>17</v>
      </c>
      <c r="AD3150" t="s">
        <v>72</v>
      </c>
      <c r="AE3150">
        <v>2021</v>
      </c>
      <c r="AF3150">
        <v>2021</v>
      </c>
      <c r="AU3150"/>
    </row>
    <row r="3151" spans="1:47" x14ac:dyDescent="0.35">
      <c r="A3151" t="s">
        <v>193</v>
      </c>
      <c r="B3151" t="s">
        <v>29</v>
      </c>
      <c r="C3151" t="s">
        <v>149</v>
      </c>
      <c r="D3151" t="s">
        <v>159</v>
      </c>
      <c r="E3151" t="s">
        <v>162</v>
      </c>
      <c r="G3151" t="s">
        <v>1</v>
      </c>
      <c r="K3151" t="s">
        <v>185</v>
      </c>
      <c r="L3151" t="s">
        <v>122</v>
      </c>
      <c r="M3151" s="14">
        <v>44375</v>
      </c>
      <c r="N3151" s="14">
        <v>44375</v>
      </c>
      <c r="O3151">
        <v>0</v>
      </c>
      <c r="P3151">
        <v>119.05</v>
      </c>
      <c r="R3151">
        <v>2110700000</v>
      </c>
      <c r="S3151">
        <v>161700000</v>
      </c>
      <c r="V3151" t="s">
        <v>193</v>
      </c>
      <c r="W3151" t="s">
        <v>210</v>
      </c>
      <c r="X3151" t="s">
        <v>161</v>
      </c>
      <c r="Y3151">
        <v>6</v>
      </c>
      <c r="Z3151">
        <v>6</v>
      </c>
      <c r="AA3151">
        <v>2021</v>
      </c>
      <c r="AB3151">
        <v>119.05</v>
      </c>
      <c r="AC3151" t="s">
        <v>17</v>
      </c>
      <c r="AD3151" t="s">
        <v>72</v>
      </c>
      <c r="AE3151">
        <v>2021</v>
      </c>
      <c r="AF3151">
        <v>2021</v>
      </c>
      <c r="AU3151"/>
    </row>
    <row r="3152" spans="1:47" x14ac:dyDescent="0.35">
      <c r="A3152" t="s">
        <v>193</v>
      </c>
      <c r="B3152" t="s">
        <v>29</v>
      </c>
      <c r="C3152" t="s">
        <v>149</v>
      </c>
      <c r="D3152" t="s">
        <v>159</v>
      </c>
      <c r="E3152" t="s">
        <v>162</v>
      </c>
      <c r="G3152" t="s">
        <v>1</v>
      </c>
      <c r="K3152" t="s">
        <v>185</v>
      </c>
      <c r="L3152" t="s">
        <v>122</v>
      </c>
      <c r="M3152" s="14">
        <v>44375</v>
      </c>
      <c r="N3152" s="14">
        <v>44375</v>
      </c>
      <c r="O3152">
        <v>0</v>
      </c>
      <c r="P3152">
        <v>595.24</v>
      </c>
      <c r="R3152">
        <v>2110700000</v>
      </c>
      <c r="S3152">
        <v>161020000</v>
      </c>
      <c r="V3152" t="s">
        <v>193</v>
      </c>
      <c r="W3152" t="s">
        <v>194</v>
      </c>
      <c r="X3152" t="s">
        <v>161</v>
      </c>
      <c r="Y3152">
        <v>6</v>
      </c>
      <c r="Z3152">
        <v>6</v>
      </c>
      <c r="AA3152">
        <v>2021</v>
      </c>
      <c r="AB3152">
        <v>595.24</v>
      </c>
      <c r="AC3152" t="s">
        <v>17</v>
      </c>
      <c r="AD3152" t="s">
        <v>72</v>
      </c>
      <c r="AE3152">
        <v>2021</v>
      </c>
      <c r="AF3152">
        <v>2021</v>
      </c>
      <c r="AU3152"/>
    </row>
    <row r="3153" spans="1:47" x14ac:dyDescent="0.35">
      <c r="A3153" t="s">
        <v>128</v>
      </c>
      <c r="C3153" t="s">
        <v>149</v>
      </c>
      <c r="D3153" t="s">
        <v>150</v>
      </c>
      <c r="E3153" t="s">
        <v>162</v>
      </c>
      <c r="K3153" t="s">
        <v>185</v>
      </c>
      <c r="L3153" t="s">
        <v>122</v>
      </c>
      <c r="M3153" s="14">
        <v>44375</v>
      </c>
      <c r="N3153" s="14">
        <v>44375</v>
      </c>
      <c r="P3153">
        <v>945526.07</v>
      </c>
      <c r="X3153" t="s">
        <v>119</v>
      </c>
      <c r="Y3153">
        <v>6</v>
      </c>
      <c r="Z3153">
        <v>6</v>
      </c>
      <c r="AA3153">
        <v>2021</v>
      </c>
      <c r="AB3153">
        <v>0</v>
      </c>
      <c r="AC3153" t="s">
        <v>8</v>
      </c>
      <c r="AD3153" t="s">
        <v>8</v>
      </c>
      <c r="AE3153">
        <v>2021</v>
      </c>
      <c r="AF3153">
        <v>2021</v>
      </c>
      <c r="AU3153"/>
    </row>
    <row r="3154" spans="1:47" x14ac:dyDescent="0.35">
      <c r="A3154" t="s">
        <v>130</v>
      </c>
      <c r="C3154" t="s">
        <v>149</v>
      </c>
      <c r="D3154" t="s">
        <v>150</v>
      </c>
      <c r="E3154" t="s">
        <v>121</v>
      </c>
      <c r="J3154" t="s">
        <v>68</v>
      </c>
      <c r="K3154" t="s">
        <v>185</v>
      </c>
      <c r="L3154" t="s">
        <v>122</v>
      </c>
      <c r="M3154" s="14">
        <v>44362</v>
      </c>
      <c r="N3154" s="14">
        <v>44375</v>
      </c>
      <c r="P3154">
        <v>945526.07</v>
      </c>
      <c r="X3154" t="s">
        <v>119</v>
      </c>
      <c r="Y3154">
        <v>6</v>
      </c>
      <c r="Z3154">
        <v>6</v>
      </c>
      <c r="AA3154">
        <v>2021</v>
      </c>
      <c r="AB3154">
        <v>0</v>
      </c>
      <c r="AC3154" t="s">
        <v>8</v>
      </c>
      <c r="AD3154" t="s">
        <v>8</v>
      </c>
      <c r="AE3154">
        <v>2021</v>
      </c>
      <c r="AF3154">
        <v>2021</v>
      </c>
      <c r="AU3154"/>
    </row>
    <row r="3155" spans="1:47" x14ac:dyDescent="0.35">
      <c r="A3155" t="s">
        <v>155</v>
      </c>
      <c r="B3155" t="s">
        <v>32</v>
      </c>
      <c r="C3155" t="s">
        <v>149</v>
      </c>
      <c r="D3155" t="s">
        <v>150</v>
      </c>
      <c r="E3155" t="s">
        <v>121</v>
      </c>
      <c r="G3155" t="s">
        <v>1</v>
      </c>
      <c r="H3155" t="s">
        <v>206</v>
      </c>
      <c r="K3155" t="s">
        <v>185</v>
      </c>
      <c r="L3155" t="s">
        <v>122</v>
      </c>
      <c r="M3155" s="14">
        <v>44375</v>
      </c>
      <c r="N3155" s="14">
        <v>44375</v>
      </c>
      <c r="O3155">
        <v>0</v>
      </c>
      <c r="P3155">
        <v>-11904.76</v>
      </c>
      <c r="R3155">
        <v>2220610000</v>
      </c>
      <c r="S3155">
        <v>161012000</v>
      </c>
      <c r="V3155" t="s">
        <v>155</v>
      </c>
      <c r="W3155" t="s">
        <v>213</v>
      </c>
      <c r="X3155" t="s">
        <v>156</v>
      </c>
      <c r="Y3155">
        <v>6</v>
      </c>
      <c r="Z3155">
        <v>6</v>
      </c>
      <c r="AA3155">
        <v>2021</v>
      </c>
      <c r="AB3155">
        <v>11904.76</v>
      </c>
      <c r="AC3155" t="s">
        <v>17</v>
      </c>
      <c r="AD3155" t="s">
        <v>11</v>
      </c>
      <c r="AE3155">
        <v>2021</v>
      </c>
      <c r="AF3155">
        <v>2021</v>
      </c>
      <c r="AU3155"/>
    </row>
    <row r="3156" spans="1:47" x14ac:dyDescent="0.35">
      <c r="A3156" t="s">
        <v>160</v>
      </c>
      <c r="B3156" t="s">
        <v>28</v>
      </c>
      <c r="C3156" t="s">
        <v>149</v>
      </c>
      <c r="D3156" t="s">
        <v>159</v>
      </c>
      <c r="E3156" t="s">
        <v>162</v>
      </c>
      <c r="G3156" t="s">
        <v>1</v>
      </c>
      <c r="K3156" t="s">
        <v>185</v>
      </c>
      <c r="L3156" t="s">
        <v>122</v>
      </c>
      <c r="M3156" s="14">
        <v>44376</v>
      </c>
      <c r="N3156" s="14">
        <v>44376</v>
      </c>
      <c r="O3156">
        <v>0</v>
      </c>
      <c r="P3156">
        <v>49.92</v>
      </c>
      <c r="R3156">
        <v>2110672000</v>
      </c>
      <c r="S3156">
        <v>161900000</v>
      </c>
      <c r="V3156" t="s">
        <v>160</v>
      </c>
      <c r="W3156" t="s">
        <v>199</v>
      </c>
      <c r="X3156" t="s">
        <v>161</v>
      </c>
      <c r="Y3156">
        <v>6</v>
      </c>
      <c r="Z3156">
        <v>6</v>
      </c>
      <c r="AA3156">
        <v>2021</v>
      </c>
      <c r="AB3156">
        <v>49.92</v>
      </c>
      <c r="AC3156" t="s">
        <v>17</v>
      </c>
      <c r="AD3156" t="s">
        <v>72</v>
      </c>
      <c r="AE3156">
        <v>2021</v>
      </c>
      <c r="AF3156">
        <v>2021</v>
      </c>
      <c r="AU3156"/>
    </row>
    <row r="3157" spans="1:47" x14ac:dyDescent="0.35">
      <c r="A3157" t="s">
        <v>133</v>
      </c>
      <c r="B3157" t="s">
        <v>41</v>
      </c>
      <c r="C3157" t="s">
        <v>149</v>
      </c>
      <c r="D3157" t="s">
        <v>150</v>
      </c>
      <c r="E3157" t="s">
        <v>121</v>
      </c>
      <c r="G3157" t="s">
        <v>1</v>
      </c>
      <c r="H3157" t="s">
        <v>206</v>
      </c>
      <c r="K3157" t="s">
        <v>185</v>
      </c>
      <c r="L3157" t="s">
        <v>122</v>
      </c>
      <c r="M3157" s="14">
        <v>44376</v>
      </c>
      <c r="N3157" s="14">
        <v>44376</v>
      </c>
      <c r="O3157">
        <v>0</v>
      </c>
      <c r="P3157">
        <v>-1089430.78</v>
      </c>
      <c r="R3157">
        <v>2220110000</v>
      </c>
      <c r="S3157">
        <v>161001000</v>
      </c>
      <c r="V3157" t="s">
        <v>133</v>
      </c>
      <c r="W3157" t="s">
        <v>195</v>
      </c>
      <c r="X3157" t="s">
        <v>134</v>
      </c>
      <c r="Y3157">
        <v>6</v>
      </c>
      <c r="Z3157">
        <v>6</v>
      </c>
      <c r="AA3157">
        <v>2021</v>
      </c>
      <c r="AB3157">
        <v>1089430.78</v>
      </c>
      <c r="AC3157" t="s">
        <v>17</v>
      </c>
      <c r="AD3157" t="s">
        <v>248</v>
      </c>
      <c r="AE3157">
        <v>2021</v>
      </c>
      <c r="AF3157">
        <v>2021</v>
      </c>
      <c r="AU3157"/>
    </row>
    <row r="3158" spans="1:47" x14ac:dyDescent="0.35">
      <c r="A3158" t="s">
        <v>175</v>
      </c>
      <c r="B3158" t="s">
        <v>39</v>
      </c>
      <c r="C3158" t="s">
        <v>149</v>
      </c>
      <c r="D3158" t="s">
        <v>150</v>
      </c>
      <c r="E3158" t="s">
        <v>121</v>
      </c>
      <c r="G3158" t="s">
        <v>1</v>
      </c>
      <c r="H3158" t="s">
        <v>206</v>
      </c>
      <c r="K3158" t="s">
        <v>185</v>
      </c>
      <c r="L3158" t="s">
        <v>122</v>
      </c>
      <c r="M3158" s="14">
        <v>44376</v>
      </c>
      <c r="N3158" s="14">
        <v>44376</v>
      </c>
      <c r="O3158">
        <v>0</v>
      </c>
      <c r="P3158">
        <v>-4452.38</v>
      </c>
      <c r="R3158">
        <v>2221506000</v>
      </c>
      <c r="S3158">
        <v>161026000</v>
      </c>
      <c r="V3158" t="s">
        <v>175</v>
      </c>
      <c r="W3158" t="s">
        <v>216</v>
      </c>
      <c r="X3158" t="s">
        <v>119</v>
      </c>
      <c r="Y3158">
        <v>6</v>
      </c>
      <c r="Z3158">
        <v>6</v>
      </c>
      <c r="AA3158">
        <v>2021</v>
      </c>
      <c r="AB3158">
        <v>4452.38</v>
      </c>
      <c r="AC3158" t="s">
        <v>17</v>
      </c>
      <c r="AD3158" t="s">
        <v>17</v>
      </c>
      <c r="AE3158">
        <v>2021</v>
      </c>
      <c r="AF3158">
        <v>2021</v>
      </c>
      <c r="AU3158"/>
    </row>
    <row r="3159" spans="1:47" x14ac:dyDescent="0.35">
      <c r="A3159" t="s">
        <v>133</v>
      </c>
      <c r="B3159" t="s">
        <v>42</v>
      </c>
      <c r="C3159" t="s">
        <v>149</v>
      </c>
      <c r="D3159" t="s">
        <v>150</v>
      </c>
      <c r="E3159" t="s">
        <v>121</v>
      </c>
      <c r="G3159" t="s">
        <v>1</v>
      </c>
      <c r="H3159" t="s">
        <v>206</v>
      </c>
      <c r="K3159" t="s">
        <v>185</v>
      </c>
      <c r="L3159" t="s">
        <v>122</v>
      </c>
      <c r="M3159" s="14">
        <v>44376</v>
      </c>
      <c r="N3159" s="14">
        <v>44376</v>
      </c>
      <c r="O3159">
        <v>0</v>
      </c>
      <c r="P3159">
        <v>-25238.48</v>
      </c>
      <c r="R3159">
        <v>2220120000</v>
      </c>
      <c r="S3159">
        <v>161001000</v>
      </c>
      <c r="V3159" t="s">
        <v>133</v>
      </c>
      <c r="W3159" t="s">
        <v>195</v>
      </c>
      <c r="X3159" t="s">
        <v>134</v>
      </c>
      <c r="Y3159">
        <v>6</v>
      </c>
      <c r="Z3159">
        <v>6</v>
      </c>
      <c r="AA3159">
        <v>2021</v>
      </c>
      <c r="AB3159">
        <v>25238.48</v>
      </c>
      <c r="AC3159" t="s">
        <v>17</v>
      </c>
      <c r="AD3159" t="s">
        <v>248</v>
      </c>
      <c r="AE3159">
        <v>2021</v>
      </c>
      <c r="AF3159">
        <v>2021</v>
      </c>
      <c r="AU3159"/>
    </row>
    <row r="3160" spans="1:47" x14ac:dyDescent="0.35">
      <c r="A3160" t="s">
        <v>160</v>
      </c>
      <c r="B3160" t="s">
        <v>25</v>
      </c>
      <c r="C3160" t="s">
        <v>149</v>
      </c>
      <c r="D3160" t="s">
        <v>159</v>
      </c>
      <c r="E3160" t="s">
        <v>162</v>
      </c>
      <c r="G3160" t="s">
        <v>1</v>
      </c>
      <c r="K3160" t="s">
        <v>185</v>
      </c>
      <c r="L3160" t="s">
        <v>122</v>
      </c>
      <c r="M3160" s="14">
        <v>44376</v>
      </c>
      <c r="N3160" s="14">
        <v>44376</v>
      </c>
      <c r="O3160">
        <v>0</v>
      </c>
      <c r="P3160">
        <v>66.34</v>
      </c>
      <c r="R3160">
        <v>2110672000</v>
      </c>
      <c r="S3160">
        <v>161600000</v>
      </c>
      <c r="V3160" t="s">
        <v>160</v>
      </c>
      <c r="W3160" t="s">
        <v>198</v>
      </c>
      <c r="X3160" t="s">
        <v>161</v>
      </c>
      <c r="Y3160">
        <v>6</v>
      </c>
      <c r="Z3160">
        <v>6</v>
      </c>
      <c r="AA3160">
        <v>2021</v>
      </c>
      <c r="AB3160">
        <v>66.34</v>
      </c>
      <c r="AC3160" t="s">
        <v>17</v>
      </c>
      <c r="AD3160" t="s">
        <v>72</v>
      </c>
      <c r="AE3160">
        <v>2021</v>
      </c>
      <c r="AF3160">
        <v>2021</v>
      </c>
      <c r="AU3160"/>
    </row>
    <row r="3161" spans="1:47" x14ac:dyDescent="0.35">
      <c r="A3161" t="s">
        <v>118</v>
      </c>
      <c r="B3161" t="s">
        <v>46</v>
      </c>
      <c r="C3161" t="s">
        <v>149</v>
      </c>
      <c r="D3161" t="s">
        <v>150</v>
      </c>
      <c r="E3161" t="s">
        <v>121</v>
      </c>
      <c r="G3161" t="s">
        <v>1</v>
      </c>
      <c r="H3161" t="s">
        <v>206</v>
      </c>
      <c r="K3161" t="s">
        <v>185</v>
      </c>
      <c r="L3161" t="s">
        <v>122</v>
      </c>
      <c r="M3161" s="14">
        <v>44376</v>
      </c>
      <c r="N3161" s="14">
        <v>44376</v>
      </c>
      <c r="O3161">
        <v>0</v>
      </c>
      <c r="P3161">
        <v>-3384.68</v>
      </c>
      <c r="R3161">
        <v>2221513000</v>
      </c>
      <c r="S3161">
        <v>161001000</v>
      </c>
      <c r="V3161" t="s">
        <v>118</v>
      </c>
      <c r="W3161" t="s">
        <v>195</v>
      </c>
      <c r="X3161" t="s">
        <v>119</v>
      </c>
      <c r="Y3161">
        <v>6</v>
      </c>
      <c r="Z3161">
        <v>6</v>
      </c>
      <c r="AA3161">
        <v>2021</v>
      </c>
      <c r="AB3161">
        <v>3384.68</v>
      </c>
      <c r="AC3161" t="s">
        <v>17</v>
      </c>
      <c r="AD3161" t="s">
        <v>17</v>
      </c>
      <c r="AE3161">
        <v>2021</v>
      </c>
      <c r="AF3161">
        <v>2021</v>
      </c>
      <c r="AU3161"/>
    </row>
    <row r="3162" spans="1:47" x14ac:dyDescent="0.35">
      <c r="A3162" t="s">
        <v>138</v>
      </c>
      <c r="B3162" t="s">
        <v>42</v>
      </c>
      <c r="C3162" t="s">
        <v>149</v>
      </c>
      <c r="D3162" t="s">
        <v>150</v>
      </c>
      <c r="E3162" t="s">
        <v>121</v>
      </c>
      <c r="G3162" t="s">
        <v>1</v>
      </c>
      <c r="H3162" t="s">
        <v>206</v>
      </c>
      <c r="K3162" t="s">
        <v>185</v>
      </c>
      <c r="L3162" t="s">
        <v>122</v>
      </c>
      <c r="M3162" s="14">
        <v>44376</v>
      </c>
      <c r="N3162" s="14">
        <v>44376</v>
      </c>
      <c r="O3162">
        <v>0</v>
      </c>
      <c r="P3162">
        <v>-1407.75</v>
      </c>
      <c r="R3162">
        <v>2220200000</v>
      </c>
      <c r="S3162">
        <v>161001000</v>
      </c>
      <c r="V3162" t="s">
        <v>138</v>
      </c>
      <c r="W3162" t="s">
        <v>195</v>
      </c>
      <c r="X3162" t="s">
        <v>139</v>
      </c>
      <c r="Y3162">
        <v>6</v>
      </c>
      <c r="Z3162">
        <v>6</v>
      </c>
      <c r="AA3162">
        <v>2021</v>
      </c>
      <c r="AB3162">
        <v>1407.75</v>
      </c>
      <c r="AC3162" t="s">
        <v>17</v>
      </c>
      <c r="AD3162" t="s">
        <v>17</v>
      </c>
      <c r="AE3162">
        <v>2021</v>
      </c>
      <c r="AF3162">
        <v>2021</v>
      </c>
      <c r="AU3162"/>
    </row>
    <row r="3163" spans="1:47" x14ac:dyDescent="0.35">
      <c r="A3163" t="s">
        <v>138</v>
      </c>
      <c r="B3163" t="s">
        <v>41</v>
      </c>
      <c r="C3163" t="s">
        <v>149</v>
      </c>
      <c r="D3163" t="s">
        <v>150</v>
      </c>
      <c r="E3163" t="s">
        <v>121</v>
      </c>
      <c r="G3163" t="s">
        <v>1</v>
      </c>
      <c r="H3163" t="s">
        <v>206</v>
      </c>
      <c r="K3163" t="s">
        <v>185</v>
      </c>
      <c r="L3163" t="s">
        <v>122</v>
      </c>
      <c r="M3163" s="14">
        <v>44376</v>
      </c>
      <c r="N3163" s="14">
        <v>44376</v>
      </c>
      <c r="O3163">
        <v>0</v>
      </c>
      <c r="P3163">
        <v>-2119.2399999999998</v>
      </c>
      <c r="R3163">
        <v>2220200000</v>
      </c>
      <c r="S3163">
        <v>161001000</v>
      </c>
      <c r="V3163" t="s">
        <v>138</v>
      </c>
      <c r="W3163" t="s">
        <v>195</v>
      </c>
      <c r="X3163" t="s">
        <v>139</v>
      </c>
      <c r="Y3163">
        <v>6</v>
      </c>
      <c r="Z3163">
        <v>6</v>
      </c>
      <c r="AA3163">
        <v>2021</v>
      </c>
      <c r="AB3163">
        <v>2119.2399999999998</v>
      </c>
      <c r="AC3163" t="s">
        <v>17</v>
      </c>
      <c r="AD3163" t="s">
        <v>17</v>
      </c>
      <c r="AE3163">
        <v>2021</v>
      </c>
      <c r="AF3163">
        <v>2021</v>
      </c>
      <c r="AU3163"/>
    </row>
    <row r="3164" spans="1:47" x14ac:dyDescent="0.35">
      <c r="A3164" t="s">
        <v>160</v>
      </c>
      <c r="B3164" t="s">
        <v>25</v>
      </c>
      <c r="C3164" t="s">
        <v>149</v>
      </c>
      <c r="D3164" t="s">
        <v>159</v>
      </c>
      <c r="E3164" t="s">
        <v>162</v>
      </c>
      <c r="G3164" t="s">
        <v>1</v>
      </c>
      <c r="K3164" t="s">
        <v>185</v>
      </c>
      <c r="L3164" t="s">
        <v>122</v>
      </c>
      <c r="M3164" s="14">
        <v>44376</v>
      </c>
      <c r="N3164" s="14">
        <v>44376</v>
      </c>
      <c r="O3164">
        <v>0</v>
      </c>
      <c r="P3164">
        <v>927.14</v>
      </c>
      <c r="R3164">
        <v>2110672000</v>
      </c>
      <c r="S3164">
        <v>161300000</v>
      </c>
      <c r="V3164" t="s">
        <v>160</v>
      </c>
      <c r="W3164" t="s">
        <v>192</v>
      </c>
      <c r="X3164" t="s">
        <v>161</v>
      </c>
      <c r="Y3164">
        <v>6</v>
      </c>
      <c r="Z3164">
        <v>6</v>
      </c>
      <c r="AA3164">
        <v>2021</v>
      </c>
      <c r="AB3164">
        <v>927.14</v>
      </c>
      <c r="AC3164" t="s">
        <v>17</v>
      </c>
      <c r="AD3164" t="s">
        <v>72</v>
      </c>
      <c r="AE3164">
        <v>2021</v>
      </c>
      <c r="AF3164">
        <v>2021</v>
      </c>
      <c r="AU3164"/>
    </row>
    <row r="3165" spans="1:47" x14ac:dyDescent="0.35">
      <c r="A3165" t="s">
        <v>160</v>
      </c>
      <c r="B3165" t="s">
        <v>25</v>
      </c>
      <c r="C3165" t="s">
        <v>149</v>
      </c>
      <c r="D3165" t="s">
        <v>159</v>
      </c>
      <c r="E3165" t="s">
        <v>162</v>
      </c>
      <c r="G3165" t="s">
        <v>1</v>
      </c>
      <c r="K3165" t="s">
        <v>185</v>
      </c>
      <c r="L3165" t="s">
        <v>122</v>
      </c>
      <c r="M3165" s="14">
        <v>44376</v>
      </c>
      <c r="N3165" s="14">
        <v>44376</v>
      </c>
      <c r="O3165">
        <v>0</v>
      </c>
      <c r="P3165">
        <v>108.17</v>
      </c>
      <c r="R3165">
        <v>2110672000</v>
      </c>
      <c r="S3165">
        <v>161300000</v>
      </c>
      <c r="V3165" t="s">
        <v>160</v>
      </c>
      <c r="W3165" t="s">
        <v>192</v>
      </c>
      <c r="X3165" t="s">
        <v>161</v>
      </c>
      <c r="Y3165">
        <v>6</v>
      </c>
      <c r="Z3165">
        <v>6</v>
      </c>
      <c r="AA3165">
        <v>2021</v>
      </c>
      <c r="AB3165">
        <v>108.17</v>
      </c>
      <c r="AC3165" t="s">
        <v>17</v>
      </c>
      <c r="AD3165" t="s">
        <v>72</v>
      </c>
      <c r="AE3165">
        <v>2021</v>
      </c>
      <c r="AF3165">
        <v>2021</v>
      </c>
      <c r="AU3165"/>
    </row>
    <row r="3166" spans="1:47" x14ac:dyDescent="0.35">
      <c r="A3166" t="s">
        <v>160</v>
      </c>
      <c r="B3166" t="s">
        <v>26</v>
      </c>
      <c r="C3166" t="s">
        <v>149</v>
      </c>
      <c r="D3166" t="s">
        <v>159</v>
      </c>
      <c r="E3166" t="s">
        <v>162</v>
      </c>
      <c r="G3166" t="s">
        <v>1</v>
      </c>
      <c r="K3166" t="s">
        <v>185</v>
      </c>
      <c r="L3166" t="s">
        <v>122</v>
      </c>
      <c r="M3166" s="14">
        <v>44376</v>
      </c>
      <c r="N3166" s="14">
        <v>44376</v>
      </c>
      <c r="O3166">
        <v>0</v>
      </c>
      <c r="P3166">
        <v>7528.12</v>
      </c>
      <c r="R3166">
        <v>2110672000</v>
      </c>
      <c r="S3166">
        <v>161001000</v>
      </c>
      <c r="V3166" t="s">
        <v>160</v>
      </c>
      <c r="W3166" t="s">
        <v>195</v>
      </c>
      <c r="X3166" t="s">
        <v>161</v>
      </c>
      <c r="Y3166">
        <v>6</v>
      </c>
      <c r="Z3166">
        <v>6</v>
      </c>
      <c r="AA3166">
        <v>2021</v>
      </c>
      <c r="AB3166">
        <v>7528.12</v>
      </c>
      <c r="AC3166" t="s">
        <v>17</v>
      </c>
      <c r="AD3166" t="s">
        <v>72</v>
      </c>
      <c r="AE3166">
        <v>2021</v>
      </c>
      <c r="AF3166">
        <v>2021</v>
      </c>
      <c r="AU3166"/>
    </row>
    <row r="3167" spans="1:47" x14ac:dyDescent="0.35">
      <c r="A3167" t="s">
        <v>138</v>
      </c>
      <c r="B3167" t="s">
        <v>27</v>
      </c>
      <c r="C3167" t="s">
        <v>149</v>
      </c>
      <c r="D3167" t="s">
        <v>150</v>
      </c>
      <c r="E3167" t="s">
        <v>121</v>
      </c>
      <c r="G3167" t="s">
        <v>1</v>
      </c>
      <c r="H3167" t="s">
        <v>206</v>
      </c>
      <c r="K3167" t="s">
        <v>185</v>
      </c>
      <c r="L3167" t="s">
        <v>122</v>
      </c>
      <c r="M3167" s="14">
        <v>44376</v>
      </c>
      <c r="N3167" s="14">
        <v>44376</v>
      </c>
      <c r="O3167">
        <v>0</v>
      </c>
      <c r="P3167">
        <v>-5.95</v>
      </c>
      <c r="R3167">
        <v>2220200000</v>
      </c>
      <c r="S3167">
        <v>161002000</v>
      </c>
      <c r="V3167" t="s">
        <v>138</v>
      </c>
      <c r="W3167" t="s">
        <v>202</v>
      </c>
      <c r="X3167" t="s">
        <v>139</v>
      </c>
      <c r="Y3167">
        <v>6</v>
      </c>
      <c r="Z3167">
        <v>6</v>
      </c>
      <c r="AA3167">
        <v>2021</v>
      </c>
      <c r="AB3167">
        <v>5.95</v>
      </c>
      <c r="AC3167" t="s">
        <v>17</v>
      </c>
      <c r="AD3167" t="s">
        <v>17</v>
      </c>
      <c r="AE3167">
        <v>2021</v>
      </c>
      <c r="AF3167">
        <v>2021</v>
      </c>
      <c r="AU3167"/>
    </row>
    <row r="3168" spans="1:47" x14ac:dyDescent="0.35">
      <c r="A3168" t="s">
        <v>193</v>
      </c>
      <c r="B3168" t="s">
        <v>29</v>
      </c>
      <c r="C3168" t="s">
        <v>149</v>
      </c>
      <c r="D3168" t="s">
        <v>159</v>
      </c>
      <c r="E3168" t="s">
        <v>162</v>
      </c>
      <c r="G3168" t="s">
        <v>1</v>
      </c>
      <c r="K3168" t="s">
        <v>185</v>
      </c>
      <c r="L3168" t="s">
        <v>122</v>
      </c>
      <c r="M3168" s="14">
        <v>44376</v>
      </c>
      <c r="N3168" s="14">
        <v>44376</v>
      </c>
      <c r="O3168">
        <v>0</v>
      </c>
      <c r="P3168">
        <v>59.52</v>
      </c>
      <c r="R3168">
        <v>2110700000</v>
      </c>
      <c r="S3168">
        <v>161700000</v>
      </c>
      <c r="V3168" t="s">
        <v>193</v>
      </c>
      <c r="W3168" t="s">
        <v>210</v>
      </c>
      <c r="X3168" t="s">
        <v>161</v>
      </c>
      <c r="Y3168">
        <v>6</v>
      </c>
      <c r="Z3168">
        <v>6</v>
      </c>
      <c r="AA3168">
        <v>2021</v>
      </c>
      <c r="AB3168">
        <v>59.52</v>
      </c>
      <c r="AC3168" t="s">
        <v>17</v>
      </c>
      <c r="AD3168" t="s">
        <v>72</v>
      </c>
      <c r="AE3168">
        <v>2021</v>
      </c>
      <c r="AF3168">
        <v>2021</v>
      </c>
      <c r="AU3168"/>
    </row>
    <row r="3169" spans="1:47" x14ac:dyDescent="0.35">
      <c r="A3169" t="s">
        <v>193</v>
      </c>
      <c r="B3169" t="s">
        <v>29</v>
      </c>
      <c r="C3169" t="s">
        <v>149</v>
      </c>
      <c r="D3169" t="s">
        <v>159</v>
      </c>
      <c r="E3169" t="s">
        <v>162</v>
      </c>
      <c r="G3169" t="s">
        <v>1</v>
      </c>
      <c r="K3169" t="s">
        <v>185</v>
      </c>
      <c r="L3169" t="s">
        <v>122</v>
      </c>
      <c r="M3169" s="14">
        <v>44376</v>
      </c>
      <c r="N3169" s="14">
        <v>44376</v>
      </c>
      <c r="O3169">
        <v>0</v>
      </c>
      <c r="P3169">
        <v>221.43</v>
      </c>
      <c r="R3169">
        <v>2110700000</v>
      </c>
      <c r="S3169">
        <v>161020000</v>
      </c>
      <c r="V3169" t="s">
        <v>193</v>
      </c>
      <c r="W3169" t="s">
        <v>194</v>
      </c>
      <c r="X3169" t="s">
        <v>161</v>
      </c>
      <c r="Y3169">
        <v>6</v>
      </c>
      <c r="Z3169">
        <v>6</v>
      </c>
      <c r="AA3169">
        <v>2021</v>
      </c>
      <c r="AB3169">
        <v>221.43</v>
      </c>
      <c r="AC3169" t="s">
        <v>17</v>
      </c>
      <c r="AD3169" t="s">
        <v>72</v>
      </c>
      <c r="AE3169">
        <v>2021</v>
      </c>
      <c r="AF3169">
        <v>2021</v>
      </c>
      <c r="AU3169"/>
    </row>
    <row r="3170" spans="1:47" x14ac:dyDescent="0.35">
      <c r="A3170" t="s">
        <v>160</v>
      </c>
      <c r="B3170" t="s">
        <v>26</v>
      </c>
      <c r="C3170" t="s">
        <v>149</v>
      </c>
      <c r="D3170" t="s">
        <v>159</v>
      </c>
      <c r="E3170" t="s">
        <v>162</v>
      </c>
      <c r="G3170" t="s">
        <v>1</v>
      </c>
      <c r="K3170" t="s">
        <v>185</v>
      </c>
      <c r="L3170" t="s">
        <v>122</v>
      </c>
      <c r="M3170" s="14">
        <v>44376</v>
      </c>
      <c r="N3170" s="14">
        <v>44376</v>
      </c>
      <c r="O3170">
        <v>0</v>
      </c>
      <c r="P3170">
        <v>792.65</v>
      </c>
      <c r="R3170">
        <v>2110672000</v>
      </c>
      <c r="S3170">
        <v>161016000</v>
      </c>
      <c r="V3170" t="s">
        <v>160</v>
      </c>
      <c r="W3170" t="s">
        <v>201</v>
      </c>
      <c r="X3170" t="s">
        <v>161</v>
      </c>
      <c r="Y3170">
        <v>6</v>
      </c>
      <c r="Z3170">
        <v>6</v>
      </c>
      <c r="AA3170">
        <v>2021</v>
      </c>
      <c r="AB3170">
        <v>792.65</v>
      </c>
      <c r="AC3170" t="s">
        <v>17</v>
      </c>
      <c r="AD3170" t="s">
        <v>72</v>
      </c>
      <c r="AE3170">
        <v>2021</v>
      </c>
      <c r="AF3170">
        <v>2021</v>
      </c>
      <c r="AU3170"/>
    </row>
    <row r="3171" spans="1:47" x14ac:dyDescent="0.35">
      <c r="A3171" t="s">
        <v>188</v>
      </c>
      <c r="B3171" t="s">
        <v>31</v>
      </c>
      <c r="C3171" t="s">
        <v>149</v>
      </c>
      <c r="D3171" t="s">
        <v>159</v>
      </c>
      <c r="E3171" t="s">
        <v>162</v>
      </c>
      <c r="G3171" t="s">
        <v>1</v>
      </c>
      <c r="K3171" t="s">
        <v>185</v>
      </c>
      <c r="L3171" t="s">
        <v>122</v>
      </c>
      <c r="M3171" s="14">
        <v>44376</v>
      </c>
      <c r="N3171" s="14">
        <v>44376</v>
      </c>
      <c r="O3171">
        <v>0</v>
      </c>
      <c r="P3171">
        <v>8268.81</v>
      </c>
      <c r="R3171">
        <v>2111070000</v>
      </c>
      <c r="S3171">
        <v>161001000</v>
      </c>
      <c r="V3171" t="s">
        <v>188</v>
      </c>
      <c r="W3171" t="s">
        <v>195</v>
      </c>
      <c r="X3171" t="s">
        <v>190</v>
      </c>
      <c r="Y3171">
        <v>6</v>
      </c>
      <c r="Z3171">
        <v>6</v>
      </c>
      <c r="AA3171">
        <v>2021</v>
      </c>
      <c r="AB3171">
        <v>8268.81</v>
      </c>
      <c r="AC3171" t="s">
        <v>17</v>
      </c>
      <c r="AD3171" t="s">
        <v>72</v>
      </c>
      <c r="AE3171">
        <v>2021</v>
      </c>
      <c r="AF3171">
        <v>2021</v>
      </c>
      <c r="AU3171"/>
    </row>
    <row r="3172" spans="1:47" x14ac:dyDescent="0.35">
      <c r="A3172" t="s">
        <v>160</v>
      </c>
      <c r="B3172" t="s">
        <v>26</v>
      </c>
      <c r="C3172" t="s">
        <v>149</v>
      </c>
      <c r="D3172" t="s">
        <v>159</v>
      </c>
      <c r="E3172" t="s">
        <v>162</v>
      </c>
      <c r="G3172" t="s">
        <v>1</v>
      </c>
      <c r="K3172" t="s">
        <v>185</v>
      </c>
      <c r="L3172" t="s">
        <v>122</v>
      </c>
      <c r="M3172" s="14">
        <v>44376</v>
      </c>
      <c r="N3172" s="14">
        <v>44376</v>
      </c>
      <c r="O3172">
        <v>0</v>
      </c>
      <c r="P3172">
        <v>187.54</v>
      </c>
      <c r="R3172">
        <v>2110672000</v>
      </c>
      <c r="S3172">
        <v>162000000</v>
      </c>
      <c r="V3172" t="s">
        <v>160</v>
      </c>
      <c r="W3172" t="s">
        <v>205</v>
      </c>
      <c r="X3172" t="s">
        <v>161</v>
      </c>
      <c r="Y3172">
        <v>6</v>
      </c>
      <c r="Z3172">
        <v>6</v>
      </c>
      <c r="AA3172">
        <v>2021</v>
      </c>
      <c r="AB3172">
        <v>187.54</v>
      </c>
      <c r="AC3172" t="s">
        <v>17</v>
      </c>
      <c r="AD3172" t="s">
        <v>72</v>
      </c>
      <c r="AE3172">
        <v>2021</v>
      </c>
      <c r="AF3172">
        <v>2021</v>
      </c>
      <c r="AU3172"/>
    </row>
    <row r="3173" spans="1:47" x14ac:dyDescent="0.35">
      <c r="A3173" t="s">
        <v>193</v>
      </c>
      <c r="B3173" t="s">
        <v>29</v>
      </c>
      <c r="C3173" t="s">
        <v>149</v>
      </c>
      <c r="D3173" t="s">
        <v>159</v>
      </c>
      <c r="E3173" t="s">
        <v>162</v>
      </c>
      <c r="G3173" t="s">
        <v>1</v>
      </c>
      <c r="K3173" t="s">
        <v>185</v>
      </c>
      <c r="L3173" t="s">
        <v>122</v>
      </c>
      <c r="M3173" s="14">
        <v>44376</v>
      </c>
      <c r="N3173" s="14">
        <v>44376</v>
      </c>
      <c r="O3173">
        <v>0</v>
      </c>
      <c r="P3173">
        <v>214.29</v>
      </c>
      <c r="R3173">
        <v>2110700000</v>
      </c>
      <c r="S3173">
        <v>162800000</v>
      </c>
      <c r="V3173" t="s">
        <v>193</v>
      </c>
      <c r="W3173" t="s">
        <v>204</v>
      </c>
      <c r="X3173" t="s">
        <v>161</v>
      </c>
      <c r="Y3173">
        <v>6</v>
      </c>
      <c r="Z3173">
        <v>6</v>
      </c>
      <c r="AA3173">
        <v>2021</v>
      </c>
      <c r="AB3173">
        <v>214.29</v>
      </c>
      <c r="AC3173" t="s">
        <v>17</v>
      </c>
      <c r="AD3173" t="s">
        <v>72</v>
      </c>
      <c r="AE3173">
        <v>2021</v>
      </c>
      <c r="AF3173">
        <v>2021</v>
      </c>
      <c r="AU3173"/>
    </row>
    <row r="3174" spans="1:47" x14ac:dyDescent="0.35">
      <c r="A3174" t="s">
        <v>176</v>
      </c>
      <c r="C3174" t="s">
        <v>149</v>
      </c>
      <c r="D3174" t="s">
        <v>150</v>
      </c>
      <c r="E3174" t="s">
        <v>162</v>
      </c>
      <c r="K3174" t="s">
        <v>185</v>
      </c>
      <c r="L3174" t="s">
        <v>122</v>
      </c>
      <c r="M3174" s="14">
        <v>44376</v>
      </c>
      <c r="N3174" s="14">
        <v>44376</v>
      </c>
      <c r="P3174">
        <v>3580370.25</v>
      </c>
      <c r="X3174" t="s">
        <v>119</v>
      </c>
      <c r="Y3174">
        <v>6</v>
      </c>
      <c r="Z3174">
        <v>6</v>
      </c>
      <c r="AA3174">
        <v>2021</v>
      </c>
      <c r="AB3174">
        <v>0</v>
      </c>
      <c r="AC3174" t="s">
        <v>8</v>
      </c>
      <c r="AD3174" t="s">
        <v>8</v>
      </c>
      <c r="AE3174">
        <v>2021</v>
      </c>
      <c r="AF3174">
        <v>2021</v>
      </c>
      <c r="AU3174"/>
    </row>
    <row r="3175" spans="1:47" x14ac:dyDescent="0.35">
      <c r="A3175" t="s">
        <v>123</v>
      </c>
      <c r="C3175" t="s">
        <v>149</v>
      </c>
      <c r="D3175" t="s">
        <v>150</v>
      </c>
      <c r="E3175" t="s">
        <v>121</v>
      </c>
      <c r="I3175" t="s">
        <v>1</v>
      </c>
      <c r="J3175" t="s">
        <v>5</v>
      </c>
      <c r="K3175" t="s">
        <v>185</v>
      </c>
      <c r="L3175" t="s">
        <v>122</v>
      </c>
      <c r="M3175" s="14">
        <v>44352</v>
      </c>
      <c r="N3175" s="14">
        <v>44376</v>
      </c>
      <c r="P3175">
        <v>73773.710000000006</v>
      </c>
      <c r="X3175" t="s">
        <v>124</v>
      </c>
      <c r="Y3175">
        <v>6</v>
      </c>
      <c r="Z3175">
        <v>6</v>
      </c>
      <c r="AA3175">
        <v>2021</v>
      </c>
      <c r="AB3175">
        <v>0</v>
      </c>
      <c r="AC3175" t="s">
        <v>8</v>
      </c>
      <c r="AD3175" t="s">
        <v>8</v>
      </c>
      <c r="AE3175">
        <v>2021</v>
      </c>
      <c r="AF3175">
        <v>2021</v>
      </c>
      <c r="AU3175"/>
    </row>
    <row r="3176" spans="1:47" x14ac:dyDescent="0.35">
      <c r="A3176" t="s">
        <v>143</v>
      </c>
      <c r="C3176" t="s">
        <v>149</v>
      </c>
      <c r="D3176" t="s">
        <v>150</v>
      </c>
      <c r="E3176" t="s">
        <v>121</v>
      </c>
      <c r="J3176" t="s">
        <v>6</v>
      </c>
      <c r="K3176" t="s">
        <v>185</v>
      </c>
      <c r="L3176" t="s">
        <v>122</v>
      </c>
      <c r="M3176" s="14">
        <v>44365</v>
      </c>
      <c r="N3176" s="14">
        <v>44376</v>
      </c>
      <c r="P3176">
        <v>306.99</v>
      </c>
      <c r="X3176" t="s">
        <v>144</v>
      </c>
      <c r="Y3176">
        <v>6</v>
      </c>
      <c r="Z3176">
        <v>6</v>
      </c>
      <c r="AA3176">
        <v>2021</v>
      </c>
      <c r="AB3176">
        <v>0</v>
      </c>
      <c r="AC3176" t="s">
        <v>8</v>
      </c>
      <c r="AD3176" t="s">
        <v>8</v>
      </c>
      <c r="AE3176">
        <v>2021</v>
      </c>
      <c r="AF3176">
        <v>2021</v>
      </c>
      <c r="AU3176"/>
    </row>
    <row r="3177" spans="1:47" x14ac:dyDescent="0.35">
      <c r="A3177" t="s">
        <v>145</v>
      </c>
      <c r="C3177" t="s">
        <v>149</v>
      </c>
      <c r="D3177" t="s">
        <v>150</v>
      </c>
      <c r="E3177" t="s">
        <v>121</v>
      </c>
      <c r="J3177" t="s">
        <v>6</v>
      </c>
      <c r="K3177" t="s">
        <v>185</v>
      </c>
      <c r="L3177" t="s">
        <v>122</v>
      </c>
      <c r="M3177" s="14">
        <v>44352</v>
      </c>
      <c r="N3177" s="14">
        <v>44376</v>
      </c>
      <c r="P3177">
        <v>483288.12</v>
      </c>
      <c r="X3177" t="s">
        <v>144</v>
      </c>
      <c r="Y3177">
        <v>6</v>
      </c>
      <c r="Z3177">
        <v>6</v>
      </c>
      <c r="AA3177">
        <v>2021</v>
      </c>
      <c r="AB3177">
        <v>0</v>
      </c>
      <c r="AC3177" t="s">
        <v>8</v>
      </c>
      <c r="AD3177" t="s">
        <v>8</v>
      </c>
      <c r="AE3177">
        <v>2021</v>
      </c>
      <c r="AF3177">
        <v>2021</v>
      </c>
      <c r="AU3177"/>
    </row>
    <row r="3178" spans="1:47" x14ac:dyDescent="0.35">
      <c r="A3178" t="s">
        <v>128</v>
      </c>
      <c r="C3178" t="s">
        <v>149</v>
      </c>
      <c r="D3178" t="s">
        <v>150</v>
      </c>
      <c r="E3178" t="s">
        <v>121</v>
      </c>
      <c r="J3178" t="s">
        <v>68</v>
      </c>
      <c r="K3178" t="s">
        <v>185</v>
      </c>
      <c r="L3178" t="s">
        <v>122</v>
      </c>
      <c r="M3178" s="14">
        <v>44365</v>
      </c>
      <c r="N3178" s="14">
        <v>44376</v>
      </c>
      <c r="P3178">
        <v>141529.04</v>
      </c>
      <c r="X3178" t="s">
        <v>119</v>
      </c>
      <c r="Y3178">
        <v>6</v>
      </c>
      <c r="Z3178">
        <v>6</v>
      </c>
      <c r="AA3178">
        <v>2021</v>
      </c>
      <c r="AB3178">
        <v>0</v>
      </c>
      <c r="AC3178" t="s">
        <v>8</v>
      </c>
      <c r="AD3178" t="s">
        <v>8</v>
      </c>
      <c r="AE3178">
        <v>2021</v>
      </c>
      <c r="AF3178">
        <v>2021</v>
      </c>
      <c r="AU3178"/>
    </row>
    <row r="3179" spans="1:47" x14ac:dyDescent="0.35">
      <c r="A3179" t="s">
        <v>145</v>
      </c>
      <c r="C3179" t="s">
        <v>149</v>
      </c>
      <c r="D3179" t="s">
        <v>150</v>
      </c>
      <c r="E3179" t="s">
        <v>121</v>
      </c>
      <c r="J3179" t="s">
        <v>6</v>
      </c>
      <c r="K3179" t="s">
        <v>185</v>
      </c>
      <c r="L3179" t="s">
        <v>122</v>
      </c>
      <c r="M3179" s="14">
        <v>44352</v>
      </c>
      <c r="N3179" s="14">
        <v>44376</v>
      </c>
      <c r="P3179">
        <v>869905.79</v>
      </c>
      <c r="X3179" t="s">
        <v>144</v>
      </c>
      <c r="Y3179">
        <v>6</v>
      </c>
      <c r="Z3179">
        <v>6</v>
      </c>
      <c r="AA3179">
        <v>2021</v>
      </c>
      <c r="AB3179">
        <v>0</v>
      </c>
      <c r="AC3179" t="s">
        <v>8</v>
      </c>
      <c r="AD3179" t="s">
        <v>8</v>
      </c>
      <c r="AE3179">
        <v>2021</v>
      </c>
      <c r="AF3179">
        <v>2021</v>
      </c>
      <c r="AU3179"/>
    </row>
    <row r="3180" spans="1:47" x14ac:dyDescent="0.35">
      <c r="A3180" t="s">
        <v>128</v>
      </c>
      <c r="C3180" t="s">
        <v>149</v>
      </c>
      <c r="D3180" t="s">
        <v>150</v>
      </c>
      <c r="E3180" t="s">
        <v>121</v>
      </c>
      <c r="I3180" t="s">
        <v>1</v>
      </c>
      <c r="J3180" t="s">
        <v>68</v>
      </c>
      <c r="K3180" t="s">
        <v>185</v>
      </c>
      <c r="L3180" t="s">
        <v>122</v>
      </c>
      <c r="M3180" s="14">
        <v>44365</v>
      </c>
      <c r="N3180" s="14">
        <v>44376</v>
      </c>
      <c r="P3180">
        <v>1798520.2</v>
      </c>
      <c r="X3180" t="s">
        <v>119</v>
      </c>
      <c r="Y3180">
        <v>6</v>
      </c>
      <c r="Z3180">
        <v>6</v>
      </c>
      <c r="AA3180">
        <v>2021</v>
      </c>
      <c r="AB3180">
        <v>0</v>
      </c>
      <c r="AC3180" t="s">
        <v>8</v>
      </c>
      <c r="AD3180" t="s">
        <v>8</v>
      </c>
      <c r="AE3180">
        <v>2021</v>
      </c>
      <c r="AF3180">
        <v>2021</v>
      </c>
      <c r="AU3180"/>
    </row>
    <row r="3181" spans="1:47" x14ac:dyDescent="0.35">
      <c r="A3181" t="s">
        <v>148</v>
      </c>
      <c r="C3181" t="s">
        <v>149</v>
      </c>
      <c r="D3181" t="s">
        <v>150</v>
      </c>
      <c r="E3181" t="s">
        <v>121</v>
      </c>
      <c r="J3181" t="s">
        <v>68</v>
      </c>
      <c r="K3181" t="s">
        <v>185</v>
      </c>
      <c r="L3181" t="s">
        <v>122</v>
      </c>
      <c r="M3181" s="14">
        <v>44365</v>
      </c>
      <c r="N3181" s="14">
        <v>44376</v>
      </c>
      <c r="P3181">
        <v>61721.36</v>
      </c>
      <c r="X3181" t="s">
        <v>152</v>
      </c>
      <c r="Y3181">
        <v>6</v>
      </c>
      <c r="Z3181">
        <v>6</v>
      </c>
      <c r="AA3181">
        <v>2021</v>
      </c>
      <c r="AB3181">
        <v>0</v>
      </c>
      <c r="AC3181" t="s">
        <v>8</v>
      </c>
      <c r="AD3181" t="s">
        <v>8</v>
      </c>
      <c r="AE3181">
        <v>2021</v>
      </c>
      <c r="AF3181">
        <v>2021</v>
      </c>
      <c r="AU3181"/>
    </row>
    <row r="3182" spans="1:47" x14ac:dyDescent="0.35">
      <c r="A3182" t="s">
        <v>148</v>
      </c>
      <c r="C3182" t="s">
        <v>149</v>
      </c>
      <c r="D3182" t="s">
        <v>150</v>
      </c>
      <c r="E3182" t="s">
        <v>121</v>
      </c>
      <c r="J3182" t="s">
        <v>68</v>
      </c>
      <c r="K3182" t="s">
        <v>185</v>
      </c>
      <c r="L3182" t="s">
        <v>122</v>
      </c>
      <c r="M3182" s="14">
        <v>44364</v>
      </c>
      <c r="N3182" s="14">
        <v>44376</v>
      </c>
      <c r="P3182">
        <v>8367.86</v>
      </c>
      <c r="X3182" t="s">
        <v>152</v>
      </c>
      <c r="Y3182">
        <v>6</v>
      </c>
      <c r="Z3182">
        <v>6</v>
      </c>
      <c r="AA3182">
        <v>2021</v>
      </c>
      <c r="AB3182">
        <v>0</v>
      </c>
      <c r="AC3182" t="s">
        <v>8</v>
      </c>
      <c r="AD3182" t="s">
        <v>8</v>
      </c>
      <c r="AE3182">
        <v>2021</v>
      </c>
      <c r="AF3182">
        <v>2021</v>
      </c>
      <c r="AU3182"/>
    </row>
    <row r="3183" spans="1:47" x14ac:dyDescent="0.35">
      <c r="A3183" t="s">
        <v>130</v>
      </c>
      <c r="C3183" t="s">
        <v>149</v>
      </c>
      <c r="D3183" t="s">
        <v>150</v>
      </c>
      <c r="E3183" t="s">
        <v>121</v>
      </c>
      <c r="J3183" t="s">
        <v>6</v>
      </c>
      <c r="K3183" t="s">
        <v>185</v>
      </c>
      <c r="L3183" t="s">
        <v>122</v>
      </c>
      <c r="M3183" s="14">
        <v>44362</v>
      </c>
      <c r="N3183" s="14">
        <v>44376</v>
      </c>
      <c r="P3183">
        <v>142957.17000000001</v>
      </c>
      <c r="X3183" t="s">
        <v>119</v>
      </c>
      <c r="Y3183">
        <v>6</v>
      </c>
      <c r="Z3183">
        <v>6</v>
      </c>
      <c r="AA3183">
        <v>2021</v>
      </c>
      <c r="AB3183">
        <v>0</v>
      </c>
      <c r="AC3183" t="s">
        <v>8</v>
      </c>
      <c r="AD3183" t="s">
        <v>8</v>
      </c>
      <c r="AE3183">
        <v>2021</v>
      </c>
      <c r="AF3183">
        <v>2021</v>
      </c>
      <c r="AU3183"/>
    </row>
    <row r="3184" spans="1:47" x14ac:dyDescent="0.35">
      <c r="A3184" t="s">
        <v>160</v>
      </c>
      <c r="B3184" t="s">
        <v>26</v>
      </c>
      <c r="C3184" t="s">
        <v>149</v>
      </c>
      <c r="D3184" t="s">
        <v>159</v>
      </c>
      <c r="E3184" t="s">
        <v>162</v>
      </c>
      <c r="G3184" t="s">
        <v>1</v>
      </c>
      <c r="K3184" t="s">
        <v>185</v>
      </c>
      <c r="L3184" t="s">
        <v>122</v>
      </c>
      <c r="M3184" s="14">
        <v>44376</v>
      </c>
      <c r="N3184" s="14">
        <v>44376</v>
      </c>
      <c r="O3184">
        <v>0</v>
      </c>
      <c r="P3184">
        <v>673.12</v>
      </c>
      <c r="R3184">
        <v>2110672000</v>
      </c>
      <c r="S3184">
        <v>162600000</v>
      </c>
      <c r="V3184" t="s">
        <v>160</v>
      </c>
      <c r="W3184" t="s">
        <v>196</v>
      </c>
      <c r="X3184" t="s">
        <v>161</v>
      </c>
      <c r="Y3184">
        <v>6</v>
      </c>
      <c r="Z3184">
        <v>6</v>
      </c>
      <c r="AA3184">
        <v>2021</v>
      </c>
      <c r="AB3184">
        <v>673.12</v>
      </c>
      <c r="AC3184" t="s">
        <v>17</v>
      </c>
      <c r="AD3184" t="s">
        <v>72</v>
      </c>
      <c r="AE3184">
        <v>2021</v>
      </c>
      <c r="AF3184">
        <v>2021</v>
      </c>
      <c r="AU3184"/>
    </row>
    <row r="3185" spans="1:47" x14ac:dyDescent="0.35">
      <c r="A3185" t="s">
        <v>160</v>
      </c>
      <c r="B3185" t="s">
        <v>25</v>
      </c>
      <c r="C3185" t="s">
        <v>149</v>
      </c>
      <c r="D3185" t="s">
        <v>159</v>
      </c>
      <c r="E3185" t="s">
        <v>162</v>
      </c>
      <c r="G3185" t="s">
        <v>1</v>
      </c>
      <c r="K3185" t="s">
        <v>185</v>
      </c>
      <c r="L3185" t="s">
        <v>122</v>
      </c>
      <c r="M3185" s="14">
        <v>44377</v>
      </c>
      <c r="N3185" s="14">
        <v>44377</v>
      </c>
      <c r="O3185">
        <v>0</v>
      </c>
      <c r="P3185">
        <v>118.35</v>
      </c>
      <c r="R3185">
        <v>2110672000</v>
      </c>
      <c r="S3185">
        <v>161600000</v>
      </c>
      <c r="V3185" t="s">
        <v>160</v>
      </c>
      <c r="W3185" t="s">
        <v>198</v>
      </c>
      <c r="X3185" t="s">
        <v>161</v>
      </c>
      <c r="Y3185">
        <v>6</v>
      </c>
      <c r="Z3185">
        <v>6</v>
      </c>
      <c r="AA3185">
        <v>2021</v>
      </c>
      <c r="AB3185">
        <v>118.35</v>
      </c>
      <c r="AC3185" t="s">
        <v>17</v>
      </c>
      <c r="AD3185" t="s">
        <v>72</v>
      </c>
      <c r="AE3185">
        <v>2021</v>
      </c>
      <c r="AF3185">
        <v>2021</v>
      </c>
      <c r="AU3185"/>
    </row>
    <row r="3186" spans="1:47" x14ac:dyDescent="0.35">
      <c r="A3186" t="s">
        <v>130</v>
      </c>
      <c r="B3186" t="s">
        <v>36</v>
      </c>
      <c r="C3186" t="s">
        <v>149</v>
      </c>
      <c r="D3186" t="s">
        <v>150</v>
      </c>
      <c r="E3186" t="s">
        <v>121</v>
      </c>
      <c r="G3186" t="s">
        <v>1</v>
      </c>
      <c r="H3186" t="s">
        <v>206</v>
      </c>
      <c r="K3186" t="s">
        <v>185</v>
      </c>
      <c r="L3186" t="s">
        <v>122</v>
      </c>
      <c r="M3186" s="14">
        <v>44377</v>
      </c>
      <c r="N3186" s="14">
        <v>44377</v>
      </c>
      <c r="O3186">
        <v>0</v>
      </c>
      <c r="P3186">
        <v>-11904.76</v>
      </c>
      <c r="R3186">
        <v>2221517110</v>
      </c>
      <c r="S3186">
        <v>162800000</v>
      </c>
      <c r="V3186" t="s">
        <v>130</v>
      </c>
      <c r="W3186" t="s">
        <v>204</v>
      </c>
      <c r="X3186" t="s">
        <v>119</v>
      </c>
      <c r="Y3186">
        <v>6</v>
      </c>
      <c r="Z3186">
        <v>6</v>
      </c>
      <c r="AA3186">
        <v>2021</v>
      </c>
      <c r="AB3186">
        <v>11904.76</v>
      </c>
      <c r="AC3186" t="s">
        <v>17</v>
      </c>
      <c r="AD3186" t="s">
        <v>17</v>
      </c>
      <c r="AE3186">
        <v>2021</v>
      </c>
      <c r="AF3186">
        <v>2021</v>
      </c>
      <c r="AU3186"/>
    </row>
    <row r="3187" spans="1:47" x14ac:dyDescent="0.35">
      <c r="A3187" t="s">
        <v>160</v>
      </c>
      <c r="B3187" t="s">
        <v>25</v>
      </c>
      <c r="C3187" t="s">
        <v>149</v>
      </c>
      <c r="D3187" t="s">
        <v>159</v>
      </c>
      <c r="E3187" t="s">
        <v>162</v>
      </c>
      <c r="G3187" t="s">
        <v>1</v>
      </c>
      <c r="K3187" t="s">
        <v>185</v>
      </c>
      <c r="L3187" t="s">
        <v>122</v>
      </c>
      <c r="M3187" s="14">
        <v>44377</v>
      </c>
      <c r="N3187" s="14">
        <v>44377</v>
      </c>
      <c r="O3187">
        <v>0</v>
      </c>
      <c r="P3187">
        <v>2083.02</v>
      </c>
      <c r="R3187">
        <v>2110672000</v>
      </c>
      <c r="S3187">
        <v>161600000</v>
      </c>
      <c r="V3187" t="s">
        <v>160</v>
      </c>
      <c r="W3187" t="s">
        <v>198</v>
      </c>
      <c r="X3187" t="s">
        <v>161</v>
      </c>
      <c r="Y3187">
        <v>6</v>
      </c>
      <c r="Z3187">
        <v>6</v>
      </c>
      <c r="AA3187">
        <v>2021</v>
      </c>
      <c r="AB3187">
        <v>2083.02</v>
      </c>
      <c r="AC3187" t="s">
        <v>17</v>
      </c>
      <c r="AD3187" t="s">
        <v>72</v>
      </c>
      <c r="AE3187">
        <v>2021</v>
      </c>
      <c r="AF3187">
        <v>2021</v>
      </c>
      <c r="AU3187"/>
    </row>
    <row r="3188" spans="1:47" x14ac:dyDescent="0.35">
      <c r="A3188" t="s">
        <v>160</v>
      </c>
      <c r="B3188" t="s">
        <v>26</v>
      </c>
      <c r="C3188" t="s">
        <v>149</v>
      </c>
      <c r="D3188" t="s">
        <v>159</v>
      </c>
      <c r="E3188" t="s">
        <v>162</v>
      </c>
      <c r="G3188" t="s">
        <v>1</v>
      </c>
      <c r="K3188" t="s">
        <v>185</v>
      </c>
      <c r="L3188" t="s">
        <v>122</v>
      </c>
      <c r="M3188" s="14">
        <v>44377</v>
      </c>
      <c r="N3188" s="14">
        <v>44377</v>
      </c>
      <c r="O3188">
        <v>0</v>
      </c>
      <c r="P3188">
        <v>1137.1099999999999</v>
      </c>
      <c r="R3188">
        <v>2110672000</v>
      </c>
      <c r="S3188">
        <v>161018000</v>
      </c>
      <c r="V3188" t="s">
        <v>160</v>
      </c>
      <c r="W3188" t="s">
        <v>228</v>
      </c>
      <c r="X3188" t="s">
        <v>161</v>
      </c>
      <c r="Y3188">
        <v>6</v>
      </c>
      <c r="Z3188">
        <v>6</v>
      </c>
      <c r="AA3188">
        <v>2021</v>
      </c>
      <c r="AB3188">
        <v>1137.1099999999999</v>
      </c>
      <c r="AC3188" t="s">
        <v>17</v>
      </c>
      <c r="AD3188" t="s">
        <v>72</v>
      </c>
      <c r="AE3188">
        <v>2021</v>
      </c>
      <c r="AF3188">
        <v>2021</v>
      </c>
      <c r="AU3188"/>
    </row>
    <row r="3189" spans="1:47" x14ac:dyDescent="0.35">
      <c r="A3189" t="s">
        <v>160</v>
      </c>
      <c r="B3189" t="s">
        <v>28</v>
      </c>
      <c r="C3189" t="s">
        <v>149</v>
      </c>
      <c r="D3189" t="s">
        <v>159</v>
      </c>
      <c r="E3189" t="s">
        <v>162</v>
      </c>
      <c r="G3189" t="s">
        <v>1</v>
      </c>
      <c r="K3189" t="s">
        <v>185</v>
      </c>
      <c r="L3189" t="s">
        <v>122</v>
      </c>
      <c r="M3189" s="14">
        <v>44377</v>
      </c>
      <c r="N3189" s="14">
        <v>44377</v>
      </c>
      <c r="O3189">
        <v>0</v>
      </c>
      <c r="P3189">
        <v>2079.46</v>
      </c>
      <c r="R3189">
        <v>2110672000</v>
      </c>
      <c r="S3189">
        <v>161600000</v>
      </c>
      <c r="V3189" t="s">
        <v>160</v>
      </c>
      <c r="W3189" t="s">
        <v>198</v>
      </c>
      <c r="X3189" t="s">
        <v>161</v>
      </c>
      <c r="Y3189">
        <v>6</v>
      </c>
      <c r="Z3189">
        <v>6</v>
      </c>
      <c r="AA3189">
        <v>2021</v>
      </c>
      <c r="AB3189">
        <v>2079.46</v>
      </c>
      <c r="AC3189" t="s">
        <v>17</v>
      </c>
      <c r="AD3189" t="s">
        <v>72</v>
      </c>
      <c r="AE3189">
        <v>2021</v>
      </c>
      <c r="AF3189">
        <v>2021</v>
      </c>
      <c r="AU3189"/>
    </row>
    <row r="3190" spans="1:47" x14ac:dyDescent="0.35">
      <c r="A3190" t="s">
        <v>138</v>
      </c>
      <c r="B3190" t="s">
        <v>36</v>
      </c>
      <c r="C3190" t="s">
        <v>149</v>
      </c>
      <c r="D3190" t="s">
        <v>150</v>
      </c>
      <c r="E3190" t="s">
        <v>121</v>
      </c>
      <c r="G3190" t="s">
        <v>1</v>
      </c>
      <c r="H3190" t="s">
        <v>206</v>
      </c>
      <c r="K3190" t="s">
        <v>185</v>
      </c>
      <c r="L3190" t="s">
        <v>122</v>
      </c>
      <c r="M3190" s="14">
        <v>44377</v>
      </c>
      <c r="N3190" s="14">
        <v>44377</v>
      </c>
      <c r="O3190">
        <v>0</v>
      </c>
      <c r="P3190">
        <v>-16149.91</v>
      </c>
      <c r="R3190">
        <v>2220200000</v>
      </c>
      <c r="S3190">
        <v>162800000</v>
      </c>
      <c r="V3190" t="s">
        <v>138</v>
      </c>
      <c r="W3190" t="s">
        <v>204</v>
      </c>
      <c r="X3190" t="s">
        <v>139</v>
      </c>
      <c r="Y3190">
        <v>6</v>
      </c>
      <c r="Z3190">
        <v>6</v>
      </c>
      <c r="AA3190">
        <v>2021</v>
      </c>
      <c r="AB3190">
        <v>16149.91</v>
      </c>
      <c r="AC3190" t="s">
        <v>17</v>
      </c>
      <c r="AD3190" t="s">
        <v>17</v>
      </c>
      <c r="AE3190">
        <v>2021</v>
      </c>
      <c r="AF3190">
        <v>2021</v>
      </c>
      <c r="AU3190"/>
    </row>
    <row r="3191" spans="1:47" x14ac:dyDescent="0.35">
      <c r="A3191" t="s">
        <v>188</v>
      </c>
      <c r="B3191" t="s">
        <v>31</v>
      </c>
      <c r="C3191" t="s">
        <v>149</v>
      </c>
      <c r="D3191" t="s">
        <v>159</v>
      </c>
      <c r="E3191" t="s">
        <v>162</v>
      </c>
      <c r="G3191" t="s">
        <v>1</v>
      </c>
      <c r="K3191" t="s">
        <v>185</v>
      </c>
      <c r="L3191" t="s">
        <v>122</v>
      </c>
      <c r="M3191" s="14">
        <v>44377</v>
      </c>
      <c r="N3191" s="14">
        <v>44377</v>
      </c>
      <c r="O3191">
        <v>0</v>
      </c>
      <c r="P3191">
        <v>880.95</v>
      </c>
      <c r="R3191">
        <v>2111070000</v>
      </c>
      <c r="S3191">
        <v>161001000</v>
      </c>
      <c r="V3191" t="s">
        <v>188</v>
      </c>
      <c r="W3191" t="s">
        <v>195</v>
      </c>
      <c r="X3191" t="s">
        <v>190</v>
      </c>
      <c r="Y3191">
        <v>6</v>
      </c>
      <c r="Z3191">
        <v>6</v>
      </c>
      <c r="AA3191">
        <v>2021</v>
      </c>
      <c r="AB3191">
        <v>880.95</v>
      </c>
      <c r="AC3191" t="s">
        <v>17</v>
      </c>
      <c r="AD3191" t="s">
        <v>72</v>
      </c>
      <c r="AE3191">
        <v>2021</v>
      </c>
      <c r="AF3191">
        <v>2021</v>
      </c>
      <c r="AU3191"/>
    </row>
    <row r="3192" spans="1:47" x14ac:dyDescent="0.35">
      <c r="A3192" t="s">
        <v>160</v>
      </c>
      <c r="B3192" t="s">
        <v>25</v>
      </c>
      <c r="C3192" t="s">
        <v>149</v>
      </c>
      <c r="D3192" t="s">
        <v>159</v>
      </c>
      <c r="E3192" t="s">
        <v>162</v>
      </c>
      <c r="G3192" t="s">
        <v>1</v>
      </c>
      <c r="K3192" t="s">
        <v>185</v>
      </c>
      <c r="L3192" t="s">
        <v>122</v>
      </c>
      <c r="M3192" s="14">
        <v>44377</v>
      </c>
      <c r="N3192" s="14">
        <v>44377</v>
      </c>
      <c r="O3192">
        <v>0</v>
      </c>
      <c r="P3192">
        <v>893.34</v>
      </c>
      <c r="R3192">
        <v>2110672000</v>
      </c>
      <c r="S3192">
        <v>160000000</v>
      </c>
      <c r="V3192" t="s">
        <v>160</v>
      </c>
      <c r="W3192" t="s">
        <v>186</v>
      </c>
      <c r="X3192" t="s">
        <v>161</v>
      </c>
      <c r="Y3192">
        <v>6</v>
      </c>
      <c r="Z3192">
        <v>6</v>
      </c>
      <c r="AA3192">
        <v>2021</v>
      </c>
      <c r="AB3192">
        <v>893.34</v>
      </c>
      <c r="AC3192" t="s">
        <v>17</v>
      </c>
      <c r="AD3192" t="s">
        <v>72</v>
      </c>
      <c r="AE3192">
        <v>2021</v>
      </c>
      <c r="AF3192">
        <v>2021</v>
      </c>
      <c r="AU3192"/>
    </row>
    <row r="3193" spans="1:47" x14ac:dyDescent="0.35">
      <c r="A3193" t="s">
        <v>160</v>
      </c>
      <c r="B3193" t="s">
        <v>26</v>
      </c>
      <c r="C3193" t="s">
        <v>149</v>
      </c>
      <c r="D3193" t="s">
        <v>159</v>
      </c>
      <c r="E3193" t="s">
        <v>162</v>
      </c>
      <c r="G3193" t="s">
        <v>1</v>
      </c>
      <c r="K3193" t="s">
        <v>185</v>
      </c>
      <c r="L3193" t="s">
        <v>122</v>
      </c>
      <c r="M3193" s="14">
        <v>44377</v>
      </c>
      <c r="N3193" s="14">
        <v>44377</v>
      </c>
      <c r="O3193">
        <v>0</v>
      </c>
      <c r="P3193">
        <v>3282.43</v>
      </c>
      <c r="R3193">
        <v>2110672000</v>
      </c>
      <c r="S3193">
        <v>161016000</v>
      </c>
      <c r="V3193" t="s">
        <v>160</v>
      </c>
      <c r="W3193" t="s">
        <v>201</v>
      </c>
      <c r="X3193" t="s">
        <v>161</v>
      </c>
      <c r="Y3193">
        <v>6</v>
      </c>
      <c r="Z3193">
        <v>6</v>
      </c>
      <c r="AA3193">
        <v>2021</v>
      </c>
      <c r="AB3193">
        <v>3282.43</v>
      </c>
      <c r="AC3193" t="s">
        <v>17</v>
      </c>
      <c r="AD3193" t="s">
        <v>72</v>
      </c>
      <c r="AE3193">
        <v>2021</v>
      </c>
      <c r="AF3193">
        <v>2021</v>
      </c>
      <c r="AU3193"/>
    </row>
    <row r="3194" spans="1:47" x14ac:dyDescent="0.35">
      <c r="A3194" t="s">
        <v>193</v>
      </c>
      <c r="B3194" t="s">
        <v>29</v>
      </c>
      <c r="C3194" t="s">
        <v>149</v>
      </c>
      <c r="D3194" t="s">
        <v>159</v>
      </c>
      <c r="E3194" t="s">
        <v>162</v>
      </c>
      <c r="G3194" t="s">
        <v>1</v>
      </c>
      <c r="K3194" t="s">
        <v>185</v>
      </c>
      <c r="L3194" t="s">
        <v>122</v>
      </c>
      <c r="M3194" s="14">
        <v>44377</v>
      </c>
      <c r="N3194" s="14">
        <v>44377</v>
      </c>
      <c r="O3194">
        <v>0</v>
      </c>
      <c r="P3194">
        <v>47.62</v>
      </c>
      <c r="R3194">
        <v>2110700000</v>
      </c>
      <c r="S3194">
        <v>161900000</v>
      </c>
      <c r="V3194" t="s">
        <v>193</v>
      </c>
      <c r="W3194" t="s">
        <v>199</v>
      </c>
      <c r="X3194" t="s">
        <v>161</v>
      </c>
      <c r="Y3194">
        <v>6</v>
      </c>
      <c r="Z3194">
        <v>6</v>
      </c>
      <c r="AA3194">
        <v>2021</v>
      </c>
      <c r="AB3194">
        <v>47.62</v>
      </c>
      <c r="AC3194" t="s">
        <v>17</v>
      </c>
      <c r="AD3194" t="s">
        <v>72</v>
      </c>
      <c r="AE3194">
        <v>2021</v>
      </c>
      <c r="AF3194">
        <v>2021</v>
      </c>
      <c r="AU3194"/>
    </row>
    <row r="3195" spans="1:47" x14ac:dyDescent="0.35">
      <c r="A3195" t="s">
        <v>193</v>
      </c>
      <c r="B3195" t="s">
        <v>29</v>
      </c>
      <c r="C3195" t="s">
        <v>149</v>
      </c>
      <c r="D3195" t="s">
        <v>159</v>
      </c>
      <c r="E3195" t="s">
        <v>162</v>
      </c>
      <c r="G3195" t="s">
        <v>1</v>
      </c>
      <c r="K3195" t="s">
        <v>185</v>
      </c>
      <c r="L3195" t="s">
        <v>122</v>
      </c>
      <c r="M3195" s="14">
        <v>44377</v>
      </c>
      <c r="N3195" s="14">
        <v>44377</v>
      </c>
      <c r="O3195">
        <v>0</v>
      </c>
      <c r="P3195">
        <v>119.05</v>
      </c>
      <c r="R3195">
        <v>2110700000</v>
      </c>
      <c r="S3195">
        <v>161900000</v>
      </c>
      <c r="V3195" t="s">
        <v>193</v>
      </c>
      <c r="W3195" t="s">
        <v>199</v>
      </c>
      <c r="X3195" t="s">
        <v>161</v>
      </c>
      <c r="Y3195">
        <v>6</v>
      </c>
      <c r="Z3195">
        <v>6</v>
      </c>
      <c r="AA3195">
        <v>2021</v>
      </c>
      <c r="AB3195">
        <v>119.05</v>
      </c>
      <c r="AC3195" t="s">
        <v>17</v>
      </c>
      <c r="AD3195" t="s">
        <v>72</v>
      </c>
      <c r="AE3195">
        <v>2021</v>
      </c>
      <c r="AF3195">
        <v>2021</v>
      </c>
      <c r="AU3195"/>
    </row>
    <row r="3196" spans="1:47" x14ac:dyDescent="0.35">
      <c r="A3196" t="s">
        <v>138</v>
      </c>
      <c r="B3196" t="s">
        <v>27</v>
      </c>
      <c r="C3196" t="s">
        <v>149</v>
      </c>
      <c r="D3196" t="s">
        <v>150</v>
      </c>
      <c r="E3196" t="s">
        <v>121</v>
      </c>
      <c r="G3196" t="s">
        <v>1</v>
      </c>
      <c r="H3196" t="s">
        <v>206</v>
      </c>
      <c r="K3196" t="s">
        <v>185</v>
      </c>
      <c r="L3196" t="s">
        <v>122</v>
      </c>
      <c r="M3196" s="14">
        <v>44377</v>
      </c>
      <c r="N3196" s="14">
        <v>44377</v>
      </c>
      <c r="O3196">
        <v>0</v>
      </c>
      <c r="P3196">
        <v>-291.33</v>
      </c>
      <c r="R3196">
        <v>2220200000</v>
      </c>
      <c r="S3196">
        <v>161002000</v>
      </c>
      <c r="V3196" t="s">
        <v>138</v>
      </c>
      <c r="W3196" t="s">
        <v>202</v>
      </c>
      <c r="X3196" t="s">
        <v>139</v>
      </c>
      <c r="Y3196">
        <v>6</v>
      </c>
      <c r="Z3196">
        <v>6</v>
      </c>
      <c r="AA3196">
        <v>2021</v>
      </c>
      <c r="AB3196">
        <v>291.33</v>
      </c>
      <c r="AC3196" t="s">
        <v>17</v>
      </c>
      <c r="AD3196" t="s">
        <v>17</v>
      </c>
      <c r="AE3196">
        <v>2021</v>
      </c>
      <c r="AF3196">
        <v>2021</v>
      </c>
      <c r="AU3196"/>
    </row>
    <row r="3197" spans="1:47" x14ac:dyDescent="0.35">
      <c r="A3197" t="s">
        <v>160</v>
      </c>
      <c r="B3197" t="s">
        <v>26</v>
      </c>
      <c r="C3197" t="s">
        <v>149</v>
      </c>
      <c r="D3197" t="s">
        <v>159</v>
      </c>
      <c r="E3197" t="s">
        <v>162</v>
      </c>
      <c r="G3197" t="s">
        <v>1</v>
      </c>
      <c r="K3197" t="s">
        <v>185</v>
      </c>
      <c r="L3197" t="s">
        <v>122</v>
      </c>
      <c r="M3197" s="14">
        <v>44377</v>
      </c>
      <c r="N3197" s="14">
        <v>44377</v>
      </c>
      <c r="O3197">
        <v>0</v>
      </c>
      <c r="P3197">
        <v>12.82</v>
      </c>
      <c r="R3197">
        <v>2110672000</v>
      </c>
      <c r="S3197">
        <v>161021000</v>
      </c>
      <c r="V3197" t="s">
        <v>160</v>
      </c>
      <c r="W3197" t="s">
        <v>215</v>
      </c>
      <c r="X3197" t="s">
        <v>161</v>
      </c>
      <c r="Y3197">
        <v>6</v>
      </c>
      <c r="Z3197">
        <v>6</v>
      </c>
      <c r="AA3197">
        <v>2021</v>
      </c>
      <c r="AB3197">
        <v>12.82</v>
      </c>
      <c r="AC3197" t="s">
        <v>17</v>
      </c>
      <c r="AD3197" t="s">
        <v>72</v>
      </c>
      <c r="AE3197">
        <v>2021</v>
      </c>
      <c r="AF3197">
        <v>2021</v>
      </c>
      <c r="AU3197"/>
    </row>
    <row r="3198" spans="1:47" x14ac:dyDescent="0.35">
      <c r="A3198" t="s">
        <v>160</v>
      </c>
      <c r="B3198" t="s">
        <v>35</v>
      </c>
      <c r="C3198" t="s">
        <v>149</v>
      </c>
      <c r="D3198" t="s">
        <v>159</v>
      </c>
      <c r="E3198" t="s">
        <v>162</v>
      </c>
      <c r="G3198" t="s">
        <v>1</v>
      </c>
      <c r="K3198" t="s">
        <v>185</v>
      </c>
      <c r="L3198" t="s">
        <v>122</v>
      </c>
      <c r="M3198" s="14">
        <v>44377</v>
      </c>
      <c r="N3198" s="14">
        <v>44377</v>
      </c>
      <c r="O3198">
        <v>0</v>
      </c>
      <c r="P3198">
        <v>9.06</v>
      </c>
      <c r="R3198">
        <v>2110672000</v>
      </c>
      <c r="S3198">
        <v>161021000</v>
      </c>
      <c r="V3198" t="s">
        <v>160</v>
      </c>
      <c r="W3198" t="s">
        <v>215</v>
      </c>
      <c r="X3198" t="s">
        <v>161</v>
      </c>
      <c r="Y3198">
        <v>6</v>
      </c>
      <c r="Z3198">
        <v>6</v>
      </c>
      <c r="AA3198">
        <v>2021</v>
      </c>
      <c r="AB3198">
        <v>9.06</v>
      </c>
      <c r="AC3198" t="s">
        <v>17</v>
      </c>
      <c r="AD3198" t="s">
        <v>72</v>
      </c>
      <c r="AE3198">
        <v>2021</v>
      </c>
      <c r="AF3198">
        <v>2021</v>
      </c>
      <c r="AU3198"/>
    </row>
    <row r="3199" spans="1:47" x14ac:dyDescent="0.35">
      <c r="A3199" t="s">
        <v>160</v>
      </c>
      <c r="B3199" t="s">
        <v>25</v>
      </c>
      <c r="C3199" t="s">
        <v>149</v>
      </c>
      <c r="D3199" t="s">
        <v>159</v>
      </c>
      <c r="E3199" t="s">
        <v>162</v>
      </c>
      <c r="G3199" t="s">
        <v>1</v>
      </c>
      <c r="K3199" t="s">
        <v>185</v>
      </c>
      <c r="L3199" t="s">
        <v>122</v>
      </c>
      <c r="M3199" s="14">
        <v>44377</v>
      </c>
      <c r="N3199" s="14">
        <v>44377</v>
      </c>
      <c r="O3199">
        <v>0</v>
      </c>
      <c r="P3199">
        <v>136.13</v>
      </c>
      <c r="R3199">
        <v>2110672000</v>
      </c>
      <c r="S3199">
        <v>161300000</v>
      </c>
      <c r="V3199" t="s">
        <v>160</v>
      </c>
      <c r="W3199" t="s">
        <v>192</v>
      </c>
      <c r="X3199" t="s">
        <v>161</v>
      </c>
      <c r="Y3199">
        <v>6</v>
      </c>
      <c r="Z3199">
        <v>6</v>
      </c>
      <c r="AA3199">
        <v>2021</v>
      </c>
      <c r="AB3199">
        <v>136.13</v>
      </c>
      <c r="AC3199" t="s">
        <v>17</v>
      </c>
      <c r="AD3199" t="s">
        <v>72</v>
      </c>
      <c r="AE3199">
        <v>2021</v>
      </c>
      <c r="AF3199">
        <v>2021</v>
      </c>
      <c r="AU3199"/>
    </row>
    <row r="3200" spans="1:47" x14ac:dyDescent="0.35">
      <c r="A3200" t="s">
        <v>138</v>
      </c>
      <c r="B3200" t="s">
        <v>27</v>
      </c>
      <c r="C3200" t="s">
        <v>149</v>
      </c>
      <c r="D3200" t="s">
        <v>150</v>
      </c>
      <c r="E3200" t="s">
        <v>121</v>
      </c>
      <c r="G3200" t="s">
        <v>1</v>
      </c>
      <c r="H3200" t="s">
        <v>206</v>
      </c>
      <c r="K3200" t="s">
        <v>185</v>
      </c>
      <c r="L3200" t="s">
        <v>122</v>
      </c>
      <c r="M3200" s="14">
        <v>44377</v>
      </c>
      <c r="N3200" s="14">
        <v>44377</v>
      </c>
      <c r="O3200">
        <v>0</v>
      </c>
      <c r="P3200">
        <v>-893.34</v>
      </c>
      <c r="R3200">
        <v>2220200000</v>
      </c>
      <c r="S3200">
        <v>161002000</v>
      </c>
      <c r="V3200" t="s">
        <v>138</v>
      </c>
      <c r="W3200" t="s">
        <v>202</v>
      </c>
      <c r="X3200" t="s">
        <v>139</v>
      </c>
      <c r="Y3200">
        <v>6</v>
      </c>
      <c r="Z3200">
        <v>6</v>
      </c>
      <c r="AA3200">
        <v>2021</v>
      </c>
      <c r="AB3200">
        <v>893.34</v>
      </c>
      <c r="AC3200" t="s">
        <v>17</v>
      </c>
      <c r="AD3200" t="s">
        <v>17</v>
      </c>
      <c r="AE3200">
        <v>2021</v>
      </c>
      <c r="AF3200">
        <v>2021</v>
      </c>
      <c r="AU3200"/>
    </row>
    <row r="3201" spans="1:47" x14ac:dyDescent="0.35">
      <c r="A3201" t="s">
        <v>175</v>
      </c>
      <c r="C3201" t="s">
        <v>149</v>
      </c>
      <c r="D3201" t="s">
        <v>150</v>
      </c>
      <c r="E3201" t="s">
        <v>162</v>
      </c>
      <c r="K3201" t="s">
        <v>185</v>
      </c>
      <c r="L3201" t="s">
        <v>122</v>
      </c>
      <c r="M3201" s="14">
        <v>44377</v>
      </c>
      <c r="N3201" s="14">
        <v>44377</v>
      </c>
      <c r="P3201">
        <v>19395255.18</v>
      </c>
      <c r="X3201" t="s">
        <v>119</v>
      </c>
      <c r="Y3201">
        <v>6</v>
      </c>
      <c r="Z3201">
        <v>6</v>
      </c>
      <c r="AA3201">
        <v>2021</v>
      </c>
      <c r="AB3201">
        <v>0</v>
      </c>
      <c r="AC3201" t="s">
        <v>8</v>
      </c>
      <c r="AD3201" t="s">
        <v>8</v>
      </c>
      <c r="AE3201">
        <v>2021</v>
      </c>
      <c r="AF3201">
        <v>2021</v>
      </c>
      <c r="AU3201"/>
    </row>
    <row r="3202" spans="1:47" x14ac:dyDescent="0.35">
      <c r="A3202" t="s">
        <v>172</v>
      </c>
      <c r="C3202" t="s">
        <v>149</v>
      </c>
      <c r="D3202" t="s">
        <v>150</v>
      </c>
      <c r="E3202" t="s">
        <v>121</v>
      </c>
      <c r="J3202" t="s">
        <v>68</v>
      </c>
      <c r="K3202" t="s">
        <v>185</v>
      </c>
      <c r="L3202" t="s">
        <v>122</v>
      </c>
      <c r="M3202" s="14">
        <v>44365</v>
      </c>
      <c r="N3202" s="14">
        <v>44377</v>
      </c>
      <c r="P3202">
        <v>22.7</v>
      </c>
      <c r="X3202" t="s">
        <v>135</v>
      </c>
      <c r="Y3202">
        <v>6</v>
      </c>
      <c r="Z3202">
        <v>6</v>
      </c>
      <c r="AA3202">
        <v>2021</v>
      </c>
      <c r="AB3202">
        <v>0</v>
      </c>
      <c r="AC3202" t="s">
        <v>8</v>
      </c>
      <c r="AD3202" t="s">
        <v>8</v>
      </c>
      <c r="AE3202">
        <v>2021</v>
      </c>
      <c r="AF3202">
        <v>2021</v>
      </c>
      <c r="AU3202"/>
    </row>
    <row r="3203" spans="1:47" x14ac:dyDescent="0.35">
      <c r="A3203" t="s">
        <v>208</v>
      </c>
      <c r="C3203" t="s">
        <v>149</v>
      </c>
      <c r="D3203" t="s">
        <v>150</v>
      </c>
      <c r="E3203" t="s">
        <v>121</v>
      </c>
      <c r="J3203" t="s">
        <v>6</v>
      </c>
      <c r="K3203" t="s">
        <v>185</v>
      </c>
      <c r="L3203" t="s">
        <v>122</v>
      </c>
      <c r="M3203" s="14">
        <v>44350</v>
      </c>
      <c r="N3203" s="14">
        <v>44377</v>
      </c>
      <c r="P3203">
        <v>4571.43</v>
      </c>
      <c r="X3203" t="s">
        <v>157</v>
      </c>
      <c r="Y3203">
        <v>6</v>
      </c>
      <c r="Z3203">
        <v>6</v>
      </c>
      <c r="AA3203">
        <v>2021</v>
      </c>
      <c r="AB3203">
        <v>0</v>
      </c>
      <c r="AC3203" t="s">
        <v>8</v>
      </c>
      <c r="AD3203" t="s">
        <v>8</v>
      </c>
      <c r="AE3203">
        <v>2021</v>
      </c>
      <c r="AF3203">
        <v>2021</v>
      </c>
      <c r="AU3203"/>
    </row>
    <row r="3204" spans="1:47" x14ac:dyDescent="0.35">
      <c r="A3204" t="s">
        <v>165</v>
      </c>
      <c r="C3204" t="s">
        <v>149</v>
      </c>
      <c r="D3204" t="s">
        <v>150</v>
      </c>
      <c r="E3204" t="s">
        <v>121</v>
      </c>
      <c r="J3204" t="s">
        <v>6</v>
      </c>
      <c r="K3204" t="s">
        <v>185</v>
      </c>
      <c r="L3204" t="s">
        <v>122</v>
      </c>
      <c r="M3204" s="14">
        <v>44370</v>
      </c>
      <c r="N3204" s="14">
        <v>44377</v>
      </c>
      <c r="P3204">
        <v>7418.03</v>
      </c>
      <c r="X3204" t="s">
        <v>124</v>
      </c>
      <c r="Y3204">
        <v>6</v>
      </c>
      <c r="Z3204">
        <v>6</v>
      </c>
      <c r="AA3204">
        <v>2021</v>
      </c>
      <c r="AB3204">
        <v>0</v>
      </c>
      <c r="AC3204" t="s">
        <v>8</v>
      </c>
      <c r="AD3204" t="s">
        <v>8</v>
      </c>
      <c r="AE3204">
        <v>2021</v>
      </c>
      <c r="AF3204">
        <v>2021</v>
      </c>
      <c r="AU3204"/>
    </row>
    <row r="3205" spans="1:47" x14ac:dyDescent="0.35">
      <c r="A3205" t="s">
        <v>155</v>
      </c>
      <c r="C3205" t="s">
        <v>149</v>
      </c>
      <c r="D3205" t="s">
        <v>150</v>
      </c>
      <c r="E3205" t="s">
        <v>121</v>
      </c>
      <c r="J3205" t="s">
        <v>6</v>
      </c>
      <c r="K3205" t="s">
        <v>185</v>
      </c>
      <c r="L3205" t="s">
        <v>122</v>
      </c>
      <c r="M3205" s="14">
        <v>44362</v>
      </c>
      <c r="N3205" s="14">
        <v>44377</v>
      </c>
      <c r="P3205">
        <v>9517531.1099999994</v>
      </c>
      <c r="X3205" t="s">
        <v>156</v>
      </c>
      <c r="Y3205">
        <v>6</v>
      </c>
      <c r="Z3205">
        <v>6</v>
      </c>
      <c r="AA3205">
        <v>2021</v>
      </c>
      <c r="AB3205">
        <v>0</v>
      </c>
      <c r="AC3205" t="s">
        <v>8</v>
      </c>
      <c r="AD3205" t="s">
        <v>8</v>
      </c>
      <c r="AE3205">
        <v>2021</v>
      </c>
      <c r="AF3205">
        <v>2021</v>
      </c>
      <c r="AU3205"/>
    </row>
    <row r="3206" spans="1:47" x14ac:dyDescent="0.35">
      <c r="A3206" t="s">
        <v>148</v>
      </c>
      <c r="C3206" t="s">
        <v>149</v>
      </c>
      <c r="D3206" t="s">
        <v>150</v>
      </c>
      <c r="E3206" t="s">
        <v>121</v>
      </c>
      <c r="J3206" t="s">
        <v>6</v>
      </c>
      <c r="K3206" t="s">
        <v>185</v>
      </c>
      <c r="L3206" t="s">
        <v>122</v>
      </c>
      <c r="M3206" s="14">
        <v>44362</v>
      </c>
      <c r="N3206" s="14">
        <v>44377</v>
      </c>
      <c r="P3206">
        <v>9865711.9100000001</v>
      </c>
      <c r="X3206" t="s">
        <v>152</v>
      </c>
      <c r="Y3206">
        <v>6</v>
      </c>
      <c r="Z3206">
        <v>6</v>
      </c>
      <c r="AA3206">
        <v>2021</v>
      </c>
      <c r="AB3206">
        <v>0</v>
      </c>
      <c r="AC3206" t="s">
        <v>8</v>
      </c>
      <c r="AD3206" t="s">
        <v>8</v>
      </c>
      <c r="AE3206">
        <v>2021</v>
      </c>
      <c r="AF3206">
        <v>2021</v>
      </c>
      <c r="AU3206"/>
    </row>
    <row r="3207" spans="1:47" x14ac:dyDescent="0.35">
      <c r="A3207" t="s">
        <v>165</v>
      </c>
      <c r="C3207" t="s">
        <v>180</v>
      </c>
      <c r="D3207" t="s">
        <v>150</v>
      </c>
      <c r="E3207" t="s">
        <v>162</v>
      </c>
      <c r="L3207" t="s">
        <v>122</v>
      </c>
      <c r="M3207" s="14">
        <v>44377</v>
      </c>
      <c r="N3207" s="14">
        <v>44377</v>
      </c>
      <c r="P3207">
        <v>42615113.75</v>
      </c>
      <c r="X3207" t="s">
        <v>124</v>
      </c>
      <c r="Y3207">
        <v>6</v>
      </c>
      <c r="Z3207">
        <v>6</v>
      </c>
      <c r="AA3207">
        <v>2021</v>
      </c>
      <c r="AB3207">
        <v>0</v>
      </c>
      <c r="AC3207" t="s">
        <v>8</v>
      </c>
      <c r="AD3207" t="s">
        <v>8</v>
      </c>
      <c r="AE3207">
        <v>2021</v>
      </c>
      <c r="AF3207">
        <v>2021</v>
      </c>
      <c r="AU3207"/>
    </row>
    <row r="3208" spans="1:47" x14ac:dyDescent="0.35">
      <c r="A3208" t="s">
        <v>160</v>
      </c>
      <c r="B3208" t="s">
        <v>35</v>
      </c>
      <c r="C3208" t="s">
        <v>149</v>
      </c>
      <c r="D3208" t="s">
        <v>159</v>
      </c>
      <c r="E3208" t="s">
        <v>162</v>
      </c>
      <c r="G3208" t="s">
        <v>1</v>
      </c>
      <c r="K3208" t="s">
        <v>185</v>
      </c>
      <c r="L3208" t="s">
        <v>122</v>
      </c>
      <c r="M3208" s="14">
        <v>44377</v>
      </c>
      <c r="N3208" s="14">
        <v>44377</v>
      </c>
      <c r="O3208">
        <v>0</v>
      </c>
      <c r="P3208">
        <v>20870.02</v>
      </c>
      <c r="R3208">
        <v>2110672000</v>
      </c>
      <c r="S3208">
        <v>161020000</v>
      </c>
      <c r="V3208" t="s">
        <v>160</v>
      </c>
      <c r="W3208" t="s">
        <v>194</v>
      </c>
      <c r="X3208" t="s">
        <v>161</v>
      </c>
      <c r="Y3208">
        <v>6</v>
      </c>
      <c r="Z3208">
        <v>6</v>
      </c>
      <c r="AA3208">
        <v>2021</v>
      </c>
      <c r="AB3208">
        <v>20870.02</v>
      </c>
      <c r="AC3208" t="s">
        <v>17</v>
      </c>
      <c r="AD3208" t="s">
        <v>72</v>
      </c>
      <c r="AE3208">
        <v>2021</v>
      </c>
      <c r="AF3208">
        <v>2021</v>
      </c>
      <c r="AU3208"/>
    </row>
    <row r="3209" spans="1:47" x14ac:dyDescent="0.35">
      <c r="A3209" t="s">
        <v>160</v>
      </c>
      <c r="B3209" t="s">
        <v>35</v>
      </c>
      <c r="C3209" t="s">
        <v>149</v>
      </c>
      <c r="D3209" t="s">
        <v>159</v>
      </c>
      <c r="E3209" t="s">
        <v>162</v>
      </c>
      <c r="G3209" t="s">
        <v>1</v>
      </c>
      <c r="K3209" t="s">
        <v>185</v>
      </c>
      <c r="L3209" t="s">
        <v>122</v>
      </c>
      <c r="M3209" s="14">
        <v>44377</v>
      </c>
      <c r="N3209" s="14">
        <v>44377</v>
      </c>
      <c r="O3209">
        <v>0</v>
      </c>
      <c r="P3209">
        <v>636.07000000000005</v>
      </c>
      <c r="R3209">
        <v>2110672000</v>
      </c>
      <c r="S3209">
        <v>161020000</v>
      </c>
      <c r="V3209" t="s">
        <v>160</v>
      </c>
      <c r="W3209" t="s">
        <v>194</v>
      </c>
      <c r="X3209" t="s">
        <v>161</v>
      </c>
      <c r="Y3209">
        <v>6</v>
      </c>
      <c r="Z3209">
        <v>6</v>
      </c>
      <c r="AA3209">
        <v>2021</v>
      </c>
      <c r="AB3209">
        <v>636.07000000000005</v>
      </c>
      <c r="AC3209" t="s">
        <v>17</v>
      </c>
      <c r="AD3209" t="s">
        <v>72</v>
      </c>
      <c r="AE3209">
        <v>2021</v>
      </c>
      <c r="AF3209">
        <v>2021</v>
      </c>
      <c r="AU3209"/>
    </row>
    <row r="3210" spans="1:47" x14ac:dyDescent="0.35">
      <c r="A3210" t="s">
        <v>143</v>
      </c>
      <c r="B3210" t="s">
        <v>48</v>
      </c>
      <c r="C3210" t="s">
        <v>149</v>
      </c>
      <c r="D3210" t="s">
        <v>159</v>
      </c>
      <c r="E3210" t="s">
        <v>121</v>
      </c>
      <c r="G3210" t="s">
        <v>1</v>
      </c>
      <c r="K3210" t="s">
        <v>185</v>
      </c>
      <c r="L3210" t="s">
        <v>122</v>
      </c>
      <c r="M3210" s="14">
        <v>44377</v>
      </c>
      <c r="N3210" s="14">
        <v>44377</v>
      </c>
      <c r="O3210">
        <v>0</v>
      </c>
      <c r="P3210">
        <v>20</v>
      </c>
      <c r="R3210">
        <v>2220510000</v>
      </c>
      <c r="S3210">
        <v>161020000</v>
      </c>
      <c r="V3210" t="s">
        <v>143</v>
      </c>
      <c r="W3210" t="s">
        <v>194</v>
      </c>
      <c r="X3210" t="s">
        <v>144</v>
      </c>
      <c r="Y3210">
        <v>6</v>
      </c>
      <c r="Z3210">
        <v>6</v>
      </c>
      <c r="AA3210">
        <v>2021</v>
      </c>
      <c r="AB3210">
        <v>20</v>
      </c>
      <c r="AC3210" t="s">
        <v>17</v>
      </c>
      <c r="AD3210" t="s">
        <v>72</v>
      </c>
      <c r="AE3210">
        <v>2021</v>
      </c>
      <c r="AF3210">
        <v>2021</v>
      </c>
      <c r="AU3210"/>
    </row>
    <row r="3211" spans="1:47" x14ac:dyDescent="0.35">
      <c r="A3211" t="s">
        <v>160</v>
      </c>
      <c r="B3211" t="s">
        <v>25</v>
      </c>
      <c r="C3211" t="s">
        <v>149</v>
      </c>
      <c r="D3211" t="s">
        <v>159</v>
      </c>
      <c r="E3211" t="s">
        <v>162</v>
      </c>
      <c r="G3211" t="s">
        <v>1</v>
      </c>
      <c r="K3211" t="s">
        <v>185</v>
      </c>
      <c r="L3211" t="s">
        <v>122</v>
      </c>
      <c r="M3211" s="14">
        <v>44378</v>
      </c>
      <c r="N3211" s="14">
        <v>44378</v>
      </c>
      <c r="O3211">
        <v>0</v>
      </c>
      <c r="P3211">
        <v>124.79</v>
      </c>
      <c r="R3211">
        <v>2110672000</v>
      </c>
      <c r="S3211">
        <v>161600000</v>
      </c>
      <c r="V3211" t="s">
        <v>160</v>
      </c>
      <c r="W3211" t="s">
        <v>198</v>
      </c>
      <c r="X3211" t="s">
        <v>161</v>
      </c>
      <c r="Y3211">
        <v>7</v>
      </c>
      <c r="Z3211">
        <v>7</v>
      </c>
      <c r="AA3211">
        <v>2021</v>
      </c>
      <c r="AB3211">
        <v>124.79</v>
      </c>
      <c r="AC3211" t="s">
        <v>12</v>
      </c>
      <c r="AD3211" t="s">
        <v>72</v>
      </c>
      <c r="AE3211">
        <v>2021</v>
      </c>
      <c r="AF3211">
        <v>2021</v>
      </c>
      <c r="AU3211"/>
    </row>
    <row r="3212" spans="1:47" x14ac:dyDescent="0.35">
      <c r="A3212" t="s">
        <v>133</v>
      </c>
      <c r="B3212" t="s">
        <v>41</v>
      </c>
      <c r="C3212" t="s">
        <v>149</v>
      </c>
      <c r="D3212" t="s">
        <v>150</v>
      </c>
      <c r="E3212" t="s">
        <v>121</v>
      </c>
      <c r="G3212" t="s">
        <v>1</v>
      </c>
      <c r="H3212" t="s">
        <v>206</v>
      </c>
      <c r="K3212" t="s">
        <v>185</v>
      </c>
      <c r="L3212" t="s">
        <v>122</v>
      </c>
      <c r="M3212" s="14">
        <v>44378</v>
      </c>
      <c r="N3212" s="14">
        <v>44378</v>
      </c>
      <c r="O3212">
        <v>0</v>
      </c>
      <c r="P3212">
        <v>-3373.17</v>
      </c>
      <c r="R3212">
        <v>2220110000</v>
      </c>
      <c r="S3212">
        <v>161001000</v>
      </c>
      <c r="V3212" t="s">
        <v>133</v>
      </c>
      <c r="W3212" t="s">
        <v>195</v>
      </c>
      <c r="X3212" t="s">
        <v>134</v>
      </c>
      <c r="Y3212">
        <v>7</v>
      </c>
      <c r="Z3212">
        <v>7</v>
      </c>
      <c r="AA3212">
        <v>2021</v>
      </c>
      <c r="AB3212">
        <v>3373.17</v>
      </c>
      <c r="AC3212" t="s">
        <v>12</v>
      </c>
      <c r="AD3212" t="s">
        <v>248</v>
      </c>
      <c r="AE3212">
        <v>2021</v>
      </c>
      <c r="AF3212">
        <v>2021</v>
      </c>
      <c r="AU3212"/>
    </row>
    <row r="3213" spans="1:47" x14ac:dyDescent="0.35">
      <c r="A3213" t="s">
        <v>193</v>
      </c>
      <c r="B3213" t="s">
        <v>29</v>
      </c>
      <c r="C3213" t="s">
        <v>149</v>
      </c>
      <c r="D3213" t="s">
        <v>159</v>
      </c>
      <c r="E3213" t="s">
        <v>162</v>
      </c>
      <c r="G3213" t="s">
        <v>1</v>
      </c>
      <c r="K3213" t="s">
        <v>185</v>
      </c>
      <c r="L3213" t="s">
        <v>122</v>
      </c>
      <c r="M3213" s="14">
        <v>44378</v>
      </c>
      <c r="N3213" s="14">
        <v>44378</v>
      </c>
      <c r="O3213">
        <v>0</v>
      </c>
      <c r="P3213">
        <v>47.62</v>
      </c>
      <c r="R3213">
        <v>2110700000</v>
      </c>
      <c r="S3213">
        <v>161900000</v>
      </c>
      <c r="V3213" t="s">
        <v>193</v>
      </c>
      <c r="W3213" t="s">
        <v>199</v>
      </c>
      <c r="X3213" t="s">
        <v>161</v>
      </c>
      <c r="Y3213">
        <v>7</v>
      </c>
      <c r="Z3213">
        <v>7</v>
      </c>
      <c r="AA3213">
        <v>2021</v>
      </c>
      <c r="AB3213">
        <v>47.62</v>
      </c>
      <c r="AC3213" t="s">
        <v>12</v>
      </c>
      <c r="AD3213" t="s">
        <v>72</v>
      </c>
      <c r="AE3213">
        <v>2021</v>
      </c>
      <c r="AF3213">
        <v>2021</v>
      </c>
      <c r="AU3213"/>
    </row>
    <row r="3214" spans="1:47" x14ac:dyDescent="0.35">
      <c r="A3214" t="s">
        <v>160</v>
      </c>
      <c r="B3214" t="s">
        <v>26</v>
      </c>
      <c r="C3214" t="s">
        <v>149</v>
      </c>
      <c r="D3214" t="s">
        <v>159</v>
      </c>
      <c r="E3214" t="s">
        <v>162</v>
      </c>
      <c r="G3214" t="s">
        <v>1</v>
      </c>
      <c r="K3214" t="s">
        <v>185</v>
      </c>
      <c r="L3214" t="s">
        <v>122</v>
      </c>
      <c r="M3214" s="14">
        <v>44378</v>
      </c>
      <c r="N3214" s="14">
        <v>44378</v>
      </c>
      <c r="O3214">
        <v>0</v>
      </c>
      <c r="P3214">
        <v>1708.1</v>
      </c>
      <c r="R3214">
        <v>2110672000</v>
      </c>
      <c r="S3214">
        <v>162000000</v>
      </c>
      <c r="V3214" t="s">
        <v>160</v>
      </c>
      <c r="W3214" t="s">
        <v>205</v>
      </c>
      <c r="X3214" t="s">
        <v>161</v>
      </c>
      <c r="Y3214">
        <v>7</v>
      </c>
      <c r="Z3214">
        <v>7</v>
      </c>
      <c r="AA3214">
        <v>2021</v>
      </c>
      <c r="AB3214">
        <v>1708.1</v>
      </c>
      <c r="AC3214" t="s">
        <v>12</v>
      </c>
      <c r="AD3214" t="s">
        <v>72</v>
      </c>
      <c r="AE3214">
        <v>2021</v>
      </c>
      <c r="AF3214">
        <v>2021</v>
      </c>
      <c r="AU3214"/>
    </row>
    <row r="3215" spans="1:47" x14ac:dyDescent="0.35">
      <c r="A3215" t="s">
        <v>160</v>
      </c>
      <c r="B3215" t="s">
        <v>28</v>
      </c>
      <c r="C3215" t="s">
        <v>149</v>
      </c>
      <c r="D3215" t="s">
        <v>159</v>
      </c>
      <c r="E3215" t="s">
        <v>162</v>
      </c>
      <c r="G3215" t="s">
        <v>1</v>
      </c>
      <c r="K3215" t="s">
        <v>185</v>
      </c>
      <c r="L3215" t="s">
        <v>122</v>
      </c>
      <c r="M3215" s="14">
        <v>44378</v>
      </c>
      <c r="N3215" s="14">
        <v>44378</v>
      </c>
      <c r="O3215">
        <v>0</v>
      </c>
      <c r="P3215">
        <v>501.43</v>
      </c>
      <c r="R3215">
        <v>2110672000</v>
      </c>
      <c r="S3215">
        <v>161400000</v>
      </c>
      <c r="V3215" t="s">
        <v>160</v>
      </c>
      <c r="W3215" t="s">
        <v>211</v>
      </c>
      <c r="X3215" t="s">
        <v>161</v>
      </c>
      <c r="Y3215">
        <v>7</v>
      </c>
      <c r="Z3215">
        <v>7</v>
      </c>
      <c r="AA3215">
        <v>2021</v>
      </c>
      <c r="AB3215">
        <v>501.43</v>
      </c>
      <c r="AC3215" t="s">
        <v>12</v>
      </c>
      <c r="AD3215" t="s">
        <v>72</v>
      </c>
      <c r="AE3215">
        <v>2021</v>
      </c>
      <c r="AF3215">
        <v>2021</v>
      </c>
      <c r="AU3215"/>
    </row>
    <row r="3216" spans="1:47" x14ac:dyDescent="0.35">
      <c r="A3216" t="s">
        <v>160</v>
      </c>
      <c r="B3216" t="s">
        <v>25</v>
      </c>
      <c r="C3216" t="s">
        <v>149</v>
      </c>
      <c r="D3216" t="s">
        <v>159</v>
      </c>
      <c r="E3216" t="s">
        <v>162</v>
      </c>
      <c r="G3216" t="s">
        <v>1</v>
      </c>
      <c r="K3216" t="s">
        <v>185</v>
      </c>
      <c r="L3216" t="s">
        <v>122</v>
      </c>
      <c r="M3216" s="14">
        <v>44378</v>
      </c>
      <c r="N3216" s="14">
        <v>44378</v>
      </c>
      <c r="O3216">
        <v>0</v>
      </c>
      <c r="P3216">
        <v>186.41</v>
      </c>
      <c r="R3216">
        <v>2110672000</v>
      </c>
      <c r="S3216">
        <v>161300000</v>
      </c>
      <c r="V3216" t="s">
        <v>160</v>
      </c>
      <c r="W3216" t="s">
        <v>192</v>
      </c>
      <c r="X3216" t="s">
        <v>161</v>
      </c>
      <c r="Y3216">
        <v>7</v>
      </c>
      <c r="Z3216">
        <v>7</v>
      </c>
      <c r="AA3216">
        <v>2021</v>
      </c>
      <c r="AB3216">
        <v>186.41</v>
      </c>
      <c r="AC3216" t="s">
        <v>12</v>
      </c>
      <c r="AD3216" t="s">
        <v>72</v>
      </c>
      <c r="AE3216">
        <v>2021</v>
      </c>
      <c r="AF3216">
        <v>2021</v>
      </c>
      <c r="AU3216"/>
    </row>
    <row r="3217" spans="1:47" x14ac:dyDescent="0.35">
      <c r="A3217" t="s">
        <v>193</v>
      </c>
      <c r="B3217" t="s">
        <v>29</v>
      </c>
      <c r="C3217" t="s">
        <v>149</v>
      </c>
      <c r="D3217" t="s">
        <v>159</v>
      </c>
      <c r="E3217" t="s">
        <v>162</v>
      </c>
      <c r="G3217" t="s">
        <v>1</v>
      </c>
      <c r="K3217" t="s">
        <v>185</v>
      </c>
      <c r="L3217" t="s">
        <v>122</v>
      </c>
      <c r="M3217" s="14">
        <v>44378</v>
      </c>
      <c r="N3217" s="14">
        <v>44378</v>
      </c>
      <c r="O3217">
        <v>0</v>
      </c>
      <c r="P3217">
        <v>71.430000000000007</v>
      </c>
      <c r="R3217">
        <v>2110700000</v>
      </c>
      <c r="S3217">
        <v>161800000</v>
      </c>
      <c r="V3217" t="s">
        <v>193</v>
      </c>
      <c r="W3217" t="s">
        <v>197</v>
      </c>
      <c r="X3217" t="s">
        <v>161</v>
      </c>
      <c r="Y3217">
        <v>7</v>
      </c>
      <c r="Z3217">
        <v>7</v>
      </c>
      <c r="AA3217">
        <v>2021</v>
      </c>
      <c r="AB3217">
        <v>71.430000000000007</v>
      </c>
      <c r="AC3217" t="s">
        <v>12</v>
      </c>
      <c r="AD3217" t="s">
        <v>72</v>
      </c>
      <c r="AE3217">
        <v>2021</v>
      </c>
      <c r="AF3217">
        <v>2021</v>
      </c>
      <c r="AU3217"/>
    </row>
    <row r="3218" spans="1:47" x14ac:dyDescent="0.35">
      <c r="A3218" t="s">
        <v>126</v>
      </c>
      <c r="C3218" t="s">
        <v>120</v>
      </c>
      <c r="D3218" t="s">
        <v>150</v>
      </c>
      <c r="E3218" t="s">
        <v>121</v>
      </c>
      <c r="L3218" t="s">
        <v>129</v>
      </c>
      <c r="M3218" s="14">
        <v>44378</v>
      </c>
      <c r="N3218" s="14">
        <v>44378</v>
      </c>
      <c r="O3218">
        <v>0</v>
      </c>
      <c r="X3218" t="s">
        <v>127</v>
      </c>
      <c r="Y3218">
        <v>7</v>
      </c>
      <c r="Z3218">
        <v>7</v>
      </c>
      <c r="AA3218">
        <v>2021</v>
      </c>
      <c r="AB3218">
        <v>0</v>
      </c>
      <c r="AC3218" t="s">
        <v>8</v>
      </c>
      <c r="AD3218" t="s">
        <v>8</v>
      </c>
      <c r="AE3218">
        <v>2021</v>
      </c>
      <c r="AF3218">
        <v>2021</v>
      </c>
      <c r="AU3218"/>
    </row>
    <row r="3219" spans="1:47" x14ac:dyDescent="0.35">
      <c r="A3219" t="s">
        <v>148</v>
      </c>
      <c r="C3219" t="s">
        <v>120</v>
      </c>
      <c r="D3219" t="s">
        <v>159</v>
      </c>
      <c r="E3219" t="s">
        <v>162</v>
      </c>
      <c r="L3219" t="s">
        <v>129</v>
      </c>
      <c r="M3219" s="14">
        <v>44378</v>
      </c>
      <c r="N3219" s="14">
        <v>44378</v>
      </c>
      <c r="O3219">
        <v>10383138.390000001</v>
      </c>
      <c r="X3219" t="s">
        <v>152</v>
      </c>
      <c r="Y3219">
        <v>7</v>
      </c>
      <c r="Z3219">
        <v>7</v>
      </c>
      <c r="AA3219">
        <v>2021</v>
      </c>
      <c r="AB3219">
        <v>0</v>
      </c>
      <c r="AC3219" t="s">
        <v>8</v>
      </c>
      <c r="AD3219" t="s">
        <v>8</v>
      </c>
      <c r="AE3219">
        <v>2021</v>
      </c>
      <c r="AF3219">
        <v>2021</v>
      </c>
      <c r="AU3219"/>
    </row>
    <row r="3220" spans="1:47" x14ac:dyDescent="0.35">
      <c r="A3220" t="s">
        <v>131</v>
      </c>
      <c r="C3220" t="s">
        <v>120</v>
      </c>
      <c r="D3220" t="s">
        <v>150</v>
      </c>
      <c r="E3220" t="s">
        <v>121</v>
      </c>
      <c r="L3220" t="s">
        <v>129</v>
      </c>
      <c r="M3220" s="14">
        <v>44378</v>
      </c>
      <c r="N3220" s="14">
        <v>44378</v>
      </c>
      <c r="O3220">
        <v>0</v>
      </c>
      <c r="X3220" t="s">
        <v>132</v>
      </c>
      <c r="Y3220">
        <v>7</v>
      </c>
      <c r="Z3220">
        <v>7</v>
      </c>
      <c r="AA3220">
        <v>2021</v>
      </c>
      <c r="AB3220">
        <v>0</v>
      </c>
      <c r="AC3220" t="s">
        <v>8</v>
      </c>
      <c r="AD3220" t="s">
        <v>8</v>
      </c>
      <c r="AE3220">
        <v>2021</v>
      </c>
      <c r="AF3220">
        <v>2021</v>
      </c>
      <c r="AU3220"/>
    </row>
    <row r="3221" spans="1:47" x14ac:dyDescent="0.35">
      <c r="A3221" t="s">
        <v>163</v>
      </c>
      <c r="C3221" t="s">
        <v>120</v>
      </c>
      <c r="D3221" t="s">
        <v>159</v>
      </c>
      <c r="E3221" t="s">
        <v>121</v>
      </c>
      <c r="L3221" t="s">
        <v>129</v>
      </c>
      <c r="M3221" s="14">
        <v>44378</v>
      </c>
      <c r="N3221" s="14">
        <v>44378</v>
      </c>
      <c r="O3221">
        <v>0</v>
      </c>
      <c r="X3221" t="s">
        <v>164</v>
      </c>
      <c r="Y3221">
        <v>7</v>
      </c>
      <c r="Z3221">
        <v>7</v>
      </c>
      <c r="AA3221">
        <v>2021</v>
      </c>
      <c r="AB3221">
        <v>0</v>
      </c>
      <c r="AC3221" t="s">
        <v>8</v>
      </c>
      <c r="AD3221" t="s">
        <v>8</v>
      </c>
      <c r="AE3221">
        <v>2021</v>
      </c>
      <c r="AF3221">
        <v>2021</v>
      </c>
      <c r="AU3221"/>
    </row>
    <row r="3222" spans="1:47" x14ac:dyDescent="0.35">
      <c r="A3222" t="s">
        <v>153</v>
      </c>
      <c r="C3222" t="s">
        <v>120</v>
      </c>
      <c r="D3222" t="s">
        <v>150</v>
      </c>
      <c r="E3222" t="s">
        <v>121</v>
      </c>
      <c r="L3222" t="s">
        <v>129</v>
      </c>
      <c r="M3222" s="14">
        <v>44378</v>
      </c>
      <c r="N3222" s="14">
        <v>44378</v>
      </c>
      <c r="O3222">
        <v>0</v>
      </c>
      <c r="X3222" t="s">
        <v>154</v>
      </c>
      <c r="Y3222">
        <v>7</v>
      </c>
      <c r="Z3222">
        <v>7</v>
      </c>
      <c r="AA3222">
        <v>2021</v>
      </c>
      <c r="AB3222">
        <v>0</v>
      </c>
      <c r="AC3222" t="s">
        <v>8</v>
      </c>
      <c r="AD3222" t="s">
        <v>8</v>
      </c>
      <c r="AE3222">
        <v>2021</v>
      </c>
      <c r="AF3222">
        <v>2021</v>
      </c>
      <c r="AU3222"/>
    </row>
    <row r="3223" spans="1:47" x14ac:dyDescent="0.35">
      <c r="B3223" t="s">
        <v>119</v>
      </c>
      <c r="C3223" t="s">
        <v>120</v>
      </c>
      <c r="D3223" t="s">
        <v>150</v>
      </c>
      <c r="E3223" t="s">
        <v>121</v>
      </c>
      <c r="L3223" t="s">
        <v>129</v>
      </c>
      <c r="M3223" s="14">
        <v>44378</v>
      </c>
      <c r="N3223" s="14">
        <v>44378</v>
      </c>
      <c r="O3223">
        <v>0</v>
      </c>
      <c r="X3223" t="s">
        <v>119</v>
      </c>
      <c r="Y3223">
        <v>7</v>
      </c>
      <c r="Z3223">
        <v>7</v>
      </c>
      <c r="AA3223">
        <v>2021</v>
      </c>
      <c r="AB3223">
        <v>0</v>
      </c>
      <c r="AC3223" t="s">
        <v>8</v>
      </c>
      <c r="AD3223" t="s">
        <v>8</v>
      </c>
      <c r="AE3223">
        <v>2021</v>
      </c>
      <c r="AF3223">
        <v>2021</v>
      </c>
      <c r="AU3223"/>
    </row>
    <row r="3224" spans="1:47" x14ac:dyDescent="0.35">
      <c r="A3224" t="s">
        <v>166</v>
      </c>
      <c r="C3224" t="s">
        <v>120</v>
      </c>
      <c r="D3224" t="s">
        <v>150</v>
      </c>
      <c r="E3224" t="s">
        <v>121</v>
      </c>
      <c r="L3224" t="s">
        <v>129</v>
      </c>
      <c r="M3224" s="14">
        <v>44378</v>
      </c>
      <c r="N3224" s="14">
        <v>44378</v>
      </c>
      <c r="O3224">
        <v>541166.67000000004</v>
      </c>
      <c r="X3224" t="s">
        <v>83</v>
      </c>
      <c r="Y3224">
        <v>7</v>
      </c>
      <c r="Z3224">
        <v>7</v>
      </c>
      <c r="AA3224">
        <v>2021</v>
      </c>
      <c r="AB3224">
        <v>0</v>
      </c>
      <c r="AC3224" t="s">
        <v>8</v>
      </c>
      <c r="AD3224" t="s">
        <v>8</v>
      </c>
      <c r="AE3224">
        <v>2021</v>
      </c>
      <c r="AF3224">
        <v>2021</v>
      </c>
      <c r="AU3224"/>
    </row>
    <row r="3225" spans="1:47" x14ac:dyDescent="0.35">
      <c r="B3225" t="s">
        <v>157</v>
      </c>
      <c r="C3225" t="s">
        <v>120</v>
      </c>
      <c r="D3225" t="s">
        <v>150</v>
      </c>
      <c r="E3225" t="s">
        <v>121</v>
      </c>
      <c r="L3225" t="s">
        <v>129</v>
      </c>
      <c r="M3225" s="14">
        <v>44378</v>
      </c>
      <c r="N3225" s="14">
        <v>44378</v>
      </c>
      <c r="O3225">
        <v>2099293.2999999998</v>
      </c>
      <c r="X3225" t="s">
        <v>157</v>
      </c>
      <c r="Y3225">
        <v>7</v>
      </c>
      <c r="Z3225">
        <v>7</v>
      </c>
      <c r="AA3225">
        <v>2021</v>
      </c>
      <c r="AB3225">
        <v>0</v>
      </c>
      <c r="AC3225" t="s">
        <v>8</v>
      </c>
      <c r="AD3225" t="s">
        <v>8</v>
      </c>
      <c r="AE3225">
        <v>2021</v>
      </c>
      <c r="AF3225">
        <v>2021</v>
      </c>
      <c r="AU3225"/>
    </row>
    <row r="3226" spans="1:47" x14ac:dyDescent="0.35">
      <c r="B3226" t="s">
        <v>124</v>
      </c>
      <c r="C3226" t="s">
        <v>120</v>
      </c>
      <c r="D3226" t="s">
        <v>150</v>
      </c>
      <c r="E3226" t="s">
        <v>121</v>
      </c>
      <c r="L3226" t="s">
        <v>129</v>
      </c>
      <c r="M3226" s="14">
        <v>44378</v>
      </c>
      <c r="N3226" s="14">
        <v>44378</v>
      </c>
      <c r="O3226">
        <v>287610.94</v>
      </c>
      <c r="X3226" t="s">
        <v>124</v>
      </c>
      <c r="Y3226">
        <v>7</v>
      </c>
      <c r="Z3226">
        <v>7</v>
      </c>
      <c r="AA3226">
        <v>2021</v>
      </c>
      <c r="AB3226">
        <v>0</v>
      </c>
      <c r="AC3226" t="s">
        <v>8</v>
      </c>
      <c r="AD3226" t="s">
        <v>8</v>
      </c>
      <c r="AE3226">
        <v>2021</v>
      </c>
      <c r="AF3226">
        <v>2021</v>
      </c>
      <c r="AU3226"/>
    </row>
    <row r="3227" spans="1:47" x14ac:dyDescent="0.35">
      <c r="A3227" t="s">
        <v>141</v>
      </c>
      <c r="C3227" t="s">
        <v>120</v>
      </c>
      <c r="D3227" t="s">
        <v>150</v>
      </c>
      <c r="E3227" t="s">
        <v>121</v>
      </c>
      <c r="L3227" t="s">
        <v>129</v>
      </c>
      <c r="M3227" s="14">
        <v>44378</v>
      </c>
      <c r="N3227" s="14">
        <v>44378</v>
      </c>
      <c r="O3227">
        <v>0</v>
      </c>
      <c r="X3227" t="s">
        <v>142</v>
      </c>
      <c r="Y3227">
        <v>7</v>
      </c>
      <c r="Z3227">
        <v>7</v>
      </c>
      <c r="AA3227">
        <v>2021</v>
      </c>
      <c r="AB3227">
        <v>0</v>
      </c>
      <c r="AC3227" t="s">
        <v>8</v>
      </c>
      <c r="AD3227" t="s">
        <v>8</v>
      </c>
      <c r="AE3227">
        <v>2021</v>
      </c>
      <c r="AF3227">
        <v>2021</v>
      </c>
      <c r="AU3227"/>
    </row>
    <row r="3228" spans="1:47" x14ac:dyDescent="0.35">
      <c r="A3228" t="s">
        <v>146</v>
      </c>
      <c r="C3228" t="s">
        <v>120</v>
      </c>
      <c r="D3228" t="s">
        <v>150</v>
      </c>
      <c r="E3228" t="s">
        <v>121</v>
      </c>
      <c r="L3228" t="s">
        <v>129</v>
      </c>
      <c r="M3228" s="14">
        <v>44378</v>
      </c>
      <c r="N3228" s="14">
        <v>44378</v>
      </c>
      <c r="O3228">
        <v>0</v>
      </c>
      <c r="X3228" t="s">
        <v>147</v>
      </c>
      <c r="Y3228">
        <v>7</v>
      </c>
      <c r="Z3228">
        <v>7</v>
      </c>
      <c r="AA3228">
        <v>2021</v>
      </c>
      <c r="AB3228">
        <v>0</v>
      </c>
      <c r="AC3228" t="s">
        <v>8</v>
      </c>
      <c r="AD3228" t="s">
        <v>8</v>
      </c>
      <c r="AE3228">
        <v>2021</v>
      </c>
      <c r="AF3228">
        <v>2021</v>
      </c>
      <c r="AU3228"/>
    </row>
    <row r="3229" spans="1:47" x14ac:dyDescent="0.35">
      <c r="A3229" t="s">
        <v>160</v>
      </c>
      <c r="C3229" t="s">
        <v>120</v>
      </c>
      <c r="D3229" t="s">
        <v>159</v>
      </c>
      <c r="E3229" t="s">
        <v>162</v>
      </c>
      <c r="L3229" t="s">
        <v>129</v>
      </c>
      <c r="M3229" s="14">
        <v>44378</v>
      </c>
      <c r="N3229" s="14">
        <v>44378</v>
      </c>
      <c r="O3229">
        <v>360000</v>
      </c>
      <c r="X3229" t="s">
        <v>161</v>
      </c>
      <c r="Y3229">
        <v>7</v>
      </c>
      <c r="Z3229">
        <v>7</v>
      </c>
      <c r="AA3229">
        <v>2021</v>
      </c>
      <c r="AB3229">
        <v>0</v>
      </c>
      <c r="AC3229" t="s">
        <v>8</v>
      </c>
      <c r="AD3229" t="s">
        <v>8</v>
      </c>
      <c r="AE3229">
        <v>2021</v>
      </c>
      <c r="AF3229">
        <v>2021</v>
      </c>
      <c r="AU3229"/>
    </row>
    <row r="3230" spans="1:47" x14ac:dyDescent="0.35">
      <c r="B3230" t="s">
        <v>135</v>
      </c>
      <c r="C3230" t="s">
        <v>120</v>
      </c>
      <c r="D3230" t="s">
        <v>150</v>
      </c>
      <c r="E3230" t="s">
        <v>121</v>
      </c>
      <c r="L3230" t="s">
        <v>129</v>
      </c>
      <c r="M3230" s="14">
        <v>44378</v>
      </c>
      <c r="N3230" s="14">
        <v>44378</v>
      </c>
      <c r="O3230">
        <v>0</v>
      </c>
      <c r="X3230" t="s">
        <v>135</v>
      </c>
      <c r="Y3230">
        <v>7</v>
      </c>
      <c r="Z3230">
        <v>7</v>
      </c>
      <c r="AA3230">
        <v>2021</v>
      </c>
      <c r="AB3230">
        <v>0</v>
      </c>
      <c r="AC3230" t="s">
        <v>8</v>
      </c>
      <c r="AD3230" t="s">
        <v>8</v>
      </c>
      <c r="AE3230">
        <v>2021</v>
      </c>
      <c r="AF3230">
        <v>2021</v>
      </c>
      <c r="AU3230"/>
    </row>
    <row r="3231" spans="1:47" x14ac:dyDescent="0.35">
      <c r="A3231" t="s">
        <v>148</v>
      </c>
      <c r="C3231" t="s">
        <v>120</v>
      </c>
      <c r="D3231" t="s">
        <v>150</v>
      </c>
      <c r="E3231" t="s">
        <v>162</v>
      </c>
      <c r="L3231" t="s">
        <v>129</v>
      </c>
      <c r="M3231" s="14">
        <v>44378</v>
      </c>
      <c r="N3231" s="14">
        <v>44378</v>
      </c>
      <c r="O3231">
        <v>39275296.280000001</v>
      </c>
      <c r="X3231" t="s">
        <v>152</v>
      </c>
      <c r="Y3231">
        <v>7</v>
      </c>
      <c r="Z3231">
        <v>7</v>
      </c>
      <c r="AA3231">
        <v>2021</v>
      </c>
      <c r="AB3231">
        <v>0</v>
      </c>
      <c r="AC3231" t="s">
        <v>8</v>
      </c>
      <c r="AD3231" t="s">
        <v>8</v>
      </c>
      <c r="AE3231">
        <v>2021</v>
      </c>
      <c r="AF3231">
        <v>2021</v>
      </c>
      <c r="AU3231"/>
    </row>
    <row r="3232" spans="1:47" x14ac:dyDescent="0.35">
      <c r="A3232" t="s">
        <v>155</v>
      </c>
      <c r="C3232" t="s">
        <v>120</v>
      </c>
      <c r="D3232" t="s">
        <v>150</v>
      </c>
      <c r="E3232" t="s">
        <v>121</v>
      </c>
      <c r="L3232" t="s">
        <v>129</v>
      </c>
      <c r="M3232" s="14">
        <v>44378</v>
      </c>
      <c r="N3232" s="14">
        <v>44378</v>
      </c>
      <c r="O3232">
        <v>727213.46</v>
      </c>
      <c r="X3232" t="s">
        <v>156</v>
      </c>
      <c r="Y3232">
        <v>7</v>
      </c>
      <c r="Z3232">
        <v>7</v>
      </c>
      <c r="AA3232">
        <v>2021</v>
      </c>
      <c r="AB3232">
        <v>0</v>
      </c>
      <c r="AC3232" t="s">
        <v>8</v>
      </c>
      <c r="AD3232" t="s">
        <v>8</v>
      </c>
      <c r="AE3232">
        <v>2021</v>
      </c>
      <c r="AF3232">
        <v>2021</v>
      </c>
      <c r="AU3232"/>
    </row>
    <row r="3233" spans="1:47" x14ac:dyDescent="0.35">
      <c r="A3233" t="s">
        <v>233</v>
      </c>
      <c r="C3233" t="s">
        <v>120</v>
      </c>
      <c r="D3233" t="s">
        <v>159</v>
      </c>
      <c r="E3233" t="s">
        <v>162</v>
      </c>
      <c r="L3233" t="s">
        <v>129</v>
      </c>
      <c r="M3233" s="14">
        <v>44378</v>
      </c>
      <c r="N3233" s="14">
        <v>44378</v>
      </c>
      <c r="O3233">
        <v>172339.66</v>
      </c>
      <c r="X3233" t="s">
        <v>234</v>
      </c>
      <c r="Y3233">
        <v>7</v>
      </c>
      <c r="Z3233">
        <v>7</v>
      </c>
      <c r="AA3233">
        <v>2021</v>
      </c>
      <c r="AB3233">
        <v>0</v>
      </c>
      <c r="AC3233" t="s">
        <v>8</v>
      </c>
      <c r="AD3233" t="s">
        <v>8</v>
      </c>
      <c r="AE3233">
        <v>2021</v>
      </c>
      <c r="AF3233">
        <v>2021</v>
      </c>
      <c r="AU3233"/>
    </row>
    <row r="3234" spans="1:47" x14ac:dyDescent="0.35">
      <c r="A3234" t="s">
        <v>133</v>
      </c>
      <c r="C3234" t="s">
        <v>120</v>
      </c>
      <c r="D3234" t="s">
        <v>150</v>
      </c>
      <c r="E3234" t="s">
        <v>121</v>
      </c>
      <c r="L3234" t="s">
        <v>129</v>
      </c>
      <c r="M3234" s="14">
        <v>44378</v>
      </c>
      <c r="N3234" s="14">
        <v>44378</v>
      </c>
      <c r="O3234">
        <v>76734.13</v>
      </c>
      <c r="X3234" t="s">
        <v>134</v>
      </c>
      <c r="Y3234">
        <v>7</v>
      </c>
      <c r="Z3234">
        <v>7</v>
      </c>
      <c r="AA3234">
        <v>2021</v>
      </c>
      <c r="AB3234">
        <v>0</v>
      </c>
      <c r="AC3234" t="s">
        <v>8</v>
      </c>
      <c r="AD3234" t="s">
        <v>8</v>
      </c>
      <c r="AE3234">
        <v>2021</v>
      </c>
      <c r="AF3234">
        <v>2021</v>
      </c>
      <c r="AU3234"/>
    </row>
    <row r="3235" spans="1:47" x14ac:dyDescent="0.35">
      <c r="A3235" t="s">
        <v>138</v>
      </c>
      <c r="C3235" t="s">
        <v>120</v>
      </c>
      <c r="D3235" t="s">
        <v>150</v>
      </c>
      <c r="E3235" t="s">
        <v>121</v>
      </c>
      <c r="L3235" t="s">
        <v>129</v>
      </c>
      <c r="M3235" s="14">
        <v>44378</v>
      </c>
      <c r="N3235" s="14">
        <v>44378</v>
      </c>
      <c r="O3235">
        <v>5653560.3600000003</v>
      </c>
      <c r="X3235" t="s">
        <v>139</v>
      </c>
      <c r="Y3235">
        <v>7</v>
      </c>
      <c r="Z3235">
        <v>7</v>
      </c>
      <c r="AA3235">
        <v>2021</v>
      </c>
      <c r="AB3235">
        <v>0</v>
      </c>
      <c r="AC3235" t="s">
        <v>8</v>
      </c>
      <c r="AD3235" t="s">
        <v>8</v>
      </c>
      <c r="AE3235">
        <v>2021</v>
      </c>
      <c r="AF3235">
        <v>2021</v>
      </c>
      <c r="AU3235"/>
    </row>
    <row r="3236" spans="1:47" x14ac:dyDescent="0.35">
      <c r="B3236" t="s">
        <v>140</v>
      </c>
      <c r="C3236" t="s">
        <v>120</v>
      </c>
      <c r="D3236" t="s">
        <v>150</v>
      </c>
      <c r="E3236" t="s">
        <v>121</v>
      </c>
      <c r="L3236" t="s">
        <v>129</v>
      </c>
      <c r="M3236" s="14">
        <v>44378</v>
      </c>
      <c r="N3236" s="14">
        <v>44378</v>
      </c>
      <c r="O3236">
        <v>49750.14</v>
      </c>
      <c r="X3236" t="s">
        <v>140</v>
      </c>
      <c r="Y3236">
        <v>7</v>
      </c>
      <c r="Z3236">
        <v>7</v>
      </c>
      <c r="AA3236">
        <v>2021</v>
      </c>
      <c r="AB3236">
        <v>0</v>
      </c>
      <c r="AC3236" t="s">
        <v>8</v>
      </c>
      <c r="AD3236" t="s">
        <v>8</v>
      </c>
      <c r="AE3236">
        <v>2021</v>
      </c>
      <c r="AF3236">
        <v>2021</v>
      </c>
      <c r="AU3236"/>
    </row>
    <row r="3237" spans="1:47" x14ac:dyDescent="0.35">
      <c r="B3237" t="s">
        <v>137</v>
      </c>
      <c r="C3237" t="s">
        <v>120</v>
      </c>
      <c r="D3237" t="s">
        <v>150</v>
      </c>
      <c r="E3237" t="s">
        <v>121</v>
      </c>
      <c r="L3237" t="s">
        <v>129</v>
      </c>
      <c r="M3237" s="14">
        <v>44378</v>
      </c>
      <c r="N3237" s="14">
        <v>44378</v>
      </c>
      <c r="O3237">
        <v>6330666.6699999999</v>
      </c>
      <c r="X3237" t="s">
        <v>137</v>
      </c>
      <c r="Y3237">
        <v>7</v>
      </c>
      <c r="Z3237">
        <v>7</v>
      </c>
      <c r="AA3237">
        <v>2021</v>
      </c>
      <c r="AB3237">
        <v>0</v>
      </c>
      <c r="AC3237" t="s">
        <v>8</v>
      </c>
      <c r="AD3237" t="s">
        <v>8</v>
      </c>
      <c r="AE3237">
        <v>2021</v>
      </c>
      <c r="AF3237">
        <v>2021</v>
      </c>
      <c r="AU3237"/>
    </row>
    <row r="3238" spans="1:47" x14ac:dyDescent="0.35">
      <c r="A3238" t="s">
        <v>143</v>
      </c>
      <c r="C3238" t="s">
        <v>120</v>
      </c>
      <c r="D3238" t="s">
        <v>150</v>
      </c>
      <c r="E3238" t="s">
        <v>121</v>
      </c>
      <c r="L3238" t="s">
        <v>129</v>
      </c>
      <c r="M3238" s="14">
        <v>44378</v>
      </c>
      <c r="N3238" s="14">
        <v>44378</v>
      </c>
      <c r="O3238">
        <v>-1311954.2400000002</v>
      </c>
      <c r="X3238" t="s">
        <v>144</v>
      </c>
      <c r="Y3238">
        <v>7</v>
      </c>
      <c r="Z3238">
        <v>7</v>
      </c>
      <c r="AA3238">
        <v>2021</v>
      </c>
      <c r="AB3238">
        <v>0</v>
      </c>
      <c r="AC3238" t="s">
        <v>8</v>
      </c>
      <c r="AD3238" t="s">
        <v>8</v>
      </c>
      <c r="AE3238">
        <v>2021</v>
      </c>
      <c r="AF3238">
        <v>2021</v>
      </c>
      <c r="AU3238"/>
    </row>
    <row r="3239" spans="1:47" x14ac:dyDescent="0.35">
      <c r="A3239" t="s">
        <v>143</v>
      </c>
      <c r="C3239" t="s">
        <v>120</v>
      </c>
      <c r="D3239" t="s">
        <v>159</v>
      </c>
      <c r="E3239" t="s">
        <v>121</v>
      </c>
      <c r="L3239" t="s">
        <v>129</v>
      </c>
      <c r="M3239" s="14">
        <v>44378</v>
      </c>
      <c r="N3239" s="14">
        <v>44378</v>
      </c>
      <c r="O3239">
        <v>10915478.050000001</v>
      </c>
      <c r="X3239" t="s">
        <v>144</v>
      </c>
      <c r="Y3239">
        <v>7</v>
      </c>
      <c r="Z3239">
        <v>7</v>
      </c>
      <c r="AA3239">
        <v>2021</v>
      </c>
      <c r="AB3239">
        <v>0</v>
      </c>
      <c r="AC3239" t="s">
        <v>8</v>
      </c>
      <c r="AD3239" t="s">
        <v>8</v>
      </c>
      <c r="AE3239">
        <v>2021</v>
      </c>
      <c r="AF3239">
        <v>2021</v>
      </c>
      <c r="AU3239"/>
    </row>
    <row r="3240" spans="1:47" x14ac:dyDescent="0.35">
      <c r="A3240" t="s">
        <v>145</v>
      </c>
      <c r="C3240" t="s">
        <v>120</v>
      </c>
      <c r="D3240" t="s">
        <v>150</v>
      </c>
      <c r="E3240" t="s">
        <v>121</v>
      </c>
      <c r="L3240" t="s">
        <v>129</v>
      </c>
      <c r="M3240" s="14">
        <v>44378</v>
      </c>
      <c r="N3240" s="14">
        <v>44378</v>
      </c>
      <c r="O3240">
        <v>0</v>
      </c>
      <c r="X3240" t="s">
        <v>144</v>
      </c>
      <c r="Y3240">
        <v>7</v>
      </c>
      <c r="Z3240">
        <v>7</v>
      </c>
      <c r="AA3240">
        <v>2021</v>
      </c>
      <c r="AB3240">
        <v>0</v>
      </c>
      <c r="AC3240" t="s">
        <v>8</v>
      </c>
      <c r="AD3240" t="s">
        <v>8</v>
      </c>
      <c r="AE3240">
        <v>2021</v>
      </c>
      <c r="AF3240">
        <v>2021</v>
      </c>
      <c r="AU3240"/>
    </row>
    <row r="3241" spans="1:47" x14ac:dyDescent="0.35">
      <c r="A3241" t="s">
        <v>172</v>
      </c>
      <c r="C3241" t="s">
        <v>180</v>
      </c>
      <c r="D3241" t="s">
        <v>150</v>
      </c>
      <c r="E3241" t="s">
        <v>121</v>
      </c>
      <c r="L3241" t="s">
        <v>122</v>
      </c>
      <c r="M3241" s="14">
        <v>44378</v>
      </c>
      <c r="N3241" s="14">
        <v>44378</v>
      </c>
      <c r="P3241">
        <v>1004424.04</v>
      </c>
      <c r="X3241" t="s">
        <v>135</v>
      </c>
      <c r="Y3241">
        <v>7</v>
      </c>
      <c r="Z3241">
        <v>7</v>
      </c>
      <c r="AA3241">
        <v>2021</v>
      </c>
      <c r="AB3241">
        <v>0</v>
      </c>
      <c r="AC3241" t="s">
        <v>8</v>
      </c>
      <c r="AD3241" t="s">
        <v>8</v>
      </c>
      <c r="AE3241">
        <v>2021</v>
      </c>
      <c r="AF3241">
        <v>2021</v>
      </c>
      <c r="AU3241"/>
    </row>
    <row r="3242" spans="1:47" x14ac:dyDescent="0.35">
      <c r="A3242" t="s">
        <v>148</v>
      </c>
      <c r="C3242" t="s">
        <v>180</v>
      </c>
      <c r="D3242" t="s">
        <v>150</v>
      </c>
      <c r="E3242" t="s">
        <v>121</v>
      </c>
      <c r="L3242" t="s">
        <v>122</v>
      </c>
      <c r="M3242" s="14">
        <v>44378</v>
      </c>
      <c r="N3242" s="14">
        <v>44378</v>
      </c>
      <c r="P3242">
        <v>68279.179999999993</v>
      </c>
      <c r="X3242" t="s">
        <v>152</v>
      </c>
      <c r="Y3242">
        <v>7</v>
      </c>
      <c r="Z3242">
        <v>7</v>
      </c>
      <c r="AA3242">
        <v>2021</v>
      </c>
      <c r="AB3242">
        <v>0</v>
      </c>
      <c r="AC3242" t="s">
        <v>8</v>
      </c>
      <c r="AD3242" t="s">
        <v>8</v>
      </c>
      <c r="AE3242">
        <v>2021</v>
      </c>
      <c r="AF3242">
        <v>2021</v>
      </c>
      <c r="AU3242"/>
    </row>
    <row r="3243" spans="1:47" x14ac:dyDescent="0.35">
      <c r="A3243" t="s">
        <v>148</v>
      </c>
      <c r="C3243" t="s">
        <v>149</v>
      </c>
      <c r="D3243" t="s">
        <v>150</v>
      </c>
      <c r="E3243" t="s">
        <v>121</v>
      </c>
      <c r="L3243" t="s">
        <v>129</v>
      </c>
      <c r="M3243" s="14">
        <v>44378</v>
      </c>
      <c r="N3243" s="14">
        <v>44378</v>
      </c>
      <c r="O3243">
        <v>369047.62</v>
      </c>
      <c r="X3243" t="s">
        <v>152</v>
      </c>
      <c r="Y3243">
        <v>7</v>
      </c>
      <c r="Z3243">
        <v>7</v>
      </c>
      <c r="AA3243">
        <v>2021</v>
      </c>
      <c r="AB3243">
        <v>0</v>
      </c>
      <c r="AC3243" t="s">
        <v>8</v>
      </c>
      <c r="AD3243" t="s">
        <v>8</v>
      </c>
      <c r="AE3243">
        <v>2021</v>
      </c>
      <c r="AF3243">
        <v>2021</v>
      </c>
      <c r="AU3243"/>
    </row>
    <row r="3244" spans="1:47" x14ac:dyDescent="0.35">
      <c r="A3244" t="s">
        <v>166</v>
      </c>
      <c r="C3244" t="s">
        <v>180</v>
      </c>
      <c r="D3244" t="s">
        <v>150</v>
      </c>
      <c r="E3244" t="s">
        <v>121</v>
      </c>
      <c r="L3244" t="s">
        <v>122</v>
      </c>
      <c r="M3244" s="14">
        <v>44378</v>
      </c>
      <c r="N3244" s="14">
        <v>44378</v>
      </c>
      <c r="P3244">
        <v>33066.21</v>
      </c>
      <c r="X3244" t="s">
        <v>167</v>
      </c>
      <c r="Y3244">
        <v>7</v>
      </c>
      <c r="Z3244">
        <v>7</v>
      </c>
      <c r="AA3244">
        <v>2021</v>
      </c>
      <c r="AB3244">
        <v>0</v>
      </c>
      <c r="AC3244" t="s">
        <v>8</v>
      </c>
      <c r="AD3244" t="s">
        <v>8</v>
      </c>
      <c r="AE3244">
        <v>2021</v>
      </c>
      <c r="AF3244">
        <v>2021</v>
      </c>
      <c r="AU3244"/>
    </row>
    <row r="3245" spans="1:47" x14ac:dyDescent="0.35">
      <c r="A3245" t="s">
        <v>148</v>
      </c>
      <c r="C3245" t="s">
        <v>149</v>
      </c>
      <c r="D3245" t="s">
        <v>150</v>
      </c>
      <c r="E3245" t="s">
        <v>121</v>
      </c>
      <c r="L3245" t="s">
        <v>129</v>
      </c>
      <c r="M3245" s="14">
        <v>44378</v>
      </c>
      <c r="N3245" s="14">
        <v>44378</v>
      </c>
      <c r="O3245">
        <v>34285.71</v>
      </c>
      <c r="X3245" t="s">
        <v>152</v>
      </c>
      <c r="Y3245">
        <v>7</v>
      </c>
      <c r="Z3245">
        <v>7</v>
      </c>
      <c r="AA3245">
        <v>2021</v>
      </c>
      <c r="AB3245">
        <v>0</v>
      </c>
      <c r="AC3245" t="s">
        <v>8</v>
      </c>
      <c r="AD3245" t="s">
        <v>8</v>
      </c>
      <c r="AE3245">
        <v>2021</v>
      </c>
      <c r="AF3245">
        <v>2021</v>
      </c>
      <c r="AU3245"/>
    </row>
    <row r="3246" spans="1:47" x14ac:dyDescent="0.35">
      <c r="A3246" t="s">
        <v>172</v>
      </c>
      <c r="C3246" t="s">
        <v>180</v>
      </c>
      <c r="D3246" t="s">
        <v>150</v>
      </c>
      <c r="E3246" t="s">
        <v>121</v>
      </c>
      <c r="L3246" t="s">
        <v>122</v>
      </c>
      <c r="M3246" s="14">
        <v>44378</v>
      </c>
      <c r="N3246" s="14">
        <v>44378</v>
      </c>
      <c r="P3246">
        <v>1321823.78</v>
      </c>
      <c r="X3246" t="s">
        <v>135</v>
      </c>
      <c r="Y3246">
        <v>7</v>
      </c>
      <c r="Z3246">
        <v>7</v>
      </c>
      <c r="AA3246">
        <v>2021</v>
      </c>
      <c r="AB3246">
        <v>0</v>
      </c>
      <c r="AC3246" t="s">
        <v>8</v>
      </c>
      <c r="AD3246" t="s">
        <v>8</v>
      </c>
      <c r="AE3246">
        <v>2021</v>
      </c>
      <c r="AF3246">
        <v>2021</v>
      </c>
      <c r="AU3246"/>
    </row>
    <row r="3247" spans="1:47" x14ac:dyDescent="0.35">
      <c r="A3247" t="s">
        <v>148</v>
      </c>
      <c r="C3247" t="s">
        <v>180</v>
      </c>
      <c r="D3247" t="s">
        <v>150</v>
      </c>
      <c r="E3247" t="s">
        <v>121</v>
      </c>
      <c r="L3247" t="s">
        <v>122</v>
      </c>
      <c r="M3247" s="14">
        <v>44378</v>
      </c>
      <c r="N3247" s="14">
        <v>44378</v>
      </c>
      <c r="P3247">
        <v>7417.45</v>
      </c>
      <c r="X3247" t="s">
        <v>152</v>
      </c>
      <c r="Y3247">
        <v>7</v>
      </c>
      <c r="Z3247">
        <v>7</v>
      </c>
      <c r="AA3247">
        <v>2021</v>
      </c>
      <c r="AB3247">
        <v>0</v>
      </c>
      <c r="AC3247" t="s">
        <v>8</v>
      </c>
      <c r="AD3247" t="s">
        <v>8</v>
      </c>
      <c r="AE3247">
        <v>2021</v>
      </c>
      <c r="AF3247">
        <v>2021</v>
      </c>
      <c r="AU3247"/>
    </row>
    <row r="3248" spans="1:47" x14ac:dyDescent="0.35">
      <c r="A3248" t="s">
        <v>128</v>
      </c>
      <c r="B3248" t="s">
        <v>119</v>
      </c>
      <c r="C3248" t="s">
        <v>149</v>
      </c>
      <c r="D3248" t="s">
        <v>150</v>
      </c>
      <c r="E3248" t="s">
        <v>121</v>
      </c>
      <c r="L3248" t="s">
        <v>129</v>
      </c>
      <c r="M3248" s="14">
        <v>44378</v>
      </c>
      <c r="N3248" s="14">
        <v>44378</v>
      </c>
      <c r="O3248">
        <v>2190476.19</v>
      </c>
      <c r="X3248" t="s">
        <v>119</v>
      </c>
      <c r="Y3248">
        <v>7</v>
      </c>
      <c r="Z3248">
        <v>7</v>
      </c>
      <c r="AA3248">
        <v>2021</v>
      </c>
      <c r="AB3248">
        <v>0</v>
      </c>
      <c r="AC3248" t="s">
        <v>8</v>
      </c>
      <c r="AD3248" t="s">
        <v>8</v>
      </c>
      <c r="AE3248">
        <v>2021</v>
      </c>
      <c r="AF3248">
        <v>2021</v>
      </c>
      <c r="AU3248"/>
    </row>
    <row r="3249" spans="1:47" x14ac:dyDescent="0.35">
      <c r="A3249" t="s">
        <v>131</v>
      </c>
      <c r="C3249" t="s">
        <v>180</v>
      </c>
      <c r="D3249" t="s">
        <v>150</v>
      </c>
      <c r="E3249" t="s">
        <v>121</v>
      </c>
      <c r="L3249" t="s">
        <v>122</v>
      </c>
      <c r="M3249" s="14">
        <v>44378</v>
      </c>
      <c r="N3249" s="14">
        <v>44378</v>
      </c>
      <c r="P3249">
        <v>129.29</v>
      </c>
      <c r="X3249" t="s">
        <v>132</v>
      </c>
      <c r="Y3249">
        <v>7</v>
      </c>
      <c r="Z3249">
        <v>7</v>
      </c>
      <c r="AA3249">
        <v>2021</v>
      </c>
      <c r="AB3249">
        <v>0</v>
      </c>
      <c r="AC3249" t="s">
        <v>8</v>
      </c>
      <c r="AD3249" t="s">
        <v>8</v>
      </c>
      <c r="AE3249">
        <v>2021</v>
      </c>
      <c r="AF3249">
        <v>2021</v>
      </c>
      <c r="AU3249"/>
    </row>
    <row r="3250" spans="1:47" x14ac:dyDescent="0.35">
      <c r="A3250" t="s">
        <v>123</v>
      </c>
      <c r="C3250" t="s">
        <v>180</v>
      </c>
      <c r="D3250" t="s">
        <v>150</v>
      </c>
      <c r="E3250" t="s">
        <v>121</v>
      </c>
      <c r="L3250" t="s">
        <v>122</v>
      </c>
      <c r="M3250" s="14">
        <v>44378</v>
      </c>
      <c r="N3250" s="14">
        <v>44378</v>
      </c>
      <c r="P3250">
        <v>18622.38</v>
      </c>
      <c r="X3250" t="s">
        <v>124</v>
      </c>
      <c r="Y3250">
        <v>7</v>
      </c>
      <c r="Z3250">
        <v>7</v>
      </c>
      <c r="AA3250">
        <v>2021</v>
      </c>
      <c r="AB3250">
        <v>0</v>
      </c>
      <c r="AC3250" t="s">
        <v>8</v>
      </c>
      <c r="AD3250" t="s">
        <v>8</v>
      </c>
      <c r="AE3250">
        <v>2021</v>
      </c>
      <c r="AF3250">
        <v>2021</v>
      </c>
      <c r="AU3250"/>
    </row>
    <row r="3251" spans="1:47" x14ac:dyDescent="0.35">
      <c r="A3251" t="s">
        <v>123</v>
      </c>
      <c r="C3251" t="s">
        <v>180</v>
      </c>
      <c r="D3251" t="s">
        <v>150</v>
      </c>
      <c r="E3251" t="s">
        <v>121</v>
      </c>
      <c r="L3251" t="s">
        <v>122</v>
      </c>
      <c r="M3251" s="14">
        <v>44378</v>
      </c>
      <c r="N3251" s="14">
        <v>44378</v>
      </c>
      <c r="P3251">
        <v>609486.74</v>
      </c>
      <c r="X3251" t="s">
        <v>124</v>
      </c>
      <c r="Y3251">
        <v>7</v>
      </c>
      <c r="Z3251">
        <v>7</v>
      </c>
      <c r="AA3251">
        <v>2021</v>
      </c>
      <c r="AB3251">
        <v>0</v>
      </c>
      <c r="AC3251" t="s">
        <v>8</v>
      </c>
      <c r="AD3251" t="s">
        <v>8</v>
      </c>
      <c r="AE3251">
        <v>2021</v>
      </c>
      <c r="AF3251">
        <v>2021</v>
      </c>
      <c r="AU3251"/>
    </row>
    <row r="3252" spans="1:47" x14ac:dyDescent="0.35">
      <c r="A3252" t="s">
        <v>143</v>
      </c>
      <c r="C3252" t="s">
        <v>149</v>
      </c>
      <c r="D3252" t="s">
        <v>150</v>
      </c>
      <c r="E3252" t="s">
        <v>121</v>
      </c>
      <c r="L3252" t="s">
        <v>129</v>
      </c>
      <c r="M3252" s="14">
        <v>44378</v>
      </c>
      <c r="N3252" s="14">
        <v>44378</v>
      </c>
      <c r="O3252">
        <v>5656428.5700000003</v>
      </c>
      <c r="X3252" t="s">
        <v>144</v>
      </c>
      <c r="Y3252">
        <v>7</v>
      </c>
      <c r="Z3252">
        <v>7</v>
      </c>
      <c r="AA3252">
        <v>2021</v>
      </c>
      <c r="AB3252">
        <v>0</v>
      </c>
      <c r="AC3252" t="s">
        <v>8</v>
      </c>
      <c r="AD3252" t="s">
        <v>8</v>
      </c>
      <c r="AE3252">
        <v>2021</v>
      </c>
      <c r="AF3252">
        <v>2021</v>
      </c>
      <c r="AU3252"/>
    </row>
    <row r="3253" spans="1:47" x14ac:dyDescent="0.35">
      <c r="A3253" t="s">
        <v>123</v>
      </c>
      <c r="C3253" t="s">
        <v>149</v>
      </c>
      <c r="D3253" t="s">
        <v>150</v>
      </c>
      <c r="E3253" t="s">
        <v>121</v>
      </c>
      <c r="L3253" t="s">
        <v>129</v>
      </c>
      <c r="M3253" s="14">
        <v>44378</v>
      </c>
      <c r="N3253" s="14">
        <v>44378</v>
      </c>
      <c r="O3253">
        <v>54761.9</v>
      </c>
      <c r="X3253" t="s">
        <v>124</v>
      </c>
      <c r="Y3253">
        <v>7</v>
      </c>
      <c r="Z3253">
        <v>7</v>
      </c>
      <c r="AA3253">
        <v>2021</v>
      </c>
      <c r="AB3253">
        <v>0</v>
      </c>
      <c r="AC3253" t="s">
        <v>8</v>
      </c>
      <c r="AD3253" t="s">
        <v>8</v>
      </c>
      <c r="AE3253">
        <v>2021</v>
      </c>
      <c r="AF3253">
        <v>2021</v>
      </c>
      <c r="AU3253"/>
    </row>
    <row r="3254" spans="1:47" x14ac:dyDescent="0.35">
      <c r="A3254" t="s">
        <v>136</v>
      </c>
      <c r="C3254" t="s">
        <v>180</v>
      </c>
      <c r="D3254" t="s">
        <v>150</v>
      </c>
      <c r="E3254" t="s">
        <v>121</v>
      </c>
      <c r="L3254" t="s">
        <v>122</v>
      </c>
      <c r="M3254" s="14">
        <v>44378</v>
      </c>
      <c r="N3254" s="14">
        <v>44378</v>
      </c>
      <c r="P3254">
        <v>2233627.11</v>
      </c>
      <c r="X3254" t="s">
        <v>137</v>
      </c>
      <c r="Y3254">
        <v>7</v>
      </c>
      <c r="Z3254">
        <v>7</v>
      </c>
      <c r="AA3254">
        <v>2021</v>
      </c>
      <c r="AB3254">
        <v>0</v>
      </c>
      <c r="AC3254" t="s">
        <v>8</v>
      </c>
      <c r="AD3254" t="s">
        <v>8</v>
      </c>
      <c r="AE3254">
        <v>2021</v>
      </c>
      <c r="AF3254">
        <v>2021</v>
      </c>
      <c r="AU3254"/>
    </row>
    <row r="3255" spans="1:47" x14ac:dyDescent="0.35">
      <c r="A3255" t="s">
        <v>155</v>
      </c>
      <c r="B3255" t="s">
        <v>157</v>
      </c>
      <c r="C3255" t="s">
        <v>149</v>
      </c>
      <c r="D3255" t="s">
        <v>150</v>
      </c>
      <c r="E3255" t="s">
        <v>121</v>
      </c>
      <c r="L3255" t="s">
        <v>129</v>
      </c>
      <c r="M3255" s="14">
        <v>44378</v>
      </c>
      <c r="N3255" s="14">
        <v>44378</v>
      </c>
      <c r="O3255">
        <v>76428.570000000007</v>
      </c>
      <c r="X3255" t="s">
        <v>157</v>
      </c>
      <c r="Y3255">
        <v>7</v>
      </c>
      <c r="Z3255">
        <v>7</v>
      </c>
      <c r="AA3255">
        <v>2021</v>
      </c>
      <c r="AB3255">
        <v>0</v>
      </c>
      <c r="AC3255" t="s">
        <v>8</v>
      </c>
      <c r="AD3255" t="s">
        <v>8</v>
      </c>
      <c r="AE3255">
        <v>2021</v>
      </c>
      <c r="AF3255">
        <v>2021</v>
      </c>
      <c r="AU3255"/>
    </row>
    <row r="3256" spans="1:47" x14ac:dyDescent="0.35">
      <c r="A3256" t="s">
        <v>148</v>
      </c>
      <c r="C3256" t="s">
        <v>149</v>
      </c>
      <c r="D3256" t="s">
        <v>150</v>
      </c>
      <c r="E3256" t="s">
        <v>121</v>
      </c>
      <c r="L3256" t="s">
        <v>129</v>
      </c>
      <c r="M3256" s="14">
        <v>44378</v>
      </c>
      <c r="N3256" s="14">
        <v>44378</v>
      </c>
      <c r="O3256">
        <v>62380.95</v>
      </c>
      <c r="X3256" t="s">
        <v>152</v>
      </c>
      <c r="Y3256">
        <v>7</v>
      </c>
      <c r="Z3256">
        <v>7</v>
      </c>
      <c r="AA3256">
        <v>2021</v>
      </c>
      <c r="AB3256">
        <v>0</v>
      </c>
      <c r="AC3256" t="s">
        <v>8</v>
      </c>
      <c r="AD3256" t="s">
        <v>8</v>
      </c>
      <c r="AE3256">
        <v>2021</v>
      </c>
      <c r="AF3256">
        <v>2021</v>
      </c>
      <c r="AU3256"/>
    </row>
    <row r="3257" spans="1:47" x14ac:dyDescent="0.35">
      <c r="A3257" t="s">
        <v>175</v>
      </c>
      <c r="C3257" t="s">
        <v>180</v>
      </c>
      <c r="D3257" t="s">
        <v>150</v>
      </c>
      <c r="E3257" t="s">
        <v>121</v>
      </c>
      <c r="L3257" t="s">
        <v>122</v>
      </c>
      <c r="M3257" s="14">
        <v>44378</v>
      </c>
      <c r="N3257" s="14">
        <v>44378</v>
      </c>
      <c r="P3257">
        <v>39362.92</v>
      </c>
      <c r="X3257" t="s">
        <v>119</v>
      </c>
      <c r="Y3257">
        <v>7</v>
      </c>
      <c r="Z3257">
        <v>7</v>
      </c>
      <c r="AA3257">
        <v>2021</v>
      </c>
      <c r="AB3257">
        <v>0</v>
      </c>
      <c r="AC3257" t="s">
        <v>8</v>
      </c>
      <c r="AD3257" t="s">
        <v>8</v>
      </c>
      <c r="AE3257">
        <v>2021</v>
      </c>
      <c r="AF3257">
        <v>2021</v>
      </c>
      <c r="AU3257"/>
    </row>
    <row r="3258" spans="1:47" x14ac:dyDescent="0.35">
      <c r="A3258" t="s">
        <v>153</v>
      </c>
      <c r="C3258" t="s">
        <v>149</v>
      </c>
      <c r="D3258" t="s">
        <v>150</v>
      </c>
      <c r="E3258" t="s">
        <v>121</v>
      </c>
      <c r="L3258" t="s">
        <v>129</v>
      </c>
      <c r="M3258" s="14">
        <v>44378</v>
      </c>
      <c r="N3258" s="14">
        <v>44378</v>
      </c>
      <c r="O3258">
        <v>23.81</v>
      </c>
      <c r="X3258" t="s">
        <v>154</v>
      </c>
      <c r="Y3258">
        <v>7</v>
      </c>
      <c r="Z3258">
        <v>7</v>
      </c>
      <c r="AA3258">
        <v>2021</v>
      </c>
      <c r="AB3258">
        <v>0</v>
      </c>
      <c r="AC3258" t="s">
        <v>8</v>
      </c>
      <c r="AD3258" t="s">
        <v>8</v>
      </c>
      <c r="AE3258">
        <v>2021</v>
      </c>
      <c r="AF3258">
        <v>2021</v>
      </c>
      <c r="AU3258"/>
    </row>
    <row r="3259" spans="1:47" x14ac:dyDescent="0.35">
      <c r="A3259" t="s">
        <v>155</v>
      </c>
      <c r="B3259" t="s">
        <v>135</v>
      </c>
      <c r="C3259" t="s">
        <v>149</v>
      </c>
      <c r="D3259" t="s">
        <v>150</v>
      </c>
      <c r="E3259" t="s">
        <v>121</v>
      </c>
      <c r="L3259" t="s">
        <v>129</v>
      </c>
      <c r="M3259" s="14">
        <v>44378</v>
      </c>
      <c r="N3259" s="14">
        <v>44378</v>
      </c>
      <c r="O3259">
        <v>369285.71</v>
      </c>
      <c r="X3259" t="s">
        <v>135</v>
      </c>
      <c r="Y3259">
        <v>7</v>
      </c>
      <c r="Z3259">
        <v>7</v>
      </c>
      <c r="AA3259">
        <v>2021</v>
      </c>
      <c r="AB3259">
        <v>0</v>
      </c>
      <c r="AC3259" t="s">
        <v>8</v>
      </c>
      <c r="AD3259" t="s">
        <v>8</v>
      </c>
      <c r="AE3259">
        <v>2021</v>
      </c>
      <c r="AF3259">
        <v>2021</v>
      </c>
      <c r="AU3259"/>
    </row>
    <row r="3260" spans="1:47" x14ac:dyDescent="0.35">
      <c r="A3260" t="s">
        <v>174</v>
      </c>
      <c r="C3260" t="s">
        <v>149</v>
      </c>
      <c r="D3260" t="s">
        <v>150</v>
      </c>
      <c r="E3260" t="s">
        <v>121</v>
      </c>
      <c r="L3260" t="s">
        <v>129</v>
      </c>
      <c r="M3260" s="14">
        <v>44378</v>
      </c>
      <c r="N3260" s="14">
        <v>44378</v>
      </c>
      <c r="O3260">
        <v>859523.81</v>
      </c>
      <c r="X3260" t="s">
        <v>157</v>
      </c>
      <c r="Y3260">
        <v>7</v>
      </c>
      <c r="Z3260">
        <v>7</v>
      </c>
      <c r="AA3260">
        <v>2021</v>
      </c>
      <c r="AB3260">
        <v>0</v>
      </c>
      <c r="AC3260" t="s">
        <v>8</v>
      </c>
      <c r="AD3260" t="s">
        <v>8</v>
      </c>
      <c r="AE3260">
        <v>2021</v>
      </c>
      <c r="AF3260">
        <v>2021</v>
      </c>
      <c r="AU3260"/>
    </row>
    <row r="3261" spans="1:47" x14ac:dyDescent="0.35">
      <c r="A3261" t="s">
        <v>145</v>
      </c>
      <c r="C3261" t="s">
        <v>149</v>
      </c>
      <c r="D3261" t="s">
        <v>159</v>
      </c>
      <c r="E3261" t="s">
        <v>121</v>
      </c>
      <c r="J3261" t="s">
        <v>68</v>
      </c>
      <c r="K3261" t="s">
        <v>185</v>
      </c>
      <c r="L3261" t="s">
        <v>122</v>
      </c>
      <c r="M3261" s="14">
        <v>44371</v>
      </c>
      <c r="N3261" s="14">
        <v>44378</v>
      </c>
      <c r="P3261">
        <v>2082.34</v>
      </c>
      <c r="X3261" t="s">
        <v>144</v>
      </c>
      <c r="Y3261">
        <v>6</v>
      </c>
      <c r="Z3261">
        <v>7</v>
      </c>
      <c r="AA3261">
        <v>2021</v>
      </c>
      <c r="AB3261">
        <v>0</v>
      </c>
      <c r="AC3261" t="s">
        <v>8</v>
      </c>
      <c r="AD3261" t="s">
        <v>8</v>
      </c>
      <c r="AE3261">
        <v>2021</v>
      </c>
      <c r="AF3261">
        <v>2021</v>
      </c>
      <c r="AU3261"/>
    </row>
    <row r="3262" spans="1:47" x14ac:dyDescent="0.35">
      <c r="A3262" t="s">
        <v>143</v>
      </c>
      <c r="C3262" t="s">
        <v>149</v>
      </c>
      <c r="D3262" t="s">
        <v>150</v>
      </c>
      <c r="E3262" t="s">
        <v>162</v>
      </c>
      <c r="K3262" t="s">
        <v>185</v>
      </c>
      <c r="L3262" t="s">
        <v>122</v>
      </c>
      <c r="M3262" s="14">
        <v>44378</v>
      </c>
      <c r="N3262" s="14">
        <v>44378</v>
      </c>
      <c r="P3262">
        <v>2082.34</v>
      </c>
      <c r="X3262" t="s">
        <v>144</v>
      </c>
      <c r="Y3262">
        <v>7</v>
      </c>
      <c r="Z3262">
        <v>7</v>
      </c>
      <c r="AA3262">
        <v>2021</v>
      </c>
      <c r="AB3262">
        <v>0</v>
      </c>
      <c r="AC3262" t="s">
        <v>8</v>
      </c>
      <c r="AD3262" t="s">
        <v>8</v>
      </c>
      <c r="AE3262">
        <v>2021</v>
      </c>
      <c r="AF3262">
        <v>2021</v>
      </c>
      <c r="AU3262"/>
    </row>
    <row r="3263" spans="1:47" x14ac:dyDescent="0.35">
      <c r="A3263" t="s">
        <v>138</v>
      </c>
      <c r="C3263" t="s">
        <v>149</v>
      </c>
      <c r="D3263" t="s">
        <v>150</v>
      </c>
      <c r="E3263" t="s">
        <v>162</v>
      </c>
      <c r="L3263" t="s">
        <v>129</v>
      </c>
      <c r="M3263" s="14">
        <v>44378</v>
      </c>
      <c r="N3263" s="14">
        <v>44378</v>
      </c>
      <c r="O3263">
        <v>42771190.479999997</v>
      </c>
      <c r="X3263" t="s">
        <v>139</v>
      </c>
      <c r="Y3263">
        <v>7</v>
      </c>
      <c r="Z3263">
        <v>7</v>
      </c>
      <c r="AA3263">
        <v>2021</v>
      </c>
      <c r="AB3263">
        <v>0</v>
      </c>
      <c r="AC3263" t="s">
        <v>8</v>
      </c>
      <c r="AD3263" t="s">
        <v>8</v>
      </c>
      <c r="AE3263">
        <v>2021</v>
      </c>
      <c r="AF3263">
        <v>2021</v>
      </c>
      <c r="AU3263"/>
    </row>
    <row r="3264" spans="1:47" x14ac:dyDescent="0.35">
      <c r="A3264" t="s">
        <v>130</v>
      </c>
      <c r="C3264" t="s">
        <v>180</v>
      </c>
      <c r="D3264" t="s">
        <v>150</v>
      </c>
      <c r="E3264" t="s">
        <v>121</v>
      </c>
      <c r="L3264" t="s">
        <v>122</v>
      </c>
      <c r="M3264" s="14">
        <v>44378</v>
      </c>
      <c r="N3264" s="14">
        <v>44378</v>
      </c>
      <c r="P3264">
        <v>6768862.4900000002</v>
      </c>
      <c r="X3264" t="s">
        <v>119</v>
      </c>
      <c r="Y3264">
        <v>7</v>
      </c>
      <c r="Z3264">
        <v>7</v>
      </c>
      <c r="AA3264">
        <v>2021</v>
      </c>
      <c r="AB3264">
        <v>0</v>
      </c>
      <c r="AC3264" t="s">
        <v>8</v>
      </c>
      <c r="AD3264" t="s">
        <v>8</v>
      </c>
      <c r="AE3264">
        <v>2021</v>
      </c>
      <c r="AF3264">
        <v>2021</v>
      </c>
      <c r="AU3264"/>
    </row>
    <row r="3265" spans="1:47" x14ac:dyDescent="0.35">
      <c r="A3265" t="s">
        <v>148</v>
      </c>
      <c r="C3265" t="s">
        <v>180</v>
      </c>
      <c r="D3265" t="s">
        <v>150</v>
      </c>
      <c r="E3265" t="s">
        <v>121</v>
      </c>
      <c r="L3265" t="s">
        <v>122</v>
      </c>
      <c r="M3265" s="14">
        <v>44378</v>
      </c>
      <c r="N3265" s="14">
        <v>44378</v>
      </c>
      <c r="P3265">
        <v>349345.9</v>
      </c>
      <c r="X3265" t="s">
        <v>152</v>
      </c>
      <c r="Y3265">
        <v>7</v>
      </c>
      <c r="Z3265">
        <v>7</v>
      </c>
      <c r="AA3265">
        <v>2021</v>
      </c>
      <c r="AB3265">
        <v>0</v>
      </c>
      <c r="AC3265" t="s">
        <v>8</v>
      </c>
      <c r="AD3265" t="s">
        <v>8</v>
      </c>
      <c r="AE3265">
        <v>2021</v>
      </c>
      <c r="AF3265">
        <v>2021</v>
      </c>
      <c r="AU3265"/>
    </row>
    <row r="3266" spans="1:47" x14ac:dyDescent="0.35">
      <c r="A3266" t="s">
        <v>130</v>
      </c>
      <c r="C3266" t="s">
        <v>180</v>
      </c>
      <c r="D3266" t="s">
        <v>150</v>
      </c>
      <c r="E3266" t="s">
        <v>121</v>
      </c>
      <c r="L3266" t="s">
        <v>122</v>
      </c>
      <c r="M3266" s="14">
        <v>44378</v>
      </c>
      <c r="N3266" s="14">
        <v>44378</v>
      </c>
      <c r="P3266">
        <v>121815.33</v>
      </c>
      <c r="X3266" t="s">
        <v>119</v>
      </c>
      <c r="Y3266">
        <v>7</v>
      </c>
      <c r="Z3266">
        <v>7</v>
      </c>
      <c r="AA3266">
        <v>2021</v>
      </c>
      <c r="AB3266">
        <v>0</v>
      </c>
      <c r="AC3266" t="s">
        <v>8</v>
      </c>
      <c r="AD3266" t="s">
        <v>8</v>
      </c>
      <c r="AE3266">
        <v>2021</v>
      </c>
      <c r="AF3266">
        <v>2021</v>
      </c>
      <c r="AU3266"/>
    </row>
    <row r="3267" spans="1:47" x14ac:dyDescent="0.35">
      <c r="A3267" t="s">
        <v>136</v>
      </c>
      <c r="C3267" t="s">
        <v>180</v>
      </c>
      <c r="D3267" t="s">
        <v>150</v>
      </c>
      <c r="E3267" t="s">
        <v>121</v>
      </c>
      <c r="L3267" t="s">
        <v>122</v>
      </c>
      <c r="M3267" s="14">
        <v>44378</v>
      </c>
      <c r="N3267" s="14">
        <v>44378</v>
      </c>
      <c r="P3267">
        <v>9822136.75</v>
      </c>
      <c r="X3267" t="s">
        <v>137</v>
      </c>
      <c r="Y3267">
        <v>7</v>
      </c>
      <c r="Z3267">
        <v>7</v>
      </c>
      <c r="AA3267">
        <v>2021</v>
      </c>
      <c r="AB3267">
        <v>0</v>
      </c>
      <c r="AC3267" t="s">
        <v>8</v>
      </c>
      <c r="AD3267" t="s">
        <v>8</v>
      </c>
      <c r="AE3267">
        <v>2021</v>
      </c>
      <c r="AF3267">
        <v>2021</v>
      </c>
      <c r="AU3267"/>
    </row>
    <row r="3268" spans="1:47" x14ac:dyDescent="0.35">
      <c r="A3268" t="s">
        <v>130</v>
      </c>
      <c r="C3268" t="s">
        <v>180</v>
      </c>
      <c r="D3268" t="s">
        <v>150</v>
      </c>
      <c r="E3268" t="s">
        <v>121</v>
      </c>
      <c r="L3268" t="s">
        <v>122</v>
      </c>
      <c r="M3268" s="14">
        <v>44378</v>
      </c>
      <c r="N3268" s="14">
        <v>44378</v>
      </c>
      <c r="P3268">
        <v>870335.79</v>
      </c>
      <c r="X3268" t="s">
        <v>119</v>
      </c>
      <c r="Y3268">
        <v>7</v>
      </c>
      <c r="Z3268">
        <v>7</v>
      </c>
      <c r="AA3268">
        <v>2021</v>
      </c>
      <c r="AB3268">
        <v>0</v>
      </c>
      <c r="AC3268" t="s">
        <v>8</v>
      </c>
      <c r="AD3268" t="s">
        <v>8</v>
      </c>
      <c r="AE3268">
        <v>2021</v>
      </c>
      <c r="AF3268">
        <v>2021</v>
      </c>
      <c r="AU3268"/>
    </row>
    <row r="3269" spans="1:47" x14ac:dyDescent="0.35">
      <c r="A3269" t="s">
        <v>148</v>
      </c>
      <c r="C3269" t="s">
        <v>180</v>
      </c>
      <c r="D3269" t="s">
        <v>150</v>
      </c>
      <c r="E3269" t="s">
        <v>121</v>
      </c>
      <c r="L3269" t="s">
        <v>122</v>
      </c>
      <c r="M3269" s="14">
        <v>44378</v>
      </c>
      <c r="N3269" s="14">
        <v>44378</v>
      </c>
      <c r="P3269">
        <v>2225767.59</v>
      </c>
      <c r="X3269" t="s">
        <v>152</v>
      </c>
      <c r="Y3269">
        <v>7</v>
      </c>
      <c r="Z3269">
        <v>7</v>
      </c>
      <c r="AA3269">
        <v>2021</v>
      </c>
      <c r="AB3269">
        <v>0</v>
      </c>
      <c r="AC3269" t="s">
        <v>8</v>
      </c>
      <c r="AD3269" t="s">
        <v>8</v>
      </c>
      <c r="AE3269">
        <v>2021</v>
      </c>
      <c r="AF3269">
        <v>2021</v>
      </c>
      <c r="AU3269"/>
    </row>
    <row r="3270" spans="1:47" x14ac:dyDescent="0.35">
      <c r="A3270" t="s">
        <v>133</v>
      </c>
      <c r="C3270" t="s">
        <v>149</v>
      </c>
      <c r="D3270" t="s">
        <v>150</v>
      </c>
      <c r="E3270" t="s">
        <v>121</v>
      </c>
      <c r="L3270" t="s">
        <v>129</v>
      </c>
      <c r="M3270" s="14">
        <v>44378</v>
      </c>
      <c r="N3270" s="14">
        <v>44378</v>
      </c>
      <c r="O3270">
        <v>372706.2</v>
      </c>
      <c r="X3270" t="s">
        <v>134</v>
      </c>
      <c r="Y3270">
        <v>7</v>
      </c>
      <c r="Z3270">
        <v>7</v>
      </c>
      <c r="AA3270">
        <v>2021</v>
      </c>
      <c r="AB3270">
        <v>0</v>
      </c>
      <c r="AC3270" t="s">
        <v>8</v>
      </c>
      <c r="AD3270" t="s">
        <v>8</v>
      </c>
      <c r="AE3270">
        <v>2021</v>
      </c>
      <c r="AF3270">
        <v>2021</v>
      </c>
      <c r="AU3270"/>
    </row>
    <row r="3271" spans="1:47" x14ac:dyDescent="0.35">
      <c r="A3271" t="s">
        <v>174</v>
      </c>
      <c r="C3271" t="s">
        <v>180</v>
      </c>
      <c r="D3271" t="s">
        <v>150</v>
      </c>
      <c r="E3271" t="s">
        <v>121</v>
      </c>
      <c r="L3271" t="s">
        <v>122</v>
      </c>
      <c r="M3271" s="14">
        <v>44378</v>
      </c>
      <c r="N3271" s="14">
        <v>44378</v>
      </c>
      <c r="P3271">
        <v>377892.33</v>
      </c>
      <c r="X3271" t="s">
        <v>157</v>
      </c>
      <c r="Y3271">
        <v>7</v>
      </c>
      <c r="Z3271">
        <v>7</v>
      </c>
      <c r="AA3271">
        <v>2021</v>
      </c>
      <c r="AB3271">
        <v>0</v>
      </c>
      <c r="AC3271" t="s">
        <v>8</v>
      </c>
      <c r="AD3271" t="s">
        <v>8</v>
      </c>
      <c r="AE3271">
        <v>2021</v>
      </c>
      <c r="AF3271">
        <v>2021</v>
      </c>
      <c r="AU3271"/>
    </row>
    <row r="3272" spans="1:47" x14ac:dyDescent="0.35">
      <c r="A3272" t="s">
        <v>130</v>
      </c>
      <c r="C3272" t="s">
        <v>180</v>
      </c>
      <c r="D3272" t="s">
        <v>150</v>
      </c>
      <c r="E3272" t="s">
        <v>121</v>
      </c>
      <c r="L3272" t="s">
        <v>122</v>
      </c>
      <c r="M3272" s="14">
        <v>44378</v>
      </c>
      <c r="N3272" s="14">
        <v>44378</v>
      </c>
      <c r="P3272">
        <v>2845179.14</v>
      </c>
      <c r="X3272" t="s">
        <v>119</v>
      </c>
      <c r="Y3272">
        <v>7</v>
      </c>
      <c r="Z3272">
        <v>7</v>
      </c>
      <c r="AA3272">
        <v>2021</v>
      </c>
      <c r="AB3272">
        <v>0</v>
      </c>
      <c r="AC3272" t="s">
        <v>8</v>
      </c>
      <c r="AD3272" t="s">
        <v>8</v>
      </c>
      <c r="AE3272">
        <v>2021</v>
      </c>
      <c r="AF3272">
        <v>2021</v>
      </c>
      <c r="AU3272"/>
    </row>
    <row r="3273" spans="1:47" x14ac:dyDescent="0.35">
      <c r="A3273" t="s">
        <v>172</v>
      </c>
      <c r="C3273" t="s">
        <v>180</v>
      </c>
      <c r="D3273" t="s">
        <v>150</v>
      </c>
      <c r="E3273" t="s">
        <v>121</v>
      </c>
      <c r="L3273" t="s">
        <v>122</v>
      </c>
      <c r="M3273" s="14">
        <v>44378</v>
      </c>
      <c r="N3273" s="14">
        <v>44378</v>
      </c>
      <c r="P3273">
        <v>118033.41</v>
      </c>
      <c r="X3273" t="s">
        <v>135</v>
      </c>
      <c r="Y3273">
        <v>7</v>
      </c>
      <c r="Z3273">
        <v>7</v>
      </c>
      <c r="AA3273">
        <v>2021</v>
      </c>
      <c r="AB3273">
        <v>0</v>
      </c>
      <c r="AC3273" t="s">
        <v>8</v>
      </c>
      <c r="AD3273" t="s">
        <v>8</v>
      </c>
      <c r="AE3273">
        <v>2021</v>
      </c>
      <c r="AF3273">
        <v>2021</v>
      </c>
      <c r="AU3273"/>
    </row>
    <row r="3274" spans="1:47" x14ac:dyDescent="0.35">
      <c r="A3274" t="s">
        <v>130</v>
      </c>
      <c r="C3274" t="s">
        <v>149</v>
      </c>
      <c r="D3274" t="s">
        <v>150</v>
      </c>
      <c r="E3274" t="s">
        <v>121</v>
      </c>
      <c r="L3274" t="s">
        <v>129</v>
      </c>
      <c r="M3274" s="14">
        <v>44378</v>
      </c>
      <c r="N3274" s="14">
        <v>44378</v>
      </c>
      <c r="O3274">
        <v>10238095.24</v>
      </c>
      <c r="X3274" t="s">
        <v>119</v>
      </c>
      <c r="Y3274">
        <v>7</v>
      </c>
      <c r="Z3274">
        <v>7</v>
      </c>
      <c r="AA3274">
        <v>2021</v>
      </c>
      <c r="AB3274">
        <v>0</v>
      </c>
      <c r="AC3274" t="s">
        <v>8</v>
      </c>
      <c r="AD3274" t="s">
        <v>8</v>
      </c>
      <c r="AE3274">
        <v>2021</v>
      </c>
      <c r="AF3274">
        <v>2021</v>
      </c>
      <c r="AU3274"/>
    </row>
    <row r="3275" spans="1:47" x14ac:dyDescent="0.35">
      <c r="A3275" t="s">
        <v>128</v>
      </c>
      <c r="C3275" t="s">
        <v>149</v>
      </c>
      <c r="D3275" t="s">
        <v>150</v>
      </c>
      <c r="E3275" t="s">
        <v>121</v>
      </c>
      <c r="L3275" t="s">
        <v>129</v>
      </c>
      <c r="M3275" s="14">
        <v>44378</v>
      </c>
      <c r="N3275" s="14">
        <v>44378</v>
      </c>
      <c r="O3275">
        <v>123473.33</v>
      </c>
      <c r="X3275" t="s">
        <v>119</v>
      </c>
      <c r="Y3275">
        <v>7</v>
      </c>
      <c r="Z3275">
        <v>7</v>
      </c>
      <c r="AA3275">
        <v>2021</v>
      </c>
      <c r="AB3275">
        <v>0</v>
      </c>
      <c r="AC3275" t="s">
        <v>8</v>
      </c>
      <c r="AD3275" t="s">
        <v>8</v>
      </c>
      <c r="AE3275">
        <v>2021</v>
      </c>
      <c r="AF3275">
        <v>2021</v>
      </c>
      <c r="AU3275"/>
    </row>
    <row r="3276" spans="1:47" x14ac:dyDescent="0.35">
      <c r="A3276" t="s">
        <v>145</v>
      </c>
      <c r="C3276" t="s">
        <v>149</v>
      </c>
      <c r="D3276" t="s">
        <v>150</v>
      </c>
      <c r="E3276" t="s">
        <v>121</v>
      </c>
      <c r="L3276" t="s">
        <v>129</v>
      </c>
      <c r="M3276" s="14">
        <v>44378</v>
      </c>
      <c r="N3276" s="14">
        <v>44378</v>
      </c>
      <c r="O3276">
        <v>54761.9</v>
      </c>
      <c r="X3276" t="s">
        <v>144</v>
      </c>
      <c r="Y3276">
        <v>7</v>
      </c>
      <c r="Z3276">
        <v>7</v>
      </c>
      <c r="AA3276">
        <v>2021</v>
      </c>
      <c r="AB3276">
        <v>0</v>
      </c>
      <c r="AC3276" t="s">
        <v>8</v>
      </c>
      <c r="AD3276" t="s">
        <v>8</v>
      </c>
      <c r="AE3276">
        <v>2021</v>
      </c>
      <c r="AF3276">
        <v>2021</v>
      </c>
      <c r="AU3276"/>
    </row>
    <row r="3277" spans="1:47" x14ac:dyDescent="0.35">
      <c r="A3277" t="s">
        <v>123</v>
      </c>
      <c r="C3277" t="s">
        <v>149</v>
      </c>
      <c r="D3277" t="s">
        <v>150</v>
      </c>
      <c r="E3277" t="s">
        <v>121</v>
      </c>
      <c r="L3277" t="s">
        <v>129</v>
      </c>
      <c r="M3277" s="14">
        <v>44378</v>
      </c>
      <c r="N3277" s="14">
        <v>44378</v>
      </c>
      <c r="O3277">
        <v>2845336.19</v>
      </c>
      <c r="X3277" t="s">
        <v>124</v>
      </c>
      <c r="Y3277">
        <v>7</v>
      </c>
      <c r="Z3277">
        <v>7</v>
      </c>
      <c r="AA3277">
        <v>2021</v>
      </c>
      <c r="AB3277">
        <v>0</v>
      </c>
      <c r="AC3277" t="s">
        <v>8</v>
      </c>
      <c r="AD3277" t="s">
        <v>8</v>
      </c>
      <c r="AE3277">
        <v>2021</v>
      </c>
      <c r="AF3277">
        <v>2021</v>
      </c>
      <c r="AU3277"/>
    </row>
    <row r="3278" spans="1:47" x14ac:dyDescent="0.35">
      <c r="A3278" t="s">
        <v>125</v>
      </c>
      <c r="C3278" t="s">
        <v>149</v>
      </c>
      <c r="D3278" t="s">
        <v>150</v>
      </c>
      <c r="E3278" t="s">
        <v>121</v>
      </c>
      <c r="L3278" t="s">
        <v>129</v>
      </c>
      <c r="M3278" s="14">
        <v>44378</v>
      </c>
      <c r="N3278" s="14">
        <v>44378</v>
      </c>
      <c r="O3278">
        <v>6268333.3300000001</v>
      </c>
      <c r="X3278" t="s">
        <v>124</v>
      </c>
      <c r="Y3278">
        <v>7</v>
      </c>
      <c r="Z3278">
        <v>7</v>
      </c>
      <c r="AA3278">
        <v>2021</v>
      </c>
      <c r="AB3278">
        <v>0</v>
      </c>
      <c r="AC3278" t="s">
        <v>8</v>
      </c>
      <c r="AD3278" t="s">
        <v>8</v>
      </c>
      <c r="AE3278">
        <v>2021</v>
      </c>
      <c r="AF3278">
        <v>2021</v>
      </c>
      <c r="AU3278"/>
    </row>
    <row r="3279" spans="1:47" x14ac:dyDescent="0.35">
      <c r="A3279" t="s">
        <v>148</v>
      </c>
      <c r="C3279" t="s">
        <v>149</v>
      </c>
      <c r="D3279" t="s">
        <v>150</v>
      </c>
      <c r="E3279" t="s">
        <v>121</v>
      </c>
      <c r="L3279" t="s">
        <v>129</v>
      </c>
      <c r="M3279" s="14">
        <v>44378</v>
      </c>
      <c r="N3279" s="14">
        <v>44378</v>
      </c>
      <c r="O3279">
        <v>10447142.859999999</v>
      </c>
      <c r="X3279" t="s">
        <v>152</v>
      </c>
      <c r="Y3279">
        <v>7</v>
      </c>
      <c r="Z3279">
        <v>7</v>
      </c>
      <c r="AA3279">
        <v>2021</v>
      </c>
      <c r="AB3279">
        <v>0</v>
      </c>
      <c r="AC3279" t="s">
        <v>8</v>
      </c>
      <c r="AD3279" t="s">
        <v>8</v>
      </c>
      <c r="AE3279">
        <v>2021</v>
      </c>
      <c r="AF3279">
        <v>2021</v>
      </c>
      <c r="AU3279"/>
    </row>
    <row r="3280" spans="1:47" x14ac:dyDescent="0.35">
      <c r="A3280" t="s">
        <v>165</v>
      </c>
      <c r="B3280" t="s">
        <v>140</v>
      </c>
      <c r="C3280" t="s">
        <v>149</v>
      </c>
      <c r="D3280" t="s">
        <v>150</v>
      </c>
      <c r="E3280" t="s">
        <v>121</v>
      </c>
      <c r="L3280" t="s">
        <v>129</v>
      </c>
      <c r="M3280" s="14">
        <v>44378</v>
      </c>
      <c r="N3280" s="14">
        <v>44378</v>
      </c>
      <c r="O3280">
        <v>2971151.13</v>
      </c>
      <c r="X3280" t="s">
        <v>140</v>
      </c>
      <c r="Y3280">
        <v>7</v>
      </c>
      <c r="Z3280">
        <v>7</v>
      </c>
      <c r="AA3280">
        <v>2021</v>
      </c>
      <c r="AB3280">
        <v>0</v>
      </c>
      <c r="AC3280" t="s">
        <v>8</v>
      </c>
      <c r="AD3280" t="s">
        <v>8</v>
      </c>
      <c r="AE3280">
        <v>2021</v>
      </c>
      <c r="AF3280">
        <v>2021</v>
      </c>
      <c r="AU3280"/>
    </row>
    <row r="3281" spans="1:47" x14ac:dyDescent="0.35">
      <c r="A3281" t="s">
        <v>125</v>
      </c>
      <c r="C3281" t="s">
        <v>149</v>
      </c>
      <c r="D3281" t="s">
        <v>150</v>
      </c>
      <c r="E3281" t="s">
        <v>121</v>
      </c>
      <c r="L3281" t="s">
        <v>129</v>
      </c>
      <c r="M3281" s="14">
        <v>44378</v>
      </c>
      <c r="N3281" s="14">
        <v>44378</v>
      </c>
      <c r="O3281">
        <v>2261904.7599999998</v>
      </c>
      <c r="X3281" t="s">
        <v>124</v>
      </c>
      <c r="Y3281">
        <v>7</v>
      </c>
      <c r="Z3281">
        <v>7</v>
      </c>
      <c r="AA3281">
        <v>2021</v>
      </c>
      <c r="AB3281">
        <v>0</v>
      </c>
      <c r="AC3281" t="s">
        <v>8</v>
      </c>
      <c r="AD3281" t="s">
        <v>8</v>
      </c>
      <c r="AE3281">
        <v>2021</v>
      </c>
      <c r="AF3281">
        <v>2021</v>
      </c>
      <c r="AU3281"/>
    </row>
    <row r="3282" spans="1:47" x14ac:dyDescent="0.35">
      <c r="A3282" t="s">
        <v>130</v>
      </c>
      <c r="C3282" t="s">
        <v>149</v>
      </c>
      <c r="D3282" t="s">
        <v>159</v>
      </c>
      <c r="E3282" t="s">
        <v>121</v>
      </c>
      <c r="L3282" t="s">
        <v>129</v>
      </c>
      <c r="M3282" s="14">
        <v>44378</v>
      </c>
      <c r="N3282" s="14">
        <v>44378</v>
      </c>
      <c r="O3282">
        <v>500714.29</v>
      </c>
      <c r="X3282" t="s">
        <v>119</v>
      </c>
      <c r="Y3282">
        <v>7</v>
      </c>
      <c r="Z3282">
        <v>7</v>
      </c>
      <c r="AA3282">
        <v>2021</v>
      </c>
      <c r="AB3282">
        <v>0</v>
      </c>
      <c r="AC3282" t="s">
        <v>8</v>
      </c>
      <c r="AD3282" t="s">
        <v>8</v>
      </c>
      <c r="AE3282">
        <v>2021</v>
      </c>
      <c r="AF3282">
        <v>2021</v>
      </c>
      <c r="AU3282"/>
    </row>
    <row r="3283" spans="1:47" x14ac:dyDescent="0.35">
      <c r="A3283" t="s">
        <v>143</v>
      </c>
      <c r="C3283" t="s">
        <v>149</v>
      </c>
      <c r="D3283" t="s">
        <v>150</v>
      </c>
      <c r="E3283" t="s">
        <v>121</v>
      </c>
      <c r="L3283" t="s">
        <v>129</v>
      </c>
      <c r="M3283" s="14">
        <v>44378</v>
      </c>
      <c r="N3283" s="14">
        <v>44378</v>
      </c>
      <c r="O3283">
        <v>9208333.3300000001</v>
      </c>
      <c r="X3283" t="s">
        <v>144</v>
      </c>
      <c r="Y3283">
        <v>7</v>
      </c>
      <c r="Z3283">
        <v>7</v>
      </c>
      <c r="AA3283">
        <v>2021</v>
      </c>
      <c r="AB3283">
        <v>0</v>
      </c>
      <c r="AC3283" t="s">
        <v>8</v>
      </c>
      <c r="AD3283" t="s">
        <v>8</v>
      </c>
      <c r="AE3283">
        <v>2021</v>
      </c>
      <c r="AF3283">
        <v>2021</v>
      </c>
      <c r="AU3283"/>
    </row>
    <row r="3284" spans="1:47" x14ac:dyDescent="0.35">
      <c r="A3284" t="s">
        <v>160</v>
      </c>
      <c r="B3284" t="s">
        <v>35</v>
      </c>
      <c r="C3284" t="s">
        <v>149</v>
      </c>
      <c r="D3284" t="s">
        <v>159</v>
      </c>
      <c r="E3284" t="s">
        <v>162</v>
      </c>
      <c r="G3284" t="s">
        <v>1</v>
      </c>
      <c r="K3284" t="s">
        <v>185</v>
      </c>
      <c r="L3284" t="s">
        <v>122</v>
      </c>
      <c r="M3284" s="14">
        <v>44378</v>
      </c>
      <c r="N3284" s="14">
        <v>44378</v>
      </c>
      <c r="O3284">
        <v>0</v>
      </c>
      <c r="P3284">
        <v>10680.39</v>
      </c>
      <c r="R3284">
        <v>2110672000</v>
      </c>
      <c r="S3284">
        <v>161020000</v>
      </c>
      <c r="V3284" t="s">
        <v>160</v>
      </c>
      <c r="W3284" t="s">
        <v>194</v>
      </c>
      <c r="X3284" t="s">
        <v>161</v>
      </c>
      <c r="Y3284">
        <v>7</v>
      </c>
      <c r="Z3284">
        <v>7</v>
      </c>
      <c r="AA3284">
        <v>2021</v>
      </c>
      <c r="AB3284">
        <v>10680.39</v>
      </c>
      <c r="AC3284" t="s">
        <v>12</v>
      </c>
      <c r="AD3284" t="s">
        <v>72</v>
      </c>
      <c r="AE3284">
        <v>2021</v>
      </c>
      <c r="AF3284">
        <v>2021</v>
      </c>
      <c r="AU3284"/>
    </row>
    <row r="3285" spans="1:47" x14ac:dyDescent="0.35">
      <c r="A3285" t="s">
        <v>160</v>
      </c>
      <c r="B3285" t="s">
        <v>25</v>
      </c>
      <c r="C3285" t="s">
        <v>149</v>
      </c>
      <c r="D3285" t="s">
        <v>159</v>
      </c>
      <c r="E3285" t="s">
        <v>162</v>
      </c>
      <c r="G3285" t="s">
        <v>1</v>
      </c>
      <c r="K3285" t="s">
        <v>185</v>
      </c>
      <c r="L3285" t="s">
        <v>122</v>
      </c>
      <c r="M3285" s="14">
        <v>44379</v>
      </c>
      <c r="N3285" s="14">
        <v>44379</v>
      </c>
      <c r="O3285">
        <v>0</v>
      </c>
      <c r="P3285">
        <v>97.88</v>
      </c>
      <c r="R3285">
        <v>2110672000</v>
      </c>
      <c r="S3285">
        <v>161600000</v>
      </c>
      <c r="V3285" t="s">
        <v>160</v>
      </c>
      <c r="W3285" t="s">
        <v>198</v>
      </c>
      <c r="X3285" t="s">
        <v>161</v>
      </c>
      <c r="Y3285">
        <v>7</v>
      </c>
      <c r="Z3285">
        <v>7</v>
      </c>
      <c r="AA3285">
        <v>2021</v>
      </c>
      <c r="AB3285">
        <v>97.88</v>
      </c>
      <c r="AC3285" t="s">
        <v>12</v>
      </c>
      <c r="AD3285" t="s">
        <v>72</v>
      </c>
      <c r="AE3285">
        <v>2021</v>
      </c>
      <c r="AF3285">
        <v>2021</v>
      </c>
      <c r="AU3285"/>
    </row>
    <row r="3286" spans="1:47" x14ac:dyDescent="0.35">
      <c r="A3286" t="s">
        <v>160</v>
      </c>
      <c r="B3286" t="s">
        <v>26</v>
      </c>
      <c r="C3286" t="s">
        <v>149</v>
      </c>
      <c r="D3286" t="s">
        <v>159</v>
      </c>
      <c r="E3286" t="s">
        <v>162</v>
      </c>
      <c r="G3286" t="s">
        <v>1</v>
      </c>
      <c r="K3286" t="s">
        <v>185</v>
      </c>
      <c r="L3286" t="s">
        <v>122</v>
      </c>
      <c r="M3286" s="14">
        <v>44379</v>
      </c>
      <c r="N3286" s="14">
        <v>44379</v>
      </c>
      <c r="O3286">
        <v>0</v>
      </c>
      <c r="P3286">
        <v>1457.14</v>
      </c>
      <c r="R3286">
        <v>2110672000</v>
      </c>
      <c r="S3286">
        <v>162800000</v>
      </c>
      <c r="V3286" t="s">
        <v>160</v>
      </c>
      <c r="W3286" t="s">
        <v>204</v>
      </c>
      <c r="X3286" t="s">
        <v>161</v>
      </c>
      <c r="Y3286">
        <v>7</v>
      </c>
      <c r="Z3286">
        <v>7</v>
      </c>
      <c r="AA3286">
        <v>2021</v>
      </c>
      <c r="AB3286">
        <v>1457.14</v>
      </c>
      <c r="AC3286" t="s">
        <v>12</v>
      </c>
      <c r="AD3286" t="s">
        <v>72</v>
      </c>
      <c r="AE3286">
        <v>2021</v>
      </c>
      <c r="AF3286">
        <v>2021</v>
      </c>
      <c r="AU3286"/>
    </row>
    <row r="3287" spans="1:47" x14ac:dyDescent="0.35">
      <c r="A3287" t="s">
        <v>133</v>
      </c>
      <c r="B3287" t="s">
        <v>42</v>
      </c>
      <c r="C3287" t="s">
        <v>149</v>
      </c>
      <c r="D3287" t="s">
        <v>150</v>
      </c>
      <c r="E3287" t="s">
        <v>121</v>
      </c>
      <c r="G3287" t="s">
        <v>1</v>
      </c>
      <c r="H3287" t="s">
        <v>206</v>
      </c>
      <c r="K3287" t="s">
        <v>185</v>
      </c>
      <c r="L3287" t="s">
        <v>122</v>
      </c>
      <c r="M3287" s="14">
        <v>44379</v>
      </c>
      <c r="N3287" s="14">
        <v>44379</v>
      </c>
      <c r="O3287">
        <v>0</v>
      </c>
      <c r="P3287">
        <v>-54870.239999999998</v>
      </c>
      <c r="R3287">
        <v>2220120000</v>
      </c>
      <c r="S3287">
        <v>161001000</v>
      </c>
      <c r="V3287" t="s">
        <v>133</v>
      </c>
      <c r="W3287" t="s">
        <v>195</v>
      </c>
      <c r="X3287" t="s">
        <v>134</v>
      </c>
      <c r="Y3287">
        <v>7</v>
      </c>
      <c r="Z3287">
        <v>7</v>
      </c>
      <c r="AA3287">
        <v>2021</v>
      </c>
      <c r="AB3287">
        <v>54870.239999999998</v>
      </c>
      <c r="AC3287" t="s">
        <v>12</v>
      </c>
      <c r="AD3287" t="s">
        <v>248</v>
      </c>
      <c r="AE3287">
        <v>2021</v>
      </c>
      <c r="AF3287">
        <v>2021</v>
      </c>
      <c r="AU3287"/>
    </row>
    <row r="3288" spans="1:47" x14ac:dyDescent="0.35">
      <c r="A3288" t="s">
        <v>133</v>
      </c>
      <c r="B3288" t="s">
        <v>41</v>
      </c>
      <c r="C3288" t="s">
        <v>149</v>
      </c>
      <c r="D3288" t="s">
        <v>150</v>
      </c>
      <c r="E3288" t="s">
        <v>121</v>
      </c>
      <c r="G3288" t="s">
        <v>1</v>
      </c>
      <c r="H3288" t="s">
        <v>206</v>
      </c>
      <c r="K3288" t="s">
        <v>185</v>
      </c>
      <c r="L3288" t="s">
        <v>122</v>
      </c>
      <c r="M3288" s="14">
        <v>44379</v>
      </c>
      <c r="N3288" s="14">
        <v>44379</v>
      </c>
      <c r="O3288">
        <v>0</v>
      </c>
      <c r="P3288">
        <v>-7367.86</v>
      </c>
      <c r="R3288">
        <v>2220110000</v>
      </c>
      <c r="S3288">
        <v>161001000</v>
      </c>
      <c r="V3288" t="s">
        <v>133</v>
      </c>
      <c r="W3288" t="s">
        <v>195</v>
      </c>
      <c r="X3288" t="s">
        <v>134</v>
      </c>
      <c r="Y3288">
        <v>7</v>
      </c>
      <c r="Z3288">
        <v>7</v>
      </c>
      <c r="AA3288">
        <v>2021</v>
      </c>
      <c r="AB3288">
        <v>7367.86</v>
      </c>
      <c r="AC3288" t="s">
        <v>12</v>
      </c>
      <c r="AD3288" t="s">
        <v>248</v>
      </c>
      <c r="AE3288">
        <v>2021</v>
      </c>
      <c r="AF3288">
        <v>2021</v>
      </c>
      <c r="AU3288"/>
    </row>
    <row r="3289" spans="1:47" x14ac:dyDescent="0.35">
      <c r="A3289" t="s">
        <v>193</v>
      </c>
      <c r="B3289" t="s">
        <v>29</v>
      </c>
      <c r="C3289" t="s">
        <v>149</v>
      </c>
      <c r="D3289" t="s">
        <v>159</v>
      </c>
      <c r="E3289" t="s">
        <v>162</v>
      </c>
      <c r="G3289" t="s">
        <v>1</v>
      </c>
      <c r="K3289" t="s">
        <v>185</v>
      </c>
      <c r="L3289" t="s">
        <v>122</v>
      </c>
      <c r="M3289" s="14">
        <v>44379</v>
      </c>
      <c r="N3289" s="14">
        <v>44379</v>
      </c>
      <c r="O3289">
        <v>0</v>
      </c>
      <c r="P3289">
        <v>214.29</v>
      </c>
      <c r="R3289">
        <v>2110700000</v>
      </c>
      <c r="S3289">
        <v>162700000</v>
      </c>
      <c r="V3289" t="s">
        <v>193</v>
      </c>
      <c r="W3289" t="s">
        <v>200</v>
      </c>
      <c r="X3289" t="s">
        <v>161</v>
      </c>
      <c r="Y3289">
        <v>7</v>
      </c>
      <c r="Z3289">
        <v>7</v>
      </c>
      <c r="AA3289">
        <v>2021</v>
      </c>
      <c r="AB3289">
        <v>214.29</v>
      </c>
      <c r="AC3289" t="s">
        <v>12</v>
      </c>
      <c r="AD3289" t="s">
        <v>72</v>
      </c>
      <c r="AE3289">
        <v>2021</v>
      </c>
      <c r="AF3289">
        <v>2021</v>
      </c>
      <c r="AU3289"/>
    </row>
    <row r="3290" spans="1:47" x14ac:dyDescent="0.35">
      <c r="A3290" t="s">
        <v>160</v>
      </c>
      <c r="B3290" t="s">
        <v>25</v>
      </c>
      <c r="C3290" t="s">
        <v>149</v>
      </c>
      <c r="D3290" t="s">
        <v>159</v>
      </c>
      <c r="E3290" t="s">
        <v>162</v>
      </c>
      <c r="G3290" t="s">
        <v>1</v>
      </c>
      <c r="K3290" t="s">
        <v>185</v>
      </c>
      <c r="L3290" t="s">
        <v>122</v>
      </c>
      <c r="M3290" s="14">
        <v>44379</v>
      </c>
      <c r="N3290" s="14">
        <v>44379</v>
      </c>
      <c r="O3290">
        <v>0</v>
      </c>
      <c r="P3290">
        <v>146.94999999999999</v>
      </c>
      <c r="R3290">
        <v>2110672000</v>
      </c>
      <c r="S3290">
        <v>161300000</v>
      </c>
      <c r="V3290" t="s">
        <v>160</v>
      </c>
      <c r="W3290" t="s">
        <v>192</v>
      </c>
      <c r="X3290" t="s">
        <v>161</v>
      </c>
      <c r="Y3290">
        <v>7</v>
      </c>
      <c r="Z3290">
        <v>7</v>
      </c>
      <c r="AA3290">
        <v>2021</v>
      </c>
      <c r="AB3290">
        <v>146.94999999999999</v>
      </c>
      <c r="AC3290" t="s">
        <v>12</v>
      </c>
      <c r="AD3290" t="s">
        <v>72</v>
      </c>
      <c r="AE3290">
        <v>2021</v>
      </c>
      <c r="AF3290">
        <v>2021</v>
      </c>
      <c r="AU3290"/>
    </row>
    <row r="3291" spans="1:47" x14ac:dyDescent="0.35">
      <c r="A3291" t="s">
        <v>160</v>
      </c>
      <c r="B3291" t="s">
        <v>25</v>
      </c>
      <c r="C3291" t="s">
        <v>149</v>
      </c>
      <c r="D3291" t="s">
        <v>159</v>
      </c>
      <c r="E3291" t="s">
        <v>162</v>
      </c>
      <c r="G3291" t="s">
        <v>1</v>
      </c>
      <c r="K3291" t="s">
        <v>185</v>
      </c>
      <c r="L3291" t="s">
        <v>122</v>
      </c>
      <c r="M3291" s="14">
        <v>44379</v>
      </c>
      <c r="N3291" s="14">
        <v>44379</v>
      </c>
      <c r="O3291">
        <v>0</v>
      </c>
      <c r="P3291">
        <v>1428.57</v>
      </c>
      <c r="R3291">
        <v>2110672000</v>
      </c>
      <c r="S3291">
        <v>161300000</v>
      </c>
      <c r="V3291" t="s">
        <v>160</v>
      </c>
      <c r="W3291" t="s">
        <v>192</v>
      </c>
      <c r="X3291" t="s">
        <v>161</v>
      </c>
      <c r="Y3291">
        <v>7</v>
      </c>
      <c r="Z3291">
        <v>7</v>
      </c>
      <c r="AA3291">
        <v>2021</v>
      </c>
      <c r="AB3291">
        <v>1428.57</v>
      </c>
      <c r="AC3291" t="s">
        <v>12</v>
      </c>
      <c r="AD3291" t="s">
        <v>72</v>
      </c>
      <c r="AE3291">
        <v>2021</v>
      </c>
      <c r="AF3291">
        <v>2021</v>
      </c>
      <c r="AU3291"/>
    </row>
    <row r="3292" spans="1:47" x14ac:dyDescent="0.35">
      <c r="A3292" t="s">
        <v>160</v>
      </c>
      <c r="B3292" t="s">
        <v>25</v>
      </c>
      <c r="C3292" t="s">
        <v>149</v>
      </c>
      <c r="D3292" t="s">
        <v>159</v>
      </c>
      <c r="E3292" t="s">
        <v>162</v>
      </c>
      <c r="G3292" t="s">
        <v>1</v>
      </c>
      <c r="K3292" t="s">
        <v>185</v>
      </c>
      <c r="L3292" t="s">
        <v>122</v>
      </c>
      <c r="M3292" s="14">
        <v>44379</v>
      </c>
      <c r="N3292" s="14">
        <v>44379</v>
      </c>
      <c r="O3292">
        <v>0</v>
      </c>
      <c r="P3292">
        <v>765.6</v>
      </c>
      <c r="R3292">
        <v>2110672000</v>
      </c>
      <c r="S3292">
        <v>161300000</v>
      </c>
      <c r="V3292" t="s">
        <v>160</v>
      </c>
      <c r="W3292" t="s">
        <v>192</v>
      </c>
      <c r="X3292" t="s">
        <v>161</v>
      </c>
      <c r="Y3292">
        <v>7</v>
      </c>
      <c r="Z3292">
        <v>7</v>
      </c>
      <c r="AA3292">
        <v>2021</v>
      </c>
      <c r="AB3292">
        <v>765.6</v>
      </c>
      <c r="AC3292" t="s">
        <v>12</v>
      </c>
      <c r="AD3292" t="s">
        <v>72</v>
      </c>
      <c r="AE3292">
        <v>2021</v>
      </c>
      <c r="AF3292">
        <v>2021</v>
      </c>
      <c r="AU3292"/>
    </row>
    <row r="3293" spans="1:47" x14ac:dyDescent="0.35">
      <c r="A3293" t="s">
        <v>188</v>
      </c>
      <c r="B3293" t="s">
        <v>31</v>
      </c>
      <c r="C3293" t="s">
        <v>149</v>
      </c>
      <c r="D3293" t="s">
        <v>159</v>
      </c>
      <c r="E3293" t="s">
        <v>162</v>
      </c>
      <c r="G3293" t="s">
        <v>1</v>
      </c>
      <c r="K3293" t="s">
        <v>185</v>
      </c>
      <c r="L3293" t="s">
        <v>122</v>
      </c>
      <c r="M3293" s="14">
        <v>44379</v>
      </c>
      <c r="N3293" s="14">
        <v>44379</v>
      </c>
      <c r="O3293">
        <v>0</v>
      </c>
      <c r="P3293">
        <v>4.76</v>
      </c>
      <c r="R3293">
        <v>2111070000</v>
      </c>
      <c r="S3293">
        <v>161001000</v>
      </c>
      <c r="V3293" t="s">
        <v>188</v>
      </c>
      <c r="W3293" t="s">
        <v>195</v>
      </c>
      <c r="X3293" t="s">
        <v>190</v>
      </c>
      <c r="Y3293">
        <v>7</v>
      </c>
      <c r="Z3293">
        <v>7</v>
      </c>
      <c r="AA3293">
        <v>2021</v>
      </c>
      <c r="AB3293">
        <v>4.76</v>
      </c>
      <c r="AC3293" t="s">
        <v>12</v>
      </c>
      <c r="AD3293" t="s">
        <v>72</v>
      </c>
      <c r="AE3293">
        <v>2021</v>
      </c>
      <c r="AF3293">
        <v>2021</v>
      </c>
      <c r="AU3293"/>
    </row>
    <row r="3294" spans="1:47" x14ac:dyDescent="0.35">
      <c r="A3294" t="s">
        <v>155</v>
      </c>
      <c r="C3294" t="s">
        <v>149</v>
      </c>
      <c r="D3294" t="s">
        <v>150</v>
      </c>
      <c r="E3294" t="s">
        <v>162</v>
      </c>
      <c r="K3294" t="s">
        <v>185</v>
      </c>
      <c r="L3294" t="s">
        <v>122</v>
      </c>
      <c r="M3294" s="14">
        <v>44379</v>
      </c>
      <c r="N3294" s="14">
        <v>44379</v>
      </c>
      <c r="P3294">
        <v>35631.81</v>
      </c>
      <c r="X3294" t="s">
        <v>156</v>
      </c>
      <c r="Y3294">
        <v>7</v>
      </c>
      <c r="Z3294">
        <v>7</v>
      </c>
      <c r="AA3294">
        <v>2021</v>
      </c>
      <c r="AB3294">
        <v>0</v>
      </c>
      <c r="AC3294" t="s">
        <v>8</v>
      </c>
      <c r="AD3294" t="s">
        <v>8</v>
      </c>
      <c r="AE3294">
        <v>2021</v>
      </c>
      <c r="AF3294">
        <v>2021</v>
      </c>
      <c r="AU3294"/>
    </row>
    <row r="3295" spans="1:47" x14ac:dyDescent="0.35">
      <c r="A3295" t="s">
        <v>126</v>
      </c>
      <c r="C3295" t="s">
        <v>149</v>
      </c>
      <c r="D3295" t="s">
        <v>150</v>
      </c>
      <c r="E3295" t="s">
        <v>121</v>
      </c>
      <c r="J3295" t="s">
        <v>6</v>
      </c>
      <c r="K3295" t="s">
        <v>185</v>
      </c>
      <c r="L3295" t="s">
        <v>122</v>
      </c>
      <c r="M3295" s="14">
        <v>44371</v>
      </c>
      <c r="N3295" s="14">
        <v>44379</v>
      </c>
      <c r="P3295">
        <v>35631.81</v>
      </c>
      <c r="X3295" t="s">
        <v>127</v>
      </c>
      <c r="Y3295">
        <v>6</v>
      </c>
      <c r="Z3295">
        <v>7</v>
      </c>
      <c r="AA3295">
        <v>2021</v>
      </c>
      <c r="AB3295">
        <v>0</v>
      </c>
      <c r="AC3295" t="s">
        <v>8</v>
      </c>
      <c r="AD3295" t="s">
        <v>8</v>
      </c>
      <c r="AE3295">
        <v>2021</v>
      </c>
      <c r="AF3295">
        <v>2021</v>
      </c>
      <c r="AU3295"/>
    </row>
    <row r="3296" spans="1:47" x14ac:dyDescent="0.35">
      <c r="A3296" t="s">
        <v>160</v>
      </c>
      <c r="B3296" t="s">
        <v>25</v>
      </c>
      <c r="C3296" t="s">
        <v>149</v>
      </c>
      <c r="D3296" t="s">
        <v>159</v>
      </c>
      <c r="E3296" t="s">
        <v>162</v>
      </c>
      <c r="G3296" t="s">
        <v>1</v>
      </c>
      <c r="K3296" t="s">
        <v>185</v>
      </c>
      <c r="L3296" t="s">
        <v>122</v>
      </c>
      <c r="M3296" s="14">
        <v>44382</v>
      </c>
      <c r="N3296" s="14">
        <v>44382</v>
      </c>
      <c r="O3296">
        <v>0</v>
      </c>
      <c r="P3296">
        <v>358.64</v>
      </c>
      <c r="R3296">
        <v>2110672000</v>
      </c>
      <c r="S3296">
        <v>161600000</v>
      </c>
      <c r="V3296" t="s">
        <v>160</v>
      </c>
      <c r="W3296" t="s">
        <v>198</v>
      </c>
      <c r="X3296" t="s">
        <v>161</v>
      </c>
      <c r="Y3296">
        <v>7</v>
      </c>
      <c r="Z3296">
        <v>7</v>
      </c>
      <c r="AA3296">
        <v>2021</v>
      </c>
      <c r="AB3296">
        <v>358.64</v>
      </c>
      <c r="AC3296" t="s">
        <v>12</v>
      </c>
      <c r="AD3296" t="s">
        <v>72</v>
      </c>
      <c r="AE3296">
        <v>2021</v>
      </c>
      <c r="AF3296">
        <v>2021</v>
      </c>
      <c r="AU3296"/>
    </row>
    <row r="3297" spans="1:47" x14ac:dyDescent="0.35">
      <c r="A3297" t="s">
        <v>193</v>
      </c>
      <c r="B3297" t="s">
        <v>29</v>
      </c>
      <c r="C3297" t="s">
        <v>149</v>
      </c>
      <c r="D3297" t="s">
        <v>159</v>
      </c>
      <c r="E3297" t="s">
        <v>162</v>
      </c>
      <c r="G3297" t="s">
        <v>1</v>
      </c>
      <c r="K3297" t="s">
        <v>185</v>
      </c>
      <c r="L3297" t="s">
        <v>122</v>
      </c>
      <c r="M3297" s="14">
        <v>44382</v>
      </c>
      <c r="N3297" s="14">
        <v>44382</v>
      </c>
      <c r="O3297">
        <v>0</v>
      </c>
      <c r="P3297">
        <v>23.81</v>
      </c>
      <c r="R3297">
        <v>2110700000</v>
      </c>
      <c r="S3297">
        <v>161900000</v>
      </c>
      <c r="V3297" t="s">
        <v>193</v>
      </c>
      <c r="W3297" t="s">
        <v>199</v>
      </c>
      <c r="X3297" t="s">
        <v>161</v>
      </c>
      <c r="Y3297">
        <v>7</v>
      </c>
      <c r="Z3297">
        <v>7</v>
      </c>
      <c r="AA3297">
        <v>2021</v>
      </c>
      <c r="AB3297">
        <v>23.81</v>
      </c>
      <c r="AC3297" t="s">
        <v>12</v>
      </c>
      <c r="AD3297" t="s">
        <v>72</v>
      </c>
      <c r="AE3297">
        <v>2021</v>
      </c>
      <c r="AF3297">
        <v>2021</v>
      </c>
      <c r="AU3297"/>
    </row>
    <row r="3298" spans="1:47" x14ac:dyDescent="0.35">
      <c r="A3298" t="s">
        <v>160</v>
      </c>
      <c r="B3298" t="s">
        <v>25</v>
      </c>
      <c r="C3298" t="s">
        <v>149</v>
      </c>
      <c r="D3298" t="s">
        <v>159</v>
      </c>
      <c r="E3298" t="s">
        <v>162</v>
      </c>
      <c r="G3298" t="s">
        <v>1</v>
      </c>
      <c r="K3298" t="s">
        <v>185</v>
      </c>
      <c r="L3298" t="s">
        <v>122</v>
      </c>
      <c r="M3298" s="14">
        <v>44382</v>
      </c>
      <c r="N3298" s="14">
        <v>44382</v>
      </c>
      <c r="O3298">
        <v>0</v>
      </c>
      <c r="P3298">
        <v>450.3</v>
      </c>
      <c r="R3298">
        <v>2110672000</v>
      </c>
      <c r="S3298">
        <v>161300000</v>
      </c>
      <c r="V3298" t="s">
        <v>160</v>
      </c>
      <c r="W3298" t="s">
        <v>192</v>
      </c>
      <c r="X3298" t="s">
        <v>161</v>
      </c>
      <c r="Y3298">
        <v>7</v>
      </c>
      <c r="Z3298">
        <v>7</v>
      </c>
      <c r="AA3298">
        <v>2021</v>
      </c>
      <c r="AB3298">
        <v>450.3</v>
      </c>
      <c r="AC3298" t="s">
        <v>12</v>
      </c>
      <c r="AD3298" t="s">
        <v>72</v>
      </c>
      <c r="AE3298">
        <v>2021</v>
      </c>
      <c r="AF3298">
        <v>2021</v>
      </c>
      <c r="AU3298"/>
    </row>
    <row r="3299" spans="1:47" x14ac:dyDescent="0.35">
      <c r="A3299" t="s">
        <v>133</v>
      </c>
      <c r="B3299" t="s">
        <v>41</v>
      </c>
      <c r="C3299" t="s">
        <v>149</v>
      </c>
      <c r="D3299" t="s">
        <v>150</v>
      </c>
      <c r="E3299" t="s">
        <v>121</v>
      </c>
      <c r="G3299" t="s">
        <v>1</v>
      </c>
      <c r="H3299" t="s">
        <v>206</v>
      </c>
      <c r="K3299" t="s">
        <v>185</v>
      </c>
      <c r="L3299" t="s">
        <v>122</v>
      </c>
      <c r="M3299" s="14">
        <v>44382</v>
      </c>
      <c r="N3299" s="14">
        <v>44382</v>
      </c>
      <c r="O3299">
        <v>0</v>
      </c>
      <c r="P3299">
        <v>-829.66</v>
      </c>
      <c r="R3299">
        <v>2220110000</v>
      </c>
      <c r="S3299">
        <v>161001000</v>
      </c>
      <c r="V3299" t="s">
        <v>133</v>
      </c>
      <c r="W3299" t="s">
        <v>195</v>
      </c>
      <c r="X3299" t="s">
        <v>134</v>
      </c>
      <c r="Y3299">
        <v>7</v>
      </c>
      <c r="Z3299">
        <v>7</v>
      </c>
      <c r="AA3299">
        <v>2021</v>
      </c>
      <c r="AB3299">
        <v>829.66</v>
      </c>
      <c r="AC3299" t="s">
        <v>12</v>
      </c>
      <c r="AD3299" t="s">
        <v>248</v>
      </c>
      <c r="AE3299">
        <v>2021</v>
      </c>
      <c r="AF3299">
        <v>2021</v>
      </c>
      <c r="AU3299"/>
    </row>
    <row r="3300" spans="1:47" x14ac:dyDescent="0.35">
      <c r="A3300" t="s">
        <v>160</v>
      </c>
      <c r="B3300" t="s">
        <v>35</v>
      </c>
      <c r="C3300" t="s">
        <v>149</v>
      </c>
      <c r="D3300" t="s">
        <v>159</v>
      </c>
      <c r="E3300" t="s">
        <v>162</v>
      </c>
      <c r="G3300" t="s">
        <v>1</v>
      </c>
      <c r="K3300" t="s">
        <v>185</v>
      </c>
      <c r="L3300" t="s">
        <v>122</v>
      </c>
      <c r="M3300" s="14">
        <v>44382</v>
      </c>
      <c r="N3300" s="14">
        <v>44382</v>
      </c>
      <c r="O3300">
        <v>0</v>
      </c>
      <c r="P3300">
        <v>35549.089999999997</v>
      </c>
      <c r="R3300">
        <v>2110672000</v>
      </c>
      <c r="S3300">
        <v>161020000</v>
      </c>
      <c r="V3300" t="s">
        <v>160</v>
      </c>
      <c r="W3300" t="s">
        <v>194</v>
      </c>
      <c r="X3300" t="s">
        <v>161</v>
      </c>
      <c r="Y3300">
        <v>7</v>
      </c>
      <c r="Z3300">
        <v>7</v>
      </c>
      <c r="AA3300">
        <v>2021</v>
      </c>
      <c r="AB3300">
        <v>35549.089999999997</v>
      </c>
      <c r="AC3300" t="s">
        <v>12</v>
      </c>
      <c r="AD3300" t="s">
        <v>72</v>
      </c>
      <c r="AE3300">
        <v>2021</v>
      </c>
      <c r="AF3300">
        <v>2021</v>
      </c>
      <c r="AU3300"/>
    </row>
    <row r="3301" spans="1:47" x14ac:dyDescent="0.35">
      <c r="A3301" t="s">
        <v>160</v>
      </c>
      <c r="B3301" t="s">
        <v>26</v>
      </c>
      <c r="C3301" t="s">
        <v>149</v>
      </c>
      <c r="D3301" t="s">
        <v>159</v>
      </c>
      <c r="E3301" t="s">
        <v>162</v>
      </c>
      <c r="G3301" t="s">
        <v>1</v>
      </c>
      <c r="K3301" t="s">
        <v>185</v>
      </c>
      <c r="L3301" t="s">
        <v>122</v>
      </c>
      <c r="M3301" s="14">
        <v>44382</v>
      </c>
      <c r="N3301" s="14">
        <v>44382</v>
      </c>
      <c r="O3301">
        <v>0</v>
      </c>
      <c r="P3301">
        <v>248.57</v>
      </c>
      <c r="R3301">
        <v>2110672000</v>
      </c>
      <c r="S3301">
        <v>161011000</v>
      </c>
      <c r="V3301" t="s">
        <v>160</v>
      </c>
      <c r="W3301" t="s">
        <v>231</v>
      </c>
      <c r="X3301" t="s">
        <v>161</v>
      </c>
      <c r="Y3301">
        <v>7</v>
      </c>
      <c r="Z3301">
        <v>7</v>
      </c>
      <c r="AA3301">
        <v>2021</v>
      </c>
      <c r="AB3301">
        <v>248.57</v>
      </c>
      <c r="AC3301" t="s">
        <v>12</v>
      </c>
      <c r="AD3301" t="s">
        <v>72</v>
      </c>
      <c r="AE3301">
        <v>2021</v>
      </c>
      <c r="AF3301">
        <v>2021</v>
      </c>
      <c r="AU3301"/>
    </row>
    <row r="3302" spans="1:47" x14ac:dyDescent="0.35">
      <c r="A3302" t="s">
        <v>160</v>
      </c>
      <c r="B3302" t="s">
        <v>26</v>
      </c>
      <c r="C3302" t="s">
        <v>149</v>
      </c>
      <c r="D3302" t="s">
        <v>159</v>
      </c>
      <c r="E3302" t="s">
        <v>162</v>
      </c>
      <c r="G3302" t="s">
        <v>1</v>
      </c>
      <c r="K3302" t="s">
        <v>185</v>
      </c>
      <c r="L3302" t="s">
        <v>122</v>
      </c>
      <c r="M3302" s="14">
        <v>44383</v>
      </c>
      <c r="N3302" s="14">
        <v>44383</v>
      </c>
      <c r="O3302">
        <v>0</v>
      </c>
      <c r="P3302">
        <v>364.29</v>
      </c>
      <c r="R3302">
        <v>2110672000</v>
      </c>
      <c r="S3302">
        <v>162800000</v>
      </c>
      <c r="V3302" t="s">
        <v>160</v>
      </c>
      <c r="W3302" t="s">
        <v>204</v>
      </c>
      <c r="X3302" t="s">
        <v>161</v>
      </c>
      <c r="Y3302">
        <v>7</v>
      </c>
      <c r="Z3302">
        <v>7</v>
      </c>
      <c r="AA3302">
        <v>2021</v>
      </c>
      <c r="AB3302">
        <v>364.29</v>
      </c>
      <c r="AC3302" t="s">
        <v>12</v>
      </c>
      <c r="AD3302" t="s">
        <v>72</v>
      </c>
      <c r="AE3302">
        <v>2021</v>
      </c>
      <c r="AF3302">
        <v>2021</v>
      </c>
      <c r="AU3302"/>
    </row>
    <row r="3303" spans="1:47" x14ac:dyDescent="0.35">
      <c r="A3303" t="s">
        <v>160</v>
      </c>
      <c r="B3303" t="s">
        <v>25</v>
      </c>
      <c r="C3303" t="s">
        <v>149</v>
      </c>
      <c r="D3303" t="s">
        <v>159</v>
      </c>
      <c r="E3303" t="s">
        <v>162</v>
      </c>
      <c r="G3303" t="s">
        <v>1</v>
      </c>
      <c r="K3303" t="s">
        <v>185</v>
      </c>
      <c r="L3303" t="s">
        <v>122</v>
      </c>
      <c r="M3303" s="14">
        <v>44383</v>
      </c>
      <c r="N3303" s="14">
        <v>44383</v>
      </c>
      <c r="O3303">
        <v>0</v>
      </c>
      <c r="P3303">
        <v>67.260000000000005</v>
      </c>
      <c r="R3303">
        <v>2110672000</v>
      </c>
      <c r="S3303">
        <v>161600000</v>
      </c>
      <c r="V3303" t="s">
        <v>160</v>
      </c>
      <c r="W3303" t="s">
        <v>198</v>
      </c>
      <c r="X3303" t="s">
        <v>161</v>
      </c>
      <c r="Y3303">
        <v>7</v>
      </c>
      <c r="Z3303">
        <v>7</v>
      </c>
      <c r="AA3303">
        <v>2021</v>
      </c>
      <c r="AB3303">
        <v>67.260000000000005</v>
      </c>
      <c r="AC3303" t="s">
        <v>12</v>
      </c>
      <c r="AD3303" t="s">
        <v>72</v>
      </c>
      <c r="AE3303">
        <v>2021</v>
      </c>
      <c r="AF3303">
        <v>2021</v>
      </c>
      <c r="AU3303"/>
    </row>
    <row r="3304" spans="1:47" x14ac:dyDescent="0.35">
      <c r="A3304" t="s">
        <v>188</v>
      </c>
      <c r="B3304" t="s">
        <v>31</v>
      </c>
      <c r="C3304" t="s">
        <v>149</v>
      </c>
      <c r="D3304" t="s">
        <v>159</v>
      </c>
      <c r="E3304" t="s">
        <v>162</v>
      </c>
      <c r="G3304" t="s">
        <v>1</v>
      </c>
      <c r="K3304" t="s">
        <v>185</v>
      </c>
      <c r="L3304" t="s">
        <v>122</v>
      </c>
      <c r="M3304" s="14">
        <v>44383</v>
      </c>
      <c r="N3304" s="14">
        <v>44383</v>
      </c>
      <c r="O3304">
        <v>0</v>
      </c>
      <c r="P3304">
        <v>0.24</v>
      </c>
      <c r="R3304">
        <v>2111070000</v>
      </c>
      <c r="S3304">
        <v>161001000</v>
      </c>
      <c r="V3304" t="s">
        <v>188</v>
      </c>
      <c r="W3304" t="s">
        <v>195</v>
      </c>
      <c r="X3304" t="s">
        <v>190</v>
      </c>
      <c r="Y3304">
        <v>7</v>
      </c>
      <c r="Z3304">
        <v>7</v>
      </c>
      <c r="AA3304">
        <v>2021</v>
      </c>
      <c r="AB3304">
        <v>0.24</v>
      </c>
      <c r="AC3304" t="s">
        <v>12</v>
      </c>
      <c r="AD3304" t="s">
        <v>72</v>
      </c>
      <c r="AE3304">
        <v>2021</v>
      </c>
      <c r="AF3304">
        <v>2021</v>
      </c>
      <c r="AU3304"/>
    </row>
    <row r="3305" spans="1:47" x14ac:dyDescent="0.35">
      <c r="A3305" t="s">
        <v>160</v>
      </c>
      <c r="B3305" t="s">
        <v>25</v>
      </c>
      <c r="C3305" t="s">
        <v>149</v>
      </c>
      <c r="D3305" t="s">
        <v>159</v>
      </c>
      <c r="E3305" t="s">
        <v>162</v>
      </c>
      <c r="G3305" t="s">
        <v>1</v>
      </c>
      <c r="K3305" t="s">
        <v>185</v>
      </c>
      <c r="L3305" t="s">
        <v>122</v>
      </c>
      <c r="M3305" s="14">
        <v>44383</v>
      </c>
      <c r="N3305" s="14">
        <v>44383</v>
      </c>
      <c r="O3305">
        <v>0</v>
      </c>
      <c r="P3305">
        <v>955.07</v>
      </c>
      <c r="R3305">
        <v>2110672000</v>
      </c>
      <c r="S3305">
        <v>161300000</v>
      </c>
      <c r="V3305" t="s">
        <v>160</v>
      </c>
      <c r="W3305" t="s">
        <v>192</v>
      </c>
      <c r="X3305" t="s">
        <v>161</v>
      </c>
      <c r="Y3305">
        <v>7</v>
      </c>
      <c r="Z3305">
        <v>7</v>
      </c>
      <c r="AA3305">
        <v>2021</v>
      </c>
      <c r="AB3305">
        <v>955.07</v>
      </c>
      <c r="AC3305" t="s">
        <v>12</v>
      </c>
      <c r="AD3305" t="s">
        <v>72</v>
      </c>
      <c r="AE3305">
        <v>2021</v>
      </c>
      <c r="AF3305">
        <v>2021</v>
      </c>
      <c r="AU3305"/>
    </row>
    <row r="3306" spans="1:47" x14ac:dyDescent="0.35">
      <c r="A3306" t="s">
        <v>160</v>
      </c>
      <c r="B3306" t="s">
        <v>25</v>
      </c>
      <c r="C3306" t="s">
        <v>149</v>
      </c>
      <c r="D3306" t="s">
        <v>159</v>
      </c>
      <c r="E3306" t="s">
        <v>162</v>
      </c>
      <c r="G3306" t="s">
        <v>1</v>
      </c>
      <c r="K3306" t="s">
        <v>185</v>
      </c>
      <c r="L3306" t="s">
        <v>122</v>
      </c>
      <c r="M3306" s="14">
        <v>44383</v>
      </c>
      <c r="N3306" s="14">
        <v>44383</v>
      </c>
      <c r="O3306">
        <v>0</v>
      </c>
      <c r="P3306">
        <v>167.33</v>
      </c>
      <c r="R3306">
        <v>2110672000</v>
      </c>
      <c r="S3306">
        <v>161300000</v>
      </c>
      <c r="V3306" t="s">
        <v>160</v>
      </c>
      <c r="W3306" t="s">
        <v>192</v>
      </c>
      <c r="X3306" t="s">
        <v>161</v>
      </c>
      <c r="Y3306">
        <v>7</v>
      </c>
      <c r="Z3306">
        <v>7</v>
      </c>
      <c r="AA3306">
        <v>2021</v>
      </c>
      <c r="AB3306">
        <v>167.33</v>
      </c>
      <c r="AC3306" t="s">
        <v>12</v>
      </c>
      <c r="AD3306" t="s">
        <v>72</v>
      </c>
      <c r="AE3306">
        <v>2021</v>
      </c>
      <c r="AF3306">
        <v>2021</v>
      </c>
      <c r="AU3306"/>
    </row>
    <row r="3307" spans="1:47" x14ac:dyDescent="0.35">
      <c r="A3307" t="s">
        <v>133</v>
      </c>
      <c r="B3307" t="s">
        <v>41</v>
      </c>
      <c r="C3307" t="s">
        <v>149</v>
      </c>
      <c r="D3307" t="s">
        <v>150</v>
      </c>
      <c r="E3307" t="s">
        <v>121</v>
      </c>
      <c r="G3307" t="s">
        <v>1</v>
      </c>
      <c r="H3307" t="s">
        <v>206</v>
      </c>
      <c r="K3307" t="s">
        <v>185</v>
      </c>
      <c r="L3307" t="s">
        <v>122</v>
      </c>
      <c r="M3307" s="14">
        <v>44383</v>
      </c>
      <c r="N3307" s="14">
        <v>44383</v>
      </c>
      <c r="O3307">
        <v>0</v>
      </c>
      <c r="P3307">
        <v>-7038.07</v>
      </c>
      <c r="R3307">
        <v>2220110000</v>
      </c>
      <c r="S3307">
        <v>161001000</v>
      </c>
      <c r="V3307" t="s">
        <v>133</v>
      </c>
      <c r="W3307" t="s">
        <v>195</v>
      </c>
      <c r="X3307" t="s">
        <v>134</v>
      </c>
      <c r="Y3307">
        <v>7</v>
      </c>
      <c r="Z3307">
        <v>7</v>
      </c>
      <c r="AA3307">
        <v>2021</v>
      </c>
      <c r="AB3307">
        <v>7038.07</v>
      </c>
      <c r="AC3307" t="s">
        <v>12</v>
      </c>
      <c r="AD3307" t="s">
        <v>248</v>
      </c>
      <c r="AE3307">
        <v>2021</v>
      </c>
      <c r="AF3307">
        <v>2021</v>
      </c>
      <c r="AU3307"/>
    </row>
    <row r="3308" spans="1:47" x14ac:dyDescent="0.35">
      <c r="A3308" t="s">
        <v>133</v>
      </c>
      <c r="B3308" t="s">
        <v>42</v>
      </c>
      <c r="C3308" t="s">
        <v>149</v>
      </c>
      <c r="D3308" t="s">
        <v>150</v>
      </c>
      <c r="E3308" t="s">
        <v>121</v>
      </c>
      <c r="G3308" t="s">
        <v>1</v>
      </c>
      <c r="H3308" t="s">
        <v>206</v>
      </c>
      <c r="K3308" t="s">
        <v>185</v>
      </c>
      <c r="L3308" t="s">
        <v>122</v>
      </c>
      <c r="M3308" s="14">
        <v>44383</v>
      </c>
      <c r="N3308" s="14">
        <v>44383</v>
      </c>
      <c r="O3308">
        <v>0</v>
      </c>
      <c r="P3308">
        <v>-32500</v>
      </c>
      <c r="R3308">
        <v>2220120000</v>
      </c>
      <c r="S3308">
        <v>161001000</v>
      </c>
      <c r="V3308" t="s">
        <v>133</v>
      </c>
      <c r="W3308" t="s">
        <v>195</v>
      </c>
      <c r="X3308" t="s">
        <v>134</v>
      </c>
      <c r="Y3308">
        <v>7</v>
      </c>
      <c r="Z3308">
        <v>7</v>
      </c>
      <c r="AA3308">
        <v>2021</v>
      </c>
      <c r="AB3308">
        <v>32500</v>
      </c>
      <c r="AC3308" t="s">
        <v>12</v>
      </c>
      <c r="AD3308" t="s">
        <v>248</v>
      </c>
      <c r="AE3308">
        <v>2021</v>
      </c>
      <c r="AF3308">
        <v>2021</v>
      </c>
      <c r="AU3308"/>
    </row>
    <row r="3309" spans="1:47" x14ac:dyDescent="0.35">
      <c r="A3309" t="s">
        <v>136</v>
      </c>
      <c r="C3309" t="s">
        <v>149</v>
      </c>
      <c r="D3309" t="s">
        <v>150</v>
      </c>
      <c r="E3309" t="s">
        <v>121</v>
      </c>
      <c r="J3309" t="s">
        <v>6</v>
      </c>
      <c r="K3309" t="s">
        <v>185</v>
      </c>
      <c r="L3309" t="s">
        <v>122</v>
      </c>
      <c r="M3309" s="14">
        <v>44371</v>
      </c>
      <c r="N3309" s="14">
        <v>44383</v>
      </c>
      <c r="P3309">
        <v>4.71</v>
      </c>
      <c r="X3309" t="s">
        <v>137</v>
      </c>
      <c r="Y3309">
        <v>6</v>
      </c>
      <c r="Z3309">
        <v>7</v>
      </c>
      <c r="AA3309">
        <v>2021</v>
      </c>
      <c r="AB3309">
        <v>0</v>
      </c>
      <c r="AC3309" t="s">
        <v>8</v>
      </c>
      <c r="AD3309" t="s">
        <v>8</v>
      </c>
      <c r="AE3309">
        <v>2021</v>
      </c>
      <c r="AF3309">
        <v>2021</v>
      </c>
      <c r="AU3309"/>
    </row>
    <row r="3310" spans="1:47" x14ac:dyDescent="0.35">
      <c r="A3310" t="s">
        <v>166</v>
      </c>
      <c r="C3310" t="s">
        <v>149</v>
      </c>
      <c r="D3310" t="s">
        <v>150</v>
      </c>
      <c r="E3310" t="s">
        <v>162</v>
      </c>
      <c r="K3310" t="s">
        <v>185</v>
      </c>
      <c r="L3310" t="s">
        <v>122</v>
      </c>
      <c r="M3310" s="14">
        <v>44383</v>
      </c>
      <c r="N3310" s="14">
        <v>44383</v>
      </c>
      <c r="P3310">
        <v>4.71</v>
      </c>
      <c r="X3310" t="s">
        <v>167</v>
      </c>
      <c r="Y3310">
        <v>7</v>
      </c>
      <c r="Z3310">
        <v>7</v>
      </c>
      <c r="AA3310">
        <v>2021</v>
      </c>
      <c r="AB3310">
        <v>0</v>
      </c>
      <c r="AC3310" t="s">
        <v>8</v>
      </c>
      <c r="AD3310" t="s">
        <v>8</v>
      </c>
      <c r="AE3310">
        <v>2021</v>
      </c>
      <c r="AF3310">
        <v>2021</v>
      </c>
      <c r="AU3310"/>
    </row>
    <row r="3311" spans="1:47" x14ac:dyDescent="0.35">
      <c r="A3311" t="s">
        <v>160</v>
      </c>
      <c r="B3311" t="s">
        <v>26</v>
      </c>
      <c r="C3311" t="s">
        <v>149</v>
      </c>
      <c r="D3311" t="s">
        <v>159</v>
      </c>
      <c r="E3311" t="s">
        <v>162</v>
      </c>
      <c r="G3311" t="s">
        <v>1</v>
      </c>
      <c r="K3311" t="s">
        <v>185</v>
      </c>
      <c r="L3311" t="s">
        <v>122</v>
      </c>
      <c r="M3311" s="14">
        <v>44383</v>
      </c>
      <c r="N3311" s="14">
        <v>44383</v>
      </c>
      <c r="O3311">
        <v>0</v>
      </c>
      <c r="P3311">
        <v>65770.25</v>
      </c>
      <c r="R3311">
        <v>2110672000</v>
      </c>
      <c r="S3311">
        <v>161016000</v>
      </c>
      <c r="V3311" t="s">
        <v>160</v>
      </c>
      <c r="W3311" t="s">
        <v>201</v>
      </c>
      <c r="X3311" t="s">
        <v>161</v>
      </c>
      <c r="Y3311">
        <v>7</v>
      </c>
      <c r="Z3311">
        <v>7</v>
      </c>
      <c r="AA3311">
        <v>2021</v>
      </c>
      <c r="AB3311">
        <v>65770.25</v>
      </c>
      <c r="AC3311" t="s">
        <v>12</v>
      </c>
      <c r="AD3311" t="s">
        <v>72</v>
      </c>
      <c r="AE3311">
        <v>2021</v>
      </c>
      <c r="AF3311">
        <v>2021</v>
      </c>
      <c r="AU3311"/>
    </row>
    <row r="3312" spans="1:47" x14ac:dyDescent="0.35">
      <c r="A3312" t="s">
        <v>175</v>
      </c>
      <c r="B3312" t="s">
        <v>39</v>
      </c>
      <c r="C3312" t="s">
        <v>149</v>
      </c>
      <c r="D3312" t="s">
        <v>150</v>
      </c>
      <c r="E3312" t="s">
        <v>121</v>
      </c>
      <c r="G3312" t="s">
        <v>1</v>
      </c>
      <c r="H3312" t="s">
        <v>206</v>
      </c>
      <c r="K3312" t="s">
        <v>185</v>
      </c>
      <c r="L3312" t="s">
        <v>122</v>
      </c>
      <c r="M3312" s="14">
        <v>44384</v>
      </c>
      <c r="N3312" s="14">
        <v>44384</v>
      </c>
      <c r="O3312">
        <v>0</v>
      </c>
      <c r="P3312">
        <v>-1530.56</v>
      </c>
      <c r="R3312">
        <v>2221506000</v>
      </c>
      <c r="S3312">
        <v>161026000</v>
      </c>
      <c r="V3312" t="s">
        <v>175</v>
      </c>
      <c r="W3312" t="s">
        <v>216</v>
      </c>
      <c r="X3312" t="s">
        <v>119</v>
      </c>
      <c r="Y3312">
        <v>7</v>
      </c>
      <c r="Z3312">
        <v>7</v>
      </c>
      <c r="AA3312">
        <v>2021</v>
      </c>
      <c r="AB3312">
        <v>1530.56</v>
      </c>
      <c r="AC3312" t="s">
        <v>12</v>
      </c>
      <c r="AD3312" t="s">
        <v>17</v>
      </c>
      <c r="AE3312">
        <v>2021</v>
      </c>
      <c r="AF3312">
        <v>2021</v>
      </c>
      <c r="AU3312"/>
    </row>
    <row r="3313" spans="1:47" x14ac:dyDescent="0.35">
      <c r="A3313" t="s">
        <v>160</v>
      </c>
      <c r="B3313" t="s">
        <v>25</v>
      </c>
      <c r="C3313" t="s">
        <v>149</v>
      </c>
      <c r="D3313" t="s">
        <v>159</v>
      </c>
      <c r="E3313" t="s">
        <v>162</v>
      </c>
      <c r="G3313" t="s">
        <v>1</v>
      </c>
      <c r="K3313" t="s">
        <v>185</v>
      </c>
      <c r="L3313" t="s">
        <v>122</v>
      </c>
      <c r="M3313" s="14">
        <v>44384</v>
      </c>
      <c r="N3313" s="14">
        <v>44384</v>
      </c>
      <c r="O3313">
        <v>0</v>
      </c>
      <c r="P3313">
        <v>166.71</v>
      </c>
      <c r="R3313">
        <v>2110672000</v>
      </c>
      <c r="S3313">
        <v>161600000</v>
      </c>
      <c r="V3313" t="s">
        <v>160</v>
      </c>
      <c r="W3313" t="s">
        <v>198</v>
      </c>
      <c r="X3313" t="s">
        <v>161</v>
      </c>
      <c r="Y3313">
        <v>7</v>
      </c>
      <c r="Z3313">
        <v>7</v>
      </c>
      <c r="AA3313">
        <v>2021</v>
      </c>
      <c r="AB3313">
        <v>166.71</v>
      </c>
      <c r="AC3313" t="s">
        <v>12</v>
      </c>
      <c r="AD3313" t="s">
        <v>72</v>
      </c>
      <c r="AE3313">
        <v>2021</v>
      </c>
      <c r="AF3313">
        <v>2021</v>
      </c>
      <c r="AU3313"/>
    </row>
    <row r="3314" spans="1:47" x14ac:dyDescent="0.35">
      <c r="A3314" t="s">
        <v>160</v>
      </c>
      <c r="B3314" t="s">
        <v>26</v>
      </c>
      <c r="C3314" t="s">
        <v>149</v>
      </c>
      <c r="D3314" t="s">
        <v>159</v>
      </c>
      <c r="E3314" t="s">
        <v>162</v>
      </c>
      <c r="G3314" t="s">
        <v>1</v>
      </c>
      <c r="K3314" t="s">
        <v>185</v>
      </c>
      <c r="L3314" t="s">
        <v>122</v>
      </c>
      <c r="M3314" s="14">
        <v>44384</v>
      </c>
      <c r="N3314" s="14">
        <v>44384</v>
      </c>
      <c r="O3314">
        <v>0</v>
      </c>
      <c r="P3314">
        <v>792.65</v>
      </c>
      <c r="R3314">
        <v>2110672000</v>
      </c>
      <c r="S3314">
        <v>161016000</v>
      </c>
      <c r="V3314" t="s">
        <v>160</v>
      </c>
      <c r="W3314" t="s">
        <v>201</v>
      </c>
      <c r="X3314" t="s">
        <v>161</v>
      </c>
      <c r="Y3314">
        <v>7</v>
      </c>
      <c r="Z3314">
        <v>7</v>
      </c>
      <c r="AA3314">
        <v>2021</v>
      </c>
      <c r="AB3314">
        <v>792.65</v>
      </c>
      <c r="AC3314" t="s">
        <v>12</v>
      </c>
      <c r="AD3314" t="s">
        <v>72</v>
      </c>
      <c r="AE3314">
        <v>2021</v>
      </c>
      <c r="AF3314">
        <v>2021</v>
      </c>
      <c r="AU3314"/>
    </row>
    <row r="3315" spans="1:47" x14ac:dyDescent="0.35">
      <c r="A3315" t="s">
        <v>160</v>
      </c>
      <c r="B3315" t="s">
        <v>35</v>
      </c>
      <c r="C3315" t="s">
        <v>149</v>
      </c>
      <c r="D3315" t="s">
        <v>159</v>
      </c>
      <c r="E3315" t="s">
        <v>162</v>
      </c>
      <c r="G3315" t="s">
        <v>1</v>
      </c>
      <c r="K3315" t="s">
        <v>185</v>
      </c>
      <c r="L3315" t="s">
        <v>122</v>
      </c>
      <c r="M3315" s="14">
        <v>44384</v>
      </c>
      <c r="N3315" s="14">
        <v>44384</v>
      </c>
      <c r="O3315">
        <v>0</v>
      </c>
      <c r="P3315">
        <v>803.96</v>
      </c>
      <c r="R3315">
        <v>2110672000</v>
      </c>
      <c r="S3315">
        <v>161020000</v>
      </c>
      <c r="V3315" t="s">
        <v>160</v>
      </c>
      <c r="W3315" t="s">
        <v>194</v>
      </c>
      <c r="X3315" t="s">
        <v>161</v>
      </c>
      <c r="Y3315">
        <v>7</v>
      </c>
      <c r="Z3315">
        <v>7</v>
      </c>
      <c r="AA3315">
        <v>2021</v>
      </c>
      <c r="AB3315">
        <v>803.96</v>
      </c>
      <c r="AC3315" t="s">
        <v>12</v>
      </c>
      <c r="AD3315" t="s">
        <v>72</v>
      </c>
      <c r="AE3315">
        <v>2021</v>
      </c>
      <c r="AF3315">
        <v>2021</v>
      </c>
      <c r="AU3315"/>
    </row>
    <row r="3316" spans="1:47" x14ac:dyDescent="0.35">
      <c r="A3316" t="s">
        <v>188</v>
      </c>
      <c r="B3316" t="s">
        <v>31</v>
      </c>
      <c r="C3316" t="s">
        <v>149</v>
      </c>
      <c r="D3316" t="s">
        <v>159</v>
      </c>
      <c r="E3316" t="s">
        <v>162</v>
      </c>
      <c r="G3316" t="s">
        <v>1</v>
      </c>
      <c r="K3316" t="s">
        <v>185</v>
      </c>
      <c r="L3316" t="s">
        <v>122</v>
      </c>
      <c r="M3316" s="14">
        <v>44384</v>
      </c>
      <c r="N3316" s="14">
        <v>44384</v>
      </c>
      <c r="O3316">
        <v>0</v>
      </c>
      <c r="P3316">
        <v>7.14</v>
      </c>
      <c r="R3316">
        <v>2111070000</v>
      </c>
      <c r="S3316">
        <v>161001000</v>
      </c>
      <c r="V3316" t="s">
        <v>188</v>
      </c>
      <c r="W3316" t="s">
        <v>195</v>
      </c>
      <c r="X3316" t="s">
        <v>190</v>
      </c>
      <c r="Y3316">
        <v>7</v>
      </c>
      <c r="Z3316">
        <v>7</v>
      </c>
      <c r="AA3316">
        <v>2021</v>
      </c>
      <c r="AB3316">
        <v>7.14</v>
      </c>
      <c r="AC3316" t="s">
        <v>12</v>
      </c>
      <c r="AD3316" t="s">
        <v>72</v>
      </c>
      <c r="AE3316">
        <v>2021</v>
      </c>
      <c r="AF3316">
        <v>2021</v>
      </c>
      <c r="AU3316"/>
    </row>
    <row r="3317" spans="1:47" x14ac:dyDescent="0.35">
      <c r="A3317" t="s">
        <v>160</v>
      </c>
      <c r="B3317" t="s">
        <v>25</v>
      </c>
      <c r="C3317" t="s">
        <v>149</v>
      </c>
      <c r="D3317" t="s">
        <v>159</v>
      </c>
      <c r="E3317" t="s">
        <v>162</v>
      </c>
      <c r="G3317" t="s">
        <v>1</v>
      </c>
      <c r="K3317" t="s">
        <v>185</v>
      </c>
      <c r="L3317" t="s">
        <v>122</v>
      </c>
      <c r="M3317" s="14">
        <v>44384</v>
      </c>
      <c r="N3317" s="14">
        <v>44384</v>
      </c>
      <c r="O3317">
        <v>0</v>
      </c>
      <c r="P3317">
        <v>174.83</v>
      </c>
      <c r="R3317">
        <v>2110672000</v>
      </c>
      <c r="S3317">
        <v>161300000</v>
      </c>
      <c r="V3317" t="s">
        <v>160</v>
      </c>
      <c r="W3317" t="s">
        <v>192</v>
      </c>
      <c r="X3317" t="s">
        <v>161</v>
      </c>
      <c r="Y3317">
        <v>7</v>
      </c>
      <c r="Z3317">
        <v>7</v>
      </c>
      <c r="AA3317">
        <v>2021</v>
      </c>
      <c r="AB3317">
        <v>174.83</v>
      </c>
      <c r="AC3317" t="s">
        <v>12</v>
      </c>
      <c r="AD3317" t="s">
        <v>72</v>
      </c>
      <c r="AE3317">
        <v>2021</v>
      </c>
      <c r="AF3317">
        <v>2021</v>
      </c>
      <c r="AU3317"/>
    </row>
    <row r="3318" spans="1:47" x14ac:dyDescent="0.35">
      <c r="A3318" t="s">
        <v>193</v>
      </c>
      <c r="B3318" t="s">
        <v>29</v>
      </c>
      <c r="C3318" t="s">
        <v>149</v>
      </c>
      <c r="D3318" t="s">
        <v>159</v>
      </c>
      <c r="E3318" t="s">
        <v>162</v>
      </c>
      <c r="G3318" t="s">
        <v>1</v>
      </c>
      <c r="K3318" t="s">
        <v>185</v>
      </c>
      <c r="L3318" t="s">
        <v>122</v>
      </c>
      <c r="M3318" s="14">
        <v>44384</v>
      </c>
      <c r="N3318" s="14">
        <v>44384</v>
      </c>
      <c r="O3318">
        <v>0</v>
      </c>
      <c r="P3318">
        <v>190.48</v>
      </c>
      <c r="R3318">
        <v>2110700000</v>
      </c>
      <c r="S3318">
        <v>161900000</v>
      </c>
      <c r="V3318" t="s">
        <v>193</v>
      </c>
      <c r="W3318" t="s">
        <v>199</v>
      </c>
      <c r="X3318" t="s">
        <v>161</v>
      </c>
      <c r="Y3318">
        <v>7</v>
      </c>
      <c r="Z3318">
        <v>7</v>
      </c>
      <c r="AA3318">
        <v>2021</v>
      </c>
      <c r="AB3318">
        <v>190.48</v>
      </c>
      <c r="AC3318" t="s">
        <v>12</v>
      </c>
      <c r="AD3318" t="s">
        <v>72</v>
      </c>
      <c r="AE3318">
        <v>2021</v>
      </c>
      <c r="AF3318">
        <v>2021</v>
      </c>
      <c r="AU3318"/>
    </row>
    <row r="3319" spans="1:47" x14ac:dyDescent="0.35">
      <c r="A3319" t="s">
        <v>193</v>
      </c>
      <c r="B3319" t="s">
        <v>29</v>
      </c>
      <c r="C3319" t="s">
        <v>149</v>
      </c>
      <c r="D3319" t="s">
        <v>159</v>
      </c>
      <c r="E3319" t="s">
        <v>162</v>
      </c>
      <c r="G3319" t="s">
        <v>1</v>
      </c>
      <c r="K3319" t="s">
        <v>185</v>
      </c>
      <c r="L3319" t="s">
        <v>122</v>
      </c>
      <c r="M3319" s="14">
        <v>44384</v>
      </c>
      <c r="N3319" s="14">
        <v>44384</v>
      </c>
      <c r="O3319">
        <v>0</v>
      </c>
      <c r="P3319">
        <v>45.24</v>
      </c>
      <c r="R3319">
        <v>2110700000</v>
      </c>
      <c r="S3319">
        <v>161900000</v>
      </c>
      <c r="V3319" t="s">
        <v>193</v>
      </c>
      <c r="W3319" t="s">
        <v>199</v>
      </c>
      <c r="X3319" t="s">
        <v>161</v>
      </c>
      <c r="Y3319">
        <v>7</v>
      </c>
      <c r="Z3319">
        <v>7</v>
      </c>
      <c r="AA3319">
        <v>2021</v>
      </c>
      <c r="AB3319">
        <v>45.24</v>
      </c>
      <c r="AC3319" t="s">
        <v>12</v>
      </c>
      <c r="AD3319" t="s">
        <v>72</v>
      </c>
      <c r="AE3319">
        <v>2021</v>
      </c>
      <c r="AF3319">
        <v>2021</v>
      </c>
      <c r="AU3319"/>
    </row>
    <row r="3320" spans="1:47" x14ac:dyDescent="0.35">
      <c r="A3320" t="s">
        <v>193</v>
      </c>
      <c r="B3320" t="s">
        <v>29</v>
      </c>
      <c r="C3320" t="s">
        <v>149</v>
      </c>
      <c r="D3320" t="s">
        <v>159</v>
      </c>
      <c r="E3320" t="s">
        <v>162</v>
      </c>
      <c r="G3320" t="s">
        <v>1</v>
      </c>
      <c r="K3320" t="s">
        <v>185</v>
      </c>
      <c r="L3320" t="s">
        <v>122</v>
      </c>
      <c r="M3320" s="14">
        <v>44384</v>
      </c>
      <c r="N3320" s="14">
        <v>44384</v>
      </c>
      <c r="O3320">
        <v>0</v>
      </c>
      <c r="P3320">
        <v>161.9</v>
      </c>
      <c r="R3320">
        <v>2110700000</v>
      </c>
      <c r="S3320">
        <v>162700000</v>
      </c>
      <c r="V3320" t="s">
        <v>193</v>
      </c>
      <c r="W3320" t="s">
        <v>200</v>
      </c>
      <c r="X3320" t="s">
        <v>161</v>
      </c>
      <c r="Y3320">
        <v>7</v>
      </c>
      <c r="Z3320">
        <v>7</v>
      </c>
      <c r="AA3320">
        <v>2021</v>
      </c>
      <c r="AB3320">
        <v>161.9</v>
      </c>
      <c r="AC3320" t="s">
        <v>12</v>
      </c>
      <c r="AD3320" t="s">
        <v>72</v>
      </c>
      <c r="AE3320">
        <v>2021</v>
      </c>
      <c r="AF3320">
        <v>2021</v>
      </c>
      <c r="AU3320"/>
    </row>
    <row r="3321" spans="1:47" x14ac:dyDescent="0.35">
      <c r="A3321" t="s">
        <v>193</v>
      </c>
      <c r="B3321" t="s">
        <v>29</v>
      </c>
      <c r="C3321" t="s">
        <v>149</v>
      </c>
      <c r="D3321" t="s">
        <v>159</v>
      </c>
      <c r="E3321" t="s">
        <v>162</v>
      </c>
      <c r="G3321" t="s">
        <v>1</v>
      </c>
      <c r="K3321" t="s">
        <v>185</v>
      </c>
      <c r="L3321" t="s">
        <v>122</v>
      </c>
      <c r="M3321" s="14">
        <v>44384</v>
      </c>
      <c r="N3321" s="14">
        <v>44384</v>
      </c>
      <c r="O3321">
        <v>0</v>
      </c>
      <c r="P3321">
        <v>71.430000000000007</v>
      </c>
      <c r="R3321">
        <v>2110700000</v>
      </c>
      <c r="S3321">
        <v>162800000</v>
      </c>
      <c r="V3321" t="s">
        <v>193</v>
      </c>
      <c r="W3321" t="s">
        <v>204</v>
      </c>
      <c r="X3321" t="s">
        <v>161</v>
      </c>
      <c r="Y3321">
        <v>7</v>
      </c>
      <c r="Z3321">
        <v>7</v>
      </c>
      <c r="AA3321">
        <v>2021</v>
      </c>
      <c r="AB3321">
        <v>71.430000000000007</v>
      </c>
      <c r="AC3321" t="s">
        <v>12</v>
      </c>
      <c r="AD3321" t="s">
        <v>72</v>
      </c>
      <c r="AE3321">
        <v>2021</v>
      </c>
      <c r="AF3321">
        <v>2021</v>
      </c>
      <c r="AU3321"/>
    </row>
    <row r="3322" spans="1:47" x14ac:dyDescent="0.35">
      <c r="A3322" t="s">
        <v>160</v>
      </c>
      <c r="B3322" t="s">
        <v>25</v>
      </c>
      <c r="C3322" t="s">
        <v>149</v>
      </c>
      <c r="D3322" t="s">
        <v>159</v>
      </c>
      <c r="E3322" t="s">
        <v>162</v>
      </c>
      <c r="G3322" t="s">
        <v>1</v>
      </c>
      <c r="K3322" t="s">
        <v>185</v>
      </c>
      <c r="L3322" t="s">
        <v>122</v>
      </c>
      <c r="M3322" s="14">
        <v>44384</v>
      </c>
      <c r="N3322" s="14">
        <v>44384</v>
      </c>
      <c r="O3322">
        <v>0</v>
      </c>
      <c r="P3322">
        <v>258.33</v>
      </c>
      <c r="R3322">
        <v>2110672000</v>
      </c>
      <c r="S3322">
        <v>161300000</v>
      </c>
      <c r="V3322" t="s">
        <v>160</v>
      </c>
      <c r="W3322" t="s">
        <v>192</v>
      </c>
      <c r="X3322" t="s">
        <v>161</v>
      </c>
      <c r="Y3322">
        <v>7</v>
      </c>
      <c r="Z3322">
        <v>7</v>
      </c>
      <c r="AA3322">
        <v>2021</v>
      </c>
      <c r="AB3322">
        <v>258.33</v>
      </c>
      <c r="AC3322" t="s">
        <v>12</v>
      </c>
      <c r="AD3322" t="s">
        <v>72</v>
      </c>
      <c r="AE3322">
        <v>2021</v>
      </c>
      <c r="AF3322">
        <v>2021</v>
      </c>
      <c r="AU3322"/>
    </row>
    <row r="3323" spans="1:47" x14ac:dyDescent="0.35">
      <c r="A3323" t="s">
        <v>133</v>
      </c>
      <c r="B3323" t="s">
        <v>41</v>
      </c>
      <c r="C3323" t="s">
        <v>149</v>
      </c>
      <c r="D3323" t="s">
        <v>150</v>
      </c>
      <c r="E3323" t="s">
        <v>121</v>
      </c>
      <c r="G3323" t="s">
        <v>1</v>
      </c>
      <c r="H3323" t="s">
        <v>206</v>
      </c>
      <c r="K3323" t="s">
        <v>185</v>
      </c>
      <c r="L3323" t="s">
        <v>122</v>
      </c>
      <c r="M3323" s="14">
        <v>44384</v>
      </c>
      <c r="N3323" s="14">
        <v>44384</v>
      </c>
      <c r="O3323">
        <v>0</v>
      </c>
      <c r="P3323">
        <v>-206563.95</v>
      </c>
      <c r="R3323">
        <v>2220110000</v>
      </c>
      <c r="S3323">
        <v>161001000</v>
      </c>
      <c r="V3323" t="s">
        <v>133</v>
      </c>
      <c r="W3323" t="s">
        <v>195</v>
      </c>
      <c r="X3323" t="s">
        <v>134</v>
      </c>
      <c r="Y3323">
        <v>7</v>
      </c>
      <c r="Z3323">
        <v>7</v>
      </c>
      <c r="AA3323">
        <v>2021</v>
      </c>
      <c r="AB3323">
        <v>206563.95</v>
      </c>
      <c r="AC3323" t="s">
        <v>12</v>
      </c>
      <c r="AD3323" t="s">
        <v>248</v>
      </c>
      <c r="AE3323">
        <v>2021</v>
      </c>
      <c r="AF3323">
        <v>2021</v>
      </c>
      <c r="AU3323"/>
    </row>
    <row r="3324" spans="1:47" x14ac:dyDescent="0.35">
      <c r="A3324" t="s">
        <v>133</v>
      </c>
      <c r="B3324" t="s">
        <v>42</v>
      </c>
      <c r="C3324" t="s">
        <v>149</v>
      </c>
      <c r="D3324" t="s">
        <v>150</v>
      </c>
      <c r="E3324" t="s">
        <v>121</v>
      </c>
      <c r="G3324" t="s">
        <v>1</v>
      </c>
      <c r="H3324" t="s">
        <v>206</v>
      </c>
      <c r="K3324" t="s">
        <v>185</v>
      </c>
      <c r="L3324" t="s">
        <v>122</v>
      </c>
      <c r="M3324" s="14">
        <v>44384</v>
      </c>
      <c r="N3324" s="14">
        <v>44384</v>
      </c>
      <c r="O3324">
        <v>0</v>
      </c>
      <c r="P3324">
        <v>-264.39999999999998</v>
      </c>
      <c r="R3324">
        <v>2220120000</v>
      </c>
      <c r="S3324">
        <v>161001000</v>
      </c>
      <c r="V3324" t="s">
        <v>133</v>
      </c>
      <c r="W3324" t="s">
        <v>195</v>
      </c>
      <c r="X3324" t="s">
        <v>134</v>
      </c>
      <c r="Y3324">
        <v>7</v>
      </c>
      <c r="Z3324">
        <v>7</v>
      </c>
      <c r="AA3324">
        <v>2021</v>
      </c>
      <c r="AB3324">
        <v>264.39999999999998</v>
      </c>
      <c r="AC3324" t="s">
        <v>12</v>
      </c>
      <c r="AD3324" t="s">
        <v>248</v>
      </c>
      <c r="AE3324">
        <v>2021</v>
      </c>
      <c r="AF3324">
        <v>2021</v>
      </c>
      <c r="AU3324"/>
    </row>
    <row r="3325" spans="1:47" x14ac:dyDescent="0.35">
      <c r="A3325" t="s">
        <v>188</v>
      </c>
      <c r="B3325" t="s">
        <v>31</v>
      </c>
      <c r="C3325" t="s">
        <v>149</v>
      </c>
      <c r="D3325" t="s">
        <v>159</v>
      </c>
      <c r="E3325" t="s">
        <v>162</v>
      </c>
      <c r="G3325" t="s">
        <v>1</v>
      </c>
      <c r="K3325" t="s">
        <v>185</v>
      </c>
      <c r="L3325" t="s">
        <v>122</v>
      </c>
      <c r="M3325" s="14">
        <v>44384</v>
      </c>
      <c r="N3325" s="14">
        <v>44384</v>
      </c>
      <c r="O3325">
        <v>0</v>
      </c>
      <c r="P3325">
        <v>185.55</v>
      </c>
      <c r="R3325">
        <v>2111070000</v>
      </c>
      <c r="S3325">
        <v>161900000</v>
      </c>
      <c r="V3325" t="s">
        <v>188</v>
      </c>
      <c r="W3325" t="s">
        <v>199</v>
      </c>
      <c r="X3325" t="s">
        <v>190</v>
      </c>
      <c r="Y3325">
        <v>7</v>
      </c>
      <c r="Z3325">
        <v>7</v>
      </c>
      <c r="AA3325">
        <v>2021</v>
      </c>
      <c r="AB3325">
        <v>185.55</v>
      </c>
      <c r="AC3325" t="s">
        <v>12</v>
      </c>
      <c r="AD3325" t="s">
        <v>72</v>
      </c>
      <c r="AE3325">
        <v>2021</v>
      </c>
      <c r="AF3325">
        <v>2021</v>
      </c>
      <c r="AU3325"/>
    </row>
    <row r="3326" spans="1:47" x14ac:dyDescent="0.35">
      <c r="A3326" t="s">
        <v>123</v>
      </c>
      <c r="B3326" t="s">
        <v>47</v>
      </c>
      <c r="C3326" t="s">
        <v>149</v>
      </c>
      <c r="D3326" t="s">
        <v>150</v>
      </c>
      <c r="E3326" t="s">
        <v>121</v>
      </c>
      <c r="G3326" t="s">
        <v>1</v>
      </c>
      <c r="H3326" t="s">
        <v>206</v>
      </c>
      <c r="K3326" t="s">
        <v>185</v>
      </c>
      <c r="L3326" t="s">
        <v>122</v>
      </c>
      <c r="M3326" s="14">
        <v>44384</v>
      </c>
      <c r="N3326" s="14">
        <v>44384</v>
      </c>
      <c r="O3326">
        <v>0</v>
      </c>
      <c r="P3326">
        <v>-71785.710000000006</v>
      </c>
      <c r="R3326">
        <v>2220913000</v>
      </c>
      <c r="S3326">
        <v>161001000</v>
      </c>
      <c r="V3326" t="s">
        <v>123</v>
      </c>
      <c r="W3326" t="s">
        <v>195</v>
      </c>
      <c r="X3326" t="s">
        <v>124</v>
      </c>
      <c r="Y3326">
        <v>7</v>
      </c>
      <c r="Z3326">
        <v>7</v>
      </c>
      <c r="AA3326">
        <v>2021</v>
      </c>
      <c r="AB3326">
        <v>71785.710000000006</v>
      </c>
      <c r="AC3326" t="s">
        <v>12</v>
      </c>
      <c r="AD3326" t="s">
        <v>17</v>
      </c>
      <c r="AE3326">
        <v>2021</v>
      </c>
      <c r="AF3326">
        <v>2021</v>
      </c>
      <c r="AU3326"/>
    </row>
    <row r="3327" spans="1:47" x14ac:dyDescent="0.35">
      <c r="A3327" t="s">
        <v>130</v>
      </c>
      <c r="B3327" t="s">
        <v>54</v>
      </c>
      <c r="C3327" t="s">
        <v>149</v>
      </c>
      <c r="D3327" t="s">
        <v>150</v>
      </c>
      <c r="E3327" t="s">
        <v>121</v>
      </c>
      <c r="G3327" t="s">
        <v>1</v>
      </c>
      <c r="H3327" t="s">
        <v>206</v>
      </c>
      <c r="K3327" t="s">
        <v>185</v>
      </c>
      <c r="L3327" t="s">
        <v>122</v>
      </c>
      <c r="M3327" s="14">
        <v>44384</v>
      </c>
      <c r="N3327" s="14">
        <v>44384</v>
      </c>
      <c r="O3327">
        <v>0</v>
      </c>
      <c r="P3327">
        <v>-138.1</v>
      </c>
      <c r="R3327">
        <v>2221517110</v>
      </c>
      <c r="S3327">
        <v>161001000</v>
      </c>
      <c r="V3327" t="s">
        <v>130</v>
      </c>
      <c r="W3327" t="s">
        <v>195</v>
      </c>
      <c r="X3327" t="s">
        <v>119</v>
      </c>
      <c r="Y3327">
        <v>7</v>
      </c>
      <c r="Z3327">
        <v>7</v>
      </c>
      <c r="AA3327">
        <v>2021</v>
      </c>
      <c r="AB3327">
        <v>138.1</v>
      </c>
      <c r="AC3327" t="s">
        <v>12</v>
      </c>
      <c r="AD3327" t="s">
        <v>17</v>
      </c>
      <c r="AE3327">
        <v>2021</v>
      </c>
      <c r="AF3327">
        <v>2021</v>
      </c>
      <c r="AU3327"/>
    </row>
    <row r="3328" spans="1:47" x14ac:dyDescent="0.35">
      <c r="A3328" t="s">
        <v>118</v>
      </c>
      <c r="B3328" t="s">
        <v>46</v>
      </c>
      <c r="C3328" t="s">
        <v>149</v>
      </c>
      <c r="D3328" t="s">
        <v>150</v>
      </c>
      <c r="E3328" t="s">
        <v>121</v>
      </c>
      <c r="G3328" t="s">
        <v>1</v>
      </c>
      <c r="H3328" t="s">
        <v>206</v>
      </c>
      <c r="K3328" t="s">
        <v>185</v>
      </c>
      <c r="L3328" t="s">
        <v>122</v>
      </c>
      <c r="M3328" s="14">
        <v>44384</v>
      </c>
      <c r="N3328" s="14">
        <v>44384</v>
      </c>
      <c r="O3328">
        <v>0</v>
      </c>
      <c r="P3328">
        <v>-11252.39</v>
      </c>
      <c r="R3328">
        <v>2221513000</v>
      </c>
      <c r="S3328">
        <v>161001000</v>
      </c>
      <c r="V3328" t="s">
        <v>118</v>
      </c>
      <c r="W3328" t="s">
        <v>195</v>
      </c>
      <c r="X3328" t="s">
        <v>119</v>
      </c>
      <c r="Y3328">
        <v>7</v>
      </c>
      <c r="Z3328">
        <v>7</v>
      </c>
      <c r="AA3328">
        <v>2021</v>
      </c>
      <c r="AB3328">
        <v>11252.39</v>
      </c>
      <c r="AC3328" t="s">
        <v>12</v>
      </c>
      <c r="AD3328" t="s">
        <v>17</v>
      </c>
      <c r="AE3328">
        <v>2021</v>
      </c>
      <c r="AF3328">
        <v>2021</v>
      </c>
      <c r="AU3328"/>
    </row>
    <row r="3329" spans="1:47" x14ac:dyDescent="0.35">
      <c r="A3329" t="s">
        <v>130</v>
      </c>
      <c r="B3329" t="s">
        <v>36</v>
      </c>
      <c r="C3329" t="s">
        <v>149</v>
      </c>
      <c r="D3329" t="s">
        <v>150</v>
      </c>
      <c r="E3329" t="s">
        <v>121</v>
      </c>
      <c r="G3329" t="s">
        <v>1</v>
      </c>
      <c r="H3329" t="s">
        <v>206</v>
      </c>
      <c r="K3329" t="s">
        <v>185</v>
      </c>
      <c r="L3329" t="s">
        <v>122</v>
      </c>
      <c r="M3329" s="14">
        <v>44384</v>
      </c>
      <c r="N3329" s="14">
        <v>44384</v>
      </c>
      <c r="O3329">
        <v>0</v>
      </c>
      <c r="P3329">
        <v>-2671.67</v>
      </c>
      <c r="R3329">
        <v>2221517110</v>
      </c>
      <c r="S3329">
        <v>161001000</v>
      </c>
      <c r="V3329" t="s">
        <v>130</v>
      </c>
      <c r="W3329" t="s">
        <v>195</v>
      </c>
      <c r="X3329" t="s">
        <v>119</v>
      </c>
      <c r="Y3329">
        <v>7</v>
      </c>
      <c r="Z3329">
        <v>7</v>
      </c>
      <c r="AA3329">
        <v>2021</v>
      </c>
      <c r="AB3329">
        <v>2671.67</v>
      </c>
      <c r="AC3329" t="s">
        <v>12</v>
      </c>
      <c r="AD3329" t="s">
        <v>17</v>
      </c>
      <c r="AE3329">
        <v>2021</v>
      </c>
      <c r="AF3329">
        <v>2021</v>
      </c>
      <c r="AU3329"/>
    </row>
    <row r="3330" spans="1:47" x14ac:dyDescent="0.35">
      <c r="A3330" t="s">
        <v>130</v>
      </c>
      <c r="B3330" t="s">
        <v>34</v>
      </c>
      <c r="C3330" t="s">
        <v>149</v>
      </c>
      <c r="D3330" t="s">
        <v>150</v>
      </c>
      <c r="E3330" t="s">
        <v>121</v>
      </c>
      <c r="G3330" t="s">
        <v>1</v>
      </c>
      <c r="H3330" t="s">
        <v>206</v>
      </c>
      <c r="K3330" t="s">
        <v>185</v>
      </c>
      <c r="L3330" t="s">
        <v>122</v>
      </c>
      <c r="M3330" s="14">
        <v>44384</v>
      </c>
      <c r="N3330" s="14">
        <v>44384</v>
      </c>
      <c r="O3330">
        <v>0</v>
      </c>
      <c r="P3330">
        <v>-1711.52</v>
      </c>
      <c r="R3330">
        <v>2221511000</v>
      </c>
      <c r="S3330">
        <v>161001000</v>
      </c>
      <c r="V3330" t="s">
        <v>130</v>
      </c>
      <c r="W3330" t="s">
        <v>195</v>
      </c>
      <c r="X3330" t="s">
        <v>119</v>
      </c>
      <c r="Y3330">
        <v>7</v>
      </c>
      <c r="Z3330">
        <v>7</v>
      </c>
      <c r="AA3330">
        <v>2021</v>
      </c>
      <c r="AB3330">
        <v>1711.52</v>
      </c>
      <c r="AC3330" t="s">
        <v>12</v>
      </c>
      <c r="AD3330" t="s">
        <v>17</v>
      </c>
      <c r="AE3330">
        <v>2021</v>
      </c>
      <c r="AF3330">
        <v>2021</v>
      </c>
      <c r="AU3330"/>
    </row>
    <row r="3331" spans="1:47" x14ac:dyDescent="0.35">
      <c r="A3331" t="s">
        <v>155</v>
      </c>
      <c r="C3331" t="s">
        <v>149</v>
      </c>
      <c r="D3331" t="s">
        <v>150</v>
      </c>
      <c r="E3331" t="s">
        <v>121</v>
      </c>
      <c r="I3331" t="s">
        <v>1</v>
      </c>
      <c r="J3331" t="s">
        <v>5</v>
      </c>
      <c r="K3331" t="s">
        <v>185</v>
      </c>
      <c r="L3331" t="s">
        <v>122</v>
      </c>
      <c r="M3331" s="14">
        <v>44352</v>
      </c>
      <c r="N3331" s="14">
        <v>44384</v>
      </c>
      <c r="P3331">
        <v>989285.71</v>
      </c>
      <c r="X3331" t="s">
        <v>156</v>
      </c>
      <c r="Y3331">
        <v>6</v>
      </c>
      <c r="Z3331">
        <v>7</v>
      </c>
      <c r="AA3331">
        <v>2021</v>
      </c>
      <c r="AB3331">
        <v>0</v>
      </c>
      <c r="AC3331" t="s">
        <v>8</v>
      </c>
      <c r="AD3331" t="s">
        <v>8</v>
      </c>
      <c r="AE3331">
        <v>2021</v>
      </c>
      <c r="AF3331">
        <v>2021</v>
      </c>
      <c r="AU3331"/>
    </row>
    <row r="3332" spans="1:47" x14ac:dyDescent="0.35">
      <c r="A3332" t="s">
        <v>166</v>
      </c>
      <c r="C3332" t="s">
        <v>149</v>
      </c>
      <c r="D3332" t="s">
        <v>150</v>
      </c>
      <c r="E3332" t="s">
        <v>162</v>
      </c>
      <c r="K3332" t="s">
        <v>185</v>
      </c>
      <c r="L3332" t="s">
        <v>122</v>
      </c>
      <c r="M3332" s="14">
        <v>44384</v>
      </c>
      <c r="N3332" s="14">
        <v>44384</v>
      </c>
      <c r="P3332">
        <v>989285.71</v>
      </c>
      <c r="X3332" t="s">
        <v>167</v>
      </c>
      <c r="Y3332">
        <v>7</v>
      </c>
      <c r="Z3332">
        <v>7</v>
      </c>
      <c r="AA3332">
        <v>2021</v>
      </c>
      <c r="AB3332">
        <v>0</v>
      </c>
      <c r="AC3332" t="s">
        <v>8</v>
      </c>
      <c r="AD3332" t="s">
        <v>8</v>
      </c>
      <c r="AE3332">
        <v>2021</v>
      </c>
      <c r="AF3332">
        <v>2021</v>
      </c>
      <c r="AU3332"/>
    </row>
    <row r="3333" spans="1:47" x14ac:dyDescent="0.35">
      <c r="A3333" t="s">
        <v>160</v>
      </c>
      <c r="B3333" t="s">
        <v>35</v>
      </c>
      <c r="C3333" t="s">
        <v>149</v>
      </c>
      <c r="D3333" t="s">
        <v>159</v>
      </c>
      <c r="E3333" t="s">
        <v>162</v>
      </c>
      <c r="G3333" t="s">
        <v>1</v>
      </c>
      <c r="K3333" t="s">
        <v>185</v>
      </c>
      <c r="L3333" t="s">
        <v>122</v>
      </c>
      <c r="M3333" s="14">
        <v>44384</v>
      </c>
      <c r="N3333" s="14">
        <v>44384</v>
      </c>
      <c r="O3333">
        <v>0</v>
      </c>
      <c r="P3333">
        <v>296.81</v>
      </c>
      <c r="R3333">
        <v>2110672000</v>
      </c>
      <c r="S3333">
        <v>161020000</v>
      </c>
      <c r="V3333" t="s">
        <v>160</v>
      </c>
      <c r="W3333" t="s">
        <v>194</v>
      </c>
      <c r="X3333" t="s">
        <v>161</v>
      </c>
      <c r="Y3333">
        <v>7</v>
      </c>
      <c r="Z3333">
        <v>7</v>
      </c>
      <c r="AA3333">
        <v>2021</v>
      </c>
      <c r="AB3333">
        <v>296.81</v>
      </c>
      <c r="AC3333" t="s">
        <v>12</v>
      </c>
      <c r="AD3333" t="s">
        <v>72</v>
      </c>
      <c r="AE3333">
        <v>2021</v>
      </c>
      <c r="AF3333">
        <v>2021</v>
      </c>
      <c r="AU3333"/>
    </row>
    <row r="3334" spans="1:47" x14ac:dyDescent="0.35">
      <c r="A3334" t="s">
        <v>160</v>
      </c>
      <c r="B3334" t="s">
        <v>25</v>
      </c>
      <c r="C3334" t="s">
        <v>149</v>
      </c>
      <c r="D3334" t="s">
        <v>159</v>
      </c>
      <c r="E3334" t="s">
        <v>162</v>
      </c>
      <c r="G3334" t="s">
        <v>1</v>
      </c>
      <c r="K3334" t="s">
        <v>185</v>
      </c>
      <c r="L3334" t="s">
        <v>122</v>
      </c>
      <c r="M3334" s="14">
        <v>44385</v>
      </c>
      <c r="N3334" s="14">
        <v>44385</v>
      </c>
      <c r="O3334">
        <v>0</v>
      </c>
      <c r="P3334">
        <v>77.55</v>
      </c>
      <c r="R3334">
        <v>2110672000</v>
      </c>
      <c r="S3334">
        <v>161600000</v>
      </c>
      <c r="V3334" t="s">
        <v>160</v>
      </c>
      <c r="W3334" t="s">
        <v>198</v>
      </c>
      <c r="X3334" t="s">
        <v>161</v>
      </c>
      <c r="Y3334">
        <v>7</v>
      </c>
      <c r="Z3334">
        <v>7</v>
      </c>
      <c r="AA3334">
        <v>2021</v>
      </c>
      <c r="AB3334">
        <v>77.55</v>
      </c>
      <c r="AC3334" t="s">
        <v>12</v>
      </c>
      <c r="AD3334" t="s">
        <v>72</v>
      </c>
      <c r="AE3334">
        <v>2021</v>
      </c>
      <c r="AF3334">
        <v>2021</v>
      </c>
      <c r="AU3334"/>
    </row>
    <row r="3335" spans="1:47" x14ac:dyDescent="0.35">
      <c r="A3335" t="s">
        <v>160</v>
      </c>
      <c r="B3335" t="s">
        <v>25</v>
      </c>
      <c r="C3335" t="s">
        <v>149</v>
      </c>
      <c r="D3335" t="s">
        <v>159</v>
      </c>
      <c r="E3335" t="s">
        <v>162</v>
      </c>
      <c r="G3335" t="s">
        <v>1</v>
      </c>
      <c r="K3335" t="s">
        <v>185</v>
      </c>
      <c r="L3335" t="s">
        <v>122</v>
      </c>
      <c r="M3335" s="14">
        <v>44385</v>
      </c>
      <c r="N3335" s="14">
        <v>44385</v>
      </c>
      <c r="O3335">
        <v>0</v>
      </c>
      <c r="P3335">
        <v>167.49</v>
      </c>
      <c r="R3335">
        <v>2110672000</v>
      </c>
      <c r="S3335">
        <v>161300000</v>
      </c>
      <c r="V3335" t="s">
        <v>160</v>
      </c>
      <c r="W3335" t="s">
        <v>192</v>
      </c>
      <c r="X3335" t="s">
        <v>161</v>
      </c>
      <c r="Y3335">
        <v>7</v>
      </c>
      <c r="Z3335">
        <v>7</v>
      </c>
      <c r="AA3335">
        <v>2021</v>
      </c>
      <c r="AB3335">
        <v>167.49</v>
      </c>
      <c r="AC3335" t="s">
        <v>12</v>
      </c>
      <c r="AD3335" t="s">
        <v>72</v>
      </c>
      <c r="AE3335">
        <v>2021</v>
      </c>
      <c r="AF3335">
        <v>2021</v>
      </c>
      <c r="AU3335"/>
    </row>
    <row r="3336" spans="1:47" x14ac:dyDescent="0.35">
      <c r="A3336" t="s">
        <v>160</v>
      </c>
      <c r="B3336" t="s">
        <v>25</v>
      </c>
      <c r="C3336" t="s">
        <v>149</v>
      </c>
      <c r="D3336" t="s">
        <v>159</v>
      </c>
      <c r="E3336" t="s">
        <v>162</v>
      </c>
      <c r="G3336" t="s">
        <v>1</v>
      </c>
      <c r="K3336" t="s">
        <v>185</v>
      </c>
      <c r="L3336" t="s">
        <v>122</v>
      </c>
      <c r="M3336" s="14">
        <v>44385</v>
      </c>
      <c r="N3336" s="14">
        <v>44385</v>
      </c>
      <c r="O3336">
        <v>0</v>
      </c>
      <c r="P3336">
        <v>7355.16</v>
      </c>
      <c r="R3336">
        <v>2110672000</v>
      </c>
      <c r="S3336">
        <v>161300000</v>
      </c>
      <c r="V3336" t="s">
        <v>160</v>
      </c>
      <c r="W3336" t="s">
        <v>192</v>
      </c>
      <c r="X3336" t="s">
        <v>161</v>
      </c>
      <c r="Y3336">
        <v>7</v>
      </c>
      <c r="Z3336">
        <v>7</v>
      </c>
      <c r="AA3336">
        <v>2021</v>
      </c>
      <c r="AB3336">
        <v>7355.16</v>
      </c>
      <c r="AC3336" t="s">
        <v>12</v>
      </c>
      <c r="AD3336" t="s">
        <v>72</v>
      </c>
      <c r="AE3336">
        <v>2021</v>
      </c>
      <c r="AF3336">
        <v>2021</v>
      </c>
      <c r="AU3336"/>
    </row>
    <row r="3337" spans="1:47" x14ac:dyDescent="0.35">
      <c r="A3337" t="s">
        <v>160</v>
      </c>
      <c r="B3337" t="s">
        <v>35</v>
      </c>
      <c r="C3337" t="s">
        <v>149</v>
      </c>
      <c r="D3337" t="s">
        <v>159</v>
      </c>
      <c r="E3337" t="s">
        <v>162</v>
      </c>
      <c r="G3337" t="s">
        <v>1</v>
      </c>
      <c r="K3337" t="s">
        <v>185</v>
      </c>
      <c r="L3337" t="s">
        <v>122</v>
      </c>
      <c r="M3337" s="14">
        <v>44385</v>
      </c>
      <c r="N3337" s="14">
        <v>44385</v>
      </c>
      <c r="O3337">
        <v>0</v>
      </c>
      <c r="P3337">
        <v>9297.19</v>
      </c>
      <c r="R3337">
        <v>2110672000</v>
      </c>
      <c r="S3337">
        <v>161020000</v>
      </c>
      <c r="V3337" t="s">
        <v>160</v>
      </c>
      <c r="W3337" t="s">
        <v>194</v>
      </c>
      <c r="X3337" t="s">
        <v>161</v>
      </c>
      <c r="Y3337">
        <v>7</v>
      </c>
      <c r="Z3337">
        <v>7</v>
      </c>
      <c r="AA3337">
        <v>2021</v>
      </c>
      <c r="AB3337">
        <v>9297.19</v>
      </c>
      <c r="AC3337" t="s">
        <v>12</v>
      </c>
      <c r="AD3337" t="s">
        <v>72</v>
      </c>
      <c r="AE3337">
        <v>2021</v>
      </c>
      <c r="AF3337">
        <v>2021</v>
      </c>
      <c r="AU3337"/>
    </row>
    <row r="3338" spans="1:47" x14ac:dyDescent="0.35">
      <c r="A3338" t="s">
        <v>193</v>
      </c>
      <c r="B3338" t="s">
        <v>29</v>
      </c>
      <c r="C3338" t="s">
        <v>149</v>
      </c>
      <c r="D3338" t="s">
        <v>159</v>
      </c>
      <c r="E3338" t="s">
        <v>162</v>
      </c>
      <c r="G3338" t="s">
        <v>1</v>
      </c>
      <c r="K3338" t="s">
        <v>185</v>
      </c>
      <c r="L3338" t="s">
        <v>122</v>
      </c>
      <c r="M3338" s="14">
        <v>44385</v>
      </c>
      <c r="N3338" s="14">
        <v>44385</v>
      </c>
      <c r="O3338">
        <v>0</v>
      </c>
      <c r="P3338">
        <v>71.430000000000007</v>
      </c>
      <c r="R3338">
        <v>2110700000</v>
      </c>
      <c r="S3338">
        <v>161700000</v>
      </c>
      <c r="V3338" t="s">
        <v>193</v>
      </c>
      <c r="W3338" t="s">
        <v>210</v>
      </c>
      <c r="X3338" t="s">
        <v>161</v>
      </c>
      <c r="Y3338">
        <v>7</v>
      </c>
      <c r="Z3338">
        <v>7</v>
      </c>
      <c r="AA3338">
        <v>2021</v>
      </c>
      <c r="AB3338">
        <v>71.430000000000007</v>
      </c>
      <c r="AC3338" t="s">
        <v>12</v>
      </c>
      <c r="AD3338" t="s">
        <v>72</v>
      </c>
      <c r="AE3338">
        <v>2021</v>
      </c>
      <c r="AF3338">
        <v>2021</v>
      </c>
      <c r="AU3338"/>
    </row>
    <row r="3339" spans="1:47" x14ac:dyDescent="0.35">
      <c r="A3339" t="s">
        <v>143</v>
      </c>
      <c r="C3339" t="s">
        <v>149</v>
      </c>
      <c r="D3339" t="s">
        <v>150</v>
      </c>
      <c r="E3339" t="s">
        <v>121</v>
      </c>
      <c r="J3339" t="s">
        <v>6</v>
      </c>
      <c r="K3339" t="s">
        <v>185</v>
      </c>
      <c r="L3339" t="s">
        <v>122</v>
      </c>
      <c r="M3339" s="14">
        <v>44371</v>
      </c>
      <c r="N3339" s="14">
        <v>44385</v>
      </c>
      <c r="P3339">
        <v>7783.95</v>
      </c>
      <c r="X3339" t="s">
        <v>144</v>
      </c>
      <c r="Y3339">
        <v>6</v>
      </c>
      <c r="Z3339">
        <v>7</v>
      </c>
      <c r="AA3339">
        <v>2021</v>
      </c>
      <c r="AB3339">
        <v>0</v>
      </c>
      <c r="AC3339" t="s">
        <v>8</v>
      </c>
      <c r="AD3339" t="s">
        <v>8</v>
      </c>
      <c r="AE3339">
        <v>2021</v>
      </c>
      <c r="AF3339">
        <v>2021</v>
      </c>
      <c r="AU3339"/>
    </row>
    <row r="3340" spans="1:47" x14ac:dyDescent="0.35">
      <c r="A3340" t="s">
        <v>160</v>
      </c>
      <c r="B3340" t="s">
        <v>26</v>
      </c>
      <c r="C3340" t="s">
        <v>149</v>
      </c>
      <c r="D3340" t="s">
        <v>159</v>
      </c>
      <c r="E3340" t="s">
        <v>162</v>
      </c>
      <c r="G3340" t="s">
        <v>1</v>
      </c>
      <c r="K3340" t="s">
        <v>185</v>
      </c>
      <c r="L3340" t="s">
        <v>122</v>
      </c>
      <c r="M3340" s="14">
        <v>44385</v>
      </c>
      <c r="N3340" s="14">
        <v>44385</v>
      </c>
      <c r="O3340">
        <v>0</v>
      </c>
      <c r="P3340">
        <v>1190.48</v>
      </c>
      <c r="R3340">
        <v>2110672000</v>
      </c>
      <c r="S3340">
        <v>162600000</v>
      </c>
      <c r="V3340" t="s">
        <v>160</v>
      </c>
      <c r="W3340" t="s">
        <v>196</v>
      </c>
      <c r="X3340" t="s">
        <v>161</v>
      </c>
      <c r="Y3340">
        <v>7</v>
      </c>
      <c r="Z3340">
        <v>7</v>
      </c>
      <c r="AA3340">
        <v>2021</v>
      </c>
      <c r="AB3340">
        <v>1190.48</v>
      </c>
      <c r="AC3340" t="s">
        <v>12</v>
      </c>
      <c r="AD3340" t="s">
        <v>72</v>
      </c>
      <c r="AE3340">
        <v>2021</v>
      </c>
      <c r="AF3340">
        <v>2021</v>
      </c>
      <c r="AU3340"/>
    </row>
    <row r="3341" spans="1:47" x14ac:dyDescent="0.35">
      <c r="A3341" t="s">
        <v>160</v>
      </c>
      <c r="B3341" t="s">
        <v>35</v>
      </c>
      <c r="C3341" t="s">
        <v>149</v>
      </c>
      <c r="D3341" t="s">
        <v>159</v>
      </c>
      <c r="E3341" t="s">
        <v>162</v>
      </c>
      <c r="G3341" t="s">
        <v>1</v>
      </c>
      <c r="K3341" t="s">
        <v>185</v>
      </c>
      <c r="L3341" t="s">
        <v>122</v>
      </c>
      <c r="M3341" s="14">
        <v>44386</v>
      </c>
      <c r="N3341" s="14">
        <v>44386</v>
      </c>
      <c r="O3341">
        <v>0</v>
      </c>
      <c r="P3341">
        <v>29.77</v>
      </c>
      <c r="R3341">
        <v>2110672000</v>
      </c>
      <c r="S3341">
        <v>162000000</v>
      </c>
      <c r="V3341" t="s">
        <v>160</v>
      </c>
      <c r="W3341" t="s">
        <v>205</v>
      </c>
      <c r="X3341" t="s">
        <v>161</v>
      </c>
      <c r="Y3341">
        <v>7</v>
      </c>
      <c r="Z3341">
        <v>7</v>
      </c>
      <c r="AA3341">
        <v>2021</v>
      </c>
      <c r="AB3341">
        <v>29.77</v>
      </c>
      <c r="AC3341" t="s">
        <v>12</v>
      </c>
      <c r="AD3341" t="s">
        <v>72</v>
      </c>
      <c r="AE3341">
        <v>2021</v>
      </c>
      <c r="AF3341">
        <v>2021</v>
      </c>
      <c r="AU3341"/>
    </row>
    <row r="3342" spans="1:47" x14ac:dyDescent="0.35">
      <c r="A3342" t="s">
        <v>130</v>
      </c>
      <c r="B3342" t="s">
        <v>34</v>
      </c>
      <c r="C3342" t="s">
        <v>149</v>
      </c>
      <c r="D3342" t="s">
        <v>150</v>
      </c>
      <c r="E3342" t="s">
        <v>121</v>
      </c>
      <c r="G3342" t="s">
        <v>1</v>
      </c>
      <c r="H3342" t="s">
        <v>206</v>
      </c>
      <c r="K3342" t="s">
        <v>185</v>
      </c>
      <c r="L3342" t="s">
        <v>122</v>
      </c>
      <c r="M3342" s="14">
        <v>44386</v>
      </c>
      <c r="N3342" s="14">
        <v>44386</v>
      </c>
      <c r="O3342">
        <v>0</v>
      </c>
      <c r="P3342">
        <v>-280.95</v>
      </c>
      <c r="R3342">
        <v>2221511000</v>
      </c>
      <c r="S3342">
        <v>161600000</v>
      </c>
      <c r="V3342" t="s">
        <v>130</v>
      </c>
      <c r="W3342" t="s">
        <v>198</v>
      </c>
      <c r="X3342" t="s">
        <v>119</v>
      </c>
      <c r="Y3342">
        <v>7</v>
      </c>
      <c r="Z3342">
        <v>7</v>
      </c>
      <c r="AA3342">
        <v>2021</v>
      </c>
      <c r="AB3342">
        <v>280.95</v>
      </c>
      <c r="AC3342" t="s">
        <v>12</v>
      </c>
      <c r="AD3342" t="s">
        <v>17</v>
      </c>
      <c r="AE3342">
        <v>2021</v>
      </c>
      <c r="AF3342">
        <v>2021</v>
      </c>
      <c r="AU3342"/>
    </row>
    <row r="3343" spans="1:47" x14ac:dyDescent="0.35">
      <c r="A3343" t="s">
        <v>187</v>
      </c>
      <c r="B3343" t="s">
        <v>65</v>
      </c>
      <c r="C3343" t="s">
        <v>149</v>
      </c>
      <c r="D3343" t="s">
        <v>150</v>
      </c>
      <c r="E3343" t="s">
        <v>121</v>
      </c>
      <c r="G3343" t="s">
        <v>1</v>
      </c>
      <c r="H3343" t="s">
        <v>206</v>
      </c>
      <c r="K3343" t="s">
        <v>185</v>
      </c>
      <c r="L3343" t="s">
        <v>122</v>
      </c>
      <c r="M3343" s="14">
        <v>44386</v>
      </c>
      <c r="N3343" s="14">
        <v>44386</v>
      </c>
      <c r="O3343">
        <v>0</v>
      </c>
      <c r="P3343">
        <v>-769.05</v>
      </c>
      <c r="R3343">
        <v>2220316000</v>
      </c>
      <c r="S3343">
        <v>161013000</v>
      </c>
      <c r="V3343" t="s">
        <v>187</v>
      </c>
      <c r="W3343" t="s">
        <v>223</v>
      </c>
      <c r="X3343" t="s">
        <v>140</v>
      </c>
      <c r="Y3343">
        <v>7</v>
      </c>
      <c r="Z3343">
        <v>7</v>
      </c>
      <c r="AA3343">
        <v>2021</v>
      </c>
      <c r="AB3343">
        <v>769.05</v>
      </c>
      <c r="AC3343" t="s">
        <v>12</v>
      </c>
      <c r="AD3343" t="s">
        <v>17</v>
      </c>
      <c r="AE3343">
        <v>2021</v>
      </c>
      <c r="AF3343">
        <v>2021</v>
      </c>
      <c r="AU3343"/>
    </row>
    <row r="3344" spans="1:47" x14ac:dyDescent="0.35">
      <c r="A3344" t="s">
        <v>130</v>
      </c>
      <c r="B3344" t="s">
        <v>34</v>
      </c>
      <c r="C3344" t="s">
        <v>149</v>
      </c>
      <c r="D3344" t="s">
        <v>150</v>
      </c>
      <c r="E3344" t="s">
        <v>121</v>
      </c>
      <c r="G3344" t="s">
        <v>1</v>
      </c>
      <c r="H3344" t="s">
        <v>206</v>
      </c>
      <c r="K3344" t="s">
        <v>185</v>
      </c>
      <c r="L3344" t="s">
        <v>122</v>
      </c>
      <c r="M3344" s="14">
        <v>44386</v>
      </c>
      <c r="N3344" s="14">
        <v>44386</v>
      </c>
      <c r="O3344">
        <v>0</v>
      </c>
      <c r="P3344">
        <v>-7.52</v>
      </c>
      <c r="R3344">
        <v>2221511000</v>
      </c>
      <c r="S3344">
        <v>162000000</v>
      </c>
      <c r="V3344" t="s">
        <v>130</v>
      </c>
      <c r="W3344" t="s">
        <v>205</v>
      </c>
      <c r="X3344" t="s">
        <v>119</v>
      </c>
      <c r="Y3344">
        <v>7</v>
      </c>
      <c r="Z3344">
        <v>7</v>
      </c>
      <c r="AA3344">
        <v>2021</v>
      </c>
      <c r="AB3344">
        <v>7.52</v>
      </c>
      <c r="AC3344" t="s">
        <v>12</v>
      </c>
      <c r="AD3344" t="s">
        <v>17</v>
      </c>
      <c r="AE3344">
        <v>2021</v>
      </c>
      <c r="AF3344">
        <v>2021</v>
      </c>
      <c r="AU3344"/>
    </row>
    <row r="3345" spans="1:47" x14ac:dyDescent="0.35">
      <c r="A3345" t="s">
        <v>160</v>
      </c>
      <c r="B3345" t="s">
        <v>25</v>
      </c>
      <c r="C3345" t="s">
        <v>149</v>
      </c>
      <c r="D3345" t="s">
        <v>159</v>
      </c>
      <c r="E3345" t="s">
        <v>162</v>
      </c>
      <c r="G3345" t="s">
        <v>1</v>
      </c>
      <c r="K3345" t="s">
        <v>185</v>
      </c>
      <c r="L3345" t="s">
        <v>122</v>
      </c>
      <c r="M3345" s="14">
        <v>44386</v>
      </c>
      <c r="N3345" s="14">
        <v>44386</v>
      </c>
      <c r="O3345">
        <v>0</v>
      </c>
      <c r="P3345">
        <v>116.51</v>
      </c>
      <c r="R3345">
        <v>2110672000</v>
      </c>
      <c r="S3345">
        <v>161600000</v>
      </c>
      <c r="V3345" t="s">
        <v>160</v>
      </c>
      <c r="W3345" t="s">
        <v>198</v>
      </c>
      <c r="X3345" t="s">
        <v>161</v>
      </c>
      <c r="Y3345">
        <v>7</v>
      </c>
      <c r="Z3345">
        <v>7</v>
      </c>
      <c r="AA3345">
        <v>2021</v>
      </c>
      <c r="AB3345">
        <v>116.51</v>
      </c>
      <c r="AC3345" t="s">
        <v>12</v>
      </c>
      <c r="AD3345" t="s">
        <v>72</v>
      </c>
      <c r="AE3345">
        <v>2021</v>
      </c>
      <c r="AF3345">
        <v>2021</v>
      </c>
      <c r="AU3345"/>
    </row>
    <row r="3346" spans="1:47" x14ac:dyDescent="0.35">
      <c r="A3346" t="s">
        <v>160</v>
      </c>
      <c r="B3346" t="s">
        <v>25</v>
      </c>
      <c r="C3346" t="s">
        <v>149</v>
      </c>
      <c r="D3346" t="s">
        <v>159</v>
      </c>
      <c r="E3346" t="s">
        <v>162</v>
      </c>
      <c r="G3346" t="s">
        <v>1</v>
      </c>
      <c r="K3346" t="s">
        <v>185</v>
      </c>
      <c r="L3346" t="s">
        <v>122</v>
      </c>
      <c r="M3346" s="14">
        <v>44386</v>
      </c>
      <c r="N3346" s="14">
        <v>44386</v>
      </c>
      <c r="O3346">
        <v>0</v>
      </c>
      <c r="P3346">
        <v>830.12</v>
      </c>
      <c r="R3346">
        <v>2110672000</v>
      </c>
      <c r="S3346">
        <v>161300000</v>
      </c>
      <c r="V3346" t="s">
        <v>160</v>
      </c>
      <c r="W3346" t="s">
        <v>192</v>
      </c>
      <c r="X3346" t="s">
        <v>161</v>
      </c>
      <c r="Y3346">
        <v>7</v>
      </c>
      <c r="Z3346">
        <v>7</v>
      </c>
      <c r="AA3346">
        <v>2021</v>
      </c>
      <c r="AB3346">
        <v>830.12</v>
      </c>
      <c r="AC3346" t="s">
        <v>12</v>
      </c>
      <c r="AD3346" t="s">
        <v>72</v>
      </c>
      <c r="AE3346">
        <v>2021</v>
      </c>
      <c r="AF3346">
        <v>2021</v>
      </c>
      <c r="AU3346"/>
    </row>
    <row r="3347" spans="1:47" x14ac:dyDescent="0.35">
      <c r="A3347" t="s">
        <v>133</v>
      </c>
      <c r="B3347" t="s">
        <v>42</v>
      </c>
      <c r="C3347" t="s">
        <v>149</v>
      </c>
      <c r="D3347" t="s">
        <v>150</v>
      </c>
      <c r="E3347" t="s">
        <v>121</v>
      </c>
      <c r="G3347" t="s">
        <v>1</v>
      </c>
      <c r="H3347" t="s">
        <v>206</v>
      </c>
      <c r="K3347" t="s">
        <v>185</v>
      </c>
      <c r="L3347" t="s">
        <v>122</v>
      </c>
      <c r="M3347" s="14">
        <v>44386</v>
      </c>
      <c r="N3347" s="14">
        <v>44386</v>
      </c>
      <c r="O3347">
        <v>0</v>
      </c>
      <c r="P3347">
        <v>-15480.93</v>
      </c>
      <c r="R3347">
        <v>2220120000</v>
      </c>
      <c r="S3347">
        <v>161001000</v>
      </c>
      <c r="V3347" t="s">
        <v>133</v>
      </c>
      <c r="W3347" t="s">
        <v>195</v>
      </c>
      <c r="X3347" t="s">
        <v>134</v>
      </c>
      <c r="Y3347">
        <v>7</v>
      </c>
      <c r="Z3347">
        <v>7</v>
      </c>
      <c r="AA3347">
        <v>2021</v>
      </c>
      <c r="AB3347">
        <v>15480.93</v>
      </c>
      <c r="AC3347" t="s">
        <v>12</v>
      </c>
      <c r="AD3347" t="s">
        <v>248</v>
      </c>
      <c r="AE3347">
        <v>2021</v>
      </c>
      <c r="AF3347">
        <v>2021</v>
      </c>
      <c r="AU3347"/>
    </row>
    <row r="3348" spans="1:47" x14ac:dyDescent="0.35">
      <c r="A3348" t="s">
        <v>133</v>
      </c>
      <c r="B3348" t="s">
        <v>41</v>
      </c>
      <c r="C3348" t="s">
        <v>149</v>
      </c>
      <c r="D3348" t="s">
        <v>150</v>
      </c>
      <c r="E3348" t="s">
        <v>121</v>
      </c>
      <c r="G3348" t="s">
        <v>1</v>
      </c>
      <c r="H3348" t="s">
        <v>206</v>
      </c>
      <c r="K3348" t="s">
        <v>185</v>
      </c>
      <c r="L3348" t="s">
        <v>122</v>
      </c>
      <c r="M3348" s="14">
        <v>44386</v>
      </c>
      <c r="N3348" s="14">
        <v>44386</v>
      </c>
      <c r="O3348">
        <v>0</v>
      </c>
      <c r="P3348">
        <v>-2422.9499999999998</v>
      </c>
      <c r="R3348">
        <v>2220110000</v>
      </c>
      <c r="S3348">
        <v>161001000</v>
      </c>
      <c r="V3348" t="s">
        <v>133</v>
      </c>
      <c r="W3348" t="s">
        <v>195</v>
      </c>
      <c r="X3348" t="s">
        <v>134</v>
      </c>
      <c r="Y3348">
        <v>7</v>
      </c>
      <c r="Z3348">
        <v>7</v>
      </c>
      <c r="AA3348">
        <v>2021</v>
      </c>
      <c r="AB3348">
        <v>2422.9499999999998</v>
      </c>
      <c r="AC3348" t="s">
        <v>12</v>
      </c>
      <c r="AD3348" t="s">
        <v>248</v>
      </c>
      <c r="AE3348">
        <v>2021</v>
      </c>
      <c r="AF3348">
        <v>2021</v>
      </c>
      <c r="AU3348"/>
    </row>
    <row r="3349" spans="1:47" x14ac:dyDescent="0.35">
      <c r="A3349" t="s">
        <v>160</v>
      </c>
      <c r="B3349" t="s">
        <v>26</v>
      </c>
      <c r="C3349" t="s">
        <v>149</v>
      </c>
      <c r="D3349" t="s">
        <v>159</v>
      </c>
      <c r="E3349" t="s">
        <v>162</v>
      </c>
      <c r="G3349" t="s">
        <v>1</v>
      </c>
      <c r="K3349" t="s">
        <v>185</v>
      </c>
      <c r="L3349" t="s">
        <v>122</v>
      </c>
      <c r="M3349" s="14">
        <v>44386</v>
      </c>
      <c r="N3349" s="14">
        <v>44386</v>
      </c>
      <c r="O3349">
        <v>0</v>
      </c>
      <c r="P3349">
        <v>3642.86</v>
      </c>
      <c r="R3349">
        <v>2110672000</v>
      </c>
      <c r="S3349">
        <v>162800000</v>
      </c>
      <c r="V3349" t="s">
        <v>160</v>
      </c>
      <c r="W3349" t="s">
        <v>204</v>
      </c>
      <c r="X3349" t="s">
        <v>161</v>
      </c>
      <c r="Y3349">
        <v>7</v>
      </c>
      <c r="Z3349">
        <v>7</v>
      </c>
      <c r="AA3349">
        <v>2021</v>
      </c>
      <c r="AB3349">
        <v>3642.86</v>
      </c>
      <c r="AC3349" t="s">
        <v>12</v>
      </c>
      <c r="AD3349" t="s">
        <v>72</v>
      </c>
      <c r="AE3349">
        <v>2021</v>
      </c>
      <c r="AF3349">
        <v>2021</v>
      </c>
      <c r="AU3349"/>
    </row>
    <row r="3350" spans="1:47" x14ac:dyDescent="0.35">
      <c r="A3350" t="s">
        <v>160</v>
      </c>
      <c r="B3350" t="s">
        <v>28</v>
      </c>
      <c r="C3350" t="s">
        <v>149</v>
      </c>
      <c r="D3350" t="s">
        <v>159</v>
      </c>
      <c r="E3350" t="s">
        <v>162</v>
      </c>
      <c r="G3350" t="s">
        <v>1</v>
      </c>
      <c r="K3350" t="s">
        <v>185</v>
      </c>
      <c r="L3350" t="s">
        <v>122</v>
      </c>
      <c r="M3350" s="14">
        <v>44386</v>
      </c>
      <c r="N3350" s="14">
        <v>44386</v>
      </c>
      <c r="O3350">
        <v>0</v>
      </c>
      <c r="P3350">
        <v>13.24</v>
      </c>
      <c r="R3350">
        <v>2110672000</v>
      </c>
      <c r="S3350">
        <v>161300000</v>
      </c>
      <c r="V3350" t="s">
        <v>160</v>
      </c>
      <c r="W3350" t="s">
        <v>192</v>
      </c>
      <c r="X3350" t="s">
        <v>161</v>
      </c>
      <c r="Y3350">
        <v>7</v>
      </c>
      <c r="Z3350">
        <v>7</v>
      </c>
      <c r="AA3350">
        <v>2021</v>
      </c>
      <c r="AB3350">
        <v>13.24</v>
      </c>
      <c r="AC3350" t="s">
        <v>12</v>
      </c>
      <c r="AD3350" t="s">
        <v>72</v>
      </c>
      <c r="AE3350">
        <v>2021</v>
      </c>
      <c r="AF3350">
        <v>2021</v>
      </c>
      <c r="AU3350"/>
    </row>
    <row r="3351" spans="1:47" x14ac:dyDescent="0.35">
      <c r="A3351" t="s">
        <v>138</v>
      </c>
      <c r="B3351" t="s">
        <v>34</v>
      </c>
      <c r="C3351" t="s">
        <v>149</v>
      </c>
      <c r="D3351" t="s">
        <v>150</v>
      </c>
      <c r="E3351" t="s">
        <v>121</v>
      </c>
      <c r="G3351" t="s">
        <v>1</v>
      </c>
      <c r="H3351" t="s">
        <v>206</v>
      </c>
      <c r="K3351" t="s">
        <v>185</v>
      </c>
      <c r="L3351" t="s">
        <v>122</v>
      </c>
      <c r="M3351" s="14">
        <v>44386</v>
      </c>
      <c r="N3351" s="14">
        <v>44386</v>
      </c>
      <c r="O3351">
        <v>0</v>
      </c>
      <c r="P3351">
        <v>-35.71</v>
      </c>
      <c r="R3351">
        <v>2220200000</v>
      </c>
      <c r="S3351">
        <v>161013000</v>
      </c>
      <c r="V3351" t="s">
        <v>138</v>
      </c>
      <c r="W3351" t="s">
        <v>223</v>
      </c>
      <c r="X3351" t="s">
        <v>139</v>
      </c>
      <c r="Y3351">
        <v>7</v>
      </c>
      <c r="Z3351">
        <v>7</v>
      </c>
      <c r="AA3351">
        <v>2021</v>
      </c>
      <c r="AB3351">
        <v>35.71</v>
      </c>
      <c r="AC3351" t="s">
        <v>12</v>
      </c>
      <c r="AD3351" t="s">
        <v>17</v>
      </c>
      <c r="AE3351">
        <v>2021</v>
      </c>
      <c r="AF3351">
        <v>2021</v>
      </c>
      <c r="AU3351"/>
    </row>
    <row r="3352" spans="1:47" x14ac:dyDescent="0.35">
      <c r="A3352" t="s">
        <v>160</v>
      </c>
      <c r="B3352" t="s">
        <v>25</v>
      </c>
      <c r="C3352" t="s">
        <v>149</v>
      </c>
      <c r="D3352" t="s">
        <v>159</v>
      </c>
      <c r="E3352" t="s">
        <v>162</v>
      </c>
      <c r="G3352" t="s">
        <v>1</v>
      </c>
      <c r="K3352" t="s">
        <v>185</v>
      </c>
      <c r="L3352" t="s">
        <v>122</v>
      </c>
      <c r="M3352" s="14">
        <v>44386</v>
      </c>
      <c r="N3352" s="14">
        <v>44386</v>
      </c>
      <c r="O3352">
        <v>0</v>
      </c>
      <c r="P3352">
        <v>137.55000000000001</v>
      </c>
      <c r="R3352">
        <v>2110672000</v>
      </c>
      <c r="S3352">
        <v>161300000</v>
      </c>
      <c r="V3352" t="s">
        <v>160</v>
      </c>
      <c r="W3352" t="s">
        <v>192</v>
      </c>
      <c r="X3352" t="s">
        <v>161</v>
      </c>
      <c r="Y3352">
        <v>7</v>
      </c>
      <c r="Z3352">
        <v>7</v>
      </c>
      <c r="AA3352">
        <v>2021</v>
      </c>
      <c r="AB3352">
        <v>137.55000000000001</v>
      </c>
      <c r="AC3352" t="s">
        <v>12</v>
      </c>
      <c r="AD3352" t="s">
        <v>72</v>
      </c>
      <c r="AE3352">
        <v>2021</v>
      </c>
      <c r="AF3352">
        <v>2021</v>
      </c>
      <c r="AU3352"/>
    </row>
    <row r="3353" spans="1:47" x14ac:dyDescent="0.35">
      <c r="A3353" t="s">
        <v>143</v>
      </c>
      <c r="C3353" t="s">
        <v>149</v>
      </c>
      <c r="D3353" t="s">
        <v>150</v>
      </c>
      <c r="E3353" t="s">
        <v>121</v>
      </c>
      <c r="J3353" t="s">
        <v>6</v>
      </c>
      <c r="K3353" t="s">
        <v>185</v>
      </c>
      <c r="L3353" t="s">
        <v>122</v>
      </c>
      <c r="M3353" s="14">
        <v>44378</v>
      </c>
      <c r="N3353" s="14">
        <v>44386</v>
      </c>
      <c r="P3353">
        <v>3445.91</v>
      </c>
      <c r="X3353" t="s">
        <v>144</v>
      </c>
      <c r="Y3353">
        <v>7</v>
      </c>
      <c r="Z3353">
        <v>7</v>
      </c>
      <c r="AA3353">
        <v>2021</v>
      </c>
      <c r="AB3353">
        <v>0</v>
      </c>
      <c r="AC3353" t="s">
        <v>8</v>
      </c>
      <c r="AD3353" t="s">
        <v>8</v>
      </c>
      <c r="AE3353">
        <v>2021</v>
      </c>
      <c r="AF3353">
        <v>2021</v>
      </c>
      <c r="AU3353"/>
    </row>
    <row r="3354" spans="1:47" x14ac:dyDescent="0.35">
      <c r="A3354" t="s">
        <v>141</v>
      </c>
      <c r="C3354" t="s">
        <v>149</v>
      </c>
      <c r="D3354" t="s">
        <v>150</v>
      </c>
      <c r="E3354" t="s">
        <v>121</v>
      </c>
      <c r="J3354" t="s">
        <v>5</v>
      </c>
      <c r="K3354" t="s">
        <v>185</v>
      </c>
      <c r="L3354" t="s">
        <v>122</v>
      </c>
      <c r="M3354" s="14">
        <v>44379</v>
      </c>
      <c r="N3354" s="14">
        <v>44386</v>
      </c>
      <c r="P3354">
        <v>5693.97</v>
      </c>
      <c r="X3354" t="s">
        <v>142</v>
      </c>
      <c r="Y3354">
        <v>7</v>
      </c>
      <c r="Z3354">
        <v>7</v>
      </c>
      <c r="AA3354">
        <v>2021</v>
      </c>
      <c r="AB3354">
        <v>0</v>
      </c>
      <c r="AC3354" t="s">
        <v>8</v>
      </c>
      <c r="AD3354" t="s">
        <v>8</v>
      </c>
      <c r="AE3354">
        <v>2021</v>
      </c>
      <c r="AF3354">
        <v>2021</v>
      </c>
      <c r="AU3354"/>
    </row>
    <row r="3355" spans="1:47" x14ac:dyDescent="0.35">
      <c r="A3355" t="s">
        <v>160</v>
      </c>
      <c r="B3355" t="s">
        <v>28</v>
      </c>
      <c r="C3355" t="s">
        <v>149</v>
      </c>
      <c r="D3355" t="s">
        <v>159</v>
      </c>
      <c r="E3355" t="s">
        <v>162</v>
      </c>
      <c r="G3355" t="s">
        <v>1</v>
      </c>
      <c r="K3355" t="s">
        <v>185</v>
      </c>
      <c r="L3355" t="s">
        <v>122</v>
      </c>
      <c r="M3355" s="14">
        <v>44386</v>
      </c>
      <c r="N3355" s="14">
        <v>44386</v>
      </c>
      <c r="O3355">
        <v>0</v>
      </c>
      <c r="P3355">
        <v>78.83</v>
      </c>
      <c r="R3355">
        <v>2110672000</v>
      </c>
      <c r="S3355">
        <v>161800000</v>
      </c>
      <c r="V3355" t="s">
        <v>160</v>
      </c>
      <c r="W3355" t="s">
        <v>197</v>
      </c>
      <c r="X3355" t="s">
        <v>161</v>
      </c>
      <c r="Y3355">
        <v>7</v>
      </c>
      <c r="Z3355">
        <v>7</v>
      </c>
      <c r="AA3355">
        <v>2021</v>
      </c>
      <c r="AB3355">
        <v>78.83</v>
      </c>
      <c r="AC3355" t="s">
        <v>12</v>
      </c>
      <c r="AD3355" t="s">
        <v>72</v>
      </c>
      <c r="AE3355">
        <v>2021</v>
      </c>
      <c r="AF3355">
        <v>2021</v>
      </c>
      <c r="AU3355"/>
    </row>
    <row r="3356" spans="1:47" x14ac:dyDescent="0.35">
      <c r="A3356" t="s">
        <v>160</v>
      </c>
      <c r="B3356" t="s">
        <v>26</v>
      </c>
      <c r="C3356" t="s">
        <v>149</v>
      </c>
      <c r="D3356" t="s">
        <v>159</v>
      </c>
      <c r="E3356" t="s">
        <v>162</v>
      </c>
      <c r="G3356" t="s">
        <v>1</v>
      </c>
      <c r="K3356" t="s">
        <v>185</v>
      </c>
      <c r="L3356" t="s">
        <v>122</v>
      </c>
      <c r="M3356" s="14">
        <v>44386</v>
      </c>
      <c r="N3356" s="14">
        <v>44386</v>
      </c>
      <c r="O3356">
        <v>0</v>
      </c>
      <c r="P3356">
        <v>193.7</v>
      </c>
      <c r="R3356">
        <v>2110672000</v>
      </c>
      <c r="S3356">
        <v>162600000</v>
      </c>
      <c r="V3356" t="s">
        <v>160</v>
      </c>
      <c r="W3356" t="s">
        <v>196</v>
      </c>
      <c r="X3356" t="s">
        <v>161</v>
      </c>
      <c r="Y3356">
        <v>7</v>
      </c>
      <c r="Z3356">
        <v>7</v>
      </c>
      <c r="AA3356">
        <v>2021</v>
      </c>
      <c r="AB3356">
        <v>193.7</v>
      </c>
      <c r="AC3356" t="s">
        <v>12</v>
      </c>
      <c r="AD3356" t="s">
        <v>72</v>
      </c>
      <c r="AE3356">
        <v>2021</v>
      </c>
      <c r="AF3356">
        <v>2021</v>
      </c>
      <c r="AU3356"/>
    </row>
    <row r="3357" spans="1:47" x14ac:dyDescent="0.35">
      <c r="A3357" t="s">
        <v>130</v>
      </c>
      <c r="B3357" t="s">
        <v>24</v>
      </c>
      <c r="C3357" t="s">
        <v>149</v>
      </c>
      <c r="D3357" t="s">
        <v>150</v>
      </c>
      <c r="E3357" t="s">
        <v>121</v>
      </c>
      <c r="G3357" t="s">
        <v>1</v>
      </c>
      <c r="H3357" t="s">
        <v>206</v>
      </c>
      <c r="K3357" t="s">
        <v>185</v>
      </c>
      <c r="L3357" t="s">
        <v>122</v>
      </c>
      <c r="M3357" s="14">
        <v>44389</v>
      </c>
      <c r="N3357" s="14">
        <v>44389</v>
      </c>
      <c r="O3357">
        <v>0</v>
      </c>
      <c r="P3357">
        <v>-100.74</v>
      </c>
      <c r="R3357">
        <v>2221504000</v>
      </c>
      <c r="S3357">
        <v>162000000</v>
      </c>
      <c r="V3357" t="s">
        <v>130</v>
      </c>
      <c r="W3357" t="s">
        <v>205</v>
      </c>
      <c r="X3357" t="s">
        <v>119</v>
      </c>
      <c r="Y3357">
        <v>7</v>
      </c>
      <c r="Z3357">
        <v>7</v>
      </c>
      <c r="AA3357">
        <v>2021</v>
      </c>
      <c r="AB3357">
        <v>100.74</v>
      </c>
      <c r="AC3357" t="s">
        <v>12</v>
      </c>
      <c r="AD3357" t="s">
        <v>17</v>
      </c>
      <c r="AE3357">
        <v>2021</v>
      </c>
      <c r="AF3357">
        <v>2021</v>
      </c>
      <c r="AU3357"/>
    </row>
    <row r="3358" spans="1:47" x14ac:dyDescent="0.35">
      <c r="A3358" t="s">
        <v>160</v>
      </c>
      <c r="B3358" t="s">
        <v>25</v>
      </c>
      <c r="C3358" t="s">
        <v>149</v>
      </c>
      <c r="D3358" t="s">
        <v>159</v>
      </c>
      <c r="E3358" t="s">
        <v>162</v>
      </c>
      <c r="G3358" t="s">
        <v>1</v>
      </c>
      <c r="K3358" t="s">
        <v>185</v>
      </c>
      <c r="L3358" t="s">
        <v>122</v>
      </c>
      <c r="M3358" s="14">
        <v>44389</v>
      </c>
      <c r="N3358" s="14">
        <v>44389</v>
      </c>
      <c r="O3358">
        <v>0</v>
      </c>
      <c r="P3358">
        <v>323.5</v>
      </c>
      <c r="R3358">
        <v>2110672000</v>
      </c>
      <c r="S3358">
        <v>161600000</v>
      </c>
      <c r="V3358" t="s">
        <v>160</v>
      </c>
      <c r="W3358" t="s">
        <v>198</v>
      </c>
      <c r="X3358" t="s">
        <v>161</v>
      </c>
      <c r="Y3358">
        <v>7</v>
      </c>
      <c r="Z3358">
        <v>7</v>
      </c>
      <c r="AA3358">
        <v>2021</v>
      </c>
      <c r="AB3358">
        <v>323.5</v>
      </c>
      <c r="AC3358" t="s">
        <v>12</v>
      </c>
      <c r="AD3358" t="s">
        <v>72</v>
      </c>
      <c r="AE3358">
        <v>2021</v>
      </c>
      <c r="AF3358">
        <v>2021</v>
      </c>
      <c r="AU3358"/>
    </row>
    <row r="3359" spans="1:47" x14ac:dyDescent="0.35">
      <c r="A3359" t="s">
        <v>188</v>
      </c>
      <c r="B3359" t="s">
        <v>31</v>
      </c>
      <c r="C3359" t="s">
        <v>149</v>
      </c>
      <c r="D3359" t="s">
        <v>159</v>
      </c>
      <c r="E3359" t="s">
        <v>162</v>
      </c>
      <c r="G3359" t="s">
        <v>1</v>
      </c>
      <c r="K3359" t="s">
        <v>185</v>
      </c>
      <c r="L3359" t="s">
        <v>122</v>
      </c>
      <c r="M3359" s="14">
        <v>44389</v>
      </c>
      <c r="N3359" s="14">
        <v>44389</v>
      </c>
      <c r="O3359">
        <v>0</v>
      </c>
      <c r="P3359">
        <v>4.76</v>
      </c>
      <c r="R3359">
        <v>2111070000</v>
      </c>
      <c r="S3359">
        <v>161001000</v>
      </c>
      <c r="V3359" t="s">
        <v>188</v>
      </c>
      <c r="W3359" t="s">
        <v>195</v>
      </c>
      <c r="X3359" t="s">
        <v>190</v>
      </c>
      <c r="Y3359">
        <v>7</v>
      </c>
      <c r="Z3359">
        <v>7</v>
      </c>
      <c r="AA3359">
        <v>2021</v>
      </c>
      <c r="AB3359">
        <v>4.76</v>
      </c>
      <c r="AC3359" t="s">
        <v>12</v>
      </c>
      <c r="AD3359" t="s">
        <v>72</v>
      </c>
      <c r="AE3359">
        <v>2021</v>
      </c>
      <c r="AF3359">
        <v>2021</v>
      </c>
      <c r="AU3359"/>
    </row>
    <row r="3360" spans="1:47" x14ac:dyDescent="0.35">
      <c r="A3360" t="s">
        <v>193</v>
      </c>
      <c r="B3360" t="s">
        <v>29</v>
      </c>
      <c r="C3360" t="s">
        <v>149</v>
      </c>
      <c r="D3360" t="s">
        <v>159</v>
      </c>
      <c r="E3360" t="s">
        <v>162</v>
      </c>
      <c r="G3360" t="s">
        <v>1</v>
      </c>
      <c r="K3360" t="s">
        <v>185</v>
      </c>
      <c r="L3360" t="s">
        <v>122</v>
      </c>
      <c r="M3360" s="14">
        <v>44389</v>
      </c>
      <c r="N3360" s="14">
        <v>44389</v>
      </c>
      <c r="O3360">
        <v>0</v>
      </c>
      <c r="P3360">
        <v>218.91</v>
      </c>
      <c r="R3360">
        <v>2110700000</v>
      </c>
      <c r="S3360">
        <v>161900000</v>
      </c>
      <c r="V3360" t="s">
        <v>193</v>
      </c>
      <c r="W3360" t="s">
        <v>199</v>
      </c>
      <c r="X3360" t="s">
        <v>161</v>
      </c>
      <c r="Y3360">
        <v>7</v>
      </c>
      <c r="Z3360">
        <v>7</v>
      </c>
      <c r="AA3360">
        <v>2021</v>
      </c>
      <c r="AB3360">
        <v>218.91</v>
      </c>
      <c r="AC3360" t="s">
        <v>12</v>
      </c>
      <c r="AD3360" t="s">
        <v>72</v>
      </c>
      <c r="AE3360">
        <v>2021</v>
      </c>
      <c r="AF3360">
        <v>2021</v>
      </c>
      <c r="AU3360"/>
    </row>
    <row r="3361" spans="1:47" x14ac:dyDescent="0.35">
      <c r="A3361" t="s">
        <v>160</v>
      </c>
      <c r="B3361" t="s">
        <v>26</v>
      </c>
      <c r="C3361" t="s">
        <v>149</v>
      </c>
      <c r="D3361" t="s">
        <v>159</v>
      </c>
      <c r="E3361" t="s">
        <v>162</v>
      </c>
      <c r="G3361" t="s">
        <v>1</v>
      </c>
      <c r="K3361" t="s">
        <v>185</v>
      </c>
      <c r="L3361" t="s">
        <v>122</v>
      </c>
      <c r="M3361" s="14">
        <v>44389</v>
      </c>
      <c r="N3361" s="14">
        <v>44389</v>
      </c>
      <c r="O3361">
        <v>0</v>
      </c>
      <c r="P3361">
        <v>242.13</v>
      </c>
      <c r="R3361">
        <v>2110672000</v>
      </c>
      <c r="S3361">
        <v>162600000</v>
      </c>
      <c r="V3361" t="s">
        <v>160</v>
      </c>
      <c r="W3361" t="s">
        <v>196</v>
      </c>
      <c r="X3361" t="s">
        <v>161</v>
      </c>
      <c r="Y3361">
        <v>7</v>
      </c>
      <c r="Z3361">
        <v>7</v>
      </c>
      <c r="AA3361">
        <v>2021</v>
      </c>
      <c r="AB3361">
        <v>242.13</v>
      </c>
      <c r="AC3361" t="s">
        <v>12</v>
      </c>
      <c r="AD3361" t="s">
        <v>72</v>
      </c>
      <c r="AE3361">
        <v>2021</v>
      </c>
      <c r="AF3361">
        <v>2021</v>
      </c>
      <c r="AU3361"/>
    </row>
    <row r="3362" spans="1:47" x14ac:dyDescent="0.35">
      <c r="A3362" t="s">
        <v>193</v>
      </c>
      <c r="B3362" t="s">
        <v>29</v>
      </c>
      <c r="C3362" t="s">
        <v>149</v>
      </c>
      <c r="D3362" t="s">
        <v>159</v>
      </c>
      <c r="E3362" t="s">
        <v>162</v>
      </c>
      <c r="G3362" t="s">
        <v>1</v>
      </c>
      <c r="K3362" t="s">
        <v>185</v>
      </c>
      <c r="L3362" t="s">
        <v>122</v>
      </c>
      <c r="M3362" s="14">
        <v>44389</v>
      </c>
      <c r="N3362" s="14">
        <v>44389</v>
      </c>
      <c r="O3362">
        <v>0</v>
      </c>
      <c r="P3362">
        <v>23.81</v>
      </c>
      <c r="R3362">
        <v>2110700000</v>
      </c>
      <c r="S3362">
        <v>161900000</v>
      </c>
      <c r="V3362" t="s">
        <v>193</v>
      </c>
      <c r="W3362" t="s">
        <v>199</v>
      </c>
      <c r="X3362" t="s">
        <v>161</v>
      </c>
      <c r="Y3362">
        <v>7</v>
      </c>
      <c r="Z3362">
        <v>7</v>
      </c>
      <c r="AA3362">
        <v>2021</v>
      </c>
      <c r="AB3362">
        <v>23.81</v>
      </c>
      <c r="AC3362" t="s">
        <v>12</v>
      </c>
      <c r="AD3362" t="s">
        <v>72</v>
      </c>
      <c r="AE3362">
        <v>2021</v>
      </c>
      <c r="AF3362">
        <v>2021</v>
      </c>
      <c r="AU3362"/>
    </row>
    <row r="3363" spans="1:47" x14ac:dyDescent="0.35">
      <c r="A3363" t="s">
        <v>193</v>
      </c>
      <c r="B3363" t="s">
        <v>29</v>
      </c>
      <c r="C3363" t="s">
        <v>149</v>
      </c>
      <c r="D3363" t="s">
        <v>159</v>
      </c>
      <c r="E3363" t="s">
        <v>162</v>
      </c>
      <c r="G3363" t="s">
        <v>1</v>
      </c>
      <c r="K3363" t="s">
        <v>185</v>
      </c>
      <c r="L3363" t="s">
        <v>122</v>
      </c>
      <c r="M3363" s="14">
        <v>44389</v>
      </c>
      <c r="N3363" s="14">
        <v>44389</v>
      </c>
      <c r="O3363">
        <v>0</v>
      </c>
      <c r="P3363">
        <v>61.9</v>
      </c>
      <c r="R3363">
        <v>2110700000</v>
      </c>
      <c r="S3363">
        <v>161900000</v>
      </c>
      <c r="V3363" t="s">
        <v>193</v>
      </c>
      <c r="W3363" t="s">
        <v>199</v>
      </c>
      <c r="X3363" t="s">
        <v>161</v>
      </c>
      <c r="Y3363">
        <v>7</v>
      </c>
      <c r="Z3363">
        <v>7</v>
      </c>
      <c r="AA3363">
        <v>2021</v>
      </c>
      <c r="AB3363">
        <v>61.9</v>
      </c>
      <c r="AC3363" t="s">
        <v>12</v>
      </c>
      <c r="AD3363" t="s">
        <v>72</v>
      </c>
      <c r="AE3363">
        <v>2021</v>
      </c>
      <c r="AF3363">
        <v>2021</v>
      </c>
      <c r="AU3363"/>
    </row>
    <row r="3364" spans="1:47" x14ac:dyDescent="0.35">
      <c r="A3364" t="s">
        <v>133</v>
      </c>
      <c r="B3364" t="s">
        <v>42</v>
      </c>
      <c r="C3364" t="s">
        <v>149</v>
      </c>
      <c r="D3364" t="s">
        <v>150</v>
      </c>
      <c r="E3364" t="s">
        <v>121</v>
      </c>
      <c r="G3364" t="s">
        <v>1</v>
      </c>
      <c r="H3364" t="s">
        <v>206</v>
      </c>
      <c r="K3364" t="s">
        <v>185</v>
      </c>
      <c r="L3364" t="s">
        <v>122</v>
      </c>
      <c r="M3364" s="14">
        <v>44389</v>
      </c>
      <c r="N3364" s="14">
        <v>44389</v>
      </c>
      <c r="O3364">
        <v>0</v>
      </c>
      <c r="P3364">
        <v>-23780.55</v>
      </c>
      <c r="R3364">
        <v>2220120000</v>
      </c>
      <c r="S3364">
        <v>161001000</v>
      </c>
      <c r="V3364" t="s">
        <v>133</v>
      </c>
      <c r="W3364" t="s">
        <v>195</v>
      </c>
      <c r="X3364" t="s">
        <v>134</v>
      </c>
      <c r="Y3364">
        <v>7</v>
      </c>
      <c r="Z3364">
        <v>7</v>
      </c>
      <c r="AA3364">
        <v>2021</v>
      </c>
      <c r="AB3364">
        <v>23780.55</v>
      </c>
      <c r="AC3364" t="s">
        <v>12</v>
      </c>
      <c r="AD3364" t="s">
        <v>248</v>
      </c>
      <c r="AE3364">
        <v>2021</v>
      </c>
      <c r="AF3364">
        <v>2021</v>
      </c>
      <c r="AU3364"/>
    </row>
    <row r="3365" spans="1:47" x14ac:dyDescent="0.35">
      <c r="A3365" t="s">
        <v>133</v>
      </c>
      <c r="B3365" t="s">
        <v>41</v>
      </c>
      <c r="C3365" t="s">
        <v>149</v>
      </c>
      <c r="D3365" t="s">
        <v>150</v>
      </c>
      <c r="E3365" t="s">
        <v>121</v>
      </c>
      <c r="G3365" t="s">
        <v>1</v>
      </c>
      <c r="H3365" t="s">
        <v>206</v>
      </c>
      <c r="K3365" t="s">
        <v>185</v>
      </c>
      <c r="L3365" t="s">
        <v>122</v>
      </c>
      <c r="M3365" s="14">
        <v>44389</v>
      </c>
      <c r="N3365" s="14">
        <v>44389</v>
      </c>
      <c r="O3365">
        <v>0</v>
      </c>
      <c r="P3365">
        <v>-2912.31</v>
      </c>
      <c r="R3365">
        <v>2220110000</v>
      </c>
      <c r="S3365">
        <v>161001000</v>
      </c>
      <c r="V3365" t="s">
        <v>133</v>
      </c>
      <c r="W3365" t="s">
        <v>195</v>
      </c>
      <c r="X3365" t="s">
        <v>134</v>
      </c>
      <c r="Y3365">
        <v>7</v>
      </c>
      <c r="Z3365">
        <v>7</v>
      </c>
      <c r="AA3365">
        <v>2021</v>
      </c>
      <c r="AB3365">
        <v>2912.31</v>
      </c>
      <c r="AC3365" t="s">
        <v>12</v>
      </c>
      <c r="AD3365" t="s">
        <v>248</v>
      </c>
      <c r="AE3365">
        <v>2021</v>
      </c>
      <c r="AF3365">
        <v>2021</v>
      </c>
      <c r="AU3365"/>
    </row>
    <row r="3366" spans="1:47" x14ac:dyDescent="0.35">
      <c r="A3366" t="s">
        <v>160</v>
      </c>
      <c r="B3366" t="s">
        <v>25</v>
      </c>
      <c r="C3366" t="s">
        <v>149</v>
      </c>
      <c r="D3366" t="s">
        <v>159</v>
      </c>
      <c r="E3366" t="s">
        <v>162</v>
      </c>
      <c r="G3366" t="s">
        <v>1</v>
      </c>
      <c r="K3366" t="s">
        <v>185</v>
      </c>
      <c r="L3366" t="s">
        <v>122</v>
      </c>
      <c r="M3366" s="14">
        <v>44389</v>
      </c>
      <c r="N3366" s="14">
        <v>44389</v>
      </c>
      <c r="O3366">
        <v>0</v>
      </c>
      <c r="P3366">
        <v>393.31</v>
      </c>
      <c r="R3366">
        <v>2110672000</v>
      </c>
      <c r="S3366">
        <v>161300000</v>
      </c>
      <c r="V3366" t="s">
        <v>160</v>
      </c>
      <c r="W3366" t="s">
        <v>192</v>
      </c>
      <c r="X3366" t="s">
        <v>161</v>
      </c>
      <c r="Y3366">
        <v>7</v>
      </c>
      <c r="Z3366">
        <v>7</v>
      </c>
      <c r="AA3366">
        <v>2021</v>
      </c>
      <c r="AB3366">
        <v>393.31</v>
      </c>
      <c r="AC3366" t="s">
        <v>12</v>
      </c>
      <c r="AD3366" t="s">
        <v>72</v>
      </c>
      <c r="AE3366">
        <v>2021</v>
      </c>
      <c r="AF3366">
        <v>2021</v>
      </c>
      <c r="AU3366"/>
    </row>
    <row r="3367" spans="1:47" x14ac:dyDescent="0.35">
      <c r="A3367" t="s">
        <v>188</v>
      </c>
      <c r="B3367" t="s">
        <v>31</v>
      </c>
      <c r="C3367" t="s">
        <v>149</v>
      </c>
      <c r="D3367" t="s">
        <v>159</v>
      </c>
      <c r="E3367" t="s">
        <v>162</v>
      </c>
      <c r="G3367" t="s">
        <v>1</v>
      </c>
      <c r="K3367" t="s">
        <v>185</v>
      </c>
      <c r="L3367" t="s">
        <v>122</v>
      </c>
      <c r="M3367" s="14">
        <v>44389</v>
      </c>
      <c r="N3367" s="14">
        <v>44389</v>
      </c>
      <c r="O3367">
        <v>0</v>
      </c>
      <c r="P3367">
        <v>47.74</v>
      </c>
      <c r="R3367">
        <v>2111070000</v>
      </c>
      <c r="S3367">
        <v>161001000</v>
      </c>
      <c r="V3367" t="s">
        <v>188</v>
      </c>
      <c r="W3367" t="s">
        <v>195</v>
      </c>
      <c r="X3367" t="s">
        <v>190</v>
      </c>
      <c r="Y3367">
        <v>7</v>
      </c>
      <c r="Z3367">
        <v>7</v>
      </c>
      <c r="AA3367">
        <v>2021</v>
      </c>
      <c r="AB3367">
        <v>47.74</v>
      </c>
      <c r="AC3367" t="s">
        <v>12</v>
      </c>
      <c r="AD3367" t="s">
        <v>72</v>
      </c>
      <c r="AE3367">
        <v>2021</v>
      </c>
      <c r="AF3367">
        <v>2021</v>
      </c>
      <c r="AU3367"/>
    </row>
    <row r="3368" spans="1:47" x14ac:dyDescent="0.35">
      <c r="A3368" t="s">
        <v>193</v>
      </c>
      <c r="B3368" t="s">
        <v>29</v>
      </c>
      <c r="C3368" t="s">
        <v>149</v>
      </c>
      <c r="D3368" t="s">
        <v>159</v>
      </c>
      <c r="E3368" t="s">
        <v>162</v>
      </c>
      <c r="G3368" t="s">
        <v>1</v>
      </c>
      <c r="K3368" t="s">
        <v>185</v>
      </c>
      <c r="L3368" t="s">
        <v>122</v>
      </c>
      <c r="M3368" s="14">
        <v>44389</v>
      </c>
      <c r="N3368" s="14">
        <v>44389</v>
      </c>
      <c r="O3368">
        <v>0</v>
      </c>
      <c r="P3368">
        <v>59.52</v>
      </c>
      <c r="R3368">
        <v>2110700000</v>
      </c>
      <c r="S3368">
        <v>162100000</v>
      </c>
      <c r="V3368" t="s">
        <v>193</v>
      </c>
      <c r="W3368" t="s">
        <v>214</v>
      </c>
      <c r="X3368" t="s">
        <v>161</v>
      </c>
      <c r="Y3368">
        <v>7</v>
      </c>
      <c r="Z3368">
        <v>7</v>
      </c>
      <c r="AA3368">
        <v>2021</v>
      </c>
      <c r="AB3368">
        <v>59.52</v>
      </c>
      <c r="AC3368" t="s">
        <v>12</v>
      </c>
      <c r="AD3368" t="s">
        <v>72</v>
      </c>
      <c r="AE3368">
        <v>2021</v>
      </c>
      <c r="AF3368">
        <v>2021</v>
      </c>
      <c r="AU3368"/>
    </row>
    <row r="3369" spans="1:47" x14ac:dyDescent="0.35">
      <c r="A3369" t="s">
        <v>193</v>
      </c>
      <c r="B3369" t="s">
        <v>29</v>
      </c>
      <c r="C3369" t="s">
        <v>149</v>
      </c>
      <c r="D3369" t="s">
        <v>159</v>
      </c>
      <c r="E3369" t="s">
        <v>162</v>
      </c>
      <c r="G3369" t="s">
        <v>1</v>
      </c>
      <c r="K3369" t="s">
        <v>185</v>
      </c>
      <c r="L3369" t="s">
        <v>122</v>
      </c>
      <c r="M3369" s="14">
        <v>44389</v>
      </c>
      <c r="N3369" s="14">
        <v>44389</v>
      </c>
      <c r="O3369">
        <v>0</v>
      </c>
      <c r="P3369">
        <v>476.19</v>
      </c>
      <c r="R3369">
        <v>2110700000</v>
      </c>
      <c r="S3369">
        <v>161020000</v>
      </c>
      <c r="V3369" t="s">
        <v>193</v>
      </c>
      <c r="W3369" t="s">
        <v>194</v>
      </c>
      <c r="X3369" t="s">
        <v>161</v>
      </c>
      <c r="Y3369">
        <v>7</v>
      </c>
      <c r="Z3369">
        <v>7</v>
      </c>
      <c r="AA3369">
        <v>2021</v>
      </c>
      <c r="AB3369">
        <v>476.19</v>
      </c>
      <c r="AC3369" t="s">
        <v>12</v>
      </c>
      <c r="AD3369" t="s">
        <v>72</v>
      </c>
      <c r="AE3369">
        <v>2021</v>
      </c>
      <c r="AF3369">
        <v>2021</v>
      </c>
      <c r="AU3369"/>
    </row>
    <row r="3370" spans="1:47" x14ac:dyDescent="0.35">
      <c r="A3370" t="s">
        <v>125</v>
      </c>
      <c r="C3370" t="s">
        <v>149</v>
      </c>
      <c r="D3370" t="s">
        <v>150</v>
      </c>
      <c r="E3370" t="s">
        <v>162</v>
      </c>
      <c r="K3370" t="s">
        <v>185</v>
      </c>
      <c r="L3370" t="s">
        <v>122</v>
      </c>
      <c r="M3370" s="14">
        <v>44389</v>
      </c>
      <c r="N3370" s="14">
        <v>44389</v>
      </c>
      <c r="P3370">
        <v>25092.95</v>
      </c>
      <c r="X3370" t="s">
        <v>124</v>
      </c>
      <c r="Y3370">
        <v>7</v>
      </c>
      <c r="Z3370">
        <v>7</v>
      </c>
      <c r="AA3370">
        <v>2021</v>
      </c>
      <c r="AB3370">
        <v>0</v>
      </c>
      <c r="AC3370" t="s">
        <v>8</v>
      </c>
      <c r="AD3370" t="s">
        <v>8</v>
      </c>
      <c r="AE3370">
        <v>2021</v>
      </c>
      <c r="AF3370">
        <v>2021</v>
      </c>
      <c r="AU3370"/>
    </row>
    <row r="3371" spans="1:47" x14ac:dyDescent="0.35">
      <c r="A3371" t="s">
        <v>141</v>
      </c>
      <c r="C3371" t="s">
        <v>149</v>
      </c>
      <c r="D3371" t="s">
        <v>150</v>
      </c>
      <c r="E3371" t="s">
        <v>121</v>
      </c>
      <c r="J3371" t="s">
        <v>5</v>
      </c>
      <c r="K3371" t="s">
        <v>185</v>
      </c>
      <c r="L3371" t="s">
        <v>122</v>
      </c>
      <c r="M3371" s="14">
        <v>44379</v>
      </c>
      <c r="N3371" s="14">
        <v>44389</v>
      </c>
      <c r="P3371">
        <v>25092.95</v>
      </c>
      <c r="X3371" t="s">
        <v>142</v>
      </c>
      <c r="Y3371">
        <v>7</v>
      </c>
      <c r="Z3371">
        <v>7</v>
      </c>
      <c r="AA3371">
        <v>2021</v>
      </c>
      <c r="AB3371">
        <v>0</v>
      </c>
      <c r="AC3371" t="s">
        <v>8</v>
      </c>
      <c r="AD3371" t="s">
        <v>8</v>
      </c>
      <c r="AE3371">
        <v>2021</v>
      </c>
      <c r="AF3371">
        <v>2021</v>
      </c>
      <c r="AU3371"/>
    </row>
    <row r="3372" spans="1:47" x14ac:dyDescent="0.35">
      <c r="A3372" t="s">
        <v>133</v>
      </c>
      <c r="C3372" t="s">
        <v>149</v>
      </c>
      <c r="D3372" t="s">
        <v>150</v>
      </c>
      <c r="E3372" t="s">
        <v>121</v>
      </c>
      <c r="G3372" t="s">
        <v>1</v>
      </c>
      <c r="J3372" t="s">
        <v>5</v>
      </c>
      <c r="K3372" t="s">
        <v>185</v>
      </c>
      <c r="L3372" t="s">
        <v>122</v>
      </c>
      <c r="M3372" s="14">
        <v>44389</v>
      </c>
      <c r="N3372" s="14">
        <v>44389</v>
      </c>
      <c r="O3372">
        <v>0</v>
      </c>
      <c r="P3372">
        <v>5928571.4299999997</v>
      </c>
      <c r="R3372">
        <v>2220110000</v>
      </c>
      <c r="S3372">
        <v>161002000</v>
      </c>
      <c r="V3372" t="s">
        <v>133</v>
      </c>
      <c r="W3372" t="s">
        <v>202</v>
      </c>
      <c r="X3372" t="s">
        <v>134</v>
      </c>
      <c r="Y3372">
        <v>7</v>
      </c>
      <c r="Z3372">
        <v>7</v>
      </c>
      <c r="AA3372">
        <v>2021</v>
      </c>
      <c r="AB3372">
        <v>-5928571.4299999997</v>
      </c>
      <c r="AC3372" t="s">
        <v>12</v>
      </c>
      <c r="AD3372" t="s">
        <v>72</v>
      </c>
      <c r="AE3372">
        <v>2021</v>
      </c>
      <c r="AF3372">
        <v>2021</v>
      </c>
      <c r="AU3372"/>
    </row>
    <row r="3373" spans="1:47" x14ac:dyDescent="0.35">
      <c r="A3373" t="s">
        <v>138</v>
      </c>
      <c r="C3373" t="s">
        <v>149</v>
      </c>
      <c r="D3373" t="s">
        <v>150</v>
      </c>
      <c r="E3373" t="s">
        <v>121</v>
      </c>
      <c r="G3373" t="s">
        <v>1</v>
      </c>
      <c r="J3373" t="s">
        <v>5</v>
      </c>
      <c r="K3373" t="s">
        <v>185</v>
      </c>
      <c r="L3373" t="s">
        <v>122</v>
      </c>
      <c r="M3373" s="14">
        <v>44389</v>
      </c>
      <c r="N3373" s="14">
        <v>44389</v>
      </c>
      <c r="O3373">
        <v>0</v>
      </c>
      <c r="P3373">
        <v>2261904.7599999998</v>
      </c>
      <c r="R3373">
        <v>2220200000</v>
      </c>
      <c r="S3373">
        <v>161002000</v>
      </c>
      <c r="V3373" t="s">
        <v>138</v>
      </c>
      <c r="W3373" t="s">
        <v>202</v>
      </c>
      <c r="X3373" t="s">
        <v>139</v>
      </c>
      <c r="Y3373">
        <v>7</v>
      </c>
      <c r="Z3373">
        <v>7</v>
      </c>
      <c r="AA3373">
        <v>2021</v>
      </c>
      <c r="AB3373">
        <v>-2261904.7599999998</v>
      </c>
      <c r="AC3373" t="s">
        <v>12</v>
      </c>
      <c r="AD3373" t="s">
        <v>72</v>
      </c>
      <c r="AE3373">
        <v>2021</v>
      </c>
      <c r="AF3373">
        <v>2021</v>
      </c>
      <c r="AU3373"/>
    </row>
    <row r="3374" spans="1:47" x14ac:dyDescent="0.35">
      <c r="A3374" t="s">
        <v>191</v>
      </c>
      <c r="C3374" t="s">
        <v>149</v>
      </c>
      <c r="D3374" t="s">
        <v>150</v>
      </c>
      <c r="E3374" t="s">
        <v>121</v>
      </c>
      <c r="G3374" t="s">
        <v>1</v>
      </c>
      <c r="J3374" t="s">
        <v>5</v>
      </c>
      <c r="K3374" t="s">
        <v>185</v>
      </c>
      <c r="L3374" t="s">
        <v>122</v>
      </c>
      <c r="M3374" s="14">
        <v>44389</v>
      </c>
      <c r="N3374" s="14">
        <v>44389</v>
      </c>
      <c r="O3374">
        <v>0</v>
      </c>
      <c r="P3374">
        <v>9523.81</v>
      </c>
      <c r="R3374">
        <v>2220320900</v>
      </c>
      <c r="S3374">
        <v>161002000</v>
      </c>
      <c r="V3374" t="s">
        <v>191</v>
      </c>
      <c r="W3374" t="s">
        <v>202</v>
      </c>
      <c r="X3374" t="s">
        <v>135</v>
      </c>
      <c r="Y3374">
        <v>7</v>
      </c>
      <c r="Z3374">
        <v>7</v>
      </c>
      <c r="AA3374">
        <v>2021</v>
      </c>
      <c r="AB3374">
        <v>-9523.81</v>
      </c>
      <c r="AC3374" t="s">
        <v>12</v>
      </c>
      <c r="AD3374" t="s">
        <v>72</v>
      </c>
      <c r="AE3374">
        <v>2021</v>
      </c>
      <c r="AF3374">
        <v>2021</v>
      </c>
      <c r="AU3374"/>
    </row>
    <row r="3375" spans="1:47" x14ac:dyDescent="0.35">
      <c r="A3375" t="s">
        <v>203</v>
      </c>
      <c r="C3375" t="s">
        <v>149</v>
      </c>
      <c r="D3375" t="s">
        <v>150</v>
      </c>
      <c r="E3375" t="s">
        <v>121</v>
      </c>
      <c r="G3375" t="s">
        <v>1</v>
      </c>
      <c r="J3375" t="s">
        <v>5</v>
      </c>
      <c r="K3375" t="s">
        <v>185</v>
      </c>
      <c r="L3375" t="s">
        <v>122</v>
      </c>
      <c r="M3375" s="14">
        <v>44389</v>
      </c>
      <c r="N3375" s="14">
        <v>44389</v>
      </c>
      <c r="O3375">
        <v>0</v>
      </c>
      <c r="P3375">
        <v>8333.33</v>
      </c>
      <c r="R3375">
        <v>2220142000</v>
      </c>
      <c r="S3375">
        <v>161002000</v>
      </c>
      <c r="V3375" t="s">
        <v>203</v>
      </c>
      <c r="W3375" t="s">
        <v>202</v>
      </c>
      <c r="X3375" t="s">
        <v>134</v>
      </c>
      <c r="Y3375">
        <v>7</v>
      </c>
      <c r="Z3375">
        <v>7</v>
      </c>
      <c r="AA3375">
        <v>2021</v>
      </c>
      <c r="AB3375">
        <v>-8333.33</v>
      </c>
      <c r="AC3375" t="s">
        <v>12</v>
      </c>
      <c r="AD3375" t="s">
        <v>72</v>
      </c>
      <c r="AE3375">
        <v>2021</v>
      </c>
      <c r="AF3375">
        <v>2021</v>
      </c>
      <c r="AU3375"/>
    </row>
    <row r="3376" spans="1:47" x14ac:dyDescent="0.35">
      <c r="A3376" t="s">
        <v>148</v>
      </c>
      <c r="C3376" t="s">
        <v>149</v>
      </c>
      <c r="D3376" t="s">
        <v>150</v>
      </c>
      <c r="E3376" t="s">
        <v>162</v>
      </c>
      <c r="K3376" t="s">
        <v>185</v>
      </c>
      <c r="L3376" t="s">
        <v>122</v>
      </c>
      <c r="M3376" s="14">
        <v>44389</v>
      </c>
      <c r="N3376" s="14">
        <v>44389</v>
      </c>
      <c r="O3376">
        <v>0</v>
      </c>
      <c r="P3376">
        <v>8955952.3800000008</v>
      </c>
      <c r="R3376">
        <v>2110210000</v>
      </c>
      <c r="S3376">
        <v>161002000</v>
      </c>
      <c r="V3376" t="s">
        <v>148</v>
      </c>
      <c r="W3376" t="s">
        <v>202</v>
      </c>
      <c r="X3376" t="s">
        <v>152</v>
      </c>
      <c r="Y3376">
        <v>7</v>
      </c>
      <c r="Z3376">
        <v>7</v>
      </c>
      <c r="AA3376">
        <v>2021</v>
      </c>
      <c r="AB3376">
        <v>8955952.3800000008</v>
      </c>
      <c r="AC3376" t="s">
        <v>12</v>
      </c>
      <c r="AD3376" t="s">
        <v>72</v>
      </c>
      <c r="AE3376">
        <v>2021</v>
      </c>
      <c r="AF3376">
        <v>2021</v>
      </c>
      <c r="AU3376"/>
    </row>
    <row r="3377" spans="1:47" x14ac:dyDescent="0.35">
      <c r="A3377" t="s">
        <v>160</v>
      </c>
      <c r="B3377" t="s">
        <v>28</v>
      </c>
      <c r="C3377" t="s">
        <v>149</v>
      </c>
      <c r="D3377" t="s">
        <v>159</v>
      </c>
      <c r="E3377" t="s">
        <v>162</v>
      </c>
      <c r="G3377" t="s">
        <v>1</v>
      </c>
      <c r="K3377" t="s">
        <v>185</v>
      </c>
      <c r="L3377" t="s">
        <v>122</v>
      </c>
      <c r="M3377" s="14">
        <v>44389</v>
      </c>
      <c r="N3377" s="14">
        <v>44389</v>
      </c>
      <c r="O3377">
        <v>0</v>
      </c>
      <c r="P3377">
        <v>49.26</v>
      </c>
      <c r="R3377">
        <v>2110672000</v>
      </c>
      <c r="S3377">
        <v>161800000</v>
      </c>
      <c r="V3377" t="s">
        <v>160</v>
      </c>
      <c r="W3377" t="s">
        <v>197</v>
      </c>
      <c r="X3377" t="s">
        <v>161</v>
      </c>
      <c r="Y3377">
        <v>7</v>
      </c>
      <c r="Z3377">
        <v>7</v>
      </c>
      <c r="AA3377">
        <v>2021</v>
      </c>
      <c r="AB3377">
        <v>49.26</v>
      </c>
      <c r="AC3377" t="s">
        <v>12</v>
      </c>
      <c r="AD3377" t="s">
        <v>72</v>
      </c>
      <c r="AE3377">
        <v>2021</v>
      </c>
      <c r="AF3377">
        <v>2021</v>
      </c>
      <c r="AU3377"/>
    </row>
    <row r="3378" spans="1:47" x14ac:dyDescent="0.35">
      <c r="A3378" t="s">
        <v>203</v>
      </c>
      <c r="C3378" t="s">
        <v>149</v>
      </c>
      <c r="D3378" t="s">
        <v>150</v>
      </c>
      <c r="E3378" t="s">
        <v>121</v>
      </c>
      <c r="G3378" t="s">
        <v>1</v>
      </c>
      <c r="J3378" t="s">
        <v>5</v>
      </c>
      <c r="K3378" t="s">
        <v>185</v>
      </c>
      <c r="L3378" t="s">
        <v>122</v>
      </c>
      <c r="M3378" s="14">
        <v>44389</v>
      </c>
      <c r="N3378" s="14">
        <v>44389</v>
      </c>
      <c r="O3378">
        <v>0</v>
      </c>
      <c r="P3378">
        <v>747619.05</v>
      </c>
      <c r="R3378">
        <v>2220141000</v>
      </c>
      <c r="S3378">
        <v>161002000</v>
      </c>
      <c r="V3378" t="s">
        <v>203</v>
      </c>
      <c r="W3378" t="s">
        <v>202</v>
      </c>
      <c r="X3378" t="s">
        <v>134</v>
      </c>
      <c r="Y3378">
        <v>7</v>
      </c>
      <c r="Z3378">
        <v>7</v>
      </c>
      <c r="AA3378">
        <v>2021</v>
      </c>
      <c r="AB3378">
        <v>-747619.05</v>
      </c>
      <c r="AC3378" t="s">
        <v>12</v>
      </c>
      <c r="AD3378" t="s">
        <v>72</v>
      </c>
      <c r="AE3378">
        <v>2021</v>
      </c>
      <c r="AF3378">
        <v>2021</v>
      </c>
      <c r="AU3378"/>
    </row>
    <row r="3379" spans="1:47" x14ac:dyDescent="0.35">
      <c r="A3379" t="s">
        <v>160</v>
      </c>
      <c r="B3379" t="s">
        <v>25</v>
      </c>
      <c r="C3379" t="s">
        <v>149</v>
      </c>
      <c r="D3379" t="s">
        <v>159</v>
      </c>
      <c r="E3379" t="s">
        <v>162</v>
      </c>
      <c r="G3379" t="s">
        <v>1</v>
      </c>
      <c r="K3379" t="s">
        <v>185</v>
      </c>
      <c r="L3379" t="s">
        <v>122</v>
      </c>
      <c r="M3379" s="14">
        <v>44390</v>
      </c>
      <c r="N3379" s="14">
        <v>44390</v>
      </c>
      <c r="O3379">
        <v>0</v>
      </c>
      <c r="P3379">
        <v>139.63</v>
      </c>
      <c r="R3379">
        <v>2110672000</v>
      </c>
      <c r="S3379">
        <v>161600000</v>
      </c>
      <c r="V3379" t="s">
        <v>160</v>
      </c>
      <c r="W3379" t="s">
        <v>198</v>
      </c>
      <c r="X3379" t="s">
        <v>161</v>
      </c>
      <c r="Y3379">
        <v>7</v>
      </c>
      <c r="Z3379">
        <v>7</v>
      </c>
      <c r="AA3379">
        <v>2021</v>
      </c>
      <c r="AB3379">
        <v>139.63</v>
      </c>
      <c r="AC3379" t="s">
        <v>12</v>
      </c>
      <c r="AD3379" t="s">
        <v>72</v>
      </c>
      <c r="AE3379">
        <v>2021</v>
      </c>
      <c r="AF3379">
        <v>2021</v>
      </c>
      <c r="AU3379"/>
    </row>
    <row r="3380" spans="1:47" x14ac:dyDescent="0.35">
      <c r="A3380" t="s">
        <v>193</v>
      </c>
      <c r="B3380" t="s">
        <v>29</v>
      </c>
      <c r="C3380" t="s">
        <v>149</v>
      </c>
      <c r="D3380" t="s">
        <v>159</v>
      </c>
      <c r="E3380" t="s">
        <v>162</v>
      </c>
      <c r="G3380" t="s">
        <v>1</v>
      </c>
      <c r="K3380" t="s">
        <v>185</v>
      </c>
      <c r="L3380" t="s">
        <v>122</v>
      </c>
      <c r="M3380" s="14">
        <v>44390</v>
      </c>
      <c r="N3380" s="14">
        <v>44390</v>
      </c>
      <c r="O3380">
        <v>0</v>
      </c>
      <c r="P3380">
        <v>97.62</v>
      </c>
      <c r="R3380">
        <v>2110700000</v>
      </c>
      <c r="S3380">
        <v>161800000</v>
      </c>
      <c r="V3380" t="s">
        <v>193</v>
      </c>
      <c r="W3380" t="s">
        <v>197</v>
      </c>
      <c r="X3380" t="s">
        <v>161</v>
      </c>
      <c r="Y3380">
        <v>7</v>
      </c>
      <c r="Z3380">
        <v>7</v>
      </c>
      <c r="AA3380">
        <v>2021</v>
      </c>
      <c r="AB3380">
        <v>97.62</v>
      </c>
      <c r="AC3380" t="s">
        <v>12</v>
      </c>
      <c r="AD3380" t="s">
        <v>72</v>
      </c>
      <c r="AE3380">
        <v>2021</v>
      </c>
      <c r="AF3380">
        <v>2021</v>
      </c>
      <c r="AU3380"/>
    </row>
    <row r="3381" spans="1:47" x14ac:dyDescent="0.35">
      <c r="A3381" t="s">
        <v>193</v>
      </c>
      <c r="B3381" t="s">
        <v>29</v>
      </c>
      <c r="C3381" t="s">
        <v>149</v>
      </c>
      <c r="D3381" t="s">
        <v>159</v>
      </c>
      <c r="E3381" t="s">
        <v>162</v>
      </c>
      <c r="G3381" t="s">
        <v>1</v>
      </c>
      <c r="K3381" t="s">
        <v>185</v>
      </c>
      <c r="L3381" t="s">
        <v>122</v>
      </c>
      <c r="M3381" s="14">
        <v>44390</v>
      </c>
      <c r="N3381" s="14">
        <v>44390</v>
      </c>
      <c r="O3381">
        <v>0</v>
      </c>
      <c r="P3381">
        <v>119.05</v>
      </c>
      <c r="R3381">
        <v>2110700000</v>
      </c>
      <c r="S3381">
        <v>162600000</v>
      </c>
      <c r="V3381" t="s">
        <v>193</v>
      </c>
      <c r="W3381" t="s">
        <v>196</v>
      </c>
      <c r="X3381" t="s">
        <v>161</v>
      </c>
      <c r="Y3381">
        <v>7</v>
      </c>
      <c r="Z3381">
        <v>7</v>
      </c>
      <c r="AA3381">
        <v>2021</v>
      </c>
      <c r="AB3381">
        <v>119.05</v>
      </c>
      <c r="AC3381" t="s">
        <v>12</v>
      </c>
      <c r="AD3381" t="s">
        <v>72</v>
      </c>
      <c r="AE3381">
        <v>2021</v>
      </c>
      <c r="AF3381">
        <v>2021</v>
      </c>
      <c r="AU3381"/>
    </row>
    <row r="3382" spans="1:47" x14ac:dyDescent="0.35">
      <c r="A3382" t="s">
        <v>193</v>
      </c>
      <c r="B3382" t="s">
        <v>29</v>
      </c>
      <c r="C3382" t="s">
        <v>149</v>
      </c>
      <c r="D3382" t="s">
        <v>159</v>
      </c>
      <c r="E3382" t="s">
        <v>162</v>
      </c>
      <c r="G3382" t="s">
        <v>1</v>
      </c>
      <c r="K3382" t="s">
        <v>185</v>
      </c>
      <c r="L3382" t="s">
        <v>122</v>
      </c>
      <c r="M3382" s="14">
        <v>44390</v>
      </c>
      <c r="N3382" s="14">
        <v>44390</v>
      </c>
      <c r="O3382">
        <v>0</v>
      </c>
      <c r="P3382">
        <v>28.21</v>
      </c>
      <c r="R3382">
        <v>2110700000</v>
      </c>
      <c r="S3382">
        <v>161020000</v>
      </c>
      <c r="V3382" t="s">
        <v>193</v>
      </c>
      <c r="W3382" t="s">
        <v>194</v>
      </c>
      <c r="X3382" t="s">
        <v>161</v>
      </c>
      <c r="Y3382">
        <v>7</v>
      </c>
      <c r="Z3382">
        <v>7</v>
      </c>
      <c r="AA3382">
        <v>2021</v>
      </c>
      <c r="AB3382">
        <v>28.21</v>
      </c>
      <c r="AC3382" t="s">
        <v>12</v>
      </c>
      <c r="AD3382" t="s">
        <v>72</v>
      </c>
      <c r="AE3382">
        <v>2021</v>
      </c>
      <c r="AF3382">
        <v>2021</v>
      </c>
      <c r="AU3382"/>
    </row>
    <row r="3383" spans="1:47" x14ac:dyDescent="0.35">
      <c r="A3383" t="s">
        <v>138</v>
      </c>
      <c r="B3383" t="s">
        <v>44</v>
      </c>
      <c r="C3383" t="s">
        <v>149</v>
      </c>
      <c r="D3383" t="s">
        <v>150</v>
      </c>
      <c r="E3383" t="s">
        <v>121</v>
      </c>
      <c r="G3383" t="s">
        <v>1</v>
      </c>
      <c r="H3383" t="s">
        <v>206</v>
      </c>
      <c r="K3383" t="s">
        <v>185</v>
      </c>
      <c r="L3383" t="s">
        <v>122</v>
      </c>
      <c r="M3383" s="14">
        <v>44390</v>
      </c>
      <c r="N3383" s="14">
        <v>44390</v>
      </c>
      <c r="O3383">
        <v>0</v>
      </c>
      <c r="P3383">
        <v>-2261904.7599999998</v>
      </c>
      <c r="R3383">
        <v>2220200000</v>
      </c>
      <c r="S3383">
        <v>161001000</v>
      </c>
      <c r="V3383" t="s">
        <v>138</v>
      </c>
      <c r="W3383" t="s">
        <v>195</v>
      </c>
      <c r="X3383" t="s">
        <v>139</v>
      </c>
      <c r="Y3383">
        <v>7</v>
      </c>
      <c r="Z3383">
        <v>7</v>
      </c>
      <c r="AA3383">
        <v>2021</v>
      </c>
      <c r="AB3383">
        <v>2261904.7599999998</v>
      </c>
      <c r="AC3383" t="s">
        <v>12</v>
      </c>
      <c r="AD3383" t="s">
        <v>17</v>
      </c>
      <c r="AE3383">
        <v>2021</v>
      </c>
      <c r="AF3383">
        <v>2021</v>
      </c>
      <c r="AU3383"/>
    </row>
    <row r="3384" spans="1:47" x14ac:dyDescent="0.35">
      <c r="A3384" t="s">
        <v>191</v>
      </c>
      <c r="B3384" t="s">
        <v>45</v>
      </c>
      <c r="C3384" t="s">
        <v>149</v>
      </c>
      <c r="D3384" t="s">
        <v>150</v>
      </c>
      <c r="E3384" t="s">
        <v>121</v>
      </c>
      <c r="G3384" t="s">
        <v>1</v>
      </c>
      <c r="H3384" t="s">
        <v>206</v>
      </c>
      <c r="K3384" t="s">
        <v>185</v>
      </c>
      <c r="L3384" t="s">
        <v>122</v>
      </c>
      <c r="M3384" s="14">
        <v>44390</v>
      </c>
      <c r="N3384" s="14">
        <v>44390</v>
      </c>
      <c r="O3384">
        <v>0</v>
      </c>
      <c r="P3384">
        <v>-9523.81</v>
      </c>
      <c r="R3384">
        <v>2220320900</v>
      </c>
      <c r="S3384">
        <v>161001000</v>
      </c>
      <c r="V3384" t="s">
        <v>191</v>
      </c>
      <c r="W3384" t="s">
        <v>195</v>
      </c>
      <c r="X3384" t="s">
        <v>135</v>
      </c>
      <c r="Y3384">
        <v>7</v>
      </c>
      <c r="Z3384">
        <v>7</v>
      </c>
      <c r="AA3384">
        <v>2021</v>
      </c>
      <c r="AB3384">
        <v>9523.81</v>
      </c>
      <c r="AC3384" t="s">
        <v>12</v>
      </c>
      <c r="AD3384" t="s">
        <v>17</v>
      </c>
      <c r="AE3384">
        <v>2021</v>
      </c>
      <c r="AF3384">
        <v>2021</v>
      </c>
      <c r="AU3384"/>
    </row>
    <row r="3385" spans="1:47" x14ac:dyDescent="0.35">
      <c r="A3385" t="s">
        <v>160</v>
      </c>
      <c r="B3385" t="s">
        <v>25</v>
      </c>
      <c r="C3385" t="s">
        <v>149</v>
      </c>
      <c r="D3385" t="s">
        <v>159</v>
      </c>
      <c r="E3385" t="s">
        <v>162</v>
      </c>
      <c r="G3385" t="s">
        <v>1</v>
      </c>
      <c r="K3385" t="s">
        <v>185</v>
      </c>
      <c r="L3385" t="s">
        <v>122</v>
      </c>
      <c r="M3385" s="14">
        <v>44390</v>
      </c>
      <c r="N3385" s="14">
        <v>44390</v>
      </c>
      <c r="O3385">
        <v>0</v>
      </c>
      <c r="P3385">
        <v>1037.74</v>
      </c>
      <c r="R3385">
        <v>2110672000</v>
      </c>
      <c r="S3385">
        <v>161300000</v>
      </c>
      <c r="V3385" t="s">
        <v>160</v>
      </c>
      <c r="W3385" t="s">
        <v>192</v>
      </c>
      <c r="X3385" t="s">
        <v>161</v>
      </c>
      <c r="Y3385">
        <v>7</v>
      </c>
      <c r="Z3385">
        <v>7</v>
      </c>
      <c r="AA3385">
        <v>2021</v>
      </c>
      <c r="AB3385">
        <v>1037.74</v>
      </c>
      <c r="AC3385" t="s">
        <v>12</v>
      </c>
      <c r="AD3385" t="s">
        <v>72</v>
      </c>
      <c r="AE3385">
        <v>2021</v>
      </c>
      <c r="AF3385">
        <v>2021</v>
      </c>
      <c r="AU3385"/>
    </row>
    <row r="3386" spans="1:47" x14ac:dyDescent="0.35">
      <c r="A3386" t="s">
        <v>133</v>
      </c>
      <c r="B3386" t="s">
        <v>41</v>
      </c>
      <c r="C3386" t="s">
        <v>149</v>
      </c>
      <c r="D3386" t="s">
        <v>150</v>
      </c>
      <c r="E3386" t="s">
        <v>121</v>
      </c>
      <c r="G3386" t="s">
        <v>1</v>
      </c>
      <c r="H3386" t="s">
        <v>206</v>
      </c>
      <c r="K3386" t="s">
        <v>185</v>
      </c>
      <c r="L3386" t="s">
        <v>122</v>
      </c>
      <c r="M3386" s="14">
        <v>44390</v>
      </c>
      <c r="N3386" s="14">
        <v>44390</v>
      </c>
      <c r="O3386">
        <v>0</v>
      </c>
      <c r="P3386">
        <v>-264.29000000000002</v>
      </c>
      <c r="R3386">
        <v>2220110000</v>
      </c>
      <c r="S3386">
        <v>161001000</v>
      </c>
      <c r="V3386" t="s">
        <v>133</v>
      </c>
      <c r="W3386" t="s">
        <v>195</v>
      </c>
      <c r="X3386" t="s">
        <v>134</v>
      </c>
      <c r="Y3386">
        <v>7</v>
      </c>
      <c r="Z3386">
        <v>7</v>
      </c>
      <c r="AA3386">
        <v>2021</v>
      </c>
      <c r="AB3386">
        <v>264.29000000000002</v>
      </c>
      <c r="AC3386" t="s">
        <v>12</v>
      </c>
      <c r="AD3386" t="s">
        <v>249</v>
      </c>
      <c r="AE3386">
        <v>2021</v>
      </c>
      <c r="AF3386">
        <v>2021</v>
      </c>
      <c r="AU3386"/>
    </row>
    <row r="3387" spans="1:47" x14ac:dyDescent="0.35">
      <c r="A3387" t="s">
        <v>160</v>
      </c>
      <c r="B3387" t="s">
        <v>25</v>
      </c>
      <c r="C3387" t="s">
        <v>149</v>
      </c>
      <c r="D3387" t="s">
        <v>159</v>
      </c>
      <c r="E3387" t="s">
        <v>162</v>
      </c>
      <c r="G3387" t="s">
        <v>1</v>
      </c>
      <c r="K3387" t="s">
        <v>185</v>
      </c>
      <c r="L3387" t="s">
        <v>122</v>
      </c>
      <c r="M3387" s="14">
        <v>44390</v>
      </c>
      <c r="N3387" s="14">
        <v>44390</v>
      </c>
      <c r="O3387">
        <v>0</v>
      </c>
      <c r="P3387">
        <v>133.13999999999999</v>
      </c>
      <c r="R3387">
        <v>2110672000</v>
      </c>
      <c r="S3387">
        <v>161300000</v>
      </c>
      <c r="V3387" t="s">
        <v>160</v>
      </c>
      <c r="W3387" t="s">
        <v>192</v>
      </c>
      <c r="X3387" t="s">
        <v>161</v>
      </c>
      <c r="Y3387">
        <v>7</v>
      </c>
      <c r="Z3387">
        <v>7</v>
      </c>
      <c r="AA3387">
        <v>2021</v>
      </c>
      <c r="AB3387">
        <v>133.13999999999999</v>
      </c>
      <c r="AC3387" t="s">
        <v>12</v>
      </c>
      <c r="AD3387" t="s">
        <v>72</v>
      </c>
      <c r="AE3387">
        <v>2021</v>
      </c>
      <c r="AF3387">
        <v>2021</v>
      </c>
      <c r="AU3387"/>
    </row>
    <row r="3388" spans="1:47" x14ac:dyDescent="0.35">
      <c r="A3388" t="s">
        <v>193</v>
      </c>
      <c r="B3388" t="s">
        <v>29</v>
      </c>
      <c r="C3388" t="s">
        <v>149</v>
      </c>
      <c r="D3388" t="s">
        <v>159</v>
      </c>
      <c r="E3388" t="s">
        <v>162</v>
      </c>
      <c r="G3388" t="s">
        <v>1</v>
      </c>
      <c r="K3388" t="s">
        <v>185</v>
      </c>
      <c r="L3388" t="s">
        <v>122</v>
      </c>
      <c r="M3388" s="14">
        <v>44390</v>
      </c>
      <c r="N3388" s="14">
        <v>44390</v>
      </c>
      <c r="O3388">
        <v>0</v>
      </c>
      <c r="P3388">
        <v>357.14</v>
      </c>
      <c r="R3388">
        <v>2110700000</v>
      </c>
      <c r="S3388">
        <v>161700000</v>
      </c>
      <c r="V3388" t="s">
        <v>193</v>
      </c>
      <c r="W3388" t="s">
        <v>210</v>
      </c>
      <c r="X3388" t="s">
        <v>161</v>
      </c>
      <c r="Y3388">
        <v>7</v>
      </c>
      <c r="Z3388">
        <v>7</v>
      </c>
      <c r="AA3388">
        <v>2021</v>
      </c>
      <c r="AB3388">
        <v>357.14</v>
      </c>
      <c r="AC3388" t="s">
        <v>12</v>
      </c>
      <c r="AD3388" t="s">
        <v>72</v>
      </c>
      <c r="AE3388">
        <v>2021</v>
      </c>
      <c r="AF3388">
        <v>2021</v>
      </c>
      <c r="AU3388"/>
    </row>
    <row r="3389" spans="1:47" x14ac:dyDescent="0.35">
      <c r="A3389" t="s">
        <v>193</v>
      </c>
      <c r="B3389" t="s">
        <v>29</v>
      </c>
      <c r="C3389" t="s">
        <v>149</v>
      </c>
      <c r="D3389" t="s">
        <v>159</v>
      </c>
      <c r="E3389" t="s">
        <v>162</v>
      </c>
      <c r="G3389" t="s">
        <v>1</v>
      </c>
      <c r="K3389" t="s">
        <v>185</v>
      </c>
      <c r="L3389" t="s">
        <v>122</v>
      </c>
      <c r="M3389" s="14">
        <v>44390</v>
      </c>
      <c r="N3389" s="14">
        <v>44390</v>
      </c>
      <c r="O3389">
        <v>0</v>
      </c>
      <c r="P3389">
        <v>357.14</v>
      </c>
      <c r="R3389">
        <v>2110700000</v>
      </c>
      <c r="S3389">
        <v>161900000</v>
      </c>
      <c r="V3389" t="s">
        <v>193</v>
      </c>
      <c r="W3389" t="s">
        <v>199</v>
      </c>
      <c r="X3389" t="s">
        <v>161</v>
      </c>
      <c r="Y3389">
        <v>7</v>
      </c>
      <c r="Z3389">
        <v>7</v>
      </c>
      <c r="AA3389">
        <v>2021</v>
      </c>
      <c r="AB3389">
        <v>357.14</v>
      </c>
      <c r="AC3389" t="s">
        <v>12</v>
      </c>
      <c r="AD3389" t="s">
        <v>72</v>
      </c>
      <c r="AE3389">
        <v>2021</v>
      </c>
      <c r="AF3389">
        <v>2021</v>
      </c>
      <c r="AU3389"/>
    </row>
    <row r="3390" spans="1:47" x14ac:dyDescent="0.35">
      <c r="A3390" t="s">
        <v>193</v>
      </c>
      <c r="B3390" t="s">
        <v>29</v>
      </c>
      <c r="C3390" t="s">
        <v>149</v>
      </c>
      <c r="D3390" t="s">
        <v>159</v>
      </c>
      <c r="E3390" t="s">
        <v>162</v>
      </c>
      <c r="G3390" t="s">
        <v>1</v>
      </c>
      <c r="K3390" t="s">
        <v>185</v>
      </c>
      <c r="L3390" t="s">
        <v>122</v>
      </c>
      <c r="M3390" s="14">
        <v>44390</v>
      </c>
      <c r="N3390" s="14">
        <v>44390</v>
      </c>
      <c r="O3390">
        <v>0</v>
      </c>
      <c r="P3390">
        <v>71.430000000000007</v>
      </c>
      <c r="R3390">
        <v>2110700000</v>
      </c>
      <c r="S3390">
        <v>161900000</v>
      </c>
      <c r="V3390" t="s">
        <v>193</v>
      </c>
      <c r="W3390" t="s">
        <v>199</v>
      </c>
      <c r="X3390" t="s">
        <v>161</v>
      </c>
      <c r="Y3390">
        <v>7</v>
      </c>
      <c r="Z3390">
        <v>7</v>
      </c>
      <c r="AA3390">
        <v>2021</v>
      </c>
      <c r="AB3390">
        <v>71.430000000000007</v>
      </c>
      <c r="AC3390" t="s">
        <v>12</v>
      </c>
      <c r="AD3390" t="s">
        <v>72</v>
      </c>
      <c r="AE3390">
        <v>2021</v>
      </c>
      <c r="AF3390">
        <v>2021</v>
      </c>
      <c r="AU3390"/>
    </row>
    <row r="3391" spans="1:47" x14ac:dyDescent="0.35">
      <c r="A3391" t="s">
        <v>141</v>
      </c>
      <c r="C3391" t="s">
        <v>149</v>
      </c>
      <c r="D3391" t="s">
        <v>150</v>
      </c>
      <c r="E3391" t="s">
        <v>121</v>
      </c>
      <c r="J3391" t="s">
        <v>5</v>
      </c>
      <c r="K3391" t="s">
        <v>185</v>
      </c>
      <c r="L3391" t="s">
        <v>122</v>
      </c>
      <c r="M3391" s="14">
        <v>44379</v>
      </c>
      <c r="N3391" s="14">
        <v>44390</v>
      </c>
      <c r="P3391">
        <v>27049.01</v>
      </c>
      <c r="X3391" t="s">
        <v>142</v>
      </c>
      <c r="Y3391">
        <v>7</v>
      </c>
      <c r="Z3391">
        <v>7</v>
      </c>
      <c r="AA3391">
        <v>2021</v>
      </c>
      <c r="AB3391">
        <v>0</v>
      </c>
      <c r="AC3391" t="s">
        <v>8</v>
      </c>
      <c r="AD3391" t="s">
        <v>8</v>
      </c>
      <c r="AE3391">
        <v>2021</v>
      </c>
      <c r="AF3391">
        <v>2021</v>
      </c>
      <c r="AU3391"/>
    </row>
    <row r="3392" spans="1:47" x14ac:dyDescent="0.35">
      <c r="A3392" t="s">
        <v>171</v>
      </c>
      <c r="C3392" t="s">
        <v>149</v>
      </c>
      <c r="D3392" t="s">
        <v>150</v>
      </c>
      <c r="E3392" t="s">
        <v>121</v>
      </c>
      <c r="J3392" t="s">
        <v>68</v>
      </c>
      <c r="K3392" t="s">
        <v>185</v>
      </c>
      <c r="L3392" t="s">
        <v>122</v>
      </c>
      <c r="M3392" s="14">
        <v>44378</v>
      </c>
      <c r="N3392" s="14">
        <v>44390</v>
      </c>
      <c r="P3392">
        <v>307.14</v>
      </c>
      <c r="X3392" t="s">
        <v>137</v>
      </c>
      <c r="Y3392">
        <v>7</v>
      </c>
      <c r="Z3392">
        <v>7</v>
      </c>
      <c r="AA3392">
        <v>2021</v>
      </c>
      <c r="AB3392">
        <v>0</v>
      </c>
      <c r="AC3392" t="s">
        <v>8</v>
      </c>
      <c r="AD3392" t="s">
        <v>8</v>
      </c>
      <c r="AE3392">
        <v>2021</v>
      </c>
      <c r="AF3392">
        <v>2021</v>
      </c>
      <c r="AU3392"/>
    </row>
    <row r="3393" spans="1:47" x14ac:dyDescent="0.35">
      <c r="A3393" t="s">
        <v>165</v>
      </c>
      <c r="C3393" t="s">
        <v>149</v>
      </c>
      <c r="D3393" t="s">
        <v>150</v>
      </c>
      <c r="E3393" t="s">
        <v>162</v>
      </c>
      <c r="K3393" t="s">
        <v>185</v>
      </c>
      <c r="L3393" t="s">
        <v>122</v>
      </c>
      <c r="M3393" s="14">
        <v>44390</v>
      </c>
      <c r="N3393" s="14">
        <v>44390</v>
      </c>
      <c r="P3393">
        <v>97043.47</v>
      </c>
      <c r="X3393" t="s">
        <v>124</v>
      </c>
      <c r="Y3393">
        <v>7</v>
      </c>
      <c r="Z3393">
        <v>7</v>
      </c>
      <c r="AA3393">
        <v>2021</v>
      </c>
      <c r="AB3393">
        <v>0</v>
      </c>
      <c r="AC3393" t="s">
        <v>8</v>
      </c>
      <c r="AD3393" t="s">
        <v>8</v>
      </c>
      <c r="AE3393">
        <v>2021</v>
      </c>
      <c r="AF3393">
        <v>2021</v>
      </c>
      <c r="AU3393"/>
    </row>
    <row r="3394" spans="1:47" x14ac:dyDescent="0.35">
      <c r="A3394" t="s">
        <v>145</v>
      </c>
      <c r="C3394" t="s">
        <v>149</v>
      </c>
      <c r="D3394" t="s">
        <v>150</v>
      </c>
      <c r="E3394" t="s">
        <v>121</v>
      </c>
      <c r="J3394" t="s">
        <v>5</v>
      </c>
      <c r="K3394" t="s">
        <v>185</v>
      </c>
      <c r="L3394" t="s">
        <v>122</v>
      </c>
      <c r="M3394" s="14">
        <v>44379</v>
      </c>
      <c r="N3394" s="14">
        <v>44390</v>
      </c>
      <c r="P3394">
        <v>67137.320000000007</v>
      </c>
      <c r="X3394" t="s">
        <v>144</v>
      </c>
      <c r="Y3394">
        <v>7</v>
      </c>
      <c r="Z3394">
        <v>7</v>
      </c>
      <c r="AA3394">
        <v>2021</v>
      </c>
      <c r="AB3394">
        <v>0</v>
      </c>
      <c r="AC3394" t="s">
        <v>8</v>
      </c>
      <c r="AD3394" t="s">
        <v>8</v>
      </c>
      <c r="AE3394">
        <v>2021</v>
      </c>
      <c r="AF3394">
        <v>2021</v>
      </c>
      <c r="AU3394"/>
    </row>
    <row r="3395" spans="1:47" x14ac:dyDescent="0.35">
      <c r="A3395" t="s">
        <v>160</v>
      </c>
      <c r="B3395" t="s">
        <v>25</v>
      </c>
      <c r="C3395" t="s">
        <v>149</v>
      </c>
      <c r="D3395" t="s">
        <v>159</v>
      </c>
      <c r="E3395" t="s">
        <v>162</v>
      </c>
      <c r="G3395" t="s">
        <v>1</v>
      </c>
      <c r="K3395" t="s">
        <v>185</v>
      </c>
      <c r="L3395" t="s">
        <v>122</v>
      </c>
      <c r="M3395" s="14">
        <v>44391</v>
      </c>
      <c r="N3395" s="14">
        <v>44391</v>
      </c>
      <c r="O3395">
        <v>0</v>
      </c>
      <c r="P3395">
        <v>142.94999999999999</v>
      </c>
      <c r="R3395">
        <v>2110672000</v>
      </c>
      <c r="S3395">
        <v>161600000</v>
      </c>
      <c r="V3395" t="s">
        <v>160</v>
      </c>
      <c r="W3395" t="s">
        <v>198</v>
      </c>
      <c r="X3395" t="s">
        <v>161</v>
      </c>
      <c r="Y3395">
        <v>7</v>
      </c>
      <c r="Z3395">
        <v>7</v>
      </c>
      <c r="AA3395">
        <v>2021</v>
      </c>
      <c r="AB3395">
        <v>142.94999999999999</v>
      </c>
      <c r="AC3395" t="s">
        <v>12</v>
      </c>
      <c r="AD3395" t="s">
        <v>72</v>
      </c>
      <c r="AE3395">
        <v>2021</v>
      </c>
      <c r="AF3395">
        <v>2021</v>
      </c>
      <c r="AU3395"/>
    </row>
    <row r="3396" spans="1:47" x14ac:dyDescent="0.35">
      <c r="A3396" t="s">
        <v>193</v>
      </c>
      <c r="B3396" t="s">
        <v>29</v>
      </c>
      <c r="C3396" t="s">
        <v>149</v>
      </c>
      <c r="D3396" t="s">
        <v>159</v>
      </c>
      <c r="E3396" t="s">
        <v>162</v>
      </c>
      <c r="G3396" t="s">
        <v>1</v>
      </c>
      <c r="K3396" t="s">
        <v>185</v>
      </c>
      <c r="L3396" t="s">
        <v>122</v>
      </c>
      <c r="M3396" s="14">
        <v>44391</v>
      </c>
      <c r="N3396" s="14">
        <v>44391</v>
      </c>
      <c r="O3396">
        <v>0</v>
      </c>
      <c r="P3396">
        <v>1785.71</v>
      </c>
      <c r="R3396">
        <v>2110700000</v>
      </c>
      <c r="S3396">
        <v>161020000</v>
      </c>
      <c r="V3396" t="s">
        <v>193</v>
      </c>
      <c r="W3396" t="s">
        <v>194</v>
      </c>
      <c r="X3396" t="s">
        <v>161</v>
      </c>
      <c r="Y3396">
        <v>7</v>
      </c>
      <c r="Z3396">
        <v>7</v>
      </c>
      <c r="AA3396">
        <v>2021</v>
      </c>
      <c r="AB3396">
        <v>1785.71</v>
      </c>
      <c r="AC3396" t="s">
        <v>12</v>
      </c>
      <c r="AD3396" t="s">
        <v>72</v>
      </c>
      <c r="AE3396">
        <v>2021</v>
      </c>
      <c r="AF3396">
        <v>2021</v>
      </c>
      <c r="AU3396"/>
    </row>
    <row r="3397" spans="1:47" x14ac:dyDescent="0.35">
      <c r="A3397" t="s">
        <v>138</v>
      </c>
      <c r="C3397" t="s">
        <v>149</v>
      </c>
      <c r="D3397" t="s">
        <v>150</v>
      </c>
      <c r="E3397" t="s">
        <v>121</v>
      </c>
      <c r="K3397" t="s">
        <v>185</v>
      </c>
      <c r="L3397" t="s">
        <v>122</v>
      </c>
      <c r="M3397" s="14">
        <v>44391</v>
      </c>
      <c r="N3397" s="14">
        <v>44391</v>
      </c>
      <c r="O3397">
        <v>0</v>
      </c>
      <c r="P3397">
        <v>45238.1</v>
      </c>
      <c r="R3397">
        <v>2220200000</v>
      </c>
      <c r="S3397">
        <v>161002000</v>
      </c>
      <c r="V3397" t="s">
        <v>138</v>
      </c>
      <c r="W3397" t="s">
        <v>202</v>
      </c>
      <c r="X3397" t="s">
        <v>139</v>
      </c>
      <c r="Y3397">
        <v>7</v>
      </c>
      <c r="Z3397">
        <v>7</v>
      </c>
      <c r="AA3397">
        <v>2021</v>
      </c>
      <c r="AB3397">
        <v>-45238.1</v>
      </c>
      <c r="AC3397" t="s">
        <v>12</v>
      </c>
      <c r="AD3397" t="s">
        <v>72</v>
      </c>
      <c r="AE3397">
        <v>2021</v>
      </c>
      <c r="AF3397">
        <v>2021</v>
      </c>
      <c r="AU3397"/>
    </row>
    <row r="3398" spans="1:47" x14ac:dyDescent="0.35">
      <c r="A3398" t="s">
        <v>160</v>
      </c>
      <c r="B3398" t="s">
        <v>26</v>
      </c>
      <c r="C3398" t="s">
        <v>149</v>
      </c>
      <c r="D3398" t="s">
        <v>159</v>
      </c>
      <c r="E3398" t="s">
        <v>162</v>
      </c>
      <c r="G3398" t="s">
        <v>1</v>
      </c>
      <c r="K3398" t="s">
        <v>185</v>
      </c>
      <c r="L3398" t="s">
        <v>122</v>
      </c>
      <c r="M3398" s="14">
        <v>44391</v>
      </c>
      <c r="N3398" s="14">
        <v>44391</v>
      </c>
      <c r="O3398">
        <v>0</v>
      </c>
      <c r="P3398">
        <v>476.19</v>
      </c>
      <c r="R3398">
        <v>2110672000</v>
      </c>
      <c r="S3398">
        <v>162800000</v>
      </c>
      <c r="V3398" t="s">
        <v>160</v>
      </c>
      <c r="W3398" t="s">
        <v>204</v>
      </c>
      <c r="X3398" t="s">
        <v>161</v>
      </c>
      <c r="Y3398">
        <v>7</v>
      </c>
      <c r="Z3398">
        <v>7</v>
      </c>
      <c r="AA3398">
        <v>2021</v>
      </c>
      <c r="AB3398">
        <v>476.19</v>
      </c>
      <c r="AC3398" t="s">
        <v>12</v>
      </c>
      <c r="AD3398" t="s">
        <v>72</v>
      </c>
      <c r="AE3398">
        <v>2021</v>
      </c>
      <c r="AF3398">
        <v>2021</v>
      </c>
      <c r="AU3398"/>
    </row>
    <row r="3399" spans="1:47" x14ac:dyDescent="0.35">
      <c r="A3399" t="s">
        <v>160</v>
      </c>
      <c r="B3399" t="s">
        <v>26</v>
      </c>
      <c r="C3399" t="s">
        <v>149</v>
      </c>
      <c r="D3399" t="s">
        <v>159</v>
      </c>
      <c r="E3399" t="s">
        <v>162</v>
      </c>
      <c r="G3399" t="s">
        <v>1</v>
      </c>
      <c r="K3399" t="s">
        <v>185</v>
      </c>
      <c r="L3399" t="s">
        <v>122</v>
      </c>
      <c r="M3399" s="14">
        <v>44391</v>
      </c>
      <c r="N3399" s="14">
        <v>44391</v>
      </c>
      <c r="O3399">
        <v>0</v>
      </c>
      <c r="P3399">
        <v>1112.8599999999999</v>
      </c>
      <c r="R3399">
        <v>2110672000</v>
      </c>
      <c r="S3399">
        <v>162000000</v>
      </c>
      <c r="V3399" t="s">
        <v>160</v>
      </c>
      <c r="W3399" t="s">
        <v>205</v>
      </c>
      <c r="X3399" t="s">
        <v>161</v>
      </c>
      <c r="Y3399">
        <v>7</v>
      </c>
      <c r="Z3399">
        <v>7</v>
      </c>
      <c r="AA3399">
        <v>2021</v>
      </c>
      <c r="AB3399">
        <v>1112.8599999999999</v>
      </c>
      <c r="AC3399" t="s">
        <v>12</v>
      </c>
      <c r="AD3399" t="s">
        <v>72</v>
      </c>
      <c r="AE3399">
        <v>2021</v>
      </c>
      <c r="AF3399">
        <v>2021</v>
      </c>
      <c r="AU3399"/>
    </row>
    <row r="3400" spans="1:47" x14ac:dyDescent="0.35">
      <c r="A3400" t="s">
        <v>133</v>
      </c>
      <c r="B3400" t="s">
        <v>43</v>
      </c>
      <c r="C3400" t="s">
        <v>149</v>
      </c>
      <c r="D3400" t="s">
        <v>150</v>
      </c>
      <c r="E3400" t="s">
        <v>121</v>
      </c>
      <c r="G3400" t="s">
        <v>1</v>
      </c>
      <c r="H3400" t="s">
        <v>206</v>
      </c>
      <c r="K3400" t="s">
        <v>185</v>
      </c>
      <c r="L3400" t="s">
        <v>122</v>
      </c>
      <c r="M3400" s="14">
        <v>44391</v>
      </c>
      <c r="N3400" s="14">
        <v>44391</v>
      </c>
      <c r="O3400">
        <v>0</v>
      </c>
      <c r="P3400">
        <v>-20372.990000000002</v>
      </c>
      <c r="R3400">
        <v>2220130000</v>
      </c>
      <c r="S3400">
        <v>161001000</v>
      </c>
      <c r="V3400" t="s">
        <v>133</v>
      </c>
      <c r="W3400" t="s">
        <v>195</v>
      </c>
      <c r="X3400" t="s">
        <v>134</v>
      </c>
      <c r="Y3400">
        <v>7</v>
      </c>
      <c r="Z3400">
        <v>7</v>
      </c>
      <c r="AA3400">
        <v>2021</v>
      </c>
      <c r="AB3400">
        <v>20372.990000000002</v>
      </c>
      <c r="AC3400" t="s">
        <v>12</v>
      </c>
      <c r="AD3400" t="s">
        <v>249</v>
      </c>
      <c r="AE3400">
        <v>2021</v>
      </c>
      <c r="AF3400">
        <v>2021</v>
      </c>
      <c r="AU3400"/>
    </row>
    <row r="3401" spans="1:47" x14ac:dyDescent="0.35">
      <c r="A3401" t="s">
        <v>193</v>
      </c>
      <c r="B3401" t="s">
        <v>29</v>
      </c>
      <c r="C3401" t="s">
        <v>149</v>
      </c>
      <c r="D3401" t="s">
        <v>159</v>
      </c>
      <c r="E3401" t="s">
        <v>162</v>
      </c>
      <c r="G3401" t="s">
        <v>1</v>
      </c>
      <c r="K3401" t="s">
        <v>185</v>
      </c>
      <c r="L3401" t="s">
        <v>122</v>
      </c>
      <c r="M3401" s="14">
        <v>44391</v>
      </c>
      <c r="N3401" s="14">
        <v>44391</v>
      </c>
      <c r="O3401">
        <v>0</v>
      </c>
      <c r="P3401">
        <v>428.57</v>
      </c>
      <c r="R3401">
        <v>2110700000</v>
      </c>
      <c r="S3401">
        <v>161700000</v>
      </c>
      <c r="V3401" t="s">
        <v>193</v>
      </c>
      <c r="W3401" t="s">
        <v>210</v>
      </c>
      <c r="X3401" t="s">
        <v>161</v>
      </c>
      <c r="Y3401">
        <v>7</v>
      </c>
      <c r="Z3401">
        <v>7</v>
      </c>
      <c r="AA3401">
        <v>2021</v>
      </c>
      <c r="AB3401">
        <v>428.57</v>
      </c>
      <c r="AC3401" t="s">
        <v>12</v>
      </c>
      <c r="AD3401" t="s">
        <v>72</v>
      </c>
      <c r="AE3401">
        <v>2021</v>
      </c>
      <c r="AF3401">
        <v>2021</v>
      </c>
      <c r="AU3401"/>
    </row>
    <row r="3402" spans="1:47" x14ac:dyDescent="0.35">
      <c r="A3402" t="s">
        <v>188</v>
      </c>
      <c r="B3402" t="s">
        <v>31</v>
      </c>
      <c r="C3402" t="s">
        <v>149</v>
      </c>
      <c r="D3402" t="s">
        <v>159</v>
      </c>
      <c r="E3402" t="s">
        <v>162</v>
      </c>
      <c r="G3402" t="s">
        <v>1</v>
      </c>
      <c r="K3402" t="s">
        <v>185</v>
      </c>
      <c r="L3402" t="s">
        <v>122</v>
      </c>
      <c r="M3402" s="14">
        <v>44391</v>
      </c>
      <c r="N3402" s="14">
        <v>44391</v>
      </c>
      <c r="O3402">
        <v>0</v>
      </c>
      <c r="P3402">
        <v>21.19</v>
      </c>
      <c r="R3402">
        <v>2111070000</v>
      </c>
      <c r="S3402">
        <v>161001000</v>
      </c>
      <c r="V3402" t="s">
        <v>188</v>
      </c>
      <c r="W3402" t="s">
        <v>195</v>
      </c>
      <c r="X3402" t="s">
        <v>190</v>
      </c>
      <c r="Y3402">
        <v>7</v>
      </c>
      <c r="Z3402">
        <v>7</v>
      </c>
      <c r="AA3402">
        <v>2021</v>
      </c>
      <c r="AB3402">
        <v>21.19</v>
      </c>
      <c r="AC3402" t="s">
        <v>12</v>
      </c>
      <c r="AD3402" t="s">
        <v>72</v>
      </c>
      <c r="AE3402">
        <v>2021</v>
      </c>
      <c r="AF3402">
        <v>2021</v>
      </c>
      <c r="AU3402"/>
    </row>
    <row r="3403" spans="1:47" x14ac:dyDescent="0.35">
      <c r="A3403" t="s">
        <v>160</v>
      </c>
      <c r="B3403" t="s">
        <v>26</v>
      </c>
      <c r="C3403" t="s">
        <v>149</v>
      </c>
      <c r="D3403" t="s">
        <v>159</v>
      </c>
      <c r="E3403" t="s">
        <v>162</v>
      </c>
      <c r="G3403" t="s">
        <v>1</v>
      </c>
      <c r="K3403" t="s">
        <v>185</v>
      </c>
      <c r="L3403" t="s">
        <v>122</v>
      </c>
      <c r="M3403" s="14">
        <v>44391</v>
      </c>
      <c r="N3403" s="14">
        <v>44391</v>
      </c>
      <c r="O3403">
        <v>0</v>
      </c>
      <c r="P3403">
        <v>792.65</v>
      </c>
      <c r="R3403">
        <v>2110672000</v>
      </c>
      <c r="S3403">
        <v>161016000</v>
      </c>
      <c r="V3403" t="s">
        <v>160</v>
      </c>
      <c r="W3403" t="s">
        <v>201</v>
      </c>
      <c r="X3403" t="s">
        <v>161</v>
      </c>
      <c r="Y3403">
        <v>7</v>
      </c>
      <c r="Z3403">
        <v>7</v>
      </c>
      <c r="AA3403">
        <v>2021</v>
      </c>
      <c r="AB3403">
        <v>792.65</v>
      </c>
      <c r="AC3403" t="s">
        <v>12</v>
      </c>
      <c r="AD3403" t="s">
        <v>72</v>
      </c>
      <c r="AE3403">
        <v>2021</v>
      </c>
      <c r="AF3403">
        <v>2021</v>
      </c>
      <c r="AU3403"/>
    </row>
    <row r="3404" spans="1:47" x14ac:dyDescent="0.35">
      <c r="A3404" t="s">
        <v>193</v>
      </c>
      <c r="B3404" t="s">
        <v>29</v>
      </c>
      <c r="C3404" t="s">
        <v>149</v>
      </c>
      <c r="D3404" t="s">
        <v>159</v>
      </c>
      <c r="E3404" t="s">
        <v>162</v>
      </c>
      <c r="G3404" t="s">
        <v>1</v>
      </c>
      <c r="K3404" t="s">
        <v>185</v>
      </c>
      <c r="L3404" t="s">
        <v>122</v>
      </c>
      <c r="M3404" s="14">
        <v>44391</v>
      </c>
      <c r="N3404" s="14">
        <v>44391</v>
      </c>
      <c r="O3404">
        <v>0</v>
      </c>
      <c r="P3404">
        <v>38.479999999999997</v>
      </c>
      <c r="R3404">
        <v>2110700000</v>
      </c>
      <c r="S3404">
        <v>161020000</v>
      </c>
      <c r="V3404" t="s">
        <v>193</v>
      </c>
      <c r="W3404" t="s">
        <v>194</v>
      </c>
      <c r="X3404" t="s">
        <v>161</v>
      </c>
      <c r="Y3404">
        <v>7</v>
      </c>
      <c r="Z3404">
        <v>7</v>
      </c>
      <c r="AA3404">
        <v>2021</v>
      </c>
      <c r="AB3404">
        <v>38.479999999999997</v>
      </c>
      <c r="AC3404" t="s">
        <v>12</v>
      </c>
      <c r="AD3404" t="s">
        <v>72</v>
      </c>
      <c r="AE3404">
        <v>2021</v>
      </c>
      <c r="AF3404">
        <v>2021</v>
      </c>
      <c r="AU3404"/>
    </row>
    <row r="3405" spans="1:47" x14ac:dyDescent="0.35">
      <c r="A3405" t="s">
        <v>188</v>
      </c>
      <c r="B3405" t="s">
        <v>31</v>
      </c>
      <c r="C3405" t="s">
        <v>149</v>
      </c>
      <c r="D3405" t="s">
        <v>159</v>
      </c>
      <c r="E3405" t="s">
        <v>162</v>
      </c>
      <c r="G3405" t="s">
        <v>1</v>
      </c>
      <c r="K3405" t="s">
        <v>185</v>
      </c>
      <c r="L3405" t="s">
        <v>122</v>
      </c>
      <c r="M3405" s="14">
        <v>44391</v>
      </c>
      <c r="N3405" s="14">
        <v>44391</v>
      </c>
      <c r="O3405">
        <v>0</v>
      </c>
      <c r="P3405">
        <v>245.97</v>
      </c>
      <c r="R3405">
        <v>2111070000</v>
      </c>
      <c r="S3405">
        <v>161001000</v>
      </c>
      <c r="V3405" t="s">
        <v>188</v>
      </c>
      <c r="W3405" t="s">
        <v>195</v>
      </c>
      <c r="X3405" t="s">
        <v>190</v>
      </c>
      <c r="Y3405">
        <v>7</v>
      </c>
      <c r="Z3405">
        <v>7</v>
      </c>
      <c r="AA3405">
        <v>2021</v>
      </c>
      <c r="AB3405">
        <v>245.97</v>
      </c>
      <c r="AC3405" t="s">
        <v>12</v>
      </c>
      <c r="AD3405" t="s">
        <v>72</v>
      </c>
      <c r="AE3405">
        <v>2021</v>
      </c>
      <c r="AF3405">
        <v>2021</v>
      </c>
      <c r="AU3405"/>
    </row>
    <row r="3406" spans="1:47" x14ac:dyDescent="0.35">
      <c r="A3406" t="s">
        <v>118</v>
      </c>
      <c r="B3406" t="s">
        <v>46</v>
      </c>
      <c r="C3406" t="s">
        <v>149</v>
      </c>
      <c r="D3406" t="s">
        <v>150</v>
      </c>
      <c r="E3406" t="s">
        <v>121</v>
      </c>
      <c r="G3406" t="s">
        <v>1</v>
      </c>
      <c r="H3406" t="s">
        <v>206</v>
      </c>
      <c r="K3406" t="s">
        <v>185</v>
      </c>
      <c r="L3406" t="s">
        <v>122</v>
      </c>
      <c r="M3406" s="14">
        <v>44391</v>
      </c>
      <c r="N3406" s="14">
        <v>44391</v>
      </c>
      <c r="O3406">
        <v>0</v>
      </c>
      <c r="P3406">
        <v>-2829.52</v>
      </c>
      <c r="R3406">
        <v>2221513000</v>
      </c>
      <c r="S3406">
        <v>161001000</v>
      </c>
      <c r="V3406" t="s">
        <v>118</v>
      </c>
      <c r="W3406" t="s">
        <v>195</v>
      </c>
      <c r="X3406" t="s">
        <v>119</v>
      </c>
      <c r="Y3406">
        <v>7</v>
      </c>
      <c r="Z3406">
        <v>7</v>
      </c>
      <c r="AA3406">
        <v>2021</v>
      </c>
      <c r="AB3406">
        <v>2829.52</v>
      </c>
      <c r="AC3406" t="s">
        <v>12</v>
      </c>
      <c r="AD3406" t="s">
        <v>17</v>
      </c>
      <c r="AE3406">
        <v>2021</v>
      </c>
      <c r="AF3406">
        <v>2021</v>
      </c>
      <c r="AU3406"/>
    </row>
    <row r="3407" spans="1:47" x14ac:dyDescent="0.35">
      <c r="A3407" t="s">
        <v>160</v>
      </c>
      <c r="B3407" t="s">
        <v>25</v>
      </c>
      <c r="C3407" t="s">
        <v>149</v>
      </c>
      <c r="D3407" t="s">
        <v>159</v>
      </c>
      <c r="E3407" t="s">
        <v>162</v>
      </c>
      <c r="G3407" t="s">
        <v>1</v>
      </c>
      <c r="K3407" t="s">
        <v>185</v>
      </c>
      <c r="L3407" t="s">
        <v>122</v>
      </c>
      <c r="M3407" s="14">
        <v>44391</v>
      </c>
      <c r="N3407" s="14">
        <v>44391</v>
      </c>
      <c r="O3407">
        <v>0</v>
      </c>
      <c r="P3407">
        <v>157.34</v>
      </c>
      <c r="R3407">
        <v>2110672000</v>
      </c>
      <c r="S3407">
        <v>161300000</v>
      </c>
      <c r="V3407" t="s">
        <v>160</v>
      </c>
      <c r="W3407" t="s">
        <v>192</v>
      </c>
      <c r="X3407" t="s">
        <v>161</v>
      </c>
      <c r="Y3407">
        <v>7</v>
      </c>
      <c r="Z3407">
        <v>7</v>
      </c>
      <c r="AA3407">
        <v>2021</v>
      </c>
      <c r="AB3407">
        <v>157.34</v>
      </c>
      <c r="AC3407" t="s">
        <v>12</v>
      </c>
      <c r="AD3407" t="s">
        <v>72</v>
      </c>
      <c r="AE3407">
        <v>2021</v>
      </c>
      <c r="AF3407">
        <v>2021</v>
      </c>
      <c r="AU3407"/>
    </row>
    <row r="3408" spans="1:47" x14ac:dyDescent="0.35">
      <c r="A3408" t="s">
        <v>133</v>
      </c>
      <c r="B3408" t="s">
        <v>42</v>
      </c>
      <c r="C3408" t="s">
        <v>149</v>
      </c>
      <c r="D3408" t="s">
        <v>150</v>
      </c>
      <c r="E3408" t="s">
        <v>121</v>
      </c>
      <c r="G3408" t="s">
        <v>1</v>
      </c>
      <c r="H3408" t="s">
        <v>206</v>
      </c>
      <c r="K3408" t="s">
        <v>185</v>
      </c>
      <c r="L3408" t="s">
        <v>122</v>
      </c>
      <c r="M3408" s="14">
        <v>44391</v>
      </c>
      <c r="N3408" s="14">
        <v>44391</v>
      </c>
      <c r="O3408">
        <v>0</v>
      </c>
      <c r="P3408">
        <v>-24416.560000000001</v>
      </c>
      <c r="R3408">
        <v>2220120000</v>
      </c>
      <c r="S3408">
        <v>161001000</v>
      </c>
      <c r="V3408" t="s">
        <v>133</v>
      </c>
      <c r="W3408" t="s">
        <v>195</v>
      </c>
      <c r="X3408" t="s">
        <v>134</v>
      </c>
      <c r="Y3408">
        <v>7</v>
      </c>
      <c r="Z3408">
        <v>7</v>
      </c>
      <c r="AA3408">
        <v>2021</v>
      </c>
      <c r="AB3408">
        <v>24416.560000000001</v>
      </c>
      <c r="AC3408" t="s">
        <v>12</v>
      </c>
      <c r="AD3408" t="s">
        <v>249</v>
      </c>
      <c r="AE3408">
        <v>2021</v>
      </c>
      <c r="AF3408">
        <v>2021</v>
      </c>
      <c r="AU3408"/>
    </row>
    <row r="3409" spans="1:47" x14ac:dyDescent="0.35">
      <c r="A3409" t="s">
        <v>133</v>
      </c>
      <c r="B3409" t="s">
        <v>41</v>
      </c>
      <c r="C3409" t="s">
        <v>149</v>
      </c>
      <c r="D3409" t="s">
        <v>150</v>
      </c>
      <c r="E3409" t="s">
        <v>121</v>
      </c>
      <c r="G3409" t="s">
        <v>1</v>
      </c>
      <c r="H3409" t="s">
        <v>206</v>
      </c>
      <c r="K3409" t="s">
        <v>185</v>
      </c>
      <c r="L3409" t="s">
        <v>122</v>
      </c>
      <c r="M3409" s="14">
        <v>44391</v>
      </c>
      <c r="N3409" s="14">
        <v>44391</v>
      </c>
      <c r="O3409">
        <v>0</v>
      </c>
      <c r="P3409">
        <v>-4246722.8600000003</v>
      </c>
      <c r="R3409">
        <v>2220110000</v>
      </c>
      <c r="S3409">
        <v>161001000</v>
      </c>
      <c r="V3409" t="s">
        <v>133</v>
      </c>
      <c r="W3409" t="s">
        <v>195</v>
      </c>
      <c r="X3409" t="s">
        <v>134</v>
      </c>
      <c r="Y3409">
        <v>7</v>
      </c>
      <c r="Z3409">
        <v>7</v>
      </c>
      <c r="AA3409">
        <v>2021</v>
      </c>
      <c r="AB3409">
        <v>4246722.8600000003</v>
      </c>
      <c r="AC3409" t="s">
        <v>12</v>
      </c>
      <c r="AD3409" t="s">
        <v>249</v>
      </c>
      <c r="AE3409">
        <v>2021</v>
      </c>
      <c r="AF3409">
        <v>2021</v>
      </c>
      <c r="AU3409"/>
    </row>
    <row r="3410" spans="1:47" x14ac:dyDescent="0.35">
      <c r="A3410" t="s">
        <v>193</v>
      </c>
      <c r="B3410" t="s">
        <v>29</v>
      </c>
      <c r="C3410" t="s">
        <v>149</v>
      </c>
      <c r="D3410" t="s">
        <v>159</v>
      </c>
      <c r="E3410" t="s">
        <v>162</v>
      </c>
      <c r="G3410" t="s">
        <v>1</v>
      </c>
      <c r="K3410" t="s">
        <v>185</v>
      </c>
      <c r="L3410" t="s">
        <v>122</v>
      </c>
      <c r="M3410" s="14">
        <v>44391</v>
      </c>
      <c r="N3410" s="14">
        <v>44391</v>
      </c>
      <c r="O3410">
        <v>0</v>
      </c>
      <c r="P3410">
        <v>190.48</v>
      </c>
      <c r="R3410">
        <v>2110700000</v>
      </c>
      <c r="S3410">
        <v>162100000</v>
      </c>
      <c r="V3410" t="s">
        <v>193</v>
      </c>
      <c r="W3410" t="s">
        <v>214</v>
      </c>
      <c r="X3410" t="s">
        <v>161</v>
      </c>
      <c r="Y3410">
        <v>7</v>
      </c>
      <c r="Z3410">
        <v>7</v>
      </c>
      <c r="AA3410">
        <v>2021</v>
      </c>
      <c r="AB3410">
        <v>190.48</v>
      </c>
      <c r="AC3410" t="s">
        <v>12</v>
      </c>
      <c r="AD3410" t="s">
        <v>72</v>
      </c>
      <c r="AE3410">
        <v>2021</v>
      </c>
      <c r="AF3410">
        <v>2021</v>
      </c>
      <c r="AU3410"/>
    </row>
    <row r="3411" spans="1:47" x14ac:dyDescent="0.35">
      <c r="A3411" t="s">
        <v>146</v>
      </c>
      <c r="C3411" t="s">
        <v>149</v>
      </c>
      <c r="D3411" t="s">
        <v>150</v>
      </c>
      <c r="E3411" t="s">
        <v>121</v>
      </c>
      <c r="I3411" t="s">
        <v>1</v>
      </c>
      <c r="J3411" t="s">
        <v>6</v>
      </c>
      <c r="K3411" t="s">
        <v>185</v>
      </c>
      <c r="L3411" t="s">
        <v>122</v>
      </c>
      <c r="M3411" s="14">
        <v>44378</v>
      </c>
      <c r="N3411" s="14">
        <v>44391</v>
      </c>
      <c r="P3411">
        <v>7142.86</v>
      </c>
      <c r="X3411" t="s">
        <v>147</v>
      </c>
      <c r="Y3411">
        <v>7</v>
      </c>
      <c r="Z3411">
        <v>7</v>
      </c>
      <c r="AA3411">
        <v>2021</v>
      </c>
      <c r="AB3411">
        <v>0</v>
      </c>
      <c r="AC3411" t="s">
        <v>8</v>
      </c>
      <c r="AD3411" t="s">
        <v>8</v>
      </c>
      <c r="AE3411">
        <v>2021</v>
      </c>
      <c r="AF3411">
        <v>2021</v>
      </c>
      <c r="AU3411"/>
    </row>
    <row r="3412" spans="1:47" x14ac:dyDescent="0.35">
      <c r="A3412" t="s">
        <v>165</v>
      </c>
      <c r="C3412" t="s">
        <v>149</v>
      </c>
      <c r="D3412" t="s">
        <v>150</v>
      </c>
      <c r="E3412" t="s">
        <v>162</v>
      </c>
      <c r="K3412" t="s">
        <v>185</v>
      </c>
      <c r="L3412" t="s">
        <v>122</v>
      </c>
      <c r="M3412" s="14">
        <v>44391</v>
      </c>
      <c r="N3412" s="14">
        <v>44391</v>
      </c>
      <c r="P3412">
        <v>3371449.98</v>
      </c>
      <c r="X3412" t="s">
        <v>124</v>
      </c>
      <c r="Y3412">
        <v>7</v>
      </c>
      <c r="Z3412">
        <v>7</v>
      </c>
      <c r="AA3412">
        <v>2021</v>
      </c>
      <c r="AB3412">
        <v>0</v>
      </c>
      <c r="AC3412" t="s">
        <v>8</v>
      </c>
      <c r="AD3412" t="s">
        <v>8</v>
      </c>
      <c r="AE3412">
        <v>2021</v>
      </c>
      <c r="AF3412">
        <v>2021</v>
      </c>
      <c r="AU3412"/>
    </row>
    <row r="3413" spans="1:47" x14ac:dyDescent="0.35">
      <c r="A3413" t="s">
        <v>155</v>
      </c>
      <c r="C3413" t="s">
        <v>149</v>
      </c>
      <c r="D3413" t="s">
        <v>150</v>
      </c>
      <c r="E3413" t="s">
        <v>121</v>
      </c>
      <c r="J3413" t="s">
        <v>5</v>
      </c>
      <c r="K3413" t="s">
        <v>185</v>
      </c>
      <c r="L3413" t="s">
        <v>122</v>
      </c>
      <c r="M3413" s="14">
        <v>44379</v>
      </c>
      <c r="N3413" s="14">
        <v>44391</v>
      </c>
      <c r="P3413">
        <v>3095238.1</v>
      </c>
      <c r="X3413" t="s">
        <v>156</v>
      </c>
      <c r="Y3413">
        <v>7</v>
      </c>
      <c r="Z3413">
        <v>7</v>
      </c>
      <c r="AA3413">
        <v>2021</v>
      </c>
      <c r="AB3413">
        <v>0</v>
      </c>
      <c r="AC3413" t="s">
        <v>8</v>
      </c>
      <c r="AD3413" t="s">
        <v>8</v>
      </c>
      <c r="AE3413">
        <v>2021</v>
      </c>
      <c r="AF3413">
        <v>2021</v>
      </c>
      <c r="AU3413"/>
    </row>
    <row r="3414" spans="1:47" x14ac:dyDescent="0.35">
      <c r="A3414" t="s">
        <v>145</v>
      </c>
      <c r="C3414" t="s">
        <v>149</v>
      </c>
      <c r="D3414" t="s">
        <v>150</v>
      </c>
      <c r="E3414" t="s">
        <v>121</v>
      </c>
      <c r="J3414" t="s">
        <v>6</v>
      </c>
      <c r="K3414" t="s">
        <v>185</v>
      </c>
      <c r="L3414" t="s">
        <v>122</v>
      </c>
      <c r="M3414" s="14">
        <v>44378</v>
      </c>
      <c r="N3414" s="14">
        <v>44391</v>
      </c>
      <c r="P3414">
        <v>25211.87</v>
      </c>
      <c r="X3414" t="s">
        <v>144</v>
      </c>
      <c r="Y3414">
        <v>7</v>
      </c>
      <c r="Z3414">
        <v>7</v>
      </c>
      <c r="AA3414">
        <v>2021</v>
      </c>
      <c r="AB3414">
        <v>0</v>
      </c>
      <c r="AC3414" t="s">
        <v>8</v>
      </c>
      <c r="AD3414" t="s">
        <v>8</v>
      </c>
      <c r="AE3414">
        <v>2021</v>
      </c>
      <c r="AF3414">
        <v>2021</v>
      </c>
      <c r="AU3414"/>
    </row>
    <row r="3415" spans="1:47" x14ac:dyDescent="0.35">
      <c r="A3415" t="s">
        <v>126</v>
      </c>
      <c r="C3415" t="s">
        <v>149</v>
      </c>
      <c r="D3415" t="s">
        <v>150</v>
      </c>
      <c r="E3415" t="s">
        <v>121</v>
      </c>
      <c r="I3415" t="s">
        <v>1</v>
      </c>
      <c r="J3415" t="s">
        <v>5</v>
      </c>
      <c r="K3415" t="s">
        <v>185</v>
      </c>
      <c r="L3415" t="s">
        <v>122</v>
      </c>
      <c r="M3415" s="14">
        <v>44379</v>
      </c>
      <c r="N3415" s="14">
        <v>44391</v>
      </c>
      <c r="P3415">
        <v>1114.06</v>
      </c>
      <c r="X3415" t="s">
        <v>127</v>
      </c>
      <c r="Y3415">
        <v>7</v>
      </c>
      <c r="Z3415">
        <v>7</v>
      </c>
      <c r="AA3415">
        <v>2021</v>
      </c>
      <c r="AB3415">
        <v>0</v>
      </c>
      <c r="AC3415" t="s">
        <v>8</v>
      </c>
      <c r="AD3415" t="s">
        <v>8</v>
      </c>
      <c r="AE3415">
        <v>2021</v>
      </c>
      <c r="AF3415">
        <v>2021</v>
      </c>
      <c r="AU3415"/>
    </row>
    <row r="3416" spans="1:47" x14ac:dyDescent="0.35">
      <c r="A3416" t="s">
        <v>146</v>
      </c>
      <c r="C3416" t="s">
        <v>149</v>
      </c>
      <c r="D3416" t="s">
        <v>150</v>
      </c>
      <c r="E3416" t="s">
        <v>121</v>
      </c>
      <c r="I3416" t="s">
        <v>1</v>
      </c>
      <c r="J3416" t="s">
        <v>5</v>
      </c>
      <c r="K3416" t="s">
        <v>185</v>
      </c>
      <c r="L3416" t="s">
        <v>122</v>
      </c>
      <c r="M3416" s="14">
        <v>44379</v>
      </c>
      <c r="N3416" s="14">
        <v>44391</v>
      </c>
      <c r="P3416">
        <v>11439.3</v>
      </c>
      <c r="X3416" t="s">
        <v>147</v>
      </c>
      <c r="Y3416">
        <v>7</v>
      </c>
      <c r="Z3416">
        <v>7</v>
      </c>
      <c r="AA3416">
        <v>2021</v>
      </c>
      <c r="AB3416">
        <v>0</v>
      </c>
      <c r="AC3416" t="s">
        <v>8</v>
      </c>
      <c r="AD3416" t="s">
        <v>8</v>
      </c>
      <c r="AE3416">
        <v>2021</v>
      </c>
      <c r="AF3416">
        <v>2021</v>
      </c>
      <c r="AU3416"/>
    </row>
    <row r="3417" spans="1:47" x14ac:dyDescent="0.35">
      <c r="A3417" t="s">
        <v>126</v>
      </c>
      <c r="C3417" t="s">
        <v>149</v>
      </c>
      <c r="D3417" t="s">
        <v>150</v>
      </c>
      <c r="E3417" t="s">
        <v>121</v>
      </c>
      <c r="J3417" t="s">
        <v>5</v>
      </c>
      <c r="K3417" t="s">
        <v>185</v>
      </c>
      <c r="L3417" t="s">
        <v>122</v>
      </c>
      <c r="M3417" s="14">
        <v>44379</v>
      </c>
      <c r="N3417" s="14">
        <v>44391</v>
      </c>
      <c r="P3417">
        <v>119246.87</v>
      </c>
      <c r="X3417" t="s">
        <v>127</v>
      </c>
      <c r="Y3417">
        <v>7</v>
      </c>
      <c r="Z3417">
        <v>7</v>
      </c>
      <c r="AA3417">
        <v>2021</v>
      </c>
      <c r="AB3417">
        <v>0</v>
      </c>
      <c r="AC3417" t="s">
        <v>8</v>
      </c>
      <c r="AD3417" t="s">
        <v>8</v>
      </c>
      <c r="AE3417">
        <v>2021</v>
      </c>
      <c r="AF3417">
        <v>2021</v>
      </c>
      <c r="AU3417"/>
    </row>
    <row r="3418" spans="1:47" x14ac:dyDescent="0.35">
      <c r="A3418" t="s">
        <v>155</v>
      </c>
      <c r="C3418" t="s">
        <v>149</v>
      </c>
      <c r="D3418" t="s">
        <v>150</v>
      </c>
      <c r="E3418" t="s">
        <v>121</v>
      </c>
      <c r="G3418" t="s">
        <v>1</v>
      </c>
      <c r="J3418" t="s">
        <v>5</v>
      </c>
      <c r="K3418" t="s">
        <v>185</v>
      </c>
      <c r="L3418" t="s">
        <v>122</v>
      </c>
      <c r="M3418" s="14">
        <v>44391</v>
      </c>
      <c r="N3418" s="14">
        <v>44391</v>
      </c>
      <c r="O3418">
        <v>0</v>
      </c>
      <c r="P3418">
        <v>45238.1</v>
      </c>
      <c r="R3418">
        <v>2220610000</v>
      </c>
      <c r="S3418">
        <v>161002000</v>
      </c>
      <c r="V3418" t="s">
        <v>155</v>
      </c>
      <c r="W3418" t="s">
        <v>202</v>
      </c>
      <c r="X3418" t="s">
        <v>156</v>
      </c>
      <c r="Y3418">
        <v>7</v>
      </c>
      <c r="Z3418">
        <v>7</v>
      </c>
      <c r="AA3418">
        <v>2021</v>
      </c>
      <c r="AB3418">
        <v>-45238.1</v>
      </c>
      <c r="AC3418" t="s">
        <v>12</v>
      </c>
      <c r="AD3418" t="s">
        <v>72</v>
      </c>
      <c r="AE3418">
        <v>2021</v>
      </c>
      <c r="AF3418">
        <v>2021</v>
      </c>
      <c r="AU3418"/>
    </row>
    <row r="3419" spans="1:47" x14ac:dyDescent="0.35">
      <c r="A3419" t="s">
        <v>160</v>
      </c>
      <c r="B3419" t="s">
        <v>35</v>
      </c>
      <c r="C3419" t="s">
        <v>149</v>
      </c>
      <c r="D3419" t="s">
        <v>159</v>
      </c>
      <c r="E3419" t="s">
        <v>162</v>
      </c>
      <c r="G3419" t="s">
        <v>1</v>
      </c>
      <c r="K3419" t="s">
        <v>185</v>
      </c>
      <c r="L3419" t="s">
        <v>122</v>
      </c>
      <c r="M3419" s="14">
        <v>44391</v>
      </c>
      <c r="N3419" s="14">
        <v>44391</v>
      </c>
      <c r="O3419">
        <v>0</v>
      </c>
      <c r="P3419">
        <v>935.11</v>
      </c>
      <c r="R3419">
        <v>2110672000</v>
      </c>
      <c r="S3419">
        <v>161020000</v>
      </c>
      <c r="V3419" t="s">
        <v>160</v>
      </c>
      <c r="W3419" t="s">
        <v>194</v>
      </c>
      <c r="X3419" t="s">
        <v>161</v>
      </c>
      <c r="Y3419">
        <v>7</v>
      </c>
      <c r="Z3419">
        <v>7</v>
      </c>
      <c r="AA3419">
        <v>2021</v>
      </c>
      <c r="AB3419">
        <v>935.11</v>
      </c>
      <c r="AC3419" t="s">
        <v>12</v>
      </c>
      <c r="AD3419" t="s">
        <v>72</v>
      </c>
      <c r="AE3419">
        <v>2021</v>
      </c>
      <c r="AF3419">
        <v>2021</v>
      </c>
      <c r="AU3419"/>
    </row>
    <row r="3420" spans="1:47" x14ac:dyDescent="0.35">
      <c r="A3420" t="s">
        <v>160</v>
      </c>
      <c r="B3420" t="s">
        <v>35</v>
      </c>
      <c r="C3420" t="s">
        <v>149</v>
      </c>
      <c r="D3420" t="s">
        <v>159</v>
      </c>
      <c r="E3420" t="s">
        <v>162</v>
      </c>
      <c r="G3420" t="s">
        <v>1</v>
      </c>
      <c r="K3420" t="s">
        <v>185</v>
      </c>
      <c r="L3420" t="s">
        <v>122</v>
      </c>
      <c r="M3420" s="14">
        <v>44392</v>
      </c>
      <c r="N3420" s="14">
        <v>44392</v>
      </c>
      <c r="O3420">
        <v>0</v>
      </c>
      <c r="P3420">
        <v>37.14</v>
      </c>
      <c r="R3420">
        <v>2110672000</v>
      </c>
      <c r="S3420">
        <v>162800000</v>
      </c>
      <c r="V3420" t="s">
        <v>160</v>
      </c>
      <c r="W3420" t="s">
        <v>204</v>
      </c>
      <c r="X3420" t="s">
        <v>161</v>
      </c>
      <c r="Y3420">
        <v>7</v>
      </c>
      <c r="Z3420">
        <v>7</v>
      </c>
      <c r="AA3420">
        <v>2021</v>
      </c>
      <c r="AB3420">
        <v>37.14</v>
      </c>
      <c r="AC3420" t="s">
        <v>12</v>
      </c>
      <c r="AD3420" t="s">
        <v>72</v>
      </c>
      <c r="AE3420">
        <v>2021</v>
      </c>
      <c r="AF3420">
        <v>2021</v>
      </c>
      <c r="AU3420"/>
    </row>
    <row r="3421" spans="1:47" x14ac:dyDescent="0.35">
      <c r="A3421" t="s">
        <v>160</v>
      </c>
      <c r="B3421" t="s">
        <v>25</v>
      </c>
      <c r="C3421" t="s">
        <v>149</v>
      </c>
      <c r="D3421" t="s">
        <v>159</v>
      </c>
      <c r="E3421" t="s">
        <v>162</v>
      </c>
      <c r="G3421" t="s">
        <v>1</v>
      </c>
      <c r="K3421" t="s">
        <v>185</v>
      </c>
      <c r="L3421" t="s">
        <v>122</v>
      </c>
      <c r="M3421" s="14">
        <v>44392</v>
      </c>
      <c r="N3421" s="14">
        <v>44392</v>
      </c>
      <c r="O3421">
        <v>0</v>
      </c>
      <c r="P3421">
        <v>73.290000000000006</v>
      </c>
      <c r="R3421">
        <v>2110672000</v>
      </c>
      <c r="S3421">
        <v>161600000</v>
      </c>
      <c r="V3421" t="s">
        <v>160</v>
      </c>
      <c r="W3421" t="s">
        <v>198</v>
      </c>
      <c r="X3421" t="s">
        <v>161</v>
      </c>
      <c r="Y3421">
        <v>7</v>
      </c>
      <c r="Z3421">
        <v>7</v>
      </c>
      <c r="AA3421">
        <v>2021</v>
      </c>
      <c r="AB3421">
        <v>73.290000000000006</v>
      </c>
      <c r="AC3421" t="s">
        <v>12</v>
      </c>
      <c r="AD3421" t="s">
        <v>72</v>
      </c>
      <c r="AE3421">
        <v>2021</v>
      </c>
      <c r="AF3421">
        <v>2021</v>
      </c>
      <c r="AU3421"/>
    </row>
    <row r="3422" spans="1:47" x14ac:dyDescent="0.35">
      <c r="A3422" t="s">
        <v>160</v>
      </c>
      <c r="B3422" t="s">
        <v>26</v>
      </c>
      <c r="C3422" t="s">
        <v>149</v>
      </c>
      <c r="D3422" t="s">
        <v>159</v>
      </c>
      <c r="E3422" t="s">
        <v>162</v>
      </c>
      <c r="G3422" t="s">
        <v>1</v>
      </c>
      <c r="K3422" t="s">
        <v>185</v>
      </c>
      <c r="L3422" t="s">
        <v>122</v>
      </c>
      <c r="M3422" s="14">
        <v>44392</v>
      </c>
      <c r="N3422" s="14">
        <v>44392</v>
      </c>
      <c r="O3422">
        <v>0</v>
      </c>
      <c r="P3422">
        <v>146215.43</v>
      </c>
      <c r="R3422">
        <v>2110672000</v>
      </c>
      <c r="S3422">
        <v>162800000</v>
      </c>
      <c r="V3422" t="s">
        <v>160</v>
      </c>
      <c r="W3422" t="s">
        <v>204</v>
      </c>
      <c r="X3422" t="s">
        <v>161</v>
      </c>
      <c r="Y3422">
        <v>7</v>
      </c>
      <c r="Z3422">
        <v>7</v>
      </c>
      <c r="AA3422">
        <v>2021</v>
      </c>
      <c r="AB3422">
        <v>146215.43</v>
      </c>
      <c r="AC3422" t="s">
        <v>12</v>
      </c>
      <c r="AD3422" t="s">
        <v>72</v>
      </c>
      <c r="AE3422">
        <v>2021</v>
      </c>
      <c r="AF3422">
        <v>2021</v>
      </c>
      <c r="AU3422"/>
    </row>
    <row r="3423" spans="1:47" x14ac:dyDescent="0.35">
      <c r="A3423" t="s">
        <v>193</v>
      </c>
      <c r="B3423" t="s">
        <v>29</v>
      </c>
      <c r="C3423" t="s">
        <v>149</v>
      </c>
      <c r="D3423" t="s">
        <v>159</v>
      </c>
      <c r="E3423" t="s">
        <v>162</v>
      </c>
      <c r="G3423" t="s">
        <v>1</v>
      </c>
      <c r="K3423" t="s">
        <v>185</v>
      </c>
      <c r="L3423" t="s">
        <v>122</v>
      </c>
      <c r="M3423" s="14">
        <v>44392</v>
      </c>
      <c r="N3423" s="14">
        <v>44392</v>
      </c>
      <c r="O3423">
        <v>0</v>
      </c>
      <c r="P3423">
        <v>28.57</v>
      </c>
      <c r="R3423">
        <v>2110700000</v>
      </c>
      <c r="S3423">
        <v>161300000</v>
      </c>
      <c r="V3423" t="s">
        <v>193</v>
      </c>
      <c r="W3423" t="s">
        <v>192</v>
      </c>
      <c r="X3423" t="s">
        <v>161</v>
      </c>
      <c r="Y3423">
        <v>7</v>
      </c>
      <c r="Z3423">
        <v>7</v>
      </c>
      <c r="AA3423">
        <v>2021</v>
      </c>
      <c r="AB3423">
        <v>28.57</v>
      </c>
      <c r="AC3423" t="s">
        <v>12</v>
      </c>
      <c r="AD3423" t="s">
        <v>72</v>
      </c>
      <c r="AE3423">
        <v>2021</v>
      </c>
      <c r="AF3423">
        <v>2021</v>
      </c>
      <c r="AU3423"/>
    </row>
    <row r="3424" spans="1:47" x14ac:dyDescent="0.35">
      <c r="A3424" t="s">
        <v>188</v>
      </c>
      <c r="B3424" t="s">
        <v>31</v>
      </c>
      <c r="C3424" t="s">
        <v>149</v>
      </c>
      <c r="D3424" t="s">
        <v>159</v>
      </c>
      <c r="E3424" t="s">
        <v>162</v>
      </c>
      <c r="G3424" t="s">
        <v>1</v>
      </c>
      <c r="K3424" t="s">
        <v>185</v>
      </c>
      <c r="L3424" t="s">
        <v>122</v>
      </c>
      <c r="M3424" s="14">
        <v>44392</v>
      </c>
      <c r="N3424" s="14">
        <v>44392</v>
      </c>
      <c r="O3424">
        <v>0</v>
      </c>
      <c r="P3424">
        <v>625.24</v>
      </c>
      <c r="R3424">
        <v>2111070000</v>
      </c>
      <c r="S3424">
        <v>161001000</v>
      </c>
      <c r="V3424" t="s">
        <v>188</v>
      </c>
      <c r="W3424" t="s">
        <v>195</v>
      </c>
      <c r="X3424" t="s">
        <v>190</v>
      </c>
      <c r="Y3424">
        <v>7</v>
      </c>
      <c r="Z3424">
        <v>7</v>
      </c>
      <c r="AA3424">
        <v>2021</v>
      </c>
      <c r="AB3424">
        <v>625.24</v>
      </c>
      <c r="AC3424" t="s">
        <v>12</v>
      </c>
      <c r="AD3424" t="s">
        <v>72</v>
      </c>
      <c r="AE3424">
        <v>2021</v>
      </c>
      <c r="AF3424">
        <v>2021</v>
      </c>
      <c r="AU3424"/>
    </row>
    <row r="3425" spans="1:47" x14ac:dyDescent="0.35">
      <c r="A3425" t="s">
        <v>193</v>
      </c>
      <c r="B3425" t="s">
        <v>29</v>
      </c>
      <c r="C3425" t="s">
        <v>149</v>
      </c>
      <c r="D3425" t="s">
        <v>159</v>
      </c>
      <c r="E3425" t="s">
        <v>162</v>
      </c>
      <c r="G3425" t="s">
        <v>1</v>
      </c>
      <c r="K3425" t="s">
        <v>185</v>
      </c>
      <c r="L3425" t="s">
        <v>122</v>
      </c>
      <c r="M3425" s="14">
        <v>44392</v>
      </c>
      <c r="N3425" s="14">
        <v>44392</v>
      </c>
      <c r="O3425">
        <v>0</v>
      </c>
      <c r="P3425">
        <v>981.66</v>
      </c>
      <c r="R3425">
        <v>2110700000</v>
      </c>
      <c r="S3425">
        <v>161800000</v>
      </c>
      <c r="V3425" t="s">
        <v>193</v>
      </c>
      <c r="W3425" t="s">
        <v>197</v>
      </c>
      <c r="X3425" t="s">
        <v>161</v>
      </c>
      <c r="Y3425">
        <v>7</v>
      </c>
      <c r="Z3425">
        <v>7</v>
      </c>
      <c r="AA3425">
        <v>2021</v>
      </c>
      <c r="AB3425">
        <v>981.66</v>
      </c>
      <c r="AC3425" t="s">
        <v>12</v>
      </c>
      <c r="AD3425" t="s">
        <v>72</v>
      </c>
      <c r="AE3425">
        <v>2021</v>
      </c>
      <c r="AF3425">
        <v>2021</v>
      </c>
      <c r="AU3425"/>
    </row>
    <row r="3426" spans="1:47" x14ac:dyDescent="0.35">
      <c r="A3426" t="s">
        <v>160</v>
      </c>
      <c r="B3426" t="s">
        <v>26</v>
      </c>
      <c r="C3426" t="s">
        <v>149</v>
      </c>
      <c r="D3426" t="s">
        <v>159</v>
      </c>
      <c r="E3426" t="s">
        <v>162</v>
      </c>
      <c r="G3426" t="s">
        <v>1</v>
      </c>
      <c r="K3426" t="s">
        <v>185</v>
      </c>
      <c r="L3426" t="s">
        <v>122</v>
      </c>
      <c r="M3426" s="14">
        <v>44392</v>
      </c>
      <c r="N3426" s="14">
        <v>44392</v>
      </c>
      <c r="O3426">
        <v>0</v>
      </c>
      <c r="P3426">
        <v>92.46</v>
      </c>
      <c r="R3426">
        <v>2110672000</v>
      </c>
      <c r="S3426">
        <v>161021000</v>
      </c>
      <c r="V3426" t="s">
        <v>160</v>
      </c>
      <c r="W3426" t="s">
        <v>215</v>
      </c>
      <c r="X3426" t="s">
        <v>161</v>
      </c>
      <c r="Y3426">
        <v>7</v>
      </c>
      <c r="Z3426">
        <v>7</v>
      </c>
      <c r="AA3426">
        <v>2021</v>
      </c>
      <c r="AB3426">
        <v>92.46</v>
      </c>
      <c r="AC3426" t="s">
        <v>12</v>
      </c>
      <c r="AD3426" t="s">
        <v>72</v>
      </c>
      <c r="AE3426">
        <v>2021</v>
      </c>
      <c r="AF3426">
        <v>2021</v>
      </c>
      <c r="AU3426"/>
    </row>
    <row r="3427" spans="1:47" x14ac:dyDescent="0.35">
      <c r="A3427" t="s">
        <v>133</v>
      </c>
      <c r="B3427" t="s">
        <v>42</v>
      </c>
      <c r="C3427" t="s">
        <v>149</v>
      </c>
      <c r="D3427" t="s">
        <v>150</v>
      </c>
      <c r="E3427" t="s">
        <v>121</v>
      </c>
      <c r="G3427" t="s">
        <v>1</v>
      </c>
      <c r="H3427" t="s">
        <v>206</v>
      </c>
      <c r="K3427" t="s">
        <v>185</v>
      </c>
      <c r="L3427" t="s">
        <v>122</v>
      </c>
      <c r="M3427" s="14">
        <v>44392</v>
      </c>
      <c r="N3427" s="14">
        <v>44392</v>
      </c>
      <c r="O3427">
        <v>0</v>
      </c>
      <c r="P3427">
        <v>-41742.14</v>
      </c>
      <c r="R3427">
        <v>2220120000</v>
      </c>
      <c r="S3427">
        <v>161001000</v>
      </c>
      <c r="V3427" t="s">
        <v>133</v>
      </c>
      <c r="W3427" t="s">
        <v>195</v>
      </c>
      <c r="X3427" t="s">
        <v>134</v>
      </c>
      <c r="Y3427">
        <v>7</v>
      </c>
      <c r="Z3427">
        <v>7</v>
      </c>
      <c r="AA3427">
        <v>2021</v>
      </c>
      <c r="AB3427">
        <v>41742.14</v>
      </c>
      <c r="AC3427" t="s">
        <v>12</v>
      </c>
      <c r="AD3427" t="s">
        <v>249</v>
      </c>
      <c r="AE3427">
        <v>2021</v>
      </c>
      <c r="AF3427">
        <v>2021</v>
      </c>
      <c r="AU3427"/>
    </row>
    <row r="3428" spans="1:47" x14ac:dyDescent="0.35">
      <c r="A3428" t="s">
        <v>160</v>
      </c>
      <c r="B3428" t="s">
        <v>25</v>
      </c>
      <c r="C3428" t="s">
        <v>149</v>
      </c>
      <c r="D3428" t="s">
        <v>159</v>
      </c>
      <c r="E3428" t="s">
        <v>162</v>
      </c>
      <c r="G3428" t="s">
        <v>1</v>
      </c>
      <c r="K3428" t="s">
        <v>185</v>
      </c>
      <c r="L3428" t="s">
        <v>122</v>
      </c>
      <c r="M3428" s="14">
        <v>44392</v>
      </c>
      <c r="N3428" s="14">
        <v>44392</v>
      </c>
      <c r="O3428">
        <v>0</v>
      </c>
      <c r="P3428">
        <v>103.82</v>
      </c>
      <c r="R3428">
        <v>2110672000</v>
      </c>
      <c r="S3428">
        <v>161300000</v>
      </c>
      <c r="V3428" t="s">
        <v>160</v>
      </c>
      <c r="W3428" t="s">
        <v>192</v>
      </c>
      <c r="X3428" t="s">
        <v>161</v>
      </c>
      <c r="Y3428">
        <v>7</v>
      </c>
      <c r="Z3428">
        <v>7</v>
      </c>
      <c r="AA3428">
        <v>2021</v>
      </c>
      <c r="AB3428">
        <v>103.82</v>
      </c>
      <c r="AC3428" t="s">
        <v>12</v>
      </c>
      <c r="AD3428" t="s">
        <v>72</v>
      </c>
      <c r="AE3428">
        <v>2021</v>
      </c>
      <c r="AF3428">
        <v>2021</v>
      </c>
      <c r="AU3428"/>
    </row>
    <row r="3429" spans="1:47" x14ac:dyDescent="0.35">
      <c r="A3429" t="s">
        <v>133</v>
      </c>
      <c r="B3429" t="s">
        <v>41</v>
      </c>
      <c r="C3429" t="s">
        <v>149</v>
      </c>
      <c r="D3429" t="s">
        <v>150</v>
      </c>
      <c r="E3429" t="s">
        <v>121</v>
      </c>
      <c r="G3429" t="s">
        <v>1</v>
      </c>
      <c r="H3429" t="s">
        <v>206</v>
      </c>
      <c r="K3429" t="s">
        <v>185</v>
      </c>
      <c r="L3429" t="s">
        <v>122</v>
      </c>
      <c r="M3429" s="14">
        <v>44392</v>
      </c>
      <c r="N3429" s="14">
        <v>44392</v>
      </c>
      <c r="O3429">
        <v>0</v>
      </c>
      <c r="P3429">
        <v>-5043.57</v>
      </c>
      <c r="R3429">
        <v>2220110000</v>
      </c>
      <c r="S3429">
        <v>161001000</v>
      </c>
      <c r="V3429" t="s">
        <v>133</v>
      </c>
      <c r="W3429" t="s">
        <v>195</v>
      </c>
      <c r="X3429" t="s">
        <v>134</v>
      </c>
      <c r="Y3429">
        <v>7</v>
      </c>
      <c r="Z3429">
        <v>7</v>
      </c>
      <c r="AA3429">
        <v>2021</v>
      </c>
      <c r="AB3429">
        <v>5043.57</v>
      </c>
      <c r="AC3429" t="s">
        <v>12</v>
      </c>
      <c r="AD3429" t="s">
        <v>249</v>
      </c>
      <c r="AE3429">
        <v>2021</v>
      </c>
      <c r="AF3429">
        <v>2021</v>
      </c>
      <c r="AU3429"/>
    </row>
    <row r="3430" spans="1:47" x14ac:dyDescent="0.35">
      <c r="A3430" t="s">
        <v>160</v>
      </c>
      <c r="B3430" t="s">
        <v>35</v>
      </c>
      <c r="C3430" t="s">
        <v>149</v>
      </c>
      <c r="D3430" t="s">
        <v>159</v>
      </c>
      <c r="E3430" t="s">
        <v>162</v>
      </c>
      <c r="G3430" t="s">
        <v>1</v>
      </c>
      <c r="K3430" t="s">
        <v>185</v>
      </c>
      <c r="L3430" t="s">
        <v>122</v>
      </c>
      <c r="M3430" s="14">
        <v>44392</v>
      </c>
      <c r="N3430" s="14">
        <v>44392</v>
      </c>
      <c r="O3430">
        <v>0</v>
      </c>
      <c r="P3430">
        <v>141.38</v>
      </c>
      <c r="R3430">
        <v>2110672000</v>
      </c>
      <c r="S3430">
        <v>161021000</v>
      </c>
      <c r="V3430" t="s">
        <v>160</v>
      </c>
      <c r="W3430" t="s">
        <v>215</v>
      </c>
      <c r="X3430" t="s">
        <v>161</v>
      </c>
      <c r="Y3430">
        <v>7</v>
      </c>
      <c r="Z3430">
        <v>7</v>
      </c>
      <c r="AA3430">
        <v>2021</v>
      </c>
      <c r="AB3430">
        <v>141.38</v>
      </c>
      <c r="AC3430" t="s">
        <v>12</v>
      </c>
      <c r="AD3430" t="s">
        <v>72</v>
      </c>
      <c r="AE3430">
        <v>2021</v>
      </c>
      <c r="AF3430">
        <v>2021</v>
      </c>
      <c r="AU3430"/>
    </row>
    <row r="3431" spans="1:47" x14ac:dyDescent="0.35">
      <c r="A3431" t="s">
        <v>166</v>
      </c>
      <c r="C3431" t="s">
        <v>149</v>
      </c>
      <c r="D3431" t="s">
        <v>150</v>
      </c>
      <c r="E3431" t="s">
        <v>121</v>
      </c>
      <c r="J3431" t="s">
        <v>5</v>
      </c>
      <c r="K3431" t="s">
        <v>185</v>
      </c>
      <c r="L3431" t="s">
        <v>122</v>
      </c>
      <c r="M3431" s="14">
        <v>44382</v>
      </c>
      <c r="N3431" s="14">
        <v>44392</v>
      </c>
      <c r="P3431">
        <v>7417.45</v>
      </c>
      <c r="X3431" t="s">
        <v>167</v>
      </c>
      <c r="Y3431">
        <v>7</v>
      </c>
      <c r="Z3431">
        <v>7</v>
      </c>
      <c r="AA3431">
        <v>2021</v>
      </c>
      <c r="AB3431">
        <v>0</v>
      </c>
      <c r="AC3431" t="s">
        <v>8</v>
      </c>
      <c r="AD3431" t="s">
        <v>8</v>
      </c>
      <c r="AE3431">
        <v>2021</v>
      </c>
      <c r="AF3431">
        <v>2021</v>
      </c>
      <c r="AU3431"/>
    </row>
    <row r="3432" spans="1:47" x14ac:dyDescent="0.35">
      <c r="A3432" t="s">
        <v>130</v>
      </c>
      <c r="C3432" t="s">
        <v>149</v>
      </c>
      <c r="D3432" t="s">
        <v>150</v>
      </c>
      <c r="E3432" t="s">
        <v>162</v>
      </c>
      <c r="K3432" t="s">
        <v>185</v>
      </c>
      <c r="L3432" t="s">
        <v>122</v>
      </c>
      <c r="M3432" s="14">
        <v>44392</v>
      </c>
      <c r="N3432" s="14">
        <v>44392</v>
      </c>
      <c r="P3432">
        <v>7417.45</v>
      </c>
      <c r="X3432" t="s">
        <v>119</v>
      </c>
      <c r="Y3432">
        <v>7</v>
      </c>
      <c r="Z3432">
        <v>7</v>
      </c>
      <c r="AA3432">
        <v>2021</v>
      </c>
      <c r="AB3432">
        <v>0</v>
      </c>
      <c r="AC3432" t="s">
        <v>8</v>
      </c>
      <c r="AD3432" t="s">
        <v>8</v>
      </c>
      <c r="AE3432">
        <v>2021</v>
      </c>
      <c r="AF3432">
        <v>2021</v>
      </c>
      <c r="AU3432"/>
    </row>
    <row r="3433" spans="1:47" x14ac:dyDescent="0.35">
      <c r="A3433" t="s">
        <v>160</v>
      </c>
      <c r="B3433" t="s">
        <v>35</v>
      </c>
      <c r="C3433" t="s">
        <v>149</v>
      </c>
      <c r="D3433" t="s">
        <v>159</v>
      </c>
      <c r="E3433" t="s">
        <v>162</v>
      </c>
      <c r="G3433" t="s">
        <v>1</v>
      </c>
      <c r="K3433" t="s">
        <v>185</v>
      </c>
      <c r="L3433" t="s">
        <v>122</v>
      </c>
      <c r="M3433" s="14">
        <v>44392</v>
      </c>
      <c r="N3433" s="14">
        <v>44392</v>
      </c>
      <c r="O3433">
        <v>0</v>
      </c>
      <c r="P3433">
        <v>8900.9500000000007</v>
      </c>
      <c r="R3433">
        <v>2110672000</v>
      </c>
      <c r="S3433">
        <v>161020000</v>
      </c>
      <c r="V3433" t="s">
        <v>160</v>
      </c>
      <c r="W3433" t="s">
        <v>194</v>
      </c>
      <c r="X3433" t="s">
        <v>161</v>
      </c>
      <c r="Y3433">
        <v>7</v>
      </c>
      <c r="Z3433">
        <v>7</v>
      </c>
      <c r="AA3433">
        <v>2021</v>
      </c>
      <c r="AB3433">
        <v>8900.9500000000007</v>
      </c>
      <c r="AC3433" t="s">
        <v>12</v>
      </c>
      <c r="AD3433" t="s">
        <v>72</v>
      </c>
      <c r="AE3433">
        <v>2021</v>
      </c>
      <c r="AF3433">
        <v>2021</v>
      </c>
      <c r="AU3433"/>
    </row>
    <row r="3434" spans="1:47" x14ac:dyDescent="0.35">
      <c r="A3434" t="s">
        <v>160</v>
      </c>
      <c r="B3434" t="s">
        <v>35</v>
      </c>
      <c r="C3434" t="s">
        <v>149</v>
      </c>
      <c r="D3434" t="s">
        <v>159</v>
      </c>
      <c r="E3434" t="s">
        <v>162</v>
      </c>
      <c r="G3434" t="s">
        <v>1</v>
      </c>
      <c r="K3434" t="s">
        <v>185</v>
      </c>
      <c r="L3434" t="s">
        <v>122</v>
      </c>
      <c r="M3434" s="14">
        <v>44392</v>
      </c>
      <c r="N3434" s="14">
        <v>44392</v>
      </c>
      <c r="O3434">
        <v>0</v>
      </c>
      <c r="P3434">
        <v>3839.03</v>
      </c>
      <c r="R3434">
        <v>2110672000</v>
      </c>
      <c r="S3434">
        <v>161020000</v>
      </c>
      <c r="V3434" t="s">
        <v>160</v>
      </c>
      <c r="W3434" t="s">
        <v>194</v>
      </c>
      <c r="X3434" t="s">
        <v>161</v>
      </c>
      <c r="Y3434">
        <v>7</v>
      </c>
      <c r="Z3434">
        <v>7</v>
      </c>
      <c r="AA3434">
        <v>2021</v>
      </c>
      <c r="AB3434">
        <v>3839.03</v>
      </c>
      <c r="AC3434" t="s">
        <v>12</v>
      </c>
      <c r="AD3434" t="s">
        <v>72</v>
      </c>
      <c r="AE3434">
        <v>2021</v>
      </c>
      <c r="AF3434">
        <v>2021</v>
      </c>
      <c r="AU3434"/>
    </row>
    <row r="3435" spans="1:47" x14ac:dyDescent="0.35">
      <c r="A3435" t="s">
        <v>176</v>
      </c>
      <c r="B3435" t="s">
        <v>27</v>
      </c>
      <c r="C3435" t="s">
        <v>149</v>
      </c>
      <c r="D3435" t="s">
        <v>150</v>
      </c>
      <c r="E3435" t="s">
        <v>121</v>
      </c>
      <c r="G3435" t="s">
        <v>1</v>
      </c>
      <c r="H3435" t="s">
        <v>206</v>
      </c>
      <c r="K3435" t="s">
        <v>185</v>
      </c>
      <c r="L3435" t="s">
        <v>122</v>
      </c>
      <c r="M3435" s="14">
        <v>44392</v>
      </c>
      <c r="N3435" s="14">
        <v>44392</v>
      </c>
      <c r="O3435">
        <v>0</v>
      </c>
      <c r="P3435">
        <v>-129.29</v>
      </c>
      <c r="R3435">
        <v>2221517010</v>
      </c>
      <c r="S3435">
        <v>161300000</v>
      </c>
      <c r="V3435" t="s">
        <v>176</v>
      </c>
      <c r="W3435" t="s">
        <v>192</v>
      </c>
      <c r="X3435" t="s">
        <v>119</v>
      </c>
      <c r="Y3435">
        <v>7</v>
      </c>
      <c r="Z3435">
        <v>7</v>
      </c>
      <c r="AA3435">
        <v>2021</v>
      </c>
      <c r="AB3435">
        <v>129.29</v>
      </c>
      <c r="AC3435" t="s">
        <v>12</v>
      </c>
      <c r="AD3435" t="s">
        <v>17</v>
      </c>
      <c r="AE3435">
        <v>2021</v>
      </c>
      <c r="AF3435">
        <v>2021</v>
      </c>
      <c r="AU3435"/>
    </row>
    <row r="3436" spans="1:47" x14ac:dyDescent="0.35">
      <c r="A3436" t="s">
        <v>160</v>
      </c>
      <c r="B3436" t="s">
        <v>35</v>
      </c>
      <c r="C3436" t="s">
        <v>149</v>
      </c>
      <c r="D3436" t="s">
        <v>159</v>
      </c>
      <c r="E3436" t="s">
        <v>162</v>
      </c>
      <c r="G3436" t="s">
        <v>1</v>
      </c>
      <c r="K3436" t="s">
        <v>185</v>
      </c>
      <c r="L3436" t="s">
        <v>122</v>
      </c>
      <c r="M3436" s="14">
        <v>44392</v>
      </c>
      <c r="N3436" s="14">
        <v>44392</v>
      </c>
      <c r="O3436">
        <v>0</v>
      </c>
      <c r="P3436">
        <v>515.74</v>
      </c>
      <c r="R3436">
        <v>2110672000</v>
      </c>
      <c r="S3436">
        <v>162700000</v>
      </c>
      <c r="V3436" t="s">
        <v>160</v>
      </c>
      <c r="W3436" t="s">
        <v>200</v>
      </c>
      <c r="X3436" t="s">
        <v>161</v>
      </c>
      <c r="Y3436">
        <v>7</v>
      </c>
      <c r="Z3436">
        <v>7</v>
      </c>
      <c r="AA3436">
        <v>2021</v>
      </c>
      <c r="AB3436">
        <v>515.74</v>
      </c>
      <c r="AC3436" t="s">
        <v>12</v>
      </c>
      <c r="AD3436" t="s">
        <v>72</v>
      </c>
      <c r="AE3436">
        <v>2021</v>
      </c>
      <c r="AF3436">
        <v>2021</v>
      </c>
      <c r="AU3436"/>
    </row>
    <row r="3437" spans="1:47" x14ac:dyDescent="0.35">
      <c r="A3437" t="s">
        <v>130</v>
      </c>
      <c r="B3437" t="s">
        <v>33</v>
      </c>
      <c r="C3437" t="s">
        <v>149</v>
      </c>
      <c r="D3437" t="s">
        <v>150</v>
      </c>
      <c r="E3437" t="s">
        <v>121</v>
      </c>
      <c r="G3437" t="s">
        <v>1</v>
      </c>
      <c r="H3437" t="s">
        <v>206</v>
      </c>
      <c r="K3437" t="s">
        <v>185</v>
      </c>
      <c r="L3437" t="s">
        <v>122</v>
      </c>
      <c r="M3437" s="14">
        <v>44392</v>
      </c>
      <c r="N3437" s="14">
        <v>44392</v>
      </c>
      <c r="O3437">
        <v>0</v>
      </c>
      <c r="P3437">
        <v>-123.3</v>
      </c>
      <c r="R3437">
        <v>2221517160</v>
      </c>
      <c r="S3437">
        <v>161012000</v>
      </c>
      <c r="V3437" t="s">
        <v>130</v>
      </c>
      <c r="W3437" t="s">
        <v>213</v>
      </c>
      <c r="X3437" t="s">
        <v>119</v>
      </c>
      <c r="Y3437">
        <v>7</v>
      </c>
      <c r="Z3437">
        <v>7</v>
      </c>
      <c r="AA3437">
        <v>2021</v>
      </c>
      <c r="AB3437">
        <v>123.3</v>
      </c>
      <c r="AC3437" t="s">
        <v>12</v>
      </c>
      <c r="AD3437" t="s">
        <v>17</v>
      </c>
      <c r="AE3437">
        <v>2021</v>
      </c>
      <c r="AF3437">
        <v>2021</v>
      </c>
      <c r="AU3437"/>
    </row>
    <row r="3438" spans="1:47" x14ac:dyDescent="0.35">
      <c r="A3438" t="s">
        <v>118</v>
      </c>
      <c r="B3438" t="s">
        <v>46</v>
      </c>
      <c r="C3438" t="s">
        <v>149</v>
      </c>
      <c r="D3438" t="s">
        <v>150</v>
      </c>
      <c r="E3438" t="s">
        <v>121</v>
      </c>
      <c r="G3438" t="s">
        <v>1</v>
      </c>
      <c r="H3438" t="s">
        <v>206</v>
      </c>
      <c r="K3438" t="s">
        <v>185</v>
      </c>
      <c r="L3438" t="s">
        <v>122</v>
      </c>
      <c r="M3438" s="14">
        <v>44392</v>
      </c>
      <c r="N3438" s="14">
        <v>44392</v>
      </c>
      <c r="O3438">
        <v>0</v>
      </c>
      <c r="P3438">
        <v>-9523.81</v>
      </c>
      <c r="R3438">
        <v>2221513000</v>
      </c>
      <c r="S3438">
        <v>161021000</v>
      </c>
      <c r="V3438" t="s">
        <v>118</v>
      </c>
      <c r="W3438" t="s">
        <v>215</v>
      </c>
      <c r="X3438" t="s">
        <v>119</v>
      </c>
      <c r="Y3438">
        <v>7</v>
      </c>
      <c r="Z3438">
        <v>7</v>
      </c>
      <c r="AA3438">
        <v>2021</v>
      </c>
      <c r="AB3438">
        <v>9523.81</v>
      </c>
      <c r="AC3438" t="s">
        <v>12</v>
      </c>
      <c r="AD3438" t="s">
        <v>17</v>
      </c>
      <c r="AE3438">
        <v>2021</v>
      </c>
      <c r="AF3438">
        <v>2021</v>
      </c>
      <c r="AU3438"/>
    </row>
    <row r="3439" spans="1:47" x14ac:dyDescent="0.35">
      <c r="A3439" t="s">
        <v>160</v>
      </c>
      <c r="B3439" t="s">
        <v>35</v>
      </c>
      <c r="C3439" t="s">
        <v>149</v>
      </c>
      <c r="D3439" t="s">
        <v>159</v>
      </c>
      <c r="E3439" t="s">
        <v>162</v>
      </c>
      <c r="G3439" t="s">
        <v>1</v>
      </c>
      <c r="K3439" t="s">
        <v>185</v>
      </c>
      <c r="L3439" t="s">
        <v>122</v>
      </c>
      <c r="M3439" s="14">
        <v>44392</v>
      </c>
      <c r="N3439" s="14">
        <v>44392</v>
      </c>
      <c r="O3439">
        <v>0</v>
      </c>
      <c r="P3439">
        <v>205.87</v>
      </c>
      <c r="R3439">
        <v>2110672000</v>
      </c>
      <c r="S3439">
        <v>161800000</v>
      </c>
      <c r="V3439" t="s">
        <v>160</v>
      </c>
      <c r="W3439" t="s">
        <v>197</v>
      </c>
      <c r="X3439" t="s">
        <v>161</v>
      </c>
      <c r="Y3439">
        <v>7</v>
      </c>
      <c r="Z3439">
        <v>7</v>
      </c>
      <c r="AA3439">
        <v>2021</v>
      </c>
      <c r="AB3439">
        <v>205.87</v>
      </c>
      <c r="AC3439" t="s">
        <v>12</v>
      </c>
      <c r="AD3439" t="s">
        <v>72</v>
      </c>
      <c r="AE3439">
        <v>2021</v>
      </c>
      <c r="AF3439">
        <v>2021</v>
      </c>
      <c r="AU3439"/>
    </row>
    <row r="3440" spans="1:47" x14ac:dyDescent="0.35">
      <c r="A3440" t="s">
        <v>160</v>
      </c>
      <c r="B3440" t="s">
        <v>25</v>
      </c>
      <c r="C3440" t="s">
        <v>149</v>
      </c>
      <c r="D3440" t="s">
        <v>159</v>
      </c>
      <c r="E3440" t="s">
        <v>162</v>
      </c>
      <c r="G3440" t="s">
        <v>1</v>
      </c>
      <c r="K3440" t="s">
        <v>185</v>
      </c>
      <c r="L3440" t="s">
        <v>122</v>
      </c>
      <c r="M3440" s="14">
        <v>44393</v>
      </c>
      <c r="N3440" s="14">
        <v>44393</v>
      </c>
      <c r="O3440">
        <v>0</v>
      </c>
      <c r="P3440">
        <v>54.4</v>
      </c>
      <c r="R3440">
        <v>2110672000</v>
      </c>
      <c r="S3440">
        <v>161600000</v>
      </c>
      <c r="V3440" t="s">
        <v>160</v>
      </c>
      <c r="W3440" t="s">
        <v>198</v>
      </c>
      <c r="X3440" t="s">
        <v>161</v>
      </c>
      <c r="Y3440">
        <v>7</v>
      </c>
      <c r="Z3440">
        <v>7</v>
      </c>
      <c r="AA3440">
        <v>2021</v>
      </c>
      <c r="AB3440">
        <v>54.4</v>
      </c>
      <c r="AC3440" t="s">
        <v>12</v>
      </c>
      <c r="AD3440" t="s">
        <v>72</v>
      </c>
      <c r="AE3440">
        <v>2021</v>
      </c>
      <c r="AF3440">
        <v>2021</v>
      </c>
      <c r="AU3440"/>
    </row>
    <row r="3441" spans="1:47" x14ac:dyDescent="0.35">
      <c r="A3441" t="s">
        <v>160</v>
      </c>
      <c r="B3441" t="s">
        <v>26</v>
      </c>
      <c r="C3441" t="s">
        <v>149</v>
      </c>
      <c r="D3441" t="s">
        <v>159</v>
      </c>
      <c r="E3441" t="s">
        <v>162</v>
      </c>
      <c r="G3441" t="s">
        <v>1</v>
      </c>
      <c r="K3441" t="s">
        <v>185</v>
      </c>
      <c r="L3441" t="s">
        <v>122</v>
      </c>
      <c r="M3441" s="14">
        <v>44393</v>
      </c>
      <c r="N3441" s="14">
        <v>44393</v>
      </c>
      <c r="O3441">
        <v>0</v>
      </c>
      <c r="P3441">
        <v>553.51</v>
      </c>
      <c r="R3441">
        <v>2110672000</v>
      </c>
      <c r="S3441">
        <v>162300000</v>
      </c>
      <c r="V3441" t="s">
        <v>160</v>
      </c>
      <c r="W3441" t="s">
        <v>209</v>
      </c>
      <c r="X3441" t="s">
        <v>161</v>
      </c>
      <c r="Y3441">
        <v>7</v>
      </c>
      <c r="Z3441">
        <v>7</v>
      </c>
      <c r="AA3441">
        <v>2021</v>
      </c>
      <c r="AB3441">
        <v>553.51</v>
      </c>
      <c r="AC3441" t="s">
        <v>12</v>
      </c>
      <c r="AD3441" t="s">
        <v>72</v>
      </c>
      <c r="AE3441">
        <v>2021</v>
      </c>
      <c r="AF3441">
        <v>2021</v>
      </c>
      <c r="AU3441"/>
    </row>
    <row r="3442" spans="1:47" x14ac:dyDescent="0.35">
      <c r="A3442" t="s">
        <v>130</v>
      </c>
      <c r="B3442" t="s">
        <v>34</v>
      </c>
      <c r="C3442" t="s">
        <v>149</v>
      </c>
      <c r="D3442" t="s">
        <v>150</v>
      </c>
      <c r="E3442" t="s">
        <v>121</v>
      </c>
      <c r="G3442" t="s">
        <v>1</v>
      </c>
      <c r="H3442" t="s">
        <v>206</v>
      </c>
      <c r="K3442" t="s">
        <v>185</v>
      </c>
      <c r="L3442" t="s">
        <v>122</v>
      </c>
      <c r="M3442" s="14">
        <v>44393</v>
      </c>
      <c r="N3442" s="14">
        <v>44393</v>
      </c>
      <c r="O3442">
        <v>0</v>
      </c>
      <c r="P3442">
        <v>-40.840000000000003</v>
      </c>
      <c r="R3442">
        <v>2221511000</v>
      </c>
      <c r="S3442">
        <v>162000000</v>
      </c>
      <c r="V3442" t="s">
        <v>130</v>
      </c>
      <c r="W3442" t="s">
        <v>205</v>
      </c>
      <c r="X3442" t="s">
        <v>119</v>
      </c>
      <c r="Y3442">
        <v>7</v>
      </c>
      <c r="Z3442">
        <v>7</v>
      </c>
      <c r="AA3442">
        <v>2021</v>
      </c>
      <c r="AB3442">
        <v>40.840000000000003</v>
      </c>
      <c r="AC3442" t="s">
        <v>12</v>
      </c>
      <c r="AD3442" t="s">
        <v>17</v>
      </c>
      <c r="AE3442">
        <v>2021</v>
      </c>
      <c r="AF3442">
        <v>2021</v>
      </c>
      <c r="AU3442"/>
    </row>
    <row r="3443" spans="1:47" x14ac:dyDescent="0.35">
      <c r="A3443" t="s">
        <v>130</v>
      </c>
      <c r="B3443" t="s">
        <v>34</v>
      </c>
      <c r="C3443" t="s">
        <v>149</v>
      </c>
      <c r="D3443" t="s">
        <v>150</v>
      </c>
      <c r="E3443" t="s">
        <v>121</v>
      </c>
      <c r="G3443" t="s">
        <v>1</v>
      </c>
      <c r="H3443" t="s">
        <v>206</v>
      </c>
      <c r="K3443" t="s">
        <v>185</v>
      </c>
      <c r="L3443" t="s">
        <v>122</v>
      </c>
      <c r="M3443" s="14">
        <v>44393</v>
      </c>
      <c r="N3443" s="14">
        <v>44393</v>
      </c>
      <c r="O3443">
        <v>0</v>
      </c>
      <c r="P3443">
        <v>-2</v>
      </c>
      <c r="R3443">
        <v>2221511000</v>
      </c>
      <c r="S3443">
        <v>162000000</v>
      </c>
      <c r="V3443" t="s">
        <v>130</v>
      </c>
      <c r="W3443" t="s">
        <v>205</v>
      </c>
      <c r="X3443" t="s">
        <v>119</v>
      </c>
      <c r="Y3443">
        <v>7</v>
      </c>
      <c r="Z3443">
        <v>7</v>
      </c>
      <c r="AA3443">
        <v>2021</v>
      </c>
      <c r="AB3443">
        <v>2</v>
      </c>
      <c r="AC3443" t="s">
        <v>12</v>
      </c>
      <c r="AD3443" t="s">
        <v>17</v>
      </c>
      <c r="AE3443">
        <v>2021</v>
      </c>
      <c r="AF3443">
        <v>2021</v>
      </c>
      <c r="AU3443"/>
    </row>
    <row r="3444" spans="1:47" x14ac:dyDescent="0.35">
      <c r="A3444" t="s">
        <v>138</v>
      </c>
      <c r="B3444" t="s">
        <v>27</v>
      </c>
      <c r="C3444" t="s">
        <v>149</v>
      </c>
      <c r="D3444" t="s">
        <v>150</v>
      </c>
      <c r="E3444" t="s">
        <v>121</v>
      </c>
      <c r="G3444" t="s">
        <v>1</v>
      </c>
      <c r="H3444" t="s">
        <v>206</v>
      </c>
      <c r="K3444" t="s">
        <v>185</v>
      </c>
      <c r="L3444" t="s">
        <v>122</v>
      </c>
      <c r="M3444" s="14">
        <v>44393</v>
      </c>
      <c r="N3444" s="14">
        <v>44393</v>
      </c>
      <c r="O3444">
        <v>0</v>
      </c>
      <c r="P3444">
        <v>-5.95</v>
      </c>
      <c r="R3444">
        <v>2220200000</v>
      </c>
      <c r="S3444">
        <v>161002000</v>
      </c>
      <c r="V3444" t="s">
        <v>138</v>
      </c>
      <c r="W3444" t="s">
        <v>202</v>
      </c>
      <c r="X3444" t="s">
        <v>139</v>
      </c>
      <c r="Y3444">
        <v>7</v>
      </c>
      <c r="Z3444">
        <v>7</v>
      </c>
      <c r="AA3444">
        <v>2021</v>
      </c>
      <c r="AB3444">
        <v>5.95</v>
      </c>
      <c r="AC3444" t="s">
        <v>12</v>
      </c>
      <c r="AD3444" t="s">
        <v>17</v>
      </c>
      <c r="AE3444">
        <v>2021</v>
      </c>
      <c r="AF3444">
        <v>2021</v>
      </c>
      <c r="AU3444"/>
    </row>
    <row r="3445" spans="1:47" x14ac:dyDescent="0.35">
      <c r="A3445" t="s">
        <v>160</v>
      </c>
      <c r="B3445" t="s">
        <v>35</v>
      </c>
      <c r="C3445" t="s">
        <v>149</v>
      </c>
      <c r="D3445" t="s">
        <v>159</v>
      </c>
      <c r="E3445" t="s">
        <v>162</v>
      </c>
      <c r="G3445" t="s">
        <v>1</v>
      </c>
      <c r="K3445" t="s">
        <v>185</v>
      </c>
      <c r="L3445" t="s">
        <v>122</v>
      </c>
      <c r="M3445" s="14">
        <v>44393</v>
      </c>
      <c r="N3445" s="14">
        <v>44393</v>
      </c>
      <c r="O3445">
        <v>0</v>
      </c>
      <c r="P3445">
        <v>478.63</v>
      </c>
      <c r="R3445">
        <v>2110672000</v>
      </c>
      <c r="S3445">
        <v>162000000</v>
      </c>
      <c r="V3445" t="s">
        <v>160</v>
      </c>
      <c r="W3445" t="s">
        <v>205</v>
      </c>
      <c r="X3445" t="s">
        <v>161</v>
      </c>
      <c r="Y3445">
        <v>7</v>
      </c>
      <c r="Z3445">
        <v>7</v>
      </c>
      <c r="AA3445">
        <v>2021</v>
      </c>
      <c r="AB3445">
        <v>478.63</v>
      </c>
      <c r="AC3445" t="s">
        <v>12</v>
      </c>
      <c r="AD3445" t="s">
        <v>72</v>
      </c>
      <c r="AE3445">
        <v>2021</v>
      </c>
      <c r="AF3445">
        <v>2021</v>
      </c>
      <c r="AU3445"/>
    </row>
    <row r="3446" spans="1:47" x14ac:dyDescent="0.35">
      <c r="A3446" t="s">
        <v>193</v>
      </c>
      <c r="B3446" t="s">
        <v>29</v>
      </c>
      <c r="C3446" t="s">
        <v>149</v>
      </c>
      <c r="D3446" t="s">
        <v>159</v>
      </c>
      <c r="E3446" t="s">
        <v>162</v>
      </c>
      <c r="G3446" t="s">
        <v>1</v>
      </c>
      <c r="K3446" t="s">
        <v>185</v>
      </c>
      <c r="L3446" t="s">
        <v>122</v>
      </c>
      <c r="M3446" s="14">
        <v>44393</v>
      </c>
      <c r="N3446" s="14">
        <v>44393</v>
      </c>
      <c r="O3446">
        <v>0</v>
      </c>
      <c r="P3446">
        <v>59.52</v>
      </c>
      <c r="R3446">
        <v>2110700000</v>
      </c>
      <c r="S3446">
        <v>162300000</v>
      </c>
      <c r="V3446" t="s">
        <v>193</v>
      </c>
      <c r="W3446" t="s">
        <v>209</v>
      </c>
      <c r="X3446" t="s">
        <v>161</v>
      </c>
      <c r="Y3446">
        <v>7</v>
      </c>
      <c r="Z3446">
        <v>7</v>
      </c>
      <c r="AA3446">
        <v>2021</v>
      </c>
      <c r="AB3446">
        <v>59.52</v>
      </c>
      <c r="AC3446" t="s">
        <v>12</v>
      </c>
      <c r="AD3446" t="s">
        <v>72</v>
      </c>
      <c r="AE3446">
        <v>2021</v>
      </c>
      <c r="AF3446">
        <v>2021</v>
      </c>
      <c r="AU3446"/>
    </row>
    <row r="3447" spans="1:47" x14ac:dyDescent="0.35">
      <c r="A3447" t="s">
        <v>160</v>
      </c>
      <c r="B3447" t="s">
        <v>25</v>
      </c>
      <c r="C3447" t="s">
        <v>149</v>
      </c>
      <c r="D3447" t="s">
        <v>159</v>
      </c>
      <c r="E3447" t="s">
        <v>162</v>
      </c>
      <c r="G3447" t="s">
        <v>1</v>
      </c>
      <c r="K3447" t="s">
        <v>185</v>
      </c>
      <c r="L3447" t="s">
        <v>122</v>
      </c>
      <c r="M3447" s="14">
        <v>44393</v>
      </c>
      <c r="N3447" s="14">
        <v>44393</v>
      </c>
      <c r="O3447">
        <v>0</v>
      </c>
      <c r="P3447">
        <v>186.29</v>
      </c>
      <c r="R3447">
        <v>2110672000</v>
      </c>
      <c r="S3447">
        <v>161300000</v>
      </c>
      <c r="V3447" t="s">
        <v>160</v>
      </c>
      <c r="W3447" t="s">
        <v>192</v>
      </c>
      <c r="X3447" t="s">
        <v>161</v>
      </c>
      <c r="Y3447">
        <v>7</v>
      </c>
      <c r="Z3447">
        <v>7</v>
      </c>
      <c r="AA3447">
        <v>2021</v>
      </c>
      <c r="AB3447">
        <v>186.29</v>
      </c>
      <c r="AC3447" t="s">
        <v>12</v>
      </c>
      <c r="AD3447" t="s">
        <v>72</v>
      </c>
      <c r="AE3447">
        <v>2021</v>
      </c>
      <c r="AF3447">
        <v>2021</v>
      </c>
      <c r="AU3447"/>
    </row>
    <row r="3448" spans="1:47" x14ac:dyDescent="0.35">
      <c r="A3448" t="s">
        <v>160</v>
      </c>
      <c r="B3448" t="s">
        <v>25</v>
      </c>
      <c r="C3448" t="s">
        <v>149</v>
      </c>
      <c r="D3448" t="s">
        <v>159</v>
      </c>
      <c r="E3448" t="s">
        <v>162</v>
      </c>
      <c r="G3448" t="s">
        <v>1</v>
      </c>
      <c r="K3448" t="s">
        <v>185</v>
      </c>
      <c r="L3448" t="s">
        <v>122</v>
      </c>
      <c r="M3448" s="14">
        <v>44393</v>
      </c>
      <c r="N3448" s="14">
        <v>44393</v>
      </c>
      <c r="O3448">
        <v>0</v>
      </c>
      <c r="P3448">
        <v>659.62</v>
      </c>
      <c r="R3448">
        <v>2110672000</v>
      </c>
      <c r="S3448">
        <v>161300000</v>
      </c>
      <c r="V3448" t="s">
        <v>160</v>
      </c>
      <c r="W3448" t="s">
        <v>192</v>
      </c>
      <c r="X3448" t="s">
        <v>161</v>
      </c>
      <c r="Y3448">
        <v>7</v>
      </c>
      <c r="Z3448">
        <v>7</v>
      </c>
      <c r="AA3448">
        <v>2021</v>
      </c>
      <c r="AB3448">
        <v>659.62</v>
      </c>
      <c r="AC3448" t="s">
        <v>12</v>
      </c>
      <c r="AD3448" t="s">
        <v>72</v>
      </c>
      <c r="AE3448">
        <v>2021</v>
      </c>
      <c r="AF3448">
        <v>2021</v>
      </c>
      <c r="AU3448"/>
    </row>
    <row r="3449" spans="1:47" x14ac:dyDescent="0.35">
      <c r="A3449" t="s">
        <v>160</v>
      </c>
      <c r="B3449" t="s">
        <v>35</v>
      </c>
      <c r="C3449" t="s">
        <v>149</v>
      </c>
      <c r="D3449" t="s">
        <v>159</v>
      </c>
      <c r="E3449" t="s">
        <v>162</v>
      </c>
      <c r="G3449" t="s">
        <v>1</v>
      </c>
      <c r="K3449" t="s">
        <v>185</v>
      </c>
      <c r="L3449" t="s">
        <v>122</v>
      </c>
      <c r="M3449" s="14">
        <v>44393</v>
      </c>
      <c r="N3449" s="14">
        <v>44393</v>
      </c>
      <c r="O3449">
        <v>0</v>
      </c>
      <c r="P3449">
        <v>803.96</v>
      </c>
      <c r="R3449">
        <v>2110672000</v>
      </c>
      <c r="S3449">
        <v>161020000</v>
      </c>
      <c r="V3449" t="s">
        <v>160</v>
      </c>
      <c r="W3449" t="s">
        <v>194</v>
      </c>
      <c r="X3449" t="s">
        <v>161</v>
      </c>
      <c r="Y3449">
        <v>7</v>
      </c>
      <c r="Z3449">
        <v>7</v>
      </c>
      <c r="AA3449">
        <v>2021</v>
      </c>
      <c r="AB3449">
        <v>803.96</v>
      </c>
      <c r="AC3449" t="s">
        <v>12</v>
      </c>
      <c r="AD3449" t="s">
        <v>72</v>
      </c>
      <c r="AE3449">
        <v>2021</v>
      </c>
      <c r="AF3449">
        <v>2021</v>
      </c>
      <c r="AU3449"/>
    </row>
    <row r="3450" spans="1:47" x14ac:dyDescent="0.35">
      <c r="A3450" t="s">
        <v>193</v>
      </c>
      <c r="B3450" t="s">
        <v>29</v>
      </c>
      <c r="C3450" t="s">
        <v>149</v>
      </c>
      <c r="D3450" t="s">
        <v>159</v>
      </c>
      <c r="E3450" t="s">
        <v>162</v>
      </c>
      <c r="G3450" t="s">
        <v>1</v>
      </c>
      <c r="K3450" t="s">
        <v>185</v>
      </c>
      <c r="L3450" t="s">
        <v>122</v>
      </c>
      <c r="M3450" s="14">
        <v>44393</v>
      </c>
      <c r="N3450" s="14">
        <v>44393</v>
      </c>
      <c r="O3450">
        <v>0</v>
      </c>
      <c r="P3450">
        <v>119.05</v>
      </c>
      <c r="R3450">
        <v>2110700000</v>
      </c>
      <c r="S3450">
        <v>162300000</v>
      </c>
      <c r="V3450" t="s">
        <v>193</v>
      </c>
      <c r="W3450" t="s">
        <v>209</v>
      </c>
      <c r="X3450" t="s">
        <v>161</v>
      </c>
      <c r="Y3450">
        <v>7</v>
      </c>
      <c r="Z3450">
        <v>7</v>
      </c>
      <c r="AA3450">
        <v>2021</v>
      </c>
      <c r="AB3450">
        <v>119.05</v>
      </c>
      <c r="AC3450" t="s">
        <v>12</v>
      </c>
      <c r="AD3450" t="s">
        <v>72</v>
      </c>
      <c r="AE3450">
        <v>2021</v>
      </c>
      <c r="AF3450">
        <v>2021</v>
      </c>
      <c r="AU3450"/>
    </row>
    <row r="3451" spans="1:47" x14ac:dyDescent="0.35">
      <c r="A3451" t="s">
        <v>193</v>
      </c>
      <c r="B3451" t="s">
        <v>29</v>
      </c>
      <c r="C3451" t="s">
        <v>149</v>
      </c>
      <c r="D3451" t="s">
        <v>159</v>
      </c>
      <c r="E3451" t="s">
        <v>162</v>
      </c>
      <c r="G3451" t="s">
        <v>1</v>
      </c>
      <c r="K3451" t="s">
        <v>185</v>
      </c>
      <c r="L3451" t="s">
        <v>122</v>
      </c>
      <c r="M3451" s="14">
        <v>44393</v>
      </c>
      <c r="N3451" s="14">
        <v>44393</v>
      </c>
      <c r="O3451">
        <v>0</v>
      </c>
      <c r="P3451">
        <v>119.05</v>
      </c>
      <c r="R3451">
        <v>2110700000</v>
      </c>
      <c r="S3451">
        <v>161700000</v>
      </c>
      <c r="V3451" t="s">
        <v>193</v>
      </c>
      <c r="W3451" t="s">
        <v>210</v>
      </c>
      <c r="X3451" t="s">
        <v>161</v>
      </c>
      <c r="Y3451">
        <v>7</v>
      </c>
      <c r="Z3451">
        <v>7</v>
      </c>
      <c r="AA3451">
        <v>2021</v>
      </c>
      <c r="AB3451">
        <v>119.05</v>
      </c>
      <c r="AC3451" t="s">
        <v>12</v>
      </c>
      <c r="AD3451" t="s">
        <v>72</v>
      </c>
      <c r="AE3451">
        <v>2021</v>
      </c>
      <c r="AF3451">
        <v>2021</v>
      </c>
      <c r="AU3451"/>
    </row>
    <row r="3452" spans="1:47" x14ac:dyDescent="0.35">
      <c r="A3452" t="s">
        <v>193</v>
      </c>
      <c r="B3452" t="s">
        <v>29</v>
      </c>
      <c r="C3452" t="s">
        <v>149</v>
      </c>
      <c r="D3452" t="s">
        <v>159</v>
      </c>
      <c r="E3452" t="s">
        <v>162</v>
      </c>
      <c r="G3452" t="s">
        <v>1</v>
      </c>
      <c r="K3452" t="s">
        <v>185</v>
      </c>
      <c r="L3452" t="s">
        <v>122</v>
      </c>
      <c r="M3452" s="14">
        <v>44393</v>
      </c>
      <c r="N3452" s="14">
        <v>44393</v>
      </c>
      <c r="O3452">
        <v>0</v>
      </c>
      <c r="P3452">
        <v>571.42999999999995</v>
      </c>
      <c r="R3452">
        <v>2110700000</v>
      </c>
      <c r="S3452">
        <v>161020000</v>
      </c>
      <c r="V3452" t="s">
        <v>193</v>
      </c>
      <c r="W3452" t="s">
        <v>194</v>
      </c>
      <c r="X3452" t="s">
        <v>161</v>
      </c>
      <c r="Y3452">
        <v>7</v>
      </c>
      <c r="Z3452">
        <v>7</v>
      </c>
      <c r="AA3452">
        <v>2021</v>
      </c>
      <c r="AB3452">
        <v>571.42999999999995</v>
      </c>
      <c r="AC3452" t="s">
        <v>12</v>
      </c>
      <c r="AD3452" t="s">
        <v>72</v>
      </c>
      <c r="AE3452">
        <v>2021</v>
      </c>
      <c r="AF3452">
        <v>2021</v>
      </c>
      <c r="AU3452"/>
    </row>
    <row r="3453" spans="1:47" x14ac:dyDescent="0.35">
      <c r="A3453" t="s">
        <v>160</v>
      </c>
      <c r="B3453" t="s">
        <v>26</v>
      </c>
      <c r="C3453" t="s">
        <v>149</v>
      </c>
      <c r="D3453" t="s">
        <v>159</v>
      </c>
      <c r="E3453" t="s">
        <v>162</v>
      </c>
      <c r="G3453" t="s">
        <v>1</v>
      </c>
      <c r="K3453" t="s">
        <v>185</v>
      </c>
      <c r="L3453" t="s">
        <v>122</v>
      </c>
      <c r="M3453" s="14">
        <v>44393</v>
      </c>
      <c r="N3453" s="14">
        <v>44393</v>
      </c>
      <c r="O3453">
        <v>0</v>
      </c>
      <c r="P3453">
        <v>8474.14</v>
      </c>
      <c r="R3453">
        <v>2110672000</v>
      </c>
      <c r="S3453">
        <v>161001000</v>
      </c>
      <c r="V3453" t="s">
        <v>160</v>
      </c>
      <c r="W3453" t="s">
        <v>195</v>
      </c>
      <c r="X3453" t="s">
        <v>161</v>
      </c>
      <c r="Y3453">
        <v>7</v>
      </c>
      <c r="Z3453">
        <v>7</v>
      </c>
      <c r="AA3453">
        <v>2021</v>
      </c>
      <c r="AB3453">
        <v>8474.14</v>
      </c>
      <c r="AC3453" t="s">
        <v>12</v>
      </c>
      <c r="AD3453" t="s">
        <v>72</v>
      </c>
      <c r="AE3453">
        <v>2021</v>
      </c>
      <c r="AF3453">
        <v>2021</v>
      </c>
      <c r="AU3453"/>
    </row>
    <row r="3454" spans="1:47" x14ac:dyDescent="0.35">
      <c r="A3454" t="s">
        <v>160</v>
      </c>
      <c r="B3454" t="s">
        <v>26</v>
      </c>
      <c r="C3454" t="s">
        <v>149</v>
      </c>
      <c r="D3454" t="s">
        <v>159</v>
      </c>
      <c r="E3454" t="s">
        <v>162</v>
      </c>
      <c r="G3454" t="s">
        <v>1</v>
      </c>
      <c r="K3454" t="s">
        <v>185</v>
      </c>
      <c r="L3454" t="s">
        <v>122</v>
      </c>
      <c r="M3454" s="14">
        <v>44393</v>
      </c>
      <c r="N3454" s="14">
        <v>44393</v>
      </c>
      <c r="O3454">
        <v>0</v>
      </c>
      <c r="P3454">
        <v>3642.86</v>
      </c>
      <c r="R3454">
        <v>2110672000</v>
      </c>
      <c r="S3454">
        <v>162800000</v>
      </c>
      <c r="V3454" t="s">
        <v>160</v>
      </c>
      <c r="W3454" t="s">
        <v>204</v>
      </c>
      <c r="X3454" t="s">
        <v>161</v>
      </c>
      <c r="Y3454">
        <v>7</v>
      </c>
      <c r="Z3454">
        <v>7</v>
      </c>
      <c r="AA3454">
        <v>2021</v>
      </c>
      <c r="AB3454">
        <v>3642.86</v>
      </c>
      <c r="AC3454" t="s">
        <v>12</v>
      </c>
      <c r="AD3454" t="s">
        <v>72</v>
      </c>
      <c r="AE3454">
        <v>2021</v>
      </c>
      <c r="AF3454">
        <v>2021</v>
      </c>
      <c r="AU3454"/>
    </row>
    <row r="3455" spans="1:47" x14ac:dyDescent="0.35">
      <c r="A3455" t="s">
        <v>193</v>
      </c>
      <c r="B3455" t="s">
        <v>29</v>
      </c>
      <c r="C3455" t="s">
        <v>149</v>
      </c>
      <c r="D3455" t="s">
        <v>159</v>
      </c>
      <c r="E3455" t="s">
        <v>162</v>
      </c>
      <c r="G3455" t="s">
        <v>1</v>
      </c>
      <c r="K3455" t="s">
        <v>185</v>
      </c>
      <c r="L3455" t="s">
        <v>122</v>
      </c>
      <c r="M3455" s="14">
        <v>44393</v>
      </c>
      <c r="N3455" s="14">
        <v>44393</v>
      </c>
      <c r="O3455">
        <v>0</v>
      </c>
      <c r="P3455">
        <v>119047.62</v>
      </c>
      <c r="R3455">
        <v>2110700000</v>
      </c>
      <c r="S3455">
        <v>161020000</v>
      </c>
      <c r="V3455" t="s">
        <v>193</v>
      </c>
      <c r="W3455" t="s">
        <v>194</v>
      </c>
      <c r="X3455" t="s">
        <v>161</v>
      </c>
      <c r="Y3455">
        <v>7</v>
      </c>
      <c r="Z3455">
        <v>7</v>
      </c>
      <c r="AA3455">
        <v>2021</v>
      </c>
      <c r="AB3455">
        <v>119047.62</v>
      </c>
      <c r="AC3455" t="s">
        <v>12</v>
      </c>
      <c r="AD3455" t="s">
        <v>72</v>
      </c>
      <c r="AE3455">
        <v>2021</v>
      </c>
      <c r="AF3455">
        <v>2021</v>
      </c>
      <c r="AU3455"/>
    </row>
    <row r="3456" spans="1:47" x14ac:dyDescent="0.35">
      <c r="A3456" t="s">
        <v>193</v>
      </c>
      <c r="B3456" t="s">
        <v>29</v>
      </c>
      <c r="C3456" t="s">
        <v>149</v>
      </c>
      <c r="D3456" t="s">
        <v>159</v>
      </c>
      <c r="E3456" t="s">
        <v>162</v>
      </c>
      <c r="G3456" t="s">
        <v>1</v>
      </c>
      <c r="K3456" t="s">
        <v>185</v>
      </c>
      <c r="L3456" t="s">
        <v>122</v>
      </c>
      <c r="M3456" s="14">
        <v>44393</v>
      </c>
      <c r="N3456" s="14">
        <v>44393</v>
      </c>
      <c r="O3456">
        <v>0</v>
      </c>
      <c r="P3456">
        <v>61.9</v>
      </c>
      <c r="R3456">
        <v>2110700000</v>
      </c>
      <c r="S3456">
        <v>162100000</v>
      </c>
      <c r="V3456" t="s">
        <v>193</v>
      </c>
      <c r="W3456" t="s">
        <v>214</v>
      </c>
      <c r="X3456" t="s">
        <v>161</v>
      </c>
      <c r="Y3456">
        <v>7</v>
      </c>
      <c r="Z3456">
        <v>7</v>
      </c>
      <c r="AA3456">
        <v>2021</v>
      </c>
      <c r="AB3456">
        <v>61.9</v>
      </c>
      <c r="AC3456" t="s">
        <v>12</v>
      </c>
      <c r="AD3456" t="s">
        <v>72</v>
      </c>
      <c r="AE3456">
        <v>2021</v>
      </c>
      <c r="AF3456">
        <v>2021</v>
      </c>
      <c r="AU3456"/>
    </row>
    <row r="3457" spans="1:47" x14ac:dyDescent="0.35">
      <c r="A3457" t="s">
        <v>153</v>
      </c>
      <c r="C3457" t="s">
        <v>149</v>
      </c>
      <c r="D3457" t="s">
        <v>150</v>
      </c>
      <c r="E3457" t="s">
        <v>121</v>
      </c>
      <c r="J3457" t="s">
        <v>6</v>
      </c>
      <c r="K3457" t="s">
        <v>185</v>
      </c>
      <c r="L3457" t="s">
        <v>122</v>
      </c>
      <c r="M3457" s="14">
        <v>44378</v>
      </c>
      <c r="N3457" s="14">
        <v>44393</v>
      </c>
      <c r="P3457">
        <v>6941.46</v>
      </c>
      <c r="X3457" t="s">
        <v>154</v>
      </c>
      <c r="Y3457">
        <v>7</v>
      </c>
      <c r="Z3457">
        <v>7</v>
      </c>
      <c r="AA3457">
        <v>2021</v>
      </c>
      <c r="AB3457">
        <v>0</v>
      </c>
      <c r="AC3457" t="s">
        <v>8</v>
      </c>
      <c r="AD3457" t="s">
        <v>8</v>
      </c>
      <c r="AE3457">
        <v>2021</v>
      </c>
      <c r="AF3457">
        <v>2021</v>
      </c>
      <c r="AU3457"/>
    </row>
    <row r="3458" spans="1:47" x14ac:dyDescent="0.35">
      <c r="A3458" t="s">
        <v>146</v>
      </c>
      <c r="C3458" t="s">
        <v>149</v>
      </c>
      <c r="D3458" t="s">
        <v>150</v>
      </c>
      <c r="E3458" t="s">
        <v>121</v>
      </c>
      <c r="J3458" t="s">
        <v>5</v>
      </c>
      <c r="K3458" t="s">
        <v>185</v>
      </c>
      <c r="L3458" t="s">
        <v>122</v>
      </c>
      <c r="M3458" s="14">
        <v>44379</v>
      </c>
      <c r="N3458" s="14">
        <v>44393</v>
      </c>
      <c r="P3458">
        <v>1189.6400000000001</v>
      </c>
      <c r="X3458" t="s">
        <v>147</v>
      </c>
      <c r="Y3458">
        <v>7</v>
      </c>
      <c r="Z3458">
        <v>7</v>
      </c>
      <c r="AA3458">
        <v>2021</v>
      </c>
      <c r="AB3458">
        <v>0</v>
      </c>
      <c r="AC3458" t="s">
        <v>8</v>
      </c>
      <c r="AD3458" t="s">
        <v>8</v>
      </c>
      <c r="AE3458">
        <v>2021</v>
      </c>
      <c r="AF3458">
        <v>2021</v>
      </c>
      <c r="AU3458"/>
    </row>
    <row r="3459" spans="1:47" x14ac:dyDescent="0.35">
      <c r="A3459" t="s">
        <v>155</v>
      </c>
      <c r="C3459" t="s">
        <v>149</v>
      </c>
      <c r="D3459" t="s">
        <v>150</v>
      </c>
      <c r="E3459" t="s">
        <v>121</v>
      </c>
      <c r="J3459" t="s">
        <v>5</v>
      </c>
      <c r="K3459" t="s">
        <v>185</v>
      </c>
      <c r="L3459" t="s">
        <v>122</v>
      </c>
      <c r="M3459" s="14">
        <v>44379</v>
      </c>
      <c r="N3459" s="14">
        <v>44393</v>
      </c>
      <c r="P3459">
        <v>163969.01999999999</v>
      </c>
      <c r="X3459" t="s">
        <v>156</v>
      </c>
      <c r="Y3459">
        <v>7</v>
      </c>
      <c r="Z3459">
        <v>7</v>
      </c>
      <c r="AA3459">
        <v>2021</v>
      </c>
      <c r="AB3459">
        <v>0</v>
      </c>
      <c r="AC3459" t="s">
        <v>8</v>
      </c>
      <c r="AD3459" t="s">
        <v>8</v>
      </c>
      <c r="AE3459">
        <v>2021</v>
      </c>
      <c r="AF3459">
        <v>2021</v>
      </c>
      <c r="AU3459"/>
    </row>
    <row r="3460" spans="1:47" x14ac:dyDescent="0.35">
      <c r="A3460" t="s">
        <v>148</v>
      </c>
      <c r="C3460" t="s">
        <v>149</v>
      </c>
      <c r="D3460" t="s">
        <v>150</v>
      </c>
      <c r="E3460" t="s">
        <v>162</v>
      </c>
      <c r="K3460" t="s">
        <v>185</v>
      </c>
      <c r="L3460" t="s">
        <v>122</v>
      </c>
      <c r="M3460" s="14">
        <v>44393</v>
      </c>
      <c r="N3460" s="14">
        <v>44393</v>
      </c>
      <c r="P3460">
        <v>187240.4</v>
      </c>
      <c r="X3460" t="s">
        <v>152</v>
      </c>
      <c r="Y3460">
        <v>7</v>
      </c>
      <c r="Z3460">
        <v>7</v>
      </c>
      <c r="AA3460">
        <v>2021</v>
      </c>
      <c r="AB3460">
        <v>0</v>
      </c>
      <c r="AC3460" t="s">
        <v>8</v>
      </c>
      <c r="AD3460" t="s">
        <v>8</v>
      </c>
      <c r="AE3460">
        <v>2021</v>
      </c>
      <c r="AF3460">
        <v>2021</v>
      </c>
      <c r="AU3460"/>
    </row>
    <row r="3461" spans="1:47" x14ac:dyDescent="0.35">
      <c r="A3461" t="s">
        <v>146</v>
      </c>
      <c r="C3461" t="s">
        <v>149</v>
      </c>
      <c r="D3461" t="s">
        <v>150</v>
      </c>
      <c r="E3461" t="s">
        <v>121</v>
      </c>
      <c r="I3461" t="s">
        <v>1</v>
      </c>
      <c r="J3461" t="s">
        <v>5</v>
      </c>
      <c r="K3461" t="s">
        <v>185</v>
      </c>
      <c r="L3461" t="s">
        <v>122</v>
      </c>
      <c r="M3461" s="14">
        <v>44379</v>
      </c>
      <c r="N3461" s="14">
        <v>44393</v>
      </c>
      <c r="P3461">
        <v>15140.28</v>
      </c>
      <c r="X3461" t="s">
        <v>147</v>
      </c>
      <c r="Y3461">
        <v>7</v>
      </c>
      <c r="Z3461">
        <v>7</v>
      </c>
      <c r="AA3461">
        <v>2021</v>
      </c>
      <c r="AB3461">
        <v>0</v>
      </c>
      <c r="AC3461" t="s">
        <v>8</v>
      </c>
      <c r="AD3461" t="s">
        <v>8</v>
      </c>
      <c r="AE3461">
        <v>2021</v>
      </c>
      <c r="AF3461">
        <v>2021</v>
      </c>
      <c r="AU3461"/>
    </row>
    <row r="3462" spans="1:47" x14ac:dyDescent="0.35">
      <c r="A3462" t="s">
        <v>160</v>
      </c>
      <c r="B3462" t="s">
        <v>26</v>
      </c>
      <c r="C3462" t="s">
        <v>149</v>
      </c>
      <c r="D3462" t="s">
        <v>159</v>
      </c>
      <c r="E3462" t="s">
        <v>162</v>
      </c>
      <c r="G3462" t="s">
        <v>1</v>
      </c>
      <c r="K3462" t="s">
        <v>185</v>
      </c>
      <c r="L3462" t="s">
        <v>122</v>
      </c>
      <c r="M3462" s="14">
        <v>44393</v>
      </c>
      <c r="N3462" s="14">
        <v>44393</v>
      </c>
      <c r="O3462">
        <v>0</v>
      </c>
      <c r="P3462">
        <v>466.4</v>
      </c>
      <c r="R3462">
        <v>2110672000</v>
      </c>
      <c r="S3462">
        <v>162700000</v>
      </c>
      <c r="V3462" t="s">
        <v>160</v>
      </c>
      <c r="W3462" t="s">
        <v>200</v>
      </c>
      <c r="X3462" t="s">
        <v>161</v>
      </c>
      <c r="Y3462">
        <v>7</v>
      </c>
      <c r="Z3462">
        <v>7</v>
      </c>
      <c r="AA3462">
        <v>2021</v>
      </c>
      <c r="AB3462">
        <v>466.4</v>
      </c>
      <c r="AC3462" t="s">
        <v>12</v>
      </c>
      <c r="AD3462" t="s">
        <v>72</v>
      </c>
      <c r="AE3462">
        <v>2021</v>
      </c>
      <c r="AF3462">
        <v>2021</v>
      </c>
      <c r="AU3462"/>
    </row>
    <row r="3463" spans="1:47" x14ac:dyDescent="0.35">
      <c r="A3463" t="s">
        <v>160</v>
      </c>
      <c r="B3463" t="s">
        <v>35</v>
      </c>
      <c r="C3463" t="s">
        <v>149</v>
      </c>
      <c r="D3463" t="s">
        <v>159</v>
      </c>
      <c r="E3463" t="s">
        <v>162</v>
      </c>
      <c r="G3463" t="s">
        <v>1</v>
      </c>
      <c r="K3463" t="s">
        <v>185</v>
      </c>
      <c r="L3463" t="s">
        <v>122</v>
      </c>
      <c r="M3463" s="14">
        <v>44393</v>
      </c>
      <c r="N3463" s="14">
        <v>44393</v>
      </c>
      <c r="O3463">
        <v>0</v>
      </c>
      <c r="P3463">
        <v>4953.1499999999996</v>
      </c>
      <c r="R3463">
        <v>2110672000</v>
      </c>
      <c r="S3463">
        <v>161020000</v>
      </c>
      <c r="V3463" t="s">
        <v>160</v>
      </c>
      <c r="W3463" t="s">
        <v>194</v>
      </c>
      <c r="X3463" t="s">
        <v>161</v>
      </c>
      <c r="Y3463">
        <v>7</v>
      </c>
      <c r="Z3463">
        <v>7</v>
      </c>
      <c r="AA3463">
        <v>2021</v>
      </c>
      <c r="AB3463">
        <v>4953.1499999999996</v>
      </c>
      <c r="AC3463" t="s">
        <v>12</v>
      </c>
      <c r="AD3463" t="s">
        <v>72</v>
      </c>
      <c r="AE3463">
        <v>2021</v>
      </c>
      <c r="AF3463">
        <v>2021</v>
      </c>
      <c r="AU3463"/>
    </row>
    <row r="3464" spans="1:47" x14ac:dyDescent="0.35">
      <c r="A3464" t="s">
        <v>160</v>
      </c>
      <c r="B3464" t="s">
        <v>26</v>
      </c>
      <c r="C3464" t="s">
        <v>149</v>
      </c>
      <c r="D3464" t="s">
        <v>159</v>
      </c>
      <c r="E3464" t="s">
        <v>162</v>
      </c>
      <c r="G3464" t="s">
        <v>1</v>
      </c>
      <c r="K3464" t="s">
        <v>185</v>
      </c>
      <c r="L3464" t="s">
        <v>122</v>
      </c>
      <c r="M3464" s="14">
        <v>44393</v>
      </c>
      <c r="N3464" s="14">
        <v>44393</v>
      </c>
      <c r="O3464">
        <v>0</v>
      </c>
      <c r="P3464">
        <v>3113.57</v>
      </c>
      <c r="R3464">
        <v>2110672000</v>
      </c>
      <c r="S3464">
        <v>162600000</v>
      </c>
      <c r="V3464" t="s">
        <v>160</v>
      </c>
      <c r="W3464" t="s">
        <v>196</v>
      </c>
      <c r="X3464" t="s">
        <v>161</v>
      </c>
      <c r="Y3464">
        <v>7</v>
      </c>
      <c r="Z3464">
        <v>7</v>
      </c>
      <c r="AA3464">
        <v>2021</v>
      </c>
      <c r="AB3464">
        <v>3113.57</v>
      </c>
      <c r="AC3464" t="s">
        <v>12</v>
      </c>
      <c r="AD3464" t="s">
        <v>72</v>
      </c>
      <c r="AE3464">
        <v>2021</v>
      </c>
      <c r="AF3464">
        <v>2021</v>
      </c>
      <c r="AU3464"/>
    </row>
    <row r="3465" spans="1:47" x14ac:dyDescent="0.35">
      <c r="A3465" t="s">
        <v>160</v>
      </c>
      <c r="B3465" t="s">
        <v>28</v>
      </c>
      <c r="C3465" t="s">
        <v>149</v>
      </c>
      <c r="D3465" t="s">
        <v>159</v>
      </c>
      <c r="E3465" t="s">
        <v>162</v>
      </c>
      <c r="G3465" t="s">
        <v>1</v>
      </c>
      <c r="K3465" t="s">
        <v>185</v>
      </c>
      <c r="L3465" t="s">
        <v>122</v>
      </c>
      <c r="M3465" s="14">
        <v>44396</v>
      </c>
      <c r="N3465" s="14">
        <v>44396</v>
      </c>
      <c r="O3465">
        <v>0</v>
      </c>
      <c r="P3465">
        <v>56.4</v>
      </c>
      <c r="R3465">
        <v>2110672000</v>
      </c>
      <c r="S3465">
        <v>161900000</v>
      </c>
      <c r="V3465" t="s">
        <v>160</v>
      </c>
      <c r="W3465" t="s">
        <v>199</v>
      </c>
      <c r="X3465" t="s">
        <v>161</v>
      </c>
      <c r="Y3465">
        <v>7</v>
      </c>
      <c r="Z3465">
        <v>7</v>
      </c>
      <c r="AA3465">
        <v>2021</v>
      </c>
      <c r="AB3465">
        <v>56.4</v>
      </c>
      <c r="AC3465" t="s">
        <v>12</v>
      </c>
      <c r="AD3465" t="s">
        <v>72</v>
      </c>
      <c r="AE3465">
        <v>2021</v>
      </c>
      <c r="AF3465">
        <v>2021</v>
      </c>
      <c r="AU3465"/>
    </row>
    <row r="3466" spans="1:47" x14ac:dyDescent="0.35">
      <c r="A3466" t="s">
        <v>160</v>
      </c>
      <c r="B3466" t="s">
        <v>26</v>
      </c>
      <c r="C3466" t="s">
        <v>149</v>
      </c>
      <c r="D3466" t="s">
        <v>159</v>
      </c>
      <c r="E3466" t="s">
        <v>162</v>
      </c>
      <c r="G3466" t="s">
        <v>1</v>
      </c>
      <c r="K3466" t="s">
        <v>185</v>
      </c>
      <c r="L3466" t="s">
        <v>122</v>
      </c>
      <c r="M3466" s="14">
        <v>44396</v>
      </c>
      <c r="N3466" s="14">
        <v>44396</v>
      </c>
      <c r="O3466">
        <v>0</v>
      </c>
      <c r="P3466">
        <v>11831.43</v>
      </c>
      <c r="R3466">
        <v>2110672000</v>
      </c>
      <c r="S3466">
        <v>162000000</v>
      </c>
      <c r="V3466" t="s">
        <v>160</v>
      </c>
      <c r="W3466" t="s">
        <v>205</v>
      </c>
      <c r="X3466" t="s">
        <v>161</v>
      </c>
      <c r="Y3466">
        <v>7</v>
      </c>
      <c r="Z3466">
        <v>7</v>
      </c>
      <c r="AA3466">
        <v>2021</v>
      </c>
      <c r="AB3466">
        <v>11831.43</v>
      </c>
      <c r="AC3466" t="s">
        <v>12</v>
      </c>
      <c r="AD3466" t="s">
        <v>72</v>
      </c>
      <c r="AE3466">
        <v>2021</v>
      </c>
      <c r="AF3466">
        <v>2021</v>
      </c>
      <c r="AU3466"/>
    </row>
    <row r="3467" spans="1:47" x14ac:dyDescent="0.35">
      <c r="A3467" t="s">
        <v>160</v>
      </c>
      <c r="B3467" t="s">
        <v>25</v>
      </c>
      <c r="C3467" t="s">
        <v>149</v>
      </c>
      <c r="D3467" t="s">
        <v>159</v>
      </c>
      <c r="E3467" t="s">
        <v>162</v>
      </c>
      <c r="G3467" t="s">
        <v>1</v>
      </c>
      <c r="K3467" t="s">
        <v>185</v>
      </c>
      <c r="L3467" t="s">
        <v>122</v>
      </c>
      <c r="M3467" s="14">
        <v>44396</v>
      </c>
      <c r="N3467" s="14">
        <v>44396</v>
      </c>
      <c r="O3467">
        <v>0</v>
      </c>
      <c r="P3467">
        <v>1750.68</v>
      </c>
      <c r="R3467">
        <v>2110672000</v>
      </c>
      <c r="S3467">
        <v>161600000</v>
      </c>
      <c r="V3467" t="s">
        <v>160</v>
      </c>
      <c r="W3467" t="s">
        <v>198</v>
      </c>
      <c r="X3467" t="s">
        <v>161</v>
      </c>
      <c r="Y3467">
        <v>7</v>
      </c>
      <c r="Z3467">
        <v>7</v>
      </c>
      <c r="AA3467">
        <v>2021</v>
      </c>
      <c r="AB3467">
        <v>1750.68</v>
      </c>
      <c r="AC3467" t="s">
        <v>12</v>
      </c>
      <c r="AD3467" t="s">
        <v>72</v>
      </c>
      <c r="AE3467">
        <v>2021</v>
      </c>
      <c r="AF3467">
        <v>2021</v>
      </c>
      <c r="AU3467"/>
    </row>
    <row r="3468" spans="1:47" x14ac:dyDescent="0.35">
      <c r="A3468" t="s">
        <v>160</v>
      </c>
      <c r="B3468" t="s">
        <v>28</v>
      </c>
      <c r="C3468" t="s">
        <v>149</v>
      </c>
      <c r="D3468" t="s">
        <v>159</v>
      </c>
      <c r="E3468" t="s">
        <v>162</v>
      </c>
      <c r="G3468" t="s">
        <v>1</v>
      </c>
      <c r="K3468" t="s">
        <v>185</v>
      </c>
      <c r="L3468" t="s">
        <v>122</v>
      </c>
      <c r="M3468" s="14">
        <v>44396</v>
      </c>
      <c r="N3468" s="14">
        <v>44396</v>
      </c>
      <c r="O3468">
        <v>0</v>
      </c>
      <c r="P3468">
        <v>2045.04</v>
      </c>
      <c r="R3468">
        <v>2110672000</v>
      </c>
      <c r="S3468">
        <v>161600000</v>
      </c>
      <c r="V3468" t="s">
        <v>160</v>
      </c>
      <c r="W3468" t="s">
        <v>198</v>
      </c>
      <c r="X3468" t="s">
        <v>161</v>
      </c>
      <c r="Y3468">
        <v>7</v>
      </c>
      <c r="Z3468">
        <v>7</v>
      </c>
      <c r="AA3468">
        <v>2021</v>
      </c>
      <c r="AB3468">
        <v>2045.04</v>
      </c>
      <c r="AC3468" t="s">
        <v>12</v>
      </c>
      <c r="AD3468" t="s">
        <v>72</v>
      </c>
      <c r="AE3468">
        <v>2021</v>
      </c>
      <c r="AF3468">
        <v>2021</v>
      </c>
      <c r="AU3468"/>
    </row>
    <row r="3469" spans="1:47" x14ac:dyDescent="0.35">
      <c r="A3469" t="s">
        <v>160</v>
      </c>
      <c r="B3469" t="s">
        <v>25</v>
      </c>
      <c r="C3469" t="s">
        <v>149</v>
      </c>
      <c r="D3469" t="s">
        <v>159</v>
      </c>
      <c r="E3469" t="s">
        <v>162</v>
      </c>
      <c r="G3469" t="s">
        <v>1</v>
      </c>
      <c r="K3469" t="s">
        <v>185</v>
      </c>
      <c r="L3469" t="s">
        <v>122</v>
      </c>
      <c r="M3469" s="14">
        <v>44396</v>
      </c>
      <c r="N3469" s="14">
        <v>44396</v>
      </c>
      <c r="O3469">
        <v>0</v>
      </c>
      <c r="P3469">
        <v>423.39</v>
      </c>
      <c r="R3469">
        <v>2110672000</v>
      </c>
      <c r="S3469">
        <v>161600000</v>
      </c>
      <c r="V3469" t="s">
        <v>160</v>
      </c>
      <c r="W3469" t="s">
        <v>198</v>
      </c>
      <c r="X3469" t="s">
        <v>161</v>
      </c>
      <c r="Y3469">
        <v>7</v>
      </c>
      <c r="Z3469">
        <v>7</v>
      </c>
      <c r="AA3469">
        <v>2021</v>
      </c>
      <c r="AB3469">
        <v>423.39</v>
      </c>
      <c r="AC3469" t="s">
        <v>12</v>
      </c>
      <c r="AD3469" t="s">
        <v>72</v>
      </c>
      <c r="AE3469">
        <v>2021</v>
      </c>
      <c r="AF3469">
        <v>2021</v>
      </c>
      <c r="AU3469"/>
    </row>
    <row r="3470" spans="1:47" x14ac:dyDescent="0.35">
      <c r="A3470" t="s">
        <v>193</v>
      </c>
      <c r="B3470" t="s">
        <v>29</v>
      </c>
      <c r="C3470" t="s">
        <v>149</v>
      </c>
      <c r="D3470" t="s">
        <v>159</v>
      </c>
      <c r="E3470" t="s">
        <v>162</v>
      </c>
      <c r="G3470" t="s">
        <v>1</v>
      </c>
      <c r="K3470" t="s">
        <v>185</v>
      </c>
      <c r="L3470" t="s">
        <v>122</v>
      </c>
      <c r="M3470" s="14">
        <v>44396</v>
      </c>
      <c r="N3470" s="14">
        <v>44396</v>
      </c>
      <c r="O3470">
        <v>0</v>
      </c>
      <c r="P3470">
        <v>155.94999999999999</v>
      </c>
      <c r="R3470">
        <v>2110700000</v>
      </c>
      <c r="S3470">
        <v>162300000</v>
      </c>
      <c r="V3470" t="s">
        <v>193</v>
      </c>
      <c r="W3470" t="s">
        <v>209</v>
      </c>
      <c r="X3470" t="s">
        <v>161</v>
      </c>
      <c r="Y3470">
        <v>7</v>
      </c>
      <c r="Z3470">
        <v>7</v>
      </c>
      <c r="AA3470">
        <v>2021</v>
      </c>
      <c r="AB3470">
        <v>155.94999999999999</v>
      </c>
      <c r="AC3470" t="s">
        <v>12</v>
      </c>
      <c r="AD3470" t="s">
        <v>72</v>
      </c>
      <c r="AE3470">
        <v>2021</v>
      </c>
      <c r="AF3470">
        <v>2021</v>
      </c>
      <c r="AU3470"/>
    </row>
    <row r="3471" spans="1:47" x14ac:dyDescent="0.35">
      <c r="A3471" t="s">
        <v>138</v>
      </c>
      <c r="B3471" t="s">
        <v>41</v>
      </c>
      <c r="C3471" t="s">
        <v>149</v>
      </c>
      <c r="D3471" t="s">
        <v>150</v>
      </c>
      <c r="E3471" t="s">
        <v>121</v>
      </c>
      <c r="G3471" t="s">
        <v>1</v>
      </c>
      <c r="H3471" t="s">
        <v>206</v>
      </c>
      <c r="K3471" t="s">
        <v>185</v>
      </c>
      <c r="L3471" t="s">
        <v>122</v>
      </c>
      <c r="M3471" s="14">
        <v>44396</v>
      </c>
      <c r="N3471" s="14">
        <v>44396</v>
      </c>
      <c r="O3471">
        <v>0</v>
      </c>
      <c r="P3471">
        <v>-359.84</v>
      </c>
      <c r="R3471">
        <v>2220200000</v>
      </c>
      <c r="S3471">
        <v>161001000</v>
      </c>
      <c r="V3471" t="s">
        <v>138</v>
      </c>
      <c r="W3471" t="s">
        <v>195</v>
      </c>
      <c r="X3471" t="s">
        <v>139</v>
      </c>
      <c r="Y3471">
        <v>7</v>
      </c>
      <c r="Z3471">
        <v>7</v>
      </c>
      <c r="AA3471">
        <v>2021</v>
      </c>
      <c r="AB3471">
        <v>359.84</v>
      </c>
      <c r="AC3471" t="s">
        <v>12</v>
      </c>
      <c r="AD3471" t="s">
        <v>17</v>
      </c>
      <c r="AE3471">
        <v>2021</v>
      </c>
      <c r="AF3471">
        <v>2021</v>
      </c>
      <c r="AU3471"/>
    </row>
    <row r="3472" spans="1:47" x14ac:dyDescent="0.35">
      <c r="A3472" t="s">
        <v>160</v>
      </c>
      <c r="B3472" t="s">
        <v>25</v>
      </c>
      <c r="C3472" t="s">
        <v>149</v>
      </c>
      <c r="D3472" t="s">
        <v>159</v>
      </c>
      <c r="E3472" t="s">
        <v>162</v>
      </c>
      <c r="G3472" t="s">
        <v>1</v>
      </c>
      <c r="K3472" t="s">
        <v>185</v>
      </c>
      <c r="L3472" t="s">
        <v>122</v>
      </c>
      <c r="M3472" s="14">
        <v>44396</v>
      </c>
      <c r="N3472" s="14">
        <v>44396</v>
      </c>
      <c r="O3472">
        <v>0</v>
      </c>
      <c r="P3472">
        <v>492.73</v>
      </c>
      <c r="R3472">
        <v>2110672000</v>
      </c>
      <c r="S3472">
        <v>161300000</v>
      </c>
      <c r="V3472" t="s">
        <v>160</v>
      </c>
      <c r="W3472" t="s">
        <v>192</v>
      </c>
      <c r="X3472" t="s">
        <v>161</v>
      </c>
      <c r="Y3472">
        <v>7</v>
      </c>
      <c r="Z3472">
        <v>7</v>
      </c>
      <c r="AA3472">
        <v>2021</v>
      </c>
      <c r="AB3472">
        <v>492.73</v>
      </c>
      <c r="AC3472" t="s">
        <v>12</v>
      </c>
      <c r="AD3472" t="s">
        <v>72</v>
      </c>
      <c r="AE3472">
        <v>2021</v>
      </c>
      <c r="AF3472">
        <v>2021</v>
      </c>
      <c r="AU3472"/>
    </row>
    <row r="3473" spans="1:47" x14ac:dyDescent="0.35">
      <c r="A3473" t="s">
        <v>160</v>
      </c>
      <c r="B3473" t="s">
        <v>26</v>
      </c>
      <c r="C3473" t="s">
        <v>149</v>
      </c>
      <c r="D3473" t="s">
        <v>159</v>
      </c>
      <c r="E3473" t="s">
        <v>162</v>
      </c>
      <c r="G3473" t="s">
        <v>1</v>
      </c>
      <c r="K3473" t="s">
        <v>185</v>
      </c>
      <c r="L3473" t="s">
        <v>122</v>
      </c>
      <c r="M3473" s="14">
        <v>44396</v>
      </c>
      <c r="N3473" s="14">
        <v>44396</v>
      </c>
      <c r="O3473">
        <v>0</v>
      </c>
      <c r="P3473">
        <v>1583.33</v>
      </c>
      <c r="R3473">
        <v>2110672000</v>
      </c>
      <c r="S3473">
        <v>162800000</v>
      </c>
      <c r="V3473" t="s">
        <v>160</v>
      </c>
      <c r="W3473" t="s">
        <v>204</v>
      </c>
      <c r="X3473" t="s">
        <v>161</v>
      </c>
      <c r="Y3473">
        <v>7</v>
      </c>
      <c r="Z3473">
        <v>7</v>
      </c>
      <c r="AA3473">
        <v>2021</v>
      </c>
      <c r="AB3473">
        <v>1583.33</v>
      </c>
      <c r="AC3473" t="s">
        <v>12</v>
      </c>
      <c r="AD3473" t="s">
        <v>72</v>
      </c>
      <c r="AE3473">
        <v>2021</v>
      </c>
      <c r="AF3473">
        <v>2021</v>
      </c>
      <c r="AU3473"/>
    </row>
    <row r="3474" spans="1:47" x14ac:dyDescent="0.35">
      <c r="A3474" t="s">
        <v>188</v>
      </c>
      <c r="B3474" t="s">
        <v>31</v>
      </c>
      <c r="C3474" t="s">
        <v>149</v>
      </c>
      <c r="D3474" t="s">
        <v>159</v>
      </c>
      <c r="E3474" t="s">
        <v>162</v>
      </c>
      <c r="G3474" t="s">
        <v>1</v>
      </c>
      <c r="K3474" t="s">
        <v>185</v>
      </c>
      <c r="L3474" t="s">
        <v>122</v>
      </c>
      <c r="M3474" s="14">
        <v>44396</v>
      </c>
      <c r="N3474" s="14">
        <v>44396</v>
      </c>
      <c r="O3474">
        <v>0</v>
      </c>
      <c r="P3474">
        <v>91.53</v>
      </c>
      <c r="R3474">
        <v>2111070000</v>
      </c>
      <c r="S3474">
        <v>161001000</v>
      </c>
      <c r="V3474" t="s">
        <v>188</v>
      </c>
      <c r="W3474" t="s">
        <v>195</v>
      </c>
      <c r="X3474" t="s">
        <v>190</v>
      </c>
      <c r="Y3474">
        <v>7</v>
      </c>
      <c r="Z3474">
        <v>7</v>
      </c>
      <c r="AA3474">
        <v>2021</v>
      </c>
      <c r="AB3474">
        <v>91.53</v>
      </c>
      <c r="AC3474" t="s">
        <v>12</v>
      </c>
      <c r="AD3474" t="s">
        <v>72</v>
      </c>
      <c r="AE3474">
        <v>2021</v>
      </c>
      <c r="AF3474">
        <v>2021</v>
      </c>
      <c r="AU3474"/>
    </row>
    <row r="3475" spans="1:47" x14ac:dyDescent="0.35">
      <c r="A3475" t="s">
        <v>160</v>
      </c>
      <c r="B3475" t="s">
        <v>28</v>
      </c>
      <c r="C3475" t="s">
        <v>149</v>
      </c>
      <c r="D3475" t="s">
        <v>159</v>
      </c>
      <c r="E3475" t="s">
        <v>162</v>
      </c>
      <c r="G3475" t="s">
        <v>1</v>
      </c>
      <c r="K3475" t="s">
        <v>185</v>
      </c>
      <c r="L3475" t="s">
        <v>122</v>
      </c>
      <c r="M3475" s="14">
        <v>44396</v>
      </c>
      <c r="N3475" s="14">
        <v>44396</v>
      </c>
      <c r="O3475">
        <v>0</v>
      </c>
      <c r="P3475">
        <v>49.92</v>
      </c>
      <c r="R3475">
        <v>2110672000</v>
      </c>
      <c r="S3475">
        <v>161900000</v>
      </c>
      <c r="V3475" t="s">
        <v>160</v>
      </c>
      <c r="W3475" t="s">
        <v>199</v>
      </c>
      <c r="X3475" t="s">
        <v>161</v>
      </c>
      <c r="Y3475">
        <v>7</v>
      </c>
      <c r="Z3475">
        <v>7</v>
      </c>
      <c r="AA3475">
        <v>2021</v>
      </c>
      <c r="AB3475">
        <v>49.92</v>
      </c>
      <c r="AC3475" t="s">
        <v>12</v>
      </c>
      <c r="AD3475" t="s">
        <v>72</v>
      </c>
      <c r="AE3475">
        <v>2021</v>
      </c>
      <c r="AF3475">
        <v>2021</v>
      </c>
      <c r="AU3475"/>
    </row>
    <row r="3476" spans="1:47" x14ac:dyDescent="0.35">
      <c r="A3476" t="s">
        <v>193</v>
      </c>
      <c r="B3476" t="s">
        <v>29</v>
      </c>
      <c r="C3476" t="s">
        <v>149</v>
      </c>
      <c r="D3476" t="s">
        <v>159</v>
      </c>
      <c r="E3476" t="s">
        <v>162</v>
      </c>
      <c r="G3476" t="s">
        <v>1</v>
      </c>
      <c r="K3476" t="s">
        <v>185</v>
      </c>
      <c r="L3476" t="s">
        <v>122</v>
      </c>
      <c r="M3476" s="14">
        <v>44396</v>
      </c>
      <c r="N3476" s="14">
        <v>44396</v>
      </c>
      <c r="O3476">
        <v>0</v>
      </c>
      <c r="P3476">
        <v>166.67</v>
      </c>
      <c r="R3476">
        <v>2110700000</v>
      </c>
      <c r="S3476">
        <v>161900000</v>
      </c>
      <c r="V3476" t="s">
        <v>193</v>
      </c>
      <c r="W3476" t="s">
        <v>199</v>
      </c>
      <c r="X3476" t="s">
        <v>161</v>
      </c>
      <c r="Y3476">
        <v>7</v>
      </c>
      <c r="Z3476">
        <v>7</v>
      </c>
      <c r="AA3476">
        <v>2021</v>
      </c>
      <c r="AB3476">
        <v>166.67</v>
      </c>
      <c r="AC3476" t="s">
        <v>12</v>
      </c>
      <c r="AD3476" t="s">
        <v>72</v>
      </c>
      <c r="AE3476">
        <v>2021</v>
      </c>
      <c r="AF3476">
        <v>2021</v>
      </c>
      <c r="AU3476"/>
    </row>
    <row r="3477" spans="1:47" x14ac:dyDescent="0.35">
      <c r="A3477" t="s">
        <v>193</v>
      </c>
      <c r="B3477" t="s">
        <v>29</v>
      </c>
      <c r="C3477" t="s">
        <v>149</v>
      </c>
      <c r="D3477" t="s">
        <v>159</v>
      </c>
      <c r="E3477" t="s">
        <v>162</v>
      </c>
      <c r="G3477" t="s">
        <v>1</v>
      </c>
      <c r="K3477" t="s">
        <v>185</v>
      </c>
      <c r="L3477" t="s">
        <v>122</v>
      </c>
      <c r="M3477" s="14">
        <v>44396</v>
      </c>
      <c r="N3477" s="14">
        <v>44396</v>
      </c>
      <c r="O3477">
        <v>0</v>
      </c>
      <c r="P3477">
        <v>23.81</v>
      </c>
      <c r="R3477">
        <v>2110700000</v>
      </c>
      <c r="S3477">
        <v>161800000</v>
      </c>
      <c r="V3477" t="s">
        <v>193</v>
      </c>
      <c r="W3477" t="s">
        <v>197</v>
      </c>
      <c r="X3477" t="s">
        <v>161</v>
      </c>
      <c r="Y3477">
        <v>7</v>
      </c>
      <c r="Z3477">
        <v>7</v>
      </c>
      <c r="AA3477">
        <v>2021</v>
      </c>
      <c r="AB3477">
        <v>23.81</v>
      </c>
      <c r="AC3477" t="s">
        <v>12</v>
      </c>
      <c r="AD3477" t="s">
        <v>72</v>
      </c>
      <c r="AE3477">
        <v>2021</v>
      </c>
      <c r="AF3477">
        <v>2021</v>
      </c>
      <c r="AU3477"/>
    </row>
    <row r="3478" spans="1:47" x14ac:dyDescent="0.35">
      <c r="A3478" t="s">
        <v>160</v>
      </c>
      <c r="B3478" t="s">
        <v>25</v>
      </c>
      <c r="C3478" t="s">
        <v>149</v>
      </c>
      <c r="D3478" t="s">
        <v>159</v>
      </c>
      <c r="E3478" t="s">
        <v>162</v>
      </c>
      <c r="G3478" t="s">
        <v>1</v>
      </c>
      <c r="K3478" t="s">
        <v>185</v>
      </c>
      <c r="L3478" t="s">
        <v>122</v>
      </c>
      <c r="M3478" s="14">
        <v>44397</v>
      </c>
      <c r="N3478" s="14">
        <v>44397</v>
      </c>
      <c r="O3478">
        <v>0</v>
      </c>
      <c r="P3478">
        <v>143.34</v>
      </c>
      <c r="R3478">
        <v>2110672000</v>
      </c>
      <c r="S3478">
        <v>161600000</v>
      </c>
      <c r="V3478" t="s">
        <v>160</v>
      </c>
      <c r="W3478" t="s">
        <v>198</v>
      </c>
      <c r="X3478" t="s">
        <v>161</v>
      </c>
      <c r="Y3478">
        <v>7</v>
      </c>
      <c r="Z3478">
        <v>7</v>
      </c>
      <c r="AA3478">
        <v>2021</v>
      </c>
      <c r="AB3478">
        <v>143.34</v>
      </c>
      <c r="AC3478" t="s">
        <v>12</v>
      </c>
      <c r="AD3478" t="s">
        <v>72</v>
      </c>
      <c r="AE3478">
        <v>2021</v>
      </c>
      <c r="AF3478">
        <v>2021</v>
      </c>
      <c r="AU3478"/>
    </row>
    <row r="3479" spans="1:47" x14ac:dyDescent="0.35">
      <c r="A3479" t="s">
        <v>130</v>
      </c>
      <c r="B3479" t="s">
        <v>34</v>
      </c>
      <c r="C3479" t="s">
        <v>149</v>
      </c>
      <c r="D3479" t="s">
        <v>150</v>
      </c>
      <c r="E3479" t="s">
        <v>121</v>
      </c>
      <c r="G3479" t="s">
        <v>1</v>
      </c>
      <c r="H3479" t="s">
        <v>206</v>
      </c>
      <c r="K3479" t="s">
        <v>185</v>
      </c>
      <c r="L3479" t="s">
        <v>122</v>
      </c>
      <c r="M3479" s="14">
        <v>44397</v>
      </c>
      <c r="N3479" s="14">
        <v>44397</v>
      </c>
      <c r="O3479">
        <v>0</v>
      </c>
      <c r="P3479">
        <v>-2.67</v>
      </c>
      <c r="R3479">
        <v>2221511000</v>
      </c>
      <c r="S3479">
        <v>162000000</v>
      </c>
      <c r="V3479" t="s">
        <v>130</v>
      </c>
      <c r="W3479" t="s">
        <v>205</v>
      </c>
      <c r="X3479" t="s">
        <v>119</v>
      </c>
      <c r="Y3479">
        <v>7</v>
      </c>
      <c r="Z3479">
        <v>7</v>
      </c>
      <c r="AA3479">
        <v>2021</v>
      </c>
      <c r="AB3479">
        <v>2.67</v>
      </c>
      <c r="AC3479" t="s">
        <v>12</v>
      </c>
      <c r="AD3479" t="s">
        <v>17</v>
      </c>
      <c r="AE3479">
        <v>2021</v>
      </c>
      <c r="AF3479">
        <v>2021</v>
      </c>
      <c r="AU3479"/>
    </row>
    <row r="3480" spans="1:47" x14ac:dyDescent="0.35">
      <c r="A3480" t="s">
        <v>193</v>
      </c>
      <c r="B3480" t="s">
        <v>29</v>
      </c>
      <c r="C3480" t="s">
        <v>149</v>
      </c>
      <c r="D3480" t="s">
        <v>159</v>
      </c>
      <c r="E3480" t="s">
        <v>162</v>
      </c>
      <c r="G3480" t="s">
        <v>1</v>
      </c>
      <c r="K3480" t="s">
        <v>185</v>
      </c>
      <c r="L3480" t="s">
        <v>122</v>
      </c>
      <c r="M3480" s="14">
        <v>44397</v>
      </c>
      <c r="N3480" s="14">
        <v>44397</v>
      </c>
      <c r="O3480">
        <v>0</v>
      </c>
      <c r="P3480">
        <v>119.05</v>
      </c>
      <c r="R3480">
        <v>2110700000</v>
      </c>
      <c r="S3480">
        <v>161700000</v>
      </c>
      <c r="V3480" t="s">
        <v>193</v>
      </c>
      <c r="W3480" t="s">
        <v>210</v>
      </c>
      <c r="X3480" t="s">
        <v>161</v>
      </c>
      <c r="Y3480">
        <v>7</v>
      </c>
      <c r="Z3480">
        <v>7</v>
      </c>
      <c r="AA3480">
        <v>2021</v>
      </c>
      <c r="AB3480">
        <v>119.05</v>
      </c>
      <c r="AC3480" t="s">
        <v>12</v>
      </c>
      <c r="AD3480" t="s">
        <v>72</v>
      </c>
      <c r="AE3480">
        <v>2021</v>
      </c>
      <c r="AF3480">
        <v>2021</v>
      </c>
      <c r="AU3480"/>
    </row>
    <row r="3481" spans="1:47" x14ac:dyDescent="0.35">
      <c r="A3481" t="s">
        <v>193</v>
      </c>
      <c r="B3481" t="s">
        <v>29</v>
      </c>
      <c r="C3481" t="s">
        <v>149</v>
      </c>
      <c r="D3481" t="s">
        <v>159</v>
      </c>
      <c r="E3481" t="s">
        <v>162</v>
      </c>
      <c r="G3481" t="s">
        <v>1</v>
      </c>
      <c r="K3481" t="s">
        <v>185</v>
      </c>
      <c r="L3481" t="s">
        <v>122</v>
      </c>
      <c r="M3481" s="14">
        <v>44397</v>
      </c>
      <c r="N3481" s="14">
        <v>44397</v>
      </c>
      <c r="O3481">
        <v>0</v>
      </c>
      <c r="P3481">
        <v>95.24</v>
      </c>
      <c r="R3481">
        <v>2110700000</v>
      </c>
      <c r="S3481">
        <v>161800000</v>
      </c>
      <c r="V3481" t="s">
        <v>193</v>
      </c>
      <c r="W3481" t="s">
        <v>197</v>
      </c>
      <c r="X3481" t="s">
        <v>161</v>
      </c>
      <c r="Y3481">
        <v>7</v>
      </c>
      <c r="Z3481">
        <v>7</v>
      </c>
      <c r="AA3481">
        <v>2021</v>
      </c>
      <c r="AB3481">
        <v>95.24</v>
      </c>
      <c r="AC3481" t="s">
        <v>12</v>
      </c>
      <c r="AD3481" t="s">
        <v>72</v>
      </c>
      <c r="AE3481">
        <v>2021</v>
      </c>
      <c r="AF3481">
        <v>2021</v>
      </c>
      <c r="AU3481"/>
    </row>
    <row r="3482" spans="1:47" x14ac:dyDescent="0.35">
      <c r="A3482" t="s">
        <v>193</v>
      </c>
      <c r="B3482" t="s">
        <v>29</v>
      </c>
      <c r="C3482" t="s">
        <v>149</v>
      </c>
      <c r="D3482" t="s">
        <v>159</v>
      </c>
      <c r="E3482" t="s">
        <v>162</v>
      </c>
      <c r="G3482" t="s">
        <v>1</v>
      </c>
      <c r="K3482" t="s">
        <v>185</v>
      </c>
      <c r="L3482" t="s">
        <v>122</v>
      </c>
      <c r="M3482" s="14">
        <v>44397</v>
      </c>
      <c r="N3482" s="14">
        <v>44397</v>
      </c>
      <c r="O3482">
        <v>0</v>
      </c>
      <c r="P3482">
        <v>41.67</v>
      </c>
      <c r="R3482">
        <v>2110700000</v>
      </c>
      <c r="S3482">
        <v>162700000</v>
      </c>
      <c r="V3482" t="s">
        <v>193</v>
      </c>
      <c r="W3482" t="s">
        <v>200</v>
      </c>
      <c r="X3482" t="s">
        <v>161</v>
      </c>
      <c r="Y3482">
        <v>7</v>
      </c>
      <c r="Z3482">
        <v>7</v>
      </c>
      <c r="AA3482">
        <v>2021</v>
      </c>
      <c r="AB3482">
        <v>41.67</v>
      </c>
      <c r="AC3482" t="s">
        <v>12</v>
      </c>
      <c r="AD3482" t="s">
        <v>72</v>
      </c>
      <c r="AE3482">
        <v>2021</v>
      </c>
      <c r="AF3482">
        <v>2021</v>
      </c>
      <c r="AU3482"/>
    </row>
    <row r="3483" spans="1:47" x14ac:dyDescent="0.35">
      <c r="A3483" t="s">
        <v>138</v>
      </c>
      <c r="B3483" t="s">
        <v>42</v>
      </c>
      <c r="C3483" t="s">
        <v>149</v>
      </c>
      <c r="D3483" t="s">
        <v>150</v>
      </c>
      <c r="E3483" t="s">
        <v>121</v>
      </c>
      <c r="G3483" t="s">
        <v>1</v>
      </c>
      <c r="H3483" t="s">
        <v>206</v>
      </c>
      <c r="K3483" t="s">
        <v>185</v>
      </c>
      <c r="L3483" t="s">
        <v>122</v>
      </c>
      <c r="M3483" s="14">
        <v>44397</v>
      </c>
      <c r="N3483" s="14">
        <v>44397</v>
      </c>
      <c r="O3483">
        <v>0</v>
      </c>
      <c r="P3483">
        <v>-439.92</v>
      </c>
      <c r="R3483">
        <v>2220200000</v>
      </c>
      <c r="S3483">
        <v>161001000</v>
      </c>
      <c r="V3483" t="s">
        <v>138</v>
      </c>
      <c r="W3483" t="s">
        <v>195</v>
      </c>
      <c r="X3483" t="s">
        <v>139</v>
      </c>
      <c r="Y3483">
        <v>7</v>
      </c>
      <c r="Z3483">
        <v>7</v>
      </c>
      <c r="AA3483">
        <v>2021</v>
      </c>
      <c r="AB3483">
        <v>439.92</v>
      </c>
      <c r="AC3483" t="s">
        <v>12</v>
      </c>
      <c r="AD3483" t="s">
        <v>17</v>
      </c>
      <c r="AE3483">
        <v>2021</v>
      </c>
      <c r="AF3483">
        <v>2021</v>
      </c>
      <c r="AU3483"/>
    </row>
    <row r="3484" spans="1:47" x14ac:dyDescent="0.35">
      <c r="A3484" t="s">
        <v>188</v>
      </c>
      <c r="B3484" t="s">
        <v>31</v>
      </c>
      <c r="C3484" t="s">
        <v>149</v>
      </c>
      <c r="D3484" t="s">
        <v>159</v>
      </c>
      <c r="E3484" t="s">
        <v>162</v>
      </c>
      <c r="G3484" t="s">
        <v>1</v>
      </c>
      <c r="K3484" t="s">
        <v>185</v>
      </c>
      <c r="L3484" t="s">
        <v>122</v>
      </c>
      <c r="M3484" s="14">
        <v>44397</v>
      </c>
      <c r="N3484" s="14">
        <v>44397</v>
      </c>
      <c r="O3484">
        <v>0</v>
      </c>
      <c r="P3484">
        <v>71.430000000000007</v>
      </c>
      <c r="R3484">
        <v>2111070000</v>
      </c>
      <c r="S3484">
        <v>161001000</v>
      </c>
      <c r="V3484" t="s">
        <v>188</v>
      </c>
      <c r="W3484" t="s">
        <v>195</v>
      </c>
      <c r="X3484" t="s">
        <v>190</v>
      </c>
      <c r="Y3484">
        <v>7</v>
      </c>
      <c r="Z3484">
        <v>7</v>
      </c>
      <c r="AA3484">
        <v>2021</v>
      </c>
      <c r="AB3484">
        <v>71.430000000000007</v>
      </c>
      <c r="AC3484" t="s">
        <v>12</v>
      </c>
      <c r="AD3484" t="s">
        <v>72</v>
      </c>
      <c r="AE3484">
        <v>2021</v>
      </c>
      <c r="AF3484">
        <v>2021</v>
      </c>
      <c r="AU3484"/>
    </row>
    <row r="3485" spans="1:47" x14ac:dyDescent="0.35">
      <c r="A3485" t="s">
        <v>188</v>
      </c>
      <c r="B3485" t="s">
        <v>31</v>
      </c>
      <c r="C3485" t="s">
        <v>149</v>
      </c>
      <c r="D3485" t="s">
        <v>159</v>
      </c>
      <c r="E3485" t="s">
        <v>162</v>
      </c>
      <c r="G3485" t="s">
        <v>1</v>
      </c>
      <c r="K3485" t="s">
        <v>185</v>
      </c>
      <c r="L3485" t="s">
        <v>122</v>
      </c>
      <c r="M3485" s="14">
        <v>44397</v>
      </c>
      <c r="N3485" s="14">
        <v>44397</v>
      </c>
      <c r="O3485">
        <v>0</v>
      </c>
      <c r="P3485">
        <v>4.79</v>
      </c>
      <c r="R3485">
        <v>2111070000</v>
      </c>
      <c r="S3485">
        <v>161001000</v>
      </c>
      <c r="V3485" t="s">
        <v>188</v>
      </c>
      <c r="W3485" t="s">
        <v>195</v>
      </c>
      <c r="X3485" t="s">
        <v>190</v>
      </c>
      <c r="Y3485">
        <v>7</v>
      </c>
      <c r="Z3485">
        <v>7</v>
      </c>
      <c r="AA3485">
        <v>2021</v>
      </c>
      <c r="AB3485">
        <v>4.79</v>
      </c>
      <c r="AC3485" t="s">
        <v>12</v>
      </c>
      <c r="AD3485" t="s">
        <v>72</v>
      </c>
      <c r="AE3485">
        <v>2021</v>
      </c>
      <c r="AF3485">
        <v>2021</v>
      </c>
      <c r="AU3485"/>
    </row>
    <row r="3486" spans="1:47" x14ac:dyDescent="0.35">
      <c r="A3486" t="s">
        <v>193</v>
      </c>
      <c r="B3486" t="s">
        <v>29</v>
      </c>
      <c r="C3486" t="s">
        <v>149</v>
      </c>
      <c r="D3486" t="s">
        <v>159</v>
      </c>
      <c r="E3486" t="s">
        <v>162</v>
      </c>
      <c r="G3486" t="s">
        <v>1</v>
      </c>
      <c r="K3486" t="s">
        <v>185</v>
      </c>
      <c r="L3486" t="s">
        <v>122</v>
      </c>
      <c r="M3486" s="14">
        <v>44397</v>
      </c>
      <c r="N3486" s="14">
        <v>44397</v>
      </c>
      <c r="O3486">
        <v>0</v>
      </c>
      <c r="P3486">
        <v>95.24</v>
      </c>
      <c r="R3486">
        <v>2110700000</v>
      </c>
      <c r="S3486">
        <v>161800000</v>
      </c>
      <c r="V3486" t="s">
        <v>193</v>
      </c>
      <c r="W3486" t="s">
        <v>197</v>
      </c>
      <c r="X3486" t="s">
        <v>161</v>
      </c>
      <c r="Y3486">
        <v>7</v>
      </c>
      <c r="Z3486">
        <v>7</v>
      </c>
      <c r="AA3486">
        <v>2021</v>
      </c>
      <c r="AB3486">
        <v>95.24</v>
      </c>
      <c r="AC3486" t="s">
        <v>12</v>
      </c>
      <c r="AD3486" t="s">
        <v>72</v>
      </c>
      <c r="AE3486">
        <v>2021</v>
      </c>
      <c r="AF3486">
        <v>2021</v>
      </c>
      <c r="AU3486"/>
    </row>
    <row r="3487" spans="1:47" x14ac:dyDescent="0.35">
      <c r="A3487" t="s">
        <v>193</v>
      </c>
      <c r="B3487" t="s">
        <v>29</v>
      </c>
      <c r="C3487" t="s">
        <v>149</v>
      </c>
      <c r="D3487" t="s">
        <v>159</v>
      </c>
      <c r="E3487" t="s">
        <v>162</v>
      </c>
      <c r="G3487" t="s">
        <v>1</v>
      </c>
      <c r="K3487" t="s">
        <v>185</v>
      </c>
      <c r="L3487" t="s">
        <v>122</v>
      </c>
      <c r="M3487" s="14">
        <v>44397</v>
      </c>
      <c r="N3487" s="14">
        <v>44397</v>
      </c>
      <c r="O3487">
        <v>0</v>
      </c>
      <c r="P3487">
        <v>183.33</v>
      </c>
      <c r="R3487">
        <v>2110700000</v>
      </c>
      <c r="S3487">
        <v>162300000</v>
      </c>
      <c r="V3487" t="s">
        <v>193</v>
      </c>
      <c r="W3487" t="s">
        <v>209</v>
      </c>
      <c r="X3487" t="s">
        <v>161</v>
      </c>
      <c r="Y3487">
        <v>7</v>
      </c>
      <c r="Z3487">
        <v>7</v>
      </c>
      <c r="AA3487">
        <v>2021</v>
      </c>
      <c r="AB3487">
        <v>183.33</v>
      </c>
      <c r="AC3487" t="s">
        <v>12</v>
      </c>
      <c r="AD3487" t="s">
        <v>72</v>
      </c>
      <c r="AE3487">
        <v>2021</v>
      </c>
      <c r="AF3487">
        <v>2021</v>
      </c>
      <c r="AU3487"/>
    </row>
    <row r="3488" spans="1:47" x14ac:dyDescent="0.35">
      <c r="A3488" t="s">
        <v>188</v>
      </c>
      <c r="B3488" t="s">
        <v>31</v>
      </c>
      <c r="C3488" t="s">
        <v>149</v>
      </c>
      <c r="D3488" t="s">
        <v>159</v>
      </c>
      <c r="E3488" t="s">
        <v>162</v>
      </c>
      <c r="G3488" t="s">
        <v>1</v>
      </c>
      <c r="K3488" t="s">
        <v>185</v>
      </c>
      <c r="L3488" t="s">
        <v>122</v>
      </c>
      <c r="M3488" s="14">
        <v>44397</v>
      </c>
      <c r="N3488" s="14">
        <v>44397</v>
      </c>
      <c r="O3488">
        <v>0</v>
      </c>
      <c r="P3488">
        <v>85.11</v>
      </c>
      <c r="R3488">
        <v>2111070000</v>
      </c>
      <c r="S3488">
        <v>161001000</v>
      </c>
      <c r="V3488" t="s">
        <v>188</v>
      </c>
      <c r="W3488" t="s">
        <v>195</v>
      </c>
      <c r="X3488" t="s">
        <v>190</v>
      </c>
      <c r="Y3488">
        <v>7</v>
      </c>
      <c r="Z3488">
        <v>7</v>
      </c>
      <c r="AA3488">
        <v>2021</v>
      </c>
      <c r="AB3488">
        <v>85.11</v>
      </c>
      <c r="AC3488" t="s">
        <v>12</v>
      </c>
      <c r="AD3488" t="s">
        <v>72</v>
      </c>
      <c r="AE3488">
        <v>2021</v>
      </c>
      <c r="AF3488">
        <v>2021</v>
      </c>
      <c r="AU3488"/>
    </row>
    <row r="3489" spans="1:47" x14ac:dyDescent="0.35">
      <c r="A3489" t="s">
        <v>160</v>
      </c>
      <c r="B3489" t="s">
        <v>26</v>
      </c>
      <c r="C3489" t="s">
        <v>149</v>
      </c>
      <c r="D3489" t="s">
        <v>159</v>
      </c>
      <c r="E3489" t="s">
        <v>162</v>
      </c>
      <c r="G3489" t="s">
        <v>1</v>
      </c>
      <c r="K3489" t="s">
        <v>185</v>
      </c>
      <c r="L3489" t="s">
        <v>122</v>
      </c>
      <c r="M3489" s="14">
        <v>44397</v>
      </c>
      <c r="N3489" s="14">
        <v>44397</v>
      </c>
      <c r="O3489">
        <v>0</v>
      </c>
      <c r="P3489">
        <v>36.32</v>
      </c>
      <c r="R3489">
        <v>2110672000</v>
      </c>
      <c r="S3489">
        <v>162600000</v>
      </c>
      <c r="V3489" t="s">
        <v>160</v>
      </c>
      <c r="W3489" t="s">
        <v>196</v>
      </c>
      <c r="X3489" t="s">
        <v>161</v>
      </c>
      <c r="Y3489">
        <v>7</v>
      </c>
      <c r="Z3489">
        <v>7</v>
      </c>
      <c r="AA3489">
        <v>2021</v>
      </c>
      <c r="AB3489">
        <v>36.32</v>
      </c>
      <c r="AC3489" t="s">
        <v>12</v>
      </c>
      <c r="AD3489" t="s">
        <v>72</v>
      </c>
      <c r="AE3489">
        <v>2021</v>
      </c>
      <c r="AF3489">
        <v>2021</v>
      </c>
      <c r="AU3489"/>
    </row>
    <row r="3490" spans="1:47" x14ac:dyDescent="0.35">
      <c r="A3490" t="s">
        <v>138</v>
      </c>
      <c r="C3490" t="s">
        <v>149</v>
      </c>
      <c r="D3490" t="s">
        <v>159</v>
      </c>
      <c r="E3490" t="s">
        <v>121</v>
      </c>
      <c r="G3490" t="s">
        <v>1</v>
      </c>
      <c r="K3490" t="s">
        <v>185</v>
      </c>
      <c r="L3490" t="s">
        <v>122</v>
      </c>
      <c r="M3490" s="14">
        <v>44397</v>
      </c>
      <c r="N3490" s="14">
        <v>44397</v>
      </c>
      <c r="O3490">
        <v>0</v>
      </c>
      <c r="P3490">
        <v>5438.34</v>
      </c>
      <c r="R3490">
        <v>2220200000</v>
      </c>
      <c r="S3490">
        <v>161008000</v>
      </c>
      <c r="V3490" t="s">
        <v>138</v>
      </c>
      <c r="W3490" t="s">
        <v>224</v>
      </c>
      <c r="X3490" t="s">
        <v>139</v>
      </c>
      <c r="Y3490">
        <v>7</v>
      </c>
      <c r="Z3490">
        <v>7</v>
      </c>
      <c r="AA3490">
        <v>2021</v>
      </c>
      <c r="AB3490">
        <v>5438.34</v>
      </c>
      <c r="AC3490" t="s">
        <v>12</v>
      </c>
      <c r="AD3490" t="s">
        <v>72</v>
      </c>
      <c r="AE3490">
        <v>2021</v>
      </c>
      <c r="AF3490">
        <v>2021</v>
      </c>
      <c r="AU3490"/>
    </row>
    <row r="3491" spans="1:47" x14ac:dyDescent="0.35">
      <c r="A3491" t="s">
        <v>160</v>
      </c>
      <c r="B3491" t="s">
        <v>25</v>
      </c>
      <c r="C3491" t="s">
        <v>149</v>
      </c>
      <c r="D3491" t="s">
        <v>159</v>
      </c>
      <c r="E3491" t="s">
        <v>162</v>
      </c>
      <c r="G3491" t="s">
        <v>1</v>
      </c>
      <c r="K3491" t="s">
        <v>185</v>
      </c>
      <c r="L3491" t="s">
        <v>122</v>
      </c>
      <c r="M3491" s="14">
        <v>44397</v>
      </c>
      <c r="N3491" s="14">
        <v>44397</v>
      </c>
      <c r="O3491">
        <v>0</v>
      </c>
      <c r="P3491">
        <v>904.88</v>
      </c>
      <c r="R3491">
        <v>2110672000</v>
      </c>
      <c r="S3491">
        <v>161300000</v>
      </c>
      <c r="V3491" t="s">
        <v>160</v>
      </c>
      <c r="W3491" t="s">
        <v>192</v>
      </c>
      <c r="X3491" t="s">
        <v>161</v>
      </c>
      <c r="Y3491">
        <v>7</v>
      </c>
      <c r="Z3491">
        <v>7</v>
      </c>
      <c r="AA3491">
        <v>2021</v>
      </c>
      <c r="AB3491">
        <v>904.88</v>
      </c>
      <c r="AC3491" t="s">
        <v>12</v>
      </c>
      <c r="AD3491" t="s">
        <v>72</v>
      </c>
      <c r="AE3491">
        <v>2021</v>
      </c>
      <c r="AF3491">
        <v>2021</v>
      </c>
      <c r="AU3491"/>
    </row>
    <row r="3492" spans="1:47" x14ac:dyDescent="0.35">
      <c r="A3492" t="s">
        <v>160</v>
      </c>
      <c r="B3492" t="s">
        <v>25</v>
      </c>
      <c r="C3492" t="s">
        <v>149</v>
      </c>
      <c r="D3492" t="s">
        <v>159</v>
      </c>
      <c r="E3492" t="s">
        <v>162</v>
      </c>
      <c r="G3492" t="s">
        <v>1</v>
      </c>
      <c r="K3492" t="s">
        <v>185</v>
      </c>
      <c r="L3492" t="s">
        <v>122</v>
      </c>
      <c r="M3492" s="14">
        <v>44397</v>
      </c>
      <c r="N3492" s="14">
        <v>44397</v>
      </c>
      <c r="O3492">
        <v>0</v>
      </c>
      <c r="P3492">
        <v>67.959999999999994</v>
      </c>
      <c r="R3492">
        <v>2110672000</v>
      </c>
      <c r="S3492">
        <v>161300000</v>
      </c>
      <c r="V3492" t="s">
        <v>160</v>
      </c>
      <c r="W3492" t="s">
        <v>192</v>
      </c>
      <c r="X3492" t="s">
        <v>161</v>
      </c>
      <c r="Y3492">
        <v>7</v>
      </c>
      <c r="Z3492">
        <v>7</v>
      </c>
      <c r="AA3492">
        <v>2021</v>
      </c>
      <c r="AB3492">
        <v>67.959999999999994</v>
      </c>
      <c r="AC3492" t="s">
        <v>12</v>
      </c>
      <c r="AD3492" t="s">
        <v>72</v>
      </c>
      <c r="AE3492">
        <v>2021</v>
      </c>
      <c r="AF3492">
        <v>2021</v>
      </c>
      <c r="AU3492"/>
    </row>
    <row r="3493" spans="1:47" x14ac:dyDescent="0.35">
      <c r="A3493" t="s">
        <v>138</v>
      </c>
      <c r="B3493" t="s">
        <v>41</v>
      </c>
      <c r="C3493" t="s">
        <v>149</v>
      </c>
      <c r="D3493" t="s">
        <v>150</v>
      </c>
      <c r="E3493" t="s">
        <v>121</v>
      </c>
      <c r="G3493" t="s">
        <v>1</v>
      </c>
      <c r="H3493" t="s">
        <v>206</v>
      </c>
      <c r="K3493" t="s">
        <v>185</v>
      </c>
      <c r="L3493" t="s">
        <v>122</v>
      </c>
      <c r="M3493" s="14">
        <v>44397</v>
      </c>
      <c r="N3493" s="14">
        <v>44397</v>
      </c>
      <c r="O3493">
        <v>0</v>
      </c>
      <c r="P3493">
        <v>-162.91999999999999</v>
      </c>
      <c r="R3493">
        <v>2220200000</v>
      </c>
      <c r="S3493">
        <v>161001000</v>
      </c>
      <c r="V3493" t="s">
        <v>138</v>
      </c>
      <c r="W3493" t="s">
        <v>195</v>
      </c>
      <c r="X3493" t="s">
        <v>139</v>
      </c>
      <c r="Y3493">
        <v>7</v>
      </c>
      <c r="Z3493">
        <v>7</v>
      </c>
      <c r="AA3493">
        <v>2021</v>
      </c>
      <c r="AB3493">
        <v>162.91999999999999</v>
      </c>
      <c r="AC3493" t="s">
        <v>12</v>
      </c>
      <c r="AD3493" t="s">
        <v>17</v>
      </c>
      <c r="AE3493">
        <v>2021</v>
      </c>
      <c r="AF3493">
        <v>2021</v>
      </c>
      <c r="AU3493"/>
    </row>
    <row r="3494" spans="1:47" x14ac:dyDescent="0.35">
      <c r="A3494" t="s">
        <v>233</v>
      </c>
      <c r="C3494" t="s">
        <v>149</v>
      </c>
      <c r="D3494" t="s">
        <v>150</v>
      </c>
      <c r="E3494" t="s">
        <v>121</v>
      </c>
      <c r="J3494" t="s">
        <v>6</v>
      </c>
      <c r="K3494" t="s">
        <v>185</v>
      </c>
      <c r="L3494" t="s">
        <v>122</v>
      </c>
      <c r="M3494" s="14">
        <v>44389</v>
      </c>
      <c r="N3494" s="14">
        <v>44397</v>
      </c>
      <c r="P3494">
        <v>19799.25</v>
      </c>
      <c r="X3494" t="s">
        <v>234</v>
      </c>
      <c r="Y3494">
        <v>7</v>
      </c>
      <c r="Z3494">
        <v>7</v>
      </c>
      <c r="AA3494">
        <v>2021</v>
      </c>
      <c r="AB3494">
        <v>0</v>
      </c>
      <c r="AC3494" t="s">
        <v>8</v>
      </c>
      <c r="AD3494" t="s">
        <v>8</v>
      </c>
      <c r="AE3494">
        <v>2021</v>
      </c>
      <c r="AF3494">
        <v>2021</v>
      </c>
      <c r="AU3494"/>
    </row>
    <row r="3495" spans="1:47" x14ac:dyDescent="0.35">
      <c r="A3495" t="s">
        <v>123</v>
      </c>
      <c r="C3495" t="s">
        <v>149</v>
      </c>
      <c r="D3495" t="s">
        <v>150</v>
      </c>
      <c r="E3495" t="s">
        <v>121</v>
      </c>
      <c r="J3495" t="s">
        <v>6</v>
      </c>
      <c r="K3495" t="s">
        <v>185</v>
      </c>
      <c r="L3495" t="s">
        <v>122</v>
      </c>
      <c r="M3495" s="14">
        <v>44389</v>
      </c>
      <c r="N3495" s="14">
        <v>44397</v>
      </c>
      <c r="P3495">
        <v>313.39999999999998</v>
      </c>
      <c r="X3495" t="s">
        <v>124</v>
      </c>
      <c r="Y3495">
        <v>7</v>
      </c>
      <c r="Z3495">
        <v>7</v>
      </c>
      <c r="AA3495">
        <v>2021</v>
      </c>
      <c r="AB3495">
        <v>0</v>
      </c>
      <c r="AC3495" t="s">
        <v>8</v>
      </c>
      <c r="AD3495" t="s">
        <v>8</v>
      </c>
      <c r="AE3495">
        <v>2021</v>
      </c>
      <c r="AF3495">
        <v>2021</v>
      </c>
      <c r="AU3495"/>
    </row>
    <row r="3496" spans="1:47" x14ac:dyDescent="0.35">
      <c r="A3496" t="s">
        <v>148</v>
      </c>
      <c r="C3496" t="s">
        <v>149</v>
      </c>
      <c r="D3496" t="s">
        <v>150</v>
      </c>
      <c r="E3496" t="s">
        <v>162</v>
      </c>
      <c r="K3496" t="s">
        <v>185</v>
      </c>
      <c r="L3496" t="s">
        <v>122</v>
      </c>
      <c r="M3496" s="14">
        <v>44397</v>
      </c>
      <c r="N3496" s="14">
        <v>44397</v>
      </c>
      <c r="P3496">
        <v>181945.41</v>
      </c>
      <c r="X3496" t="s">
        <v>152</v>
      </c>
      <c r="Y3496">
        <v>7</v>
      </c>
      <c r="Z3496">
        <v>7</v>
      </c>
      <c r="AA3496">
        <v>2021</v>
      </c>
      <c r="AB3496">
        <v>0</v>
      </c>
      <c r="AC3496" t="s">
        <v>8</v>
      </c>
      <c r="AD3496" t="s">
        <v>8</v>
      </c>
      <c r="AE3496">
        <v>2021</v>
      </c>
      <c r="AF3496">
        <v>2021</v>
      </c>
      <c r="AU3496"/>
    </row>
    <row r="3497" spans="1:47" x14ac:dyDescent="0.35">
      <c r="A3497" t="s">
        <v>153</v>
      </c>
      <c r="C3497" t="s">
        <v>149</v>
      </c>
      <c r="D3497" t="s">
        <v>150</v>
      </c>
      <c r="E3497" t="s">
        <v>121</v>
      </c>
      <c r="J3497" t="s">
        <v>6</v>
      </c>
      <c r="K3497" t="s">
        <v>185</v>
      </c>
      <c r="L3497" t="s">
        <v>122</v>
      </c>
      <c r="M3497" s="14">
        <v>44378</v>
      </c>
      <c r="N3497" s="14">
        <v>44397</v>
      </c>
      <c r="P3497">
        <v>49567.85</v>
      </c>
      <c r="X3497" t="s">
        <v>154</v>
      </c>
      <c r="Y3497">
        <v>7</v>
      </c>
      <c r="Z3497">
        <v>7</v>
      </c>
      <c r="AA3497">
        <v>2021</v>
      </c>
      <c r="AB3497">
        <v>0</v>
      </c>
      <c r="AC3497" t="s">
        <v>8</v>
      </c>
      <c r="AD3497" t="s">
        <v>8</v>
      </c>
      <c r="AE3497">
        <v>2021</v>
      </c>
      <c r="AF3497">
        <v>2021</v>
      </c>
      <c r="AU3497"/>
    </row>
    <row r="3498" spans="1:47" x14ac:dyDescent="0.35">
      <c r="A3498" t="s">
        <v>148</v>
      </c>
      <c r="C3498" t="s">
        <v>149</v>
      </c>
      <c r="D3498" t="s">
        <v>159</v>
      </c>
      <c r="E3498" t="s">
        <v>162</v>
      </c>
      <c r="G3498" t="s">
        <v>1</v>
      </c>
      <c r="K3498" t="s">
        <v>185</v>
      </c>
      <c r="L3498" t="s">
        <v>122</v>
      </c>
      <c r="M3498" s="14">
        <v>44397</v>
      </c>
      <c r="N3498" s="14">
        <v>44397</v>
      </c>
      <c r="O3498">
        <v>0</v>
      </c>
      <c r="P3498">
        <v>32423.96</v>
      </c>
      <c r="R3498">
        <v>2110220000</v>
      </c>
      <c r="S3498">
        <v>161008000</v>
      </c>
      <c r="V3498" t="s">
        <v>148</v>
      </c>
      <c r="W3498" t="s">
        <v>224</v>
      </c>
      <c r="X3498" t="s">
        <v>152</v>
      </c>
      <c r="Y3498">
        <v>7</v>
      </c>
      <c r="Z3498">
        <v>7</v>
      </c>
      <c r="AA3498">
        <v>2021</v>
      </c>
      <c r="AB3498">
        <v>32423.96</v>
      </c>
      <c r="AC3498" t="s">
        <v>12</v>
      </c>
      <c r="AD3498" t="s">
        <v>72</v>
      </c>
      <c r="AE3498">
        <v>2021</v>
      </c>
      <c r="AF3498">
        <v>2021</v>
      </c>
      <c r="AU3498"/>
    </row>
    <row r="3499" spans="1:47" x14ac:dyDescent="0.35">
      <c r="A3499" t="s">
        <v>160</v>
      </c>
      <c r="B3499" t="s">
        <v>25</v>
      </c>
      <c r="C3499" t="s">
        <v>149</v>
      </c>
      <c r="D3499" t="s">
        <v>159</v>
      </c>
      <c r="E3499" t="s">
        <v>162</v>
      </c>
      <c r="G3499" t="s">
        <v>1</v>
      </c>
      <c r="K3499" t="s">
        <v>185</v>
      </c>
      <c r="L3499" t="s">
        <v>122</v>
      </c>
      <c r="M3499" s="14">
        <v>44398</v>
      </c>
      <c r="N3499" s="14">
        <v>44398</v>
      </c>
      <c r="O3499">
        <v>0</v>
      </c>
      <c r="P3499">
        <v>154.47</v>
      </c>
      <c r="R3499">
        <v>2110672000</v>
      </c>
      <c r="S3499">
        <v>161600000</v>
      </c>
      <c r="V3499" t="s">
        <v>160</v>
      </c>
      <c r="W3499" t="s">
        <v>198</v>
      </c>
      <c r="X3499" t="s">
        <v>161</v>
      </c>
      <c r="Y3499">
        <v>7</v>
      </c>
      <c r="Z3499">
        <v>7</v>
      </c>
      <c r="AA3499">
        <v>2021</v>
      </c>
      <c r="AB3499">
        <v>154.47</v>
      </c>
      <c r="AC3499" t="s">
        <v>12</v>
      </c>
      <c r="AD3499" t="s">
        <v>72</v>
      </c>
      <c r="AE3499">
        <v>2021</v>
      </c>
      <c r="AF3499">
        <v>2021</v>
      </c>
      <c r="AU3499"/>
    </row>
    <row r="3500" spans="1:47" x14ac:dyDescent="0.35">
      <c r="A3500" t="s">
        <v>175</v>
      </c>
      <c r="B3500" t="s">
        <v>39</v>
      </c>
      <c r="C3500" t="s">
        <v>149</v>
      </c>
      <c r="D3500" t="s">
        <v>150</v>
      </c>
      <c r="E3500" t="s">
        <v>121</v>
      </c>
      <c r="G3500" t="s">
        <v>1</v>
      </c>
      <c r="H3500" t="s">
        <v>206</v>
      </c>
      <c r="K3500" t="s">
        <v>185</v>
      </c>
      <c r="L3500" t="s">
        <v>122</v>
      </c>
      <c r="M3500" s="14">
        <v>44398</v>
      </c>
      <c r="N3500" s="14">
        <v>44398</v>
      </c>
      <c r="O3500">
        <v>0</v>
      </c>
      <c r="P3500">
        <v>-3923.81</v>
      </c>
      <c r="R3500">
        <v>2221506000</v>
      </c>
      <c r="S3500">
        <v>161026000</v>
      </c>
      <c r="V3500" t="s">
        <v>175</v>
      </c>
      <c r="W3500" t="s">
        <v>216</v>
      </c>
      <c r="X3500" t="s">
        <v>119</v>
      </c>
      <c r="Y3500">
        <v>7</v>
      </c>
      <c r="Z3500">
        <v>7</v>
      </c>
      <c r="AA3500">
        <v>2021</v>
      </c>
      <c r="AB3500">
        <v>3923.81</v>
      </c>
      <c r="AC3500" t="s">
        <v>12</v>
      </c>
      <c r="AD3500" t="s">
        <v>17</v>
      </c>
      <c r="AE3500">
        <v>2021</v>
      </c>
      <c r="AF3500">
        <v>2021</v>
      </c>
      <c r="AU3500"/>
    </row>
    <row r="3501" spans="1:47" x14ac:dyDescent="0.35">
      <c r="A3501" t="s">
        <v>193</v>
      </c>
      <c r="B3501" t="s">
        <v>29</v>
      </c>
      <c r="C3501" t="s">
        <v>149</v>
      </c>
      <c r="D3501" t="s">
        <v>159</v>
      </c>
      <c r="E3501" t="s">
        <v>162</v>
      </c>
      <c r="G3501" t="s">
        <v>1</v>
      </c>
      <c r="K3501" t="s">
        <v>185</v>
      </c>
      <c r="L3501" t="s">
        <v>122</v>
      </c>
      <c r="M3501" s="14">
        <v>44398</v>
      </c>
      <c r="N3501" s="14">
        <v>44398</v>
      </c>
      <c r="O3501">
        <v>0</v>
      </c>
      <c r="P3501">
        <v>2928.57</v>
      </c>
      <c r="R3501">
        <v>2110700000</v>
      </c>
      <c r="S3501">
        <v>162300000</v>
      </c>
      <c r="V3501" t="s">
        <v>193</v>
      </c>
      <c r="W3501" t="s">
        <v>209</v>
      </c>
      <c r="X3501" t="s">
        <v>161</v>
      </c>
      <c r="Y3501">
        <v>7</v>
      </c>
      <c r="Z3501">
        <v>7</v>
      </c>
      <c r="AA3501">
        <v>2021</v>
      </c>
      <c r="AB3501">
        <v>2928.57</v>
      </c>
      <c r="AC3501" t="s">
        <v>12</v>
      </c>
      <c r="AD3501" t="s">
        <v>72</v>
      </c>
      <c r="AE3501">
        <v>2021</v>
      </c>
      <c r="AF3501">
        <v>2021</v>
      </c>
      <c r="AU3501"/>
    </row>
    <row r="3502" spans="1:47" x14ac:dyDescent="0.35">
      <c r="A3502" t="s">
        <v>193</v>
      </c>
      <c r="B3502" t="s">
        <v>29</v>
      </c>
      <c r="C3502" t="s">
        <v>149</v>
      </c>
      <c r="D3502" t="s">
        <v>159</v>
      </c>
      <c r="E3502" t="s">
        <v>162</v>
      </c>
      <c r="G3502" t="s">
        <v>1</v>
      </c>
      <c r="K3502" t="s">
        <v>185</v>
      </c>
      <c r="L3502" t="s">
        <v>122</v>
      </c>
      <c r="M3502" s="14">
        <v>44398</v>
      </c>
      <c r="N3502" s="14">
        <v>44398</v>
      </c>
      <c r="O3502">
        <v>0</v>
      </c>
      <c r="P3502">
        <v>119.05</v>
      </c>
      <c r="R3502">
        <v>2110700000</v>
      </c>
      <c r="S3502">
        <v>161900000</v>
      </c>
      <c r="V3502" t="s">
        <v>193</v>
      </c>
      <c r="W3502" t="s">
        <v>199</v>
      </c>
      <c r="X3502" t="s">
        <v>161</v>
      </c>
      <c r="Y3502">
        <v>7</v>
      </c>
      <c r="Z3502">
        <v>7</v>
      </c>
      <c r="AA3502">
        <v>2021</v>
      </c>
      <c r="AB3502">
        <v>119.05</v>
      </c>
      <c r="AC3502" t="s">
        <v>12</v>
      </c>
      <c r="AD3502" t="s">
        <v>72</v>
      </c>
      <c r="AE3502">
        <v>2021</v>
      </c>
      <c r="AF3502">
        <v>2021</v>
      </c>
      <c r="AU3502"/>
    </row>
    <row r="3503" spans="1:47" x14ac:dyDescent="0.35">
      <c r="A3503" t="s">
        <v>193</v>
      </c>
      <c r="B3503" t="s">
        <v>29</v>
      </c>
      <c r="C3503" t="s">
        <v>149</v>
      </c>
      <c r="D3503" t="s">
        <v>159</v>
      </c>
      <c r="E3503" t="s">
        <v>162</v>
      </c>
      <c r="G3503" t="s">
        <v>1</v>
      </c>
      <c r="K3503" t="s">
        <v>185</v>
      </c>
      <c r="L3503" t="s">
        <v>122</v>
      </c>
      <c r="M3503" s="14">
        <v>44398</v>
      </c>
      <c r="N3503" s="14">
        <v>44398</v>
      </c>
      <c r="O3503">
        <v>0</v>
      </c>
      <c r="P3503">
        <v>61.9</v>
      </c>
      <c r="R3503">
        <v>2110700000</v>
      </c>
      <c r="S3503">
        <v>161900000</v>
      </c>
      <c r="V3503" t="s">
        <v>193</v>
      </c>
      <c r="W3503" t="s">
        <v>199</v>
      </c>
      <c r="X3503" t="s">
        <v>161</v>
      </c>
      <c r="Y3503">
        <v>7</v>
      </c>
      <c r="Z3503">
        <v>7</v>
      </c>
      <c r="AA3503">
        <v>2021</v>
      </c>
      <c r="AB3503">
        <v>61.9</v>
      </c>
      <c r="AC3503" t="s">
        <v>12</v>
      </c>
      <c r="AD3503" t="s">
        <v>72</v>
      </c>
      <c r="AE3503">
        <v>2021</v>
      </c>
      <c r="AF3503">
        <v>2021</v>
      </c>
      <c r="AU3503"/>
    </row>
    <row r="3504" spans="1:47" x14ac:dyDescent="0.35">
      <c r="A3504" t="s">
        <v>193</v>
      </c>
      <c r="B3504" t="s">
        <v>29</v>
      </c>
      <c r="C3504" t="s">
        <v>149</v>
      </c>
      <c r="D3504" t="s">
        <v>159</v>
      </c>
      <c r="E3504" t="s">
        <v>162</v>
      </c>
      <c r="G3504" t="s">
        <v>1</v>
      </c>
      <c r="K3504" t="s">
        <v>185</v>
      </c>
      <c r="L3504" t="s">
        <v>122</v>
      </c>
      <c r="M3504" s="14">
        <v>44398</v>
      </c>
      <c r="N3504" s="14">
        <v>44398</v>
      </c>
      <c r="O3504">
        <v>0</v>
      </c>
      <c r="P3504">
        <v>180.95</v>
      </c>
      <c r="R3504">
        <v>2110700000</v>
      </c>
      <c r="S3504">
        <v>161900000</v>
      </c>
      <c r="V3504" t="s">
        <v>193</v>
      </c>
      <c r="W3504" t="s">
        <v>199</v>
      </c>
      <c r="X3504" t="s">
        <v>161</v>
      </c>
      <c r="Y3504">
        <v>7</v>
      </c>
      <c r="Z3504">
        <v>7</v>
      </c>
      <c r="AA3504">
        <v>2021</v>
      </c>
      <c r="AB3504">
        <v>180.95</v>
      </c>
      <c r="AC3504" t="s">
        <v>12</v>
      </c>
      <c r="AD3504" t="s">
        <v>72</v>
      </c>
      <c r="AE3504">
        <v>2021</v>
      </c>
      <c r="AF3504">
        <v>2021</v>
      </c>
      <c r="AU3504"/>
    </row>
    <row r="3505" spans="1:47" x14ac:dyDescent="0.35">
      <c r="A3505" t="s">
        <v>160</v>
      </c>
      <c r="B3505" t="s">
        <v>28</v>
      </c>
      <c r="C3505" t="s">
        <v>149</v>
      </c>
      <c r="D3505" t="s">
        <v>159</v>
      </c>
      <c r="E3505" t="s">
        <v>162</v>
      </c>
      <c r="G3505" t="s">
        <v>1</v>
      </c>
      <c r="K3505" t="s">
        <v>185</v>
      </c>
      <c r="L3505" t="s">
        <v>122</v>
      </c>
      <c r="M3505" s="14">
        <v>44398</v>
      </c>
      <c r="N3505" s="14">
        <v>44398</v>
      </c>
      <c r="O3505">
        <v>0</v>
      </c>
      <c r="P3505">
        <v>362.14</v>
      </c>
      <c r="R3505">
        <v>2110672000</v>
      </c>
      <c r="S3505">
        <v>161400000</v>
      </c>
      <c r="V3505" t="s">
        <v>160</v>
      </c>
      <c r="W3505" t="s">
        <v>211</v>
      </c>
      <c r="X3505" t="s">
        <v>161</v>
      </c>
      <c r="Y3505">
        <v>7</v>
      </c>
      <c r="Z3505">
        <v>7</v>
      </c>
      <c r="AA3505">
        <v>2021</v>
      </c>
      <c r="AB3505">
        <v>362.14</v>
      </c>
      <c r="AC3505" t="s">
        <v>12</v>
      </c>
      <c r="AD3505" t="s">
        <v>72</v>
      </c>
      <c r="AE3505">
        <v>2021</v>
      </c>
      <c r="AF3505">
        <v>2021</v>
      </c>
      <c r="AU3505"/>
    </row>
    <row r="3506" spans="1:47" x14ac:dyDescent="0.35">
      <c r="A3506" t="s">
        <v>188</v>
      </c>
      <c r="B3506" t="s">
        <v>31</v>
      </c>
      <c r="C3506" t="s">
        <v>149</v>
      </c>
      <c r="D3506" t="s">
        <v>159</v>
      </c>
      <c r="E3506" t="s">
        <v>162</v>
      </c>
      <c r="G3506" t="s">
        <v>1</v>
      </c>
      <c r="K3506" t="s">
        <v>185</v>
      </c>
      <c r="L3506" t="s">
        <v>122</v>
      </c>
      <c r="M3506" s="14">
        <v>44398</v>
      </c>
      <c r="N3506" s="14">
        <v>44398</v>
      </c>
      <c r="O3506">
        <v>0</v>
      </c>
      <c r="P3506">
        <v>3785.71</v>
      </c>
      <c r="R3506">
        <v>2111070000</v>
      </c>
      <c r="S3506">
        <v>161800000</v>
      </c>
      <c r="V3506" t="s">
        <v>188</v>
      </c>
      <c r="W3506" t="s">
        <v>197</v>
      </c>
      <c r="X3506" t="s">
        <v>190</v>
      </c>
      <c r="Y3506">
        <v>7</v>
      </c>
      <c r="Z3506">
        <v>7</v>
      </c>
      <c r="AA3506">
        <v>2021</v>
      </c>
      <c r="AB3506">
        <v>3785.71</v>
      </c>
      <c r="AC3506" t="s">
        <v>12</v>
      </c>
      <c r="AD3506" t="s">
        <v>72</v>
      </c>
      <c r="AE3506">
        <v>2021</v>
      </c>
      <c r="AF3506">
        <v>2021</v>
      </c>
      <c r="AU3506"/>
    </row>
    <row r="3507" spans="1:47" x14ac:dyDescent="0.35">
      <c r="A3507" t="s">
        <v>188</v>
      </c>
      <c r="B3507" t="s">
        <v>31</v>
      </c>
      <c r="C3507" t="s">
        <v>149</v>
      </c>
      <c r="D3507" t="s">
        <v>159</v>
      </c>
      <c r="E3507" t="s">
        <v>162</v>
      </c>
      <c r="G3507" t="s">
        <v>1</v>
      </c>
      <c r="K3507" t="s">
        <v>185</v>
      </c>
      <c r="L3507" t="s">
        <v>122</v>
      </c>
      <c r="M3507" s="14">
        <v>44398</v>
      </c>
      <c r="N3507" s="14">
        <v>44398</v>
      </c>
      <c r="O3507">
        <v>0</v>
      </c>
      <c r="P3507">
        <v>0.48</v>
      </c>
      <c r="R3507">
        <v>2111070000</v>
      </c>
      <c r="S3507">
        <v>161001000</v>
      </c>
      <c r="V3507" t="s">
        <v>188</v>
      </c>
      <c r="W3507" t="s">
        <v>195</v>
      </c>
      <c r="X3507" t="s">
        <v>190</v>
      </c>
      <c r="Y3507">
        <v>7</v>
      </c>
      <c r="Z3507">
        <v>7</v>
      </c>
      <c r="AA3507">
        <v>2021</v>
      </c>
      <c r="AB3507">
        <v>0.48</v>
      </c>
      <c r="AC3507" t="s">
        <v>12</v>
      </c>
      <c r="AD3507" t="s">
        <v>72</v>
      </c>
      <c r="AE3507">
        <v>2021</v>
      </c>
      <c r="AF3507">
        <v>2021</v>
      </c>
      <c r="AU3507"/>
    </row>
    <row r="3508" spans="1:47" x14ac:dyDescent="0.35">
      <c r="A3508" t="s">
        <v>133</v>
      </c>
      <c r="B3508" t="s">
        <v>41</v>
      </c>
      <c r="C3508" t="s">
        <v>149</v>
      </c>
      <c r="D3508" t="s">
        <v>150</v>
      </c>
      <c r="E3508" t="s">
        <v>121</v>
      </c>
      <c r="G3508" t="s">
        <v>1</v>
      </c>
      <c r="H3508" t="s">
        <v>206</v>
      </c>
      <c r="K3508" t="s">
        <v>185</v>
      </c>
      <c r="L3508" t="s">
        <v>122</v>
      </c>
      <c r="M3508" s="14">
        <v>44398</v>
      </c>
      <c r="N3508" s="14">
        <v>44398</v>
      </c>
      <c r="O3508">
        <v>0</v>
      </c>
      <c r="P3508">
        <v>-434121.74</v>
      </c>
      <c r="R3508">
        <v>2220110000</v>
      </c>
      <c r="S3508">
        <v>161001000</v>
      </c>
      <c r="V3508" t="s">
        <v>133</v>
      </c>
      <c r="W3508" t="s">
        <v>195</v>
      </c>
      <c r="X3508" t="s">
        <v>134</v>
      </c>
      <c r="Y3508">
        <v>7</v>
      </c>
      <c r="Z3508">
        <v>7</v>
      </c>
      <c r="AA3508">
        <v>2021</v>
      </c>
      <c r="AB3508">
        <v>434121.74</v>
      </c>
      <c r="AC3508" t="s">
        <v>12</v>
      </c>
      <c r="AD3508" t="s">
        <v>249</v>
      </c>
      <c r="AE3508">
        <v>2021</v>
      </c>
      <c r="AF3508">
        <v>2021</v>
      </c>
      <c r="AU3508"/>
    </row>
    <row r="3509" spans="1:47" x14ac:dyDescent="0.35">
      <c r="A3509" t="s">
        <v>193</v>
      </c>
      <c r="B3509" t="s">
        <v>29</v>
      </c>
      <c r="C3509" t="s">
        <v>149</v>
      </c>
      <c r="D3509" t="s">
        <v>159</v>
      </c>
      <c r="E3509" t="s">
        <v>162</v>
      </c>
      <c r="G3509" t="s">
        <v>1</v>
      </c>
      <c r="K3509" t="s">
        <v>185</v>
      </c>
      <c r="L3509" t="s">
        <v>122</v>
      </c>
      <c r="M3509" s="14">
        <v>44398</v>
      </c>
      <c r="N3509" s="14">
        <v>44398</v>
      </c>
      <c r="O3509">
        <v>0</v>
      </c>
      <c r="P3509">
        <v>202.38</v>
      </c>
      <c r="R3509">
        <v>2110700000</v>
      </c>
      <c r="S3509">
        <v>161020000</v>
      </c>
      <c r="V3509" t="s">
        <v>193</v>
      </c>
      <c r="W3509" t="s">
        <v>194</v>
      </c>
      <c r="X3509" t="s">
        <v>161</v>
      </c>
      <c r="Y3509">
        <v>7</v>
      </c>
      <c r="Z3509">
        <v>7</v>
      </c>
      <c r="AA3509">
        <v>2021</v>
      </c>
      <c r="AB3509">
        <v>202.38</v>
      </c>
      <c r="AC3509" t="s">
        <v>12</v>
      </c>
      <c r="AD3509" t="s">
        <v>72</v>
      </c>
      <c r="AE3509">
        <v>2021</v>
      </c>
      <c r="AF3509">
        <v>2021</v>
      </c>
      <c r="AU3509"/>
    </row>
    <row r="3510" spans="1:47" x14ac:dyDescent="0.35">
      <c r="A3510" t="s">
        <v>118</v>
      </c>
      <c r="B3510" t="s">
        <v>46</v>
      </c>
      <c r="C3510" t="s">
        <v>149</v>
      </c>
      <c r="D3510" t="s">
        <v>150</v>
      </c>
      <c r="E3510" t="s">
        <v>121</v>
      </c>
      <c r="G3510" t="s">
        <v>1</v>
      </c>
      <c r="H3510" t="s">
        <v>206</v>
      </c>
      <c r="K3510" t="s">
        <v>185</v>
      </c>
      <c r="L3510" t="s">
        <v>122</v>
      </c>
      <c r="M3510" s="14">
        <v>44398</v>
      </c>
      <c r="N3510" s="14">
        <v>44398</v>
      </c>
      <c r="O3510">
        <v>0</v>
      </c>
      <c r="P3510">
        <v>-2627.86</v>
      </c>
      <c r="R3510">
        <v>2221513000</v>
      </c>
      <c r="S3510">
        <v>161001000</v>
      </c>
      <c r="V3510" t="s">
        <v>118</v>
      </c>
      <c r="W3510" t="s">
        <v>195</v>
      </c>
      <c r="X3510" t="s">
        <v>119</v>
      </c>
      <c r="Y3510">
        <v>7</v>
      </c>
      <c r="Z3510">
        <v>7</v>
      </c>
      <c r="AA3510">
        <v>2021</v>
      </c>
      <c r="AB3510">
        <v>2627.86</v>
      </c>
      <c r="AC3510" t="s">
        <v>12</v>
      </c>
      <c r="AD3510" t="s">
        <v>17</v>
      </c>
      <c r="AE3510">
        <v>2021</v>
      </c>
      <c r="AF3510">
        <v>2021</v>
      </c>
      <c r="AU3510"/>
    </row>
    <row r="3511" spans="1:47" x14ac:dyDescent="0.35">
      <c r="A3511" t="s">
        <v>160</v>
      </c>
      <c r="B3511" t="s">
        <v>25</v>
      </c>
      <c r="C3511" t="s">
        <v>149</v>
      </c>
      <c r="D3511" t="s">
        <v>159</v>
      </c>
      <c r="E3511" t="s">
        <v>162</v>
      </c>
      <c r="G3511" t="s">
        <v>1</v>
      </c>
      <c r="K3511" t="s">
        <v>185</v>
      </c>
      <c r="L3511" t="s">
        <v>122</v>
      </c>
      <c r="M3511" s="14">
        <v>44398</v>
      </c>
      <c r="N3511" s="14">
        <v>44398</v>
      </c>
      <c r="O3511">
        <v>0</v>
      </c>
      <c r="P3511">
        <v>126.18</v>
      </c>
      <c r="R3511">
        <v>2110672000</v>
      </c>
      <c r="S3511">
        <v>161300000</v>
      </c>
      <c r="V3511" t="s">
        <v>160</v>
      </c>
      <c r="W3511" t="s">
        <v>192</v>
      </c>
      <c r="X3511" t="s">
        <v>161</v>
      </c>
      <c r="Y3511">
        <v>7</v>
      </c>
      <c r="Z3511">
        <v>7</v>
      </c>
      <c r="AA3511">
        <v>2021</v>
      </c>
      <c r="AB3511">
        <v>126.18</v>
      </c>
      <c r="AC3511" t="s">
        <v>12</v>
      </c>
      <c r="AD3511" t="s">
        <v>72</v>
      </c>
      <c r="AE3511">
        <v>2021</v>
      </c>
      <c r="AF3511">
        <v>2021</v>
      </c>
      <c r="AU3511"/>
    </row>
    <row r="3512" spans="1:47" x14ac:dyDescent="0.35">
      <c r="A3512" t="s">
        <v>138</v>
      </c>
      <c r="B3512" t="s">
        <v>45</v>
      </c>
      <c r="C3512" t="s">
        <v>149</v>
      </c>
      <c r="D3512" t="s">
        <v>150</v>
      </c>
      <c r="E3512" t="s">
        <v>121</v>
      </c>
      <c r="G3512" t="s">
        <v>1</v>
      </c>
      <c r="H3512" t="s">
        <v>206</v>
      </c>
      <c r="K3512" t="s">
        <v>185</v>
      </c>
      <c r="L3512" t="s">
        <v>122</v>
      </c>
      <c r="M3512" s="14">
        <v>44398</v>
      </c>
      <c r="N3512" s="14">
        <v>44398</v>
      </c>
      <c r="O3512">
        <v>0</v>
      </c>
      <c r="P3512">
        <v>-7837.62</v>
      </c>
      <c r="R3512">
        <v>2220200000</v>
      </c>
      <c r="S3512">
        <v>161100000</v>
      </c>
      <c r="V3512" t="s">
        <v>138</v>
      </c>
      <c r="W3512" t="s">
        <v>212</v>
      </c>
      <c r="X3512" t="s">
        <v>139</v>
      </c>
      <c r="Y3512">
        <v>7</v>
      </c>
      <c r="Z3512">
        <v>7</v>
      </c>
      <c r="AA3512">
        <v>2021</v>
      </c>
      <c r="AB3512">
        <v>7837.62</v>
      </c>
      <c r="AC3512" t="s">
        <v>12</v>
      </c>
      <c r="AD3512" t="s">
        <v>17</v>
      </c>
      <c r="AE3512">
        <v>2021</v>
      </c>
      <c r="AF3512">
        <v>2021</v>
      </c>
      <c r="AU3512"/>
    </row>
    <row r="3513" spans="1:47" x14ac:dyDescent="0.35">
      <c r="A3513" t="s">
        <v>188</v>
      </c>
      <c r="B3513" t="s">
        <v>31</v>
      </c>
      <c r="C3513" t="s">
        <v>149</v>
      </c>
      <c r="D3513" t="s">
        <v>159</v>
      </c>
      <c r="E3513" t="s">
        <v>162</v>
      </c>
      <c r="G3513" t="s">
        <v>1</v>
      </c>
      <c r="K3513" t="s">
        <v>185</v>
      </c>
      <c r="L3513" t="s">
        <v>122</v>
      </c>
      <c r="M3513" s="14">
        <v>44398</v>
      </c>
      <c r="N3513" s="14">
        <v>44398</v>
      </c>
      <c r="O3513">
        <v>0</v>
      </c>
      <c r="P3513">
        <v>23.81</v>
      </c>
      <c r="R3513">
        <v>2111070000</v>
      </c>
      <c r="S3513">
        <v>161001000</v>
      </c>
      <c r="V3513" t="s">
        <v>188</v>
      </c>
      <c r="W3513" t="s">
        <v>195</v>
      </c>
      <c r="X3513" t="s">
        <v>190</v>
      </c>
      <c r="Y3513">
        <v>7</v>
      </c>
      <c r="Z3513">
        <v>7</v>
      </c>
      <c r="AA3513">
        <v>2021</v>
      </c>
      <c r="AB3513">
        <v>23.81</v>
      </c>
      <c r="AC3513" t="s">
        <v>12</v>
      </c>
      <c r="AD3513" t="s">
        <v>72</v>
      </c>
      <c r="AE3513">
        <v>2021</v>
      </c>
      <c r="AF3513">
        <v>2021</v>
      </c>
      <c r="AU3513"/>
    </row>
    <row r="3514" spans="1:47" x14ac:dyDescent="0.35">
      <c r="A3514" t="s">
        <v>160</v>
      </c>
      <c r="C3514" t="s">
        <v>149</v>
      </c>
      <c r="D3514" t="s">
        <v>150</v>
      </c>
      <c r="E3514" t="s">
        <v>121</v>
      </c>
      <c r="J3514" t="s">
        <v>6</v>
      </c>
      <c r="K3514" t="s">
        <v>185</v>
      </c>
      <c r="L3514" t="s">
        <v>122</v>
      </c>
      <c r="M3514" s="14">
        <v>44392</v>
      </c>
      <c r="N3514" s="14">
        <v>44398</v>
      </c>
      <c r="P3514">
        <v>10021.18</v>
      </c>
      <c r="X3514" t="s">
        <v>161</v>
      </c>
      <c r="Y3514">
        <v>7</v>
      </c>
      <c r="Z3514">
        <v>7</v>
      </c>
      <c r="AA3514">
        <v>2021</v>
      </c>
      <c r="AB3514">
        <v>0</v>
      </c>
      <c r="AC3514" t="s">
        <v>8</v>
      </c>
      <c r="AD3514" t="s">
        <v>8</v>
      </c>
      <c r="AE3514">
        <v>2021</v>
      </c>
      <c r="AF3514">
        <v>2021</v>
      </c>
      <c r="AU3514"/>
    </row>
    <row r="3515" spans="1:47" x14ac:dyDescent="0.35">
      <c r="A3515" t="s">
        <v>143</v>
      </c>
      <c r="C3515" t="s">
        <v>149</v>
      </c>
      <c r="D3515" t="s">
        <v>150</v>
      </c>
      <c r="E3515" t="s">
        <v>162</v>
      </c>
      <c r="K3515" t="s">
        <v>185</v>
      </c>
      <c r="L3515" t="s">
        <v>122</v>
      </c>
      <c r="M3515" s="14">
        <v>44398</v>
      </c>
      <c r="N3515" s="14">
        <v>44398</v>
      </c>
      <c r="P3515">
        <v>319775.94</v>
      </c>
      <c r="X3515" t="s">
        <v>144</v>
      </c>
      <c r="Y3515">
        <v>7</v>
      </c>
      <c r="Z3515">
        <v>7</v>
      </c>
      <c r="AA3515">
        <v>2021</v>
      </c>
      <c r="AB3515">
        <v>0</v>
      </c>
      <c r="AC3515" t="s">
        <v>8</v>
      </c>
      <c r="AD3515" t="s">
        <v>8</v>
      </c>
      <c r="AE3515">
        <v>2021</v>
      </c>
      <c r="AF3515">
        <v>2021</v>
      </c>
      <c r="AU3515"/>
    </row>
    <row r="3516" spans="1:47" x14ac:dyDescent="0.35">
      <c r="A3516" t="s">
        <v>126</v>
      </c>
      <c r="C3516" t="s">
        <v>149</v>
      </c>
      <c r="D3516" t="s">
        <v>150</v>
      </c>
      <c r="E3516" t="s">
        <v>121</v>
      </c>
      <c r="K3516" t="s">
        <v>185</v>
      </c>
      <c r="L3516" t="s">
        <v>122</v>
      </c>
      <c r="M3516" s="14">
        <v>44383</v>
      </c>
      <c r="N3516" s="14">
        <v>44398</v>
      </c>
      <c r="P3516">
        <v>230.95</v>
      </c>
      <c r="X3516" t="s">
        <v>127</v>
      </c>
      <c r="Y3516">
        <v>7</v>
      </c>
      <c r="Z3516">
        <v>7</v>
      </c>
      <c r="AA3516">
        <v>2021</v>
      </c>
      <c r="AB3516">
        <v>0</v>
      </c>
      <c r="AC3516" t="s">
        <v>8</v>
      </c>
      <c r="AD3516" t="s">
        <v>8</v>
      </c>
      <c r="AE3516">
        <v>2021</v>
      </c>
      <c r="AF3516">
        <v>2021</v>
      </c>
      <c r="AU3516"/>
    </row>
    <row r="3517" spans="1:47" x14ac:dyDescent="0.35">
      <c r="A3517" t="s">
        <v>160</v>
      </c>
      <c r="B3517" t="s">
        <v>28</v>
      </c>
      <c r="C3517" t="s">
        <v>149</v>
      </c>
      <c r="D3517" t="s">
        <v>159</v>
      </c>
      <c r="E3517" t="s">
        <v>162</v>
      </c>
      <c r="G3517" t="s">
        <v>1</v>
      </c>
      <c r="K3517" t="s">
        <v>185</v>
      </c>
      <c r="L3517" t="s">
        <v>122</v>
      </c>
      <c r="M3517" s="14">
        <v>44398</v>
      </c>
      <c r="N3517" s="14">
        <v>44398</v>
      </c>
      <c r="O3517">
        <v>0</v>
      </c>
      <c r="P3517">
        <v>37.22</v>
      </c>
      <c r="R3517">
        <v>2110672000</v>
      </c>
      <c r="S3517">
        <v>161800000</v>
      </c>
      <c r="V3517" t="s">
        <v>160</v>
      </c>
      <c r="W3517" t="s">
        <v>197</v>
      </c>
      <c r="X3517" t="s">
        <v>161</v>
      </c>
      <c r="Y3517">
        <v>7</v>
      </c>
      <c r="Z3517">
        <v>7</v>
      </c>
      <c r="AA3517">
        <v>2021</v>
      </c>
      <c r="AB3517">
        <v>37.22</v>
      </c>
      <c r="AC3517" t="s">
        <v>12</v>
      </c>
      <c r="AD3517" t="s">
        <v>72</v>
      </c>
      <c r="AE3517">
        <v>2021</v>
      </c>
      <c r="AF3517">
        <v>2021</v>
      </c>
      <c r="AU3517"/>
    </row>
    <row r="3518" spans="1:47" x14ac:dyDescent="0.35">
      <c r="A3518" t="s">
        <v>160</v>
      </c>
      <c r="B3518" t="s">
        <v>25</v>
      </c>
      <c r="C3518" t="s">
        <v>149</v>
      </c>
      <c r="D3518" t="s">
        <v>159</v>
      </c>
      <c r="E3518" t="s">
        <v>162</v>
      </c>
      <c r="G3518" t="s">
        <v>1</v>
      </c>
      <c r="K3518" t="s">
        <v>185</v>
      </c>
      <c r="L3518" t="s">
        <v>122</v>
      </c>
      <c r="M3518" s="14">
        <v>44399</v>
      </c>
      <c r="N3518" s="14">
        <v>44399</v>
      </c>
      <c r="O3518">
        <v>0</v>
      </c>
      <c r="P3518">
        <v>97.88</v>
      </c>
      <c r="R3518">
        <v>2110672000</v>
      </c>
      <c r="S3518">
        <v>161600000</v>
      </c>
      <c r="V3518" t="s">
        <v>160</v>
      </c>
      <c r="W3518" t="s">
        <v>198</v>
      </c>
      <c r="X3518" t="s">
        <v>161</v>
      </c>
      <c r="Y3518">
        <v>7</v>
      </c>
      <c r="Z3518">
        <v>7</v>
      </c>
      <c r="AA3518">
        <v>2021</v>
      </c>
      <c r="AB3518">
        <v>97.88</v>
      </c>
      <c r="AC3518" t="s">
        <v>12</v>
      </c>
      <c r="AD3518" t="s">
        <v>72</v>
      </c>
      <c r="AE3518">
        <v>2021</v>
      </c>
      <c r="AF3518">
        <v>2021</v>
      </c>
      <c r="AU3518"/>
    </row>
    <row r="3519" spans="1:47" x14ac:dyDescent="0.35">
      <c r="A3519" t="s">
        <v>160</v>
      </c>
      <c r="B3519" t="s">
        <v>26</v>
      </c>
      <c r="C3519" t="s">
        <v>149</v>
      </c>
      <c r="D3519" t="s">
        <v>159</v>
      </c>
      <c r="E3519" t="s">
        <v>162</v>
      </c>
      <c r="G3519" t="s">
        <v>1</v>
      </c>
      <c r="K3519" t="s">
        <v>185</v>
      </c>
      <c r="L3519" t="s">
        <v>122</v>
      </c>
      <c r="M3519" s="14">
        <v>44399</v>
      </c>
      <c r="N3519" s="14">
        <v>44399</v>
      </c>
      <c r="O3519">
        <v>0</v>
      </c>
      <c r="P3519">
        <v>24763.47</v>
      </c>
      <c r="R3519">
        <v>2110672000</v>
      </c>
      <c r="S3519">
        <v>162200000</v>
      </c>
      <c r="V3519" t="s">
        <v>160</v>
      </c>
      <c r="W3519" t="s">
        <v>229</v>
      </c>
      <c r="X3519" t="s">
        <v>161</v>
      </c>
      <c r="Y3519">
        <v>7</v>
      </c>
      <c r="Z3519">
        <v>7</v>
      </c>
      <c r="AA3519">
        <v>2021</v>
      </c>
      <c r="AB3519">
        <v>24763.47</v>
      </c>
      <c r="AC3519" t="s">
        <v>12</v>
      </c>
      <c r="AD3519" t="s">
        <v>72</v>
      </c>
      <c r="AE3519">
        <v>2021</v>
      </c>
      <c r="AF3519">
        <v>2021</v>
      </c>
      <c r="AU3519"/>
    </row>
    <row r="3520" spans="1:47" x14ac:dyDescent="0.35">
      <c r="A3520" t="s">
        <v>160</v>
      </c>
      <c r="B3520" t="s">
        <v>25</v>
      </c>
      <c r="C3520" t="s">
        <v>149</v>
      </c>
      <c r="D3520" t="s">
        <v>159</v>
      </c>
      <c r="E3520" t="s">
        <v>162</v>
      </c>
      <c r="G3520" t="s">
        <v>1</v>
      </c>
      <c r="K3520" t="s">
        <v>185</v>
      </c>
      <c r="L3520" t="s">
        <v>122</v>
      </c>
      <c r="M3520" s="14">
        <v>44399</v>
      </c>
      <c r="N3520" s="14">
        <v>44399</v>
      </c>
      <c r="O3520">
        <v>0</v>
      </c>
      <c r="P3520">
        <v>156.02000000000001</v>
      </c>
      <c r="R3520">
        <v>2110672000</v>
      </c>
      <c r="S3520">
        <v>161300000</v>
      </c>
      <c r="V3520" t="s">
        <v>160</v>
      </c>
      <c r="W3520" t="s">
        <v>192</v>
      </c>
      <c r="X3520" t="s">
        <v>161</v>
      </c>
      <c r="Y3520">
        <v>7</v>
      </c>
      <c r="Z3520">
        <v>7</v>
      </c>
      <c r="AA3520">
        <v>2021</v>
      </c>
      <c r="AB3520">
        <v>156.02000000000001</v>
      </c>
      <c r="AC3520" t="s">
        <v>12</v>
      </c>
      <c r="AD3520" t="s">
        <v>72</v>
      </c>
      <c r="AE3520">
        <v>2021</v>
      </c>
      <c r="AF3520">
        <v>2021</v>
      </c>
      <c r="AU3520"/>
    </row>
    <row r="3521" spans="1:47" x14ac:dyDescent="0.35">
      <c r="A3521" t="s">
        <v>188</v>
      </c>
      <c r="B3521" t="s">
        <v>31</v>
      </c>
      <c r="C3521" t="s">
        <v>149</v>
      </c>
      <c r="D3521" t="s">
        <v>159</v>
      </c>
      <c r="E3521" t="s">
        <v>162</v>
      </c>
      <c r="G3521" t="s">
        <v>1</v>
      </c>
      <c r="K3521" t="s">
        <v>185</v>
      </c>
      <c r="L3521" t="s">
        <v>122</v>
      </c>
      <c r="M3521" s="14">
        <v>44399</v>
      </c>
      <c r="N3521" s="14">
        <v>44399</v>
      </c>
      <c r="O3521">
        <v>0</v>
      </c>
      <c r="P3521">
        <v>1.67</v>
      </c>
      <c r="R3521">
        <v>2111070000</v>
      </c>
      <c r="S3521">
        <v>161001000</v>
      </c>
      <c r="V3521" t="s">
        <v>188</v>
      </c>
      <c r="W3521" t="s">
        <v>195</v>
      </c>
      <c r="X3521" t="s">
        <v>190</v>
      </c>
      <c r="Y3521">
        <v>7</v>
      </c>
      <c r="Z3521">
        <v>7</v>
      </c>
      <c r="AA3521">
        <v>2021</v>
      </c>
      <c r="AB3521">
        <v>1.67</v>
      </c>
      <c r="AC3521" t="s">
        <v>12</v>
      </c>
      <c r="AD3521" t="s">
        <v>72</v>
      </c>
      <c r="AE3521">
        <v>2021</v>
      </c>
      <c r="AF3521">
        <v>2021</v>
      </c>
      <c r="AU3521"/>
    </row>
    <row r="3522" spans="1:47" x14ac:dyDescent="0.35">
      <c r="A3522" t="s">
        <v>141</v>
      </c>
      <c r="C3522" t="s">
        <v>149</v>
      </c>
      <c r="D3522" t="s">
        <v>150</v>
      </c>
      <c r="E3522" t="s">
        <v>162</v>
      </c>
      <c r="K3522" t="s">
        <v>185</v>
      </c>
      <c r="L3522" t="s">
        <v>122</v>
      </c>
      <c r="M3522" s="14">
        <v>44399</v>
      </c>
      <c r="N3522" s="14">
        <v>44399</v>
      </c>
      <c r="P3522">
        <v>21678.01</v>
      </c>
      <c r="X3522" t="s">
        <v>142</v>
      </c>
      <c r="Y3522">
        <v>7</v>
      </c>
      <c r="Z3522">
        <v>7</v>
      </c>
      <c r="AA3522">
        <v>2021</v>
      </c>
      <c r="AB3522">
        <v>0</v>
      </c>
      <c r="AC3522" t="s">
        <v>8</v>
      </c>
      <c r="AD3522" t="s">
        <v>8</v>
      </c>
      <c r="AE3522">
        <v>2021</v>
      </c>
      <c r="AF3522">
        <v>2021</v>
      </c>
      <c r="AU3522"/>
    </row>
    <row r="3523" spans="1:47" x14ac:dyDescent="0.35">
      <c r="A3523" t="s">
        <v>148</v>
      </c>
      <c r="C3523" t="s">
        <v>149</v>
      </c>
      <c r="D3523" t="s">
        <v>150</v>
      </c>
      <c r="E3523" t="s">
        <v>121</v>
      </c>
      <c r="K3523" t="s">
        <v>185</v>
      </c>
      <c r="L3523" t="s">
        <v>122</v>
      </c>
      <c r="M3523" s="14">
        <v>44383</v>
      </c>
      <c r="N3523" s="14">
        <v>44399</v>
      </c>
      <c r="P3523">
        <v>567.86</v>
      </c>
      <c r="X3523" t="s">
        <v>152</v>
      </c>
      <c r="Y3523">
        <v>7</v>
      </c>
      <c r="Z3523">
        <v>7</v>
      </c>
      <c r="AA3523">
        <v>2021</v>
      </c>
      <c r="AB3523">
        <v>0</v>
      </c>
      <c r="AC3523" t="s">
        <v>8</v>
      </c>
      <c r="AD3523" t="s">
        <v>8</v>
      </c>
      <c r="AE3523">
        <v>2021</v>
      </c>
      <c r="AF3523">
        <v>2021</v>
      </c>
      <c r="AU3523"/>
    </row>
    <row r="3524" spans="1:47" x14ac:dyDescent="0.35">
      <c r="A3524" t="s">
        <v>125</v>
      </c>
      <c r="C3524" t="s">
        <v>149</v>
      </c>
      <c r="D3524" t="s">
        <v>150</v>
      </c>
      <c r="E3524" t="s">
        <v>121</v>
      </c>
      <c r="J3524" t="s">
        <v>68</v>
      </c>
      <c r="K3524" t="s">
        <v>185</v>
      </c>
      <c r="L3524" t="s">
        <v>122</v>
      </c>
      <c r="M3524" s="14">
        <v>44389</v>
      </c>
      <c r="N3524" s="14">
        <v>44399</v>
      </c>
      <c r="P3524">
        <v>21110.15</v>
      </c>
      <c r="X3524" t="s">
        <v>124</v>
      </c>
      <c r="Y3524">
        <v>7</v>
      </c>
      <c r="Z3524">
        <v>7</v>
      </c>
      <c r="AA3524">
        <v>2021</v>
      </c>
      <c r="AB3524">
        <v>0</v>
      </c>
      <c r="AC3524" t="s">
        <v>8</v>
      </c>
      <c r="AD3524" t="s">
        <v>8</v>
      </c>
      <c r="AE3524">
        <v>2021</v>
      </c>
      <c r="AF3524">
        <v>2021</v>
      </c>
      <c r="AU3524"/>
    </row>
    <row r="3525" spans="1:47" x14ac:dyDescent="0.35">
      <c r="A3525" t="s">
        <v>130</v>
      </c>
      <c r="B3525" t="s">
        <v>34</v>
      </c>
      <c r="C3525" t="s">
        <v>149</v>
      </c>
      <c r="D3525" t="s">
        <v>150</v>
      </c>
      <c r="E3525" t="s">
        <v>121</v>
      </c>
      <c r="G3525" t="s">
        <v>1</v>
      </c>
      <c r="H3525" t="s">
        <v>206</v>
      </c>
      <c r="K3525" t="s">
        <v>185</v>
      </c>
      <c r="L3525" t="s">
        <v>122</v>
      </c>
      <c r="M3525" s="14">
        <v>44400</v>
      </c>
      <c r="N3525" s="14">
        <v>44400</v>
      </c>
      <c r="O3525">
        <v>0</v>
      </c>
      <c r="P3525">
        <v>-85.71</v>
      </c>
      <c r="R3525">
        <v>2221511000</v>
      </c>
      <c r="S3525">
        <v>162800000</v>
      </c>
      <c r="V3525" t="s">
        <v>130</v>
      </c>
      <c r="W3525" t="s">
        <v>204</v>
      </c>
      <c r="X3525" t="s">
        <v>119</v>
      </c>
      <c r="Y3525">
        <v>7</v>
      </c>
      <c r="Z3525">
        <v>7</v>
      </c>
      <c r="AA3525">
        <v>2021</v>
      </c>
      <c r="AB3525">
        <v>85.71</v>
      </c>
      <c r="AC3525" t="s">
        <v>12</v>
      </c>
      <c r="AD3525" t="s">
        <v>17</v>
      </c>
      <c r="AE3525">
        <v>2021</v>
      </c>
      <c r="AF3525">
        <v>2021</v>
      </c>
      <c r="AU3525"/>
    </row>
    <row r="3526" spans="1:47" x14ac:dyDescent="0.35">
      <c r="A3526" t="s">
        <v>130</v>
      </c>
      <c r="B3526" t="s">
        <v>36</v>
      </c>
      <c r="C3526" t="s">
        <v>149</v>
      </c>
      <c r="D3526" t="s">
        <v>150</v>
      </c>
      <c r="E3526" t="s">
        <v>121</v>
      </c>
      <c r="G3526" t="s">
        <v>1</v>
      </c>
      <c r="H3526" t="s">
        <v>206</v>
      </c>
      <c r="K3526" t="s">
        <v>185</v>
      </c>
      <c r="L3526" t="s">
        <v>122</v>
      </c>
      <c r="M3526" s="14">
        <v>44400</v>
      </c>
      <c r="N3526" s="14">
        <v>44400</v>
      </c>
      <c r="O3526">
        <v>0</v>
      </c>
      <c r="P3526">
        <v>-23809.52</v>
      </c>
      <c r="R3526">
        <v>2221517110</v>
      </c>
      <c r="S3526">
        <v>162800000</v>
      </c>
      <c r="V3526" t="s">
        <v>130</v>
      </c>
      <c r="W3526" t="s">
        <v>204</v>
      </c>
      <c r="X3526" t="s">
        <v>119</v>
      </c>
      <c r="Y3526">
        <v>7</v>
      </c>
      <c r="Z3526">
        <v>7</v>
      </c>
      <c r="AA3526">
        <v>2021</v>
      </c>
      <c r="AB3526">
        <v>23809.52</v>
      </c>
      <c r="AC3526" t="s">
        <v>12</v>
      </c>
      <c r="AD3526" t="s">
        <v>17</v>
      </c>
      <c r="AE3526">
        <v>2021</v>
      </c>
      <c r="AF3526">
        <v>2021</v>
      </c>
      <c r="AU3526"/>
    </row>
    <row r="3527" spans="1:47" x14ac:dyDescent="0.35">
      <c r="A3527" t="s">
        <v>160</v>
      </c>
      <c r="B3527" t="s">
        <v>25</v>
      </c>
      <c r="C3527" t="s">
        <v>149</v>
      </c>
      <c r="D3527" t="s">
        <v>159</v>
      </c>
      <c r="E3527" t="s">
        <v>162</v>
      </c>
      <c r="G3527" t="s">
        <v>1</v>
      </c>
      <c r="K3527" t="s">
        <v>185</v>
      </c>
      <c r="L3527" t="s">
        <v>122</v>
      </c>
      <c r="M3527" s="14">
        <v>44400</v>
      </c>
      <c r="N3527" s="14">
        <v>44400</v>
      </c>
      <c r="O3527">
        <v>0</v>
      </c>
      <c r="P3527">
        <v>99.27</v>
      </c>
      <c r="R3527">
        <v>2110672000</v>
      </c>
      <c r="S3527">
        <v>161600000</v>
      </c>
      <c r="V3527" t="s">
        <v>160</v>
      </c>
      <c r="W3527" t="s">
        <v>198</v>
      </c>
      <c r="X3527" t="s">
        <v>161</v>
      </c>
      <c r="Y3527">
        <v>7</v>
      </c>
      <c r="Z3527">
        <v>7</v>
      </c>
      <c r="AA3527">
        <v>2021</v>
      </c>
      <c r="AB3527">
        <v>99.27</v>
      </c>
      <c r="AC3527" t="s">
        <v>12</v>
      </c>
      <c r="AD3527" t="s">
        <v>72</v>
      </c>
      <c r="AE3527">
        <v>2021</v>
      </c>
      <c r="AF3527">
        <v>2021</v>
      </c>
      <c r="AU3527"/>
    </row>
    <row r="3528" spans="1:47" x14ac:dyDescent="0.35">
      <c r="A3528" t="s">
        <v>160</v>
      </c>
      <c r="B3528" t="s">
        <v>35</v>
      </c>
      <c r="C3528" t="s">
        <v>149</v>
      </c>
      <c r="D3528" t="s">
        <v>159</v>
      </c>
      <c r="E3528" t="s">
        <v>162</v>
      </c>
      <c r="G3528" t="s">
        <v>1</v>
      </c>
      <c r="K3528" t="s">
        <v>185</v>
      </c>
      <c r="L3528" t="s">
        <v>122</v>
      </c>
      <c r="M3528" s="14">
        <v>44400</v>
      </c>
      <c r="N3528" s="14">
        <v>44400</v>
      </c>
      <c r="O3528">
        <v>0</v>
      </c>
      <c r="P3528">
        <v>19.420000000000002</v>
      </c>
      <c r="R3528">
        <v>2110672000</v>
      </c>
      <c r="S3528">
        <v>161021000</v>
      </c>
      <c r="V3528" t="s">
        <v>160</v>
      </c>
      <c r="W3528" t="s">
        <v>215</v>
      </c>
      <c r="X3528" t="s">
        <v>161</v>
      </c>
      <c r="Y3528">
        <v>7</v>
      </c>
      <c r="Z3528">
        <v>7</v>
      </c>
      <c r="AA3528">
        <v>2021</v>
      </c>
      <c r="AB3528">
        <v>19.420000000000002</v>
      </c>
      <c r="AC3528" t="s">
        <v>12</v>
      </c>
      <c r="AD3528" t="s">
        <v>72</v>
      </c>
      <c r="AE3528">
        <v>2021</v>
      </c>
      <c r="AF3528">
        <v>2021</v>
      </c>
      <c r="AU3528"/>
    </row>
    <row r="3529" spans="1:47" x14ac:dyDescent="0.35">
      <c r="A3529" t="s">
        <v>188</v>
      </c>
      <c r="B3529" t="s">
        <v>31</v>
      </c>
      <c r="C3529" t="s">
        <v>149</v>
      </c>
      <c r="D3529" t="s">
        <v>159</v>
      </c>
      <c r="E3529" t="s">
        <v>162</v>
      </c>
      <c r="G3529" t="s">
        <v>1</v>
      </c>
      <c r="K3529" t="s">
        <v>185</v>
      </c>
      <c r="L3529" t="s">
        <v>122</v>
      </c>
      <c r="M3529" s="14">
        <v>44400</v>
      </c>
      <c r="N3529" s="14">
        <v>44400</v>
      </c>
      <c r="O3529">
        <v>0</v>
      </c>
      <c r="P3529">
        <v>59.36</v>
      </c>
      <c r="R3529">
        <v>2111070000</v>
      </c>
      <c r="S3529">
        <v>161001000</v>
      </c>
      <c r="V3529" t="s">
        <v>188</v>
      </c>
      <c r="W3529" t="s">
        <v>195</v>
      </c>
      <c r="X3529" t="s">
        <v>190</v>
      </c>
      <c r="Y3529">
        <v>7</v>
      </c>
      <c r="Z3529">
        <v>7</v>
      </c>
      <c r="AA3529">
        <v>2021</v>
      </c>
      <c r="AB3529">
        <v>59.36</v>
      </c>
      <c r="AC3529" t="s">
        <v>12</v>
      </c>
      <c r="AD3529" t="s">
        <v>72</v>
      </c>
      <c r="AE3529">
        <v>2021</v>
      </c>
      <c r="AF3529">
        <v>2021</v>
      </c>
      <c r="AU3529"/>
    </row>
    <row r="3530" spans="1:47" x14ac:dyDescent="0.35">
      <c r="A3530" t="s">
        <v>138</v>
      </c>
      <c r="B3530" t="s">
        <v>65</v>
      </c>
      <c r="C3530" t="s">
        <v>149</v>
      </c>
      <c r="D3530" t="s">
        <v>150</v>
      </c>
      <c r="E3530" t="s">
        <v>121</v>
      </c>
      <c r="G3530" t="s">
        <v>1</v>
      </c>
      <c r="H3530" t="s">
        <v>206</v>
      </c>
      <c r="K3530" t="s">
        <v>185</v>
      </c>
      <c r="L3530" t="s">
        <v>122</v>
      </c>
      <c r="M3530" s="14">
        <v>44400</v>
      </c>
      <c r="N3530" s="14">
        <v>44400</v>
      </c>
      <c r="O3530">
        <v>0</v>
      </c>
      <c r="P3530">
        <v>-142.86000000000001</v>
      </c>
      <c r="R3530">
        <v>2220200000</v>
      </c>
      <c r="S3530">
        <v>161020000</v>
      </c>
      <c r="V3530" t="s">
        <v>138</v>
      </c>
      <c r="W3530" t="s">
        <v>194</v>
      </c>
      <c r="X3530" t="s">
        <v>139</v>
      </c>
      <c r="Y3530">
        <v>7</v>
      </c>
      <c r="Z3530">
        <v>7</v>
      </c>
      <c r="AA3530">
        <v>2021</v>
      </c>
      <c r="AB3530">
        <v>142.86000000000001</v>
      </c>
      <c r="AC3530" t="s">
        <v>12</v>
      </c>
      <c r="AD3530" t="s">
        <v>17</v>
      </c>
      <c r="AE3530">
        <v>2021</v>
      </c>
      <c r="AF3530">
        <v>2021</v>
      </c>
      <c r="AU3530"/>
    </row>
    <row r="3531" spans="1:47" x14ac:dyDescent="0.35">
      <c r="A3531" t="s">
        <v>160</v>
      </c>
      <c r="B3531" t="s">
        <v>35</v>
      </c>
      <c r="C3531" t="s">
        <v>149</v>
      </c>
      <c r="D3531" t="s">
        <v>159</v>
      </c>
      <c r="E3531" t="s">
        <v>162</v>
      </c>
      <c r="G3531" t="s">
        <v>1</v>
      </c>
      <c r="K3531" t="s">
        <v>185</v>
      </c>
      <c r="L3531" t="s">
        <v>122</v>
      </c>
      <c r="M3531" s="14">
        <v>44400</v>
      </c>
      <c r="N3531" s="14">
        <v>44400</v>
      </c>
      <c r="O3531">
        <v>0</v>
      </c>
      <c r="P3531">
        <v>3.88</v>
      </c>
      <c r="R3531">
        <v>2110672000</v>
      </c>
      <c r="S3531">
        <v>161021000</v>
      </c>
      <c r="V3531" t="s">
        <v>160</v>
      </c>
      <c r="W3531" t="s">
        <v>215</v>
      </c>
      <c r="X3531" t="s">
        <v>161</v>
      </c>
      <c r="Y3531">
        <v>7</v>
      </c>
      <c r="Z3531">
        <v>7</v>
      </c>
      <c r="AA3531">
        <v>2021</v>
      </c>
      <c r="AB3531">
        <v>3.88</v>
      </c>
      <c r="AC3531" t="s">
        <v>12</v>
      </c>
      <c r="AD3531" t="s">
        <v>72</v>
      </c>
      <c r="AE3531">
        <v>2021</v>
      </c>
      <c r="AF3531">
        <v>2021</v>
      </c>
      <c r="AU3531"/>
    </row>
    <row r="3532" spans="1:47" x14ac:dyDescent="0.35">
      <c r="A3532" t="s">
        <v>138</v>
      </c>
      <c r="C3532" t="s">
        <v>149</v>
      </c>
      <c r="D3532" t="s">
        <v>150</v>
      </c>
      <c r="E3532" t="s">
        <v>121</v>
      </c>
      <c r="G3532" t="s">
        <v>1</v>
      </c>
      <c r="J3532" t="s">
        <v>6</v>
      </c>
      <c r="K3532" t="s">
        <v>185</v>
      </c>
      <c r="L3532" t="s">
        <v>122</v>
      </c>
      <c r="M3532" s="14">
        <v>44400</v>
      </c>
      <c r="N3532" s="14">
        <v>44400</v>
      </c>
      <c r="O3532">
        <v>0</v>
      </c>
      <c r="P3532">
        <v>2380.9499999999998</v>
      </c>
      <c r="R3532">
        <v>2220200000</v>
      </c>
      <c r="S3532">
        <v>161002000</v>
      </c>
      <c r="V3532" t="s">
        <v>138</v>
      </c>
      <c r="W3532" t="s">
        <v>202</v>
      </c>
      <c r="X3532" t="s">
        <v>139</v>
      </c>
      <c r="Y3532">
        <v>7</v>
      </c>
      <c r="Z3532">
        <v>7</v>
      </c>
      <c r="AA3532">
        <v>2021</v>
      </c>
      <c r="AB3532">
        <v>-2380.9499999999998</v>
      </c>
      <c r="AC3532" t="s">
        <v>12</v>
      </c>
      <c r="AD3532" t="s">
        <v>72</v>
      </c>
      <c r="AE3532">
        <v>2021</v>
      </c>
      <c r="AF3532">
        <v>2021</v>
      </c>
      <c r="AU3532"/>
    </row>
    <row r="3533" spans="1:47" x14ac:dyDescent="0.35">
      <c r="A3533" t="s">
        <v>188</v>
      </c>
      <c r="B3533" t="s">
        <v>31</v>
      </c>
      <c r="C3533" t="s">
        <v>149</v>
      </c>
      <c r="D3533" t="s">
        <v>159</v>
      </c>
      <c r="E3533" t="s">
        <v>162</v>
      </c>
      <c r="G3533" t="s">
        <v>1</v>
      </c>
      <c r="K3533" t="s">
        <v>185</v>
      </c>
      <c r="L3533" t="s">
        <v>122</v>
      </c>
      <c r="M3533" s="14">
        <v>44400</v>
      </c>
      <c r="N3533" s="14">
        <v>44400</v>
      </c>
      <c r="O3533">
        <v>0</v>
      </c>
      <c r="P3533">
        <v>659.22</v>
      </c>
      <c r="R3533">
        <v>2111070000</v>
      </c>
      <c r="S3533">
        <v>161001000</v>
      </c>
      <c r="V3533" t="s">
        <v>188</v>
      </c>
      <c r="W3533" t="s">
        <v>195</v>
      </c>
      <c r="X3533" t="s">
        <v>190</v>
      </c>
      <c r="Y3533">
        <v>7</v>
      </c>
      <c r="Z3533">
        <v>7</v>
      </c>
      <c r="AA3533">
        <v>2021</v>
      </c>
      <c r="AB3533">
        <v>659.22</v>
      </c>
      <c r="AC3533" t="s">
        <v>12</v>
      </c>
      <c r="AD3533" t="s">
        <v>72</v>
      </c>
      <c r="AE3533">
        <v>2021</v>
      </c>
      <c r="AF3533">
        <v>2021</v>
      </c>
      <c r="AU3533"/>
    </row>
    <row r="3534" spans="1:47" x14ac:dyDescent="0.35">
      <c r="A3534" t="s">
        <v>160</v>
      </c>
      <c r="B3534" t="s">
        <v>26</v>
      </c>
      <c r="C3534" t="s">
        <v>149</v>
      </c>
      <c r="D3534" t="s">
        <v>159</v>
      </c>
      <c r="E3534" t="s">
        <v>162</v>
      </c>
      <c r="G3534" t="s">
        <v>1</v>
      </c>
      <c r="K3534" t="s">
        <v>185</v>
      </c>
      <c r="L3534" t="s">
        <v>122</v>
      </c>
      <c r="M3534" s="14">
        <v>44400</v>
      </c>
      <c r="N3534" s="14">
        <v>44400</v>
      </c>
      <c r="O3534">
        <v>0</v>
      </c>
      <c r="P3534">
        <v>6.96</v>
      </c>
      <c r="R3534">
        <v>2110672000</v>
      </c>
      <c r="S3534">
        <v>161021000</v>
      </c>
      <c r="V3534" t="s">
        <v>160</v>
      </c>
      <c r="W3534" t="s">
        <v>215</v>
      </c>
      <c r="X3534" t="s">
        <v>161</v>
      </c>
      <c r="Y3534">
        <v>7</v>
      </c>
      <c r="Z3534">
        <v>7</v>
      </c>
      <c r="AA3534">
        <v>2021</v>
      </c>
      <c r="AB3534">
        <v>6.96</v>
      </c>
      <c r="AC3534" t="s">
        <v>12</v>
      </c>
      <c r="AD3534" t="s">
        <v>72</v>
      </c>
      <c r="AE3534">
        <v>2021</v>
      </c>
      <c r="AF3534">
        <v>2021</v>
      </c>
      <c r="AU3534"/>
    </row>
    <row r="3535" spans="1:47" x14ac:dyDescent="0.35">
      <c r="A3535" t="s">
        <v>160</v>
      </c>
      <c r="B3535" t="s">
        <v>25</v>
      </c>
      <c r="C3535" t="s">
        <v>149</v>
      </c>
      <c r="D3535" t="s">
        <v>159</v>
      </c>
      <c r="E3535" t="s">
        <v>162</v>
      </c>
      <c r="G3535" t="s">
        <v>1</v>
      </c>
      <c r="K3535" t="s">
        <v>185</v>
      </c>
      <c r="L3535" t="s">
        <v>122</v>
      </c>
      <c r="M3535" s="14">
        <v>44400</v>
      </c>
      <c r="N3535" s="14">
        <v>44400</v>
      </c>
      <c r="O3535">
        <v>0</v>
      </c>
      <c r="P3535">
        <v>126.57</v>
      </c>
      <c r="R3535">
        <v>2110672000</v>
      </c>
      <c r="S3535">
        <v>161300000</v>
      </c>
      <c r="V3535" t="s">
        <v>160</v>
      </c>
      <c r="W3535" t="s">
        <v>192</v>
      </c>
      <c r="X3535" t="s">
        <v>161</v>
      </c>
      <c r="Y3535">
        <v>7</v>
      </c>
      <c r="Z3535">
        <v>7</v>
      </c>
      <c r="AA3535">
        <v>2021</v>
      </c>
      <c r="AB3535">
        <v>126.57</v>
      </c>
      <c r="AC3535" t="s">
        <v>12</v>
      </c>
      <c r="AD3535" t="s">
        <v>72</v>
      </c>
      <c r="AE3535">
        <v>2021</v>
      </c>
      <c r="AF3535">
        <v>2021</v>
      </c>
      <c r="AU3535"/>
    </row>
    <row r="3536" spans="1:47" x14ac:dyDescent="0.35">
      <c r="A3536" t="s">
        <v>160</v>
      </c>
      <c r="B3536" t="s">
        <v>25</v>
      </c>
      <c r="C3536" t="s">
        <v>149</v>
      </c>
      <c r="D3536" t="s">
        <v>159</v>
      </c>
      <c r="E3536" t="s">
        <v>162</v>
      </c>
      <c r="G3536" t="s">
        <v>1</v>
      </c>
      <c r="K3536" t="s">
        <v>185</v>
      </c>
      <c r="L3536" t="s">
        <v>122</v>
      </c>
      <c r="M3536" s="14">
        <v>44400</v>
      </c>
      <c r="N3536" s="14">
        <v>44400</v>
      </c>
      <c r="O3536">
        <v>0</v>
      </c>
      <c r="P3536">
        <v>677.26</v>
      </c>
      <c r="R3536">
        <v>2110672000</v>
      </c>
      <c r="S3536">
        <v>161300000</v>
      </c>
      <c r="V3536" t="s">
        <v>160</v>
      </c>
      <c r="W3536" t="s">
        <v>192</v>
      </c>
      <c r="X3536" t="s">
        <v>161</v>
      </c>
      <c r="Y3536">
        <v>7</v>
      </c>
      <c r="Z3536">
        <v>7</v>
      </c>
      <c r="AA3536">
        <v>2021</v>
      </c>
      <c r="AB3536">
        <v>677.26</v>
      </c>
      <c r="AC3536" t="s">
        <v>12</v>
      </c>
      <c r="AD3536" t="s">
        <v>72</v>
      </c>
      <c r="AE3536">
        <v>2021</v>
      </c>
      <c r="AF3536">
        <v>2021</v>
      </c>
      <c r="AU3536"/>
    </row>
    <row r="3537" spans="1:47" x14ac:dyDescent="0.35">
      <c r="A3537" t="s">
        <v>138</v>
      </c>
      <c r="C3537" t="s">
        <v>149</v>
      </c>
      <c r="D3537" t="s">
        <v>150</v>
      </c>
      <c r="E3537" t="s">
        <v>121</v>
      </c>
      <c r="K3537" t="s">
        <v>185</v>
      </c>
      <c r="L3537" t="s">
        <v>122</v>
      </c>
      <c r="M3537" s="14">
        <v>44400</v>
      </c>
      <c r="N3537" s="14">
        <v>44400</v>
      </c>
      <c r="O3537">
        <v>0</v>
      </c>
      <c r="P3537">
        <v>45238.1</v>
      </c>
      <c r="R3537">
        <v>2220200000</v>
      </c>
      <c r="S3537">
        <v>161002000</v>
      </c>
      <c r="V3537" t="s">
        <v>138</v>
      </c>
      <c r="W3537" t="s">
        <v>202</v>
      </c>
      <c r="X3537" t="s">
        <v>139</v>
      </c>
      <c r="Y3537">
        <v>7</v>
      </c>
      <c r="Z3537">
        <v>7</v>
      </c>
      <c r="AA3537">
        <v>2021</v>
      </c>
      <c r="AB3537">
        <v>-45238.1</v>
      </c>
      <c r="AC3537" t="s">
        <v>12</v>
      </c>
      <c r="AD3537" t="s">
        <v>72</v>
      </c>
      <c r="AE3537">
        <v>2021</v>
      </c>
      <c r="AF3537">
        <v>2021</v>
      </c>
      <c r="AU3537"/>
    </row>
    <row r="3538" spans="1:47" x14ac:dyDescent="0.35">
      <c r="A3538" t="s">
        <v>146</v>
      </c>
      <c r="C3538" t="s">
        <v>149</v>
      </c>
      <c r="D3538" t="s">
        <v>150</v>
      </c>
      <c r="E3538" t="s">
        <v>121</v>
      </c>
      <c r="K3538" t="s">
        <v>185</v>
      </c>
      <c r="L3538" t="s">
        <v>122</v>
      </c>
      <c r="M3538" s="14">
        <v>44383</v>
      </c>
      <c r="N3538" s="14">
        <v>44400</v>
      </c>
      <c r="P3538">
        <v>3616.67</v>
      </c>
      <c r="X3538" t="s">
        <v>147</v>
      </c>
      <c r="Y3538">
        <v>7</v>
      </c>
      <c r="Z3538">
        <v>7</v>
      </c>
      <c r="AA3538">
        <v>2021</v>
      </c>
      <c r="AB3538">
        <v>0</v>
      </c>
      <c r="AC3538" t="s">
        <v>8</v>
      </c>
      <c r="AD3538" t="s">
        <v>8</v>
      </c>
      <c r="AE3538">
        <v>2021</v>
      </c>
      <c r="AF3538">
        <v>2021</v>
      </c>
      <c r="AU3538"/>
    </row>
    <row r="3539" spans="1:47" x14ac:dyDescent="0.35">
      <c r="A3539" t="s">
        <v>145</v>
      </c>
      <c r="C3539" t="s">
        <v>149</v>
      </c>
      <c r="D3539" t="s">
        <v>150</v>
      </c>
      <c r="E3539" t="s">
        <v>121</v>
      </c>
      <c r="J3539" t="s">
        <v>6</v>
      </c>
      <c r="K3539" t="s">
        <v>185</v>
      </c>
      <c r="L3539" t="s">
        <v>122</v>
      </c>
      <c r="M3539" s="14">
        <v>44392</v>
      </c>
      <c r="N3539" s="14">
        <v>44400</v>
      </c>
      <c r="P3539">
        <v>1190.48</v>
      </c>
      <c r="X3539" t="s">
        <v>144</v>
      </c>
      <c r="Y3539">
        <v>7</v>
      </c>
      <c r="Z3539">
        <v>7</v>
      </c>
      <c r="AA3539">
        <v>2021</v>
      </c>
      <c r="AB3539">
        <v>0</v>
      </c>
      <c r="AC3539" t="s">
        <v>8</v>
      </c>
      <c r="AD3539" t="s">
        <v>8</v>
      </c>
      <c r="AE3539">
        <v>2021</v>
      </c>
      <c r="AF3539">
        <v>2021</v>
      </c>
      <c r="AU3539"/>
    </row>
    <row r="3540" spans="1:47" x14ac:dyDescent="0.35">
      <c r="A3540" t="s">
        <v>171</v>
      </c>
      <c r="C3540" t="s">
        <v>149</v>
      </c>
      <c r="D3540" t="s">
        <v>150</v>
      </c>
      <c r="E3540" t="s">
        <v>162</v>
      </c>
      <c r="K3540" t="s">
        <v>185</v>
      </c>
      <c r="L3540" t="s">
        <v>122</v>
      </c>
      <c r="M3540" s="14">
        <v>44400</v>
      </c>
      <c r="N3540" s="14">
        <v>44400</v>
      </c>
      <c r="P3540">
        <v>4807.1400000000003</v>
      </c>
      <c r="X3540" t="s">
        <v>137</v>
      </c>
      <c r="Y3540">
        <v>7</v>
      </c>
      <c r="Z3540">
        <v>7</v>
      </c>
      <c r="AA3540">
        <v>2021</v>
      </c>
      <c r="AB3540">
        <v>0</v>
      </c>
      <c r="AC3540" t="s">
        <v>8</v>
      </c>
      <c r="AD3540" t="s">
        <v>8</v>
      </c>
      <c r="AE3540">
        <v>2021</v>
      </c>
      <c r="AF3540">
        <v>2021</v>
      </c>
      <c r="AU3540"/>
    </row>
    <row r="3541" spans="1:47" x14ac:dyDescent="0.35">
      <c r="A3541" t="s">
        <v>155</v>
      </c>
      <c r="B3541" t="s">
        <v>49</v>
      </c>
      <c r="C3541" t="s">
        <v>149</v>
      </c>
      <c r="D3541" t="s">
        <v>150</v>
      </c>
      <c r="E3541" t="s">
        <v>121</v>
      </c>
      <c r="G3541" t="s">
        <v>1</v>
      </c>
      <c r="H3541" t="s">
        <v>206</v>
      </c>
      <c r="K3541" t="s">
        <v>185</v>
      </c>
      <c r="L3541" t="s">
        <v>122</v>
      </c>
      <c r="M3541" s="14">
        <v>44400</v>
      </c>
      <c r="N3541" s="14">
        <v>44400</v>
      </c>
      <c r="O3541">
        <v>0</v>
      </c>
      <c r="P3541">
        <v>-4745.41</v>
      </c>
      <c r="R3541">
        <v>2220620000</v>
      </c>
      <c r="S3541">
        <v>161012000</v>
      </c>
      <c r="V3541" t="s">
        <v>155</v>
      </c>
      <c r="W3541" t="s">
        <v>213</v>
      </c>
      <c r="X3541" t="s">
        <v>156</v>
      </c>
      <c r="Y3541">
        <v>7</v>
      </c>
      <c r="Z3541">
        <v>7</v>
      </c>
      <c r="AA3541">
        <v>2021</v>
      </c>
      <c r="AB3541">
        <v>4745.41</v>
      </c>
      <c r="AC3541" t="s">
        <v>12</v>
      </c>
      <c r="AD3541" t="s">
        <v>17</v>
      </c>
      <c r="AE3541">
        <v>2021</v>
      </c>
      <c r="AF3541">
        <v>2021</v>
      </c>
      <c r="AU3541"/>
    </row>
    <row r="3542" spans="1:47" x14ac:dyDescent="0.35">
      <c r="A3542" t="s">
        <v>118</v>
      </c>
      <c r="C3542" t="s">
        <v>149</v>
      </c>
      <c r="D3542" t="s">
        <v>150</v>
      </c>
      <c r="E3542" t="s">
        <v>121</v>
      </c>
      <c r="G3542" t="s">
        <v>1</v>
      </c>
      <c r="J3542" t="s">
        <v>6</v>
      </c>
      <c r="K3542" t="s">
        <v>185</v>
      </c>
      <c r="L3542" t="s">
        <v>122</v>
      </c>
      <c r="M3542" s="14">
        <v>44400</v>
      </c>
      <c r="N3542" s="14">
        <v>44400</v>
      </c>
      <c r="O3542">
        <v>0</v>
      </c>
      <c r="P3542">
        <v>23809.52</v>
      </c>
      <c r="R3542">
        <v>2221513000</v>
      </c>
      <c r="S3542">
        <v>161002000</v>
      </c>
      <c r="V3542" t="s">
        <v>118</v>
      </c>
      <c r="W3542" t="s">
        <v>202</v>
      </c>
      <c r="X3542" t="s">
        <v>119</v>
      </c>
      <c r="Y3542">
        <v>7</v>
      </c>
      <c r="Z3542">
        <v>7</v>
      </c>
      <c r="AA3542">
        <v>2021</v>
      </c>
      <c r="AB3542">
        <v>-23809.52</v>
      </c>
      <c r="AC3542" t="s">
        <v>12</v>
      </c>
      <c r="AD3542" t="s">
        <v>72</v>
      </c>
      <c r="AE3542">
        <v>2021</v>
      </c>
      <c r="AF3542">
        <v>2021</v>
      </c>
      <c r="AU3542"/>
    </row>
    <row r="3543" spans="1:47" x14ac:dyDescent="0.35">
      <c r="A3543" t="s">
        <v>160</v>
      </c>
      <c r="B3543" t="s">
        <v>28</v>
      </c>
      <c r="C3543" t="s">
        <v>149</v>
      </c>
      <c r="D3543" t="s">
        <v>159</v>
      </c>
      <c r="E3543" t="s">
        <v>162</v>
      </c>
      <c r="G3543" t="s">
        <v>1</v>
      </c>
      <c r="K3543" t="s">
        <v>185</v>
      </c>
      <c r="L3543" t="s">
        <v>122</v>
      </c>
      <c r="M3543" s="14">
        <v>44400</v>
      </c>
      <c r="N3543" s="14">
        <v>44400</v>
      </c>
      <c r="O3543">
        <v>0</v>
      </c>
      <c r="P3543">
        <v>85.39</v>
      </c>
      <c r="R3543">
        <v>2110672000</v>
      </c>
      <c r="S3543">
        <v>161800000</v>
      </c>
      <c r="V3543" t="s">
        <v>160</v>
      </c>
      <c r="W3543" t="s">
        <v>197</v>
      </c>
      <c r="X3543" t="s">
        <v>161</v>
      </c>
      <c r="Y3543">
        <v>7</v>
      </c>
      <c r="Z3543">
        <v>7</v>
      </c>
      <c r="AA3543">
        <v>2021</v>
      </c>
      <c r="AB3543">
        <v>85.39</v>
      </c>
      <c r="AC3543" t="s">
        <v>12</v>
      </c>
      <c r="AD3543" t="s">
        <v>72</v>
      </c>
      <c r="AE3543">
        <v>2021</v>
      </c>
      <c r="AF3543">
        <v>2021</v>
      </c>
      <c r="AU3543"/>
    </row>
    <row r="3544" spans="1:47" x14ac:dyDescent="0.35">
      <c r="A3544" t="s">
        <v>155</v>
      </c>
      <c r="B3544" t="s">
        <v>32</v>
      </c>
      <c r="C3544" t="s">
        <v>149</v>
      </c>
      <c r="D3544" t="s">
        <v>150</v>
      </c>
      <c r="E3544" t="s">
        <v>121</v>
      </c>
      <c r="G3544" t="s">
        <v>1</v>
      </c>
      <c r="H3544" t="s">
        <v>206</v>
      </c>
      <c r="K3544" t="s">
        <v>185</v>
      </c>
      <c r="L3544" t="s">
        <v>122</v>
      </c>
      <c r="M3544" s="14">
        <v>44400</v>
      </c>
      <c r="N3544" s="14">
        <v>44400</v>
      </c>
      <c r="O3544">
        <v>0</v>
      </c>
      <c r="P3544">
        <v>-28587.919999999998</v>
      </c>
      <c r="R3544">
        <v>2220610000</v>
      </c>
      <c r="S3544">
        <v>161012000</v>
      </c>
      <c r="V3544" t="s">
        <v>155</v>
      </c>
      <c r="W3544" t="s">
        <v>213</v>
      </c>
      <c r="X3544" t="s">
        <v>156</v>
      </c>
      <c r="Y3544">
        <v>7</v>
      </c>
      <c r="Z3544">
        <v>7</v>
      </c>
      <c r="AA3544">
        <v>2021</v>
      </c>
      <c r="AB3544">
        <v>28587.919999999998</v>
      </c>
      <c r="AC3544" t="s">
        <v>12</v>
      </c>
      <c r="AD3544" t="s">
        <v>17</v>
      </c>
      <c r="AE3544">
        <v>2021</v>
      </c>
      <c r="AF3544">
        <v>2021</v>
      </c>
      <c r="AU3544"/>
    </row>
    <row r="3545" spans="1:47" x14ac:dyDescent="0.35">
      <c r="A3545" t="s">
        <v>238</v>
      </c>
      <c r="C3545" t="s">
        <v>149</v>
      </c>
      <c r="D3545" t="s">
        <v>150</v>
      </c>
      <c r="E3545" t="s">
        <v>121</v>
      </c>
      <c r="G3545" t="s">
        <v>1</v>
      </c>
      <c r="J3545" t="s">
        <v>6</v>
      </c>
      <c r="K3545" t="s">
        <v>185</v>
      </c>
      <c r="L3545" t="s">
        <v>122</v>
      </c>
      <c r="M3545" s="14">
        <v>44400</v>
      </c>
      <c r="N3545" s="14">
        <v>44400</v>
      </c>
      <c r="O3545">
        <v>0</v>
      </c>
      <c r="P3545">
        <v>19047.62</v>
      </c>
      <c r="R3545">
        <v>2221517040</v>
      </c>
      <c r="S3545">
        <v>161002000</v>
      </c>
      <c r="V3545" t="s">
        <v>238</v>
      </c>
      <c r="W3545" t="s">
        <v>202</v>
      </c>
      <c r="X3545" t="s">
        <v>119</v>
      </c>
      <c r="Y3545">
        <v>7</v>
      </c>
      <c r="Z3545">
        <v>7</v>
      </c>
      <c r="AA3545">
        <v>2021</v>
      </c>
      <c r="AB3545">
        <v>-19047.62</v>
      </c>
      <c r="AC3545" t="s">
        <v>12</v>
      </c>
      <c r="AD3545" t="s">
        <v>72</v>
      </c>
      <c r="AE3545">
        <v>2021</v>
      </c>
      <c r="AF3545">
        <v>2021</v>
      </c>
      <c r="AU3545"/>
    </row>
    <row r="3546" spans="1:47" x14ac:dyDescent="0.35">
      <c r="A3546" t="s">
        <v>160</v>
      </c>
      <c r="B3546" t="s">
        <v>25</v>
      </c>
      <c r="C3546" t="s">
        <v>149</v>
      </c>
      <c r="D3546" t="s">
        <v>159</v>
      </c>
      <c r="E3546" t="s">
        <v>162</v>
      </c>
      <c r="G3546" t="s">
        <v>1</v>
      </c>
      <c r="K3546" t="s">
        <v>185</v>
      </c>
      <c r="L3546" t="s">
        <v>122</v>
      </c>
      <c r="M3546" s="14">
        <v>44403</v>
      </c>
      <c r="N3546" s="14">
        <v>44403</v>
      </c>
      <c r="O3546">
        <v>0</v>
      </c>
      <c r="P3546">
        <v>278.02999999999997</v>
      </c>
      <c r="R3546">
        <v>2110672000</v>
      </c>
      <c r="S3546">
        <v>161600000</v>
      </c>
      <c r="V3546" t="s">
        <v>160</v>
      </c>
      <c r="W3546" t="s">
        <v>198</v>
      </c>
      <c r="X3546" t="s">
        <v>161</v>
      </c>
      <c r="Y3546">
        <v>7</v>
      </c>
      <c r="Z3546">
        <v>7</v>
      </c>
      <c r="AA3546">
        <v>2021</v>
      </c>
      <c r="AB3546">
        <v>278.02999999999997</v>
      </c>
      <c r="AC3546" t="s">
        <v>12</v>
      </c>
      <c r="AD3546" t="s">
        <v>72</v>
      </c>
      <c r="AE3546">
        <v>2021</v>
      </c>
      <c r="AF3546">
        <v>2021</v>
      </c>
      <c r="AU3546"/>
    </row>
    <row r="3547" spans="1:47" x14ac:dyDescent="0.35">
      <c r="A3547" t="s">
        <v>160</v>
      </c>
      <c r="B3547" t="s">
        <v>50</v>
      </c>
      <c r="C3547" t="s">
        <v>149</v>
      </c>
      <c r="D3547" t="s">
        <v>159</v>
      </c>
      <c r="E3547" t="s">
        <v>162</v>
      </c>
      <c r="G3547" t="s">
        <v>1</v>
      </c>
      <c r="K3547" t="s">
        <v>185</v>
      </c>
      <c r="L3547" t="s">
        <v>122</v>
      </c>
      <c r="M3547" s="14">
        <v>44403</v>
      </c>
      <c r="N3547" s="14">
        <v>44403</v>
      </c>
      <c r="O3547">
        <v>0</v>
      </c>
      <c r="P3547">
        <v>294.99</v>
      </c>
      <c r="R3547">
        <v>2110672000</v>
      </c>
      <c r="S3547">
        <v>162300000</v>
      </c>
      <c r="V3547" t="s">
        <v>160</v>
      </c>
      <c r="W3547" t="s">
        <v>209</v>
      </c>
      <c r="X3547" t="s">
        <v>161</v>
      </c>
      <c r="Y3547">
        <v>7</v>
      </c>
      <c r="Z3547">
        <v>7</v>
      </c>
      <c r="AA3547">
        <v>2021</v>
      </c>
      <c r="AB3547">
        <v>294.99</v>
      </c>
      <c r="AC3547" t="s">
        <v>12</v>
      </c>
      <c r="AD3547" t="s">
        <v>72</v>
      </c>
      <c r="AE3547">
        <v>2021</v>
      </c>
      <c r="AF3547">
        <v>2021</v>
      </c>
      <c r="AU3547"/>
    </row>
    <row r="3548" spans="1:47" x14ac:dyDescent="0.35">
      <c r="A3548" t="s">
        <v>160</v>
      </c>
      <c r="B3548" t="s">
        <v>26</v>
      </c>
      <c r="C3548" t="s">
        <v>149</v>
      </c>
      <c r="D3548" t="s">
        <v>159</v>
      </c>
      <c r="E3548" t="s">
        <v>162</v>
      </c>
      <c r="G3548" t="s">
        <v>1</v>
      </c>
      <c r="K3548" t="s">
        <v>185</v>
      </c>
      <c r="L3548" t="s">
        <v>122</v>
      </c>
      <c r="M3548" s="14">
        <v>44403</v>
      </c>
      <c r="N3548" s="14">
        <v>44403</v>
      </c>
      <c r="O3548">
        <v>0</v>
      </c>
      <c r="P3548">
        <v>5943.88</v>
      </c>
      <c r="R3548">
        <v>2110672000</v>
      </c>
      <c r="S3548">
        <v>162300000</v>
      </c>
      <c r="V3548" t="s">
        <v>160</v>
      </c>
      <c r="W3548" t="s">
        <v>209</v>
      </c>
      <c r="X3548" t="s">
        <v>161</v>
      </c>
      <c r="Y3548">
        <v>7</v>
      </c>
      <c r="Z3548">
        <v>7</v>
      </c>
      <c r="AA3548">
        <v>2021</v>
      </c>
      <c r="AB3548">
        <v>5943.88</v>
      </c>
      <c r="AC3548" t="s">
        <v>12</v>
      </c>
      <c r="AD3548" t="s">
        <v>72</v>
      </c>
      <c r="AE3548">
        <v>2021</v>
      </c>
      <c r="AF3548">
        <v>2021</v>
      </c>
      <c r="AU3548"/>
    </row>
    <row r="3549" spans="1:47" x14ac:dyDescent="0.35">
      <c r="A3549" t="s">
        <v>160</v>
      </c>
      <c r="B3549" t="s">
        <v>25</v>
      </c>
      <c r="C3549" t="s">
        <v>149</v>
      </c>
      <c r="D3549" t="s">
        <v>159</v>
      </c>
      <c r="E3549" t="s">
        <v>162</v>
      </c>
      <c r="G3549" t="s">
        <v>1</v>
      </c>
      <c r="K3549" t="s">
        <v>185</v>
      </c>
      <c r="L3549" t="s">
        <v>122</v>
      </c>
      <c r="M3549" s="14">
        <v>44403</v>
      </c>
      <c r="N3549" s="14">
        <v>44403</v>
      </c>
      <c r="O3549">
        <v>0</v>
      </c>
      <c r="P3549">
        <v>745.38</v>
      </c>
      <c r="R3549">
        <v>2110672000</v>
      </c>
      <c r="S3549">
        <v>161600000</v>
      </c>
      <c r="V3549" t="s">
        <v>160</v>
      </c>
      <c r="W3549" t="s">
        <v>198</v>
      </c>
      <c r="X3549" t="s">
        <v>161</v>
      </c>
      <c r="Y3549">
        <v>7</v>
      </c>
      <c r="Z3549">
        <v>7</v>
      </c>
      <c r="AA3549">
        <v>2021</v>
      </c>
      <c r="AB3549">
        <v>745.38</v>
      </c>
      <c r="AC3549" t="s">
        <v>12</v>
      </c>
      <c r="AD3549" t="s">
        <v>72</v>
      </c>
      <c r="AE3549">
        <v>2021</v>
      </c>
      <c r="AF3549">
        <v>2021</v>
      </c>
      <c r="AU3549"/>
    </row>
    <row r="3550" spans="1:47" x14ac:dyDescent="0.35">
      <c r="A3550" t="s">
        <v>193</v>
      </c>
      <c r="B3550" t="s">
        <v>29</v>
      </c>
      <c r="C3550" t="s">
        <v>149</v>
      </c>
      <c r="D3550" t="s">
        <v>159</v>
      </c>
      <c r="E3550" t="s">
        <v>162</v>
      </c>
      <c r="G3550" t="s">
        <v>1</v>
      </c>
      <c r="K3550" t="s">
        <v>185</v>
      </c>
      <c r="L3550" t="s">
        <v>122</v>
      </c>
      <c r="M3550" s="14">
        <v>44403</v>
      </c>
      <c r="N3550" s="14">
        <v>44403</v>
      </c>
      <c r="O3550">
        <v>0</v>
      </c>
      <c r="P3550">
        <v>35.71</v>
      </c>
      <c r="R3550">
        <v>2110700000</v>
      </c>
      <c r="S3550">
        <v>162600000</v>
      </c>
      <c r="V3550" t="s">
        <v>193</v>
      </c>
      <c r="W3550" t="s">
        <v>196</v>
      </c>
      <c r="X3550" t="s">
        <v>161</v>
      </c>
      <c r="Y3550">
        <v>7</v>
      </c>
      <c r="Z3550">
        <v>7</v>
      </c>
      <c r="AA3550">
        <v>2021</v>
      </c>
      <c r="AB3550">
        <v>35.71</v>
      </c>
      <c r="AC3550" t="s">
        <v>12</v>
      </c>
      <c r="AD3550" t="s">
        <v>72</v>
      </c>
      <c r="AE3550">
        <v>2021</v>
      </c>
      <c r="AF3550">
        <v>2021</v>
      </c>
      <c r="AU3550"/>
    </row>
    <row r="3551" spans="1:47" x14ac:dyDescent="0.35">
      <c r="A3551" t="s">
        <v>160</v>
      </c>
      <c r="B3551" t="s">
        <v>28</v>
      </c>
      <c r="C3551" t="s">
        <v>149</v>
      </c>
      <c r="D3551" t="s">
        <v>159</v>
      </c>
      <c r="E3551" t="s">
        <v>162</v>
      </c>
      <c r="G3551" t="s">
        <v>1</v>
      </c>
      <c r="K3551" t="s">
        <v>185</v>
      </c>
      <c r="L3551" t="s">
        <v>122</v>
      </c>
      <c r="M3551" s="14">
        <v>44403</v>
      </c>
      <c r="N3551" s="14">
        <v>44403</v>
      </c>
      <c r="O3551">
        <v>0</v>
      </c>
      <c r="P3551">
        <v>51.04</v>
      </c>
      <c r="R3551">
        <v>2110672000</v>
      </c>
      <c r="S3551">
        <v>161600000</v>
      </c>
      <c r="V3551" t="s">
        <v>160</v>
      </c>
      <c r="W3551" t="s">
        <v>198</v>
      </c>
      <c r="X3551" t="s">
        <v>161</v>
      </c>
      <c r="Y3551">
        <v>7</v>
      </c>
      <c r="Z3551">
        <v>7</v>
      </c>
      <c r="AA3551">
        <v>2021</v>
      </c>
      <c r="AB3551">
        <v>51.04</v>
      </c>
      <c r="AC3551" t="s">
        <v>12</v>
      </c>
      <c r="AD3551" t="s">
        <v>72</v>
      </c>
      <c r="AE3551">
        <v>2021</v>
      </c>
      <c r="AF3551">
        <v>2021</v>
      </c>
      <c r="AU3551"/>
    </row>
    <row r="3552" spans="1:47" x14ac:dyDescent="0.35">
      <c r="A3552" t="s">
        <v>160</v>
      </c>
      <c r="B3552" t="s">
        <v>26</v>
      </c>
      <c r="C3552" t="s">
        <v>149</v>
      </c>
      <c r="D3552" t="s">
        <v>159</v>
      </c>
      <c r="E3552" t="s">
        <v>162</v>
      </c>
      <c r="G3552" t="s">
        <v>1</v>
      </c>
      <c r="K3552" t="s">
        <v>185</v>
      </c>
      <c r="L3552" t="s">
        <v>122</v>
      </c>
      <c r="M3552" s="14">
        <v>44403</v>
      </c>
      <c r="N3552" s="14">
        <v>44403</v>
      </c>
      <c r="O3552">
        <v>0</v>
      </c>
      <c r="P3552">
        <v>792.65</v>
      </c>
      <c r="R3552">
        <v>2110672000</v>
      </c>
      <c r="S3552">
        <v>161016000</v>
      </c>
      <c r="V3552" t="s">
        <v>160</v>
      </c>
      <c r="W3552" t="s">
        <v>201</v>
      </c>
      <c r="X3552" t="s">
        <v>161</v>
      </c>
      <c r="Y3552">
        <v>7</v>
      </c>
      <c r="Z3552">
        <v>7</v>
      </c>
      <c r="AA3552">
        <v>2021</v>
      </c>
      <c r="AB3552">
        <v>792.65</v>
      </c>
      <c r="AC3552" t="s">
        <v>12</v>
      </c>
      <c r="AD3552" t="s">
        <v>72</v>
      </c>
      <c r="AE3552">
        <v>2021</v>
      </c>
      <c r="AF3552">
        <v>2021</v>
      </c>
      <c r="AU3552"/>
    </row>
    <row r="3553" spans="1:47" x14ac:dyDescent="0.35">
      <c r="A3553" t="s">
        <v>160</v>
      </c>
      <c r="B3553" t="s">
        <v>35</v>
      </c>
      <c r="C3553" t="s">
        <v>149</v>
      </c>
      <c r="D3553" t="s">
        <v>159</v>
      </c>
      <c r="E3553" t="s">
        <v>162</v>
      </c>
      <c r="G3553" t="s">
        <v>1</v>
      </c>
      <c r="K3553" t="s">
        <v>185</v>
      </c>
      <c r="L3553" t="s">
        <v>122</v>
      </c>
      <c r="M3553" s="14">
        <v>44403</v>
      </c>
      <c r="N3553" s="14">
        <v>44403</v>
      </c>
      <c r="O3553">
        <v>0</v>
      </c>
      <c r="P3553">
        <v>6507.19</v>
      </c>
      <c r="R3553">
        <v>2110672000</v>
      </c>
      <c r="S3553">
        <v>161020000</v>
      </c>
      <c r="V3553" t="s">
        <v>160</v>
      </c>
      <c r="W3553" t="s">
        <v>194</v>
      </c>
      <c r="X3553" t="s">
        <v>161</v>
      </c>
      <c r="Y3553">
        <v>7</v>
      </c>
      <c r="Z3553">
        <v>7</v>
      </c>
      <c r="AA3553">
        <v>2021</v>
      </c>
      <c r="AB3553">
        <v>6507.19</v>
      </c>
      <c r="AC3553" t="s">
        <v>12</v>
      </c>
      <c r="AD3553" t="s">
        <v>72</v>
      </c>
      <c r="AE3553">
        <v>2021</v>
      </c>
      <c r="AF3553">
        <v>2021</v>
      </c>
      <c r="AU3553"/>
    </row>
    <row r="3554" spans="1:47" x14ac:dyDescent="0.35">
      <c r="A3554" t="s">
        <v>193</v>
      </c>
      <c r="B3554" t="s">
        <v>29</v>
      </c>
      <c r="C3554" t="s">
        <v>149</v>
      </c>
      <c r="D3554" t="s">
        <v>159</v>
      </c>
      <c r="E3554" t="s">
        <v>162</v>
      </c>
      <c r="G3554" t="s">
        <v>1</v>
      </c>
      <c r="K3554" t="s">
        <v>185</v>
      </c>
      <c r="L3554" t="s">
        <v>122</v>
      </c>
      <c r="M3554" s="14">
        <v>44403</v>
      </c>
      <c r="N3554" s="14">
        <v>44403</v>
      </c>
      <c r="O3554">
        <v>0</v>
      </c>
      <c r="P3554">
        <v>23.81</v>
      </c>
      <c r="R3554">
        <v>2110700000</v>
      </c>
      <c r="S3554">
        <v>162300000</v>
      </c>
      <c r="V3554" t="s">
        <v>193</v>
      </c>
      <c r="W3554" t="s">
        <v>209</v>
      </c>
      <c r="X3554" t="s">
        <v>161</v>
      </c>
      <c r="Y3554">
        <v>7</v>
      </c>
      <c r="Z3554">
        <v>7</v>
      </c>
      <c r="AA3554">
        <v>2021</v>
      </c>
      <c r="AB3554">
        <v>23.81</v>
      </c>
      <c r="AC3554" t="s">
        <v>12</v>
      </c>
      <c r="AD3554" t="s">
        <v>72</v>
      </c>
      <c r="AE3554">
        <v>2021</v>
      </c>
      <c r="AF3554">
        <v>2021</v>
      </c>
      <c r="AU3554"/>
    </row>
    <row r="3555" spans="1:47" x14ac:dyDescent="0.35">
      <c r="A3555" t="s">
        <v>160</v>
      </c>
      <c r="B3555" t="s">
        <v>25</v>
      </c>
      <c r="C3555" t="s">
        <v>149</v>
      </c>
      <c r="D3555" t="s">
        <v>159</v>
      </c>
      <c r="E3555" t="s">
        <v>162</v>
      </c>
      <c r="G3555" t="s">
        <v>1</v>
      </c>
      <c r="K3555" t="s">
        <v>185</v>
      </c>
      <c r="L3555" t="s">
        <v>122</v>
      </c>
      <c r="M3555" s="14">
        <v>44403</v>
      </c>
      <c r="N3555" s="14">
        <v>44403</v>
      </c>
      <c r="O3555">
        <v>0</v>
      </c>
      <c r="P3555">
        <v>310.52999999999997</v>
      </c>
      <c r="R3555">
        <v>2110672000</v>
      </c>
      <c r="S3555">
        <v>161300000</v>
      </c>
      <c r="V3555" t="s">
        <v>160</v>
      </c>
      <c r="W3555" t="s">
        <v>192</v>
      </c>
      <c r="X3555" t="s">
        <v>161</v>
      </c>
      <c r="Y3555">
        <v>7</v>
      </c>
      <c r="Z3555">
        <v>7</v>
      </c>
      <c r="AA3555">
        <v>2021</v>
      </c>
      <c r="AB3555">
        <v>310.52999999999997</v>
      </c>
      <c r="AC3555" t="s">
        <v>12</v>
      </c>
      <c r="AD3555" t="s">
        <v>72</v>
      </c>
      <c r="AE3555">
        <v>2021</v>
      </c>
      <c r="AF3555">
        <v>2021</v>
      </c>
      <c r="AU3555"/>
    </row>
    <row r="3556" spans="1:47" x14ac:dyDescent="0.35">
      <c r="A3556" t="s">
        <v>148</v>
      </c>
      <c r="C3556" t="s">
        <v>149</v>
      </c>
      <c r="D3556" t="s">
        <v>150</v>
      </c>
      <c r="E3556" t="s">
        <v>162</v>
      </c>
      <c r="K3556" t="s">
        <v>185</v>
      </c>
      <c r="L3556" t="s">
        <v>122</v>
      </c>
      <c r="M3556" s="14">
        <v>44403</v>
      </c>
      <c r="N3556" s="14">
        <v>44403</v>
      </c>
      <c r="O3556">
        <v>0</v>
      </c>
      <c r="P3556">
        <v>2523809.52</v>
      </c>
      <c r="R3556">
        <v>2110210000</v>
      </c>
      <c r="S3556">
        <v>161002000</v>
      </c>
      <c r="V3556" t="s">
        <v>148</v>
      </c>
      <c r="W3556" t="s">
        <v>202</v>
      </c>
      <c r="X3556" t="s">
        <v>152</v>
      </c>
      <c r="Y3556">
        <v>7</v>
      </c>
      <c r="Z3556">
        <v>7</v>
      </c>
      <c r="AA3556">
        <v>2021</v>
      </c>
      <c r="AB3556">
        <v>2523809.52</v>
      </c>
      <c r="AC3556" t="s">
        <v>12</v>
      </c>
      <c r="AD3556" t="s">
        <v>72</v>
      </c>
      <c r="AE3556">
        <v>2021</v>
      </c>
      <c r="AF3556">
        <v>2021</v>
      </c>
      <c r="AU3556"/>
    </row>
    <row r="3557" spans="1:47" x14ac:dyDescent="0.35">
      <c r="A3557" t="s">
        <v>123</v>
      </c>
      <c r="C3557" t="s">
        <v>149</v>
      </c>
      <c r="D3557" t="s">
        <v>150</v>
      </c>
      <c r="E3557" t="s">
        <v>121</v>
      </c>
      <c r="J3557" t="s">
        <v>6</v>
      </c>
      <c r="K3557" t="s">
        <v>185</v>
      </c>
      <c r="L3557" t="s">
        <v>122</v>
      </c>
      <c r="M3557" s="14">
        <v>44392</v>
      </c>
      <c r="N3557" s="14">
        <v>44403</v>
      </c>
      <c r="P3557">
        <v>2583333.33</v>
      </c>
      <c r="X3557" t="s">
        <v>124</v>
      </c>
      <c r="Y3557">
        <v>7</v>
      </c>
      <c r="Z3557">
        <v>7</v>
      </c>
      <c r="AA3557">
        <v>2021</v>
      </c>
      <c r="AB3557">
        <v>0</v>
      </c>
      <c r="AC3557" t="s">
        <v>8</v>
      </c>
      <c r="AD3557" t="s">
        <v>8</v>
      </c>
      <c r="AE3557">
        <v>2021</v>
      </c>
      <c r="AF3557">
        <v>2021</v>
      </c>
      <c r="AU3557"/>
    </row>
    <row r="3558" spans="1:47" x14ac:dyDescent="0.35">
      <c r="A3558" t="s">
        <v>160</v>
      </c>
      <c r="C3558" t="s">
        <v>149</v>
      </c>
      <c r="D3558" t="s">
        <v>150</v>
      </c>
      <c r="E3558" t="s">
        <v>121</v>
      </c>
      <c r="J3558" t="s">
        <v>6</v>
      </c>
      <c r="K3558" t="s">
        <v>185</v>
      </c>
      <c r="L3558" t="s">
        <v>122</v>
      </c>
      <c r="M3558" s="14">
        <v>44392</v>
      </c>
      <c r="N3558" s="14">
        <v>44403</v>
      </c>
      <c r="P3558">
        <v>50873.43</v>
      </c>
      <c r="X3558" t="s">
        <v>161</v>
      </c>
      <c r="Y3558">
        <v>7</v>
      </c>
      <c r="Z3558">
        <v>7</v>
      </c>
      <c r="AA3558">
        <v>2021</v>
      </c>
      <c r="AB3558">
        <v>0</v>
      </c>
      <c r="AC3558" t="s">
        <v>8</v>
      </c>
      <c r="AD3558" t="s">
        <v>8</v>
      </c>
      <c r="AE3558">
        <v>2021</v>
      </c>
      <c r="AF3558">
        <v>2021</v>
      </c>
      <c r="AU3558"/>
    </row>
    <row r="3559" spans="1:47" x14ac:dyDescent="0.35">
      <c r="A3559" t="s">
        <v>126</v>
      </c>
      <c r="C3559" t="s">
        <v>149</v>
      </c>
      <c r="D3559" t="s">
        <v>150</v>
      </c>
      <c r="E3559" t="s">
        <v>121</v>
      </c>
      <c r="J3559" t="s">
        <v>6</v>
      </c>
      <c r="K3559" t="s">
        <v>185</v>
      </c>
      <c r="L3559" t="s">
        <v>122</v>
      </c>
      <c r="M3559" s="14">
        <v>44392</v>
      </c>
      <c r="N3559" s="14">
        <v>44403</v>
      </c>
      <c r="P3559">
        <v>17529.52</v>
      </c>
      <c r="X3559" t="s">
        <v>127</v>
      </c>
      <c r="Y3559">
        <v>7</v>
      </c>
      <c r="Z3559">
        <v>7</v>
      </c>
      <c r="AA3559">
        <v>2021</v>
      </c>
      <c r="AB3559">
        <v>0</v>
      </c>
      <c r="AC3559" t="s">
        <v>8</v>
      </c>
      <c r="AD3559" t="s">
        <v>8</v>
      </c>
      <c r="AE3559">
        <v>2021</v>
      </c>
      <c r="AF3559">
        <v>2021</v>
      </c>
      <c r="AU3559"/>
    </row>
    <row r="3560" spans="1:47" x14ac:dyDescent="0.35">
      <c r="A3560" t="s">
        <v>123</v>
      </c>
      <c r="C3560" t="s">
        <v>149</v>
      </c>
      <c r="D3560" t="s">
        <v>150</v>
      </c>
      <c r="E3560" t="s">
        <v>121</v>
      </c>
      <c r="J3560" t="s">
        <v>6</v>
      </c>
      <c r="K3560" t="s">
        <v>185</v>
      </c>
      <c r="L3560" t="s">
        <v>122</v>
      </c>
      <c r="M3560" s="14">
        <v>44392</v>
      </c>
      <c r="N3560" s="14">
        <v>44403</v>
      </c>
      <c r="P3560">
        <v>1864.95</v>
      </c>
      <c r="X3560" t="s">
        <v>124</v>
      </c>
      <c r="Y3560">
        <v>7</v>
      </c>
      <c r="Z3560">
        <v>7</v>
      </c>
      <c r="AA3560">
        <v>2021</v>
      </c>
      <c r="AB3560">
        <v>0</v>
      </c>
      <c r="AC3560" t="s">
        <v>8</v>
      </c>
      <c r="AD3560" t="s">
        <v>8</v>
      </c>
      <c r="AE3560">
        <v>2021</v>
      </c>
      <c r="AF3560">
        <v>2021</v>
      </c>
      <c r="AU3560"/>
    </row>
    <row r="3561" spans="1:47" x14ac:dyDescent="0.35">
      <c r="A3561" t="s">
        <v>145</v>
      </c>
      <c r="C3561" t="s">
        <v>149</v>
      </c>
      <c r="D3561" t="s">
        <v>150</v>
      </c>
      <c r="E3561" t="s">
        <v>121</v>
      </c>
      <c r="J3561" t="s">
        <v>6</v>
      </c>
      <c r="K3561" t="s">
        <v>185</v>
      </c>
      <c r="L3561" t="s">
        <v>122</v>
      </c>
      <c r="M3561" s="14">
        <v>44392</v>
      </c>
      <c r="N3561" s="14">
        <v>44403</v>
      </c>
      <c r="P3561">
        <v>453635.94</v>
      </c>
      <c r="X3561" t="s">
        <v>144</v>
      </c>
      <c r="Y3561">
        <v>7</v>
      </c>
      <c r="Z3561">
        <v>7</v>
      </c>
      <c r="AA3561">
        <v>2021</v>
      </c>
      <c r="AB3561">
        <v>0</v>
      </c>
      <c r="AC3561" t="s">
        <v>8</v>
      </c>
      <c r="AD3561" t="s">
        <v>8</v>
      </c>
      <c r="AE3561">
        <v>2021</v>
      </c>
      <c r="AF3561">
        <v>2021</v>
      </c>
      <c r="AU3561"/>
    </row>
    <row r="3562" spans="1:47" x14ac:dyDescent="0.35">
      <c r="A3562" t="s">
        <v>155</v>
      </c>
      <c r="C3562" t="s">
        <v>149</v>
      </c>
      <c r="D3562" t="s">
        <v>150</v>
      </c>
      <c r="E3562" t="s">
        <v>121</v>
      </c>
      <c r="J3562" t="s">
        <v>6</v>
      </c>
      <c r="K3562" t="s">
        <v>185</v>
      </c>
      <c r="L3562" t="s">
        <v>122</v>
      </c>
      <c r="M3562" s="14">
        <v>44392</v>
      </c>
      <c r="N3562" s="14">
        <v>44403</v>
      </c>
      <c r="P3562">
        <v>41701.379999999997</v>
      </c>
      <c r="X3562" t="s">
        <v>156</v>
      </c>
      <c r="Y3562">
        <v>7</v>
      </c>
      <c r="Z3562">
        <v>7</v>
      </c>
      <c r="AA3562">
        <v>2021</v>
      </c>
      <c r="AB3562">
        <v>0</v>
      </c>
      <c r="AC3562" t="s">
        <v>8</v>
      </c>
      <c r="AD3562" t="s">
        <v>8</v>
      </c>
      <c r="AE3562">
        <v>2021</v>
      </c>
      <c r="AF3562">
        <v>2021</v>
      </c>
      <c r="AU3562"/>
    </row>
    <row r="3563" spans="1:47" x14ac:dyDescent="0.35">
      <c r="A3563" t="s">
        <v>165</v>
      </c>
      <c r="C3563" t="s">
        <v>149</v>
      </c>
      <c r="D3563" t="s">
        <v>150</v>
      </c>
      <c r="E3563" t="s">
        <v>121</v>
      </c>
      <c r="I3563" t="s">
        <v>1</v>
      </c>
      <c r="J3563" t="s">
        <v>6</v>
      </c>
      <c r="K3563" t="s">
        <v>185</v>
      </c>
      <c r="L3563" t="s">
        <v>122</v>
      </c>
      <c r="M3563" s="14">
        <v>44392</v>
      </c>
      <c r="N3563" s="14">
        <v>44403</v>
      </c>
      <c r="P3563">
        <v>1119.05</v>
      </c>
      <c r="X3563" t="s">
        <v>124</v>
      </c>
      <c r="Y3563">
        <v>7</v>
      </c>
      <c r="Z3563">
        <v>7</v>
      </c>
      <c r="AA3563">
        <v>2021</v>
      </c>
      <c r="AB3563">
        <v>0</v>
      </c>
      <c r="AC3563" t="s">
        <v>8</v>
      </c>
      <c r="AD3563" t="s">
        <v>8</v>
      </c>
      <c r="AE3563">
        <v>2021</v>
      </c>
      <c r="AF3563">
        <v>2021</v>
      </c>
      <c r="AU3563"/>
    </row>
    <row r="3564" spans="1:47" x14ac:dyDescent="0.35">
      <c r="A3564" t="s">
        <v>148</v>
      </c>
      <c r="C3564" t="s">
        <v>149</v>
      </c>
      <c r="D3564" t="s">
        <v>150</v>
      </c>
      <c r="E3564" t="s">
        <v>121</v>
      </c>
      <c r="I3564" t="s">
        <v>1</v>
      </c>
      <c r="J3564" t="s">
        <v>6</v>
      </c>
      <c r="K3564" t="s">
        <v>185</v>
      </c>
      <c r="L3564" t="s">
        <v>122</v>
      </c>
      <c r="M3564" s="14">
        <v>44392</v>
      </c>
      <c r="N3564" s="14">
        <v>44403</v>
      </c>
      <c r="P3564">
        <v>189769.36</v>
      </c>
      <c r="X3564" t="s">
        <v>152</v>
      </c>
      <c r="Y3564">
        <v>7</v>
      </c>
      <c r="Z3564">
        <v>7</v>
      </c>
      <c r="AA3564">
        <v>2021</v>
      </c>
      <c r="AB3564">
        <v>0</v>
      </c>
      <c r="AC3564" t="s">
        <v>8</v>
      </c>
      <c r="AD3564" t="s">
        <v>8</v>
      </c>
      <c r="AE3564">
        <v>2021</v>
      </c>
      <c r="AF3564">
        <v>2021</v>
      </c>
      <c r="AU3564"/>
    </row>
    <row r="3565" spans="1:47" x14ac:dyDescent="0.35">
      <c r="A3565" t="s">
        <v>183</v>
      </c>
      <c r="C3565" t="s">
        <v>149</v>
      </c>
      <c r="D3565" t="s">
        <v>150</v>
      </c>
      <c r="E3565" t="s">
        <v>162</v>
      </c>
      <c r="K3565" t="s">
        <v>185</v>
      </c>
      <c r="L3565" t="s">
        <v>122</v>
      </c>
      <c r="M3565" s="14">
        <v>44403</v>
      </c>
      <c r="N3565" s="14">
        <v>44403</v>
      </c>
      <c r="P3565">
        <v>3339826.96</v>
      </c>
      <c r="X3565" t="s">
        <v>140</v>
      </c>
      <c r="Y3565">
        <v>7</v>
      </c>
      <c r="Z3565">
        <v>7</v>
      </c>
      <c r="AA3565">
        <v>2021</v>
      </c>
      <c r="AB3565">
        <v>0</v>
      </c>
      <c r="AC3565" t="s">
        <v>8</v>
      </c>
      <c r="AD3565" t="s">
        <v>8</v>
      </c>
      <c r="AE3565">
        <v>2021</v>
      </c>
      <c r="AF3565">
        <v>2021</v>
      </c>
      <c r="AU3565"/>
    </row>
    <row r="3566" spans="1:47" x14ac:dyDescent="0.35">
      <c r="A3566" t="s">
        <v>133</v>
      </c>
      <c r="C3566" t="s">
        <v>149</v>
      </c>
      <c r="D3566" t="s">
        <v>150</v>
      </c>
      <c r="E3566" t="s">
        <v>121</v>
      </c>
      <c r="G3566" t="s">
        <v>1</v>
      </c>
      <c r="J3566" t="s">
        <v>6</v>
      </c>
      <c r="K3566" t="s">
        <v>185</v>
      </c>
      <c r="L3566" t="s">
        <v>122</v>
      </c>
      <c r="M3566" s="14">
        <v>44403</v>
      </c>
      <c r="N3566" s="14">
        <v>44403</v>
      </c>
      <c r="O3566">
        <v>0</v>
      </c>
      <c r="P3566">
        <v>2523809.52</v>
      </c>
      <c r="R3566">
        <v>2220110000</v>
      </c>
      <c r="S3566">
        <v>161002000</v>
      </c>
      <c r="V3566" t="s">
        <v>133</v>
      </c>
      <c r="W3566" t="s">
        <v>202</v>
      </c>
      <c r="X3566" t="s">
        <v>134</v>
      </c>
      <c r="Y3566">
        <v>7</v>
      </c>
      <c r="Z3566">
        <v>7</v>
      </c>
      <c r="AA3566">
        <v>2021</v>
      </c>
      <c r="AB3566">
        <v>-2523809.52</v>
      </c>
      <c r="AC3566" t="s">
        <v>12</v>
      </c>
      <c r="AD3566" t="s">
        <v>72</v>
      </c>
      <c r="AE3566">
        <v>2021</v>
      </c>
      <c r="AF3566">
        <v>2021</v>
      </c>
      <c r="AU3566"/>
    </row>
    <row r="3567" spans="1:47" x14ac:dyDescent="0.35">
      <c r="A3567" t="s">
        <v>203</v>
      </c>
      <c r="B3567" t="s">
        <v>52</v>
      </c>
      <c r="C3567" t="s">
        <v>149</v>
      </c>
      <c r="D3567" t="s">
        <v>150</v>
      </c>
      <c r="E3567" t="s">
        <v>121</v>
      </c>
      <c r="G3567" t="s">
        <v>1</v>
      </c>
      <c r="H3567" t="s">
        <v>206</v>
      </c>
      <c r="K3567" t="s">
        <v>185</v>
      </c>
      <c r="L3567" t="s">
        <v>122</v>
      </c>
      <c r="M3567" s="14">
        <v>44403</v>
      </c>
      <c r="N3567" s="14">
        <v>44403</v>
      </c>
      <c r="O3567">
        <v>0</v>
      </c>
      <c r="P3567">
        <v>-7714.29</v>
      </c>
      <c r="R3567">
        <v>2220142000</v>
      </c>
      <c r="S3567">
        <v>161020000</v>
      </c>
      <c r="V3567" t="s">
        <v>203</v>
      </c>
      <c r="W3567" t="s">
        <v>194</v>
      </c>
      <c r="X3567" t="s">
        <v>134</v>
      </c>
      <c r="Y3567">
        <v>7</v>
      </c>
      <c r="Z3567">
        <v>7</v>
      </c>
      <c r="AA3567">
        <v>2021</v>
      </c>
      <c r="AB3567">
        <v>7714.29</v>
      </c>
      <c r="AC3567" t="s">
        <v>12</v>
      </c>
      <c r="AD3567" t="s">
        <v>17</v>
      </c>
      <c r="AE3567">
        <v>2021</v>
      </c>
      <c r="AF3567">
        <v>2021</v>
      </c>
      <c r="AU3567"/>
    </row>
    <row r="3568" spans="1:47" x14ac:dyDescent="0.35">
      <c r="A3568" t="s">
        <v>203</v>
      </c>
      <c r="B3568" t="s">
        <v>51</v>
      </c>
      <c r="C3568" t="s">
        <v>149</v>
      </c>
      <c r="D3568" t="s">
        <v>150</v>
      </c>
      <c r="E3568" t="s">
        <v>121</v>
      </c>
      <c r="G3568" t="s">
        <v>1</v>
      </c>
      <c r="H3568" t="s">
        <v>206</v>
      </c>
      <c r="K3568" t="s">
        <v>185</v>
      </c>
      <c r="L3568" t="s">
        <v>122</v>
      </c>
      <c r="M3568" s="14">
        <v>44403</v>
      </c>
      <c r="N3568" s="14">
        <v>44403</v>
      </c>
      <c r="O3568">
        <v>0</v>
      </c>
      <c r="P3568">
        <v>-731353.13</v>
      </c>
      <c r="R3568">
        <v>2220141000</v>
      </c>
      <c r="S3568">
        <v>161020000</v>
      </c>
      <c r="V3568" t="s">
        <v>203</v>
      </c>
      <c r="W3568" t="s">
        <v>194</v>
      </c>
      <c r="X3568" t="s">
        <v>134</v>
      </c>
      <c r="Y3568">
        <v>7</v>
      </c>
      <c r="Z3568">
        <v>7</v>
      </c>
      <c r="AA3568">
        <v>2021</v>
      </c>
      <c r="AB3568">
        <v>731353.13</v>
      </c>
      <c r="AC3568" t="s">
        <v>12</v>
      </c>
      <c r="AD3568" t="s">
        <v>17</v>
      </c>
      <c r="AE3568">
        <v>2021</v>
      </c>
      <c r="AF3568">
        <v>2021</v>
      </c>
      <c r="AU3568"/>
    </row>
    <row r="3569" spans="1:47" x14ac:dyDescent="0.35">
      <c r="A3569" t="s">
        <v>160</v>
      </c>
      <c r="B3569" t="s">
        <v>25</v>
      </c>
      <c r="C3569" t="s">
        <v>149</v>
      </c>
      <c r="D3569" t="s">
        <v>159</v>
      </c>
      <c r="E3569" t="s">
        <v>162</v>
      </c>
      <c r="G3569" t="s">
        <v>1</v>
      </c>
      <c r="K3569" t="s">
        <v>185</v>
      </c>
      <c r="L3569" t="s">
        <v>122</v>
      </c>
      <c r="M3569" s="14">
        <v>44404</v>
      </c>
      <c r="N3569" s="14">
        <v>44404</v>
      </c>
      <c r="O3569">
        <v>0</v>
      </c>
      <c r="P3569">
        <v>51.25</v>
      </c>
      <c r="R3569">
        <v>2110672000</v>
      </c>
      <c r="S3569">
        <v>161600000</v>
      </c>
      <c r="V3569" t="s">
        <v>160</v>
      </c>
      <c r="W3569" t="s">
        <v>198</v>
      </c>
      <c r="X3569" t="s">
        <v>161</v>
      </c>
      <c r="Y3569">
        <v>7</v>
      </c>
      <c r="Z3569">
        <v>7</v>
      </c>
      <c r="AA3569">
        <v>2021</v>
      </c>
      <c r="AB3569">
        <v>51.25</v>
      </c>
      <c r="AC3569" t="s">
        <v>12</v>
      </c>
      <c r="AD3569" t="s">
        <v>72</v>
      </c>
      <c r="AE3569">
        <v>2021</v>
      </c>
      <c r="AF3569">
        <v>2021</v>
      </c>
      <c r="AU3569"/>
    </row>
    <row r="3570" spans="1:47" x14ac:dyDescent="0.35">
      <c r="A3570" t="s">
        <v>188</v>
      </c>
      <c r="B3570" t="s">
        <v>31</v>
      </c>
      <c r="C3570" t="s">
        <v>149</v>
      </c>
      <c r="D3570" t="s">
        <v>159</v>
      </c>
      <c r="E3570" t="s">
        <v>162</v>
      </c>
      <c r="G3570" t="s">
        <v>1</v>
      </c>
      <c r="K3570" t="s">
        <v>185</v>
      </c>
      <c r="L3570" t="s">
        <v>122</v>
      </c>
      <c r="M3570" s="14">
        <v>44404</v>
      </c>
      <c r="N3570" s="14">
        <v>44404</v>
      </c>
      <c r="O3570">
        <v>0</v>
      </c>
      <c r="P3570">
        <v>652.78</v>
      </c>
      <c r="R3570">
        <v>2111070000</v>
      </c>
      <c r="S3570">
        <v>161900000</v>
      </c>
      <c r="V3570" t="s">
        <v>188</v>
      </c>
      <c r="W3570" t="s">
        <v>199</v>
      </c>
      <c r="X3570" t="s">
        <v>190</v>
      </c>
      <c r="Y3570">
        <v>7</v>
      </c>
      <c r="Z3570">
        <v>7</v>
      </c>
      <c r="AA3570">
        <v>2021</v>
      </c>
      <c r="AB3570">
        <v>652.78</v>
      </c>
      <c r="AC3570" t="s">
        <v>12</v>
      </c>
      <c r="AD3570" t="s">
        <v>72</v>
      </c>
      <c r="AE3570">
        <v>2021</v>
      </c>
      <c r="AF3570">
        <v>2021</v>
      </c>
      <c r="AU3570"/>
    </row>
    <row r="3571" spans="1:47" x14ac:dyDescent="0.35">
      <c r="A3571" t="s">
        <v>160</v>
      </c>
      <c r="B3571" t="s">
        <v>35</v>
      </c>
      <c r="C3571" t="s">
        <v>149</v>
      </c>
      <c r="D3571" t="s">
        <v>159</v>
      </c>
      <c r="E3571" t="s">
        <v>162</v>
      </c>
      <c r="G3571" t="s">
        <v>1</v>
      </c>
      <c r="K3571" t="s">
        <v>185</v>
      </c>
      <c r="L3571" t="s">
        <v>122</v>
      </c>
      <c r="M3571" s="14">
        <v>44404</v>
      </c>
      <c r="N3571" s="14">
        <v>44404</v>
      </c>
      <c r="O3571">
        <v>0</v>
      </c>
      <c r="P3571">
        <v>1238.18</v>
      </c>
      <c r="R3571">
        <v>2110672000</v>
      </c>
      <c r="S3571">
        <v>161020000</v>
      </c>
      <c r="V3571" t="s">
        <v>160</v>
      </c>
      <c r="W3571" t="s">
        <v>194</v>
      </c>
      <c r="X3571" t="s">
        <v>161</v>
      </c>
      <c r="Y3571">
        <v>7</v>
      </c>
      <c r="Z3571">
        <v>7</v>
      </c>
      <c r="AA3571">
        <v>2021</v>
      </c>
      <c r="AB3571">
        <v>1238.18</v>
      </c>
      <c r="AC3571" t="s">
        <v>12</v>
      </c>
      <c r="AD3571" t="s">
        <v>72</v>
      </c>
      <c r="AE3571">
        <v>2021</v>
      </c>
      <c r="AF3571">
        <v>2021</v>
      </c>
      <c r="AU3571"/>
    </row>
    <row r="3572" spans="1:47" x14ac:dyDescent="0.35">
      <c r="A3572" t="s">
        <v>193</v>
      </c>
      <c r="B3572" t="s">
        <v>29</v>
      </c>
      <c r="C3572" t="s">
        <v>149</v>
      </c>
      <c r="D3572" t="s">
        <v>159</v>
      </c>
      <c r="E3572" t="s">
        <v>162</v>
      </c>
      <c r="G3572" t="s">
        <v>1</v>
      </c>
      <c r="K3572" t="s">
        <v>185</v>
      </c>
      <c r="L3572" t="s">
        <v>122</v>
      </c>
      <c r="M3572" s="14">
        <v>44404</v>
      </c>
      <c r="N3572" s="14">
        <v>44404</v>
      </c>
      <c r="O3572">
        <v>0</v>
      </c>
      <c r="P3572">
        <v>428.57</v>
      </c>
      <c r="R3572">
        <v>2110700000</v>
      </c>
      <c r="S3572">
        <v>162700000</v>
      </c>
      <c r="V3572" t="s">
        <v>193</v>
      </c>
      <c r="W3572" t="s">
        <v>200</v>
      </c>
      <c r="X3572" t="s">
        <v>161</v>
      </c>
      <c r="Y3572">
        <v>7</v>
      </c>
      <c r="Z3572">
        <v>7</v>
      </c>
      <c r="AA3572">
        <v>2021</v>
      </c>
      <c r="AB3572">
        <v>428.57</v>
      </c>
      <c r="AC3572" t="s">
        <v>12</v>
      </c>
      <c r="AD3572" t="s">
        <v>72</v>
      </c>
      <c r="AE3572">
        <v>2021</v>
      </c>
      <c r="AF3572">
        <v>2021</v>
      </c>
      <c r="AU3572"/>
    </row>
    <row r="3573" spans="1:47" x14ac:dyDescent="0.35">
      <c r="A3573" t="s">
        <v>193</v>
      </c>
      <c r="B3573" t="s">
        <v>29</v>
      </c>
      <c r="C3573" t="s">
        <v>149</v>
      </c>
      <c r="D3573" t="s">
        <v>159</v>
      </c>
      <c r="E3573" t="s">
        <v>162</v>
      </c>
      <c r="G3573" t="s">
        <v>1</v>
      </c>
      <c r="K3573" t="s">
        <v>185</v>
      </c>
      <c r="L3573" t="s">
        <v>122</v>
      </c>
      <c r="M3573" s="14">
        <v>44404</v>
      </c>
      <c r="N3573" s="14">
        <v>44404</v>
      </c>
      <c r="O3573">
        <v>0</v>
      </c>
      <c r="P3573">
        <v>47.62</v>
      </c>
      <c r="R3573">
        <v>2110700000</v>
      </c>
      <c r="S3573">
        <v>161900000</v>
      </c>
      <c r="V3573" t="s">
        <v>193</v>
      </c>
      <c r="W3573" t="s">
        <v>199</v>
      </c>
      <c r="X3573" t="s">
        <v>161</v>
      </c>
      <c r="Y3573">
        <v>7</v>
      </c>
      <c r="Z3573">
        <v>7</v>
      </c>
      <c r="AA3573">
        <v>2021</v>
      </c>
      <c r="AB3573">
        <v>47.62</v>
      </c>
      <c r="AC3573" t="s">
        <v>12</v>
      </c>
      <c r="AD3573" t="s">
        <v>72</v>
      </c>
      <c r="AE3573">
        <v>2021</v>
      </c>
      <c r="AF3573">
        <v>2021</v>
      </c>
      <c r="AU3573"/>
    </row>
    <row r="3574" spans="1:47" x14ac:dyDescent="0.35">
      <c r="A3574" t="s">
        <v>160</v>
      </c>
      <c r="B3574" t="s">
        <v>28</v>
      </c>
      <c r="C3574" t="s">
        <v>149</v>
      </c>
      <c r="D3574" t="s">
        <v>159</v>
      </c>
      <c r="E3574" t="s">
        <v>162</v>
      </c>
      <c r="G3574" t="s">
        <v>1</v>
      </c>
      <c r="K3574" t="s">
        <v>185</v>
      </c>
      <c r="L3574" t="s">
        <v>122</v>
      </c>
      <c r="M3574" s="14">
        <v>44404</v>
      </c>
      <c r="N3574" s="14">
        <v>44404</v>
      </c>
      <c r="O3574">
        <v>0</v>
      </c>
      <c r="P3574">
        <v>36.9</v>
      </c>
      <c r="R3574">
        <v>2110672000</v>
      </c>
      <c r="S3574">
        <v>161400000</v>
      </c>
      <c r="V3574" t="s">
        <v>160</v>
      </c>
      <c r="W3574" t="s">
        <v>211</v>
      </c>
      <c r="X3574" t="s">
        <v>161</v>
      </c>
      <c r="Y3574">
        <v>7</v>
      </c>
      <c r="Z3574">
        <v>7</v>
      </c>
      <c r="AA3574">
        <v>2021</v>
      </c>
      <c r="AB3574">
        <v>36.9</v>
      </c>
      <c r="AC3574" t="s">
        <v>12</v>
      </c>
      <c r="AD3574" t="s">
        <v>72</v>
      </c>
      <c r="AE3574">
        <v>2021</v>
      </c>
      <c r="AF3574">
        <v>2021</v>
      </c>
      <c r="AU3574"/>
    </row>
    <row r="3575" spans="1:47" x14ac:dyDescent="0.35">
      <c r="A3575" t="s">
        <v>160</v>
      </c>
      <c r="B3575" t="s">
        <v>25</v>
      </c>
      <c r="C3575" t="s">
        <v>149</v>
      </c>
      <c r="D3575" t="s">
        <v>159</v>
      </c>
      <c r="E3575" t="s">
        <v>162</v>
      </c>
      <c r="G3575" t="s">
        <v>1</v>
      </c>
      <c r="K3575" t="s">
        <v>185</v>
      </c>
      <c r="L3575" t="s">
        <v>122</v>
      </c>
      <c r="M3575" s="14">
        <v>44404</v>
      </c>
      <c r="N3575" s="14">
        <v>44404</v>
      </c>
      <c r="O3575">
        <v>0</v>
      </c>
      <c r="P3575">
        <v>946.64</v>
      </c>
      <c r="R3575">
        <v>2110672000</v>
      </c>
      <c r="S3575">
        <v>161300000</v>
      </c>
      <c r="V3575" t="s">
        <v>160</v>
      </c>
      <c r="W3575" t="s">
        <v>192</v>
      </c>
      <c r="X3575" t="s">
        <v>161</v>
      </c>
      <c r="Y3575">
        <v>7</v>
      </c>
      <c r="Z3575">
        <v>7</v>
      </c>
      <c r="AA3575">
        <v>2021</v>
      </c>
      <c r="AB3575">
        <v>946.64</v>
      </c>
      <c r="AC3575" t="s">
        <v>12</v>
      </c>
      <c r="AD3575" t="s">
        <v>72</v>
      </c>
      <c r="AE3575">
        <v>2021</v>
      </c>
      <c r="AF3575">
        <v>2021</v>
      </c>
      <c r="AU3575"/>
    </row>
    <row r="3576" spans="1:47" x14ac:dyDescent="0.35">
      <c r="A3576" t="s">
        <v>148</v>
      </c>
      <c r="C3576" t="s">
        <v>149</v>
      </c>
      <c r="D3576" t="s">
        <v>150</v>
      </c>
      <c r="E3576" t="s">
        <v>162</v>
      </c>
      <c r="K3576" t="s">
        <v>185</v>
      </c>
      <c r="L3576" t="s">
        <v>122</v>
      </c>
      <c r="M3576" s="14">
        <v>44404</v>
      </c>
      <c r="N3576" s="14">
        <v>44404</v>
      </c>
      <c r="O3576">
        <v>0</v>
      </c>
      <c r="P3576">
        <v>95238.1</v>
      </c>
      <c r="R3576">
        <v>2110210000</v>
      </c>
      <c r="S3576">
        <v>161002000</v>
      </c>
      <c r="V3576" t="s">
        <v>148</v>
      </c>
      <c r="W3576" t="s">
        <v>202</v>
      </c>
      <c r="X3576" t="s">
        <v>152</v>
      </c>
      <c r="Y3576">
        <v>7</v>
      </c>
      <c r="Z3576">
        <v>7</v>
      </c>
      <c r="AA3576">
        <v>2021</v>
      </c>
      <c r="AB3576">
        <v>95238.1</v>
      </c>
      <c r="AC3576" t="s">
        <v>12</v>
      </c>
      <c r="AD3576" t="s">
        <v>72</v>
      </c>
      <c r="AE3576">
        <v>2021</v>
      </c>
      <c r="AF3576">
        <v>2021</v>
      </c>
      <c r="AU3576"/>
    </row>
    <row r="3577" spans="1:47" x14ac:dyDescent="0.35">
      <c r="A3577" t="s">
        <v>160</v>
      </c>
      <c r="B3577" t="s">
        <v>25</v>
      </c>
      <c r="C3577" t="s">
        <v>149</v>
      </c>
      <c r="D3577" t="s">
        <v>159</v>
      </c>
      <c r="E3577" t="s">
        <v>162</v>
      </c>
      <c r="G3577" t="s">
        <v>1</v>
      </c>
      <c r="K3577" t="s">
        <v>185</v>
      </c>
      <c r="L3577" t="s">
        <v>122</v>
      </c>
      <c r="M3577" s="14">
        <v>44404</v>
      </c>
      <c r="N3577" s="14">
        <v>44404</v>
      </c>
      <c r="O3577">
        <v>0</v>
      </c>
      <c r="P3577">
        <v>105.37</v>
      </c>
      <c r="R3577">
        <v>2110672000</v>
      </c>
      <c r="S3577">
        <v>161300000</v>
      </c>
      <c r="V3577" t="s">
        <v>160</v>
      </c>
      <c r="W3577" t="s">
        <v>192</v>
      </c>
      <c r="X3577" t="s">
        <v>161</v>
      </c>
      <c r="Y3577">
        <v>7</v>
      </c>
      <c r="Z3577">
        <v>7</v>
      </c>
      <c r="AA3577">
        <v>2021</v>
      </c>
      <c r="AB3577">
        <v>105.37</v>
      </c>
      <c r="AC3577" t="s">
        <v>12</v>
      </c>
      <c r="AD3577" t="s">
        <v>72</v>
      </c>
      <c r="AE3577">
        <v>2021</v>
      </c>
      <c r="AF3577">
        <v>2021</v>
      </c>
      <c r="AU3577"/>
    </row>
    <row r="3578" spans="1:47" x14ac:dyDescent="0.35">
      <c r="A3578" t="s">
        <v>141</v>
      </c>
      <c r="C3578" t="s">
        <v>149</v>
      </c>
      <c r="D3578" t="s">
        <v>150</v>
      </c>
      <c r="E3578" t="s">
        <v>121</v>
      </c>
      <c r="I3578" t="s">
        <v>1</v>
      </c>
      <c r="J3578" t="s">
        <v>6</v>
      </c>
      <c r="K3578" t="s">
        <v>185</v>
      </c>
      <c r="L3578" t="s">
        <v>122</v>
      </c>
      <c r="M3578" s="14">
        <v>44392</v>
      </c>
      <c r="N3578" s="14">
        <v>44404</v>
      </c>
      <c r="P3578">
        <v>95.24</v>
      </c>
      <c r="X3578" t="s">
        <v>142</v>
      </c>
      <c r="Y3578">
        <v>7</v>
      </c>
      <c r="Z3578">
        <v>7</v>
      </c>
      <c r="AA3578">
        <v>2021</v>
      </c>
      <c r="AB3578">
        <v>0</v>
      </c>
      <c r="AC3578" t="s">
        <v>8</v>
      </c>
      <c r="AD3578" t="s">
        <v>8</v>
      </c>
      <c r="AE3578">
        <v>2021</v>
      </c>
      <c r="AF3578">
        <v>2021</v>
      </c>
      <c r="AU3578"/>
    </row>
    <row r="3579" spans="1:47" x14ac:dyDescent="0.35">
      <c r="A3579" t="s">
        <v>128</v>
      </c>
      <c r="C3579" t="s">
        <v>149</v>
      </c>
      <c r="D3579" t="s">
        <v>150</v>
      </c>
      <c r="E3579" t="s">
        <v>121</v>
      </c>
      <c r="J3579" t="s">
        <v>6</v>
      </c>
      <c r="K3579" t="s">
        <v>185</v>
      </c>
      <c r="L3579" t="s">
        <v>122</v>
      </c>
      <c r="M3579" s="14">
        <v>44392</v>
      </c>
      <c r="N3579" s="14">
        <v>44404</v>
      </c>
      <c r="P3579">
        <v>37965.019999999997</v>
      </c>
      <c r="X3579" t="s">
        <v>119</v>
      </c>
      <c r="Y3579">
        <v>7</v>
      </c>
      <c r="Z3579">
        <v>7</v>
      </c>
      <c r="AA3579">
        <v>2021</v>
      </c>
      <c r="AB3579">
        <v>0</v>
      </c>
      <c r="AC3579" t="s">
        <v>8</v>
      </c>
      <c r="AD3579" t="s">
        <v>8</v>
      </c>
      <c r="AE3579">
        <v>2021</v>
      </c>
      <c r="AF3579">
        <v>2021</v>
      </c>
      <c r="AU3579"/>
    </row>
    <row r="3580" spans="1:47" x14ac:dyDescent="0.35">
      <c r="A3580" t="s">
        <v>148</v>
      </c>
      <c r="C3580" t="s">
        <v>149</v>
      </c>
      <c r="D3580" t="s">
        <v>150</v>
      </c>
      <c r="E3580" t="s">
        <v>121</v>
      </c>
      <c r="J3580" t="s">
        <v>6</v>
      </c>
      <c r="K3580" t="s">
        <v>185</v>
      </c>
      <c r="L3580" t="s">
        <v>122</v>
      </c>
      <c r="M3580" s="14">
        <v>44392</v>
      </c>
      <c r="N3580" s="14">
        <v>44404</v>
      </c>
      <c r="P3580">
        <v>2845179.14</v>
      </c>
      <c r="X3580" t="s">
        <v>152</v>
      </c>
      <c r="Y3580">
        <v>7</v>
      </c>
      <c r="Z3580">
        <v>7</v>
      </c>
      <c r="AA3580">
        <v>2021</v>
      </c>
      <c r="AB3580">
        <v>0</v>
      </c>
      <c r="AC3580" t="s">
        <v>8</v>
      </c>
      <c r="AD3580" t="s">
        <v>8</v>
      </c>
      <c r="AE3580">
        <v>2021</v>
      </c>
      <c r="AF3580">
        <v>2021</v>
      </c>
      <c r="AU3580"/>
    </row>
    <row r="3581" spans="1:47" x14ac:dyDescent="0.35">
      <c r="A3581" t="s">
        <v>130</v>
      </c>
      <c r="C3581" t="s">
        <v>149</v>
      </c>
      <c r="D3581" t="s">
        <v>150</v>
      </c>
      <c r="E3581" t="s">
        <v>121</v>
      </c>
      <c r="J3581" t="s">
        <v>68</v>
      </c>
      <c r="K3581" t="s">
        <v>185</v>
      </c>
      <c r="L3581" t="s">
        <v>122</v>
      </c>
      <c r="M3581" s="14">
        <v>44393</v>
      </c>
      <c r="N3581" s="14">
        <v>44404</v>
      </c>
      <c r="P3581">
        <v>68279.179999999993</v>
      </c>
      <c r="X3581" t="s">
        <v>119</v>
      </c>
      <c r="Y3581">
        <v>7</v>
      </c>
      <c r="Z3581">
        <v>7</v>
      </c>
      <c r="AA3581">
        <v>2021</v>
      </c>
      <c r="AB3581">
        <v>0</v>
      </c>
      <c r="AC3581" t="s">
        <v>8</v>
      </c>
      <c r="AD3581" t="s">
        <v>8</v>
      </c>
      <c r="AE3581">
        <v>2021</v>
      </c>
      <c r="AF3581">
        <v>2021</v>
      </c>
      <c r="AU3581"/>
    </row>
    <row r="3582" spans="1:47" x14ac:dyDescent="0.35">
      <c r="A3582" t="s">
        <v>148</v>
      </c>
      <c r="C3582" t="s">
        <v>149</v>
      </c>
      <c r="D3582" t="s">
        <v>150</v>
      </c>
      <c r="E3582" t="s">
        <v>121</v>
      </c>
      <c r="J3582" t="s">
        <v>6</v>
      </c>
      <c r="K3582" t="s">
        <v>185</v>
      </c>
      <c r="L3582" t="s">
        <v>122</v>
      </c>
      <c r="M3582" s="14">
        <v>44392</v>
      </c>
      <c r="N3582" s="14">
        <v>44404</v>
      </c>
      <c r="P3582">
        <v>148823.53</v>
      </c>
      <c r="X3582" t="s">
        <v>152</v>
      </c>
      <c r="Y3582">
        <v>7</v>
      </c>
      <c r="Z3582">
        <v>7</v>
      </c>
      <c r="AA3582">
        <v>2021</v>
      </c>
      <c r="AB3582">
        <v>0</v>
      </c>
      <c r="AC3582" t="s">
        <v>8</v>
      </c>
      <c r="AD3582" t="s">
        <v>8</v>
      </c>
      <c r="AE3582">
        <v>2021</v>
      </c>
      <c r="AF3582">
        <v>2021</v>
      </c>
      <c r="AU3582"/>
    </row>
    <row r="3583" spans="1:47" x14ac:dyDescent="0.35">
      <c r="A3583" t="s">
        <v>148</v>
      </c>
      <c r="C3583" t="s">
        <v>149</v>
      </c>
      <c r="D3583" t="s">
        <v>150</v>
      </c>
      <c r="E3583" t="s">
        <v>121</v>
      </c>
      <c r="J3583" t="s">
        <v>6</v>
      </c>
      <c r="K3583" t="s">
        <v>185</v>
      </c>
      <c r="L3583" t="s">
        <v>122</v>
      </c>
      <c r="M3583" s="14">
        <v>44392</v>
      </c>
      <c r="N3583" s="14">
        <v>44404</v>
      </c>
      <c r="P3583">
        <v>1004424.04</v>
      </c>
      <c r="X3583" t="s">
        <v>152</v>
      </c>
      <c r="Y3583">
        <v>7</v>
      </c>
      <c r="Z3583">
        <v>7</v>
      </c>
      <c r="AA3583">
        <v>2021</v>
      </c>
      <c r="AB3583">
        <v>0</v>
      </c>
      <c r="AC3583" t="s">
        <v>8</v>
      </c>
      <c r="AD3583" t="s">
        <v>8</v>
      </c>
      <c r="AE3583">
        <v>2021</v>
      </c>
      <c r="AF3583">
        <v>2021</v>
      </c>
      <c r="AU3583"/>
    </row>
    <row r="3584" spans="1:47" x14ac:dyDescent="0.35">
      <c r="A3584" t="s">
        <v>153</v>
      </c>
      <c r="C3584" t="s">
        <v>149</v>
      </c>
      <c r="D3584" t="s">
        <v>150</v>
      </c>
      <c r="E3584" t="s">
        <v>121</v>
      </c>
      <c r="I3584" t="s">
        <v>1</v>
      </c>
      <c r="J3584" t="s">
        <v>68</v>
      </c>
      <c r="K3584" t="s">
        <v>185</v>
      </c>
      <c r="L3584" t="s">
        <v>122</v>
      </c>
      <c r="M3584" s="14">
        <v>44393</v>
      </c>
      <c r="N3584" s="14">
        <v>44404</v>
      </c>
      <c r="P3584">
        <v>4866356.4000000004</v>
      </c>
      <c r="X3584" t="s">
        <v>154</v>
      </c>
      <c r="Y3584">
        <v>7</v>
      </c>
      <c r="Z3584">
        <v>7</v>
      </c>
      <c r="AA3584">
        <v>2021</v>
      </c>
      <c r="AB3584">
        <v>0</v>
      </c>
      <c r="AC3584" t="s">
        <v>8</v>
      </c>
      <c r="AD3584" t="s">
        <v>8</v>
      </c>
      <c r="AE3584">
        <v>2021</v>
      </c>
      <c r="AF3584">
        <v>2021</v>
      </c>
      <c r="AU3584"/>
    </row>
    <row r="3585" spans="1:47" x14ac:dyDescent="0.35">
      <c r="A3585" t="s">
        <v>148</v>
      </c>
      <c r="C3585" t="s">
        <v>149</v>
      </c>
      <c r="D3585" t="s">
        <v>150</v>
      </c>
      <c r="E3585" t="s">
        <v>121</v>
      </c>
      <c r="J3585" t="s">
        <v>68</v>
      </c>
      <c r="K3585" t="s">
        <v>185</v>
      </c>
      <c r="L3585" t="s">
        <v>122</v>
      </c>
      <c r="M3585" s="14">
        <v>44393</v>
      </c>
      <c r="N3585" s="14">
        <v>44404</v>
      </c>
      <c r="P3585">
        <v>2231262.65</v>
      </c>
      <c r="X3585" t="s">
        <v>152</v>
      </c>
      <c r="Y3585">
        <v>7</v>
      </c>
      <c r="Z3585">
        <v>7</v>
      </c>
      <c r="AA3585">
        <v>2021</v>
      </c>
      <c r="AB3585">
        <v>0</v>
      </c>
      <c r="AC3585" t="s">
        <v>8</v>
      </c>
      <c r="AD3585" t="s">
        <v>8</v>
      </c>
      <c r="AE3585">
        <v>2021</v>
      </c>
      <c r="AF3585">
        <v>2021</v>
      </c>
      <c r="AU3585"/>
    </row>
    <row r="3586" spans="1:47" x14ac:dyDescent="0.35">
      <c r="A3586" t="s">
        <v>125</v>
      </c>
      <c r="C3586" t="s">
        <v>149</v>
      </c>
      <c r="D3586" t="s">
        <v>150</v>
      </c>
      <c r="E3586" t="s">
        <v>121</v>
      </c>
      <c r="J3586" t="s">
        <v>6</v>
      </c>
      <c r="K3586" t="s">
        <v>185</v>
      </c>
      <c r="L3586" t="s">
        <v>122</v>
      </c>
      <c r="M3586" s="14">
        <v>44392</v>
      </c>
      <c r="N3586" s="14">
        <v>44404</v>
      </c>
      <c r="P3586">
        <v>236.24</v>
      </c>
      <c r="X3586" t="s">
        <v>124</v>
      </c>
      <c r="Y3586">
        <v>7</v>
      </c>
      <c r="Z3586">
        <v>7</v>
      </c>
      <c r="AA3586">
        <v>2021</v>
      </c>
      <c r="AB3586">
        <v>0</v>
      </c>
      <c r="AC3586" t="s">
        <v>8</v>
      </c>
      <c r="AD3586" t="s">
        <v>8</v>
      </c>
      <c r="AE3586">
        <v>2021</v>
      </c>
      <c r="AF3586">
        <v>2021</v>
      </c>
      <c r="AU3586"/>
    </row>
    <row r="3587" spans="1:47" x14ac:dyDescent="0.35">
      <c r="A3587" t="s">
        <v>123</v>
      </c>
      <c r="C3587" t="s">
        <v>149</v>
      </c>
      <c r="D3587" t="s">
        <v>150</v>
      </c>
      <c r="E3587" t="s">
        <v>121</v>
      </c>
      <c r="J3587" t="s">
        <v>6</v>
      </c>
      <c r="K3587" t="s">
        <v>185</v>
      </c>
      <c r="L3587" t="s">
        <v>122</v>
      </c>
      <c r="M3587" s="14">
        <v>44392</v>
      </c>
      <c r="N3587" s="14">
        <v>44404</v>
      </c>
      <c r="P3587">
        <v>857281.19</v>
      </c>
      <c r="X3587" t="s">
        <v>124</v>
      </c>
      <c r="Y3587">
        <v>7</v>
      </c>
      <c r="Z3587">
        <v>7</v>
      </c>
      <c r="AA3587">
        <v>2021</v>
      </c>
      <c r="AB3587">
        <v>0</v>
      </c>
      <c r="AC3587" t="s">
        <v>8</v>
      </c>
      <c r="AD3587" t="s">
        <v>8</v>
      </c>
      <c r="AE3587">
        <v>2021</v>
      </c>
      <c r="AF3587">
        <v>2021</v>
      </c>
      <c r="AU3587"/>
    </row>
    <row r="3588" spans="1:47" x14ac:dyDescent="0.35">
      <c r="A3588" t="s">
        <v>177</v>
      </c>
      <c r="C3588" t="s">
        <v>149</v>
      </c>
      <c r="D3588" t="s">
        <v>150</v>
      </c>
      <c r="E3588" t="s">
        <v>162</v>
      </c>
      <c r="K3588" t="s">
        <v>185</v>
      </c>
      <c r="L3588" t="s">
        <v>122</v>
      </c>
      <c r="M3588" s="14">
        <v>44404</v>
      </c>
      <c r="N3588" s="14">
        <v>44404</v>
      </c>
      <c r="P3588">
        <v>12062287.470000001</v>
      </c>
      <c r="X3588" t="s">
        <v>140</v>
      </c>
      <c r="Y3588">
        <v>7</v>
      </c>
      <c r="Z3588">
        <v>7</v>
      </c>
      <c r="AA3588">
        <v>2021</v>
      </c>
      <c r="AB3588">
        <v>0</v>
      </c>
      <c r="AC3588" t="s">
        <v>8</v>
      </c>
      <c r="AD3588" t="s">
        <v>8</v>
      </c>
      <c r="AE3588">
        <v>2021</v>
      </c>
      <c r="AF3588">
        <v>2021</v>
      </c>
      <c r="AU3588"/>
    </row>
    <row r="3589" spans="1:47" x14ac:dyDescent="0.35">
      <c r="A3589" t="s">
        <v>136</v>
      </c>
      <c r="C3589" t="s">
        <v>149</v>
      </c>
      <c r="D3589" t="s">
        <v>150</v>
      </c>
      <c r="E3589" t="s">
        <v>121</v>
      </c>
      <c r="J3589" t="s">
        <v>6</v>
      </c>
      <c r="K3589" t="s">
        <v>185</v>
      </c>
      <c r="L3589" t="s">
        <v>122</v>
      </c>
      <c r="M3589" s="14">
        <v>44392</v>
      </c>
      <c r="N3589" s="14">
        <v>44404</v>
      </c>
      <c r="P3589">
        <v>22.69</v>
      </c>
      <c r="X3589" t="s">
        <v>137</v>
      </c>
      <c r="Y3589">
        <v>7</v>
      </c>
      <c r="Z3589">
        <v>7</v>
      </c>
      <c r="AA3589">
        <v>2021</v>
      </c>
      <c r="AB3589">
        <v>0</v>
      </c>
      <c r="AC3589" t="s">
        <v>8</v>
      </c>
      <c r="AD3589" t="s">
        <v>8</v>
      </c>
      <c r="AE3589">
        <v>2021</v>
      </c>
      <c r="AF3589">
        <v>2021</v>
      </c>
      <c r="AU3589"/>
    </row>
    <row r="3590" spans="1:47" x14ac:dyDescent="0.35">
      <c r="A3590" t="s">
        <v>148</v>
      </c>
      <c r="C3590" t="s">
        <v>149</v>
      </c>
      <c r="D3590" t="s">
        <v>150</v>
      </c>
      <c r="E3590" t="s">
        <v>121</v>
      </c>
      <c r="J3590" t="s">
        <v>6</v>
      </c>
      <c r="K3590" t="s">
        <v>185</v>
      </c>
      <c r="L3590" t="s">
        <v>122</v>
      </c>
      <c r="M3590" s="14">
        <v>44392</v>
      </c>
      <c r="N3590" s="14">
        <v>44404</v>
      </c>
      <c r="P3590">
        <v>2362.15</v>
      </c>
      <c r="X3590" t="s">
        <v>152</v>
      </c>
      <c r="Y3590">
        <v>7</v>
      </c>
      <c r="Z3590">
        <v>7</v>
      </c>
      <c r="AA3590">
        <v>2021</v>
      </c>
      <c r="AB3590">
        <v>0</v>
      </c>
      <c r="AC3590" t="s">
        <v>8</v>
      </c>
      <c r="AD3590" t="s">
        <v>8</v>
      </c>
      <c r="AE3590">
        <v>2021</v>
      </c>
      <c r="AF3590">
        <v>2021</v>
      </c>
      <c r="AU3590"/>
    </row>
    <row r="3591" spans="1:47" x14ac:dyDescent="0.35">
      <c r="A3591" t="s">
        <v>160</v>
      </c>
      <c r="B3591" t="s">
        <v>35</v>
      </c>
      <c r="C3591" t="s">
        <v>149</v>
      </c>
      <c r="D3591" t="s">
        <v>159</v>
      </c>
      <c r="E3591" t="s">
        <v>162</v>
      </c>
      <c r="G3591" t="s">
        <v>1</v>
      </c>
      <c r="K3591" t="s">
        <v>185</v>
      </c>
      <c r="L3591" t="s">
        <v>122</v>
      </c>
      <c r="M3591" s="14">
        <v>44404</v>
      </c>
      <c r="N3591" s="14">
        <v>44404</v>
      </c>
      <c r="O3591">
        <v>0</v>
      </c>
      <c r="P3591">
        <v>7943.5</v>
      </c>
      <c r="R3591">
        <v>2110672000</v>
      </c>
      <c r="S3591">
        <v>161020000</v>
      </c>
      <c r="V3591" t="s">
        <v>160</v>
      </c>
      <c r="W3591" t="s">
        <v>194</v>
      </c>
      <c r="X3591" t="s">
        <v>161</v>
      </c>
      <c r="Y3591">
        <v>7</v>
      </c>
      <c r="Z3591">
        <v>7</v>
      </c>
      <c r="AA3591">
        <v>2021</v>
      </c>
      <c r="AB3591">
        <v>7943.5</v>
      </c>
      <c r="AC3591" t="s">
        <v>12</v>
      </c>
      <c r="AD3591" t="s">
        <v>72</v>
      </c>
      <c r="AE3591">
        <v>2021</v>
      </c>
      <c r="AF3591">
        <v>2021</v>
      </c>
      <c r="AU3591"/>
    </row>
    <row r="3592" spans="1:47" x14ac:dyDescent="0.35">
      <c r="A3592" t="s">
        <v>160</v>
      </c>
      <c r="B3592" t="s">
        <v>28</v>
      </c>
      <c r="C3592" t="s">
        <v>149</v>
      </c>
      <c r="D3592" t="s">
        <v>159</v>
      </c>
      <c r="E3592" t="s">
        <v>162</v>
      </c>
      <c r="G3592" t="s">
        <v>1</v>
      </c>
      <c r="K3592" t="s">
        <v>185</v>
      </c>
      <c r="L3592" t="s">
        <v>122</v>
      </c>
      <c r="M3592" s="14">
        <v>44404</v>
      </c>
      <c r="N3592" s="14">
        <v>44404</v>
      </c>
      <c r="O3592">
        <v>0</v>
      </c>
      <c r="P3592">
        <v>31.97</v>
      </c>
      <c r="R3592">
        <v>2110672000</v>
      </c>
      <c r="S3592">
        <v>161800000</v>
      </c>
      <c r="V3592" t="s">
        <v>160</v>
      </c>
      <c r="W3592" t="s">
        <v>197</v>
      </c>
      <c r="X3592" t="s">
        <v>161</v>
      </c>
      <c r="Y3592">
        <v>7</v>
      </c>
      <c r="Z3592">
        <v>7</v>
      </c>
      <c r="AA3592">
        <v>2021</v>
      </c>
      <c r="AB3592">
        <v>31.97</v>
      </c>
      <c r="AC3592" t="s">
        <v>12</v>
      </c>
      <c r="AD3592" t="s">
        <v>72</v>
      </c>
      <c r="AE3592">
        <v>2021</v>
      </c>
      <c r="AF3592">
        <v>2021</v>
      </c>
      <c r="AU3592"/>
    </row>
    <row r="3593" spans="1:47" x14ac:dyDescent="0.35">
      <c r="A3593" t="s">
        <v>130</v>
      </c>
      <c r="C3593" t="s">
        <v>149</v>
      </c>
      <c r="D3593" t="s">
        <v>150</v>
      </c>
      <c r="E3593" t="s">
        <v>121</v>
      </c>
      <c r="G3593" t="s">
        <v>1</v>
      </c>
      <c r="J3593" t="s">
        <v>6</v>
      </c>
      <c r="K3593" t="s">
        <v>185</v>
      </c>
      <c r="L3593" t="s">
        <v>122</v>
      </c>
      <c r="M3593" s="14">
        <v>44404</v>
      </c>
      <c r="N3593" s="14">
        <v>44404</v>
      </c>
      <c r="O3593">
        <v>0</v>
      </c>
      <c r="P3593">
        <v>95238.1</v>
      </c>
      <c r="R3593">
        <v>2221517110</v>
      </c>
      <c r="S3593">
        <v>161002000</v>
      </c>
      <c r="V3593" t="s">
        <v>130</v>
      </c>
      <c r="W3593" t="s">
        <v>202</v>
      </c>
      <c r="X3593" t="s">
        <v>119</v>
      </c>
      <c r="Y3593">
        <v>7</v>
      </c>
      <c r="Z3593">
        <v>7</v>
      </c>
      <c r="AA3593">
        <v>2021</v>
      </c>
      <c r="AB3593">
        <v>-95238.1</v>
      </c>
      <c r="AC3593" t="s">
        <v>12</v>
      </c>
      <c r="AD3593" t="s">
        <v>72</v>
      </c>
      <c r="AE3593">
        <v>2021</v>
      </c>
      <c r="AF3593">
        <v>2021</v>
      </c>
      <c r="AU3593"/>
    </row>
    <row r="3594" spans="1:47" x14ac:dyDescent="0.35">
      <c r="A3594" t="s">
        <v>160</v>
      </c>
      <c r="B3594" t="s">
        <v>35</v>
      </c>
      <c r="C3594" t="s">
        <v>149</v>
      </c>
      <c r="D3594" t="s">
        <v>159</v>
      </c>
      <c r="E3594" t="s">
        <v>162</v>
      </c>
      <c r="G3594" t="s">
        <v>1</v>
      </c>
      <c r="K3594" t="s">
        <v>185</v>
      </c>
      <c r="L3594" t="s">
        <v>122</v>
      </c>
      <c r="M3594" s="14">
        <v>44404</v>
      </c>
      <c r="N3594" s="14">
        <v>44404</v>
      </c>
      <c r="O3594">
        <v>0</v>
      </c>
      <c r="P3594">
        <v>5340.2</v>
      </c>
      <c r="R3594">
        <v>2110672000</v>
      </c>
      <c r="S3594">
        <v>161020000</v>
      </c>
      <c r="V3594" t="s">
        <v>160</v>
      </c>
      <c r="W3594" t="s">
        <v>194</v>
      </c>
      <c r="X3594" t="s">
        <v>161</v>
      </c>
      <c r="Y3594">
        <v>7</v>
      </c>
      <c r="Z3594">
        <v>7</v>
      </c>
      <c r="AA3594">
        <v>2021</v>
      </c>
      <c r="AB3594">
        <v>5340.2</v>
      </c>
      <c r="AC3594" t="s">
        <v>12</v>
      </c>
      <c r="AD3594" t="s">
        <v>72</v>
      </c>
      <c r="AE3594">
        <v>2021</v>
      </c>
      <c r="AF3594">
        <v>2021</v>
      </c>
      <c r="AU3594"/>
    </row>
    <row r="3595" spans="1:47" x14ac:dyDescent="0.35">
      <c r="A3595" t="s">
        <v>160</v>
      </c>
      <c r="B3595" t="s">
        <v>26</v>
      </c>
      <c r="C3595" t="s">
        <v>149</v>
      </c>
      <c r="D3595" t="s">
        <v>159</v>
      </c>
      <c r="E3595" t="s">
        <v>162</v>
      </c>
      <c r="G3595" t="s">
        <v>1</v>
      </c>
      <c r="K3595" t="s">
        <v>185</v>
      </c>
      <c r="L3595" t="s">
        <v>122</v>
      </c>
      <c r="M3595" s="14">
        <v>44405</v>
      </c>
      <c r="N3595" s="14">
        <v>44405</v>
      </c>
      <c r="O3595">
        <v>0</v>
      </c>
      <c r="P3595">
        <v>1137.1099999999999</v>
      </c>
      <c r="R3595">
        <v>2110672000</v>
      </c>
      <c r="S3595">
        <v>161018000</v>
      </c>
      <c r="V3595" t="s">
        <v>160</v>
      </c>
      <c r="W3595" t="s">
        <v>228</v>
      </c>
      <c r="X3595" t="s">
        <v>161</v>
      </c>
      <c r="Y3595">
        <v>7</v>
      </c>
      <c r="Z3595">
        <v>7</v>
      </c>
      <c r="AA3595">
        <v>2021</v>
      </c>
      <c r="AB3595">
        <v>1137.1099999999999</v>
      </c>
      <c r="AC3595" t="s">
        <v>12</v>
      </c>
      <c r="AD3595" t="s">
        <v>72</v>
      </c>
      <c r="AE3595">
        <v>2021</v>
      </c>
      <c r="AF3595">
        <v>2021</v>
      </c>
      <c r="AU3595"/>
    </row>
    <row r="3596" spans="1:47" x14ac:dyDescent="0.35">
      <c r="A3596" t="s">
        <v>160</v>
      </c>
      <c r="B3596" t="s">
        <v>25</v>
      </c>
      <c r="C3596" t="s">
        <v>149</v>
      </c>
      <c r="D3596" t="s">
        <v>159</v>
      </c>
      <c r="E3596" t="s">
        <v>162</v>
      </c>
      <c r="G3596" t="s">
        <v>1</v>
      </c>
      <c r="K3596" t="s">
        <v>185</v>
      </c>
      <c r="L3596" t="s">
        <v>122</v>
      </c>
      <c r="M3596" s="14">
        <v>44405</v>
      </c>
      <c r="N3596" s="14">
        <v>44405</v>
      </c>
      <c r="O3596">
        <v>0</v>
      </c>
      <c r="P3596">
        <v>93.7</v>
      </c>
      <c r="R3596">
        <v>2110672000</v>
      </c>
      <c r="S3596">
        <v>161600000</v>
      </c>
      <c r="V3596" t="s">
        <v>160</v>
      </c>
      <c r="W3596" t="s">
        <v>198</v>
      </c>
      <c r="X3596" t="s">
        <v>161</v>
      </c>
      <c r="Y3596">
        <v>7</v>
      </c>
      <c r="Z3596">
        <v>7</v>
      </c>
      <c r="AA3596">
        <v>2021</v>
      </c>
      <c r="AB3596">
        <v>93.7</v>
      </c>
      <c r="AC3596" t="s">
        <v>12</v>
      </c>
      <c r="AD3596" t="s">
        <v>72</v>
      </c>
      <c r="AE3596">
        <v>2021</v>
      </c>
      <c r="AF3596">
        <v>2021</v>
      </c>
      <c r="AU3596"/>
    </row>
    <row r="3597" spans="1:47" x14ac:dyDescent="0.35">
      <c r="A3597" t="s">
        <v>175</v>
      </c>
      <c r="B3597" t="s">
        <v>39</v>
      </c>
      <c r="C3597" t="s">
        <v>149</v>
      </c>
      <c r="D3597" t="s">
        <v>150</v>
      </c>
      <c r="E3597" t="s">
        <v>121</v>
      </c>
      <c r="G3597" t="s">
        <v>1</v>
      </c>
      <c r="H3597" t="s">
        <v>206</v>
      </c>
      <c r="K3597" t="s">
        <v>185</v>
      </c>
      <c r="L3597" t="s">
        <v>122</v>
      </c>
      <c r="M3597" s="14">
        <v>44405</v>
      </c>
      <c r="N3597" s="14">
        <v>44405</v>
      </c>
      <c r="O3597">
        <v>0</v>
      </c>
      <c r="P3597">
        <v>-2976.19</v>
      </c>
      <c r="R3597">
        <v>2221506000</v>
      </c>
      <c r="S3597">
        <v>161026000</v>
      </c>
      <c r="V3597" t="s">
        <v>175</v>
      </c>
      <c r="W3597" t="s">
        <v>216</v>
      </c>
      <c r="X3597" t="s">
        <v>119</v>
      </c>
      <c r="Y3597">
        <v>7</v>
      </c>
      <c r="Z3597">
        <v>7</v>
      </c>
      <c r="AA3597">
        <v>2021</v>
      </c>
      <c r="AB3597">
        <v>2976.19</v>
      </c>
      <c r="AC3597" t="s">
        <v>12</v>
      </c>
      <c r="AD3597" t="s">
        <v>12</v>
      </c>
      <c r="AE3597">
        <v>2021</v>
      </c>
      <c r="AF3597">
        <v>2021</v>
      </c>
      <c r="AU3597"/>
    </row>
    <row r="3598" spans="1:47" x14ac:dyDescent="0.35">
      <c r="A3598" t="s">
        <v>133</v>
      </c>
      <c r="B3598" t="s">
        <v>43</v>
      </c>
      <c r="C3598" t="s">
        <v>149</v>
      </c>
      <c r="D3598" t="s">
        <v>150</v>
      </c>
      <c r="E3598" t="s">
        <v>121</v>
      </c>
      <c r="G3598" t="s">
        <v>1</v>
      </c>
      <c r="H3598" t="s">
        <v>206</v>
      </c>
      <c r="K3598" t="s">
        <v>185</v>
      </c>
      <c r="L3598" t="s">
        <v>122</v>
      </c>
      <c r="M3598" s="14">
        <v>44405</v>
      </c>
      <c r="N3598" s="14">
        <v>44405</v>
      </c>
      <c r="O3598">
        <v>0</v>
      </c>
      <c r="P3598">
        <v>-1071.76</v>
      </c>
      <c r="R3598">
        <v>2220130000</v>
      </c>
      <c r="S3598">
        <v>161001000</v>
      </c>
      <c r="V3598" t="s">
        <v>133</v>
      </c>
      <c r="W3598" t="s">
        <v>195</v>
      </c>
      <c r="X3598" t="s">
        <v>134</v>
      </c>
      <c r="Y3598">
        <v>7</v>
      </c>
      <c r="Z3598">
        <v>7</v>
      </c>
      <c r="AA3598">
        <v>2021</v>
      </c>
      <c r="AB3598">
        <v>1071.76</v>
      </c>
      <c r="AC3598" t="s">
        <v>12</v>
      </c>
      <c r="AD3598" t="s">
        <v>250</v>
      </c>
      <c r="AE3598">
        <v>2021</v>
      </c>
      <c r="AF3598">
        <v>2021</v>
      </c>
      <c r="AU3598"/>
    </row>
    <row r="3599" spans="1:47" x14ac:dyDescent="0.35">
      <c r="A3599" t="s">
        <v>160</v>
      </c>
      <c r="B3599" t="s">
        <v>28</v>
      </c>
      <c r="C3599" t="s">
        <v>149</v>
      </c>
      <c r="D3599" t="s">
        <v>159</v>
      </c>
      <c r="E3599" t="s">
        <v>162</v>
      </c>
      <c r="G3599" t="s">
        <v>1</v>
      </c>
      <c r="K3599" t="s">
        <v>185</v>
      </c>
      <c r="L3599" t="s">
        <v>122</v>
      </c>
      <c r="M3599" s="14">
        <v>44405</v>
      </c>
      <c r="N3599" s="14">
        <v>44405</v>
      </c>
      <c r="O3599">
        <v>0</v>
      </c>
      <c r="P3599">
        <v>27.86</v>
      </c>
      <c r="R3599">
        <v>2110672000</v>
      </c>
      <c r="S3599">
        <v>161400000</v>
      </c>
      <c r="V3599" t="s">
        <v>160</v>
      </c>
      <c r="W3599" t="s">
        <v>211</v>
      </c>
      <c r="X3599" t="s">
        <v>161</v>
      </c>
      <c r="Y3599">
        <v>7</v>
      </c>
      <c r="Z3599">
        <v>7</v>
      </c>
      <c r="AA3599">
        <v>2021</v>
      </c>
      <c r="AB3599">
        <v>27.86</v>
      </c>
      <c r="AC3599" t="s">
        <v>12</v>
      </c>
      <c r="AD3599" t="s">
        <v>72</v>
      </c>
      <c r="AE3599">
        <v>2021</v>
      </c>
      <c r="AF3599">
        <v>2021</v>
      </c>
      <c r="AU3599"/>
    </row>
    <row r="3600" spans="1:47" x14ac:dyDescent="0.35">
      <c r="A3600" t="s">
        <v>160</v>
      </c>
      <c r="B3600" t="s">
        <v>26</v>
      </c>
      <c r="C3600" t="s">
        <v>149</v>
      </c>
      <c r="D3600" t="s">
        <v>159</v>
      </c>
      <c r="E3600" t="s">
        <v>162</v>
      </c>
      <c r="G3600" t="s">
        <v>1</v>
      </c>
      <c r="K3600" t="s">
        <v>185</v>
      </c>
      <c r="L3600" t="s">
        <v>122</v>
      </c>
      <c r="M3600" s="14">
        <v>44405</v>
      </c>
      <c r="N3600" s="14">
        <v>44405</v>
      </c>
      <c r="O3600">
        <v>0</v>
      </c>
      <c r="P3600">
        <v>427.98</v>
      </c>
      <c r="R3600">
        <v>2110672000</v>
      </c>
      <c r="S3600">
        <v>162000000</v>
      </c>
      <c r="V3600" t="s">
        <v>160</v>
      </c>
      <c r="W3600" t="s">
        <v>205</v>
      </c>
      <c r="X3600" t="s">
        <v>161</v>
      </c>
      <c r="Y3600">
        <v>7</v>
      </c>
      <c r="Z3600">
        <v>7</v>
      </c>
      <c r="AA3600">
        <v>2021</v>
      </c>
      <c r="AB3600">
        <v>427.98</v>
      </c>
      <c r="AC3600" t="s">
        <v>12</v>
      </c>
      <c r="AD3600" t="s">
        <v>72</v>
      </c>
      <c r="AE3600">
        <v>2021</v>
      </c>
      <c r="AF3600">
        <v>2021</v>
      </c>
      <c r="AU3600"/>
    </row>
    <row r="3601" spans="1:47" x14ac:dyDescent="0.35">
      <c r="A3601" t="s">
        <v>118</v>
      </c>
      <c r="B3601" t="s">
        <v>46</v>
      </c>
      <c r="C3601" t="s">
        <v>149</v>
      </c>
      <c r="D3601" t="s">
        <v>150</v>
      </c>
      <c r="E3601" t="s">
        <v>121</v>
      </c>
      <c r="G3601" t="s">
        <v>1</v>
      </c>
      <c r="H3601" t="s">
        <v>206</v>
      </c>
      <c r="K3601" t="s">
        <v>185</v>
      </c>
      <c r="L3601" t="s">
        <v>122</v>
      </c>
      <c r="M3601" s="14">
        <v>44405</v>
      </c>
      <c r="N3601" s="14">
        <v>44405</v>
      </c>
      <c r="O3601">
        <v>0</v>
      </c>
      <c r="P3601">
        <v>-3580.57</v>
      </c>
      <c r="R3601">
        <v>2221513000</v>
      </c>
      <c r="S3601">
        <v>161001000</v>
      </c>
      <c r="V3601" t="s">
        <v>118</v>
      </c>
      <c r="W3601" t="s">
        <v>195</v>
      </c>
      <c r="X3601" t="s">
        <v>119</v>
      </c>
      <c r="Y3601">
        <v>7</v>
      </c>
      <c r="Z3601">
        <v>7</v>
      </c>
      <c r="AA3601">
        <v>2021</v>
      </c>
      <c r="AB3601">
        <v>3580.57</v>
      </c>
      <c r="AC3601" t="s">
        <v>12</v>
      </c>
      <c r="AD3601" t="s">
        <v>12</v>
      </c>
      <c r="AE3601">
        <v>2021</v>
      </c>
      <c r="AF3601">
        <v>2021</v>
      </c>
      <c r="AU3601"/>
    </row>
    <row r="3602" spans="1:47" x14ac:dyDescent="0.35">
      <c r="A3602" t="s">
        <v>188</v>
      </c>
      <c r="B3602" t="s">
        <v>31</v>
      </c>
      <c r="C3602" t="s">
        <v>149</v>
      </c>
      <c r="D3602" t="s">
        <v>159</v>
      </c>
      <c r="E3602" t="s">
        <v>162</v>
      </c>
      <c r="G3602" t="s">
        <v>1</v>
      </c>
      <c r="K3602" t="s">
        <v>185</v>
      </c>
      <c r="L3602" t="s">
        <v>122</v>
      </c>
      <c r="M3602" s="14">
        <v>44405</v>
      </c>
      <c r="N3602" s="14">
        <v>44405</v>
      </c>
      <c r="O3602">
        <v>0</v>
      </c>
      <c r="P3602">
        <v>15294.08</v>
      </c>
      <c r="R3602">
        <v>2111070000</v>
      </c>
      <c r="S3602">
        <v>161020000</v>
      </c>
      <c r="V3602" t="s">
        <v>188</v>
      </c>
      <c r="W3602" t="s">
        <v>194</v>
      </c>
      <c r="X3602" t="s">
        <v>190</v>
      </c>
      <c r="Y3602">
        <v>7</v>
      </c>
      <c r="Z3602">
        <v>7</v>
      </c>
      <c r="AA3602">
        <v>2021</v>
      </c>
      <c r="AB3602">
        <v>15294.08</v>
      </c>
      <c r="AC3602" t="s">
        <v>12</v>
      </c>
      <c r="AD3602" t="s">
        <v>72</v>
      </c>
      <c r="AE3602">
        <v>2021</v>
      </c>
      <c r="AF3602">
        <v>2021</v>
      </c>
      <c r="AU3602"/>
    </row>
    <row r="3603" spans="1:47" x14ac:dyDescent="0.35">
      <c r="A3603" t="s">
        <v>160</v>
      </c>
      <c r="B3603" t="s">
        <v>25</v>
      </c>
      <c r="C3603" t="s">
        <v>149</v>
      </c>
      <c r="D3603" t="s">
        <v>159</v>
      </c>
      <c r="E3603" t="s">
        <v>162</v>
      </c>
      <c r="G3603" t="s">
        <v>1</v>
      </c>
      <c r="K3603" t="s">
        <v>185</v>
      </c>
      <c r="L3603" t="s">
        <v>122</v>
      </c>
      <c r="M3603" s="14">
        <v>44405</v>
      </c>
      <c r="N3603" s="14">
        <v>44405</v>
      </c>
      <c r="O3603">
        <v>0</v>
      </c>
      <c r="P3603">
        <v>195.84</v>
      </c>
      <c r="R3603">
        <v>2110672000</v>
      </c>
      <c r="S3603">
        <v>161300000</v>
      </c>
      <c r="V3603" t="s">
        <v>160</v>
      </c>
      <c r="W3603" t="s">
        <v>192</v>
      </c>
      <c r="X3603" t="s">
        <v>161</v>
      </c>
      <c r="Y3603">
        <v>7</v>
      </c>
      <c r="Z3603">
        <v>7</v>
      </c>
      <c r="AA3603">
        <v>2021</v>
      </c>
      <c r="AB3603">
        <v>195.84</v>
      </c>
      <c r="AC3603" t="s">
        <v>12</v>
      </c>
      <c r="AD3603" t="s">
        <v>72</v>
      </c>
      <c r="AE3603">
        <v>2021</v>
      </c>
      <c r="AF3603">
        <v>2021</v>
      </c>
      <c r="AU3603"/>
    </row>
    <row r="3604" spans="1:47" x14ac:dyDescent="0.35">
      <c r="A3604" t="s">
        <v>193</v>
      </c>
      <c r="B3604" t="s">
        <v>29</v>
      </c>
      <c r="C3604" t="s">
        <v>149</v>
      </c>
      <c r="D3604" t="s">
        <v>159</v>
      </c>
      <c r="E3604" t="s">
        <v>162</v>
      </c>
      <c r="G3604" t="s">
        <v>1</v>
      </c>
      <c r="K3604" t="s">
        <v>185</v>
      </c>
      <c r="L3604" t="s">
        <v>122</v>
      </c>
      <c r="M3604" s="14">
        <v>44405</v>
      </c>
      <c r="N3604" s="14">
        <v>44405</v>
      </c>
      <c r="O3604">
        <v>0</v>
      </c>
      <c r="P3604">
        <v>59.52</v>
      </c>
      <c r="R3604">
        <v>2110700000</v>
      </c>
      <c r="S3604">
        <v>161800000</v>
      </c>
      <c r="V3604" t="s">
        <v>193</v>
      </c>
      <c r="W3604" t="s">
        <v>197</v>
      </c>
      <c r="X3604" t="s">
        <v>161</v>
      </c>
      <c r="Y3604">
        <v>7</v>
      </c>
      <c r="Z3604">
        <v>7</v>
      </c>
      <c r="AA3604">
        <v>2021</v>
      </c>
      <c r="AB3604">
        <v>59.52</v>
      </c>
      <c r="AC3604" t="s">
        <v>12</v>
      </c>
      <c r="AD3604" t="s">
        <v>72</v>
      </c>
      <c r="AE3604">
        <v>2021</v>
      </c>
      <c r="AF3604">
        <v>2021</v>
      </c>
      <c r="AU3604"/>
    </row>
    <row r="3605" spans="1:47" x14ac:dyDescent="0.35">
      <c r="A3605" t="s">
        <v>138</v>
      </c>
      <c r="C3605" t="s">
        <v>149</v>
      </c>
      <c r="D3605" t="s">
        <v>150</v>
      </c>
      <c r="E3605" t="s">
        <v>121</v>
      </c>
      <c r="K3605" t="s">
        <v>185</v>
      </c>
      <c r="L3605" t="s">
        <v>122</v>
      </c>
      <c r="M3605" s="14">
        <v>44405</v>
      </c>
      <c r="N3605" s="14">
        <v>44405</v>
      </c>
      <c r="O3605">
        <v>0</v>
      </c>
      <c r="P3605">
        <v>37261.9</v>
      </c>
      <c r="R3605">
        <v>2220200000</v>
      </c>
      <c r="S3605">
        <v>161002000</v>
      </c>
      <c r="V3605" t="s">
        <v>138</v>
      </c>
      <c r="W3605" t="s">
        <v>202</v>
      </c>
      <c r="X3605" t="s">
        <v>139</v>
      </c>
      <c r="Y3605">
        <v>7</v>
      </c>
      <c r="Z3605">
        <v>7</v>
      </c>
      <c r="AA3605">
        <v>2021</v>
      </c>
      <c r="AB3605">
        <v>-37261.9</v>
      </c>
      <c r="AC3605" t="s">
        <v>12</v>
      </c>
      <c r="AD3605" t="s">
        <v>72</v>
      </c>
      <c r="AE3605">
        <v>2021</v>
      </c>
      <c r="AF3605">
        <v>2021</v>
      </c>
      <c r="AU3605"/>
    </row>
    <row r="3606" spans="1:47" x14ac:dyDescent="0.35">
      <c r="A3606" t="s">
        <v>133</v>
      </c>
      <c r="B3606" t="s">
        <v>41</v>
      </c>
      <c r="C3606" t="s">
        <v>149</v>
      </c>
      <c r="D3606" t="s">
        <v>150</v>
      </c>
      <c r="E3606" t="s">
        <v>121</v>
      </c>
      <c r="G3606" t="s">
        <v>1</v>
      </c>
      <c r="H3606" t="s">
        <v>206</v>
      </c>
      <c r="K3606" t="s">
        <v>185</v>
      </c>
      <c r="L3606" t="s">
        <v>122</v>
      </c>
      <c r="M3606" s="14">
        <v>44405</v>
      </c>
      <c r="N3606" s="14">
        <v>44405</v>
      </c>
      <c r="O3606">
        <v>0</v>
      </c>
      <c r="P3606">
        <v>-2565004.77</v>
      </c>
      <c r="R3606">
        <v>2220110000</v>
      </c>
      <c r="S3606">
        <v>161001000</v>
      </c>
      <c r="V3606" t="s">
        <v>133</v>
      </c>
      <c r="W3606" t="s">
        <v>195</v>
      </c>
      <c r="X3606" t="s">
        <v>134</v>
      </c>
      <c r="Y3606">
        <v>7</v>
      </c>
      <c r="Z3606">
        <v>7</v>
      </c>
      <c r="AA3606">
        <v>2021</v>
      </c>
      <c r="AB3606">
        <v>2565004.77</v>
      </c>
      <c r="AC3606" t="s">
        <v>12</v>
      </c>
      <c r="AD3606" t="s">
        <v>250</v>
      </c>
      <c r="AE3606">
        <v>2021</v>
      </c>
      <c r="AF3606">
        <v>2021</v>
      </c>
      <c r="AU3606"/>
    </row>
    <row r="3607" spans="1:47" x14ac:dyDescent="0.35">
      <c r="A3607" t="s">
        <v>128</v>
      </c>
      <c r="C3607" t="s">
        <v>149</v>
      </c>
      <c r="D3607" t="s">
        <v>150</v>
      </c>
      <c r="E3607" t="s">
        <v>121</v>
      </c>
      <c r="J3607" t="s">
        <v>6</v>
      </c>
      <c r="K3607" t="s">
        <v>185</v>
      </c>
      <c r="L3607" t="s">
        <v>122</v>
      </c>
      <c r="M3607" s="14">
        <v>44392</v>
      </c>
      <c r="N3607" s="14">
        <v>44405</v>
      </c>
      <c r="P3607">
        <v>220224.09</v>
      </c>
      <c r="X3607" t="s">
        <v>119</v>
      </c>
      <c r="Y3607">
        <v>7</v>
      </c>
      <c r="Z3607">
        <v>7</v>
      </c>
      <c r="AA3607">
        <v>2021</v>
      </c>
      <c r="AB3607">
        <v>0</v>
      </c>
      <c r="AC3607" t="s">
        <v>8</v>
      </c>
      <c r="AD3607" t="s">
        <v>8</v>
      </c>
      <c r="AE3607">
        <v>2021</v>
      </c>
      <c r="AF3607">
        <v>2021</v>
      </c>
      <c r="AU3607"/>
    </row>
    <row r="3608" spans="1:47" x14ac:dyDescent="0.35">
      <c r="A3608" t="s">
        <v>126</v>
      </c>
      <c r="C3608" t="s">
        <v>149</v>
      </c>
      <c r="D3608" t="s">
        <v>150</v>
      </c>
      <c r="E3608" t="s">
        <v>162</v>
      </c>
      <c r="K3608" t="s">
        <v>185</v>
      </c>
      <c r="L3608" t="s">
        <v>122</v>
      </c>
      <c r="M3608" s="14">
        <v>44405</v>
      </c>
      <c r="N3608" s="14">
        <v>44405</v>
      </c>
      <c r="P3608">
        <v>529.05999999999995</v>
      </c>
      <c r="X3608" t="s">
        <v>127</v>
      </c>
      <c r="Y3608">
        <v>7</v>
      </c>
      <c r="Z3608">
        <v>7</v>
      </c>
      <c r="AA3608">
        <v>2021</v>
      </c>
      <c r="AB3608">
        <v>0</v>
      </c>
      <c r="AC3608" t="s">
        <v>8</v>
      </c>
      <c r="AD3608" t="s">
        <v>8</v>
      </c>
      <c r="AE3608">
        <v>2021</v>
      </c>
      <c r="AF3608">
        <v>2021</v>
      </c>
      <c r="AU3608"/>
    </row>
    <row r="3609" spans="1:47" x14ac:dyDescent="0.35">
      <c r="A3609" t="s">
        <v>125</v>
      </c>
      <c r="C3609" t="s">
        <v>149</v>
      </c>
      <c r="D3609" t="s">
        <v>150</v>
      </c>
      <c r="E3609" t="s">
        <v>121</v>
      </c>
      <c r="J3609" t="s">
        <v>68</v>
      </c>
      <c r="K3609" t="s">
        <v>185</v>
      </c>
      <c r="L3609" t="s">
        <v>122</v>
      </c>
      <c r="M3609" s="14">
        <v>44378</v>
      </c>
      <c r="N3609" s="14">
        <v>44405</v>
      </c>
      <c r="P3609">
        <v>3551.99</v>
      </c>
      <c r="X3609" t="s">
        <v>124</v>
      </c>
      <c r="Y3609">
        <v>7</v>
      </c>
      <c r="Z3609">
        <v>7</v>
      </c>
      <c r="AA3609">
        <v>2021</v>
      </c>
      <c r="AB3609">
        <v>0</v>
      </c>
      <c r="AC3609" t="s">
        <v>8</v>
      </c>
      <c r="AD3609" t="s">
        <v>8</v>
      </c>
      <c r="AE3609">
        <v>2021</v>
      </c>
      <c r="AF3609">
        <v>2021</v>
      </c>
      <c r="AU3609"/>
    </row>
    <row r="3610" spans="1:47" x14ac:dyDescent="0.35">
      <c r="A3610" t="s">
        <v>145</v>
      </c>
      <c r="C3610" t="s">
        <v>149</v>
      </c>
      <c r="D3610" t="s">
        <v>150</v>
      </c>
      <c r="E3610" t="s">
        <v>162</v>
      </c>
      <c r="K3610" t="s">
        <v>185</v>
      </c>
      <c r="L3610" t="s">
        <v>122</v>
      </c>
      <c r="M3610" s="14">
        <v>44405</v>
      </c>
      <c r="N3610" s="14">
        <v>44405</v>
      </c>
      <c r="P3610">
        <v>223967.72</v>
      </c>
      <c r="X3610" t="s">
        <v>144</v>
      </c>
      <c r="Y3610">
        <v>7</v>
      </c>
      <c r="Z3610">
        <v>7</v>
      </c>
      <c r="AA3610">
        <v>2021</v>
      </c>
      <c r="AB3610">
        <v>0</v>
      </c>
      <c r="AC3610" t="s">
        <v>8</v>
      </c>
      <c r="AD3610" t="s">
        <v>8</v>
      </c>
      <c r="AE3610">
        <v>2021</v>
      </c>
      <c r="AF3610">
        <v>2021</v>
      </c>
      <c r="AU3610"/>
    </row>
    <row r="3611" spans="1:47" x14ac:dyDescent="0.35">
      <c r="A3611" t="s">
        <v>123</v>
      </c>
      <c r="C3611" t="s">
        <v>149</v>
      </c>
      <c r="D3611" t="s">
        <v>159</v>
      </c>
      <c r="E3611" t="s">
        <v>121</v>
      </c>
      <c r="J3611" t="s">
        <v>68</v>
      </c>
      <c r="K3611" t="s">
        <v>185</v>
      </c>
      <c r="L3611" t="s">
        <v>122</v>
      </c>
      <c r="M3611" s="14">
        <v>44392</v>
      </c>
      <c r="N3611" s="14">
        <v>44405</v>
      </c>
      <c r="P3611">
        <v>529.05999999999995</v>
      </c>
      <c r="X3611" t="s">
        <v>124</v>
      </c>
      <c r="Y3611">
        <v>7</v>
      </c>
      <c r="Z3611">
        <v>7</v>
      </c>
      <c r="AA3611">
        <v>2021</v>
      </c>
      <c r="AB3611">
        <v>0</v>
      </c>
      <c r="AC3611" t="s">
        <v>8</v>
      </c>
      <c r="AD3611" t="s">
        <v>8</v>
      </c>
      <c r="AE3611">
        <v>2021</v>
      </c>
      <c r="AF3611">
        <v>2021</v>
      </c>
      <c r="AU3611"/>
    </row>
    <row r="3612" spans="1:47" x14ac:dyDescent="0.35">
      <c r="A3612" t="s">
        <v>165</v>
      </c>
      <c r="C3612" t="s">
        <v>149</v>
      </c>
      <c r="D3612" t="s">
        <v>150</v>
      </c>
      <c r="E3612" t="s">
        <v>121</v>
      </c>
      <c r="J3612" t="s">
        <v>68</v>
      </c>
      <c r="K3612" t="s">
        <v>185</v>
      </c>
      <c r="L3612" t="s">
        <v>122</v>
      </c>
      <c r="M3612" s="14">
        <v>44396</v>
      </c>
      <c r="N3612" s="14">
        <v>44405</v>
      </c>
      <c r="P3612">
        <v>191.64</v>
      </c>
      <c r="X3612" t="s">
        <v>124</v>
      </c>
      <c r="Y3612">
        <v>7</v>
      </c>
      <c r="Z3612">
        <v>7</v>
      </c>
      <c r="AA3612">
        <v>2021</v>
      </c>
      <c r="AB3612">
        <v>0</v>
      </c>
      <c r="AC3612" t="s">
        <v>8</v>
      </c>
      <c r="AD3612" t="s">
        <v>8</v>
      </c>
      <c r="AE3612">
        <v>2021</v>
      </c>
      <c r="AF3612">
        <v>2021</v>
      </c>
      <c r="AU3612"/>
    </row>
    <row r="3613" spans="1:47" x14ac:dyDescent="0.35">
      <c r="A3613" t="s">
        <v>123</v>
      </c>
      <c r="C3613" t="s">
        <v>149</v>
      </c>
      <c r="D3613" t="s">
        <v>150</v>
      </c>
      <c r="E3613" t="s">
        <v>121</v>
      </c>
      <c r="G3613" t="s">
        <v>1</v>
      </c>
      <c r="J3613" t="s">
        <v>68</v>
      </c>
      <c r="K3613" t="s">
        <v>185</v>
      </c>
      <c r="L3613" t="s">
        <v>122</v>
      </c>
      <c r="M3613" s="14">
        <v>44405</v>
      </c>
      <c r="N3613" s="14">
        <v>44405</v>
      </c>
      <c r="O3613">
        <v>0</v>
      </c>
      <c r="P3613">
        <v>37261.9</v>
      </c>
      <c r="R3613">
        <v>2220913000</v>
      </c>
      <c r="S3613">
        <v>161002000</v>
      </c>
      <c r="V3613" t="s">
        <v>123</v>
      </c>
      <c r="W3613" t="s">
        <v>202</v>
      </c>
      <c r="X3613" t="s">
        <v>124</v>
      </c>
      <c r="Y3613">
        <v>7</v>
      </c>
      <c r="Z3613">
        <v>7</v>
      </c>
      <c r="AA3613">
        <v>2021</v>
      </c>
      <c r="AB3613">
        <v>-37261.9</v>
      </c>
      <c r="AC3613" t="s">
        <v>12</v>
      </c>
      <c r="AD3613" t="s">
        <v>72</v>
      </c>
      <c r="AE3613">
        <v>2021</v>
      </c>
      <c r="AF3613">
        <v>2021</v>
      </c>
      <c r="AU3613"/>
    </row>
    <row r="3614" spans="1:47" x14ac:dyDescent="0.35">
      <c r="A3614" t="s">
        <v>160</v>
      </c>
      <c r="B3614" t="s">
        <v>28</v>
      </c>
      <c r="C3614" t="s">
        <v>149</v>
      </c>
      <c r="D3614" t="s">
        <v>159</v>
      </c>
      <c r="E3614" t="s">
        <v>162</v>
      </c>
      <c r="G3614" t="s">
        <v>1</v>
      </c>
      <c r="K3614" t="s">
        <v>185</v>
      </c>
      <c r="L3614" t="s">
        <v>122</v>
      </c>
      <c r="M3614" s="14">
        <v>44405</v>
      </c>
      <c r="N3614" s="14">
        <v>44405</v>
      </c>
      <c r="O3614">
        <v>0</v>
      </c>
      <c r="P3614">
        <v>28.9</v>
      </c>
      <c r="R3614">
        <v>2110672000</v>
      </c>
      <c r="S3614">
        <v>161400000</v>
      </c>
      <c r="V3614" t="s">
        <v>160</v>
      </c>
      <c r="W3614" t="s">
        <v>211</v>
      </c>
      <c r="X3614" t="s">
        <v>161</v>
      </c>
      <c r="Y3614">
        <v>7</v>
      </c>
      <c r="Z3614">
        <v>7</v>
      </c>
      <c r="AA3614">
        <v>2021</v>
      </c>
      <c r="AB3614">
        <v>28.9</v>
      </c>
      <c r="AC3614" t="s">
        <v>12</v>
      </c>
      <c r="AD3614" t="s">
        <v>72</v>
      </c>
      <c r="AE3614">
        <v>2021</v>
      </c>
      <c r="AF3614">
        <v>2021</v>
      </c>
      <c r="AU3614"/>
    </row>
    <row r="3615" spans="1:47" x14ac:dyDescent="0.35">
      <c r="A3615" t="s">
        <v>160</v>
      </c>
      <c r="B3615" t="s">
        <v>28</v>
      </c>
      <c r="C3615" t="s">
        <v>149</v>
      </c>
      <c r="D3615" t="s">
        <v>159</v>
      </c>
      <c r="E3615" t="s">
        <v>162</v>
      </c>
      <c r="G3615" t="s">
        <v>1</v>
      </c>
      <c r="K3615" t="s">
        <v>185</v>
      </c>
      <c r="L3615" t="s">
        <v>122</v>
      </c>
      <c r="M3615" s="14">
        <v>44405</v>
      </c>
      <c r="N3615" s="14">
        <v>44405</v>
      </c>
      <c r="O3615">
        <v>0</v>
      </c>
      <c r="P3615">
        <v>24.36</v>
      </c>
      <c r="R3615">
        <v>2110672000</v>
      </c>
      <c r="S3615">
        <v>161400000</v>
      </c>
      <c r="V3615" t="s">
        <v>160</v>
      </c>
      <c r="W3615" t="s">
        <v>211</v>
      </c>
      <c r="X3615" t="s">
        <v>161</v>
      </c>
      <c r="Y3615">
        <v>7</v>
      </c>
      <c r="Z3615">
        <v>7</v>
      </c>
      <c r="AA3615">
        <v>2021</v>
      </c>
      <c r="AB3615">
        <v>24.36</v>
      </c>
      <c r="AC3615" t="s">
        <v>12</v>
      </c>
      <c r="AD3615" t="s">
        <v>72</v>
      </c>
      <c r="AE3615">
        <v>2021</v>
      </c>
      <c r="AF3615">
        <v>2021</v>
      </c>
      <c r="AU3615"/>
    </row>
    <row r="3616" spans="1:47" x14ac:dyDescent="0.35">
      <c r="A3616" t="s">
        <v>160</v>
      </c>
      <c r="B3616" t="s">
        <v>28</v>
      </c>
      <c r="C3616" t="s">
        <v>149</v>
      </c>
      <c r="D3616" t="s">
        <v>159</v>
      </c>
      <c r="E3616" t="s">
        <v>162</v>
      </c>
      <c r="G3616" t="s">
        <v>1</v>
      </c>
      <c r="K3616" t="s">
        <v>185</v>
      </c>
      <c r="L3616" t="s">
        <v>122</v>
      </c>
      <c r="M3616" s="14">
        <v>44405</v>
      </c>
      <c r="N3616" s="14">
        <v>44405</v>
      </c>
      <c r="O3616">
        <v>0</v>
      </c>
      <c r="P3616">
        <v>35.71</v>
      </c>
      <c r="R3616">
        <v>2110672000</v>
      </c>
      <c r="S3616">
        <v>161400000</v>
      </c>
      <c r="V3616" t="s">
        <v>160</v>
      </c>
      <c r="W3616" t="s">
        <v>211</v>
      </c>
      <c r="X3616" t="s">
        <v>161</v>
      </c>
      <c r="Y3616">
        <v>7</v>
      </c>
      <c r="Z3616">
        <v>7</v>
      </c>
      <c r="AA3616">
        <v>2021</v>
      </c>
      <c r="AB3616">
        <v>35.71</v>
      </c>
      <c r="AC3616" t="s">
        <v>12</v>
      </c>
      <c r="AD3616" t="s">
        <v>72</v>
      </c>
      <c r="AE3616">
        <v>2021</v>
      </c>
      <c r="AF3616">
        <v>2021</v>
      </c>
      <c r="AU3616"/>
    </row>
    <row r="3617" spans="1:47" x14ac:dyDescent="0.35">
      <c r="A3617" t="s">
        <v>160</v>
      </c>
      <c r="B3617" t="s">
        <v>28</v>
      </c>
      <c r="C3617" t="s">
        <v>149</v>
      </c>
      <c r="D3617" t="s">
        <v>159</v>
      </c>
      <c r="E3617" t="s">
        <v>162</v>
      </c>
      <c r="G3617" t="s">
        <v>1</v>
      </c>
      <c r="K3617" t="s">
        <v>185</v>
      </c>
      <c r="L3617" t="s">
        <v>122</v>
      </c>
      <c r="M3617" s="14">
        <v>44405</v>
      </c>
      <c r="N3617" s="14">
        <v>44405</v>
      </c>
      <c r="O3617">
        <v>0</v>
      </c>
      <c r="P3617">
        <v>47.07</v>
      </c>
      <c r="R3617">
        <v>2110672000</v>
      </c>
      <c r="S3617">
        <v>161400000</v>
      </c>
      <c r="V3617" t="s">
        <v>160</v>
      </c>
      <c r="W3617" t="s">
        <v>211</v>
      </c>
      <c r="X3617" t="s">
        <v>161</v>
      </c>
      <c r="Y3617">
        <v>7</v>
      </c>
      <c r="Z3617">
        <v>7</v>
      </c>
      <c r="AA3617">
        <v>2021</v>
      </c>
      <c r="AB3617">
        <v>47.07</v>
      </c>
      <c r="AC3617" t="s">
        <v>12</v>
      </c>
      <c r="AD3617" t="s">
        <v>72</v>
      </c>
      <c r="AE3617">
        <v>2021</v>
      </c>
      <c r="AF3617">
        <v>2021</v>
      </c>
      <c r="AU3617"/>
    </row>
    <row r="3618" spans="1:47" x14ac:dyDescent="0.35">
      <c r="A3618" t="s">
        <v>160</v>
      </c>
      <c r="B3618" t="s">
        <v>35</v>
      </c>
      <c r="C3618" t="s">
        <v>149</v>
      </c>
      <c r="D3618" t="s">
        <v>159</v>
      </c>
      <c r="E3618" t="s">
        <v>162</v>
      </c>
      <c r="G3618" t="s">
        <v>1</v>
      </c>
      <c r="K3618" t="s">
        <v>185</v>
      </c>
      <c r="L3618" t="s">
        <v>122</v>
      </c>
      <c r="M3618" s="14">
        <v>44405</v>
      </c>
      <c r="N3618" s="14">
        <v>44405</v>
      </c>
      <c r="O3618">
        <v>0</v>
      </c>
      <c r="P3618">
        <v>636.07000000000005</v>
      </c>
      <c r="R3618">
        <v>2110672000</v>
      </c>
      <c r="S3618">
        <v>161020000</v>
      </c>
      <c r="V3618" t="s">
        <v>160</v>
      </c>
      <c r="W3618" t="s">
        <v>194</v>
      </c>
      <c r="X3618" t="s">
        <v>161</v>
      </c>
      <c r="Y3618">
        <v>7</v>
      </c>
      <c r="Z3618">
        <v>7</v>
      </c>
      <c r="AA3618">
        <v>2021</v>
      </c>
      <c r="AB3618">
        <v>636.07000000000005</v>
      </c>
      <c r="AC3618" t="s">
        <v>12</v>
      </c>
      <c r="AD3618" t="s">
        <v>72</v>
      </c>
      <c r="AE3618">
        <v>2021</v>
      </c>
      <c r="AF3618">
        <v>2021</v>
      </c>
      <c r="AU3618"/>
    </row>
    <row r="3619" spans="1:47" x14ac:dyDescent="0.35">
      <c r="A3619" t="s">
        <v>160</v>
      </c>
      <c r="B3619" t="s">
        <v>28</v>
      </c>
      <c r="C3619" t="s">
        <v>149</v>
      </c>
      <c r="D3619" t="s">
        <v>159</v>
      </c>
      <c r="E3619" t="s">
        <v>162</v>
      </c>
      <c r="G3619" t="s">
        <v>1</v>
      </c>
      <c r="K3619" t="s">
        <v>185</v>
      </c>
      <c r="L3619" t="s">
        <v>122</v>
      </c>
      <c r="M3619" s="14">
        <v>44405</v>
      </c>
      <c r="N3619" s="14">
        <v>44405</v>
      </c>
      <c r="O3619">
        <v>0</v>
      </c>
      <c r="P3619">
        <v>20.02</v>
      </c>
      <c r="R3619">
        <v>2110672000</v>
      </c>
      <c r="S3619">
        <v>161400000</v>
      </c>
      <c r="V3619" t="s">
        <v>160</v>
      </c>
      <c r="W3619" t="s">
        <v>211</v>
      </c>
      <c r="X3619" t="s">
        <v>161</v>
      </c>
      <c r="Y3619">
        <v>7</v>
      </c>
      <c r="Z3619">
        <v>7</v>
      </c>
      <c r="AA3619">
        <v>2021</v>
      </c>
      <c r="AB3619">
        <v>20.02</v>
      </c>
      <c r="AC3619" t="s">
        <v>12</v>
      </c>
      <c r="AD3619" t="s">
        <v>72</v>
      </c>
      <c r="AE3619">
        <v>2021</v>
      </c>
      <c r="AF3619">
        <v>2021</v>
      </c>
      <c r="AU3619"/>
    </row>
    <row r="3620" spans="1:47" x14ac:dyDescent="0.35">
      <c r="A3620" t="s">
        <v>155</v>
      </c>
      <c r="B3620" t="s">
        <v>32</v>
      </c>
      <c r="C3620" t="s">
        <v>149</v>
      </c>
      <c r="D3620" t="s">
        <v>150</v>
      </c>
      <c r="E3620" t="s">
        <v>121</v>
      </c>
      <c r="G3620" t="s">
        <v>1</v>
      </c>
      <c r="H3620" t="s">
        <v>206</v>
      </c>
      <c r="K3620" t="s">
        <v>185</v>
      </c>
      <c r="L3620" t="s">
        <v>122</v>
      </c>
      <c r="M3620" s="14">
        <v>44405</v>
      </c>
      <c r="N3620" s="14">
        <v>44405</v>
      </c>
      <c r="O3620">
        <v>0</v>
      </c>
      <c r="P3620">
        <v>-11904.76</v>
      </c>
      <c r="R3620">
        <v>2220610000</v>
      </c>
      <c r="S3620">
        <v>161012000</v>
      </c>
      <c r="V3620" t="s">
        <v>155</v>
      </c>
      <c r="W3620" t="s">
        <v>213</v>
      </c>
      <c r="X3620" t="s">
        <v>156</v>
      </c>
      <c r="Y3620">
        <v>7</v>
      </c>
      <c r="Z3620">
        <v>7</v>
      </c>
      <c r="AA3620">
        <v>2021</v>
      </c>
      <c r="AB3620">
        <v>11904.76</v>
      </c>
      <c r="AC3620" t="s">
        <v>12</v>
      </c>
      <c r="AD3620" t="s">
        <v>12</v>
      </c>
      <c r="AE3620">
        <v>2021</v>
      </c>
      <c r="AF3620">
        <v>2021</v>
      </c>
      <c r="AU3620"/>
    </row>
    <row r="3621" spans="1:47" x14ac:dyDescent="0.35">
      <c r="A3621" t="s">
        <v>160</v>
      </c>
      <c r="B3621" t="s">
        <v>25</v>
      </c>
      <c r="C3621" t="s">
        <v>149</v>
      </c>
      <c r="D3621" t="s">
        <v>159</v>
      </c>
      <c r="E3621" t="s">
        <v>162</v>
      </c>
      <c r="G3621" t="s">
        <v>1</v>
      </c>
      <c r="K3621" t="s">
        <v>185</v>
      </c>
      <c r="L3621" t="s">
        <v>122</v>
      </c>
      <c r="M3621" s="14">
        <v>44406</v>
      </c>
      <c r="N3621" s="14">
        <v>44406</v>
      </c>
      <c r="O3621">
        <v>0</v>
      </c>
      <c r="P3621">
        <v>236.71</v>
      </c>
      <c r="R3621">
        <v>2110672000</v>
      </c>
      <c r="S3621">
        <v>161600000</v>
      </c>
      <c r="V3621" t="s">
        <v>160</v>
      </c>
      <c r="W3621" t="s">
        <v>198</v>
      </c>
      <c r="X3621" t="s">
        <v>161</v>
      </c>
      <c r="Y3621">
        <v>7</v>
      </c>
      <c r="Z3621">
        <v>7</v>
      </c>
      <c r="AA3621">
        <v>2021</v>
      </c>
      <c r="AB3621">
        <v>236.71</v>
      </c>
      <c r="AC3621" t="s">
        <v>12</v>
      </c>
      <c r="AD3621" t="s">
        <v>72</v>
      </c>
      <c r="AE3621">
        <v>2021</v>
      </c>
      <c r="AF3621">
        <v>2021</v>
      </c>
      <c r="AU3621"/>
    </row>
    <row r="3622" spans="1:47" x14ac:dyDescent="0.35">
      <c r="A3622" t="s">
        <v>160</v>
      </c>
      <c r="B3622" t="s">
        <v>26</v>
      </c>
      <c r="C3622" t="s">
        <v>149</v>
      </c>
      <c r="D3622" t="s">
        <v>159</v>
      </c>
      <c r="E3622" t="s">
        <v>162</v>
      </c>
      <c r="G3622" t="s">
        <v>1</v>
      </c>
      <c r="K3622" t="s">
        <v>185</v>
      </c>
      <c r="L3622" t="s">
        <v>122</v>
      </c>
      <c r="M3622" s="14">
        <v>44406</v>
      </c>
      <c r="N3622" s="14">
        <v>44406</v>
      </c>
      <c r="O3622">
        <v>0</v>
      </c>
      <c r="P3622">
        <v>2785.72</v>
      </c>
      <c r="R3622">
        <v>2110672000</v>
      </c>
      <c r="S3622">
        <v>162000000</v>
      </c>
      <c r="V3622" t="s">
        <v>160</v>
      </c>
      <c r="W3622" t="s">
        <v>205</v>
      </c>
      <c r="X3622" t="s">
        <v>161</v>
      </c>
      <c r="Y3622">
        <v>7</v>
      </c>
      <c r="Z3622">
        <v>7</v>
      </c>
      <c r="AA3622">
        <v>2021</v>
      </c>
      <c r="AB3622">
        <v>2785.72</v>
      </c>
      <c r="AC3622" t="s">
        <v>12</v>
      </c>
      <c r="AD3622" t="s">
        <v>72</v>
      </c>
      <c r="AE3622">
        <v>2021</v>
      </c>
      <c r="AF3622">
        <v>2021</v>
      </c>
      <c r="AU3622"/>
    </row>
    <row r="3623" spans="1:47" x14ac:dyDescent="0.35">
      <c r="A3623" t="s">
        <v>160</v>
      </c>
      <c r="B3623" t="s">
        <v>28</v>
      </c>
      <c r="C3623" t="s">
        <v>149</v>
      </c>
      <c r="D3623" t="s">
        <v>159</v>
      </c>
      <c r="E3623" t="s">
        <v>162</v>
      </c>
      <c r="G3623" t="s">
        <v>1</v>
      </c>
      <c r="K3623" t="s">
        <v>185</v>
      </c>
      <c r="L3623" t="s">
        <v>122</v>
      </c>
      <c r="M3623" s="14">
        <v>44406</v>
      </c>
      <c r="N3623" s="14">
        <v>44406</v>
      </c>
      <c r="O3623">
        <v>0</v>
      </c>
      <c r="P3623">
        <v>73.81</v>
      </c>
      <c r="R3623">
        <v>2110672000</v>
      </c>
      <c r="S3623">
        <v>161400000</v>
      </c>
      <c r="V3623" t="s">
        <v>160</v>
      </c>
      <c r="W3623" t="s">
        <v>211</v>
      </c>
      <c r="X3623" t="s">
        <v>161</v>
      </c>
      <c r="Y3623">
        <v>7</v>
      </c>
      <c r="Z3623">
        <v>7</v>
      </c>
      <c r="AA3623">
        <v>2021</v>
      </c>
      <c r="AB3623">
        <v>73.81</v>
      </c>
      <c r="AC3623" t="s">
        <v>12</v>
      </c>
      <c r="AD3623" t="s">
        <v>72</v>
      </c>
      <c r="AE3623">
        <v>2021</v>
      </c>
      <c r="AF3623">
        <v>2021</v>
      </c>
      <c r="AU3623"/>
    </row>
    <row r="3624" spans="1:47" x14ac:dyDescent="0.35">
      <c r="A3624" t="s">
        <v>160</v>
      </c>
      <c r="B3624" t="s">
        <v>28</v>
      </c>
      <c r="C3624" t="s">
        <v>149</v>
      </c>
      <c r="D3624" t="s">
        <v>159</v>
      </c>
      <c r="E3624" t="s">
        <v>162</v>
      </c>
      <c r="G3624" t="s">
        <v>1</v>
      </c>
      <c r="K3624" t="s">
        <v>185</v>
      </c>
      <c r="L3624" t="s">
        <v>122</v>
      </c>
      <c r="M3624" s="14">
        <v>44406</v>
      </c>
      <c r="N3624" s="14">
        <v>44406</v>
      </c>
      <c r="O3624">
        <v>0</v>
      </c>
      <c r="P3624">
        <v>73.81</v>
      </c>
      <c r="R3624">
        <v>2110672000</v>
      </c>
      <c r="S3624">
        <v>161400000</v>
      </c>
      <c r="V3624" t="s">
        <v>160</v>
      </c>
      <c r="W3624" t="s">
        <v>211</v>
      </c>
      <c r="X3624" t="s">
        <v>161</v>
      </c>
      <c r="Y3624">
        <v>7</v>
      </c>
      <c r="Z3624">
        <v>7</v>
      </c>
      <c r="AA3624">
        <v>2021</v>
      </c>
      <c r="AB3624">
        <v>73.81</v>
      </c>
      <c r="AC3624" t="s">
        <v>12</v>
      </c>
      <c r="AD3624" t="s">
        <v>72</v>
      </c>
      <c r="AE3624">
        <v>2021</v>
      </c>
      <c r="AF3624">
        <v>2021</v>
      </c>
      <c r="AU3624"/>
    </row>
    <row r="3625" spans="1:47" x14ac:dyDescent="0.35">
      <c r="A3625" t="s">
        <v>160</v>
      </c>
      <c r="B3625" t="s">
        <v>28</v>
      </c>
      <c r="C3625" t="s">
        <v>149</v>
      </c>
      <c r="D3625" t="s">
        <v>159</v>
      </c>
      <c r="E3625" t="s">
        <v>162</v>
      </c>
      <c r="G3625" t="s">
        <v>1</v>
      </c>
      <c r="K3625" t="s">
        <v>185</v>
      </c>
      <c r="L3625" t="s">
        <v>122</v>
      </c>
      <c r="M3625" s="14">
        <v>44406</v>
      </c>
      <c r="N3625" s="14">
        <v>44406</v>
      </c>
      <c r="O3625">
        <v>0</v>
      </c>
      <c r="P3625">
        <v>73.81</v>
      </c>
      <c r="R3625">
        <v>2110672000</v>
      </c>
      <c r="S3625">
        <v>161400000</v>
      </c>
      <c r="V3625" t="s">
        <v>160</v>
      </c>
      <c r="W3625" t="s">
        <v>211</v>
      </c>
      <c r="X3625" t="s">
        <v>161</v>
      </c>
      <c r="Y3625">
        <v>7</v>
      </c>
      <c r="Z3625">
        <v>7</v>
      </c>
      <c r="AA3625">
        <v>2021</v>
      </c>
      <c r="AB3625">
        <v>73.81</v>
      </c>
      <c r="AC3625" t="s">
        <v>12</v>
      </c>
      <c r="AD3625" t="s">
        <v>72</v>
      </c>
      <c r="AE3625">
        <v>2021</v>
      </c>
      <c r="AF3625">
        <v>2021</v>
      </c>
      <c r="AU3625"/>
    </row>
    <row r="3626" spans="1:47" x14ac:dyDescent="0.35">
      <c r="A3626" t="s">
        <v>160</v>
      </c>
      <c r="B3626" t="s">
        <v>28</v>
      </c>
      <c r="C3626" t="s">
        <v>149</v>
      </c>
      <c r="D3626" t="s">
        <v>159</v>
      </c>
      <c r="E3626" t="s">
        <v>162</v>
      </c>
      <c r="G3626" t="s">
        <v>1</v>
      </c>
      <c r="K3626" t="s">
        <v>185</v>
      </c>
      <c r="L3626" t="s">
        <v>122</v>
      </c>
      <c r="M3626" s="14">
        <v>44406</v>
      </c>
      <c r="N3626" s="14">
        <v>44406</v>
      </c>
      <c r="O3626">
        <v>0</v>
      </c>
      <c r="P3626">
        <v>73.81</v>
      </c>
      <c r="R3626">
        <v>2110672000</v>
      </c>
      <c r="S3626">
        <v>161400000</v>
      </c>
      <c r="V3626" t="s">
        <v>160</v>
      </c>
      <c r="W3626" t="s">
        <v>211</v>
      </c>
      <c r="X3626" t="s">
        <v>161</v>
      </c>
      <c r="Y3626">
        <v>7</v>
      </c>
      <c r="Z3626">
        <v>7</v>
      </c>
      <c r="AA3626">
        <v>2021</v>
      </c>
      <c r="AB3626">
        <v>73.81</v>
      </c>
      <c r="AC3626" t="s">
        <v>12</v>
      </c>
      <c r="AD3626" t="s">
        <v>72</v>
      </c>
      <c r="AE3626">
        <v>2021</v>
      </c>
      <c r="AF3626">
        <v>2021</v>
      </c>
      <c r="AU3626"/>
    </row>
    <row r="3627" spans="1:47" x14ac:dyDescent="0.35">
      <c r="A3627" t="s">
        <v>160</v>
      </c>
      <c r="B3627" t="s">
        <v>28</v>
      </c>
      <c r="C3627" t="s">
        <v>149</v>
      </c>
      <c r="D3627" t="s">
        <v>159</v>
      </c>
      <c r="E3627" t="s">
        <v>162</v>
      </c>
      <c r="G3627" t="s">
        <v>1</v>
      </c>
      <c r="K3627" t="s">
        <v>185</v>
      </c>
      <c r="L3627" t="s">
        <v>122</v>
      </c>
      <c r="M3627" s="14">
        <v>44406</v>
      </c>
      <c r="N3627" s="14">
        <v>44406</v>
      </c>
      <c r="O3627">
        <v>0</v>
      </c>
      <c r="P3627">
        <v>13.24</v>
      </c>
      <c r="R3627">
        <v>2110672000</v>
      </c>
      <c r="S3627">
        <v>161300000</v>
      </c>
      <c r="V3627" t="s">
        <v>160</v>
      </c>
      <c r="W3627" t="s">
        <v>192</v>
      </c>
      <c r="X3627" t="s">
        <v>161</v>
      </c>
      <c r="Y3627">
        <v>7</v>
      </c>
      <c r="Z3627">
        <v>7</v>
      </c>
      <c r="AA3627">
        <v>2021</v>
      </c>
      <c r="AB3627">
        <v>13.24</v>
      </c>
      <c r="AC3627" t="s">
        <v>12</v>
      </c>
      <c r="AD3627" t="s">
        <v>72</v>
      </c>
      <c r="AE3627">
        <v>2021</v>
      </c>
      <c r="AF3627">
        <v>2021</v>
      </c>
      <c r="AU3627"/>
    </row>
    <row r="3628" spans="1:47" x14ac:dyDescent="0.35">
      <c r="A3628" t="s">
        <v>160</v>
      </c>
      <c r="B3628" t="s">
        <v>28</v>
      </c>
      <c r="C3628" t="s">
        <v>149</v>
      </c>
      <c r="D3628" t="s">
        <v>159</v>
      </c>
      <c r="E3628" t="s">
        <v>162</v>
      </c>
      <c r="G3628" t="s">
        <v>1</v>
      </c>
      <c r="K3628" t="s">
        <v>185</v>
      </c>
      <c r="L3628" t="s">
        <v>122</v>
      </c>
      <c r="M3628" s="14">
        <v>44406</v>
      </c>
      <c r="N3628" s="14">
        <v>44406</v>
      </c>
      <c r="O3628">
        <v>0</v>
      </c>
      <c r="P3628">
        <v>13.24</v>
      </c>
      <c r="R3628">
        <v>2110672000</v>
      </c>
      <c r="S3628">
        <v>161300000</v>
      </c>
      <c r="V3628" t="s">
        <v>160</v>
      </c>
      <c r="W3628" t="s">
        <v>192</v>
      </c>
      <c r="X3628" t="s">
        <v>161</v>
      </c>
      <c r="Y3628">
        <v>7</v>
      </c>
      <c r="Z3628">
        <v>7</v>
      </c>
      <c r="AA3628">
        <v>2021</v>
      </c>
      <c r="AB3628">
        <v>13.24</v>
      </c>
      <c r="AC3628" t="s">
        <v>12</v>
      </c>
      <c r="AD3628" t="s">
        <v>72</v>
      </c>
      <c r="AE3628">
        <v>2021</v>
      </c>
      <c r="AF3628">
        <v>2021</v>
      </c>
      <c r="AU3628"/>
    </row>
    <row r="3629" spans="1:47" x14ac:dyDescent="0.35">
      <c r="A3629" t="s">
        <v>193</v>
      </c>
      <c r="B3629" t="s">
        <v>29</v>
      </c>
      <c r="C3629" t="s">
        <v>149</v>
      </c>
      <c r="D3629" t="s">
        <v>159</v>
      </c>
      <c r="E3629" t="s">
        <v>162</v>
      </c>
      <c r="G3629" t="s">
        <v>1</v>
      </c>
      <c r="K3629" t="s">
        <v>185</v>
      </c>
      <c r="L3629" t="s">
        <v>122</v>
      </c>
      <c r="M3629" s="14">
        <v>44406</v>
      </c>
      <c r="N3629" s="14">
        <v>44406</v>
      </c>
      <c r="O3629">
        <v>0</v>
      </c>
      <c r="P3629">
        <v>119.05</v>
      </c>
      <c r="R3629">
        <v>2110700000</v>
      </c>
      <c r="S3629">
        <v>161900000</v>
      </c>
      <c r="V3629" t="s">
        <v>193</v>
      </c>
      <c r="W3629" t="s">
        <v>199</v>
      </c>
      <c r="X3629" t="s">
        <v>161</v>
      </c>
      <c r="Y3629">
        <v>7</v>
      </c>
      <c r="Z3629">
        <v>7</v>
      </c>
      <c r="AA3629">
        <v>2021</v>
      </c>
      <c r="AB3629">
        <v>119.05</v>
      </c>
      <c r="AC3629" t="s">
        <v>12</v>
      </c>
      <c r="AD3629" t="s">
        <v>72</v>
      </c>
      <c r="AE3629">
        <v>2021</v>
      </c>
      <c r="AF3629">
        <v>2021</v>
      </c>
      <c r="AU3629"/>
    </row>
    <row r="3630" spans="1:47" x14ac:dyDescent="0.35">
      <c r="A3630" t="s">
        <v>160</v>
      </c>
      <c r="B3630" t="s">
        <v>28</v>
      </c>
      <c r="C3630" t="s">
        <v>149</v>
      </c>
      <c r="D3630" t="s">
        <v>159</v>
      </c>
      <c r="E3630" t="s">
        <v>162</v>
      </c>
      <c r="G3630" t="s">
        <v>1</v>
      </c>
      <c r="K3630" t="s">
        <v>185</v>
      </c>
      <c r="L3630" t="s">
        <v>122</v>
      </c>
      <c r="M3630" s="14">
        <v>44406</v>
      </c>
      <c r="N3630" s="14">
        <v>44406</v>
      </c>
      <c r="O3630">
        <v>0</v>
      </c>
      <c r="P3630">
        <v>13.24</v>
      </c>
      <c r="R3630">
        <v>2110672000</v>
      </c>
      <c r="S3630">
        <v>161300000</v>
      </c>
      <c r="V3630" t="s">
        <v>160</v>
      </c>
      <c r="W3630" t="s">
        <v>192</v>
      </c>
      <c r="X3630" t="s">
        <v>161</v>
      </c>
      <c r="Y3630">
        <v>7</v>
      </c>
      <c r="Z3630">
        <v>7</v>
      </c>
      <c r="AA3630">
        <v>2021</v>
      </c>
      <c r="AB3630">
        <v>13.24</v>
      </c>
      <c r="AC3630" t="s">
        <v>12</v>
      </c>
      <c r="AD3630" t="s">
        <v>72</v>
      </c>
      <c r="AE3630">
        <v>2021</v>
      </c>
      <c r="AF3630">
        <v>2021</v>
      </c>
      <c r="AU3630"/>
    </row>
    <row r="3631" spans="1:47" x14ac:dyDescent="0.35">
      <c r="A3631" t="s">
        <v>138</v>
      </c>
      <c r="B3631" t="s">
        <v>27</v>
      </c>
      <c r="C3631" t="s">
        <v>149</v>
      </c>
      <c r="D3631" t="s">
        <v>150</v>
      </c>
      <c r="E3631" t="s">
        <v>121</v>
      </c>
      <c r="G3631" t="s">
        <v>1</v>
      </c>
      <c r="H3631" t="s">
        <v>206</v>
      </c>
      <c r="K3631" t="s">
        <v>185</v>
      </c>
      <c r="L3631" t="s">
        <v>122</v>
      </c>
      <c r="M3631" s="14">
        <v>44406</v>
      </c>
      <c r="N3631" s="14">
        <v>44406</v>
      </c>
      <c r="O3631">
        <v>0</v>
      </c>
      <c r="P3631">
        <v>-5.95</v>
      </c>
      <c r="R3631">
        <v>2220200000</v>
      </c>
      <c r="S3631">
        <v>161002000</v>
      </c>
      <c r="V3631" t="s">
        <v>138</v>
      </c>
      <c r="W3631" t="s">
        <v>202</v>
      </c>
      <c r="X3631" t="s">
        <v>139</v>
      </c>
      <c r="Y3631">
        <v>7</v>
      </c>
      <c r="Z3631">
        <v>7</v>
      </c>
      <c r="AA3631">
        <v>2021</v>
      </c>
      <c r="AB3631">
        <v>5.95</v>
      </c>
      <c r="AC3631" t="s">
        <v>12</v>
      </c>
      <c r="AD3631" t="s">
        <v>12</v>
      </c>
      <c r="AE3631">
        <v>2021</v>
      </c>
      <c r="AF3631">
        <v>2021</v>
      </c>
      <c r="AU3631"/>
    </row>
    <row r="3632" spans="1:47" x14ac:dyDescent="0.35">
      <c r="A3632" t="s">
        <v>193</v>
      </c>
      <c r="B3632" t="s">
        <v>29</v>
      </c>
      <c r="C3632" t="s">
        <v>149</v>
      </c>
      <c r="D3632" t="s">
        <v>159</v>
      </c>
      <c r="E3632" t="s">
        <v>162</v>
      </c>
      <c r="G3632" t="s">
        <v>1</v>
      </c>
      <c r="K3632" t="s">
        <v>185</v>
      </c>
      <c r="L3632" t="s">
        <v>122</v>
      </c>
      <c r="M3632" s="14">
        <v>44406</v>
      </c>
      <c r="N3632" s="14">
        <v>44406</v>
      </c>
      <c r="O3632">
        <v>0</v>
      </c>
      <c r="P3632">
        <v>47.62</v>
      </c>
      <c r="R3632">
        <v>2110700000</v>
      </c>
      <c r="S3632">
        <v>161900000</v>
      </c>
      <c r="V3632" t="s">
        <v>193</v>
      </c>
      <c r="W3632" t="s">
        <v>199</v>
      </c>
      <c r="X3632" t="s">
        <v>161</v>
      </c>
      <c r="Y3632">
        <v>7</v>
      </c>
      <c r="Z3632">
        <v>7</v>
      </c>
      <c r="AA3632">
        <v>2021</v>
      </c>
      <c r="AB3632">
        <v>47.62</v>
      </c>
      <c r="AC3632" t="s">
        <v>12</v>
      </c>
      <c r="AD3632" t="s">
        <v>72</v>
      </c>
      <c r="AE3632">
        <v>2021</v>
      </c>
      <c r="AF3632">
        <v>2021</v>
      </c>
      <c r="AU3632"/>
    </row>
    <row r="3633" spans="1:47" x14ac:dyDescent="0.35">
      <c r="A3633" t="s">
        <v>138</v>
      </c>
      <c r="C3633" t="s">
        <v>149</v>
      </c>
      <c r="D3633" t="s">
        <v>159</v>
      </c>
      <c r="E3633" t="s">
        <v>121</v>
      </c>
      <c r="G3633" t="s">
        <v>1</v>
      </c>
      <c r="K3633" t="s">
        <v>185</v>
      </c>
      <c r="L3633" t="s">
        <v>122</v>
      </c>
      <c r="M3633" s="14">
        <v>44406</v>
      </c>
      <c r="N3633" s="14">
        <v>44406</v>
      </c>
      <c r="O3633">
        <v>0</v>
      </c>
      <c r="P3633">
        <v>14.54</v>
      </c>
      <c r="R3633">
        <v>2220200000</v>
      </c>
      <c r="S3633">
        <v>161020000</v>
      </c>
      <c r="V3633" t="s">
        <v>138</v>
      </c>
      <c r="W3633" t="s">
        <v>194</v>
      </c>
      <c r="X3633" t="s">
        <v>139</v>
      </c>
      <c r="Y3633">
        <v>7</v>
      </c>
      <c r="Z3633">
        <v>7</v>
      </c>
      <c r="AA3633">
        <v>2021</v>
      </c>
      <c r="AB3633">
        <v>14.54</v>
      </c>
      <c r="AC3633" t="s">
        <v>12</v>
      </c>
      <c r="AD3633" t="s">
        <v>72</v>
      </c>
      <c r="AE3633">
        <v>2021</v>
      </c>
      <c r="AF3633">
        <v>2021</v>
      </c>
      <c r="AU3633"/>
    </row>
    <row r="3634" spans="1:47" x14ac:dyDescent="0.35">
      <c r="A3634" t="s">
        <v>138</v>
      </c>
      <c r="B3634" t="s">
        <v>34</v>
      </c>
      <c r="C3634" t="s">
        <v>149</v>
      </c>
      <c r="D3634" t="s">
        <v>150</v>
      </c>
      <c r="E3634" t="s">
        <v>121</v>
      </c>
      <c r="G3634" t="s">
        <v>1</v>
      </c>
      <c r="H3634" t="s">
        <v>206</v>
      </c>
      <c r="K3634" t="s">
        <v>185</v>
      </c>
      <c r="L3634" t="s">
        <v>122</v>
      </c>
      <c r="M3634" s="14">
        <v>44406</v>
      </c>
      <c r="N3634" s="14">
        <v>44406</v>
      </c>
      <c r="O3634">
        <v>0</v>
      </c>
      <c r="P3634">
        <v>-35623.019999999997</v>
      </c>
      <c r="R3634">
        <v>2220200000</v>
      </c>
      <c r="S3634">
        <v>161001000</v>
      </c>
      <c r="V3634" t="s">
        <v>138</v>
      </c>
      <c r="W3634" t="s">
        <v>195</v>
      </c>
      <c r="X3634" t="s">
        <v>139</v>
      </c>
      <c r="Y3634">
        <v>7</v>
      </c>
      <c r="Z3634">
        <v>7</v>
      </c>
      <c r="AA3634">
        <v>2021</v>
      </c>
      <c r="AB3634">
        <v>35623.019999999997</v>
      </c>
      <c r="AC3634" t="s">
        <v>12</v>
      </c>
      <c r="AD3634" t="s">
        <v>12</v>
      </c>
      <c r="AE3634">
        <v>2021</v>
      </c>
      <c r="AF3634">
        <v>2021</v>
      </c>
      <c r="AU3634"/>
    </row>
    <row r="3635" spans="1:47" x14ac:dyDescent="0.35">
      <c r="A3635" t="s">
        <v>160</v>
      </c>
      <c r="B3635" t="s">
        <v>25</v>
      </c>
      <c r="C3635" t="s">
        <v>149</v>
      </c>
      <c r="D3635" t="s">
        <v>159</v>
      </c>
      <c r="E3635" t="s">
        <v>162</v>
      </c>
      <c r="G3635" t="s">
        <v>1</v>
      </c>
      <c r="K3635" t="s">
        <v>185</v>
      </c>
      <c r="L3635" t="s">
        <v>122</v>
      </c>
      <c r="M3635" s="14">
        <v>44406</v>
      </c>
      <c r="N3635" s="14">
        <v>44406</v>
      </c>
      <c r="O3635">
        <v>0</v>
      </c>
      <c r="P3635">
        <v>157.47999999999999</v>
      </c>
      <c r="R3635">
        <v>2110672000</v>
      </c>
      <c r="S3635">
        <v>161300000</v>
      </c>
      <c r="V3635" t="s">
        <v>160</v>
      </c>
      <c r="W3635" t="s">
        <v>192</v>
      </c>
      <c r="X3635" t="s">
        <v>161</v>
      </c>
      <c r="Y3635">
        <v>7</v>
      </c>
      <c r="Z3635">
        <v>7</v>
      </c>
      <c r="AA3635">
        <v>2021</v>
      </c>
      <c r="AB3635">
        <v>157.47999999999999</v>
      </c>
      <c r="AC3635" t="s">
        <v>12</v>
      </c>
      <c r="AD3635" t="s">
        <v>72</v>
      </c>
      <c r="AE3635">
        <v>2021</v>
      </c>
      <c r="AF3635">
        <v>2021</v>
      </c>
      <c r="AU3635"/>
    </row>
    <row r="3636" spans="1:47" x14ac:dyDescent="0.35">
      <c r="A3636" t="s">
        <v>133</v>
      </c>
      <c r="B3636" t="s">
        <v>43</v>
      </c>
      <c r="C3636" t="s">
        <v>149</v>
      </c>
      <c r="D3636" t="s">
        <v>150</v>
      </c>
      <c r="E3636" t="s">
        <v>121</v>
      </c>
      <c r="G3636" t="s">
        <v>1</v>
      </c>
      <c r="H3636" t="s">
        <v>206</v>
      </c>
      <c r="K3636" t="s">
        <v>185</v>
      </c>
      <c r="L3636" t="s">
        <v>122</v>
      </c>
      <c r="M3636" s="14">
        <v>44406</v>
      </c>
      <c r="N3636" s="14">
        <v>44406</v>
      </c>
      <c r="O3636">
        <v>0</v>
      </c>
      <c r="P3636">
        <v>-1532.86</v>
      </c>
      <c r="R3636">
        <v>2220130000</v>
      </c>
      <c r="S3636">
        <v>161001000</v>
      </c>
      <c r="V3636" t="s">
        <v>133</v>
      </c>
      <c r="W3636" t="s">
        <v>195</v>
      </c>
      <c r="X3636" t="s">
        <v>134</v>
      </c>
      <c r="Y3636">
        <v>7</v>
      </c>
      <c r="Z3636">
        <v>7</v>
      </c>
      <c r="AA3636">
        <v>2021</v>
      </c>
      <c r="AB3636">
        <v>1532.86</v>
      </c>
      <c r="AC3636" t="s">
        <v>12</v>
      </c>
      <c r="AD3636" t="s">
        <v>250</v>
      </c>
      <c r="AE3636">
        <v>2021</v>
      </c>
      <c r="AF3636">
        <v>2021</v>
      </c>
      <c r="AU3636"/>
    </row>
    <row r="3637" spans="1:47" x14ac:dyDescent="0.35">
      <c r="A3637" t="s">
        <v>133</v>
      </c>
      <c r="B3637" t="s">
        <v>41</v>
      </c>
      <c r="C3637" t="s">
        <v>149</v>
      </c>
      <c r="D3637" t="s">
        <v>150</v>
      </c>
      <c r="E3637" t="s">
        <v>121</v>
      </c>
      <c r="G3637" t="s">
        <v>1</v>
      </c>
      <c r="H3637" t="s">
        <v>206</v>
      </c>
      <c r="K3637" t="s">
        <v>185</v>
      </c>
      <c r="L3637" t="s">
        <v>122</v>
      </c>
      <c r="M3637" s="14">
        <v>44406</v>
      </c>
      <c r="N3637" s="14">
        <v>44406</v>
      </c>
      <c r="O3637">
        <v>0</v>
      </c>
      <c r="P3637">
        <v>-72457.100000000006</v>
      </c>
      <c r="R3637">
        <v>2220110000</v>
      </c>
      <c r="S3637">
        <v>161001000</v>
      </c>
      <c r="V3637" t="s">
        <v>133</v>
      </c>
      <c r="W3637" t="s">
        <v>195</v>
      </c>
      <c r="X3637" t="s">
        <v>134</v>
      </c>
      <c r="Y3637">
        <v>7</v>
      </c>
      <c r="Z3637">
        <v>7</v>
      </c>
      <c r="AA3637">
        <v>2021</v>
      </c>
      <c r="AB3637">
        <v>72457.100000000006</v>
      </c>
      <c r="AC3637" t="s">
        <v>12</v>
      </c>
      <c r="AD3637" t="s">
        <v>250</v>
      </c>
      <c r="AE3637">
        <v>2021</v>
      </c>
      <c r="AF3637">
        <v>2021</v>
      </c>
      <c r="AU3637"/>
    </row>
    <row r="3638" spans="1:47" x14ac:dyDescent="0.35">
      <c r="A3638" t="s">
        <v>133</v>
      </c>
      <c r="B3638" t="s">
        <v>42</v>
      </c>
      <c r="C3638" t="s">
        <v>149</v>
      </c>
      <c r="D3638" t="s">
        <v>150</v>
      </c>
      <c r="E3638" t="s">
        <v>121</v>
      </c>
      <c r="G3638" t="s">
        <v>1</v>
      </c>
      <c r="H3638" t="s">
        <v>206</v>
      </c>
      <c r="K3638" t="s">
        <v>185</v>
      </c>
      <c r="L3638" t="s">
        <v>122</v>
      </c>
      <c r="M3638" s="14">
        <v>44406</v>
      </c>
      <c r="N3638" s="14">
        <v>44406</v>
      </c>
      <c r="O3638">
        <v>0</v>
      </c>
      <c r="P3638">
        <v>-468851.31</v>
      </c>
      <c r="R3638">
        <v>2220120000</v>
      </c>
      <c r="S3638">
        <v>161001000</v>
      </c>
      <c r="V3638" t="s">
        <v>133</v>
      </c>
      <c r="W3638" t="s">
        <v>195</v>
      </c>
      <c r="X3638" t="s">
        <v>134</v>
      </c>
      <c r="Y3638">
        <v>7</v>
      </c>
      <c r="Z3638">
        <v>7</v>
      </c>
      <c r="AA3638">
        <v>2021</v>
      </c>
      <c r="AB3638">
        <v>468851.31</v>
      </c>
      <c r="AC3638" t="s">
        <v>12</v>
      </c>
      <c r="AD3638" t="s">
        <v>250</v>
      </c>
      <c r="AE3638">
        <v>2021</v>
      </c>
      <c r="AF3638">
        <v>2021</v>
      </c>
      <c r="AU3638"/>
    </row>
    <row r="3639" spans="1:47" x14ac:dyDescent="0.35">
      <c r="A3639" t="s">
        <v>138</v>
      </c>
      <c r="C3639" t="s">
        <v>149</v>
      </c>
      <c r="D3639" t="s">
        <v>159</v>
      </c>
      <c r="E3639" t="s">
        <v>121</v>
      </c>
      <c r="G3639" t="s">
        <v>1</v>
      </c>
      <c r="K3639" t="s">
        <v>185</v>
      </c>
      <c r="L3639" t="s">
        <v>122</v>
      </c>
      <c r="M3639" s="14">
        <v>44406</v>
      </c>
      <c r="N3639" s="14">
        <v>44406</v>
      </c>
      <c r="O3639">
        <v>0</v>
      </c>
      <c r="P3639">
        <v>0.49</v>
      </c>
      <c r="R3639">
        <v>2220200000</v>
      </c>
      <c r="S3639">
        <v>161020000</v>
      </c>
      <c r="V3639" t="s">
        <v>138</v>
      </c>
      <c r="W3639" t="s">
        <v>194</v>
      </c>
      <c r="X3639" t="s">
        <v>139</v>
      </c>
      <c r="Y3639">
        <v>7</v>
      </c>
      <c r="Z3639">
        <v>7</v>
      </c>
      <c r="AA3639">
        <v>2021</v>
      </c>
      <c r="AB3639">
        <v>0.49</v>
      </c>
      <c r="AC3639" t="s">
        <v>12</v>
      </c>
      <c r="AD3639" t="s">
        <v>72</v>
      </c>
      <c r="AE3639">
        <v>2021</v>
      </c>
      <c r="AF3639">
        <v>2021</v>
      </c>
      <c r="AU3639"/>
    </row>
    <row r="3640" spans="1:47" x14ac:dyDescent="0.35">
      <c r="A3640" t="s">
        <v>165</v>
      </c>
      <c r="C3640" t="s">
        <v>149</v>
      </c>
      <c r="D3640" t="s">
        <v>150</v>
      </c>
      <c r="E3640" t="s">
        <v>121</v>
      </c>
      <c r="J3640" t="s">
        <v>6</v>
      </c>
      <c r="K3640" t="s">
        <v>185</v>
      </c>
      <c r="L3640" t="s">
        <v>122</v>
      </c>
      <c r="M3640" s="14">
        <v>44392</v>
      </c>
      <c r="N3640" s="14">
        <v>44406</v>
      </c>
      <c r="P3640">
        <v>136296.51</v>
      </c>
      <c r="X3640" t="s">
        <v>124</v>
      </c>
      <c r="Y3640">
        <v>7</v>
      </c>
      <c r="Z3640">
        <v>7</v>
      </c>
      <c r="AA3640">
        <v>2021</v>
      </c>
      <c r="AB3640">
        <v>0</v>
      </c>
      <c r="AC3640" t="s">
        <v>8</v>
      </c>
      <c r="AD3640" t="s">
        <v>8</v>
      </c>
      <c r="AE3640">
        <v>2021</v>
      </c>
      <c r="AF3640">
        <v>2021</v>
      </c>
      <c r="AU3640"/>
    </row>
    <row r="3641" spans="1:47" x14ac:dyDescent="0.35">
      <c r="A3641" t="s">
        <v>126</v>
      </c>
      <c r="C3641" t="s">
        <v>149</v>
      </c>
      <c r="D3641" t="s">
        <v>150</v>
      </c>
      <c r="E3641" t="s">
        <v>162</v>
      </c>
      <c r="K3641" t="s">
        <v>185</v>
      </c>
      <c r="L3641" t="s">
        <v>122</v>
      </c>
      <c r="M3641" s="14">
        <v>44406</v>
      </c>
      <c r="N3641" s="14">
        <v>44406</v>
      </c>
      <c r="P3641">
        <v>599639.37</v>
      </c>
      <c r="X3641" t="s">
        <v>127</v>
      </c>
      <c r="Y3641">
        <v>7</v>
      </c>
      <c r="Z3641">
        <v>7</v>
      </c>
      <c r="AA3641">
        <v>2021</v>
      </c>
      <c r="AB3641">
        <v>0</v>
      </c>
      <c r="AC3641" t="s">
        <v>8</v>
      </c>
      <c r="AD3641" t="s">
        <v>8</v>
      </c>
      <c r="AE3641">
        <v>2021</v>
      </c>
      <c r="AF3641">
        <v>2021</v>
      </c>
      <c r="AU3641"/>
    </row>
    <row r="3642" spans="1:47" x14ac:dyDescent="0.35">
      <c r="A3642" t="s">
        <v>160</v>
      </c>
      <c r="C3642" t="s">
        <v>149</v>
      </c>
      <c r="D3642" t="s">
        <v>150</v>
      </c>
      <c r="E3642" t="s">
        <v>121</v>
      </c>
      <c r="I3642" t="s">
        <v>1</v>
      </c>
      <c r="J3642" t="s">
        <v>6</v>
      </c>
      <c r="K3642" t="s">
        <v>185</v>
      </c>
      <c r="L3642" t="s">
        <v>122</v>
      </c>
      <c r="M3642" s="14">
        <v>44392</v>
      </c>
      <c r="N3642" s="14">
        <v>44406</v>
      </c>
      <c r="P3642">
        <v>463342.86</v>
      </c>
      <c r="X3642" t="s">
        <v>161</v>
      </c>
      <c r="Y3642">
        <v>7</v>
      </c>
      <c r="Z3642">
        <v>7</v>
      </c>
      <c r="AA3642">
        <v>2021</v>
      </c>
      <c r="AB3642">
        <v>0</v>
      </c>
      <c r="AC3642" t="s">
        <v>8</v>
      </c>
      <c r="AD3642" t="s">
        <v>8</v>
      </c>
      <c r="AE3642">
        <v>2021</v>
      </c>
      <c r="AF3642">
        <v>2021</v>
      </c>
      <c r="AU3642"/>
    </row>
    <row r="3643" spans="1:47" x14ac:dyDescent="0.35">
      <c r="A3643" t="s">
        <v>160</v>
      </c>
      <c r="B3643" t="s">
        <v>28</v>
      </c>
      <c r="C3643" t="s">
        <v>149</v>
      </c>
      <c r="D3643" t="s">
        <v>159</v>
      </c>
      <c r="E3643" t="s">
        <v>162</v>
      </c>
      <c r="G3643" t="s">
        <v>1</v>
      </c>
      <c r="K3643" t="s">
        <v>185</v>
      </c>
      <c r="L3643" t="s">
        <v>122</v>
      </c>
      <c r="M3643" s="14">
        <v>44406</v>
      </c>
      <c r="N3643" s="14">
        <v>44406</v>
      </c>
      <c r="O3643">
        <v>0</v>
      </c>
      <c r="P3643">
        <v>97.14</v>
      </c>
      <c r="R3643">
        <v>2110672000</v>
      </c>
      <c r="S3643">
        <v>161400000</v>
      </c>
      <c r="V3643" t="s">
        <v>160</v>
      </c>
      <c r="W3643" t="s">
        <v>211</v>
      </c>
      <c r="X3643" t="s">
        <v>161</v>
      </c>
      <c r="Y3643">
        <v>7</v>
      </c>
      <c r="Z3643">
        <v>7</v>
      </c>
      <c r="AA3643">
        <v>2021</v>
      </c>
      <c r="AB3643">
        <v>97.14</v>
      </c>
      <c r="AC3643" t="s">
        <v>12</v>
      </c>
      <c r="AD3643" t="s">
        <v>72</v>
      </c>
      <c r="AE3643">
        <v>2021</v>
      </c>
      <c r="AF3643">
        <v>2021</v>
      </c>
      <c r="AU3643"/>
    </row>
    <row r="3644" spans="1:47" x14ac:dyDescent="0.35">
      <c r="A3644" t="s">
        <v>160</v>
      </c>
      <c r="B3644" t="s">
        <v>35</v>
      </c>
      <c r="C3644" t="s">
        <v>149</v>
      </c>
      <c r="D3644" t="s">
        <v>159</v>
      </c>
      <c r="E3644" t="s">
        <v>162</v>
      </c>
      <c r="G3644" t="s">
        <v>1</v>
      </c>
      <c r="K3644" t="s">
        <v>185</v>
      </c>
      <c r="L3644" t="s">
        <v>122</v>
      </c>
      <c r="M3644" s="14">
        <v>44406</v>
      </c>
      <c r="N3644" s="14">
        <v>44406</v>
      </c>
      <c r="O3644">
        <v>0</v>
      </c>
      <c r="P3644">
        <v>409.16</v>
      </c>
      <c r="R3644">
        <v>2110672000</v>
      </c>
      <c r="S3644">
        <v>161020000</v>
      </c>
      <c r="V3644" t="s">
        <v>160</v>
      </c>
      <c r="W3644" t="s">
        <v>194</v>
      </c>
      <c r="X3644" t="s">
        <v>161</v>
      </c>
      <c r="Y3644">
        <v>7</v>
      </c>
      <c r="Z3644">
        <v>7</v>
      </c>
      <c r="AA3644">
        <v>2021</v>
      </c>
      <c r="AB3644">
        <v>409.16</v>
      </c>
      <c r="AC3644" t="s">
        <v>12</v>
      </c>
      <c r="AD3644" t="s">
        <v>72</v>
      </c>
      <c r="AE3644">
        <v>2021</v>
      </c>
      <c r="AF3644">
        <v>2021</v>
      </c>
      <c r="AU3644"/>
    </row>
    <row r="3645" spans="1:47" x14ac:dyDescent="0.35">
      <c r="A3645" t="s">
        <v>160</v>
      </c>
      <c r="B3645" t="s">
        <v>26</v>
      </c>
      <c r="C3645" t="s">
        <v>149</v>
      </c>
      <c r="D3645" t="s">
        <v>159</v>
      </c>
      <c r="E3645" t="s">
        <v>162</v>
      </c>
      <c r="G3645" t="s">
        <v>1</v>
      </c>
      <c r="K3645" t="s">
        <v>185</v>
      </c>
      <c r="L3645" t="s">
        <v>122</v>
      </c>
      <c r="M3645" s="14">
        <v>44406</v>
      </c>
      <c r="N3645" s="14">
        <v>44406</v>
      </c>
      <c r="O3645">
        <v>0</v>
      </c>
      <c r="P3645">
        <v>673.12</v>
      </c>
      <c r="R3645">
        <v>2110672000</v>
      </c>
      <c r="S3645">
        <v>162600000</v>
      </c>
      <c r="V3645" t="s">
        <v>160</v>
      </c>
      <c r="W3645" t="s">
        <v>196</v>
      </c>
      <c r="X3645" t="s">
        <v>161</v>
      </c>
      <c r="Y3645">
        <v>7</v>
      </c>
      <c r="Z3645">
        <v>7</v>
      </c>
      <c r="AA3645">
        <v>2021</v>
      </c>
      <c r="AB3645">
        <v>673.12</v>
      </c>
      <c r="AC3645" t="s">
        <v>12</v>
      </c>
      <c r="AD3645" t="s">
        <v>72</v>
      </c>
      <c r="AE3645">
        <v>2021</v>
      </c>
      <c r="AF3645">
        <v>2021</v>
      </c>
      <c r="AU3645"/>
    </row>
    <row r="3646" spans="1:47" x14ac:dyDescent="0.35">
      <c r="A3646" t="s">
        <v>130</v>
      </c>
      <c r="B3646" t="s">
        <v>36</v>
      </c>
      <c r="C3646" t="s">
        <v>149</v>
      </c>
      <c r="D3646" t="s">
        <v>150</v>
      </c>
      <c r="E3646" t="s">
        <v>121</v>
      </c>
      <c r="G3646" t="s">
        <v>1</v>
      </c>
      <c r="H3646" t="s">
        <v>206</v>
      </c>
      <c r="K3646" t="s">
        <v>185</v>
      </c>
      <c r="L3646" t="s">
        <v>122</v>
      </c>
      <c r="M3646" s="14">
        <v>44407</v>
      </c>
      <c r="N3646" s="14">
        <v>44407</v>
      </c>
      <c r="O3646">
        <v>0</v>
      </c>
      <c r="P3646">
        <v>-50</v>
      </c>
      <c r="R3646">
        <v>2221517110</v>
      </c>
      <c r="S3646">
        <v>161003000</v>
      </c>
      <c r="V3646" t="s">
        <v>130</v>
      </c>
      <c r="W3646" t="s">
        <v>232</v>
      </c>
      <c r="X3646" t="s">
        <v>119</v>
      </c>
      <c r="Y3646">
        <v>7</v>
      </c>
      <c r="Z3646">
        <v>7</v>
      </c>
      <c r="AA3646">
        <v>2021</v>
      </c>
      <c r="AB3646">
        <v>50</v>
      </c>
      <c r="AC3646" t="s">
        <v>12</v>
      </c>
      <c r="AD3646" t="s">
        <v>12</v>
      </c>
      <c r="AE3646">
        <v>2021</v>
      </c>
      <c r="AF3646">
        <v>2021</v>
      </c>
      <c r="AU3646"/>
    </row>
    <row r="3647" spans="1:47" x14ac:dyDescent="0.35">
      <c r="A3647" t="s">
        <v>160</v>
      </c>
      <c r="B3647" t="s">
        <v>25</v>
      </c>
      <c r="C3647" t="s">
        <v>149</v>
      </c>
      <c r="D3647" t="s">
        <v>159</v>
      </c>
      <c r="E3647" t="s">
        <v>162</v>
      </c>
      <c r="G3647" t="s">
        <v>1</v>
      </c>
      <c r="K3647" t="s">
        <v>185</v>
      </c>
      <c r="L3647" t="s">
        <v>122</v>
      </c>
      <c r="M3647" s="14">
        <v>44407</v>
      </c>
      <c r="N3647" s="14">
        <v>44407</v>
      </c>
      <c r="O3647">
        <v>0</v>
      </c>
      <c r="P3647">
        <v>19.48</v>
      </c>
      <c r="R3647">
        <v>2110672000</v>
      </c>
      <c r="S3647">
        <v>161600000</v>
      </c>
      <c r="V3647" t="s">
        <v>160</v>
      </c>
      <c r="W3647" t="s">
        <v>198</v>
      </c>
      <c r="X3647" t="s">
        <v>161</v>
      </c>
      <c r="Y3647">
        <v>7</v>
      </c>
      <c r="Z3647">
        <v>7</v>
      </c>
      <c r="AA3647">
        <v>2021</v>
      </c>
      <c r="AB3647">
        <v>19.48</v>
      </c>
      <c r="AC3647" t="s">
        <v>12</v>
      </c>
      <c r="AD3647" t="s">
        <v>72</v>
      </c>
      <c r="AE3647">
        <v>2021</v>
      </c>
      <c r="AF3647">
        <v>2021</v>
      </c>
      <c r="AU3647"/>
    </row>
    <row r="3648" spans="1:47" x14ac:dyDescent="0.35">
      <c r="A3648" t="s">
        <v>160</v>
      </c>
      <c r="B3648" t="s">
        <v>26</v>
      </c>
      <c r="C3648" t="s">
        <v>149</v>
      </c>
      <c r="D3648" t="s">
        <v>159</v>
      </c>
      <c r="E3648" t="s">
        <v>162</v>
      </c>
      <c r="G3648" t="s">
        <v>1</v>
      </c>
      <c r="K3648" t="s">
        <v>185</v>
      </c>
      <c r="L3648" t="s">
        <v>122</v>
      </c>
      <c r="M3648" s="14">
        <v>44407</v>
      </c>
      <c r="N3648" s="14">
        <v>44407</v>
      </c>
      <c r="O3648">
        <v>0</v>
      </c>
      <c r="P3648">
        <v>4169.08</v>
      </c>
      <c r="R3648">
        <v>2110672000</v>
      </c>
      <c r="S3648">
        <v>162200000</v>
      </c>
      <c r="V3648" t="s">
        <v>160</v>
      </c>
      <c r="W3648" t="s">
        <v>229</v>
      </c>
      <c r="X3648" t="s">
        <v>161</v>
      </c>
      <c r="Y3648">
        <v>7</v>
      </c>
      <c r="Z3648">
        <v>7</v>
      </c>
      <c r="AA3648">
        <v>2021</v>
      </c>
      <c r="AB3648">
        <v>4169.08</v>
      </c>
      <c r="AC3648" t="s">
        <v>12</v>
      </c>
      <c r="AD3648" t="s">
        <v>72</v>
      </c>
      <c r="AE3648">
        <v>2021</v>
      </c>
      <c r="AF3648">
        <v>2021</v>
      </c>
      <c r="AU3648"/>
    </row>
    <row r="3649" spans="1:47" x14ac:dyDescent="0.35">
      <c r="A3649" t="s">
        <v>188</v>
      </c>
      <c r="B3649" t="s">
        <v>31</v>
      </c>
      <c r="C3649" t="s">
        <v>149</v>
      </c>
      <c r="D3649" t="s">
        <v>159</v>
      </c>
      <c r="E3649" t="s">
        <v>162</v>
      </c>
      <c r="G3649" t="s">
        <v>1</v>
      </c>
      <c r="K3649" t="s">
        <v>185</v>
      </c>
      <c r="L3649" t="s">
        <v>122</v>
      </c>
      <c r="M3649" s="14">
        <v>44407</v>
      </c>
      <c r="N3649" s="14">
        <v>44407</v>
      </c>
      <c r="O3649">
        <v>0</v>
      </c>
      <c r="P3649">
        <v>38.450000000000003</v>
      </c>
      <c r="R3649">
        <v>2111070000</v>
      </c>
      <c r="S3649">
        <v>161001000</v>
      </c>
      <c r="V3649" t="s">
        <v>188</v>
      </c>
      <c r="W3649" t="s">
        <v>195</v>
      </c>
      <c r="X3649" t="s">
        <v>190</v>
      </c>
      <c r="Y3649">
        <v>7</v>
      </c>
      <c r="Z3649">
        <v>7</v>
      </c>
      <c r="AA3649">
        <v>2021</v>
      </c>
      <c r="AB3649">
        <v>38.450000000000003</v>
      </c>
      <c r="AC3649" t="s">
        <v>12</v>
      </c>
      <c r="AD3649" t="s">
        <v>72</v>
      </c>
      <c r="AE3649">
        <v>2021</v>
      </c>
      <c r="AF3649">
        <v>2021</v>
      </c>
      <c r="AU3649"/>
    </row>
    <row r="3650" spans="1:47" x14ac:dyDescent="0.35">
      <c r="A3650" t="s">
        <v>160</v>
      </c>
      <c r="B3650" t="s">
        <v>25</v>
      </c>
      <c r="C3650" t="s">
        <v>149</v>
      </c>
      <c r="D3650" t="s">
        <v>159</v>
      </c>
      <c r="E3650" t="s">
        <v>162</v>
      </c>
      <c r="G3650" t="s">
        <v>1</v>
      </c>
      <c r="K3650" t="s">
        <v>185</v>
      </c>
      <c r="L3650" t="s">
        <v>122</v>
      </c>
      <c r="M3650" s="14">
        <v>44407</v>
      </c>
      <c r="N3650" s="14">
        <v>44407</v>
      </c>
      <c r="O3650">
        <v>0</v>
      </c>
      <c r="P3650">
        <v>132.44999999999999</v>
      </c>
      <c r="R3650">
        <v>2110672000</v>
      </c>
      <c r="S3650">
        <v>161300000</v>
      </c>
      <c r="V3650" t="s">
        <v>160</v>
      </c>
      <c r="W3650" t="s">
        <v>192</v>
      </c>
      <c r="X3650" t="s">
        <v>161</v>
      </c>
      <c r="Y3650">
        <v>7</v>
      </c>
      <c r="Z3650">
        <v>7</v>
      </c>
      <c r="AA3650">
        <v>2021</v>
      </c>
      <c r="AB3650">
        <v>132.44999999999999</v>
      </c>
      <c r="AC3650" t="s">
        <v>12</v>
      </c>
      <c r="AD3650" t="s">
        <v>72</v>
      </c>
      <c r="AE3650">
        <v>2021</v>
      </c>
      <c r="AF3650">
        <v>2021</v>
      </c>
      <c r="AU3650"/>
    </row>
    <row r="3651" spans="1:47" x14ac:dyDescent="0.35">
      <c r="A3651" t="s">
        <v>160</v>
      </c>
      <c r="B3651" t="s">
        <v>25</v>
      </c>
      <c r="C3651" t="s">
        <v>149</v>
      </c>
      <c r="D3651" t="s">
        <v>159</v>
      </c>
      <c r="E3651" t="s">
        <v>162</v>
      </c>
      <c r="G3651" t="s">
        <v>1</v>
      </c>
      <c r="K3651" t="s">
        <v>185</v>
      </c>
      <c r="L3651" t="s">
        <v>122</v>
      </c>
      <c r="M3651" s="14">
        <v>44407</v>
      </c>
      <c r="N3651" s="14">
        <v>44407</v>
      </c>
      <c r="O3651">
        <v>0</v>
      </c>
      <c r="P3651">
        <v>744.31</v>
      </c>
      <c r="R3651">
        <v>2110672000</v>
      </c>
      <c r="S3651">
        <v>161300000</v>
      </c>
      <c r="V3651" t="s">
        <v>160</v>
      </c>
      <c r="W3651" t="s">
        <v>192</v>
      </c>
      <c r="X3651" t="s">
        <v>161</v>
      </c>
      <c r="Y3651">
        <v>7</v>
      </c>
      <c r="Z3651">
        <v>7</v>
      </c>
      <c r="AA3651">
        <v>2021</v>
      </c>
      <c r="AB3651">
        <v>744.31</v>
      </c>
      <c r="AC3651" t="s">
        <v>12</v>
      </c>
      <c r="AD3651" t="s">
        <v>72</v>
      </c>
      <c r="AE3651">
        <v>2021</v>
      </c>
      <c r="AF3651">
        <v>2021</v>
      </c>
      <c r="AU3651"/>
    </row>
    <row r="3652" spans="1:47" x14ac:dyDescent="0.35">
      <c r="A3652" t="s">
        <v>138</v>
      </c>
      <c r="B3652" t="s">
        <v>27</v>
      </c>
      <c r="C3652" t="s">
        <v>149</v>
      </c>
      <c r="D3652" t="s">
        <v>150</v>
      </c>
      <c r="E3652" t="s">
        <v>121</v>
      </c>
      <c r="G3652" t="s">
        <v>1</v>
      </c>
      <c r="H3652" t="s">
        <v>206</v>
      </c>
      <c r="K3652" t="s">
        <v>185</v>
      </c>
      <c r="L3652" t="s">
        <v>122</v>
      </c>
      <c r="M3652" s="14">
        <v>44407</v>
      </c>
      <c r="N3652" s="14">
        <v>44407</v>
      </c>
      <c r="O3652">
        <v>0</v>
      </c>
      <c r="P3652">
        <v>-246.26</v>
      </c>
      <c r="R3652">
        <v>2220200000</v>
      </c>
      <c r="S3652">
        <v>161002000</v>
      </c>
      <c r="V3652" t="s">
        <v>138</v>
      </c>
      <c r="W3652" t="s">
        <v>202</v>
      </c>
      <c r="X3652" t="s">
        <v>139</v>
      </c>
      <c r="Y3652">
        <v>7</v>
      </c>
      <c r="Z3652">
        <v>7</v>
      </c>
      <c r="AA3652">
        <v>2021</v>
      </c>
      <c r="AB3652">
        <v>246.26</v>
      </c>
      <c r="AC3652" t="s">
        <v>12</v>
      </c>
      <c r="AD3652" t="s">
        <v>12</v>
      </c>
      <c r="AE3652">
        <v>2021</v>
      </c>
      <c r="AF3652">
        <v>2021</v>
      </c>
      <c r="AU3652"/>
    </row>
    <row r="3653" spans="1:47" x14ac:dyDescent="0.35">
      <c r="A3653" t="s">
        <v>193</v>
      </c>
      <c r="B3653" t="s">
        <v>29</v>
      </c>
      <c r="C3653" t="s">
        <v>149</v>
      </c>
      <c r="D3653" t="s">
        <v>159</v>
      </c>
      <c r="E3653" t="s">
        <v>162</v>
      </c>
      <c r="G3653" t="s">
        <v>1</v>
      </c>
      <c r="K3653" t="s">
        <v>185</v>
      </c>
      <c r="L3653" t="s">
        <v>122</v>
      </c>
      <c r="M3653" s="14">
        <v>44407</v>
      </c>
      <c r="N3653" s="14">
        <v>44407</v>
      </c>
      <c r="O3653">
        <v>0</v>
      </c>
      <c r="P3653">
        <v>214.29</v>
      </c>
      <c r="R3653">
        <v>2110700000</v>
      </c>
      <c r="S3653">
        <v>162800000</v>
      </c>
      <c r="V3653" t="s">
        <v>193</v>
      </c>
      <c r="W3653" t="s">
        <v>204</v>
      </c>
      <c r="X3653" t="s">
        <v>161</v>
      </c>
      <c r="Y3653">
        <v>7</v>
      </c>
      <c r="Z3653">
        <v>7</v>
      </c>
      <c r="AA3653">
        <v>2021</v>
      </c>
      <c r="AB3653">
        <v>214.29</v>
      </c>
      <c r="AC3653" t="s">
        <v>12</v>
      </c>
      <c r="AD3653" t="s">
        <v>72</v>
      </c>
      <c r="AE3653">
        <v>2021</v>
      </c>
      <c r="AF3653">
        <v>2021</v>
      </c>
      <c r="AU3653"/>
    </row>
    <row r="3654" spans="1:47" x14ac:dyDescent="0.35">
      <c r="A3654" t="s">
        <v>160</v>
      </c>
      <c r="B3654" t="s">
        <v>26</v>
      </c>
      <c r="C3654" t="s">
        <v>149</v>
      </c>
      <c r="D3654" t="s">
        <v>159</v>
      </c>
      <c r="E3654" t="s">
        <v>162</v>
      </c>
      <c r="G3654" t="s">
        <v>1</v>
      </c>
      <c r="K3654" t="s">
        <v>185</v>
      </c>
      <c r="L3654" t="s">
        <v>122</v>
      </c>
      <c r="M3654" s="14">
        <v>44407</v>
      </c>
      <c r="N3654" s="14">
        <v>44407</v>
      </c>
      <c r="O3654">
        <v>0</v>
      </c>
      <c r="P3654">
        <v>792.65</v>
      </c>
      <c r="R3654">
        <v>2110672000</v>
      </c>
      <c r="S3654">
        <v>161016000</v>
      </c>
      <c r="V3654" t="s">
        <v>160</v>
      </c>
      <c r="W3654" t="s">
        <v>201</v>
      </c>
      <c r="X3654" t="s">
        <v>161</v>
      </c>
      <c r="Y3654">
        <v>7</v>
      </c>
      <c r="Z3654">
        <v>7</v>
      </c>
      <c r="AA3654">
        <v>2021</v>
      </c>
      <c r="AB3654">
        <v>792.65</v>
      </c>
      <c r="AC3654" t="s">
        <v>12</v>
      </c>
      <c r="AD3654" t="s">
        <v>72</v>
      </c>
      <c r="AE3654">
        <v>2021</v>
      </c>
      <c r="AF3654">
        <v>2021</v>
      </c>
      <c r="AU3654"/>
    </row>
    <row r="3655" spans="1:47" x14ac:dyDescent="0.35">
      <c r="A3655" t="s">
        <v>160</v>
      </c>
      <c r="B3655" t="s">
        <v>26</v>
      </c>
      <c r="C3655" t="s">
        <v>149</v>
      </c>
      <c r="D3655" t="s">
        <v>159</v>
      </c>
      <c r="E3655" t="s">
        <v>162</v>
      </c>
      <c r="G3655" t="s">
        <v>1</v>
      </c>
      <c r="K3655" t="s">
        <v>185</v>
      </c>
      <c r="L3655" t="s">
        <v>122</v>
      </c>
      <c r="M3655" s="14">
        <v>44407</v>
      </c>
      <c r="N3655" s="14">
        <v>44407</v>
      </c>
      <c r="O3655">
        <v>0</v>
      </c>
      <c r="P3655">
        <v>901.47</v>
      </c>
      <c r="R3655">
        <v>2110672000</v>
      </c>
      <c r="S3655">
        <v>161016000</v>
      </c>
      <c r="V3655" t="s">
        <v>160</v>
      </c>
      <c r="W3655" t="s">
        <v>201</v>
      </c>
      <c r="X3655" t="s">
        <v>161</v>
      </c>
      <c r="Y3655">
        <v>7</v>
      </c>
      <c r="Z3655">
        <v>7</v>
      </c>
      <c r="AA3655">
        <v>2021</v>
      </c>
      <c r="AB3655">
        <v>901.47</v>
      </c>
      <c r="AC3655" t="s">
        <v>12</v>
      </c>
      <c r="AD3655" t="s">
        <v>72</v>
      </c>
      <c r="AE3655">
        <v>2021</v>
      </c>
      <c r="AF3655">
        <v>2021</v>
      </c>
      <c r="AU3655"/>
    </row>
    <row r="3656" spans="1:47" x14ac:dyDescent="0.35">
      <c r="A3656" t="s">
        <v>138</v>
      </c>
      <c r="B3656" t="s">
        <v>27</v>
      </c>
      <c r="C3656" t="s">
        <v>149</v>
      </c>
      <c r="D3656" t="s">
        <v>150</v>
      </c>
      <c r="E3656" t="s">
        <v>121</v>
      </c>
      <c r="G3656" t="s">
        <v>1</v>
      </c>
      <c r="H3656" t="s">
        <v>206</v>
      </c>
      <c r="K3656" t="s">
        <v>185</v>
      </c>
      <c r="L3656" t="s">
        <v>122</v>
      </c>
      <c r="M3656" s="14">
        <v>44407</v>
      </c>
      <c r="N3656" s="14">
        <v>44407</v>
      </c>
      <c r="O3656">
        <v>0</v>
      </c>
      <c r="P3656">
        <v>-337.81</v>
      </c>
      <c r="R3656">
        <v>2220200000</v>
      </c>
      <c r="S3656">
        <v>161002000</v>
      </c>
      <c r="V3656" t="s">
        <v>138</v>
      </c>
      <c r="W3656" t="s">
        <v>202</v>
      </c>
      <c r="X3656" t="s">
        <v>139</v>
      </c>
      <c r="Y3656">
        <v>7</v>
      </c>
      <c r="Z3656">
        <v>7</v>
      </c>
      <c r="AA3656">
        <v>2021</v>
      </c>
      <c r="AB3656">
        <v>337.81</v>
      </c>
      <c r="AC3656" t="s">
        <v>12</v>
      </c>
      <c r="AD3656" t="s">
        <v>12</v>
      </c>
      <c r="AE3656">
        <v>2021</v>
      </c>
      <c r="AF3656">
        <v>2021</v>
      </c>
      <c r="AU3656"/>
    </row>
    <row r="3657" spans="1:47" x14ac:dyDescent="0.35">
      <c r="A3657" t="s">
        <v>160</v>
      </c>
      <c r="B3657" t="s">
        <v>25</v>
      </c>
      <c r="C3657" t="s">
        <v>149</v>
      </c>
      <c r="D3657" t="s">
        <v>159</v>
      </c>
      <c r="E3657" t="s">
        <v>162</v>
      </c>
      <c r="G3657" t="s">
        <v>1</v>
      </c>
      <c r="K3657" t="s">
        <v>185</v>
      </c>
      <c r="L3657" t="s">
        <v>122</v>
      </c>
      <c r="M3657" s="14">
        <v>44407</v>
      </c>
      <c r="N3657" s="14">
        <v>44407</v>
      </c>
      <c r="O3657">
        <v>0</v>
      </c>
      <c r="P3657">
        <v>246.26</v>
      </c>
      <c r="R3657">
        <v>2110672000</v>
      </c>
      <c r="S3657">
        <v>160000000</v>
      </c>
      <c r="V3657" t="s">
        <v>160</v>
      </c>
      <c r="W3657" t="s">
        <v>186</v>
      </c>
      <c r="X3657" t="s">
        <v>161</v>
      </c>
      <c r="Y3657">
        <v>7</v>
      </c>
      <c r="Z3657">
        <v>7</v>
      </c>
      <c r="AA3657">
        <v>2021</v>
      </c>
      <c r="AB3657">
        <v>246.26</v>
      </c>
      <c r="AC3657" t="s">
        <v>12</v>
      </c>
      <c r="AD3657" t="s">
        <v>72</v>
      </c>
      <c r="AE3657">
        <v>2021</v>
      </c>
      <c r="AF3657">
        <v>2021</v>
      </c>
      <c r="AU3657"/>
    </row>
    <row r="3658" spans="1:47" x14ac:dyDescent="0.35">
      <c r="A3658" t="s">
        <v>138</v>
      </c>
      <c r="B3658" t="s">
        <v>36</v>
      </c>
      <c r="C3658" t="s">
        <v>149</v>
      </c>
      <c r="D3658" t="s">
        <v>150</v>
      </c>
      <c r="E3658" t="s">
        <v>121</v>
      </c>
      <c r="G3658" t="s">
        <v>1</v>
      </c>
      <c r="H3658" t="s">
        <v>206</v>
      </c>
      <c r="K3658" t="s">
        <v>185</v>
      </c>
      <c r="L3658" t="s">
        <v>122</v>
      </c>
      <c r="M3658" s="14">
        <v>44407</v>
      </c>
      <c r="N3658" s="14">
        <v>44407</v>
      </c>
      <c r="O3658">
        <v>0</v>
      </c>
      <c r="P3658">
        <v>-182.71</v>
      </c>
      <c r="R3658">
        <v>2220200000</v>
      </c>
      <c r="S3658">
        <v>161001000</v>
      </c>
      <c r="V3658" t="s">
        <v>138</v>
      </c>
      <c r="W3658" t="s">
        <v>195</v>
      </c>
      <c r="X3658" t="s">
        <v>139</v>
      </c>
      <c r="Y3658">
        <v>7</v>
      </c>
      <c r="Z3658">
        <v>7</v>
      </c>
      <c r="AA3658">
        <v>2021</v>
      </c>
      <c r="AB3658">
        <v>182.71</v>
      </c>
      <c r="AC3658" t="s">
        <v>12</v>
      </c>
      <c r="AD3658" t="s">
        <v>12</v>
      </c>
      <c r="AE3658">
        <v>2021</v>
      </c>
      <c r="AF3658">
        <v>2021</v>
      </c>
      <c r="AU3658"/>
    </row>
    <row r="3659" spans="1:47" x14ac:dyDescent="0.35">
      <c r="A3659" t="s">
        <v>160</v>
      </c>
      <c r="B3659" t="s">
        <v>26</v>
      </c>
      <c r="C3659" t="s">
        <v>149</v>
      </c>
      <c r="D3659" t="s">
        <v>159</v>
      </c>
      <c r="E3659" t="s">
        <v>162</v>
      </c>
      <c r="G3659" t="s">
        <v>1</v>
      </c>
      <c r="K3659" t="s">
        <v>185</v>
      </c>
      <c r="L3659" t="s">
        <v>122</v>
      </c>
      <c r="M3659" s="14">
        <v>44407</v>
      </c>
      <c r="N3659" s="14">
        <v>44407</v>
      </c>
      <c r="O3659">
        <v>0</v>
      </c>
      <c r="P3659">
        <v>792.65</v>
      </c>
      <c r="R3659">
        <v>2110672000</v>
      </c>
      <c r="S3659">
        <v>161016000</v>
      </c>
      <c r="V3659" t="s">
        <v>160</v>
      </c>
      <c r="W3659" t="s">
        <v>201</v>
      </c>
      <c r="X3659" t="s">
        <v>161</v>
      </c>
      <c r="Y3659">
        <v>7</v>
      </c>
      <c r="Z3659">
        <v>7</v>
      </c>
      <c r="AA3659">
        <v>2021</v>
      </c>
      <c r="AB3659">
        <v>792.65</v>
      </c>
      <c r="AC3659" t="s">
        <v>12</v>
      </c>
      <c r="AD3659" t="s">
        <v>72</v>
      </c>
      <c r="AE3659">
        <v>2021</v>
      </c>
      <c r="AF3659">
        <v>2021</v>
      </c>
      <c r="AU3659"/>
    </row>
    <row r="3660" spans="1:47" x14ac:dyDescent="0.35">
      <c r="A3660" t="s">
        <v>123</v>
      </c>
      <c r="C3660" t="s">
        <v>149</v>
      </c>
      <c r="D3660" t="s">
        <v>150</v>
      </c>
      <c r="E3660" t="s">
        <v>121</v>
      </c>
      <c r="J3660" t="s">
        <v>68</v>
      </c>
      <c r="K3660" t="s">
        <v>185</v>
      </c>
      <c r="L3660" t="s">
        <v>122</v>
      </c>
      <c r="M3660" s="14">
        <v>44396</v>
      </c>
      <c r="N3660" s="14">
        <v>44407</v>
      </c>
      <c r="P3660">
        <v>303869.05</v>
      </c>
      <c r="X3660" t="s">
        <v>124</v>
      </c>
      <c r="Y3660">
        <v>7</v>
      </c>
      <c r="Z3660">
        <v>7</v>
      </c>
      <c r="AA3660">
        <v>2021</v>
      </c>
      <c r="AB3660">
        <v>0</v>
      </c>
      <c r="AC3660" t="s">
        <v>8</v>
      </c>
      <c r="AD3660" t="s">
        <v>8</v>
      </c>
      <c r="AE3660">
        <v>2021</v>
      </c>
      <c r="AF3660">
        <v>2021</v>
      </c>
      <c r="AU3660"/>
    </row>
    <row r="3661" spans="1:47" x14ac:dyDescent="0.35">
      <c r="A3661" t="s">
        <v>130</v>
      </c>
      <c r="C3661" t="s">
        <v>149</v>
      </c>
      <c r="D3661" t="s">
        <v>150</v>
      </c>
      <c r="E3661" t="s">
        <v>162</v>
      </c>
      <c r="K3661" t="s">
        <v>185</v>
      </c>
      <c r="L3661" t="s">
        <v>122</v>
      </c>
      <c r="M3661" s="14">
        <v>44407</v>
      </c>
      <c r="N3661" s="14">
        <v>44407</v>
      </c>
      <c r="P3661">
        <v>19324548.789999999</v>
      </c>
      <c r="X3661" t="s">
        <v>119</v>
      </c>
      <c r="Y3661">
        <v>7</v>
      </c>
      <c r="Z3661">
        <v>7</v>
      </c>
      <c r="AA3661">
        <v>2021</v>
      </c>
      <c r="AB3661">
        <v>0</v>
      </c>
      <c r="AC3661" t="s">
        <v>8</v>
      </c>
      <c r="AD3661" t="s">
        <v>8</v>
      </c>
      <c r="AE3661">
        <v>2021</v>
      </c>
      <c r="AF3661">
        <v>2021</v>
      </c>
      <c r="AU3661"/>
    </row>
    <row r="3662" spans="1:47" x14ac:dyDescent="0.35">
      <c r="A3662" t="s">
        <v>225</v>
      </c>
      <c r="C3662" t="s">
        <v>149</v>
      </c>
      <c r="D3662" t="s">
        <v>150</v>
      </c>
      <c r="E3662" t="s">
        <v>121</v>
      </c>
      <c r="J3662" t="s">
        <v>6</v>
      </c>
      <c r="K3662" t="s">
        <v>185</v>
      </c>
      <c r="L3662" t="s">
        <v>122</v>
      </c>
      <c r="M3662" s="14">
        <v>44403</v>
      </c>
      <c r="N3662" s="14">
        <v>44407</v>
      </c>
      <c r="P3662">
        <v>25195.05</v>
      </c>
      <c r="X3662" t="s">
        <v>140</v>
      </c>
      <c r="Y3662">
        <v>7</v>
      </c>
      <c r="Z3662">
        <v>7</v>
      </c>
      <c r="AA3662">
        <v>2021</v>
      </c>
      <c r="AB3662">
        <v>0</v>
      </c>
      <c r="AC3662" t="s">
        <v>8</v>
      </c>
      <c r="AD3662" t="s">
        <v>8</v>
      </c>
      <c r="AE3662">
        <v>2021</v>
      </c>
      <c r="AF3662">
        <v>2021</v>
      </c>
      <c r="AU3662"/>
    </row>
    <row r="3663" spans="1:47" x14ac:dyDescent="0.35">
      <c r="A3663" t="s">
        <v>165</v>
      </c>
      <c r="C3663" t="s">
        <v>149</v>
      </c>
      <c r="D3663" t="s">
        <v>150</v>
      </c>
      <c r="E3663" t="s">
        <v>121</v>
      </c>
      <c r="J3663" t="s">
        <v>6</v>
      </c>
      <c r="K3663" t="s">
        <v>185</v>
      </c>
      <c r="L3663" t="s">
        <v>122</v>
      </c>
      <c r="M3663" s="14">
        <v>44397</v>
      </c>
      <c r="N3663" s="14">
        <v>44407</v>
      </c>
      <c r="P3663">
        <v>44319.57</v>
      </c>
      <c r="X3663" t="s">
        <v>124</v>
      </c>
      <c r="Y3663">
        <v>7</v>
      </c>
      <c r="Z3663">
        <v>7</v>
      </c>
      <c r="AA3663">
        <v>2021</v>
      </c>
      <c r="AB3663">
        <v>0</v>
      </c>
      <c r="AC3663" t="s">
        <v>8</v>
      </c>
      <c r="AD3663" t="s">
        <v>8</v>
      </c>
      <c r="AE3663">
        <v>2021</v>
      </c>
      <c r="AF3663">
        <v>2021</v>
      </c>
      <c r="AU3663"/>
    </row>
    <row r="3664" spans="1:47" x14ac:dyDescent="0.35">
      <c r="A3664" t="s">
        <v>163</v>
      </c>
      <c r="C3664" t="s">
        <v>149</v>
      </c>
      <c r="D3664" t="s">
        <v>150</v>
      </c>
      <c r="E3664" t="s">
        <v>121</v>
      </c>
      <c r="J3664" t="s">
        <v>6</v>
      </c>
      <c r="K3664" t="s">
        <v>185</v>
      </c>
      <c r="L3664" t="s">
        <v>122</v>
      </c>
      <c r="M3664" s="14">
        <v>44391</v>
      </c>
      <c r="N3664" s="14">
        <v>44407</v>
      </c>
      <c r="P3664">
        <v>19324.88</v>
      </c>
      <c r="X3664" t="s">
        <v>164</v>
      </c>
      <c r="Y3664">
        <v>7</v>
      </c>
      <c r="Z3664">
        <v>7</v>
      </c>
      <c r="AA3664">
        <v>2021</v>
      </c>
      <c r="AB3664">
        <v>0</v>
      </c>
      <c r="AC3664" t="s">
        <v>8</v>
      </c>
      <c r="AD3664" t="s">
        <v>8</v>
      </c>
      <c r="AE3664">
        <v>2021</v>
      </c>
      <c r="AF3664">
        <v>2021</v>
      </c>
      <c r="AU3664"/>
    </row>
    <row r="3665" spans="1:47" x14ac:dyDescent="0.35">
      <c r="A3665" t="s">
        <v>148</v>
      </c>
      <c r="C3665" t="s">
        <v>149</v>
      </c>
      <c r="D3665" t="s">
        <v>150</v>
      </c>
      <c r="E3665" t="s">
        <v>121</v>
      </c>
      <c r="J3665" t="s">
        <v>6</v>
      </c>
      <c r="K3665" t="s">
        <v>185</v>
      </c>
      <c r="L3665" t="s">
        <v>122</v>
      </c>
      <c r="M3665" s="14">
        <v>44392</v>
      </c>
      <c r="N3665" s="14">
        <v>44407</v>
      </c>
      <c r="P3665">
        <v>846055.61</v>
      </c>
      <c r="X3665" t="s">
        <v>152</v>
      </c>
      <c r="Y3665">
        <v>7</v>
      </c>
      <c r="Z3665">
        <v>7</v>
      </c>
      <c r="AA3665">
        <v>2021</v>
      </c>
      <c r="AB3665">
        <v>0</v>
      </c>
      <c r="AC3665" t="s">
        <v>8</v>
      </c>
      <c r="AD3665" t="s">
        <v>8</v>
      </c>
      <c r="AE3665">
        <v>2021</v>
      </c>
      <c r="AF3665">
        <v>2021</v>
      </c>
      <c r="AU3665"/>
    </row>
    <row r="3666" spans="1:47" x14ac:dyDescent="0.35">
      <c r="A3666" t="s">
        <v>148</v>
      </c>
      <c r="C3666" t="s">
        <v>149</v>
      </c>
      <c r="D3666" t="s">
        <v>150</v>
      </c>
      <c r="E3666" t="s">
        <v>121</v>
      </c>
      <c r="J3666" t="s">
        <v>5</v>
      </c>
      <c r="K3666" t="s">
        <v>185</v>
      </c>
      <c r="L3666" t="s">
        <v>122</v>
      </c>
      <c r="M3666" s="14">
        <v>44392</v>
      </c>
      <c r="N3666" s="14">
        <v>44407</v>
      </c>
      <c r="P3666">
        <v>1995499.69</v>
      </c>
      <c r="X3666" t="s">
        <v>152</v>
      </c>
      <c r="Y3666">
        <v>7</v>
      </c>
      <c r="Z3666">
        <v>7</v>
      </c>
      <c r="AA3666">
        <v>2021</v>
      </c>
      <c r="AB3666">
        <v>0</v>
      </c>
      <c r="AC3666" t="s">
        <v>8</v>
      </c>
      <c r="AD3666" t="s">
        <v>8</v>
      </c>
      <c r="AE3666">
        <v>2021</v>
      </c>
      <c r="AF3666">
        <v>2021</v>
      </c>
      <c r="AU3666"/>
    </row>
    <row r="3667" spans="1:47" x14ac:dyDescent="0.35">
      <c r="A3667" t="s">
        <v>123</v>
      </c>
      <c r="C3667" t="s">
        <v>149</v>
      </c>
      <c r="D3667" t="s">
        <v>150</v>
      </c>
      <c r="E3667" t="s">
        <v>121</v>
      </c>
      <c r="J3667" t="s">
        <v>6</v>
      </c>
      <c r="K3667" t="s">
        <v>185</v>
      </c>
      <c r="L3667" t="s">
        <v>122</v>
      </c>
      <c r="M3667" s="14">
        <v>44392</v>
      </c>
      <c r="N3667" s="14">
        <v>44407</v>
      </c>
      <c r="P3667">
        <v>9822136.75</v>
      </c>
      <c r="X3667" t="s">
        <v>124</v>
      </c>
      <c r="Y3667">
        <v>7</v>
      </c>
      <c r="Z3667">
        <v>7</v>
      </c>
      <c r="AA3667">
        <v>2021</v>
      </c>
      <c r="AB3667">
        <v>0</v>
      </c>
      <c r="AC3667" t="s">
        <v>8</v>
      </c>
      <c r="AD3667" t="s">
        <v>8</v>
      </c>
      <c r="AE3667">
        <v>2021</v>
      </c>
      <c r="AF3667">
        <v>2021</v>
      </c>
      <c r="AU3667"/>
    </row>
    <row r="3668" spans="1:47" x14ac:dyDescent="0.35">
      <c r="A3668" t="s">
        <v>123</v>
      </c>
      <c r="C3668" t="s">
        <v>149</v>
      </c>
      <c r="D3668" t="s">
        <v>150</v>
      </c>
      <c r="E3668" t="s">
        <v>121</v>
      </c>
      <c r="J3668" t="s">
        <v>6</v>
      </c>
      <c r="K3668" t="s">
        <v>185</v>
      </c>
      <c r="L3668" t="s">
        <v>122</v>
      </c>
      <c r="M3668" s="14">
        <v>44392</v>
      </c>
      <c r="N3668" s="14">
        <v>44407</v>
      </c>
      <c r="P3668">
        <v>6268148.2000000002</v>
      </c>
      <c r="X3668" t="s">
        <v>124</v>
      </c>
      <c r="Y3668">
        <v>7</v>
      </c>
      <c r="Z3668">
        <v>7</v>
      </c>
      <c r="AA3668">
        <v>2021</v>
      </c>
      <c r="AB3668">
        <v>0</v>
      </c>
      <c r="AC3668" t="s">
        <v>8</v>
      </c>
      <c r="AD3668" t="s">
        <v>8</v>
      </c>
      <c r="AE3668">
        <v>2021</v>
      </c>
      <c r="AF3668">
        <v>2021</v>
      </c>
      <c r="AU3668"/>
    </row>
    <row r="3669" spans="1:47" x14ac:dyDescent="0.35">
      <c r="A3669" t="s">
        <v>160</v>
      </c>
      <c r="B3669" t="s">
        <v>35</v>
      </c>
      <c r="C3669" t="s">
        <v>149</v>
      </c>
      <c r="D3669" t="s">
        <v>159</v>
      </c>
      <c r="E3669" t="s">
        <v>162</v>
      </c>
      <c r="G3669" t="s">
        <v>1</v>
      </c>
      <c r="K3669" t="s">
        <v>185</v>
      </c>
      <c r="L3669" t="s">
        <v>122</v>
      </c>
      <c r="M3669" s="14">
        <v>44407</v>
      </c>
      <c r="N3669" s="14">
        <v>44407</v>
      </c>
      <c r="O3669">
        <v>0</v>
      </c>
      <c r="P3669">
        <v>20870.02</v>
      </c>
      <c r="R3669">
        <v>2110672000</v>
      </c>
      <c r="S3669">
        <v>161020000</v>
      </c>
      <c r="V3669" t="s">
        <v>160</v>
      </c>
      <c r="W3669" t="s">
        <v>194</v>
      </c>
      <c r="X3669" t="s">
        <v>161</v>
      </c>
      <c r="Y3669">
        <v>7</v>
      </c>
      <c r="Z3669">
        <v>7</v>
      </c>
      <c r="AA3669">
        <v>2021</v>
      </c>
      <c r="AB3669">
        <v>20870.02</v>
      </c>
      <c r="AC3669" t="s">
        <v>12</v>
      </c>
      <c r="AD3669" t="s">
        <v>72</v>
      </c>
      <c r="AE3669">
        <v>2021</v>
      </c>
      <c r="AF3669">
        <v>2021</v>
      </c>
      <c r="AU3669"/>
    </row>
    <row r="3670" spans="1:47" x14ac:dyDescent="0.35">
      <c r="A3670" t="s">
        <v>143</v>
      </c>
      <c r="B3670" t="s">
        <v>48</v>
      </c>
      <c r="C3670" t="s">
        <v>149</v>
      </c>
      <c r="D3670" t="s">
        <v>159</v>
      </c>
      <c r="E3670" t="s">
        <v>121</v>
      </c>
      <c r="G3670" t="s">
        <v>1</v>
      </c>
      <c r="K3670" t="s">
        <v>185</v>
      </c>
      <c r="L3670" t="s">
        <v>122</v>
      </c>
      <c r="M3670" s="14">
        <v>44407</v>
      </c>
      <c r="N3670" s="14">
        <v>44407</v>
      </c>
      <c r="O3670">
        <v>0</v>
      </c>
      <c r="P3670">
        <v>500185.22</v>
      </c>
      <c r="R3670">
        <v>2220510000</v>
      </c>
      <c r="S3670">
        <v>161020000</v>
      </c>
      <c r="V3670" t="s">
        <v>143</v>
      </c>
      <c r="W3670" t="s">
        <v>194</v>
      </c>
      <c r="X3670" t="s">
        <v>144</v>
      </c>
      <c r="Y3670">
        <v>7</v>
      </c>
      <c r="Z3670">
        <v>7</v>
      </c>
      <c r="AA3670">
        <v>2021</v>
      </c>
      <c r="AB3670">
        <v>500185.22</v>
      </c>
      <c r="AC3670" t="s">
        <v>12</v>
      </c>
      <c r="AD3670" t="s">
        <v>72</v>
      </c>
      <c r="AE3670">
        <v>2021</v>
      </c>
      <c r="AF3670">
        <v>2021</v>
      </c>
      <c r="AU3670"/>
    </row>
    <row r="3671" spans="1:47" x14ac:dyDescent="0.35">
      <c r="A3671" t="s">
        <v>160</v>
      </c>
      <c r="B3671" t="s">
        <v>26</v>
      </c>
      <c r="C3671" t="s">
        <v>149</v>
      </c>
      <c r="D3671" t="s">
        <v>159</v>
      </c>
      <c r="E3671" t="s">
        <v>162</v>
      </c>
      <c r="G3671" t="s">
        <v>1</v>
      </c>
      <c r="K3671" t="s">
        <v>185</v>
      </c>
      <c r="L3671" t="s">
        <v>122</v>
      </c>
      <c r="M3671" s="14">
        <v>44407</v>
      </c>
      <c r="N3671" s="14">
        <v>44407</v>
      </c>
      <c r="O3671">
        <v>0</v>
      </c>
      <c r="P3671">
        <v>920.25</v>
      </c>
      <c r="R3671">
        <v>2110672000</v>
      </c>
      <c r="S3671">
        <v>162600000</v>
      </c>
      <c r="V3671" t="s">
        <v>160</v>
      </c>
      <c r="W3671" t="s">
        <v>196</v>
      </c>
      <c r="X3671" t="s">
        <v>161</v>
      </c>
      <c r="Y3671">
        <v>7</v>
      </c>
      <c r="Z3671">
        <v>7</v>
      </c>
      <c r="AA3671">
        <v>2021</v>
      </c>
      <c r="AB3671">
        <v>920.25</v>
      </c>
      <c r="AC3671" t="s">
        <v>12</v>
      </c>
      <c r="AD3671" t="s">
        <v>72</v>
      </c>
      <c r="AE3671">
        <v>2021</v>
      </c>
      <c r="AF3671">
        <v>2021</v>
      </c>
      <c r="AU3671"/>
    </row>
    <row r="3672" spans="1:47" x14ac:dyDescent="0.35">
      <c r="A3672" t="s">
        <v>160</v>
      </c>
      <c r="B3672" t="s">
        <v>35</v>
      </c>
      <c r="C3672" t="s">
        <v>149</v>
      </c>
      <c r="D3672" t="s">
        <v>159</v>
      </c>
      <c r="E3672" t="s">
        <v>162</v>
      </c>
      <c r="G3672" t="s">
        <v>1</v>
      </c>
      <c r="K3672" t="s">
        <v>185</v>
      </c>
      <c r="L3672" t="s">
        <v>122</v>
      </c>
      <c r="M3672" s="14">
        <v>44407</v>
      </c>
      <c r="N3672" s="14">
        <v>44407</v>
      </c>
      <c r="O3672">
        <v>0</v>
      </c>
      <c r="P3672">
        <v>3545.52</v>
      </c>
      <c r="R3672">
        <v>2110672000</v>
      </c>
      <c r="S3672">
        <v>161020000</v>
      </c>
      <c r="V3672" t="s">
        <v>160</v>
      </c>
      <c r="W3672" t="s">
        <v>194</v>
      </c>
      <c r="X3672" t="s">
        <v>161</v>
      </c>
      <c r="Y3672">
        <v>7</v>
      </c>
      <c r="Z3672">
        <v>7</v>
      </c>
      <c r="AA3672">
        <v>2021</v>
      </c>
      <c r="AB3672">
        <v>3545.52</v>
      </c>
      <c r="AC3672" t="s">
        <v>12</v>
      </c>
      <c r="AD3672" t="s">
        <v>72</v>
      </c>
      <c r="AE3672">
        <v>2021</v>
      </c>
      <c r="AF3672">
        <v>2021</v>
      </c>
      <c r="AU3672"/>
    </row>
    <row r="3673" spans="1:47" x14ac:dyDescent="0.35">
      <c r="A3673" t="s">
        <v>168</v>
      </c>
      <c r="C3673" t="s">
        <v>180</v>
      </c>
      <c r="D3673" t="s">
        <v>150</v>
      </c>
      <c r="E3673" t="s">
        <v>162</v>
      </c>
      <c r="L3673" t="s">
        <v>122</v>
      </c>
      <c r="M3673" s="14">
        <v>44408</v>
      </c>
      <c r="N3673" s="14">
        <v>44408</v>
      </c>
      <c r="P3673">
        <v>58058310.359999999</v>
      </c>
      <c r="X3673" t="s">
        <v>169</v>
      </c>
      <c r="Y3673">
        <v>7</v>
      </c>
      <c r="Z3673">
        <v>7</v>
      </c>
      <c r="AA3673">
        <v>2021</v>
      </c>
      <c r="AB3673">
        <v>0</v>
      </c>
      <c r="AC3673" t="s">
        <v>8</v>
      </c>
      <c r="AD3673" t="s">
        <v>8</v>
      </c>
      <c r="AE3673">
        <v>2021</v>
      </c>
      <c r="AF3673">
        <v>2021</v>
      </c>
      <c r="AU3673"/>
    </row>
    <row r="3674" spans="1:47" x14ac:dyDescent="0.35">
      <c r="A3674" t="s">
        <v>131</v>
      </c>
      <c r="C3674" t="s">
        <v>120</v>
      </c>
      <c r="D3674" t="s">
        <v>150</v>
      </c>
      <c r="E3674" t="s">
        <v>121</v>
      </c>
      <c r="L3674" t="s">
        <v>129</v>
      </c>
      <c r="M3674" s="14">
        <v>44409</v>
      </c>
      <c r="N3674" s="14">
        <v>44409</v>
      </c>
      <c r="O3674">
        <v>0</v>
      </c>
      <c r="X3674" t="s">
        <v>132</v>
      </c>
      <c r="Y3674">
        <v>8</v>
      </c>
      <c r="Z3674">
        <v>8</v>
      </c>
      <c r="AA3674">
        <v>2021</v>
      </c>
      <c r="AB3674">
        <v>0</v>
      </c>
      <c r="AC3674" t="s">
        <v>8</v>
      </c>
      <c r="AD3674" t="s">
        <v>8</v>
      </c>
      <c r="AE3674">
        <v>2021</v>
      </c>
      <c r="AF3674">
        <v>2021</v>
      </c>
      <c r="AU3674"/>
    </row>
    <row r="3675" spans="1:47" x14ac:dyDescent="0.35">
      <c r="B3675" t="s">
        <v>124</v>
      </c>
      <c r="C3675" t="s">
        <v>120</v>
      </c>
      <c r="D3675" t="s">
        <v>150</v>
      </c>
      <c r="E3675" t="s">
        <v>121</v>
      </c>
      <c r="L3675" t="s">
        <v>129</v>
      </c>
      <c r="M3675" s="14">
        <v>44409</v>
      </c>
      <c r="N3675" s="14">
        <v>44409</v>
      </c>
      <c r="O3675">
        <v>351755.78</v>
      </c>
      <c r="X3675" t="s">
        <v>124</v>
      </c>
      <c r="Y3675">
        <v>8</v>
      </c>
      <c r="Z3675">
        <v>8</v>
      </c>
      <c r="AA3675">
        <v>2021</v>
      </c>
      <c r="AB3675">
        <v>0</v>
      </c>
      <c r="AC3675" t="s">
        <v>8</v>
      </c>
      <c r="AD3675" t="s">
        <v>8</v>
      </c>
      <c r="AE3675">
        <v>2021</v>
      </c>
      <c r="AF3675">
        <v>2021</v>
      </c>
      <c r="AU3675"/>
    </row>
    <row r="3676" spans="1:47" x14ac:dyDescent="0.35">
      <c r="B3676" t="s">
        <v>157</v>
      </c>
      <c r="C3676" t="s">
        <v>120</v>
      </c>
      <c r="D3676" t="s">
        <v>150</v>
      </c>
      <c r="E3676" t="s">
        <v>121</v>
      </c>
      <c r="L3676" t="s">
        <v>129</v>
      </c>
      <c r="M3676" s="14">
        <v>44409</v>
      </c>
      <c r="N3676" s="14">
        <v>44409</v>
      </c>
      <c r="O3676">
        <v>2565359.7200000002</v>
      </c>
      <c r="X3676" t="s">
        <v>157</v>
      </c>
      <c r="Y3676">
        <v>8</v>
      </c>
      <c r="Z3676">
        <v>8</v>
      </c>
      <c r="AA3676">
        <v>2021</v>
      </c>
      <c r="AB3676">
        <v>0</v>
      </c>
      <c r="AC3676" t="s">
        <v>8</v>
      </c>
      <c r="AD3676" t="s">
        <v>8</v>
      </c>
      <c r="AE3676">
        <v>2021</v>
      </c>
      <c r="AF3676">
        <v>2021</v>
      </c>
      <c r="AU3676"/>
    </row>
    <row r="3677" spans="1:47" x14ac:dyDescent="0.35">
      <c r="A3677" t="s">
        <v>126</v>
      </c>
      <c r="C3677" t="s">
        <v>120</v>
      </c>
      <c r="D3677" t="s">
        <v>150</v>
      </c>
      <c r="E3677" t="s">
        <v>121</v>
      </c>
      <c r="L3677" t="s">
        <v>129</v>
      </c>
      <c r="M3677" s="14">
        <v>44409</v>
      </c>
      <c r="N3677" s="14">
        <v>44409</v>
      </c>
      <c r="O3677">
        <v>11183.24</v>
      </c>
      <c r="X3677" t="s">
        <v>127</v>
      </c>
      <c r="Y3677">
        <v>8</v>
      </c>
      <c r="Z3677">
        <v>8</v>
      </c>
      <c r="AA3677">
        <v>2021</v>
      </c>
      <c r="AB3677">
        <v>0</v>
      </c>
      <c r="AC3677" t="s">
        <v>8</v>
      </c>
      <c r="AD3677" t="s">
        <v>8</v>
      </c>
      <c r="AE3677">
        <v>2021</v>
      </c>
      <c r="AF3677">
        <v>2021</v>
      </c>
      <c r="AU3677"/>
    </row>
    <row r="3678" spans="1:47" x14ac:dyDescent="0.35">
      <c r="A3678" t="s">
        <v>166</v>
      </c>
      <c r="C3678" t="s">
        <v>120</v>
      </c>
      <c r="D3678" t="s">
        <v>150</v>
      </c>
      <c r="E3678" t="s">
        <v>121</v>
      </c>
      <c r="L3678" t="s">
        <v>129</v>
      </c>
      <c r="M3678" s="14">
        <v>44409</v>
      </c>
      <c r="N3678" s="14">
        <v>44409</v>
      </c>
      <c r="O3678">
        <v>541166.67000000004</v>
      </c>
      <c r="X3678" t="s">
        <v>83</v>
      </c>
      <c r="Y3678">
        <v>8</v>
      </c>
      <c r="Z3678">
        <v>8</v>
      </c>
      <c r="AA3678">
        <v>2021</v>
      </c>
      <c r="AB3678">
        <v>0</v>
      </c>
      <c r="AC3678" t="s">
        <v>8</v>
      </c>
      <c r="AD3678" t="s">
        <v>8</v>
      </c>
      <c r="AE3678">
        <v>2021</v>
      </c>
      <c r="AF3678">
        <v>2021</v>
      </c>
      <c r="AU3678"/>
    </row>
    <row r="3679" spans="1:47" x14ac:dyDescent="0.35">
      <c r="B3679" t="s">
        <v>135</v>
      </c>
      <c r="C3679" t="s">
        <v>120</v>
      </c>
      <c r="D3679" t="s">
        <v>150</v>
      </c>
      <c r="E3679" t="s">
        <v>121</v>
      </c>
      <c r="L3679" t="s">
        <v>129</v>
      </c>
      <c r="M3679" s="14">
        <v>44409</v>
      </c>
      <c r="N3679" s="14">
        <v>44409</v>
      </c>
      <c r="O3679">
        <v>0</v>
      </c>
      <c r="X3679" t="s">
        <v>135</v>
      </c>
      <c r="Y3679">
        <v>8</v>
      </c>
      <c r="Z3679">
        <v>8</v>
      </c>
      <c r="AA3679">
        <v>2021</v>
      </c>
      <c r="AB3679">
        <v>0</v>
      </c>
      <c r="AC3679" t="s">
        <v>8</v>
      </c>
      <c r="AD3679" t="s">
        <v>8</v>
      </c>
      <c r="AE3679">
        <v>2021</v>
      </c>
      <c r="AF3679">
        <v>2021</v>
      </c>
      <c r="AU3679"/>
    </row>
    <row r="3680" spans="1:47" x14ac:dyDescent="0.35">
      <c r="B3680" t="s">
        <v>119</v>
      </c>
      <c r="C3680" t="s">
        <v>120</v>
      </c>
      <c r="D3680" t="s">
        <v>150</v>
      </c>
      <c r="E3680" t="s">
        <v>121</v>
      </c>
      <c r="L3680" t="s">
        <v>129</v>
      </c>
      <c r="M3680" s="14">
        <v>44409</v>
      </c>
      <c r="N3680" s="14">
        <v>44409</v>
      </c>
      <c r="O3680">
        <v>0</v>
      </c>
      <c r="X3680" t="s">
        <v>119</v>
      </c>
      <c r="Y3680">
        <v>8</v>
      </c>
      <c r="Z3680">
        <v>8</v>
      </c>
      <c r="AA3680">
        <v>2021</v>
      </c>
      <c r="AB3680">
        <v>0</v>
      </c>
      <c r="AC3680" t="s">
        <v>8</v>
      </c>
      <c r="AD3680" t="s">
        <v>8</v>
      </c>
      <c r="AE3680">
        <v>2021</v>
      </c>
      <c r="AF3680">
        <v>2021</v>
      </c>
      <c r="AU3680"/>
    </row>
    <row r="3681" spans="1:47" x14ac:dyDescent="0.35">
      <c r="A3681" t="s">
        <v>168</v>
      </c>
      <c r="C3681" t="s">
        <v>120</v>
      </c>
      <c r="D3681" t="s">
        <v>150</v>
      </c>
      <c r="E3681" t="s">
        <v>121</v>
      </c>
      <c r="L3681" t="s">
        <v>129</v>
      </c>
      <c r="M3681" s="14">
        <v>44409</v>
      </c>
      <c r="N3681" s="14">
        <v>44409</v>
      </c>
      <c r="X3681" t="s">
        <v>169</v>
      </c>
      <c r="Y3681">
        <v>8</v>
      </c>
      <c r="Z3681">
        <v>8</v>
      </c>
      <c r="AA3681">
        <v>2021</v>
      </c>
      <c r="AB3681">
        <v>0</v>
      </c>
      <c r="AC3681" t="s">
        <v>8</v>
      </c>
      <c r="AD3681" t="s">
        <v>8</v>
      </c>
      <c r="AE3681">
        <v>2021</v>
      </c>
      <c r="AF3681">
        <v>2021</v>
      </c>
      <c r="AU3681"/>
    </row>
    <row r="3682" spans="1:47" x14ac:dyDescent="0.35">
      <c r="A3682" t="s">
        <v>163</v>
      </c>
      <c r="C3682" t="s">
        <v>120</v>
      </c>
      <c r="D3682" t="s">
        <v>159</v>
      </c>
      <c r="E3682" t="s">
        <v>121</v>
      </c>
      <c r="L3682" t="s">
        <v>129</v>
      </c>
      <c r="M3682" s="14">
        <v>44409</v>
      </c>
      <c r="N3682" s="14">
        <v>44409</v>
      </c>
      <c r="O3682">
        <v>0</v>
      </c>
      <c r="X3682" t="s">
        <v>164</v>
      </c>
      <c r="Y3682">
        <v>8</v>
      </c>
      <c r="Z3682">
        <v>8</v>
      </c>
      <c r="AA3682">
        <v>2021</v>
      </c>
      <c r="AB3682">
        <v>0</v>
      </c>
      <c r="AC3682" t="s">
        <v>8</v>
      </c>
      <c r="AD3682" t="s">
        <v>8</v>
      </c>
      <c r="AE3682">
        <v>2021</v>
      </c>
      <c r="AF3682">
        <v>2021</v>
      </c>
      <c r="AU3682"/>
    </row>
    <row r="3683" spans="1:47" x14ac:dyDescent="0.35">
      <c r="A3683" t="s">
        <v>141</v>
      </c>
      <c r="C3683" t="s">
        <v>120</v>
      </c>
      <c r="D3683" t="s">
        <v>150</v>
      </c>
      <c r="E3683" t="s">
        <v>121</v>
      </c>
      <c r="L3683" t="s">
        <v>129</v>
      </c>
      <c r="M3683" s="14">
        <v>44409</v>
      </c>
      <c r="N3683" s="14">
        <v>44409</v>
      </c>
      <c r="O3683">
        <v>0</v>
      </c>
      <c r="X3683" t="s">
        <v>142</v>
      </c>
      <c r="Y3683">
        <v>8</v>
      </c>
      <c r="Z3683">
        <v>8</v>
      </c>
      <c r="AA3683">
        <v>2021</v>
      </c>
      <c r="AB3683">
        <v>0</v>
      </c>
      <c r="AC3683" t="s">
        <v>8</v>
      </c>
      <c r="AD3683" t="s">
        <v>8</v>
      </c>
      <c r="AE3683">
        <v>2021</v>
      </c>
      <c r="AF3683">
        <v>2021</v>
      </c>
      <c r="AU3683"/>
    </row>
    <row r="3684" spans="1:47" x14ac:dyDescent="0.35">
      <c r="A3684" t="s">
        <v>133</v>
      </c>
      <c r="C3684" t="s">
        <v>120</v>
      </c>
      <c r="D3684" t="s">
        <v>150</v>
      </c>
      <c r="E3684" t="s">
        <v>121</v>
      </c>
      <c r="L3684" t="s">
        <v>129</v>
      </c>
      <c r="M3684" s="14">
        <v>44409</v>
      </c>
      <c r="N3684" s="14">
        <v>44409</v>
      </c>
      <c r="O3684">
        <v>74670.63</v>
      </c>
      <c r="X3684" t="s">
        <v>134</v>
      </c>
      <c r="Y3684">
        <v>8</v>
      </c>
      <c r="Z3684">
        <v>8</v>
      </c>
      <c r="AA3684">
        <v>2021</v>
      </c>
      <c r="AB3684">
        <v>0</v>
      </c>
      <c r="AC3684" t="s">
        <v>8</v>
      </c>
      <c r="AD3684" t="s">
        <v>8</v>
      </c>
      <c r="AE3684">
        <v>2021</v>
      </c>
      <c r="AF3684">
        <v>2021</v>
      </c>
      <c r="AU3684"/>
    </row>
    <row r="3685" spans="1:47" x14ac:dyDescent="0.35">
      <c r="A3685" t="s">
        <v>153</v>
      </c>
      <c r="C3685" t="s">
        <v>120</v>
      </c>
      <c r="D3685" t="s">
        <v>150</v>
      </c>
      <c r="E3685" t="s">
        <v>121</v>
      </c>
      <c r="L3685" t="s">
        <v>129</v>
      </c>
      <c r="M3685" s="14">
        <v>44409</v>
      </c>
      <c r="N3685" s="14">
        <v>44409</v>
      </c>
      <c r="O3685">
        <v>0</v>
      </c>
      <c r="X3685" t="s">
        <v>154</v>
      </c>
      <c r="Y3685">
        <v>8</v>
      </c>
      <c r="Z3685">
        <v>8</v>
      </c>
      <c r="AA3685">
        <v>2021</v>
      </c>
      <c r="AB3685">
        <v>0</v>
      </c>
      <c r="AC3685" t="s">
        <v>8</v>
      </c>
      <c r="AD3685" t="s">
        <v>8</v>
      </c>
      <c r="AE3685">
        <v>2021</v>
      </c>
      <c r="AF3685">
        <v>2021</v>
      </c>
      <c r="AU3685"/>
    </row>
    <row r="3686" spans="1:47" x14ac:dyDescent="0.35">
      <c r="A3686" t="s">
        <v>160</v>
      </c>
      <c r="C3686" t="s">
        <v>120</v>
      </c>
      <c r="D3686" t="s">
        <v>159</v>
      </c>
      <c r="E3686" t="s">
        <v>162</v>
      </c>
      <c r="L3686" t="s">
        <v>129</v>
      </c>
      <c r="M3686" s="14">
        <v>44409</v>
      </c>
      <c r="N3686" s="14">
        <v>44409</v>
      </c>
      <c r="O3686">
        <v>380000</v>
      </c>
      <c r="X3686" t="s">
        <v>161</v>
      </c>
      <c r="Y3686">
        <v>8</v>
      </c>
      <c r="Z3686">
        <v>8</v>
      </c>
      <c r="AA3686">
        <v>2021</v>
      </c>
      <c r="AB3686">
        <v>0</v>
      </c>
      <c r="AC3686" t="s">
        <v>8</v>
      </c>
      <c r="AD3686" t="s">
        <v>8</v>
      </c>
      <c r="AE3686">
        <v>2021</v>
      </c>
      <c r="AF3686">
        <v>2021</v>
      </c>
      <c r="AU3686"/>
    </row>
    <row r="3687" spans="1:47" x14ac:dyDescent="0.35">
      <c r="B3687" t="s">
        <v>140</v>
      </c>
      <c r="C3687" t="s">
        <v>120</v>
      </c>
      <c r="D3687" t="s">
        <v>150</v>
      </c>
      <c r="E3687" t="s">
        <v>121</v>
      </c>
      <c r="L3687" t="s">
        <v>129</v>
      </c>
      <c r="M3687" s="14">
        <v>44409</v>
      </c>
      <c r="N3687" s="14">
        <v>44409</v>
      </c>
      <c r="O3687">
        <v>49726.41</v>
      </c>
      <c r="X3687" t="s">
        <v>140</v>
      </c>
      <c r="Y3687">
        <v>8</v>
      </c>
      <c r="Z3687">
        <v>8</v>
      </c>
      <c r="AA3687">
        <v>2021</v>
      </c>
      <c r="AB3687">
        <v>0</v>
      </c>
      <c r="AC3687" t="s">
        <v>8</v>
      </c>
      <c r="AD3687" t="s">
        <v>8</v>
      </c>
      <c r="AE3687">
        <v>2021</v>
      </c>
      <c r="AF3687">
        <v>2021</v>
      </c>
      <c r="AU3687"/>
    </row>
    <row r="3688" spans="1:47" x14ac:dyDescent="0.35">
      <c r="A3688" t="s">
        <v>148</v>
      </c>
      <c r="C3688" t="s">
        <v>120</v>
      </c>
      <c r="D3688" t="s">
        <v>150</v>
      </c>
      <c r="E3688" t="s">
        <v>162</v>
      </c>
      <c r="L3688" t="s">
        <v>129</v>
      </c>
      <c r="M3688" s="14">
        <v>44409</v>
      </c>
      <c r="N3688" s="14">
        <v>44409</v>
      </c>
      <c r="O3688">
        <v>55959148.909999996</v>
      </c>
      <c r="X3688" t="s">
        <v>152</v>
      </c>
      <c r="Y3688">
        <v>8</v>
      </c>
      <c r="Z3688">
        <v>8</v>
      </c>
      <c r="AA3688">
        <v>2021</v>
      </c>
      <c r="AB3688">
        <v>0</v>
      </c>
      <c r="AC3688" t="s">
        <v>8</v>
      </c>
      <c r="AD3688" t="s">
        <v>8</v>
      </c>
      <c r="AE3688">
        <v>2021</v>
      </c>
      <c r="AF3688">
        <v>2021</v>
      </c>
      <c r="AU3688"/>
    </row>
    <row r="3689" spans="1:47" x14ac:dyDescent="0.35">
      <c r="A3689" t="s">
        <v>146</v>
      </c>
      <c r="C3689" t="s">
        <v>120</v>
      </c>
      <c r="D3689" t="s">
        <v>150</v>
      </c>
      <c r="E3689" t="s">
        <v>121</v>
      </c>
      <c r="L3689" t="s">
        <v>129</v>
      </c>
      <c r="M3689" s="14">
        <v>44409</v>
      </c>
      <c r="N3689" s="14">
        <v>44409</v>
      </c>
      <c r="O3689">
        <v>0</v>
      </c>
      <c r="X3689" t="s">
        <v>147</v>
      </c>
      <c r="Y3689">
        <v>8</v>
      </c>
      <c r="Z3689">
        <v>8</v>
      </c>
      <c r="AA3689">
        <v>2021</v>
      </c>
      <c r="AB3689">
        <v>0</v>
      </c>
      <c r="AC3689" t="s">
        <v>8</v>
      </c>
      <c r="AD3689" t="s">
        <v>8</v>
      </c>
      <c r="AE3689">
        <v>2021</v>
      </c>
      <c r="AF3689">
        <v>2021</v>
      </c>
      <c r="AU3689"/>
    </row>
    <row r="3690" spans="1:47" x14ac:dyDescent="0.35">
      <c r="A3690" t="s">
        <v>233</v>
      </c>
      <c r="C3690" t="s">
        <v>120</v>
      </c>
      <c r="D3690" t="s">
        <v>159</v>
      </c>
      <c r="E3690" t="s">
        <v>162</v>
      </c>
      <c r="L3690" t="s">
        <v>129</v>
      </c>
      <c r="M3690" s="14">
        <v>44409</v>
      </c>
      <c r="N3690" s="14">
        <v>44409</v>
      </c>
      <c r="O3690">
        <v>172004.07</v>
      </c>
      <c r="X3690" t="s">
        <v>234</v>
      </c>
      <c r="Y3690">
        <v>8</v>
      </c>
      <c r="Z3690">
        <v>8</v>
      </c>
      <c r="AA3690">
        <v>2021</v>
      </c>
      <c r="AB3690">
        <v>0</v>
      </c>
      <c r="AC3690" t="s">
        <v>8</v>
      </c>
      <c r="AD3690" t="s">
        <v>8</v>
      </c>
      <c r="AE3690">
        <v>2021</v>
      </c>
      <c r="AF3690">
        <v>2021</v>
      </c>
      <c r="AU3690"/>
    </row>
    <row r="3691" spans="1:47" x14ac:dyDescent="0.35">
      <c r="A3691" t="s">
        <v>138</v>
      </c>
      <c r="C3691" t="s">
        <v>120</v>
      </c>
      <c r="D3691" t="s">
        <v>150</v>
      </c>
      <c r="E3691" t="s">
        <v>121</v>
      </c>
      <c r="L3691" t="s">
        <v>129</v>
      </c>
      <c r="M3691" s="14">
        <v>44409</v>
      </c>
      <c r="N3691" s="14">
        <v>44409</v>
      </c>
      <c r="O3691">
        <v>7626734.96</v>
      </c>
      <c r="X3691" t="s">
        <v>139</v>
      </c>
      <c r="Y3691">
        <v>8</v>
      </c>
      <c r="Z3691">
        <v>8</v>
      </c>
      <c r="AA3691">
        <v>2021</v>
      </c>
      <c r="AB3691">
        <v>0</v>
      </c>
      <c r="AC3691" t="s">
        <v>8</v>
      </c>
      <c r="AD3691" t="s">
        <v>8</v>
      </c>
      <c r="AE3691">
        <v>2021</v>
      </c>
      <c r="AF3691">
        <v>2021</v>
      </c>
      <c r="AU3691"/>
    </row>
    <row r="3692" spans="1:47" x14ac:dyDescent="0.35">
      <c r="B3692" t="s">
        <v>137</v>
      </c>
      <c r="C3692" t="s">
        <v>120</v>
      </c>
      <c r="D3692" t="s">
        <v>150</v>
      </c>
      <c r="E3692" t="s">
        <v>121</v>
      </c>
      <c r="L3692" t="s">
        <v>129</v>
      </c>
      <c r="M3692" s="14">
        <v>44409</v>
      </c>
      <c r="N3692" s="14">
        <v>44409</v>
      </c>
      <c r="O3692">
        <v>6086476.1900000004</v>
      </c>
      <c r="X3692" t="s">
        <v>137</v>
      </c>
      <c r="Y3692">
        <v>8</v>
      </c>
      <c r="Z3692">
        <v>8</v>
      </c>
      <c r="AA3692">
        <v>2021</v>
      </c>
      <c r="AB3692">
        <v>0</v>
      </c>
      <c r="AC3692" t="s">
        <v>8</v>
      </c>
      <c r="AD3692" t="s">
        <v>8</v>
      </c>
      <c r="AE3692">
        <v>2021</v>
      </c>
      <c r="AF3692">
        <v>2021</v>
      </c>
      <c r="AU3692"/>
    </row>
    <row r="3693" spans="1:47" x14ac:dyDescent="0.35">
      <c r="A3693" t="s">
        <v>143</v>
      </c>
      <c r="C3693" t="s">
        <v>120</v>
      </c>
      <c r="D3693" t="s">
        <v>150</v>
      </c>
      <c r="E3693" t="s">
        <v>121</v>
      </c>
      <c r="L3693" t="s">
        <v>129</v>
      </c>
      <c r="M3693" s="14">
        <v>44409</v>
      </c>
      <c r="N3693" s="14">
        <v>44409</v>
      </c>
      <c r="O3693">
        <v>2155014.6799999997</v>
      </c>
      <c r="X3693" t="s">
        <v>144</v>
      </c>
      <c r="Y3693">
        <v>8</v>
      </c>
      <c r="Z3693">
        <v>8</v>
      </c>
      <c r="AA3693">
        <v>2021</v>
      </c>
      <c r="AB3693">
        <v>0</v>
      </c>
      <c r="AC3693" t="s">
        <v>8</v>
      </c>
      <c r="AD3693" t="s">
        <v>8</v>
      </c>
      <c r="AE3693">
        <v>2021</v>
      </c>
      <c r="AF3693">
        <v>2021</v>
      </c>
      <c r="AU3693"/>
    </row>
    <row r="3694" spans="1:47" x14ac:dyDescent="0.35">
      <c r="A3694" t="s">
        <v>143</v>
      </c>
      <c r="C3694" t="s">
        <v>120</v>
      </c>
      <c r="D3694" t="s">
        <v>159</v>
      </c>
      <c r="E3694" t="s">
        <v>121</v>
      </c>
      <c r="L3694" t="s">
        <v>129</v>
      </c>
      <c r="M3694" s="14">
        <v>44409</v>
      </c>
      <c r="N3694" s="14">
        <v>44409</v>
      </c>
      <c r="O3694">
        <v>10694285.32</v>
      </c>
      <c r="X3694" t="s">
        <v>144</v>
      </c>
      <c r="Y3694">
        <v>8</v>
      </c>
      <c r="Z3694">
        <v>8</v>
      </c>
      <c r="AA3694">
        <v>2021</v>
      </c>
      <c r="AB3694">
        <v>0</v>
      </c>
      <c r="AC3694" t="s">
        <v>8</v>
      </c>
      <c r="AD3694" t="s">
        <v>8</v>
      </c>
      <c r="AE3694">
        <v>2021</v>
      </c>
      <c r="AF3694">
        <v>2021</v>
      </c>
      <c r="AU3694"/>
    </row>
    <row r="3695" spans="1:47" x14ac:dyDescent="0.35">
      <c r="A3695" t="s">
        <v>145</v>
      </c>
      <c r="C3695" t="s">
        <v>120</v>
      </c>
      <c r="D3695" t="s">
        <v>150</v>
      </c>
      <c r="E3695" t="s">
        <v>121</v>
      </c>
      <c r="L3695" t="s">
        <v>129</v>
      </c>
      <c r="M3695" s="14">
        <v>44409</v>
      </c>
      <c r="N3695" s="14">
        <v>44409</v>
      </c>
      <c r="O3695">
        <v>0</v>
      </c>
      <c r="X3695" t="s">
        <v>144</v>
      </c>
      <c r="Y3695">
        <v>8</v>
      </c>
      <c r="Z3695">
        <v>8</v>
      </c>
      <c r="AA3695">
        <v>2021</v>
      </c>
      <c r="AB3695">
        <v>0</v>
      </c>
      <c r="AC3695" t="s">
        <v>8</v>
      </c>
      <c r="AD3695" t="s">
        <v>8</v>
      </c>
      <c r="AE3695">
        <v>2021</v>
      </c>
      <c r="AF3695">
        <v>2021</v>
      </c>
      <c r="AU3695"/>
    </row>
    <row r="3696" spans="1:47" x14ac:dyDescent="0.35">
      <c r="A3696" t="s">
        <v>155</v>
      </c>
      <c r="C3696" t="s">
        <v>120</v>
      </c>
      <c r="D3696" t="s">
        <v>150</v>
      </c>
      <c r="E3696" t="s">
        <v>121</v>
      </c>
      <c r="L3696" t="s">
        <v>129</v>
      </c>
      <c r="M3696" s="14">
        <v>44409</v>
      </c>
      <c r="N3696" s="14">
        <v>44409</v>
      </c>
      <c r="O3696">
        <v>727213.46</v>
      </c>
      <c r="X3696" t="s">
        <v>156</v>
      </c>
      <c r="Y3696">
        <v>8</v>
      </c>
      <c r="Z3696">
        <v>8</v>
      </c>
      <c r="AA3696">
        <v>2021</v>
      </c>
      <c r="AB3696">
        <v>0</v>
      </c>
      <c r="AC3696" t="s">
        <v>8</v>
      </c>
      <c r="AD3696" t="s">
        <v>8</v>
      </c>
      <c r="AE3696">
        <v>2021</v>
      </c>
      <c r="AF3696">
        <v>2021</v>
      </c>
      <c r="AU3696"/>
    </row>
    <row r="3697" spans="1:47" x14ac:dyDescent="0.35">
      <c r="A3697" t="s">
        <v>148</v>
      </c>
      <c r="C3697" t="s">
        <v>120</v>
      </c>
      <c r="D3697" t="s">
        <v>159</v>
      </c>
      <c r="E3697" t="s">
        <v>162</v>
      </c>
      <c r="L3697" t="s">
        <v>129</v>
      </c>
      <c r="M3697" s="14">
        <v>44409</v>
      </c>
      <c r="N3697" s="14">
        <v>44409</v>
      </c>
      <c r="O3697">
        <v>10142281.25</v>
      </c>
      <c r="X3697" t="s">
        <v>152</v>
      </c>
      <c r="Y3697">
        <v>8</v>
      </c>
      <c r="Z3697">
        <v>8</v>
      </c>
      <c r="AA3697">
        <v>2021</v>
      </c>
      <c r="AB3697">
        <v>0</v>
      </c>
      <c r="AC3697" t="s">
        <v>8</v>
      </c>
      <c r="AD3697" t="s">
        <v>8</v>
      </c>
      <c r="AE3697">
        <v>2021</v>
      </c>
      <c r="AF3697">
        <v>2021</v>
      </c>
      <c r="AU3697"/>
    </row>
    <row r="3698" spans="1:47" x14ac:dyDescent="0.35">
      <c r="A3698" t="s">
        <v>125</v>
      </c>
      <c r="C3698" t="s">
        <v>180</v>
      </c>
      <c r="D3698" t="s">
        <v>150</v>
      </c>
      <c r="E3698" t="s">
        <v>121</v>
      </c>
      <c r="L3698" t="s">
        <v>122</v>
      </c>
      <c r="M3698" s="14">
        <v>44409</v>
      </c>
      <c r="N3698" s="14">
        <v>44409</v>
      </c>
      <c r="P3698">
        <v>13041454</v>
      </c>
      <c r="X3698" t="s">
        <v>124</v>
      </c>
      <c r="Y3698">
        <v>8</v>
      </c>
      <c r="Z3698">
        <v>8</v>
      </c>
      <c r="AA3698">
        <v>2021</v>
      </c>
      <c r="AB3698">
        <v>0</v>
      </c>
      <c r="AC3698" t="s">
        <v>8</v>
      </c>
      <c r="AD3698" t="s">
        <v>8</v>
      </c>
      <c r="AE3698">
        <v>2021</v>
      </c>
      <c r="AF3698">
        <v>2021</v>
      </c>
      <c r="AU3698"/>
    </row>
    <row r="3699" spans="1:47" x14ac:dyDescent="0.35">
      <c r="A3699" t="s">
        <v>170</v>
      </c>
      <c r="C3699" t="s">
        <v>149</v>
      </c>
      <c r="D3699" t="s">
        <v>150</v>
      </c>
      <c r="E3699" t="s">
        <v>121</v>
      </c>
      <c r="L3699" t="s">
        <v>129</v>
      </c>
      <c r="M3699" s="14">
        <v>44409</v>
      </c>
      <c r="N3699" s="14">
        <v>44409</v>
      </c>
      <c r="O3699">
        <v>6254285.71</v>
      </c>
      <c r="X3699" t="s">
        <v>119</v>
      </c>
      <c r="Y3699">
        <v>8</v>
      </c>
      <c r="Z3699">
        <v>8</v>
      </c>
      <c r="AA3699">
        <v>2021</v>
      </c>
      <c r="AB3699">
        <v>0</v>
      </c>
      <c r="AC3699" t="s">
        <v>8</v>
      </c>
      <c r="AD3699" t="s">
        <v>8</v>
      </c>
      <c r="AE3699">
        <v>2021</v>
      </c>
      <c r="AF3699">
        <v>2021</v>
      </c>
      <c r="AU3699"/>
    </row>
    <row r="3700" spans="1:47" x14ac:dyDescent="0.35">
      <c r="A3700" t="s">
        <v>165</v>
      </c>
      <c r="C3700" t="s">
        <v>180</v>
      </c>
      <c r="D3700" t="s">
        <v>150</v>
      </c>
      <c r="E3700" t="s">
        <v>121</v>
      </c>
      <c r="L3700" t="s">
        <v>122</v>
      </c>
      <c r="M3700" s="14">
        <v>44409</v>
      </c>
      <c r="N3700" s="14">
        <v>44409</v>
      </c>
      <c r="P3700">
        <v>468145.51</v>
      </c>
      <c r="X3700" t="s">
        <v>124</v>
      </c>
      <c r="Y3700">
        <v>8</v>
      </c>
      <c r="Z3700">
        <v>8</v>
      </c>
      <c r="AA3700">
        <v>2021</v>
      </c>
      <c r="AB3700">
        <v>0</v>
      </c>
      <c r="AC3700" t="s">
        <v>8</v>
      </c>
      <c r="AD3700" t="s">
        <v>8</v>
      </c>
      <c r="AE3700">
        <v>2021</v>
      </c>
      <c r="AF3700">
        <v>2021</v>
      </c>
      <c r="AU3700"/>
    </row>
    <row r="3701" spans="1:47" x14ac:dyDescent="0.35">
      <c r="A3701" t="s">
        <v>123</v>
      </c>
      <c r="C3701" t="s">
        <v>180</v>
      </c>
      <c r="D3701" t="s">
        <v>150</v>
      </c>
      <c r="E3701" t="s">
        <v>121</v>
      </c>
      <c r="L3701" t="s">
        <v>122</v>
      </c>
      <c r="M3701" s="14">
        <v>44409</v>
      </c>
      <c r="N3701" s="14">
        <v>44409</v>
      </c>
      <c r="P3701">
        <v>294038.09999999998</v>
      </c>
      <c r="X3701" t="s">
        <v>124</v>
      </c>
      <c r="Y3701">
        <v>8</v>
      </c>
      <c r="Z3701">
        <v>8</v>
      </c>
      <c r="AA3701">
        <v>2021</v>
      </c>
      <c r="AB3701">
        <v>0</v>
      </c>
      <c r="AC3701" t="s">
        <v>8</v>
      </c>
      <c r="AD3701" t="s">
        <v>8</v>
      </c>
      <c r="AE3701">
        <v>2021</v>
      </c>
      <c r="AF3701">
        <v>2021</v>
      </c>
      <c r="AU3701"/>
    </row>
    <row r="3702" spans="1:47" x14ac:dyDescent="0.35">
      <c r="A3702" t="s">
        <v>126</v>
      </c>
      <c r="C3702" t="s">
        <v>149</v>
      </c>
      <c r="D3702" t="s">
        <v>150</v>
      </c>
      <c r="E3702" t="s">
        <v>121</v>
      </c>
      <c r="L3702" t="s">
        <v>129</v>
      </c>
      <c r="M3702" s="14">
        <v>44409</v>
      </c>
      <c r="N3702" s="14">
        <v>44409</v>
      </c>
      <c r="O3702">
        <v>52380.95</v>
      </c>
      <c r="X3702" t="s">
        <v>127</v>
      </c>
      <c r="Y3702">
        <v>8</v>
      </c>
      <c r="Z3702">
        <v>8</v>
      </c>
      <c r="AA3702">
        <v>2021</v>
      </c>
      <c r="AB3702">
        <v>0</v>
      </c>
      <c r="AC3702" t="s">
        <v>8</v>
      </c>
      <c r="AD3702" t="s">
        <v>8</v>
      </c>
      <c r="AE3702">
        <v>2021</v>
      </c>
      <c r="AF3702">
        <v>2021</v>
      </c>
      <c r="AU3702"/>
    </row>
    <row r="3703" spans="1:47" x14ac:dyDescent="0.35">
      <c r="A3703" t="s">
        <v>130</v>
      </c>
      <c r="C3703" t="s">
        <v>149</v>
      </c>
      <c r="D3703" t="s">
        <v>150</v>
      </c>
      <c r="E3703" t="s">
        <v>121</v>
      </c>
      <c r="L3703" t="s">
        <v>129</v>
      </c>
      <c r="M3703" s="14">
        <v>44409</v>
      </c>
      <c r="N3703" s="14">
        <v>44409</v>
      </c>
      <c r="O3703">
        <v>6666666.6699999999</v>
      </c>
      <c r="X3703" t="s">
        <v>119</v>
      </c>
      <c r="Y3703">
        <v>8</v>
      </c>
      <c r="Z3703">
        <v>8</v>
      </c>
      <c r="AA3703">
        <v>2021</v>
      </c>
      <c r="AB3703">
        <v>0</v>
      </c>
      <c r="AC3703" t="s">
        <v>8</v>
      </c>
      <c r="AD3703" t="s">
        <v>8</v>
      </c>
      <c r="AE3703">
        <v>2021</v>
      </c>
      <c r="AF3703">
        <v>2021</v>
      </c>
      <c r="AU3703"/>
    </row>
    <row r="3704" spans="1:47" x14ac:dyDescent="0.35">
      <c r="A3704" t="s">
        <v>170</v>
      </c>
      <c r="C3704" t="s">
        <v>149</v>
      </c>
      <c r="D3704" t="s">
        <v>150</v>
      </c>
      <c r="E3704" t="s">
        <v>121</v>
      </c>
      <c r="L3704" t="s">
        <v>129</v>
      </c>
      <c r="M3704" s="14">
        <v>44409</v>
      </c>
      <c r="N3704" s="14">
        <v>44409</v>
      </c>
      <c r="O3704">
        <v>53066.55</v>
      </c>
      <c r="X3704" t="s">
        <v>119</v>
      </c>
      <c r="Y3704">
        <v>8</v>
      </c>
      <c r="Z3704">
        <v>8</v>
      </c>
      <c r="AA3704">
        <v>2021</v>
      </c>
      <c r="AB3704">
        <v>0</v>
      </c>
      <c r="AC3704" t="s">
        <v>8</v>
      </c>
      <c r="AD3704" t="s">
        <v>8</v>
      </c>
      <c r="AE3704">
        <v>2021</v>
      </c>
      <c r="AF3704">
        <v>2021</v>
      </c>
      <c r="AU3704"/>
    </row>
    <row r="3705" spans="1:47" x14ac:dyDescent="0.35">
      <c r="A3705" t="s">
        <v>148</v>
      </c>
      <c r="C3705" t="s">
        <v>149</v>
      </c>
      <c r="D3705" t="s">
        <v>150</v>
      </c>
      <c r="E3705" t="s">
        <v>121</v>
      </c>
      <c r="L3705" t="s">
        <v>129</v>
      </c>
      <c r="M3705" s="14">
        <v>44409</v>
      </c>
      <c r="N3705" s="14">
        <v>44409</v>
      </c>
      <c r="O3705">
        <v>12207142.859999999</v>
      </c>
      <c r="X3705" t="s">
        <v>152</v>
      </c>
      <c r="Y3705">
        <v>8</v>
      </c>
      <c r="Z3705">
        <v>8</v>
      </c>
      <c r="AA3705">
        <v>2021</v>
      </c>
      <c r="AB3705">
        <v>0</v>
      </c>
      <c r="AC3705" t="s">
        <v>8</v>
      </c>
      <c r="AD3705" t="s">
        <v>8</v>
      </c>
      <c r="AE3705">
        <v>2021</v>
      </c>
      <c r="AF3705">
        <v>2021</v>
      </c>
      <c r="AU3705"/>
    </row>
    <row r="3706" spans="1:47" x14ac:dyDescent="0.35">
      <c r="A3706" t="s">
        <v>123</v>
      </c>
      <c r="B3706" t="s">
        <v>140</v>
      </c>
      <c r="C3706" t="s">
        <v>149</v>
      </c>
      <c r="D3706" t="s">
        <v>150</v>
      </c>
      <c r="E3706" t="s">
        <v>121</v>
      </c>
      <c r="L3706" t="s">
        <v>129</v>
      </c>
      <c r="M3706" s="14">
        <v>44409</v>
      </c>
      <c r="N3706" s="14">
        <v>44409</v>
      </c>
      <c r="O3706">
        <v>2583333.33</v>
      </c>
      <c r="X3706" t="s">
        <v>140</v>
      </c>
      <c r="Y3706">
        <v>8</v>
      </c>
      <c r="Z3706">
        <v>8</v>
      </c>
      <c r="AA3706">
        <v>2021</v>
      </c>
      <c r="AB3706">
        <v>0</v>
      </c>
      <c r="AC3706" t="s">
        <v>8</v>
      </c>
      <c r="AD3706" t="s">
        <v>8</v>
      </c>
      <c r="AE3706">
        <v>2021</v>
      </c>
      <c r="AF3706">
        <v>2021</v>
      </c>
      <c r="AU3706"/>
    </row>
    <row r="3707" spans="1:47" x14ac:dyDescent="0.35">
      <c r="A3707" t="s">
        <v>153</v>
      </c>
      <c r="C3707" t="s">
        <v>149</v>
      </c>
      <c r="D3707" t="s">
        <v>159</v>
      </c>
      <c r="E3707" t="s">
        <v>121</v>
      </c>
      <c r="L3707" t="s">
        <v>129</v>
      </c>
      <c r="M3707" s="14">
        <v>44409</v>
      </c>
      <c r="N3707" s="14">
        <v>44409</v>
      </c>
      <c r="O3707">
        <v>606428.56999999995</v>
      </c>
      <c r="X3707" t="s">
        <v>154</v>
      </c>
      <c r="Y3707">
        <v>8</v>
      </c>
      <c r="Z3707">
        <v>8</v>
      </c>
      <c r="AA3707">
        <v>2021</v>
      </c>
      <c r="AB3707">
        <v>0</v>
      </c>
      <c r="AC3707" t="s">
        <v>8</v>
      </c>
      <c r="AD3707" t="s">
        <v>8</v>
      </c>
      <c r="AE3707">
        <v>2021</v>
      </c>
      <c r="AF3707">
        <v>2021</v>
      </c>
      <c r="AU3707"/>
    </row>
    <row r="3708" spans="1:47" x14ac:dyDescent="0.35">
      <c r="A3708" t="s">
        <v>123</v>
      </c>
      <c r="C3708" t="s">
        <v>180</v>
      </c>
      <c r="D3708" t="s">
        <v>150</v>
      </c>
      <c r="E3708" t="s">
        <v>121</v>
      </c>
      <c r="L3708" t="s">
        <v>122</v>
      </c>
      <c r="M3708" s="14">
        <v>44409</v>
      </c>
      <c r="N3708" s="14">
        <v>44409</v>
      </c>
      <c r="P3708">
        <v>477033.75</v>
      </c>
      <c r="X3708" t="s">
        <v>124</v>
      </c>
      <c r="Y3708">
        <v>8</v>
      </c>
      <c r="Z3708">
        <v>8</v>
      </c>
      <c r="AA3708">
        <v>2021</v>
      </c>
      <c r="AB3708">
        <v>0</v>
      </c>
      <c r="AC3708" t="s">
        <v>8</v>
      </c>
      <c r="AD3708" t="s">
        <v>8</v>
      </c>
      <c r="AE3708">
        <v>2021</v>
      </c>
      <c r="AF3708">
        <v>2021</v>
      </c>
      <c r="AU3708"/>
    </row>
    <row r="3709" spans="1:47" x14ac:dyDescent="0.35">
      <c r="A3709" t="s">
        <v>128</v>
      </c>
      <c r="C3709" t="s">
        <v>180</v>
      </c>
      <c r="D3709" t="s">
        <v>150</v>
      </c>
      <c r="E3709" t="s">
        <v>121</v>
      </c>
      <c r="L3709" t="s">
        <v>122</v>
      </c>
      <c r="M3709" s="14">
        <v>44409</v>
      </c>
      <c r="N3709" s="14">
        <v>44409</v>
      </c>
      <c r="P3709">
        <v>5380.46</v>
      </c>
      <c r="X3709" t="s">
        <v>119</v>
      </c>
      <c r="Y3709">
        <v>8</v>
      </c>
      <c r="Z3709">
        <v>8</v>
      </c>
      <c r="AA3709">
        <v>2021</v>
      </c>
      <c r="AB3709">
        <v>0</v>
      </c>
      <c r="AC3709" t="s">
        <v>8</v>
      </c>
      <c r="AD3709" t="s">
        <v>8</v>
      </c>
      <c r="AE3709">
        <v>2021</v>
      </c>
      <c r="AF3709">
        <v>2021</v>
      </c>
      <c r="AU3709"/>
    </row>
    <row r="3710" spans="1:47" x14ac:dyDescent="0.35">
      <c r="A3710" t="s">
        <v>128</v>
      </c>
      <c r="C3710" t="s">
        <v>149</v>
      </c>
      <c r="D3710" t="s">
        <v>150</v>
      </c>
      <c r="E3710" t="s">
        <v>121</v>
      </c>
      <c r="L3710" t="s">
        <v>129</v>
      </c>
      <c r="M3710" s="14">
        <v>44409</v>
      </c>
      <c r="N3710" s="14">
        <v>44409</v>
      </c>
      <c r="O3710">
        <v>2211219.17</v>
      </c>
      <c r="X3710" t="s">
        <v>119</v>
      </c>
      <c r="Y3710">
        <v>8</v>
      </c>
      <c r="Z3710">
        <v>8</v>
      </c>
      <c r="AA3710">
        <v>2021</v>
      </c>
      <c r="AB3710">
        <v>0</v>
      </c>
      <c r="AC3710" t="s">
        <v>8</v>
      </c>
      <c r="AD3710" t="s">
        <v>8</v>
      </c>
      <c r="AE3710">
        <v>2021</v>
      </c>
      <c r="AF3710">
        <v>2021</v>
      </c>
      <c r="AU3710"/>
    </row>
    <row r="3711" spans="1:47" x14ac:dyDescent="0.35">
      <c r="A3711" t="s">
        <v>208</v>
      </c>
      <c r="C3711" t="s">
        <v>149</v>
      </c>
      <c r="D3711" t="s">
        <v>150</v>
      </c>
      <c r="E3711" t="s">
        <v>121</v>
      </c>
      <c r="L3711" t="s">
        <v>129</v>
      </c>
      <c r="M3711" s="14">
        <v>44409</v>
      </c>
      <c r="N3711" s="14">
        <v>44409</v>
      </c>
      <c r="O3711">
        <v>463571.43</v>
      </c>
      <c r="X3711" t="s">
        <v>157</v>
      </c>
      <c r="Y3711">
        <v>8</v>
      </c>
      <c r="Z3711">
        <v>8</v>
      </c>
      <c r="AA3711">
        <v>2021</v>
      </c>
      <c r="AB3711">
        <v>0</v>
      </c>
      <c r="AC3711" t="s">
        <v>8</v>
      </c>
      <c r="AD3711" t="s">
        <v>8</v>
      </c>
      <c r="AE3711">
        <v>2021</v>
      </c>
      <c r="AF3711">
        <v>2021</v>
      </c>
      <c r="AU3711"/>
    </row>
    <row r="3712" spans="1:47" x14ac:dyDescent="0.35">
      <c r="A3712" t="s">
        <v>148</v>
      </c>
      <c r="C3712" t="s">
        <v>180</v>
      </c>
      <c r="D3712" t="s">
        <v>150</v>
      </c>
      <c r="E3712" t="s">
        <v>121</v>
      </c>
      <c r="L3712" t="s">
        <v>122</v>
      </c>
      <c r="M3712" s="14">
        <v>44409</v>
      </c>
      <c r="N3712" s="14">
        <v>44409</v>
      </c>
      <c r="P3712">
        <v>6860616</v>
      </c>
      <c r="X3712" t="s">
        <v>152</v>
      </c>
      <c r="Y3712">
        <v>8</v>
      </c>
      <c r="Z3712">
        <v>8</v>
      </c>
      <c r="AA3712">
        <v>2021</v>
      </c>
      <c r="AB3712">
        <v>0</v>
      </c>
      <c r="AC3712" t="s">
        <v>8</v>
      </c>
      <c r="AD3712" t="s">
        <v>8</v>
      </c>
      <c r="AE3712">
        <v>2021</v>
      </c>
      <c r="AF3712">
        <v>2021</v>
      </c>
      <c r="AU3712"/>
    </row>
    <row r="3713" spans="1:47" x14ac:dyDescent="0.35">
      <c r="A3713" t="s">
        <v>178</v>
      </c>
      <c r="C3713" t="s">
        <v>180</v>
      </c>
      <c r="D3713" t="s">
        <v>150</v>
      </c>
      <c r="E3713" t="s">
        <v>121</v>
      </c>
      <c r="L3713" t="s">
        <v>122</v>
      </c>
      <c r="M3713" s="14">
        <v>44409</v>
      </c>
      <c r="N3713" s="14">
        <v>44409</v>
      </c>
      <c r="P3713">
        <v>16096.08</v>
      </c>
      <c r="X3713" t="s">
        <v>140</v>
      </c>
      <c r="Y3713">
        <v>8</v>
      </c>
      <c r="Z3713">
        <v>8</v>
      </c>
      <c r="AA3713">
        <v>2021</v>
      </c>
      <c r="AB3713">
        <v>0</v>
      </c>
      <c r="AC3713" t="s">
        <v>8</v>
      </c>
      <c r="AD3713" t="s">
        <v>8</v>
      </c>
      <c r="AE3713">
        <v>2021</v>
      </c>
      <c r="AF3713">
        <v>2021</v>
      </c>
      <c r="AU3713"/>
    </row>
    <row r="3714" spans="1:47" x14ac:dyDescent="0.35">
      <c r="A3714" t="s">
        <v>148</v>
      </c>
      <c r="C3714" t="s">
        <v>180</v>
      </c>
      <c r="D3714" t="s">
        <v>150</v>
      </c>
      <c r="E3714" t="s">
        <v>121</v>
      </c>
      <c r="L3714" t="s">
        <v>122</v>
      </c>
      <c r="M3714" s="14">
        <v>44409</v>
      </c>
      <c r="N3714" s="14">
        <v>44409</v>
      </c>
      <c r="P3714">
        <v>2211192.56</v>
      </c>
      <c r="X3714" t="s">
        <v>152</v>
      </c>
      <c r="Y3714">
        <v>8</v>
      </c>
      <c r="Z3714">
        <v>8</v>
      </c>
      <c r="AA3714">
        <v>2021</v>
      </c>
      <c r="AB3714">
        <v>0</v>
      </c>
      <c r="AC3714" t="s">
        <v>8</v>
      </c>
      <c r="AD3714" t="s">
        <v>8</v>
      </c>
      <c r="AE3714">
        <v>2021</v>
      </c>
      <c r="AF3714">
        <v>2021</v>
      </c>
      <c r="AU3714"/>
    </row>
    <row r="3715" spans="1:47" x14ac:dyDescent="0.35">
      <c r="A3715" t="s">
        <v>165</v>
      </c>
      <c r="C3715" t="s">
        <v>149</v>
      </c>
      <c r="D3715" t="s">
        <v>150</v>
      </c>
      <c r="E3715" t="s">
        <v>121</v>
      </c>
      <c r="L3715" t="s">
        <v>129</v>
      </c>
      <c r="M3715" s="14">
        <v>44409</v>
      </c>
      <c r="N3715" s="14">
        <v>44409</v>
      </c>
      <c r="O3715">
        <v>2142857.14</v>
      </c>
      <c r="X3715" t="s">
        <v>124</v>
      </c>
      <c r="Y3715">
        <v>8</v>
      </c>
      <c r="Z3715">
        <v>8</v>
      </c>
      <c r="AA3715">
        <v>2021</v>
      </c>
      <c r="AB3715">
        <v>0</v>
      </c>
      <c r="AC3715" t="s">
        <v>8</v>
      </c>
      <c r="AD3715" t="s">
        <v>8</v>
      </c>
      <c r="AE3715">
        <v>2021</v>
      </c>
      <c r="AF3715">
        <v>2021</v>
      </c>
      <c r="AU3715"/>
    </row>
    <row r="3716" spans="1:47" x14ac:dyDescent="0.35">
      <c r="A3716" t="s">
        <v>130</v>
      </c>
      <c r="C3716" t="s">
        <v>180</v>
      </c>
      <c r="D3716" t="s">
        <v>150</v>
      </c>
      <c r="E3716" t="s">
        <v>121</v>
      </c>
      <c r="L3716" t="s">
        <v>122</v>
      </c>
      <c r="M3716" s="14">
        <v>44409</v>
      </c>
      <c r="N3716" s="14">
        <v>44409</v>
      </c>
      <c r="P3716">
        <v>39206.83</v>
      </c>
      <c r="X3716" t="s">
        <v>119</v>
      </c>
      <c r="Y3716">
        <v>8</v>
      </c>
      <c r="Z3716">
        <v>8</v>
      </c>
      <c r="AA3716">
        <v>2021</v>
      </c>
      <c r="AB3716">
        <v>0</v>
      </c>
      <c r="AC3716" t="s">
        <v>8</v>
      </c>
      <c r="AD3716" t="s">
        <v>8</v>
      </c>
      <c r="AE3716">
        <v>2021</v>
      </c>
      <c r="AF3716">
        <v>2021</v>
      </c>
      <c r="AU3716"/>
    </row>
    <row r="3717" spans="1:47" x14ac:dyDescent="0.35">
      <c r="A3717" t="s">
        <v>146</v>
      </c>
      <c r="C3717" t="s">
        <v>149</v>
      </c>
      <c r="D3717" t="s">
        <v>150</v>
      </c>
      <c r="E3717" t="s">
        <v>121</v>
      </c>
      <c r="L3717" t="s">
        <v>129</v>
      </c>
      <c r="M3717" s="14">
        <v>44409</v>
      </c>
      <c r="N3717" s="14">
        <v>44409</v>
      </c>
      <c r="O3717">
        <v>12380952.380000001</v>
      </c>
      <c r="X3717" t="s">
        <v>147</v>
      </c>
      <c r="Y3717">
        <v>8</v>
      </c>
      <c r="Z3717">
        <v>8</v>
      </c>
      <c r="AA3717">
        <v>2021</v>
      </c>
      <c r="AB3717">
        <v>0</v>
      </c>
      <c r="AC3717" t="s">
        <v>8</v>
      </c>
      <c r="AD3717" t="s">
        <v>8</v>
      </c>
      <c r="AE3717">
        <v>2021</v>
      </c>
      <c r="AF3717">
        <v>2021</v>
      </c>
      <c r="AU3717"/>
    </row>
    <row r="3718" spans="1:47" x14ac:dyDescent="0.35">
      <c r="A3718" t="s">
        <v>130</v>
      </c>
      <c r="C3718" t="s">
        <v>149</v>
      </c>
      <c r="D3718" t="s">
        <v>150</v>
      </c>
      <c r="E3718" t="s">
        <v>121</v>
      </c>
      <c r="L3718" t="s">
        <v>129</v>
      </c>
      <c r="M3718" s="14">
        <v>44409</v>
      </c>
      <c r="N3718" s="14">
        <v>44409</v>
      </c>
      <c r="O3718">
        <v>19047619.050000001</v>
      </c>
      <c r="X3718" t="s">
        <v>119</v>
      </c>
      <c r="Y3718">
        <v>8</v>
      </c>
      <c r="Z3718">
        <v>8</v>
      </c>
      <c r="AA3718">
        <v>2021</v>
      </c>
      <c r="AB3718">
        <v>0</v>
      </c>
      <c r="AC3718" t="s">
        <v>8</v>
      </c>
      <c r="AD3718" t="s">
        <v>8</v>
      </c>
      <c r="AE3718">
        <v>2021</v>
      </c>
      <c r="AF3718">
        <v>2021</v>
      </c>
      <c r="AU3718"/>
    </row>
    <row r="3719" spans="1:47" x14ac:dyDescent="0.35">
      <c r="A3719" t="s">
        <v>172</v>
      </c>
      <c r="C3719" t="s">
        <v>149</v>
      </c>
      <c r="D3719" t="s">
        <v>150</v>
      </c>
      <c r="E3719" t="s">
        <v>121</v>
      </c>
      <c r="L3719" t="s">
        <v>129</v>
      </c>
      <c r="M3719" s="14">
        <v>44409</v>
      </c>
      <c r="N3719" s="14">
        <v>44409</v>
      </c>
      <c r="O3719">
        <v>23.81</v>
      </c>
      <c r="X3719" t="s">
        <v>135</v>
      </c>
      <c r="Y3719">
        <v>8</v>
      </c>
      <c r="Z3719">
        <v>8</v>
      </c>
      <c r="AA3719">
        <v>2021</v>
      </c>
      <c r="AB3719">
        <v>0</v>
      </c>
      <c r="AC3719" t="s">
        <v>8</v>
      </c>
      <c r="AD3719" t="s">
        <v>8</v>
      </c>
      <c r="AE3719">
        <v>2021</v>
      </c>
      <c r="AF3719">
        <v>2021</v>
      </c>
      <c r="AU3719"/>
    </row>
    <row r="3720" spans="1:47" x14ac:dyDescent="0.35">
      <c r="A3720" t="s">
        <v>148</v>
      </c>
      <c r="C3720" t="s">
        <v>180</v>
      </c>
      <c r="D3720" t="s">
        <v>150</v>
      </c>
      <c r="E3720" t="s">
        <v>121</v>
      </c>
      <c r="L3720" t="s">
        <v>122</v>
      </c>
      <c r="M3720" s="14">
        <v>44409</v>
      </c>
      <c r="N3720" s="14">
        <v>44409</v>
      </c>
      <c r="O3720">
        <v>405.78</v>
      </c>
      <c r="P3720">
        <v>34265.620000000003</v>
      </c>
      <c r="X3720" t="s">
        <v>152</v>
      </c>
      <c r="Y3720">
        <v>8</v>
      </c>
      <c r="Z3720">
        <v>8</v>
      </c>
      <c r="AA3720">
        <v>2021</v>
      </c>
      <c r="AB3720">
        <v>0</v>
      </c>
      <c r="AC3720" t="s">
        <v>8</v>
      </c>
      <c r="AD3720" t="s">
        <v>8</v>
      </c>
      <c r="AE3720">
        <v>2021</v>
      </c>
      <c r="AF3720">
        <v>2021</v>
      </c>
      <c r="AU3720"/>
    </row>
    <row r="3721" spans="1:47" x14ac:dyDescent="0.35">
      <c r="A3721" t="s">
        <v>143</v>
      </c>
      <c r="C3721" t="s">
        <v>149</v>
      </c>
      <c r="D3721" t="s">
        <v>150</v>
      </c>
      <c r="E3721" t="s">
        <v>121</v>
      </c>
      <c r="L3721" t="s">
        <v>129</v>
      </c>
      <c r="M3721" s="14">
        <v>44409</v>
      </c>
      <c r="N3721" s="14">
        <v>44409</v>
      </c>
      <c r="O3721">
        <v>510238.1</v>
      </c>
      <c r="X3721" t="s">
        <v>144</v>
      </c>
      <c r="Y3721">
        <v>8</v>
      </c>
      <c r="Z3721">
        <v>8</v>
      </c>
      <c r="AA3721">
        <v>2021</v>
      </c>
      <c r="AB3721">
        <v>0</v>
      </c>
      <c r="AC3721" t="s">
        <v>8</v>
      </c>
      <c r="AD3721" t="s">
        <v>8</v>
      </c>
      <c r="AE3721">
        <v>2021</v>
      </c>
      <c r="AF3721">
        <v>2021</v>
      </c>
      <c r="AU3721"/>
    </row>
    <row r="3722" spans="1:47" x14ac:dyDescent="0.35">
      <c r="A3722" t="s">
        <v>168</v>
      </c>
      <c r="C3722" t="s">
        <v>180</v>
      </c>
      <c r="D3722" t="s">
        <v>150</v>
      </c>
      <c r="E3722" t="s">
        <v>121</v>
      </c>
      <c r="L3722" t="s">
        <v>122</v>
      </c>
      <c r="M3722" s="14">
        <v>44409</v>
      </c>
      <c r="N3722" s="14">
        <v>44409</v>
      </c>
      <c r="P3722">
        <v>238202.82</v>
      </c>
      <c r="X3722" t="s">
        <v>169</v>
      </c>
      <c r="Y3722">
        <v>8</v>
      </c>
      <c r="Z3722">
        <v>8</v>
      </c>
      <c r="AA3722">
        <v>2021</v>
      </c>
      <c r="AB3722">
        <v>0</v>
      </c>
      <c r="AC3722" t="s">
        <v>8</v>
      </c>
      <c r="AD3722" t="s">
        <v>8</v>
      </c>
      <c r="AE3722">
        <v>2021</v>
      </c>
      <c r="AF3722">
        <v>2021</v>
      </c>
      <c r="AU3722"/>
    </row>
    <row r="3723" spans="1:47" x14ac:dyDescent="0.35">
      <c r="A3723" t="s">
        <v>148</v>
      </c>
      <c r="C3723" t="s">
        <v>180</v>
      </c>
      <c r="D3723" t="s">
        <v>150</v>
      </c>
      <c r="E3723" t="s">
        <v>121</v>
      </c>
      <c r="L3723" t="s">
        <v>122</v>
      </c>
      <c r="M3723" s="14">
        <v>44409</v>
      </c>
      <c r="N3723" s="14">
        <v>44409</v>
      </c>
      <c r="P3723">
        <v>223430.29</v>
      </c>
      <c r="X3723" t="s">
        <v>152</v>
      </c>
      <c r="Y3723">
        <v>8</v>
      </c>
      <c r="Z3723">
        <v>8</v>
      </c>
      <c r="AA3723">
        <v>2021</v>
      </c>
      <c r="AB3723">
        <v>0</v>
      </c>
      <c r="AC3723" t="s">
        <v>8</v>
      </c>
      <c r="AD3723" t="s">
        <v>8</v>
      </c>
      <c r="AE3723">
        <v>2021</v>
      </c>
      <c r="AF3723">
        <v>2021</v>
      </c>
      <c r="AU3723"/>
    </row>
    <row r="3724" spans="1:47" x14ac:dyDescent="0.35">
      <c r="A3724" t="s">
        <v>148</v>
      </c>
      <c r="C3724" t="s">
        <v>180</v>
      </c>
      <c r="D3724" t="s">
        <v>150</v>
      </c>
      <c r="E3724" t="s">
        <v>121</v>
      </c>
      <c r="L3724" t="s">
        <v>122</v>
      </c>
      <c r="M3724" s="14">
        <v>44409</v>
      </c>
      <c r="N3724" s="14">
        <v>44409</v>
      </c>
      <c r="O3724">
        <v>23878.799999999999</v>
      </c>
      <c r="P3724">
        <v>818107.11</v>
      </c>
      <c r="X3724" t="s">
        <v>152</v>
      </c>
      <c r="Y3724">
        <v>8</v>
      </c>
      <c r="Z3724">
        <v>8</v>
      </c>
      <c r="AA3724">
        <v>2021</v>
      </c>
      <c r="AB3724">
        <v>0</v>
      </c>
      <c r="AC3724" t="s">
        <v>8</v>
      </c>
      <c r="AD3724" t="s">
        <v>8</v>
      </c>
      <c r="AE3724">
        <v>2021</v>
      </c>
      <c r="AF3724">
        <v>2021</v>
      </c>
      <c r="AU3724"/>
    </row>
    <row r="3725" spans="1:47" x14ac:dyDescent="0.35">
      <c r="A3725" t="s">
        <v>171</v>
      </c>
      <c r="C3725" t="s">
        <v>149</v>
      </c>
      <c r="D3725" t="s">
        <v>159</v>
      </c>
      <c r="E3725" t="s">
        <v>162</v>
      </c>
      <c r="L3725" t="s">
        <v>129</v>
      </c>
      <c r="M3725" s="14">
        <v>44409</v>
      </c>
      <c r="N3725" s="14">
        <v>44409</v>
      </c>
      <c r="O3725">
        <v>553809.52</v>
      </c>
      <c r="X3725" t="s">
        <v>137</v>
      </c>
      <c r="Y3725">
        <v>8</v>
      </c>
      <c r="Z3725">
        <v>8</v>
      </c>
      <c r="AA3725">
        <v>2021</v>
      </c>
      <c r="AB3725">
        <v>0</v>
      </c>
      <c r="AC3725" t="s">
        <v>8</v>
      </c>
      <c r="AD3725" t="s">
        <v>8</v>
      </c>
      <c r="AE3725">
        <v>2021</v>
      </c>
      <c r="AF3725">
        <v>2021</v>
      </c>
      <c r="AU3725"/>
    </row>
    <row r="3726" spans="1:47" x14ac:dyDescent="0.35">
      <c r="A3726" t="s">
        <v>171</v>
      </c>
      <c r="C3726" t="s">
        <v>149</v>
      </c>
      <c r="D3726" t="s">
        <v>159</v>
      </c>
      <c r="E3726" t="s">
        <v>162</v>
      </c>
      <c r="L3726" t="s">
        <v>129</v>
      </c>
      <c r="M3726" s="14">
        <v>44409</v>
      </c>
      <c r="N3726" s="14">
        <v>44409</v>
      </c>
      <c r="O3726">
        <v>52619.05</v>
      </c>
      <c r="X3726" t="s">
        <v>137</v>
      </c>
      <c r="Y3726">
        <v>8</v>
      </c>
      <c r="Z3726">
        <v>8</v>
      </c>
      <c r="AA3726">
        <v>2021</v>
      </c>
      <c r="AB3726">
        <v>0</v>
      </c>
      <c r="AC3726" t="s">
        <v>8</v>
      </c>
      <c r="AD3726" t="s">
        <v>8</v>
      </c>
      <c r="AE3726">
        <v>2021</v>
      </c>
      <c r="AF3726">
        <v>2021</v>
      </c>
      <c r="AU3726"/>
    </row>
    <row r="3727" spans="1:47" x14ac:dyDescent="0.35">
      <c r="A3727" t="s">
        <v>233</v>
      </c>
      <c r="C3727" t="s">
        <v>180</v>
      </c>
      <c r="D3727" t="s">
        <v>150</v>
      </c>
      <c r="E3727" t="s">
        <v>121</v>
      </c>
      <c r="L3727" t="s">
        <v>122</v>
      </c>
      <c r="M3727" s="14">
        <v>44409</v>
      </c>
      <c r="N3727" s="14">
        <v>44409</v>
      </c>
      <c r="P3727">
        <v>491749.71</v>
      </c>
      <c r="X3727" t="s">
        <v>234</v>
      </c>
      <c r="Y3727">
        <v>8</v>
      </c>
      <c r="Z3727">
        <v>8</v>
      </c>
      <c r="AA3727">
        <v>2021</v>
      </c>
      <c r="AB3727">
        <v>0</v>
      </c>
      <c r="AC3727" t="s">
        <v>8</v>
      </c>
      <c r="AD3727" t="s">
        <v>8</v>
      </c>
      <c r="AE3727">
        <v>2021</v>
      </c>
      <c r="AF3727">
        <v>2021</v>
      </c>
      <c r="AU3727"/>
    </row>
    <row r="3728" spans="1:47" x14ac:dyDescent="0.35">
      <c r="A3728" t="s">
        <v>138</v>
      </c>
      <c r="C3728" t="s">
        <v>149</v>
      </c>
      <c r="D3728" t="s">
        <v>150</v>
      </c>
      <c r="E3728" t="s">
        <v>121</v>
      </c>
      <c r="L3728" t="s">
        <v>129</v>
      </c>
      <c r="M3728" s="14">
        <v>44409</v>
      </c>
      <c r="N3728" s="14">
        <v>44409</v>
      </c>
      <c r="O3728">
        <v>666666.67000000004</v>
      </c>
      <c r="X3728" t="s">
        <v>139</v>
      </c>
      <c r="Y3728">
        <v>8</v>
      </c>
      <c r="Z3728">
        <v>8</v>
      </c>
      <c r="AA3728">
        <v>2021</v>
      </c>
      <c r="AB3728">
        <v>0</v>
      </c>
      <c r="AC3728" t="s">
        <v>8</v>
      </c>
      <c r="AD3728" t="s">
        <v>8</v>
      </c>
      <c r="AE3728">
        <v>2021</v>
      </c>
      <c r="AF3728">
        <v>2021</v>
      </c>
      <c r="AU3728"/>
    </row>
    <row r="3729" spans="1:47" x14ac:dyDescent="0.35">
      <c r="A3729" t="s">
        <v>148</v>
      </c>
      <c r="C3729" t="s">
        <v>180</v>
      </c>
      <c r="D3729" t="s">
        <v>150</v>
      </c>
      <c r="E3729" t="s">
        <v>121</v>
      </c>
      <c r="L3729" t="s">
        <v>122</v>
      </c>
      <c r="M3729" s="14">
        <v>44409</v>
      </c>
      <c r="N3729" s="14">
        <v>44409</v>
      </c>
      <c r="P3729">
        <v>12538.57</v>
      </c>
      <c r="X3729" t="s">
        <v>152</v>
      </c>
      <c r="Y3729">
        <v>8</v>
      </c>
      <c r="Z3729">
        <v>8</v>
      </c>
      <c r="AA3729">
        <v>2021</v>
      </c>
      <c r="AB3729">
        <v>0</v>
      </c>
      <c r="AC3729" t="s">
        <v>8</v>
      </c>
      <c r="AD3729" t="s">
        <v>8</v>
      </c>
      <c r="AE3729">
        <v>2021</v>
      </c>
      <c r="AF3729">
        <v>2021</v>
      </c>
      <c r="AU3729"/>
    </row>
    <row r="3730" spans="1:47" x14ac:dyDescent="0.35">
      <c r="A3730" t="s">
        <v>226</v>
      </c>
      <c r="C3730" t="s">
        <v>180</v>
      </c>
      <c r="D3730" t="s">
        <v>150</v>
      </c>
      <c r="E3730" t="s">
        <v>121</v>
      </c>
      <c r="L3730" t="s">
        <v>122</v>
      </c>
      <c r="M3730" s="14">
        <v>44409</v>
      </c>
      <c r="N3730" s="14">
        <v>44409</v>
      </c>
      <c r="O3730">
        <v>265607.84999999998</v>
      </c>
      <c r="P3730">
        <v>299894.82</v>
      </c>
      <c r="X3730" t="s">
        <v>140</v>
      </c>
      <c r="Y3730">
        <v>8</v>
      </c>
      <c r="Z3730">
        <v>8</v>
      </c>
      <c r="AA3730">
        <v>2021</v>
      </c>
      <c r="AB3730">
        <v>0</v>
      </c>
      <c r="AC3730" t="s">
        <v>8</v>
      </c>
      <c r="AD3730" t="s">
        <v>8</v>
      </c>
      <c r="AE3730">
        <v>2021</v>
      </c>
      <c r="AF3730">
        <v>2021</v>
      </c>
      <c r="AU3730"/>
    </row>
    <row r="3731" spans="1:47" x14ac:dyDescent="0.35">
      <c r="A3731" t="s">
        <v>148</v>
      </c>
      <c r="C3731" t="s">
        <v>180</v>
      </c>
      <c r="D3731" t="s">
        <v>150</v>
      </c>
      <c r="E3731" t="s">
        <v>121</v>
      </c>
      <c r="L3731" t="s">
        <v>122</v>
      </c>
      <c r="M3731" s="14">
        <v>44409</v>
      </c>
      <c r="N3731" s="14">
        <v>44409</v>
      </c>
      <c r="P3731">
        <v>143.57</v>
      </c>
      <c r="X3731" t="s">
        <v>152</v>
      </c>
      <c r="Y3731">
        <v>8</v>
      </c>
      <c r="Z3731">
        <v>8</v>
      </c>
      <c r="AA3731">
        <v>2021</v>
      </c>
      <c r="AB3731">
        <v>0</v>
      </c>
      <c r="AC3731" t="s">
        <v>8</v>
      </c>
      <c r="AD3731" t="s">
        <v>8</v>
      </c>
      <c r="AE3731">
        <v>2021</v>
      </c>
      <c r="AF3731">
        <v>2021</v>
      </c>
      <c r="AU3731"/>
    </row>
    <row r="3732" spans="1:47" x14ac:dyDescent="0.35">
      <c r="A3732" t="s">
        <v>148</v>
      </c>
      <c r="C3732" t="s">
        <v>149</v>
      </c>
      <c r="D3732" t="s">
        <v>150</v>
      </c>
      <c r="E3732" t="s">
        <v>121</v>
      </c>
      <c r="L3732" t="s">
        <v>129</v>
      </c>
      <c r="M3732" s="14">
        <v>44409</v>
      </c>
      <c r="N3732" s="14">
        <v>44409</v>
      </c>
      <c r="O3732">
        <v>380952.38</v>
      </c>
      <c r="X3732" t="s">
        <v>152</v>
      </c>
      <c r="Y3732">
        <v>8</v>
      </c>
      <c r="Z3732">
        <v>8</v>
      </c>
      <c r="AA3732">
        <v>2021</v>
      </c>
      <c r="AB3732">
        <v>0</v>
      </c>
      <c r="AC3732" t="s">
        <v>8</v>
      </c>
      <c r="AD3732" t="s">
        <v>8</v>
      </c>
      <c r="AE3732">
        <v>2021</v>
      </c>
      <c r="AF3732">
        <v>2021</v>
      </c>
      <c r="AU3732"/>
    </row>
    <row r="3733" spans="1:47" x14ac:dyDescent="0.35">
      <c r="A3733" t="s">
        <v>153</v>
      </c>
      <c r="C3733" t="s">
        <v>180</v>
      </c>
      <c r="D3733" t="s">
        <v>150</v>
      </c>
      <c r="E3733" t="s">
        <v>121</v>
      </c>
      <c r="L3733" t="s">
        <v>122</v>
      </c>
      <c r="M3733" s="14">
        <v>44409</v>
      </c>
      <c r="N3733" s="14">
        <v>44409</v>
      </c>
      <c r="P3733">
        <v>191721.74</v>
      </c>
      <c r="X3733" t="s">
        <v>154</v>
      </c>
      <c r="Y3733">
        <v>8</v>
      </c>
      <c r="Z3733">
        <v>8</v>
      </c>
      <c r="AA3733">
        <v>2021</v>
      </c>
      <c r="AB3733">
        <v>0</v>
      </c>
      <c r="AC3733" t="s">
        <v>8</v>
      </c>
      <c r="AD3733" t="s">
        <v>8</v>
      </c>
      <c r="AE3733">
        <v>2021</v>
      </c>
      <c r="AF3733">
        <v>2021</v>
      </c>
      <c r="AU3733"/>
    </row>
    <row r="3734" spans="1:47" x14ac:dyDescent="0.35">
      <c r="A3734" t="s">
        <v>179</v>
      </c>
      <c r="B3734" t="s">
        <v>157</v>
      </c>
      <c r="C3734" t="s">
        <v>149</v>
      </c>
      <c r="D3734" t="s">
        <v>150</v>
      </c>
      <c r="E3734" t="s">
        <v>121</v>
      </c>
      <c r="L3734" t="s">
        <v>129</v>
      </c>
      <c r="M3734" s="14">
        <v>44409</v>
      </c>
      <c r="N3734" s="14">
        <v>44409</v>
      </c>
      <c r="O3734">
        <v>52380.95</v>
      </c>
      <c r="X3734" t="s">
        <v>157</v>
      </c>
      <c r="Y3734">
        <v>8</v>
      </c>
      <c r="Z3734">
        <v>8</v>
      </c>
      <c r="AA3734">
        <v>2021</v>
      </c>
      <c r="AB3734">
        <v>0</v>
      </c>
      <c r="AC3734" t="s">
        <v>8</v>
      </c>
      <c r="AD3734" t="s">
        <v>8</v>
      </c>
      <c r="AE3734">
        <v>2021</v>
      </c>
      <c r="AF3734">
        <v>2021</v>
      </c>
      <c r="AU3734"/>
    </row>
    <row r="3735" spans="1:47" x14ac:dyDescent="0.35">
      <c r="A3735" t="s">
        <v>178</v>
      </c>
      <c r="C3735" t="s">
        <v>180</v>
      </c>
      <c r="D3735" t="s">
        <v>150</v>
      </c>
      <c r="E3735" t="s">
        <v>121</v>
      </c>
      <c r="L3735" t="s">
        <v>122</v>
      </c>
      <c r="M3735" s="14">
        <v>44409</v>
      </c>
      <c r="N3735" s="14">
        <v>44409</v>
      </c>
      <c r="P3735">
        <v>34798.480000000003</v>
      </c>
      <c r="X3735" t="s">
        <v>140</v>
      </c>
      <c r="Y3735">
        <v>8</v>
      </c>
      <c r="Z3735">
        <v>8</v>
      </c>
      <c r="AA3735">
        <v>2021</v>
      </c>
      <c r="AB3735">
        <v>0</v>
      </c>
      <c r="AC3735" t="s">
        <v>8</v>
      </c>
      <c r="AD3735" t="s">
        <v>8</v>
      </c>
      <c r="AE3735">
        <v>2021</v>
      </c>
      <c r="AF3735">
        <v>2021</v>
      </c>
      <c r="AU3735"/>
    </row>
    <row r="3736" spans="1:47" x14ac:dyDescent="0.35">
      <c r="A3736" t="s">
        <v>123</v>
      </c>
      <c r="C3736" t="s">
        <v>149</v>
      </c>
      <c r="D3736" t="s">
        <v>150</v>
      </c>
      <c r="E3736" t="s">
        <v>121</v>
      </c>
      <c r="L3736" t="s">
        <v>129</v>
      </c>
      <c r="M3736" s="14">
        <v>44409</v>
      </c>
      <c r="N3736" s="14">
        <v>44409</v>
      </c>
      <c r="O3736">
        <v>45238.1</v>
      </c>
      <c r="X3736" t="s">
        <v>124</v>
      </c>
      <c r="Y3736">
        <v>8</v>
      </c>
      <c r="Z3736">
        <v>8</v>
      </c>
      <c r="AA3736">
        <v>2021</v>
      </c>
      <c r="AB3736">
        <v>0</v>
      </c>
      <c r="AC3736" t="s">
        <v>8</v>
      </c>
      <c r="AD3736" t="s">
        <v>8</v>
      </c>
      <c r="AE3736">
        <v>2021</v>
      </c>
      <c r="AF3736">
        <v>2021</v>
      </c>
      <c r="AU3736"/>
    </row>
    <row r="3737" spans="1:47" x14ac:dyDescent="0.35">
      <c r="A3737" t="s">
        <v>133</v>
      </c>
      <c r="C3737" t="s">
        <v>149</v>
      </c>
      <c r="D3737" t="s">
        <v>150</v>
      </c>
      <c r="E3737" t="s">
        <v>121</v>
      </c>
      <c r="L3737" t="s">
        <v>129</v>
      </c>
      <c r="M3737" s="14">
        <v>44409</v>
      </c>
      <c r="N3737" s="14">
        <v>44409</v>
      </c>
      <c r="O3737">
        <v>533333.32999999996</v>
      </c>
      <c r="X3737" t="s">
        <v>134</v>
      </c>
      <c r="Y3737">
        <v>8</v>
      </c>
      <c r="Z3737">
        <v>8</v>
      </c>
      <c r="AA3737">
        <v>2021</v>
      </c>
      <c r="AB3737">
        <v>0</v>
      </c>
      <c r="AC3737" t="s">
        <v>8</v>
      </c>
      <c r="AD3737" t="s">
        <v>8</v>
      </c>
      <c r="AE3737">
        <v>2021</v>
      </c>
      <c r="AF3737">
        <v>2021</v>
      </c>
      <c r="AU3737"/>
    </row>
    <row r="3738" spans="1:47" x14ac:dyDescent="0.35">
      <c r="A3738" t="s">
        <v>143</v>
      </c>
      <c r="C3738" t="s">
        <v>180</v>
      </c>
      <c r="D3738" t="s">
        <v>150</v>
      </c>
      <c r="E3738" t="s">
        <v>121</v>
      </c>
      <c r="L3738" t="s">
        <v>122</v>
      </c>
      <c r="M3738" s="14">
        <v>44409</v>
      </c>
      <c r="N3738" s="14">
        <v>44409</v>
      </c>
      <c r="P3738">
        <v>32652.33</v>
      </c>
      <c r="X3738" t="s">
        <v>144</v>
      </c>
      <c r="Y3738">
        <v>8</v>
      </c>
      <c r="Z3738">
        <v>8</v>
      </c>
      <c r="AA3738">
        <v>2021</v>
      </c>
      <c r="AB3738">
        <v>0</v>
      </c>
      <c r="AC3738" t="s">
        <v>8</v>
      </c>
      <c r="AD3738" t="s">
        <v>8</v>
      </c>
      <c r="AE3738">
        <v>2021</v>
      </c>
      <c r="AF3738">
        <v>2021</v>
      </c>
      <c r="AU3738"/>
    </row>
    <row r="3739" spans="1:47" x14ac:dyDescent="0.35">
      <c r="A3739" t="s">
        <v>123</v>
      </c>
      <c r="C3739" t="s">
        <v>180</v>
      </c>
      <c r="D3739" t="s">
        <v>150</v>
      </c>
      <c r="E3739" t="s">
        <v>121</v>
      </c>
      <c r="L3739" t="s">
        <v>122</v>
      </c>
      <c r="M3739" s="14">
        <v>44409</v>
      </c>
      <c r="N3739" s="14">
        <v>44409</v>
      </c>
      <c r="P3739">
        <v>117270.98</v>
      </c>
      <c r="X3739" t="s">
        <v>124</v>
      </c>
      <c r="Y3739">
        <v>8</v>
      </c>
      <c r="Z3739">
        <v>8</v>
      </c>
      <c r="AA3739">
        <v>2021</v>
      </c>
      <c r="AB3739">
        <v>0</v>
      </c>
      <c r="AC3739" t="s">
        <v>8</v>
      </c>
      <c r="AD3739" t="s">
        <v>8</v>
      </c>
      <c r="AE3739">
        <v>2021</v>
      </c>
      <c r="AF3739">
        <v>2021</v>
      </c>
      <c r="AU3739"/>
    </row>
    <row r="3740" spans="1:47" x14ac:dyDescent="0.35">
      <c r="A3740" t="s">
        <v>148</v>
      </c>
      <c r="C3740" t="s">
        <v>149</v>
      </c>
      <c r="D3740" t="s">
        <v>150</v>
      </c>
      <c r="E3740" t="s">
        <v>121</v>
      </c>
      <c r="L3740" t="s">
        <v>129</v>
      </c>
      <c r="M3740" s="14">
        <v>44409</v>
      </c>
      <c r="N3740" s="14">
        <v>44409</v>
      </c>
      <c r="O3740">
        <v>62142.86</v>
      </c>
      <c r="X3740" t="s">
        <v>152</v>
      </c>
      <c r="Y3740">
        <v>8</v>
      </c>
      <c r="Z3740">
        <v>8</v>
      </c>
      <c r="AA3740">
        <v>2021</v>
      </c>
      <c r="AB3740">
        <v>0</v>
      </c>
      <c r="AC3740" t="s">
        <v>8</v>
      </c>
      <c r="AD3740" t="s">
        <v>8</v>
      </c>
      <c r="AE3740">
        <v>2021</v>
      </c>
      <c r="AF3740">
        <v>2021</v>
      </c>
      <c r="AU3740"/>
    </row>
    <row r="3741" spans="1:47" x14ac:dyDescent="0.35">
      <c r="A3741" t="s">
        <v>153</v>
      </c>
      <c r="C3741" t="s">
        <v>180</v>
      </c>
      <c r="D3741" t="s">
        <v>150</v>
      </c>
      <c r="E3741" t="s">
        <v>121</v>
      </c>
      <c r="L3741" t="s">
        <v>122</v>
      </c>
      <c r="M3741" s="14">
        <v>44409</v>
      </c>
      <c r="N3741" s="14">
        <v>44409</v>
      </c>
      <c r="P3741">
        <v>2664682.66</v>
      </c>
      <c r="X3741" t="s">
        <v>154</v>
      </c>
      <c r="Y3741">
        <v>8</v>
      </c>
      <c r="Z3741">
        <v>8</v>
      </c>
      <c r="AA3741">
        <v>2021</v>
      </c>
      <c r="AB3741">
        <v>0</v>
      </c>
      <c r="AC3741" t="s">
        <v>8</v>
      </c>
      <c r="AD3741" t="s">
        <v>8</v>
      </c>
      <c r="AE3741">
        <v>2021</v>
      </c>
      <c r="AF3741">
        <v>2021</v>
      </c>
      <c r="AU3741"/>
    </row>
    <row r="3742" spans="1:47" x14ac:dyDescent="0.35">
      <c r="A3742" t="s">
        <v>165</v>
      </c>
      <c r="B3742" t="s">
        <v>135</v>
      </c>
      <c r="C3742" t="s">
        <v>149</v>
      </c>
      <c r="D3742" t="s">
        <v>150</v>
      </c>
      <c r="E3742" t="s">
        <v>121</v>
      </c>
      <c r="L3742" t="s">
        <v>129</v>
      </c>
      <c r="M3742" s="14">
        <v>44409</v>
      </c>
      <c r="N3742" s="14">
        <v>44409</v>
      </c>
      <c r="O3742">
        <v>1967142.86</v>
      </c>
      <c r="X3742" t="s">
        <v>135</v>
      </c>
      <c r="Y3742">
        <v>8</v>
      </c>
      <c r="Z3742">
        <v>8</v>
      </c>
      <c r="AA3742">
        <v>2021</v>
      </c>
      <c r="AB3742">
        <v>0</v>
      </c>
      <c r="AC3742" t="s">
        <v>8</v>
      </c>
      <c r="AD3742" t="s">
        <v>8</v>
      </c>
      <c r="AE3742">
        <v>2021</v>
      </c>
      <c r="AF3742">
        <v>2021</v>
      </c>
      <c r="AU3742"/>
    </row>
    <row r="3743" spans="1:47" x14ac:dyDescent="0.35">
      <c r="A3743" t="s">
        <v>148</v>
      </c>
      <c r="C3743" t="s">
        <v>180</v>
      </c>
      <c r="D3743" t="s">
        <v>150</v>
      </c>
      <c r="E3743" t="s">
        <v>121</v>
      </c>
      <c r="L3743" t="s">
        <v>122</v>
      </c>
      <c r="M3743" s="14">
        <v>44409</v>
      </c>
      <c r="N3743" s="14">
        <v>44409</v>
      </c>
      <c r="P3743">
        <v>296081.67</v>
      </c>
      <c r="X3743" t="s">
        <v>152</v>
      </c>
      <c r="Y3743">
        <v>8</v>
      </c>
      <c r="Z3743">
        <v>8</v>
      </c>
      <c r="AA3743">
        <v>2021</v>
      </c>
      <c r="AB3743">
        <v>0</v>
      </c>
      <c r="AC3743" t="s">
        <v>8</v>
      </c>
      <c r="AD3743" t="s">
        <v>8</v>
      </c>
      <c r="AE3743">
        <v>2021</v>
      </c>
      <c r="AF3743">
        <v>2021</v>
      </c>
      <c r="AU3743"/>
    </row>
    <row r="3744" spans="1:47" x14ac:dyDescent="0.35">
      <c r="A3744" t="s">
        <v>123</v>
      </c>
      <c r="B3744" t="s">
        <v>119</v>
      </c>
      <c r="C3744" t="s">
        <v>149</v>
      </c>
      <c r="D3744" t="s">
        <v>150</v>
      </c>
      <c r="E3744" t="s">
        <v>121</v>
      </c>
      <c r="L3744" t="s">
        <v>129</v>
      </c>
      <c r="M3744" s="14">
        <v>44409</v>
      </c>
      <c r="N3744" s="14">
        <v>44409</v>
      </c>
      <c r="O3744">
        <v>1428571.43</v>
      </c>
      <c r="X3744" t="s">
        <v>119</v>
      </c>
      <c r="Y3744">
        <v>8</v>
      </c>
      <c r="Z3744">
        <v>8</v>
      </c>
      <c r="AA3744">
        <v>2021</v>
      </c>
      <c r="AB3744">
        <v>0</v>
      </c>
      <c r="AC3744" t="s">
        <v>8</v>
      </c>
      <c r="AD3744" t="s">
        <v>8</v>
      </c>
      <c r="AE3744">
        <v>2021</v>
      </c>
      <c r="AF3744">
        <v>2021</v>
      </c>
      <c r="AU3744"/>
    </row>
    <row r="3745" spans="1:47" x14ac:dyDescent="0.35">
      <c r="A3745" t="s">
        <v>160</v>
      </c>
      <c r="B3745" t="s">
        <v>25</v>
      </c>
      <c r="C3745" t="s">
        <v>149</v>
      </c>
      <c r="D3745" t="s">
        <v>159</v>
      </c>
      <c r="E3745" t="s">
        <v>162</v>
      </c>
      <c r="G3745" t="s">
        <v>1</v>
      </c>
      <c r="K3745" t="s">
        <v>185</v>
      </c>
      <c r="L3745" t="s">
        <v>122</v>
      </c>
      <c r="M3745" s="14">
        <v>44410</v>
      </c>
      <c r="N3745" s="14">
        <v>44410</v>
      </c>
      <c r="O3745">
        <v>7000</v>
      </c>
      <c r="P3745">
        <v>300.27999999999997</v>
      </c>
      <c r="R3745">
        <v>2110672000</v>
      </c>
      <c r="S3745">
        <v>161600000</v>
      </c>
      <c r="V3745" t="s">
        <v>160</v>
      </c>
      <c r="W3745" t="s">
        <v>198</v>
      </c>
      <c r="X3745" t="s">
        <v>161</v>
      </c>
      <c r="Y3745">
        <v>8</v>
      </c>
      <c r="Z3745">
        <v>8</v>
      </c>
      <c r="AA3745">
        <v>2021</v>
      </c>
      <c r="AB3745">
        <v>300.27999999999997</v>
      </c>
      <c r="AC3745" t="s">
        <v>13</v>
      </c>
      <c r="AD3745" t="s">
        <v>72</v>
      </c>
      <c r="AE3745">
        <v>2021</v>
      </c>
      <c r="AF3745">
        <v>2021</v>
      </c>
      <c r="AU3745"/>
    </row>
    <row r="3746" spans="1:47" x14ac:dyDescent="0.35">
      <c r="A3746" t="s">
        <v>130</v>
      </c>
      <c r="B3746" t="s">
        <v>36</v>
      </c>
      <c r="C3746" t="s">
        <v>149</v>
      </c>
      <c r="D3746" t="s">
        <v>150</v>
      </c>
      <c r="E3746" t="s">
        <v>121</v>
      </c>
      <c r="G3746" t="s">
        <v>1</v>
      </c>
      <c r="H3746" t="s">
        <v>206</v>
      </c>
      <c r="K3746" t="s">
        <v>185</v>
      </c>
      <c r="L3746" t="s">
        <v>122</v>
      </c>
      <c r="M3746" s="14">
        <v>44410</v>
      </c>
      <c r="N3746" s="14">
        <v>44410</v>
      </c>
      <c r="O3746">
        <v>-327391.03999999998</v>
      </c>
      <c r="P3746">
        <v>-7795.02</v>
      </c>
      <c r="R3746">
        <v>2221517110</v>
      </c>
      <c r="S3746">
        <v>162800000</v>
      </c>
      <c r="V3746" t="s">
        <v>130</v>
      </c>
      <c r="W3746" t="s">
        <v>204</v>
      </c>
      <c r="X3746" t="s">
        <v>119</v>
      </c>
      <c r="Y3746">
        <v>8</v>
      </c>
      <c r="Z3746">
        <v>8</v>
      </c>
      <c r="AA3746">
        <v>2021</v>
      </c>
      <c r="AB3746">
        <v>7795.02</v>
      </c>
      <c r="AC3746" t="s">
        <v>13</v>
      </c>
      <c r="AD3746" t="s">
        <v>12</v>
      </c>
      <c r="AE3746">
        <v>2021</v>
      </c>
      <c r="AF3746">
        <v>2021</v>
      </c>
      <c r="AU3746"/>
    </row>
    <row r="3747" spans="1:47" x14ac:dyDescent="0.35">
      <c r="A3747" t="s">
        <v>133</v>
      </c>
      <c r="B3747" t="s">
        <v>41</v>
      </c>
      <c r="C3747" t="s">
        <v>149</v>
      </c>
      <c r="D3747" t="s">
        <v>150</v>
      </c>
      <c r="E3747" t="s">
        <v>121</v>
      </c>
      <c r="G3747" t="s">
        <v>1</v>
      </c>
      <c r="H3747" t="s">
        <v>206</v>
      </c>
      <c r="K3747" t="s">
        <v>185</v>
      </c>
      <c r="L3747" t="s">
        <v>122</v>
      </c>
      <c r="M3747" s="14">
        <v>44410</v>
      </c>
      <c r="N3747" s="14">
        <v>44410</v>
      </c>
      <c r="O3747">
        <v>-11700</v>
      </c>
      <c r="P3747">
        <v>-278.57</v>
      </c>
      <c r="R3747">
        <v>2220110000</v>
      </c>
      <c r="S3747">
        <v>161001000</v>
      </c>
      <c r="V3747" t="s">
        <v>133</v>
      </c>
      <c r="W3747" t="s">
        <v>195</v>
      </c>
      <c r="X3747" t="s">
        <v>134</v>
      </c>
      <c r="Y3747">
        <v>8</v>
      </c>
      <c r="Z3747">
        <v>8</v>
      </c>
      <c r="AA3747">
        <v>2021</v>
      </c>
      <c r="AB3747">
        <v>278.57</v>
      </c>
      <c r="AC3747" t="s">
        <v>13</v>
      </c>
      <c r="AD3747" t="s">
        <v>250</v>
      </c>
      <c r="AE3747">
        <v>2021</v>
      </c>
      <c r="AF3747">
        <v>2021</v>
      </c>
      <c r="AU3747"/>
    </row>
    <row r="3748" spans="1:47" x14ac:dyDescent="0.35">
      <c r="A3748" t="s">
        <v>188</v>
      </c>
      <c r="B3748" t="s">
        <v>31</v>
      </c>
      <c r="C3748" t="s">
        <v>149</v>
      </c>
      <c r="D3748" t="s">
        <v>159</v>
      </c>
      <c r="E3748" t="s">
        <v>162</v>
      </c>
      <c r="G3748" t="s">
        <v>1</v>
      </c>
      <c r="K3748" t="s">
        <v>185</v>
      </c>
      <c r="L3748" t="s">
        <v>122</v>
      </c>
      <c r="M3748" s="14">
        <v>44410</v>
      </c>
      <c r="N3748" s="14">
        <v>44410</v>
      </c>
      <c r="O3748">
        <v>0</v>
      </c>
      <c r="P3748">
        <v>5.55</v>
      </c>
      <c r="R3748">
        <v>2111070000</v>
      </c>
      <c r="S3748">
        <v>161001000</v>
      </c>
      <c r="V3748" t="s">
        <v>188</v>
      </c>
      <c r="W3748" t="s">
        <v>195</v>
      </c>
      <c r="X3748" t="s">
        <v>190</v>
      </c>
      <c r="Y3748">
        <v>8</v>
      </c>
      <c r="Z3748">
        <v>8</v>
      </c>
      <c r="AA3748">
        <v>2021</v>
      </c>
      <c r="AB3748">
        <v>5.55</v>
      </c>
      <c r="AC3748" t="s">
        <v>13</v>
      </c>
      <c r="AD3748" t="s">
        <v>72</v>
      </c>
      <c r="AE3748">
        <v>2021</v>
      </c>
      <c r="AF3748">
        <v>2021</v>
      </c>
      <c r="AU3748"/>
    </row>
    <row r="3749" spans="1:47" x14ac:dyDescent="0.35">
      <c r="A3749" t="s">
        <v>193</v>
      </c>
      <c r="B3749" t="s">
        <v>29</v>
      </c>
      <c r="C3749" t="s">
        <v>149</v>
      </c>
      <c r="D3749" t="s">
        <v>159</v>
      </c>
      <c r="E3749" t="s">
        <v>162</v>
      </c>
      <c r="G3749" t="s">
        <v>1</v>
      </c>
      <c r="K3749" t="s">
        <v>185</v>
      </c>
      <c r="L3749" t="s">
        <v>122</v>
      </c>
      <c r="M3749" s="14">
        <v>44410</v>
      </c>
      <c r="N3749" s="14">
        <v>44410</v>
      </c>
      <c r="O3749">
        <v>0</v>
      </c>
      <c r="P3749">
        <v>71.430000000000007</v>
      </c>
      <c r="R3749">
        <v>2110700000</v>
      </c>
      <c r="S3749">
        <v>161800000</v>
      </c>
      <c r="V3749" t="s">
        <v>193</v>
      </c>
      <c r="W3749" t="s">
        <v>197</v>
      </c>
      <c r="X3749" t="s">
        <v>161</v>
      </c>
      <c r="Y3749">
        <v>8</v>
      </c>
      <c r="Z3749">
        <v>8</v>
      </c>
      <c r="AA3749">
        <v>2021</v>
      </c>
      <c r="AB3749">
        <v>71.430000000000007</v>
      </c>
      <c r="AC3749" t="s">
        <v>13</v>
      </c>
      <c r="AD3749" t="s">
        <v>72</v>
      </c>
      <c r="AE3749">
        <v>2021</v>
      </c>
      <c r="AF3749">
        <v>2021</v>
      </c>
      <c r="AU3749"/>
    </row>
    <row r="3750" spans="1:47" x14ac:dyDescent="0.35">
      <c r="A3750" t="s">
        <v>160</v>
      </c>
      <c r="B3750" t="s">
        <v>28</v>
      </c>
      <c r="C3750" t="s">
        <v>149</v>
      </c>
      <c r="D3750" t="s">
        <v>159</v>
      </c>
      <c r="E3750" t="s">
        <v>162</v>
      </c>
      <c r="G3750" t="s">
        <v>1</v>
      </c>
      <c r="K3750" t="s">
        <v>185</v>
      </c>
      <c r="L3750" t="s">
        <v>122</v>
      </c>
      <c r="M3750" s="14">
        <v>44410</v>
      </c>
      <c r="N3750" s="14">
        <v>44410</v>
      </c>
      <c r="O3750">
        <v>0</v>
      </c>
      <c r="P3750">
        <v>27.86</v>
      </c>
      <c r="R3750">
        <v>2110672000</v>
      </c>
      <c r="S3750">
        <v>161400000</v>
      </c>
      <c r="V3750" t="s">
        <v>160</v>
      </c>
      <c r="W3750" t="s">
        <v>211</v>
      </c>
      <c r="X3750" t="s">
        <v>161</v>
      </c>
      <c r="Y3750">
        <v>8</v>
      </c>
      <c r="Z3750">
        <v>8</v>
      </c>
      <c r="AA3750">
        <v>2021</v>
      </c>
      <c r="AB3750">
        <v>27.86</v>
      </c>
      <c r="AC3750" t="s">
        <v>13</v>
      </c>
      <c r="AD3750" t="s">
        <v>72</v>
      </c>
      <c r="AE3750">
        <v>2021</v>
      </c>
      <c r="AF3750">
        <v>2021</v>
      </c>
      <c r="AU3750"/>
    </row>
    <row r="3751" spans="1:47" x14ac:dyDescent="0.35">
      <c r="A3751" t="s">
        <v>160</v>
      </c>
      <c r="B3751" t="s">
        <v>28</v>
      </c>
      <c r="C3751" t="s">
        <v>149</v>
      </c>
      <c r="D3751" t="s">
        <v>159</v>
      </c>
      <c r="E3751" t="s">
        <v>162</v>
      </c>
      <c r="G3751" t="s">
        <v>1</v>
      </c>
      <c r="K3751" t="s">
        <v>185</v>
      </c>
      <c r="L3751" t="s">
        <v>122</v>
      </c>
      <c r="M3751" s="14">
        <v>44410</v>
      </c>
      <c r="N3751" s="14">
        <v>44410</v>
      </c>
      <c r="O3751">
        <v>0</v>
      </c>
      <c r="P3751">
        <v>27.86</v>
      </c>
      <c r="R3751">
        <v>2110672000</v>
      </c>
      <c r="S3751">
        <v>161400000</v>
      </c>
      <c r="V3751" t="s">
        <v>160</v>
      </c>
      <c r="W3751" t="s">
        <v>211</v>
      </c>
      <c r="X3751" t="s">
        <v>161</v>
      </c>
      <c r="Y3751">
        <v>8</v>
      </c>
      <c r="Z3751">
        <v>8</v>
      </c>
      <c r="AA3751">
        <v>2021</v>
      </c>
      <c r="AB3751">
        <v>27.86</v>
      </c>
      <c r="AC3751" t="s">
        <v>13</v>
      </c>
      <c r="AD3751" t="s">
        <v>72</v>
      </c>
      <c r="AE3751">
        <v>2021</v>
      </c>
      <c r="AF3751">
        <v>2021</v>
      </c>
      <c r="AU3751"/>
    </row>
    <row r="3752" spans="1:47" x14ac:dyDescent="0.35">
      <c r="A3752" t="s">
        <v>188</v>
      </c>
      <c r="B3752" t="s">
        <v>31</v>
      </c>
      <c r="C3752" t="s">
        <v>149</v>
      </c>
      <c r="D3752" t="s">
        <v>159</v>
      </c>
      <c r="E3752" t="s">
        <v>162</v>
      </c>
      <c r="G3752" t="s">
        <v>1</v>
      </c>
      <c r="K3752" t="s">
        <v>185</v>
      </c>
      <c r="L3752" t="s">
        <v>122</v>
      </c>
      <c r="M3752" s="14">
        <v>44410</v>
      </c>
      <c r="N3752" s="14">
        <v>44410</v>
      </c>
      <c r="O3752">
        <v>0</v>
      </c>
      <c r="P3752">
        <v>476.19</v>
      </c>
      <c r="R3752">
        <v>2111070000</v>
      </c>
      <c r="S3752">
        <v>161001000</v>
      </c>
      <c r="V3752" t="s">
        <v>188</v>
      </c>
      <c r="W3752" t="s">
        <v>195</v>
      </c>
      <c r="X3752" t="s">
        <v>190</v>
      </c>
      <c r="Y3752">
        <v>8</v>
      </c>
      <c r="Z3752">
        <v>8</v>
      </c>
      <c r="AA3752">
        <v>2021</v>
      </c>
      <c r="AB3752">
        <v>476.19</v>
      </c>
      <c r="AC3752" t="s">
        <v>13</v>
      </c>
      <c r="AD3752" t="s">
        <v>72</v>
      </c>
      <c r="AE3752">
        <v>2021</v>
      </c>
      <c r="AF3752">
        <v>2021</v>
      </c>
      <c r="AU3752"/>
    </row>
    <row r="3753" spans="1:47" x14ac:dyDescent="0.35">
      <c r="A3753" t="s">
        <v>160</v>
      </c>
      <c r="B3753" t="s">
        <v>25</v>
      </c>
      <c r="C3753" t="s">
        <v>149</v>
      </c>
      <c r="D3753" t="s">
        <v>159</v>
      </c>
      <c r="E3753" t="s">
        <v>162</v>
      </c>
      <c r="G3753" t="s">
        <v>1</v>
      </c>
      <c r="K3753" t="s">
        <v>185</v>
      </c>
      <c r="L3753" t="s">
        <v>122</v>
      </c>
      <c r="M3753" s="14">
        <v>44410</v>
      </c>
      <c r="N3753" s="14">
        <v>44410</v>
      </c>
      <c r="O3753">
        <v>18000</v>
      </c>
      <c r="P3753">
        <v>510.01</v>
      </c>
      <c r="R3753">
        <v>2110672000</v>
      </c>
      <c r="S3753">
        <v>161300000</v>
      </c>
      <c r="V3753" t="s">
        <v>160</v>
      </c>
      <c r="W3753" t="s">
        <v>192</v>
      </c>
      <c r="X3753" t="s">
        <v>161</v>
      </c>
      <c r="Y3753">
        <v>8</v>
      </c>
      <c r="Z3753">
        <v>8</v>
      </c>
      <c r="AA3753">
        <v>2021</v>
      </c>
      <c r="AB3753">
        <v>510.01</v>
      </c>
      <c r="AC3753" t="s">
        <v>13</v>
      </c>
      <c r="AD3753" t="s">
        <v>72</v>
      </c>
      <c r="AE3753">
        <v>2021</v>
      </c>
      <c r="AF3753">
        <v>2021</v>
      </c>
      <c r="AU3753"/>
    </row>
    <row r="3754" spans="1:47" x14ac:dyDescent="0.35">
      <c r="A3754" t="s">
        <v>193</v>
      </c>
      <c r="B3754" t="s">
        <v>29</v>
      </c>
      <c r="C3754" t="s">
        <v>149</v>
      </c>
      <c r="D3754" t="s">
        <v>159</v>
      </c>
      <c r="E3754" t="s">
        <v>162</v>
      </c>
      <c r="G3754" t="s">
        <v>1</v>
      </c>
      <c r="K3754" t="s">
        <v>185</v>
      </c>
      <c r="L3754" t="s">
        <v>122</v>
      </c>
      <c r="M3754" s="14">
        <v>44410</v>
      </c>
      <c r="N3754" s="14">
        <v>44410</v>
      </c>
      <c r="O3754">
        <v>0</v>
      </c>
      <c r="P3754">
        <v>20.83</v>
      </c>
      <c r="R3754">
        <v>2110700000</v>
      </c>
      <c r="S3754">
        <v>162700000</v>
      </c>
      <c r="V3754" t="s">
        <v>193</v>
      </c>
      <c r="W3754" t="s">
        <v>200</v>
      </c>
      <c r="X3754" t="s">
        <v>161</v>
      </c>
      <c r="Y3754">
        <v>8</v>
      </c>
      <c r="Z3754">
        <v>8</v>
      </c>
      <c r="AA3754">
        <v>2021</v>
      </c>
      <c r="AB3754">
        <v>20.83</v>
      </c>
      <c r="AC3754" t="s">
        <v>13</v>
      </c>
      <c r="AD3754" t="s">
        <v>72</v>
      </c>
      <c r="AE3754">
        <v>2021</v>
      </c>
      <c r="AF3754">
        <v>2021</v>
      </c>
      <c r="AU3754"/>
    </row>
    <row r="3755" spans="1:47" x14ac:dyDescent="0.35">
      <c r="A3755" t="s">
        <v>175</v>
      </c>
      <c r="C3755" t="s">
        <v>149</v>
      </c>
      <c r="D3755" t="s">
        <v>150</v>
      </c>
      <c r="E3755" t="s">
        <v>162</v>
      </c>
      <c r="K3755" t="s">
        <v>185</v>
      </c>
      <c r="L3755" t="s">
        <v>122</v>
      </c>
      <c r="M3755" s="14">
        <v>44410</v>
      </c>
      <c r="N3755" s="14">
        <v>44410</v>
      </c>
      <c r="P3755">
        <v>145354.09</v>
      </c>
      <c r="X3755" t="s">
        <v>119</v>
      </c>
      <c r="Y3755">
        <v>8</v>
      </c>
      <c r="Z3755">
        <v>8</v>
      </c>
      <c r="AA3755">
        <v>2021</v>
      </c>
      <c r="AB3755">
        <v>0</v>
      </c>
      <c r="AC3755" t="s">
        <v>8</v>
      </c>
      <c r="AD3755" t="s">
        <v>8</v>
      </c>
      <c r="AE3755">
        <v>2021</v>
      </c>
      <c r="AF3755">
        <v>2021</v>
      </c>
      <c r="AU3755"/>
    </row>
    <row r="3756" spans="1:47" x14ac:dyDescent="0.35">
      <c r="A3756" t="s">
        <v>208</v>
      </c>
      <c r="C3756" t="s">
        <v>149</v>
      </c>
      <c r="D3756" t="s">
        <v>159</v>
      </c>
      <c r="E3756" t="s">
        <v>121</v>
      </c>
      <c r="J3756" t="s">
        <v>68</v>
      </c>
      <c r="K3756" t="s">
        <v>185</v>
      </c>
      <c r="L3756" t="s">
        <v>122</v>
      </c>
      <c r="M3756" s="14">
        <v>44403</v>
      </c>
      <c r="N3756" s="14">
        <v>44410</v>
      </c>
      <c r="P3756">
        <v>145354.09</v>
      </c>
      <c r="X3756" t="s">
        <v>157</v>
      </c>
      <c r="Y3756">
        <v>7</v>
      </c>
      <c r="Z3756">
        <v>8</v>
      </c>
      <c r="AA3756">
        <v>2021</v>
      </c>
      <c r="AB3756">
        <v>0</v>
      </c>
      <c r="AC3756" t="s">
        <v>8</v>
      </c>
      <c r="AD3756" t="s">
        <v>8</v>
      </c>
      <c r="AE3756">
        <v>2021</v>
      </c>
      <c r="AF3756">
        <v>2021</v>
      </c>
      <c r="AU3756"/>
    </row>
    <row r="3757" spans="1:47" x14ac:dyDescent="0.35">
      <c r="A3757" t="s">
        <v>160</v>
      </c>
      <c r="B3757" t="s">
        <v>26</v>
      </c>
      <c r="C3757" t="s">
        <v>149</v>
      </c>
      <c r="D3757" t="s">
        <v>159</v>
      </c>
      <c r="E3757" t="s">
        <v>162</v>
      </c>
      <c r="G3757" t="s">
        <v>1</v>
      </c>
      <c r="K3757" t="s">
        <v>185</v>
      </c>
      <c r="L3757" t="s">
        <v>122</v>
      </c>
      <c r="M3757" s="14">
        <v>44411</v>
      </c>
      <c r="N3757" s="14">
        <v>44411</v>
      </c>
      <c r="O3757">
        <v>138400.03</v>
      </c>
      <c r="P3757">
        <v>2185.71</v>
      </c>
      <c r="R3757">
        <v>2110672000</v>
      </c>
      <c r="S3757">
        <v>162800000</v>
      </c>
      <c r="V3757" t="s">
        <v>160</v>
      </c>
      <c r="W3757" t="s">
        <v>204</v>
      </c>
      <c r="X3757" t="s">
        <v>161</v>
      </c>
      <c r="Y3757">
        <v>8</v>
      </c>
      <c r="Z3757">
        <v>8</v>
      </c>
      <c r="AA3757">
        <v>2021</v>
      </c>
      <c r="AB3757">
        <v>2185.71</v>
      </c>
      <c r="AC3757" t="s">
        <v>13</v>
      </c>
      <c r="AD3757" t="s">
        <v>72</v>
      </c>
      <c r="AE3757">
        <v>2021</v>
      </c>
      <c r="AF3757">
        <v>2021</v>
      </c>
      <c r="AU3757"/>
    </row>
    <row r="3758" spans="1:47" x14ac:dyDescent="0.35">
      <c r="A3758" t="s">
        <v>160</v>
      </c>
      <c r="B3758" t="s">
        <v>25</v>
      </c>
      <c r="C3758" t="s">
        <v>149</v>
      </c>
      <c r="D3758" t="s">
        <v>159</v>
      </c>
      <c r="E3758" t="s">
        <v>162</v>
      </c>
      <c r="G3758" t="s">
        <v>1</v>
      </c>
      <c r="K3758" t="s">
        <v>185</v>
      </c>
      <c r="L3758" t="s">
        <v>122</v>
      </c>
      <c r="M3758" s="14">
        <v>44411</v>
      </c>
      <c r="N3758" s="14">
        <v>44411</v>
      </c>
      <c r="O3758">
        <v>6000</v>
      </c>
      <c r="P3758">
        <v>86.75</v>
      </c>
      <c r="R3758">
        <v>2110672000</v>
      </c>
      <c r="S3758">
        <v>161600000</v>
      </c>
      <c r="V3758" t="s">
        <v>160</v>
      </c>
      <c r="W3758" t="s">
        <v>198</v>
      </c>
      <c r="X3758" t="s">
        <v>161</v>
      </c>
      <c r="Y3758">
        <v>8</v>
      </c>
      <c r="Z3758">
        <v>8</v>
      </c>
      <c r="AA3758">
        <v>2021</v>
      </c>
      <c r="AB3758">
        <v>86.75</v>
      </c>
      <c r="AC3758" t="s">
        <v>13</v>
      </c>
      <c r="AD3758" t="s">
        <v>72</v>
      </c>
      <c r="AE3758">
        <v>2021</v>
      </c>
      <c r="AF3758">
        <v>2021</v>
      </c>
      <c r="AU3758"/>
    </row>
    <row r="3759" spans="1:47" x14ac:dyDescent="0.35">
      <c r="A3759" t="s">
        <v>160</v>
      </c>
      <c r="B3759" t="s">
        <v>25</v>
      </c>
      <c r="C3759" t="s">
        <v>149</v>
      </c>
      <c r="D3759" t="s">
        <v>159</v>
      </c>
      <c r="E3759" t="s">
        <v>162</v>
      </c>
      <c r="G3759" t="s">
        <v>1</v>
      </c>
      <c r="K3759" t="s">
        <v>185</v>
      </c>
      <c r="L3759" t="s">
        <v>122</v>
      </c>
      <c r="M3759" s="14">
        <v>44411</v>
      </c>
      <c r="N3759" s="14">
        <v>44411</v>
      </c>
      <c r="O3759">
        <v>35000</v>
      </c>
      <c r="P3759">
        <v>984.06</v>
      </c>
      <c r="R3759">
        <v>2110672000</v>
      </c>
      <c r="S3759">
        <v>161300000</v>
      </c>
      <c r="V3759" t="s">
        <v>160</v>
      </c>
      <c r="W3759" t="s">
        <v>192</v>
      </c>
      <c r="X3759" t="s">
        <v>161</v>
      </c>
      <c r="Y3759">
        <v>8</v>
      </c>
      <c r="Z3759">
        <v>8</v>
      </c>
      <c r="AA3759">
        <v>2021</v>
      </c>
      <c r="AB3759">
        <v>984.06</v>
      </c>
      <c r="AC3759" t="s">
        <v>13</v>
      </c>
      <c r="AD3759" t="s">
        <v>72</v>
      </c>
      <c r="AE3759">
        <v>2021</v>
      </c>
      <c r="AF3759">
        <v>2021</v>
      </c>
      <c r="AU3759"/>
    </row>
    <row r="3760" spans="1:47" x14ac:dyDescent="0.35">
      <c r="A3760" t="s">
        <v>160</v>
      </c>
      <c r="B3760" t="s">
        <v>26</v>
      </c>
      <c r="C3760" t="s">
        <v>149</v>
      </c>
      <c r="D3760" t="s">
        <v>159</v>
      </c>
      <c r="E3760" t="s">
        <v>162</v>
      </c>
      <c r="G3760" t="s">
        <v>1</v>
      </c>
      <c r="K3760" t="s">
        <v>185</v>
      </c>
      <c r="L3760" t="s">
        <v>122</v>
      </c>
      <c r="M3760" s="14">
        <v>44411</v>
      </c>
      <c r="N3760" s="14">
        <v>44411</v>
      </c>
      <c r="O3760">
        <v>0</v>
      </c>
      <c r="P3760">
        <v>10482.200000000001</v>
      </c>
      <c r="R3760">
        <v>2110672000</v>
      </c>
      <c r="S3760">
        <v>161001000</v>
      </c>
      <c r="V3760" t="s">
        <v>160</v>
      </c>
      <c r="W3760" t="s">
        <v>195</v>
      </c>
      <c r="X3760" t="s">
        <v>161</v>
      </c>
      <c r="Y3760">
        <v>8</v>
      </c>
      <c r="Z3760">
        <v>8</v>
      </c>
      <c r="AA3760">
        <v>2021</v>
      </c>
      <c r="AB3760">
        <v>10482.200000000001</v>
      </c>
      <c r="AC3760" t="s">
        <v>13</v>
      </c>
      <c r="AD3760" t="s">
        <v>72</v>
      </c>
      <c r="AE3760">
        <v>2021</v>
      </c>
      <c r="AF3760">
        <v>2021</v>
      </c>
      <c r="AU3760"/>
    </row>
    <row r="3761" spans="1:47" x14ac:dyDescent="0.35">
      <c r="A3761" t="s">
        <v>138</v>
      </c>
      <c r="B3761" t="s">
        <v>27</v>
      </c>
      <c r="C3761" t="s">
        <v>149</v>
      </c>
      <c r="D3761" t="s">
        <v>150</v>
      </c>
      <c r="E3761" t="s">
        <v>121</v>
      </c>
      <c r="G3761" t="s">
        <v>1</v>
      </c>
      <c r="H3761" t="s">
        <v>206</v>
      </c>
      <c r="K3761" t="s">
        <v>185</v>
      </c>
      <c r="L3761" t="s">
        <v>122</v>
      </c>
      <c r="M3761" s="14">
        <v>44411</v>
      </c>
      <c r="N3761" s="14">
        <v>44411</v>
      </c>
      <c r="O3761">
        <v>0</v>
      </c>
      <c r="P3761">
        <v>-5.95</v>
      </c>
      <c r="R3761">
        <v>2220200000</v>
      </c>
      <c r="S3761">
        <v>161002000</v>
      </c>
      <c r="V3761" t="s">
        <v>138</v>
      </c>
      <c r="W3761" t="s">
        <v>202</v>
      </c>
      <c r="X3761" t="s">
        <v>139</v>
      </c>
      <c r="Y3761">
        <v>8</v>
      </c>
      <c r="Z3761">
        <v>8</v>
      </c>
      <c r="AA3761">
        <v>2021</v>
      </c>
      <c r="AB3761">
        <v>5.95</v>
      </c>
      <c r="AC3761" t="s">
        <v>13</v>
      </c>
      <c r="AD3761" t="s">
        <v>12</v>
      </c>
      <c r="AE3761">
        <v>2021</v>
      </c>
      <c r="AF3761">
        <v>2021</v>
      </c>
      <c r="AU3761"/>
    </row>
    <row r="3762" spans="1:47" x14ac:dyDescent="0.35">
      <c r="A3762" t="s">
        <v>160</v>
      </c>
      <c r="B3762" t="s">
        <v>35</v>
      </c>
      <c r="C3762" t="s">
        <v>149</v>
      </c>
      <c r="D3762" t="s">
        <v>159</v>
      </c>
      <c r="E3762" t="s">
        <v>162</v>
      </c>
      <c r="G3762" t="s">
        <v>1</v>
      </c>
      <c r="K3762" t="s">
        <v>185</v>
      </c>
      <c r="L3762" t="s">
        <v>122</v>
      </c>
      <c r="M3762" s="14">
        <v>44411</v>
      </c>
      <c r="N3762" s="14">
        <v>44411</v>
      </c>
      <c r="O3762">
        <v>5600</v>
      </c>
      <c r="P3762">
        <v>111.38</v>
      </c>
      <c r="R3762">
        <v>2110672000</v>
      </c>
      <c r="S3762">
        <v>161021000</v>
      </c>
      <c r="V3762" t="s">
        <v>160</v>
      </c>
      <c r="W3762" t="s">
        <v>215</v>
      </c>
      <c r="X3762" t="s">
        <v>161</v>
      </c>
      <c r="Y3762">
        <v>8</v>
      </c>
      <c r="Z3762">
        <v>8</v>
      </c>
      <c r="AA3762">
        <v>2021</v>
      </c>
      <c r="AB3762">
        <v>111.38</v>
      </c>
      <c r="AC3762" t="s">
        <v>13</v>
      </c>
      <c r="AD3762" t="s">
        <v>72</v>
      </c>
      <c r="AE3762">
        <v>2021</v>
      </c>
      <c r="AF3762">
        <v>2021</v>
      </c>
      <c r="AU3762"/>
    </row>
    <row r="3763" spans="1:47" x14ac:dyDescent="0.35">
      <c r="A3763" t="s">
        <v>160</v>
      </c>
      <c r="B3763" t="s">
        <v>25</v>
      </c>
      <c r="C3763" t="s">
        <v>149</v>
      </c>
      <c r="D3763" t="s">
        <v>159</v>
      </c>
      <c r="E3763" t="s">
        <v>162</v>
      </c>
      <c r="G3763" t="s">
        <v>1</v>
      </c>
      <c r="K3763" t="s">
        <v>185</v>
      </c>
      <c r="L3763" t="s">
        <v>122</v>
      </c>
      <c r="M3763" s="14">
        <v>44411</v>
      </c>
      <c r="N3763" s="14">
        <v>44411</v>
      </c>
      <c r="O3763">
        <v>6500</v>
      </c>
      <c r="P3763">
        <v>146.56</v>
      </c>
      <c r="R3763">
        <v>2110672000</v>
      </c>
      <c r="S3763">
        <v>161300000</v>
      </c>
      <c r="V3763" t="s">
        <v>160</v>
      </c>
      <c r="W3763" t="s">
        <v>192</v>
      </c>
      <c r="X3763" t="s">
        <v>161</v>
      </c>
      <c r="Y3763">
        <v>8</v>
      </c>
      <c r="Z3763">
        <v>8</v>
      </c>
      <c r="AA3763">
        <v>2021</v>
      </c>
      <c r="AB3763">
        <v>146.56</v>
      </c>
      <c r="AC3763" t="s">
        <v>13</v>
      </c>
      <c r="AD3763" t="s">
        <v>72</v>
      </c>
      <c r="AE3763">
        <v>2021</v>
      </c>
      <c r="AF3763">
        <v>2021</v>
      </c>
      <c r="AU3763"/>
    </row>
    <row r="3764" spans="1:47" x14ac:dyDescent="0.35">
      <c r="A3764" t="s">
        <v>160</v>
      </c>
      <c r="B3764" t="s">
        <v>28</v>
      </c>
      <c r="C3764" t="s">
        <v>149</v>
      </c>
      <c r="D3764" t="s">
        <v>159</v>
      </c>
      <c r="E3764" t="s">
        <v>162</v>
      </c>
      <c r="G3764" t="s">
        <v>1</v>
      </c>
      <c r="K3764" t="s">
        <v>185</v>
      </c>
      <c r="L3764" t="s">
        <v>122</v>
      </c>
      <c r="M3764" s="14">
        <v>44411</v>
      </c>
      <c r="N3764" s="14">
        <v>44411</v>
      </c>
      <c r="O3764">
        <v>0</v>
      </c>
      <c r="P3764">
        <v>390</v>
      </c>
      <c r="R3764">
        <v>2110672000</v>
      </c>
      <c r="S3764">
        <v>161400000</v>
      </c>
      <c r="V3764" t="s">
        <v>160</v>
      </c>
      <c r="W3764" t="s">
        <v>211</v>
      </c>
      <c r="X3764" t="s">
        <v>161</v>
      </c>
      <c r="Y3764">
        <v>8</v>
      </c>
      <c r="Z3764">
        <v>8</v>
      </c>
      <c r="AA3764">
        <v>2021</v>
      </c>
      <c r="AB3764">
        <v>390</v>
      </c>
      <c r="AC3764" t="s">
        <v>13</v>
      </c>
      <c r="AD3764" t="s">
        <v>72</v>
      </c>
      <c r="AE3764">
        <v>2021</v>
      </c>
      <c r="AF3764">
        <v>2021</v>
      </c>
      <c r="AU3764"/>
    </row>
    <row r="3765" spans="1:47" x14ac:dyDescent="0.35">
      <c r="A3765" t="s">
        <v>160</v>
      </c>
      <c r="B3765" t="s">
        <v>25</v>
      </c>
      <c r="C3765" t="s">
        <v>149</v>
      </c>
      <c r="D3765" t="s">
        <v>159</v>
      </c>
      <c r="E3765" t="s">
        <v>162</v>
      </c>
      <c r="G3765" t="s">
        <v>1</v>
      </c>
      <c r="K3765" t="s">
        <v>185</v>
      </c>
      <c r="L3765" t="s">
        <v>122</v>
      </c>
      <c r="M3765" s="14">
        <v>44412</v>
      </c>
      <c r="N3765" s="14">
        <v>44412</v>
      </c>
      <c r="O3765">
        <v>5000</v>
      </c>
      <c r="P3765">
        <v>211.14</v>
      </c>
      <c r="R3765">
        <v>2110672000</v>
      </c>
      <c r="S3765">
        <v>161600000</v>
      </c>
      <c r="V3765" t="s">
        <v>160</v>
      </c>
      <c r="W3765" t="s">
        <v>198</v>
      </c>
      <c r="X3765" t="s">
        <v>161</v>
      </c>
      <c r="Y3765">
        <v>8</v>
      </c>
      <c r="Z3765">
        <v>8</v>
      </c>
      <c r="AA3765">
        <v>2021</v>
      </c>
      <c r="AB3765">
        <v>211.14</v>
      </c>
      <c r="AC3765" t="s">
        <v>13</v>
      </c>
      <c r="AD3765" t="s">
        <v>72</v>
      </c>
      <c r="AE3765">
        <v>2021</v>
      </c>
      <c r="AF3765">
        <v>2021</v>
      </c>
      <c r="AU3765"/>
    </row>
    <row r="3766" spans="1:47" x14ac:dyDescent="0.35">
      <c r="A3766" t="s">
        <v>133</v>
      </c>
      <c r="B3766" t="s">
        <v>41</v>
      </c>
      <c r="C3766" t="s">
        <v>149</v>
      </c>
      <c r="D3766" t="s">
        <v>150</v>
      </c>
      <c r="E3766" t="s">
        <v>121</v>
      </c>
      <c r="G3766" t="s">
        <v>1</v>
      </c>
      <c r="H3766" t="s">
        <v>206</v>
      </c>
      <c r="K3766" t="s">
        <v>185</v>
      </c>
      <c r="L3766" t="s">
        <v>122</v>
      </c>
      <c r="M3766" s="14">
        <v>44412</v>
      </c>
      <c r="N3766" s="14">
        <v>44412</v>
      </c>
      <c r="O3766">
        <v>-4300000</v>
      </c>
      <c r="P3766">
        <v>-91839.14</v>
      </c>
      <c r="R3766">
        <v>2220110000</v>
      </c>
      <c r="S3766">
        <v>161001000</v>
      </c>
      <c r="V3766" t="s">
        <v>133</v>
      </c>
      <c r="W3766" t="s">
        <v>195</v>
      </c>
      <c r="X3766" t="s">
        <v>134</v>
      </c>
      <c r="Y3766">
        <v>8</v>
      </c>
      <c r="Z3766">
        <v>8</v>
      </c>
      <c r="AA3766">
        <v>2021</v>
      </c>
      <c r="AB3766">
        <v>91839.14</v>
      </c>
      <c r="AC3766" t="s">
        <v>13</v>
      </c>
      <c r="AD3766" t="s">
        <v>250</v>
      </c>
      <c r="AE3766">
        <v>2021</v>
      </c>
      <c r="AF3766">
        <v>2021</v>
      </c>
      <c r="AU3766"/>
    </row>
    <row r="3767" spans="1:47" x14ac:dyDescent="0.35">
      <c r="A3767" t="s">
        <v>138</v>
      </c>
      <c r="B3767" t="s">
        <v>41</v>
      </c>
      <c r="C3767" t="s">
        <v>149</v>
      </c>
      <c r="D3767" t="s">
        <v>150</v>
      </c>
      <c r="E3767" t="s">
        <v>121</v>
      </c>
      <c r="G3767" t="s">
        <v>1</v>
      </c>
      <c r="H3767" t="s">
        <v>206</v>
      </c>
      <c r="K3767" t="s">
        <v>185</v>
      </c>
      <c r="L3767" t="s">
        <v>122</v>
      </c>
      <c r="M3767" s="14">
        <v>44412</v>
      </c>
      <c r="N3767" s="14">
        <v>44412</v>
      </c>
      <c r="O3767">
        <v>0</v>
      </c>
      <c r="P3767">
        <v>-1186.79</v>
      </c>
      <c r="R3767">
        <v>2220200000</v>
      </c>
      <c r="S3767">
        <v>161001000</v>
      </c>
      <c r="V3767" t="s">
        <v>138</v>
      </c>
      <c r="W3767" t="s">
        <v>195</v>
      </c>
      <c r="X3767" t="s">
        <v>139</v>
      </c>
      <c r="Y3767">
        <v>8</v>
      </c>
      <c r="Z3767">
        <v>8</v>
      </c>
      <c r="AA3767">
        <v>2021</v>
      </c>
      <c r="AB3767">
        <v>1186.79</v>
      </c>
      <c r="AC3767" t="s">
        <v>13</v>
      </c>
      <c r="AD3767" t="s">
        <v>12</v>
      </c>
      <c r="AE3767">
        <v>2021</v>
      </c>
      <c r="AF3767">
        <v>2021</v>
      </c>
      <c r="AU3767"/>
    </row>
    <row r="3768" spans="1:47" x14ac:dyDescent="0.35">
      <c r="A3768" t="s">
        <v>160</v>
      </c>
      <c r="B3768" t="s">
        <v>25</v>
      </c>
      <c r="C3768" t="s">
        <v>149</v>
      </c>
      <c r="D3768" t="s">
        <v>159</v>
      </c>
      <c r="E3768" t="s">
        <v>162</v>
      </c>
      <c r="G3768" t="s">
        <v>1</v>
      </c>
      <c r="K3768" t="s">
        <v>185</v>
      </c>
      <c r="L3768" t="s">
        <v>122</v>
      </c>
      <c r="M3768" s="14">
        <v>44412</v>
      </c>
      <c r="N3768" s="14">
        <v>44412</v>
      </c>
      <c r="O3768">
        <v>6500</v>
      </c>
      <c r="P3768">
        <v>166.94</v>
      </c>
      <c r="R3768">
        <v>2110672000</v>
      </c>
      <c r="S3768">
        <v>161300000</v>
      </c>
      <c r="V3768" t="s">
        <v>160</v>
      </c>
      <c r="W3768" t="s">
        <v>192</v>
      </c>
      <c r="X3768" t="s">
        <v>161</v>
      </c>
      <c r="Y3768">
        <v>8</v>
      </c>
      <c r="Z3768">
        <v>8</v>
      </c>
      <c r="AA3768">
        <v>2021</v>
      </c>
      <c r="AB3768">
        <v>166.94</v>
      </c>
      <c r="AC3768" t="s">
        <v>13</v>
      </c>
      <c r="AD3768" t="s">
        <v>72</v>
      </c>
      <c r="AE3768">
        <v>2021</v>
      </c>
      <c r="AF3768">
        <v>2021</v>
      </c>
      <c r="AU3768"/>
    </row>
    <row r="3769" spans="1:47" x14ac:dyDescent="0.35">
      <c r="A3769" t="s">
        <v>118</v>
      </c>
      <c r="B3769" t="s">
        <v>46</v>
      </c>
      <c r="C3769" t="s">
        <v>149</v>
      </c>
      <c r="D3769" t="s">
        <v>150</v>
      </c>
      <c r="E3769" t="s">
        <v>121</v>
      </c>
      <c r="G3769" t="s">
        <v>1</v>
      </c>
      <c r="H3769" t="s">
        <v>206</v>
      </c>
      <c r="K3769" t="s">
        <v>185</v>
      </c>
      <c r="L3769" t="s">
        <v>122</v>
      </c>
      <c r="M3769" s="14">
        <v>44412</v>
      </c>
      <c r="N3769" s="14">
        <v>44412</v>
      </c>
      <c r="O3769">
        <v>-435000</v>
      </c>
      <c r="P3769">
        <v>-10381.290000000001</v>
      </c>
      <c r="R3769">
        <v>2221513000</v>
      </c>
      <c r="S3769">
        <v>161001000</v>
      </c>
      <c r="V3769" t="s">
        <v>118</v>
      </c>
      <c r="W3769" t="s">
        <v>195</v>
      </c>
      <c r="X3769" t="s">
        <v>119</v>
      </c>
      <c r="Y3769">
        <v>8</v>
      </c>
      <c r="Z3769">
        <v>8</v>
      </c>
      <c r="AA3769">
        <v>2021</v>
      </c>
      <c r="AB3769">
        <v>10381.290000000001</v>
      </c>
      <c r="AC3769" t="s">
        <v>13</v>
      </c>
      <c r="AD3769" t="s">
        <v>12</v>
      </c>
      <c r="AE3769">
        <v>2021</v>
      </c>
      <c r="AF3769">
        <v>2021</v>
      </c>
      <c r="AU3769"/>
    </row>
    <row r="3770" spans="1:47" x14ac:dyDescent="0.35">
      <c r="A3770" t="s">
        <v>188</v>
      </c>
      <c r="B3770" t="s">
        <v>31</v>
      </c>
      <c r="C3770" t="s">
        <v>149</v>
      </c>
      <c r="D3770" t="s">
        <v>159</v>
      </c>
      <c r="E3770" t="s">
        <v>162</v>
      </c>
      <c r="G3770" t="s">
        <v>1</v>
      </c>
      <c r="K3770" t="s">
        <v>185</v>
      </c>
      <c r="L3770" t="s">
        <v>122</v>
      </c>
      <c r="M3770" s="14">
        <v>44412</v>
      </c>
      <c r="N3770" s="14">
        <v>44412</v>
      </c>
      <c r="O3770">
        <v>0</v>
      </c>
      <c r="P3770">
        <v>157.44</v>
      </c>
      <c r="R3770">
        <v>2111070000</v>
      </c>
      <c r="S3770">
        <v>161001000</v>
      </c>
      <c r="V3770" t="s">
        <v>188</v>
      </c>
      <c r="W3770" t="s">
        <v>195</v>
      </c>
      <c r="X3770" t="s">
        <v>190</v>
      </c>
      <c r="Y3770">
        <v>8</v>
      </c>
      <c r="Z3770">
        <v>8</v>
      </c>
      <c r="AA3770">
        <v>2021</v>
      </c>
      <c r="AB3770">
        <v>157.44</v>
      </c>
      <c r="AC3770" t="s">
        <v>13</v>
      </c>
      <c r="AD3770" t="s">
        <v>72</v>
      </c>
      <c r="AE3770">
        <v>2021</v>
      </c>
      <c r="AF3770">
        <v>2021</v>
      </c>
      <c r="AU3770"/>
    </row>
    <row r="3771" spans="1:47" x14ac:dyDescent="0.35">
      <c r="A3771" t="s">
        <v>188</v>
      </c>
      <c r="B3771" t="s">
        <v>31</v>
      </c>
      <c r="C3771" t="s">
        <v>149</v>
      </c>
      <c r="D3771" t="s">
        <v>159</v>
      </c>
      <c r="E3771" t="s">
        <v>162</v>
      </c>
      <c r="G3771" t="s">
        <v>1</v>
      </c>
      <c r="K3771" t="s">
        <v>185</v>
      </c>
      <c r="L3771" t="s">
        <v>122</v>
      </c>
      <c r="M3771" s="14">
        <v>44412</v>
      </c>
      <c r="N3771" s="14">
        <v>44412</v>
      </c>
      <c r="O3771">
        <v>0</v>
      </c>
      <c r="P3771">
        <v>0.71</v>
      </c>
      <c r="R3771">
        <v>2111070000</v>
      </c>
      <c r="S3771">
        <v>161001000</v>
      </c>
      <c r="V3771" t="s">
        <v>188</v>
      </c>
      <c r="W3771" t="s">
        <v>195</v>
      </c>
      <c r="X3771" t="s">
        <v>190</v>
      </c>
      <c r="Y3771">
        <v>8</v>
      </c>
      <c r="Z3771">
        <v>8</v>
      </c>
      <c r="AA3771">
        <v>2021</v>
      </c>
      <c r="AB3771">
        <v>0.71</v>
      </c>
      <c r="AC3771" t="s">
        <v>13</v>
      </c>
      <c r="AD3771" t="s">
        <v>72</v>
      </c>
      <c r="AE3771">
        <v>2021</v>
      </c>
      <c r="AF3771">
        <v>2021</v>
      </c>
      <c r="AU3771"/>
    </row>
    <row r="3772" spans="1:47" x14ac:dyDescent="0.35">
      <c r="A3772" t="s">
        <v>193</v>
      </c>
      <c r="B3772" t="s">
        <v>29</v>
      </c>
      <c r="C3772" t="s">
        <v>149</v>
      </c>
      <c r="D3772" t="s">
        <v>159</v>
      </c>
      <c r="E3772" t="s">
        <v>162</v>
      </c>
      <c r="G3772" t="s">
        <v>1</v>
      </c>
      <c r="K3772" t="s">
        <v>185</v>
      </c>
      <c r="L3772" t="s">
        <v>122</v>
      </c>
      <c r="M3772" s="14">
        <v>44412</v>
      </c>
      <c r="N3772" s="14">
        <v>44412</v>
      </c>
      <c r="O3772">
        <v>0</v>
      </c>
      <c r="P3772">
        <v>119.05</v>
      </c>
      <c r="R3772">
        <v>2110700000</v>
      </c>
      <c r="S3772">
        <v>162600000</v>
      </c>
      <c r="V3772" t="s">
        <v>193</v>
      </c>
      <c r="W3772" t="s">
        <v>196</v>
      </c>
      <c r="X3772" t="s">
        <v>161</v>
      </c>
      <c r="Y3772">
        <v>8</v>
      </c>
      <c r="Z3772">
        <v>8</v>
      </c>
      <c r="AA3772">
        <v>2021</v>
      </c>
      <c r="AB3772">
        <v>119.05</v>
      </c>
      <c r="AC3772" t="s">
        <v>13</v>
      </c>
      <c r="AD3772" t="s">
        <v>72</v>
      </c>
      <c r="AE3772">
        <v>2021</v>
      </c>
      <c r="AF3772">
        <v>2021</v>
      </c>
      <c r="AU3772"/>
    </row>
    <row r="3773" spans="1:47" x14ac:dyDescent="0.35">
      <c r="A3773" t="s">
        <v>160</v>
      </c>
      <c r="B3773" t="s">
        <v>26</v>
      </c>
      <c r="C3773" t="s">
        <v>149</v>
      </c>
      <c r="D3773" t="s">
        <v>159</v>
      </c>
      <c r="E3773" t="s">
        <v>162</v>
      </c>
      <c r="G3773" t="s">
        <v>1</v>
      </c>
      <c r="K3773" t="s">
        <v>185</v>
      </c>
      <c r="L3773" t="s">
        <v>122</v>
      </c>
      <c r="M3773" s="14">
        <v>44412</v>
      </c>
      <c r="N3773" s="14">
        <v>44412</v>
      </c>
      <c r="O3773">
        <v>2762350.56</v>
      </c>
      <c r="P3773">
        <v>65770.25</v>
      </c>
      <c r="R3773">
        <v>2110672000</v>
      </c>
      <c r="S3773">
        <v>161016000</v>
      </c>
      <c r="V3773" t="s">
        <v>160</v>
      </c>
      <c r="W3773" t="s">
        <v>201</v>
      </c>
      <c r="X3773" t="s">
        <v>161</v>
      </c>
      <c r="Y3773">
        <v>8</v>
      </c>
      <c r="Z3773">
        <v>8</v>
      </c>
      <c r="AA3773">
        <v>2021</v>
      </c>
      <c r="AB3773">
        <v>65770.25</v>
      </c>
      <c r="AC3773" t="s">
        <v>13</v>
      </c>
      <c r="AD3773" t="s">
        <v>72</v>
      </c>
      <c r="AE3773">
        <v>2021</v>
      </c>
      <c r="AF3773">
        <v>2021</v>
      </c>
      <c r="AU3773"/>
    </row>
    <row r="3774" spans="1:47" x14ac:dyDescent="0.35">
      <c r="A3774" t="s">
        <v>160</v>
      </c>
      <c r="B3774" t="s">
        <v>25</v>
      </c>
      <c r="C3774" t="s">
        <v>149</v>
      </c>
      <c r="D3774" t="s">
        <v>159</v>
      </c>
      <c r="E3774" t="s">
        <v>162</v>
      </c>
      <c r="G3774" t="s">
        <v>1</v>
      </c>
      <c r="K3774" t="s">
        <v>185</v>
      </c>
      <c r="L3774" t="s">
        <v>122</v>
      </c>
      <c r="M3774" s="14">
        <v>44413</v>
      </c>
      <c r="N3774" s="14">
        <v>44413</v>
      </c>
      <c r="O3774">
        <v>7000</v>
      </c>
      <c r="P3774">
        <v>149.37</v>
      </c>
      <c r="R3774">
        <v>2110672000</v>
      </c>
      <c r="S3774">
        <v>161600000</v>
      </c>
      <c r="V3774" t="s">
        <v>160</v>
      </c>
      <c r="W3774" t="s">
        <v>198</v>
      </c>
      <c r="X3774" t="s">
        <v>161</v>
      </c>
      <c r="Y3774">
        <v>8</v>
      </c>
      <c r="Z3774">
        <v>8</v>
      </c>
      <c r="AA3774">
        <v>2021</v>
      </c>
      <c r="AB3774">
        <v>149.37</v>
      </c>
      <c r="AC3774" t="s">
        <v>13</v>
      </c>
      <c r="AD3774" t="s">
        <v>72</v>
      </c>
      <c r="AE3774">
        <v>2021</v>
      </c>
      <c r="AF3774">
        <v>2021</v>
      </c>
      <c r="AU3774"/>
    </row>
    <row r="3775" spans="1:47" x14ac:dyDescent="0.35">
      <c r="A3775" t="s">
        <v>193</v>
      </c>
      <c r="B3775" t="s">
        <v>29</v>
      </c>
      <c r="C3775" t="s">
        <v>149</v>
      </c>
      <c r="D3775" t="s">
        <v>159</v>
      </c>
      <c r="E3775" t="s">
        <v>162</v>
      </c>
      <c r="G3775" t="s">
        <v>1</v>
      </c>
      <c r="K3775" t="s">
        <v>185</v>
      </c>
      <c r="L3775" t="s">
        <v>122</v>
      </c>
      <c r="M3775" s="14">
        <v>44413</v>
      </c>
      <c r="N3775" s="14">
        <v>44413</v>
      </c>
      <c r="O3775">
        <v>0</v>
      </c>
      <c r="P3775">
        <v>153.9</v>
      </c>
      <c r="R3775">
        <v>2110700000</v>
      </c>
      <c r="S3775">
        <v>161020000</v>
      </c>
      <c r="V3775" t="s">
        <v>193</v>
      </c>
      <c r="W3775" t="s">
        <v>194</v>
      </c>
      <c r="X3775" t="s">
        <v>161</v>
      </c>
      <c r="Y3775">
        <v>8</v>
      </c>
      <c r="Z3775">
        <v>8</v>
      </c>
      <c r="AA3775">
        <v>2021</v>
      </c>
      <c r="AB3775">
        <v>153.9</v>
      </c>
      <c r="AC3775" t="s">
        <v>13</v>
      </c>
      <c r="AD3775" t="s">
        <v>72</v>
      </c>
      <c r="AE3775">
        <v>2021</v>
      </c>
      <c r="AF3775">
        <v>2021</v>
      </c>
      <c r="AU3775"/>
    </row>
    <row r="3776" spans="1:47" x14ac:dyDescent="0.35">
      <c r="A3776" t="s">
        <v>193</v>
      </c>
      <c r="B3776" t="s">
        <v>29</v>
      </c>
      <c r="C3776" t="s">
        <v>149</v>
      </c>
      <c r="D3776" t="s">
        <v>159</v>
      </c>
      <c r="E3776" t="s">
        <v>162</v>
      </c>
      <c r="G3776" t="s">
        <v>1</v>
      </c>
      <c r="K3776" t="s">
        <v>185</v>
      </c>
      <c r="L3776" t="s">
        <v>122</v>
      </c>
      <c r="M3776" s="14">
        <v>44413</v>
      </c>
      <c r="N3776" s="14">
        <v>44413</v>
      </c>
      <c r="O3776">
        <v>0</v>
      </c>
      <c r="P3776">
        <v>23.81</v>
      </c>
      <c r="R3776">
        <v>2110700000</v>
      </c>
      <c r="S3776">
        <v>161700000</v>
      </c>
      <c r="V3776" t="s">
        <v>193</v>
      </c>
      <c r="W3776" t="s">
        <v>210</v>
      </c>
      <c r="X3776" t="s">
        <v>161</v>
      </c>
      <c r="Y3776">
        <v>8</v>
      </c>
      <c r="Z3776">
        <v>8</v>
      </c>
      <c r="AA3776">
        <v>2021</v>
      </c>
      <c r="AB3776">
        <v>23.81</v>
      </c>
      <c r="AC3776" t="s">
        <v>13</v>
      </c>
      <c r="AD3776" t="s">
        <v>72</v>
      </c>
      <c r="AE3776">
        <v>2021</v>
      </c>
      <c r="AF3776">
        <v>2021</v>
      </c>
      <c r="AU3776"/>
    </row>
    <row r="3777" spans="1:47" x14ac:dyDescent="0.35">
      <c r="A3777" t="s">
        <v>188</v>
      </c>
      <c r="B3777" t="s">
        <v>31</v>
      </c>
      <c r="C3777" t="s">
        <v>149</v>
      </c>
      <c r="D3777" t="s">
        <v>159</v>
      </c>
      <c r="E3777" t="s">
        <v>162</v>
      </c>
      <c r="G3777" t="s">
        <v>1</v>
      </c>
      <c r="K3777" t="s">
        <v>185</v>
      </c>
      <c r="L3777" t="s">
        <v>122</v>
      </c>
      <c r="M3777" s="14">
        <v>44413</v>
      </c>
      <c r="N3777" s="14">
        <v>44413</v>
      </c>
      <c r="O3777">
        <v>0</v>
      </c>
      <c r="P3777">
        <v>11.19</v>
      </c>
      <c r="R3777">
        <v>2111070000</v>
      </c>
      <c r="S3777">
        <v>161900000</v>
      </c>
      <c r="V3777" t="s">
        <v>188</v>
      </c>
      <c r="W3777" t="s">
        <v>199</v>
      </c>
      <c r="X3777" t="s">
        <v>190</v>
      </c>
      <c r="Y3777">
        <v>8</v>
      </c>
      <c r="Z3777">
        <v>8</v>
      </c>
      <c r="AA3777">
        <v>2021</v>
      </c>
      <c r="AB3777">
        <v>11.19</v>
      </c>
      <c r="AC3777" t="s">
        <v>13</v>
      </c>
      <c r="AD3777" t="s">
        <v>72</v>
      </c>
      <c r="AE3777">
        <v>2021</v>
      </c>
      <c r="AF3777">
        <v>2021</v>
      </c>
      <c r="AU3777"/>
    </row>
    <row r="3778" spans="1:47" x14ac:dyDescent="0.35">
      <c r="A3778" t="s">
        <v>138</v>
      </c>
      <c r="C3778" t="s">
        <v>149</v>
      </c>
      <c r="D3778" t="s">
        <v>159</v>
      </c>
      <c r="E3778" t="s">
        <v>121</v>
      </c>
      <c r="G3778" t="s">
        <v>1</v>
      </c>
      <c r="K3778" t="s">
        <v>185</v>
      </c>
      <c r="L3778" t="s">
        <v>122</v>
      </c>
      <c r="M3778" s="14">
        <v>44413</v>
      </c>
      <c r="N3778" s="14">
        <v>44413</v>
      </c>
      <c r="O3778">
        <v>0</v>
      </c>
      <c r="P3778">
        <v>9.2799999999999994</v>
      </c>
      <c r="R3778">
        <v>2220200000</v>
      </c>
      <c r="S3778">
        <v>161020000</v>
      </c>
      <c r="V3778" t="s">
        <v>138</v>
      </c>
      <c r="W3778" t="s">
        <v>194</v>
      </c>
      <c r="X3778" t="s">
        <v>139</v>
      </c>
      <c r="Y3778">
        <v>8</v>
      </c>
      <c r="Z3778">
        <v>8</v>
      </c>
      <c r="AA3778">
        <v>2021</v>
      </c>
      <c r="AB3778">
        <v>9.2799999999999994</v>
      </c>
      <c r="AC3778" t="s">
        <v>13</v>
      </c>
      <c r="AD3778" t="s">
        <v>72</v>
      </c>
      <c r="AE3778">
        <v>2021</v>
      </c>
      <c r="AF3778">
        <v>2021</v>
      </c>
      <c r="AU3778"/>
    </row>
    <row r="3779" spans="1:47" x14ac:dyDescent="0.35">
      <c r="A3779" t="s">
        <v>160</v>
      </c>
      <c r="B3779" t="s">
        <v>25</v>
      </c>
      <c r="C3779" t="s">
        <v>149</v>
      </c>
      <c r="D3779" t="s">
        <v>159</v>
      </c>
      <c r="E3779" t="s">
        <v>162</v>
      </c>
      <c r="G3779" t="s">
        <v>1</v>
      </c>
      <c r="K3779" t="s">
        <v>185</v>
      </c>
      <c r="L3779" t="s">
        <v>122</v>
      </c>
      <c r="M3779" s="14">
        <v>44413</v>
      </c>
      <c r="N3779" s="14">
        <v>44413</v>
      </c>
      <c r="O3779">
        <v>6500</v>
      </c>
      <c r="P3779">
        <v>158.32</v>
      </c>
      <c r="R3779">
        <v>2110672000</v>
      </c>
      <c r="S3779">
        <v>161300000</v>
      </c>
      <c r="V3779" t="s">
        <v>160</v>
      </c>
      <c r="W3779" t="s">
        <v>192</v>
      </c>
      <c r="X3779" t="s">
        <v>161</v>
      </c>
      <c r="Y3779">
        <v>8</v>
      </c>
      <c r="Z3779">
        <v>8</v>
      </c>
      <c r="AA3779">
        <v>2021</v>
      </c>
      <c r="AB3779">
        <v>158.32</v>
      </c>
      <c r="AC3779" t="s">
        <v>13</v>
      </c>
      <c r="AD3779" t="s">
        <v>72</v>
      </c>
      <c r="AE3779">
        <v>2021</v>
      </c>
      <c r="AF3779">
        <v>2021</v>
      </c>
      <c r="AU3779"/>
    </row>
    <row r="3780" spans="1:47" x14ac:dyDescent="0.35">
      <c r="A3780" t="s">
        <v>188</v>
      </c>
      <c r="B3780" t="s">
        <v>31</v>
      </c>
      <c r="C3780" t="s">
        <v>149</v>
      </c>
      <c r="D3780" t="s">
        <v>159</v>
      </c>
      <c r="E3780" t="s">
        <v>162</v>
      </c>
      <c r="G3780" t="s">
        <v>1</v>
      </c>
      <c r="K3780" t="s">
        <v>185</v>
      </c>
      <c r="L3780" t="s">
        <v>122</v>
      </c>
      <c r="M3780" s="14">
        <v>44413</v>
      </c>
      <c r="N3780" s="14">
        <v>44413</v>
      </c>
      <c r="O3780">
        <v>0</v>
      </c>
      <c r="P3780">
        <v>0.24</v>
      </c>
      <c r="R3780">
        <v>2111070000</v>
      </c>
      <c r="S3780">
        <v>161001000</v>
      </c>
      <c r="V3780" t="s">
        <v>188</v>
      </c>
      <c r="W3780" t="s">
        <v>195</v>
      </c>
      <c r="X3780" t="s">
        <v>190</v>
      </c>
      <c r="Y3780">
        <v>8</v>
      </c>
      <c r="Z3780">
        <v>8</v>
      </c>
      <c r="AA3780">
        <v>2021</v>
      </c>
      <c r="AB3780">
        <v>0.24</v>
      </c>
      <c r="AC3780" t="s">
        <v>13</v>
      </c>
      <c r="AD3780" t="s">
        <v>72</v>
      </c>
      <c r="AE3780">
        <v>2021</v>
      </c>
      <c r="AF3780">
        <v>2021</v>
      </c>
      <c r="AU3780"/>
    </row>
    <row r="3781" spans="1:47" x14ac:dyDescent="0.35">
      <c r="A3781" t="s">
        <v>133</v>
      </c>
      <c r="B3781" t="s">
        <v>41</v>
      </c>
      <c r="C3781" t="s">
        <v>149</v>
      </c>
      <c r="D3781" t="s">
        <v>150</v>
      </c>
      <c r="E3781" t="s">
        <v>121</v>
      </c>
      <c r="G3781" t="s">
        <v>1</v>
      </c>
      <c r="H3781" t="s">
        <v>206</v>
      </c>
      <c r="K3781" t="s">
        <v>185</v>
      </c>
      <c r="L3781" t="s">
        <v>122</v>
      </c>
      <c r="M3781" s="14">
        <v>44413</v>
      </c>
      <c r="N3781" s="14">
        <v>44413</v>
      </c>
      <c r="O3781">
        <v>-13000</v>
      </c>
      <c r="P3781">
        <v>-309.52</v>
      </c>
      <c r="R3781">
        <v>2220110000</v>
      </c>
      <c r="S3781">
        <v>161001000</v>
      </c>
      <c r="V3781" t="s">
        <v>133</v>
      </c>
      <c r="W3781" t="s">
        <v>195</v>
      </c>
      <c r="X3781" t="s">
        <v>134</v>
      </c>
      <c r="Y3781">
        <v>8</v>
      </c>
      <c r="Z3781">
        <v>8</v>
      </c>
      <c r="AA3781">
        <v>2021</v>
      </c>
      <c r="AB3781">
        <v>309.52</v>
      </c>
      <c r="AC3781" t="s">
        <v>13</v>
      </c>
      <c r="AD3781" t="s">
        <v>250</v>
      </c>
      <c r="AE3781">
        <v>2021</v>
      </c>
      <c r="AF3781">
        <v>2021</v>
      </c>
      <c r="AU3781"/>
    </row>
    <row r="3782" spans="1:47" x14ac:dyDescent="0.35">
      <c r="A3782" t="s">
        <v>160</v>
      </c>
      <c r="B3782" t="s">
        <v>25</v>
      </c>
      <c r="C3782" t="s">
        <v>149</v>
      </c>
      <c r="D3782" t="s">
        <v>159</v>
      </c>
      <c r="E3782" t="s">
        <v>162</v>
      </c>
      <c r="G3782" t="s">
        <v>1</v>
      </c>
      <c r="K3782" t="s">
        <v>185</v>
      </c>
      <c r="L3782" t="s">
        <v>122</v>
      </c>
      <c r="M3782" s="14">
        <v>44414</v>
      </c>
      <c r="N3782" s="14">
        <v>44414</v>
      </c>
      <c r="O3782">
        <v>5000</v>
      </c>
      <c r="P3782">
        <v>155.93</v>
      </c>
      <c r="R3782">
        <v>2110672000</v>
      </c>
      <c r="S3782">
        <v>161600000</v>
      </c>
      <c r="V3782" t="s">
        <v>160</v>
      </c>
      <c r="W3782" t="s">
        <v>198</v>
      </c>
      <c r="X3782" t="s">
        <v>161</v>
      </c>
      <c r="Y3782">
        <v>8</v>
      </c>
      <c r="Z3782">
        <v>8</v>
      </c>
      <c r="AA3782">
        <v>2021</v>
      </c>
      <c r="AB3782">
        <v>155.93</v>
      </c>
      <c r="AC3782" t="s">
        <v>13</v>
      </c>
      <c r="AD3782" t="s">
        <v>72</v>
      </c>
      <c r="AE3782">
        <v>2021</v>
      </c>
      <c r="AF3782">
        <v>2021</v>
      </c>
      <c r="AU3782"/>
    </row>
    <row r="3783" spans="1:47" x14ac:dyDescent="0.35">
      <c r="A3783" t="s">
        <v>133</v>
      </c>
      <c r="B3783" t="s">
        <v>41</v>
      </c>
      <c r="C3783" t="s">
        <v>149</v>
      </c>
      <c r="D3783" t="s">
        <v>150</v>
      </c>
      <c r="E3783" t="s">
        <v>121</v>
      </c>
      <c r="G3783" t="s">
        <v>1</v>
      </c>
      <c r="H3783" t="s">
        <v>206</v>
      </c>
      <c r="K3783" t="s">
        <v>185</v>
      </c>
      <c r="L3783" t="s">
        <v>122</v>
      </c>
      <c r="M3783" s="14">
        <v>44414</v>
      </c>
      <c r="N3783" s="14">
        <v>44414</v>
      </c>
      <c r="O3783">
        <v>-50000</v>
      </c>
      <c r="P3783">
        <v>-1159.4000000000001</v>
      </c>
      <c r="R3783">
        <v>2220110000</v>
      </c>
      <c r="S3783">
        <v>161001000</v>
      </c>
      <c r="V3783" t="s">
        <v>133</v>
      </c>
      <c r="W3783" t="s">
        <v>195</v>
      </c>
      <c r="X3783" t="s">
        <v>134</v>
      </c>
      <c r="Y3783">
        <v>8</v>
      </c>
      <c r="Z3783">
        <v>8</v>
      </c>
      <c r="AA3783">
        <v>2021</v>
      </c>
      <c r="AB3783">
        <v>1159.4000000000001</v>
      </c>
      <c r="AC3783" t="s">
        <v>13</v>
      </c>
      <c r="AD3783" t="s">
        <v>250</v>
      </c>
      <c r="AE3783">
        <v>2021</v>
      </c>
      <c r="AF3783">
        <v>2021</v>
      </c>
      <c r="AU3783"/>
    </row>
    <row r="3784" spans="1:47" x14ac:dyDescent="0.35">
      <c r="A3784" t="s">
        <v>193</v>
      </c>
      <c r="B3784" t="s">
        <v>29</v>
      </c>
      <c r="C3784" t="s">
        <v>149</v>
      </c>
      <c r="D3784" t="s">
        <v>159</v>
      </c>
      <c r="E3784" t="s">
        <v>162</v>
      </c>
      <c r="G3784" t="s">
        <v>1</v>
      </c>
      <c r="K3784" t="s">
        <v>185</v>
      </c>
      <c r="L3784" t="s">
        <v>122</v>
      </c>
      <c r="M3784" s="14">
        <v>44414</v>
      </c>
      <c r="N3784" s="14">
        <v>44414</v>
      </c>
      <c r="O3784">
        <v>0</v>
      </c>
      <c r="P3784">
        <v>4761.8999999999996</v>
      </c>
      <c r="R3784">
        <v>2110700000</v>
      </c>
      <c r="S3784">
        <v>161800000</v>
      </c>
      <c r="V3784" t="s">
        <v>193</v>
      </c>
      <c r="W3784" t="s">
        <v>197</v>
      </c>
      <c r="X3784" t="s">
        <v>161</v>
      </c>
      <c r="Y3784">
        <v>8</v>
      </c>
      <c r="Z3784">
        <v>8</v>
      </c>
      <c r="AA3784">
        <v>2021</v>
      </c>
      <c r="AB3784">
        <v>4761.8999999999996</v>
      </c>
      <c r="AC3784" t="s">
        <v>13</v>
      </c>
      <c r="AD3784" t="s">
        <v>72</v>
      </c>
      <c r="AE3784">
        <v>2021</v>
      </c>
      <c r="AF3784">
        <v>2021</v>
      </c>
      <c r="AU3784"/>
    </row>
    <row r="3785" spans="1:47" x14ac:dyDescent="0.35">
      <c r="A3785" t="s">
        <v>160</v>
      </c>
      <c r="B3785" t="s">
        <v>25</v>
      </c>
      <c r="C3785" t="s">
        <v>149</v>
      </c>
      <c r="D3785" t="s">
        <v>159</v>
      </c>
      <c r="E3785" t="s">
        <v>162</v>
      </c>
      <c r="G3785" t="s">
        <v>1</v>
      </c>
      <c r="K3785" t="s">
        <v>185</v>
      </c>
      <c r="L3785" t="s">
        <v>122</v>
      </c>
      <c r="M3785" s="14">
        <v>44414</v>
      </c>
      <c r="N3785" s="14">
        <v>44414</v>
      </c>
      <c r="O3785">
        <v>30000</v>
      </c>
      <c r="P3785">
        <v>529.33000000000004</v>
      </c>
      <c r="R3785">
        <v>2110672000</v>
      </c>
      <c r="S3785">
        <v>161300000</v>
      </c>
      <c r="V3785" t="s">
        <v>160</v>
      </c>
      <c r="W3785" t="s">
        <v>192</v>
      </c>
      <c r="X3785" t="s">
        <v>161</v>
      </c>
      <c r="Y3785">
        <v>8</v>
      </c>
      <c r="Z3785">
        <v>8</v>
      </c>
      <c r="AA3785">
        <v>2021</v>
      </c>
      <c r="AB3785">
        <v>529.33000000000004</v>
      </c>
      <c r="AC3785" t="s">
        <v>13</v>
      </c>
      <c r="AD3785" t="s">
        <v>72</v>
      </c>
      <c r="AE3785">
        <v>2021</v>
      </c>
      <c r="AF3785">
        <v>2021</v>
      </c>
      <c r="AU3785"/>
    </row>
    <row r="3786" spans="1:47" x14ac:dyDescent="0.35">
      <c r="A3786" t="s">
        <v>160</v>
      </c>
      <c r="B3786" t="s">
        <v>25</v>
      </c>
      <c r="C3786" t="s">
        <v>149</v>
      </c>
      <c r="D3786" t="s">
        <v>159</v>
      </c>
      <c r="E3786" t="s">
        <v>162</v>
      </c>
      <c r="G3786" t="s">
        <v>1</v>
      </c>
      <c r="K3786" t="s">
        <v>185</v>
      </c>
      <c r="L3786" t="s">
        <v>122</v>
      </c>
      <c r="M3786" s="14">
        <v>44414</v>
      </c>
      <c r="N3786" s="14">
        <v>44414</v>
      </c>
      <c r="O3786">
        <v>10850</v>
      </c>
      <c r="P3786">
        <v>357.14</v>
      </c>
      <c r="R3786">
        <v>2110672000</v>
      </c>
      <c r="S3786">
        <v>161300000</v>
      </c>
      <c r="V3786" t="s">
        <v>160</v>
      </c>
      <c r="W3786" t="s">
        <v>192</v>
      </c>
      <c r="X3786" t="s">
        <v>161</v>
      </c>
      <c r="Y3786">
        <v>8</v>
      </c>
      <c r="Z3786">
        <v>8</v>
      </c>
      <c r="AA3786">
        <v>2021</v>
      </c>
      <c r="AB3786">
        <v>357.14</v>
      </c>
      <c r="AC3786" t="s">
        <v>13</v>
      </c>
      <c r="AD3786" t="s">
        <v>72</v>
      </c>
      <c r="AE3786">
        <v>2021</v>
      </c>
      <c r="AF3786">
        <v>2021</v>
      </c>
      <c r="AU3786"/>
    </row>
    <row r="3787" spans="1:47" x14ac:dyDescent="0.35">
      <c r="A3787" t="s">
        <v>138</v>
      </c>
      <c r="C3787" t="s">
        <v>149</v>
      </c>
      <c r="D3787" t="s">
        <v>159</v>
      </c>
      <c r="E3787" t="s">
        <v>121</v>
      </c>
      <c r="G3787" t="s">
        <v>1</v>
      </c>
      <c r="K3787" t="s">
        <v>185</v>
      </c>
      <c r="L3787" t="s">
        <v>122</v>
      </c>
      <c r="M3787" s="14">
        <v>44414</v>
      </c>
      <c r="N3787" s="14">
        <v>44414</v>
      </c>
      <c r="O3787">
        <v>0</v>
      </c>
      <c r="P3787">
        <v>1.1100000000000001</v>
      </c>
      <c r="R3787">
        <v>2220200000</v>
      </c>
      <c r="S3787">
        <v>161020000</v>
      </c>
      <c r="V3787" t="s">
        <v>138</v>
      </c>
      <c r="W3787" t="s">
        <v>194</v>
      </c>
      <c r="X3787" t="s">
        <v>139</v>
      </c>
      <c r="Y3787">
        <v>8</v>
      </c>
      <c r="Z3787">
        <v>8</v>
      </c>
      <c r="AA3787">
        <v>2021</v>
      </c>
      <c r="AB3787">
        <v>1.1100000000000001</v>
      </c>
      <c r="AC3787" t="s">
        <v>13</v>
      </c>
      <c r="AD3787" t="s">
        <v>72</v>
      </c>
      <c r="AE3787">
        <v>2021</v>
      </c>
      <c r="AF3787">
        <v>2021</v>
      </c>
      <c r="AU3787"/>
    </row>
    <row r="3788" spans="1:47" x14ac:dyDescent="0.35">
      <c r="A3788" t="s">
        <v>193</v>
      </c>
      <c r="B3788" t="s">
        <v>29</v>
      </c>
      <c r="C3788" t="s">
        <v>149</v>
      </c>
      <c r="D3788" t="s">
        <v>159</v>
      </c>
      <c r="E3788" t="s">
        <v>162</v>
      </c>
      <c r="G3788" t="s">
        <v>1</v>
      </c>
      <c r="K3788" t="s">
        <v>185</v>
      </c>
      <c r="L3788" t="s">
        <v>122</v>
      </c>
      <c r="M3788" s="14">
        <v>44414</v>
      </c>
      <c r="N3788" s="14">
        <v>44414</v>
      </c>
      <c r="O3788">
        <v>0</v>
      </c>
      <c r="P3788">
        <v>190.48</v>
      </c>
      <c r="R3788">
        <v>2110700000</v>
      </c>
      <c r="S3788">
        <v>161900000</v>
      </c>
      <c r="V3788" t="s">
        <v>193</v>
      </c>
      <c r="W3788" t="s">
        <v>199</v>
      </c>
      <c r="X3788" t="s">
        <v>161</v>
      </c>
      <c r="Y3788">
        <v>8</v>
      </c>
      <c r="Z3788">
        <v>8</v>
      </c>
      <c r="AA3788">
        <v>2021</v>
      </c>
      <c r="AB3788">
        <v>190.48</v>
      </c>
      <c r="AC3788" t="s">
        <v>13</v>
      </c>
      <c r="AD3788" t="s">
        <v>72</v>
      </c>
      <c r="AE3788">
        <v>2021</v>
      </c>
      <c r="AF3788">
        <v>2021</v>
      </c>
      <c r="AU3788"/>
    </row>
    <row r="3789" spans="1:47" x14ac:dyDescent="0.35">
      <c r="A3789" t="s">
        <v>193</v>
      </c>
      <c r="B3789" t="s">
        <v>29</v>
      </c>
      <c r="C3789" t="s">
        <v>149</v>
      </c>
      <c r="D3789" t="s">
        <v>159</v>
      </c>
      <c r="E3789" t="s">
        <v>162</v>
      </c>
      <c r="G3789" t="s">
        <v>1</v>
      </c>
      <c r="K3789" t="s">
        <v>185</v>
      </c>
      <c r="L3789" t="s">
        <v>122</v>
      </c>
      <c r="M3789" s="14">
        <v>44414</v>
      </c>
      <c r="N3789" s="14">
        <v>44414</v>
      </c>
      <c r="O3789">
        <v>0</v>
      </c>
      <c r="P3789">
        <v>119.05</v>
      </c>
      <c r="R3789">
        <v>2110700000</v>
      </c>
      <c r="S3789">
        <v>162800000</v>
      </c>
      <c r="V3789" t="s">
        <v>193</v>
      </c>
      <c r="W3789" t="s">
        <v>204</v>
      </c>
      <c r="X3789" t="s">
        <v>161</v>
      </c>
      <c r="Y3789">
        <v>8</v>
      </c>
      <c r="Z3789">
        <v>8</v>
      </c>
      <c r="AA3789">
        <v>2021</v>
      </c>
      <c r="AB3789">
        <v>119.05</v>
      </c>
      <c r="AC3789" t="s">
        <v>13</v>
      </c>
      <c r="AD3789" t="s">
        <v>72</v>
      </c>
      <c r="AE3789">
        <v>2021</v>
      </c>
      <c r="AF3789">
        <v>2021</v>
      </c>
      <c r="AU3789"/>
    </row>
    <row r="3790" spans="1:47" x14ac:dyDescent="0.35">
      <c r="A3790" t="s">
        <v>160</v>
      </c>
      <c r="B3790" t="s">
        <v>25</v>
      </c>
      <c r="C3790" t="s">
        <v>149</v>
      </c>
      <c r="D3790" t="s">
        <v>159</v>
      </c>
      <c r="E3790" t="s">
        <v>162</v>
      </c>
      <c r="G3790" t="s">
        <v>1</v>
      </c>
      <c r="K3790" t="s">
        <v>185</v>
      </c>
      <c r="L3790" t="s">
        <v>122</v>
      </c>
      <c r="M3790" s="14">
        <v>44414</v>
      </c>
      <c r="N3790" s="14">
        <v>44414</v>
      </c>
      <c r="O3790">
        <v>6500</v>
      </c>
      <c r="P3790">
        <v>184.81</v>
      </c>
      <c r="R3790">
        <v>2110672000</v>
      </c>
      <c r="S3790">
        <v>161300000</v>
      </c>
      <c r="V3790" t="s">
        <v>160</v>
      </c>
      <c r="W3790" t="s">
        <v>192</v>
      </c>
      <c r="X3790" t="s">
        <v>161</v>
      </c>
      <c r="Y3790">
        <v>8</v>
      </c>
      <c r="Z3790">
        <v>8</v>
      </c>
      <c r="AA3790">
        <v>2021</v>
      </c>
      <c r="AB3790">
        <v>184.81</v>
      </c>
      <c r="AC3790" t="s">
        <v>13</v>
      </c>
      <c r="AD3790" t="s">
        <v>72</v>
      </c>
      <c r="AE3790">
        <v>2021</v>
      </c>
      <c r="AF3790">
        <v>2021</v>
      </c>
      <c r="AU3790"/>
    </row>
    <row r="3791" spans="1:47" x14ac:dyDescent="0.35">
      <c r="A3791" t="s">
        <v>193</v>
      </c>
      <c r="B3791" t="s">
        <v>29</v>
      </c>
      <c r="C3791" t="s">
        <v>149</v>
      </c>
      <c r="D3791" t="s">
        <v>159</v>
      </c>
      <c r="E3791" t="s">
        <v>162</v>
      </c>
      <c r="G3791" t="s">
        <v>1</v>
      </c>
      <c r="K3791" t="s">
        <v>185</v>
      </c>
      <c r="L3791" t="s">
        <v>122</v>
      </c>
      <c r="M3791" s="14">
        <v>44414</v>
      </c>
      <c r="N3791" s="14">
        <v>44414</v>
      </c>
      <c r="O3791">
        <v>0</v>
      </c>
      <c r="P3791">
        <v>95.24</v>
      </c>
      <c r="R3791">
        <v>2110700000</v>
      </c>
      <c r="S3791">
        <v>162600000</v>
      </c>
      <c r="V3791" t="s">
        <v>193</v>
      </c>
      <c r="W3791" t="s">
        <v>196</v>
      </c>
      <c r="X3791" t="s">
        <v>161</v>
      </c>
      <c r="Y3791">
        <v>8</v>
      </c>
      <c r="Z3791">
        <v>8</v>
      </c>
      <c r="AA3791">
        <v>2021</v>
      </c>
      <c r="AB3791">
        <v>95.24</v>
      </c>
      <c r="AC3791" t="s">
        <v>13</v>
      </c>
      <c r="AD3791" t="s">
        <v>72</v>
      </c>
      <c r="AE3791">
        <v>2021</v>
      </c>
      <c r="AF3791">
        <v>2021</v>
      </c>
      <c r="AU3791"/>
    </row>
    <row r="3792" spans="1:47" x14ac:dyDescent="0.35">
      <c r="A3792" t="s">
        <v>160</v>
      </c>
      <c r="B3792" t="s">
        <v>25</v>
      </c>
      <c r="C3792" t="s">
        <v>149</v>
      </c>
      <c r="D3792" t="s">
        <v>159</v>
      </c>
      <c r="E3792" t="s">
        <v>162</v>
      </c>
      <c r="G3792" t="s">
        <v>1</v>
      </c>
      <c r="K3792" t="s">
        <v>185</v>
      </c>
      <c r="L3792" t="s">
        <v>122</v>
      </c>
      <c r="M3792" s="14">
        <v>44414</v>
      </c>
      <c r="N3792" s="14">
        <v>44414</v>
      </c>
      <c r="O3792">
        <v>55000</v>
      </c>
      <c r="P3792">
        <v>1309.52</v>
      </c>
      <c r="R3792">
        <v>2110672000</v>
      </c>
      <c r="S3792">
        <v>161300000</v>
      </c>
      <c r="V3792" t="s">
        <v>160</v>
      </c>
      <c r="W3792" t="s">
        <v>192</v>
      </c>
      <c r="X3792" t="s">
        <v>161</v>
      </c>
      <c r="Y3792">
        <v>8</v>
      </c>
      <c r="Z3792">
        <v>8</v>
      </c>
      <c r="AA3792">
        <v>2021</v>
      </c>
      <c r="AB3792">
        <v>1309.52</v>
      </c>
      <c r="AC3792" t="s">
        <v>13</v>
      </c>
      <c r="AD3792" t="s">
        <v>72</v>
      </c>
      <c r="AE3792">
        <v>2021</v>
      </c>
      <c r="AF3792">
        <v>2021</v>
      </c>
      <c r="AU3792"/>
    </row>
    <row r="3793" spans="1:47" x14ac:dyDescent="0.35">
      <c r="A3793" t="s">
        <v>126</v>
      </c>
      <c r="C3793" t="s">
        <v>149</v>
      </c>
      <c r="D3793" t="s">
        <v>159</v>
      </c>
      <c r="E3793" t="s">
        <v>121</v>
      </c>
      <c r="J3793" t="s">
        <v>68</v>
      </c>
      <c r="K3793" t="s">
        <v>185</v>
      </c>
      <c r="L3793" t="s">
        <v>122</v>
      </c>
      <c r="M3793" s="14">
        <v>44406</v>
      </c>
      <c r="N3793" s="14">
        <v>44414</v>
      </c>
      <c r="P3793">
        <v>92848.73</v>
      </c>
      <c r="X3793" t="s">
        <v>127</v>
      </c>
      <c r="Y3793">
        <v>7</v>
      </c>
      <c r="Z3793">
        <v>8</v>
      </c>
      <c r="AA3793">
        <v>2021</v>
      </c>
      <c r="AB3793">
        <v>0</v>
      </c>
      <c r="AC3793" t="s">
        <v>8</v>
      </c>
      <c r="AD3793" t="s">
        <v>8</v>
      </c>
      <c r="AE3793">
        <v>2021</v>
      </c>
      <c r="AF3793">
        <v>2021</v>
      </c>
      <c r="AU3793"/>
    </row>
    <row r="3794" spans="1:47" x14ac:dyDescent="0.35">
      <c r="A3794" t="s">
        <v>130</v>
      </c>
      <c r="C3794" t="s">
        <v>149</v>
      </c>
      <c r="D3794" t="s">
        <v>150</v>
      </c>
      <c r="E3794" t="s">
        <v>162</v>
      </c>
      <c r="K3794" t="s">
        <v>185</v>
      </c>
      <c r="L3794" t="s">
        <v>122</v>
      </c>
      <c r="M3794" s="14">
        <v>44414</v>
      </c>
      <c r="N3794" s="14">
        <v>44414</v>
      </c>
      <c r="P3794">
        <v>92848.73</v>
      </c>
      <c r="X3794" t="s">
        <v>119</v>
      </c>
      <c r="Y3794">
        <v>8</v>
      </c>
      <c r="Z3794">
        <v>8</v>
      </c>
      <c r="AA3794">
        <v>2021</v>
      </c>
      <c r="AB3794">
        <v>0</v>
      </c>
      <c r="AC3794" t="s">
        <v>8</v>
      </c>
      <c r="AD3794" t="s">
        <v>8</v>
      </c>
      <c r="AE3794">
        <v>2021</v>
      </c>
      <c r="AF3794">
        <v>2021</v>
      </c>
      <c r="AU3794"/>
    </row>
    <row r="3795" spans="1:47" x14ac:dyDescent="0.35">
      <c r="A3795" t="s">
        <v>160</v>
      </c>
      <c r="B3795" t="s">
        <v>26</v>
      </c>
      <c r="C3795" t="s">
        <v>149</v>
      </c>
      <c r="D3795" t="s">
        <v>159</v>
      </c>
      <c r="E3795" t="s">
        <v>162</v>
      </c>
      <c r="G3795" t="s">
        <v>1</v>
      </c>
      <c r="K3795" t="s">
        <v>185</v>
      </c>
      <c r="L3795" t="s">
        <v>122</v>
      </c>
      <c r="M3795" s="14">
        <v>44414</v>
      </c>
      <c r="N3795" s="14">
        <v>44414</v>
      </c>
      <c r="O3795">
        <v>50000</v>
      </c>
      <c r="P3795">
        <v>1190.48</v>
      </c>
      <c r="R3795">
        <v>2110672000</v>
      </c>
      <c r="S3795">
        <v>162600000</v>
      </c>
      <c r="V3795" t="s">
        <v>160</v>
      </c>
      <c r="W3795" t="s">
        <v>196</v>
      </c>
      <c r="X3795" t="s">
        <v>161</v>
      </c>
      <c r="Y3795">
        <v>8</v>
      </c>
      <c r="Z3795">
        <v>8</v>
      </c>
      <c r="AA3795">
        <v>2021</v>
      </c>
      <c r="AB3795">
        <v>1190.48</v>
      </c>
      <c r="AC3795" t="s">
        <v>13</v>
      </c>
      <c r="AD3795" t="s">
        <v>72</v>
      </c>
      <c r="AE3795">
        <v>2021</v>
      </c>
      <c r="AF3795">
        <v>2021</v>
      </c>
      <c r="AU3795"/>
    </row>
    <row r="3796" spans="1:47" x14ac:dyDescent="0.35">
      <c r="A3796" t="s">
        <v>130</v>
      </c>
      <c r="B3796" t="s">
        <v>34</v>
      </c>
      <c r="C3796" t="s">
        <v>149</v>
      </c>
      <c r="D3796" t="s">
        <v>150</v>
      </c>
      <c r="E3796" t="s">
        <v>121</v>
      </c>
      <c r="G3796" t="s">
        <v>1</v>
      </c>
      <c r="H3796" t="s">
        <v>206</v>
      </c>
      <c r="K3796" t="s">
        <v>185</v>
      </c>
      <c r="L3796" t="s">
        <v>122</v>
      </c>
      <c r="M3796" s="14">
        <v>44417</v>
      </c>
      <c r="N3796" s="14">
        <v>44417</v>
      </c>
      <c r="O3796">
        <v>-17500</v>
      </c>
      <c r="P3796">
        <v>-416.67</v>
      </c>
      <c r="R3796">
        <v>2221511000</v>
      </c>
      <c r="S3796">
        <v>162800000</v>
      </c>
      <c r="V3796" t="s">
        <v>130</v>
      </c>
      <c r="W3796" t="s">
        <v>204</v>
      </c>
      <c r="X3796" t="s">
        <v>119</v>
      </c>
      <c r="Y3796">
        <v>8</v>
      </c>
      <c r="Z3796">
        <v>8</v>
      </c>
      <c r="AA3796">
        <v>2021</v>
      </c>
      <c r="AB3796">
        <v>416.67</v>
      </c>
      <c r="AC3796" t="s">
        <v>13</v>
      </c>
      <c r="AD3796" t="s">
        <v>12</v>
      </c>
      <c r="AE3796">
        <v>2021</v>
      </c>
      <c r="AF3796">
        <v>2021</v>
      </c>
      <c r="AU3796"/>
    </row>
    <row r="3797" spans="1:47" x14ac:dyDescent="0.35">
      <c r="A3797" t="s">
        <v>160</v>
      </c>
      <c r="B3797" t="s">
        <v>26</v>
      </c>
      <c r="C3797" t="s">
        <v>149</v>
      </c>
      <c r="D3797" t="s">
        <v>159</v>
      </c>
      <c r="E3797" t="s">
        <v>162</v>
      </c>
      <c r="G3797" t="s">
        <v>1</v>
      </c>
      <c r="K3797" t="s">
        <v>185</v>
      </c>
      <c r="L3797" t="s">
        <v>122</v>
      </c>
      <c r="M3797" s="14">
        <v>44417</v>
      </c>
      <c r="N3797" s="14">
        <v>44417</v>
      </c>
      <c r="O3797">
        <v>1250000</v>
      </c>
      <c r="P3797">
        <v>43401.43</v>
      </c>
      <c r="R3797">
        <v>2110672000</v>
      </c>
      <c r="S3797">
        <v>162000000</v>
      </c>
      <c r="V3797" t="s">
        <v>160</v>
      </c>
      <c r="W3797" t="s">
        <v>205</v>
      </c>
      <c r="X3797" t="s">
        <v>161</v>
      </c>
      <c r="Y3797">
        <v>8</v>
      </c>
      <c r="Z3797">
        <v>8</v>
      </c>
      <c r="AA3797">
        <v>2021</v>
      </c>
      <c r="AB3797">
        <v>43401.43</v>
      </c>
      <c r="AC3797" t="s">
        <v>13</v>
      </c>
      <c r="AD3797" t="s">
        <v>72</v>
      </c>
      <c r="AE3797">
        <v>2021</v>
      </c>
      <c r="AF3797">
        <v>2021</v>
      </c>
      <c r="AU3797"/>
    </row>
    <row r="3798" spans="1:47" x14ac:dyDescent="0.35">
      <c r="A3798" t="s">
        <v>160</v>
      </c>
      <c r="B3798" t="s">
        <v>25</v>
      </c>
      <c r="C3798" t="s">
        <v>149</v>
      </c>
      <c r="D3798" t="s">
        <v>159</v>
      </c>
      <c r="E3798" t="s">
        <v>162</v>
      </c>
      <c r="G3798" t="s">
        <v>1</v>
      </c>
      <c r="K3798" t="s">
        <v>185</v>
      </c>
      <c r="L3798" t="s">
        <v>122</v>
      </c>
      <c r="M3798" s="14">
        <v>44417</v>
      </c>
      <c r="N3798" s="14">
        <v>44417</v>
      </c>
      <c r="O3798">
        <v>7000</v>
      </c>
      <c r="P3798">
        <v>525.51</v>
      </c>
      <c r="R3798">
        <v>2110672000</v>
      </c>
      <c r="S3798">
        <v>161600000</v>
      </c>
      <c r="V3798" t="s">
        <v>160</v>
      </c>
      <c r="W3798" t="s">
        <v>198</v>
      </c>
      <c r="X3798" t="s">
        <v>161</v>
      </c>
      <c r="Y3798">
        <v>8</v>
      </c>
      <c r="Z3798">
        <v>8</v>
      </c>
      <c r="AA3798">
        <v>2021</v>
      </c>
      <c r="AB3798">
        <v>525.51</v>
      </c>
      <c r="AC3798" t="s">
        <v>13</v>
      </c>
      <c r="AD3798" t="s">
        <v>72</v>
      </c>
      <c r="AE3798">
        <v>2021</v>
      </c>
      <c r="AF3798">
        <v>2021</v>
      </c>
      <c r="AU3798"/>
    </row>
    <row r="3799" spans="1:47" x14ac:dyDescent="0.35">
      <c r="A3799" t="s">
        <v>160</v>
      </c>
      <c r="B3799" t="s">
        <v>35</v>
      </c>
      <c r="C3799" t="s">
        <v>149</v>
      </c>
      <c r="D3799" t="s">
        <v>159</v>
      </c>
      <c r="E3799" t="s">
        <v>162</v>
      </c>
      <c r="G3799" t="s">
        <v>1</v>
      </c>
      <c r="K3799" t="s">
        <v>185</v>
      </c>
      <c r="L3799" t="s">
        <v>122</v>
      </c>
      <c r="M3799" s="14">
        <v>44417</v>
      </c>
      <c r="N3799" s="14">
        <v>44417</v>
      </c>
      <c r="O3799">
        <v>1250.22</v>
      </c>
      <c r="P3799">
        <v>29.77</v>
      </c>
      <c r="R3799">
        <v>2110672000</v>
      </c>
      <c r="S3799">
        <v>162000000</v>
      </c>
      <c r="V3799" t="s">
        <v>160</v>
      </c>
      <c r="W3799" t="s">
        <v>205</v>
      </c>
      <c r="X3799" t="s">
        <v>161</v>
      </c>
      <c r="Y3799">
        <v>8</v>
      </c>
      <c r="Z3799">
        <v>8</v>
      </c>
      <c r="AA3799">
        <v>2021</v>
      </c>
      <c r="AB3799">
        <v>29.77</v>
      </c>
      <c r="AC3799" t="s">
        <v>13</v>
      </c>
      <c r="AD3799" t="s">
        <v>72</v>
      </c>
      <c r="AE3799">
        <v>2021</v>
      </c>
      <c r="AF3799">
        <v>2021</v>
      </c>
      <c r="AU3799"/>
    </row>
    <row r="3800" spans="1:47" x14ac:dyDescent="0.35">
      <c r="A3800" t="s">
        <v>130</v>
      </c>
      <c r="B3800" t="s">
        <v>34</v>
      </c>
      <c r="C3800" t="s">
        <v>149</v>
      </c>
      <c r="D3800" t="s">
        <v>150</v>
      </c>
      <c r="E3800" t="s">
        <v>121</v>
      </c>
      <c r="G3800" t="s">
        <v>1</v>
      </c>
      <c r="H3800" t="s">
        <v>206</v>
      </c>
      <c r="K3800" t="s">
        <v>185</v>
      </c>
      <c r="L3800" t="s">
        <v>122</v>
      </c>
      <c r="M3800" s="14">
        <v>44417</v>
      </c>
      <c r="N3800" s="14">
        <v>44417</v>
      </c>
      <c r="O3800">
        <v>-315.70999999999998</v>
      </c>
      <c r="P3800">
        <v>-7.52</v>
      </c>
      <c r="R3800">
        <v>2221511000</v>
      </c>
      <c r="S3800">
        <v>162000000</v>
      </c>
      <c r="V3800" t="s">
        <v>130</v>
      </c>
      <c r="W3800" t="s">
        <v>205</v>
      </c>
      <c r="X3800" t="s">
        <v>119</v>
      </c>
      <c r="Y3800">
        <v>8</v>
      </c>
      <c r="Z3800">
        <v>8</v>
      </c>
      <c r="AA3800">
        <v>2021</v>
      </c>
      <c r="AB3800">
        <v>7.52</v>
      </c>
      <c r="AC3800" t="s">
        <v>13</v>
      </c>
      <c r="AD3800" t="s">
        <v>12</v>
      </c>
      <c r="AE3800">
        <v>2021</v>
      </c>
      <c r="AF3800">
        <v>2021</v>
      </c>
      <c r="AU3800"/>
    </row>
    <row r="3801" spans="1:47" x14ac:dyDescent="0.35">
      <c r="A3801" t="s">
        <v>130</v>
      </c>
      <c r="B3801" t="s">
        <v>34</v>
      </c>
      <c r="C3801" t="s">
        <v>149</v>
      </c>
      <c r="D3801" t="s">
        <v>150</v>
      </c>
      <c r="E3801" t="s">
        <v>121</v>
      </c>
      <c r="G3801" t="s">
        <v>1</v>
      </c>
      <c r="H3801" t="s">
        <v>206</v>
      </c>
      <c r="K3801" t="s">
        <v>185</v>
      </c>
      <c r="L3801" t="s">
        <v>122</v>
      </c>
      <c r="M3801" s="14">
        <v>44417</v>
      </c>
      <c r="N3801" s="14">
        <v>44417</v>
      </c>
      <c r="O3801">
        <v>-9706.5</v>
      </c>
      <c r="P3801">
        <v>-231.11</v>
      </c>
      <c r="R3801">
        <v>2221511000</v>
      </c>
      <c r="S3801">
        <v>161600000</v>
      </c>
      <c r="V3801" t="s">
        <v>130</v>
      </c>
      <c r="W3801" t="s">
        <v>198</v>
      </c>
      <c r="X3801" t="s">
        <v>119</v>
      </c>
      <c r="Y3801">
        <v>8</v>
      </c>
      <c r="Z3801">
        <v>8</v>
      </c>
      <c r="AA3801">
        <v>2021</v>
      </c>
      <c r="AB3801">
        <v>231.11</v>
      </c>
      <c r="AC3801" t="s">
        <v>13</v>
      </c>
      <c r="AD3801" t="s">
        <v>12</v>
      </c>
      <c r="AE3801">
        <v>2021</v>
      </c>
      <c r="AF3801">
        <v>2021</v>
      </c>
      <c r="AU3801"/>
    </row>
    <row r="3802" spans="1:47" x14ac:dyDescent="0.35">
      <c r="A3802" t="s">
        <v>133</v>
      </c>
      <c r="B3802" t="s">
        <v>42</v>
      </c>
      <c r="C3802" t="s">
        <v>149</v>
      </c>
      <c r="D3802" t="s">
        <v>150</v>
      </c>
      <c r="E3802" t="s">
        <v>121</v>
      </c>
      <c r="G3802" t="s">
        <v>1</v>
      </c>
      <c r="H3802" t="s">
        <v>206</v>
      </c>
      <c r="K3802" t="s">
        <v>185</v>
      </c>
      <c r="L3802" t="s">
        <v>122</v>
      </c>
      <c r="M3802" s="14">
        <v>44417</v>
      </c>
      <c r="N3802" s="14">
        <v>44417</v>
      </c>
      <c r="O3802">
        <v>-1306100</v>
      </c>
      <c r="P3802">
        <v>-31097.62</v>
      </c>
      <c r="R3802">
        <v>2220120000</v>
      </c>
      <c r="S3802">
        <v>161001000</v>
      </c>
      <c r="V3802" t="s">
        <v>133</v>
      </c>
      <c r="W3802" t="s">
        <v>195</v>
      </c>
      <c r="X3802" t="s">
        <v>134</v>
      </c>
      <c r="Y3802">
        <v>8</v>
      </c>
      <c r="Z3802">
        <v>8</v>
      </c>
      <c r="AA3802">
        <v>2021</v>
      </c>
      <c r="AB3802">
        <v>31097.62</v>
      </c>
      <c r="AC3802" t="s">
        <v>13</v>
      </c>
      <c r="AD3802" t="s">
        <v>250</v>
      </c>
      <c r="AE3802">
        <v>2021</v>
      </c>
      <c r="AF3802">
        <v>2021</v>
      </c>
      <c r="AU3802"/>
    </row>
    <row r="3803" spans="1:47" x14ac:dyDescent="0.35">
      <c r="A3803" t="s">
        <v>133</v>
      </c>
      <c r="B3803" t="s">
        <v>41</v>
      </c>
      <c r="C3803" t="s">
        <v>149</v>
      </c>
      <c r="D3803" t="s">
        <v>150</v>
      </c>
      <c r="E3803" t="s">
        <v>121</v>
      </c>
      <c r="G3803" t="s">
        <v>1</v>
      </c>
      <c r="H3803" t="s">
        <v>206</v>
      </c>
      <c r="K3803" t="s">
        <v>185</v>
      </c>
      <c r="L3803" t="s">
        <v>122</v>
      </c>
      <c r="M3803" s="14">
        <v>44417</v>
      </c>
      <c r="N3803" s="14">
        <v>44417</v>
      </c>
      <c r="O3803">
        <v>-154076</v>
      </c>
      <c r="P3803">
        <v>-3668.48</v>
      </c>
      <c r="R3803">
        <v>2220110000</v>
      </c>
      <c r="S3803">
        <v>161001000</v>
      </c>
      <c r="V3803" t="s">
        <v>133</v>
      </c>
      <c r="W3803" t="s">
        <v>195</v>
      </c>
      <c r="X3803" t="s">
        <v>134</v>
      </c>
      <c r="Y3803">
        <v>8</v>
      </c>
      <c r="Z3803">
        <v>8</v>
      </c>
      <c r="AA3803">
        <v>2021</v>
      </c>
      <c r="AB3803">
        <v>3668.48</v>
      </c>
      <c r="AC3803" t="s">
        <v>13</v>
      </c>
      <c r="AD3803" t="s">
        <v>250</v>
      </c>
      <c r="AE3803">
        <v>2021</v>
      </c>
      <c r="AF3803">
        <v>2021</v>
      </c>
      <c r="AU3803"/>
    </row>
    <row r="3804" spans="1:47" x14ac:dyDescent="0.35">
      <c r="A3804" t="s">
        <v>188</v>
      </c>
      <c r="B3804" t="s">
        <v>31</v>
      </c>
      <c r="C3804" t="s">
        <v>149</v>
      </c>
      <c r="D3804" t="s">
        <v>159</v>
      </c>
      <c r="E3804" t="s">
        <v>162</v>
      </c>
      <c r="G3804" t="s">
        <v>1</v>
      </c>
      <c r="K3804" t="s">
        <v>185</v>
      </c>
      <c r="L3804" t="s">
        <v>122</v>
      </c>
      <c r="M3804" s="14">
        <v>44417</v>
      </c>
      <c r="N3804" s="14">
        <v>44417</v>
      </c>
      <c r="O3804">
        <v>0</v>
      </c>
      <c r="P3804">
        <v>38.6</v>
      </c>
      <c r="R3804">
        <v>2111070000</v>
      </c>
      <c r="S3804">
        <v>161001000</v>
      </c>
      <c r="V3804" t="s">
        <v>188</v>
      </c>
      <c r="W3804" t="s">
        <v>195</v>
      </c>
      <c r="X3804" t="s">
        <v>190</v>
      </c>
      <c r="Y3804">
        <v>8</v>
      </c>
      <c r="Z3804">
        <v>8</v>
      </c>
      <c r="AA3804">
        <v>2021</v>
      </c>
      <c r="AB3804">
        <v>38.6</v>
      </c>
      <c r="AC3804" t="s">
        <v>13</v>
      </c>
      <c r="AD3804" t="s">
        <v>72</v>
      </c>
      <c r="AE3804">
        <v>2021</v>
      </c>
      <c r="AF3804">
        <v>2021</v>
      </c>
      <c r="AU3804"/>
    </row>
    <row r="3805" spans="1:47" x14ac:dyDescent="0.35">
      <c r="A3805" t="s">
        <v>138</v>
      </c>
      <c r="B3805" t="s">
        <v>41</v>
      </c>
      <c r="C3805" t="s">
        <v>149</v>
      </c>
      <c r="D3805" t="s">
        <v>150</v>
      </c>
      <c r="E3805" t="s">
        <v>121</v>
      </c>
      <c r="G3805" t="s">
        <v>1</v>
      </c>
      <c r="H3805" t="s">
        <v>206</v>
      </c>
      <c r="K3805" t="s">
        <v>185</v>
      </c>
      <c r="L3805" t="s">
        <v>122</v>
      </c>
      <c r="M3805" s="14">
        <v>44417</v>
      </c>
      <c r="N3805" s="14">
        <v>44417</v>
      </c>
      <c r="O3805">
        <v>0</v>
      </c>
      <c r="P3805">
        <v>-204.76</v>
      </c>
      <c r="R3805">
        <v>2220200000</v>
      </c>
      <c r="S3805">
        <v>161001000</v>
      </c>
      <c r="V3805" t="s">
        <v>138</v>
      </c>
      <c r="W3805" t="s">
        <v>195</v>
      </c>
      <c r="X3805" t="s">
        <v>139</v>
      </c>
      <c r="Y3805">
        <v>8</v>
      </c>
      <c r="Z3805">
        <v>8</v>
      </c>
      <c r="AA3805">
        <v>2021</v>
      </c>
      <c r="AB3805">
        <v>204.76</v>
      </c>
      <c r="AC3805" t="s">
        <v>13</v>
      </c>
      <c r="AD3805" t="s">
        <v>12</v>
      </c>
      <c r="AE3805">
        <v>2021</v>
      </c>
      <c r="AF3805">
        <v>2021</v>
      </c>
      <c r="AU3805"/>
    </row>
    <row r="3806" spans="1:47" x14ac:dyDescent="0.35">
      <c r="A3806" t="s">
        <v>193</v>
      </c>
      <c r="B3806" t="s">
        <v>29</v>
      </c>
      <c r="C3806" t="s">
        <v>149</v>
      </c>
      <c r="D3806" t="s">
        <v>159</v>
      </c>
      <c r="E3806" t="s">
        <v>162</v>
      </c>
      <c r="G3806" t="s">
        <v>1</v>
      </c>
      <c r="K3806" t="s">
        <v>185</v>
      </c>
      <c r="L3806" t="s">
        <v>122</v>
      </c>
      <c r="M3806" s="14">
        <v>44417</v>
      </c>
      <c r="N3806" s="14">
        <v>44417</v>
      </c>
      <c r="O3806">
        <v>0</v>
      </c>
      <c r="P3806">
        <v>23.81</v>
      </c>
      <c r="R3806">
        <v>2110700000</v>
      </c>
      <c r="S3806">
        <v>161900000</v>
      </c>
      <c r="V3806" t="s">
        <v>193</v>
      </c>
      <c r="W3806" t="s">
        <v>199</v>
      </c>
      <c r="X3806" t="s">
        <v>161</v>
      </c>
      <c r="Y3806">
        <v>8</v>
      </c>
      <c r="Z3806">
        <v>8</v>
      </c>
      <c r="AA3806">
        <v>2021</v>
      </c>
      <c r="AB3806">
        <v>23.81</v>
      </c>
      <c r="AC3806" t="s">
        <v>13</v>
      </c>
      <c r="AD3806" t="s">
        <v>72</v>
      </c>
      <c r="AE3806">
        <v>2021</v>
      </c>
      <c r="AF3806">
        <v>2021</v>
      </c>
      <c r="AU3806"/>
    </row>
    <row r="3807" spans="1:47" x14ac:dyDescent="0.35">
      <c r="A3807" t="s">
        <v>160</v>
      </c>
      <c r="B3807" t="s">
        <v>25</v>
      </c>
      <c r="C3807" t="s">
        <v>149</v>
      </c>
      <c r="D3807" t="s">
        <v>159</v>
      </c>
      <c r="E3807" t="s">
        <v>162</v>
      </c>
      <c r="G3807" t="s">
        <v>1</v>
      </c>
      <c r="K3807" t="s">
        <v>185</v>
      </c>
      <c r="L3807" t="s">
        <v>122</v>
      </c>
      <c r="M3807" s="14">
        <v>44417</v>
      </c>
      <c r="N3807" s="14">
        <v>44417</v>
      </c>
      <c r="O3807">
        <v>18000</v>
      </c>
      <c r="P3807">
        <v>405.62</v>
      </c>
      <c r="R3807">
        <v>2110672000</v>
      </c>
      <c r="S3807">
        <v>161300000</v>
      </c>
      <c r="V3807" t="s">
        <v>160</v>
      </c>
      <c r="W3807" t="s">
        <v>192</v>
      </c>
      <c r="X3807" t="s">
        <v>161</v>
      </c>
      <c r="Y3807">
        <v>8</v>
      </c>
      <c r="Z3807">
        <v>8</v>
      </c>
      <c r="AA3807">
        <v>2021</v>
      </c>
      <c r="AB3807">
        <v>405.62</v>
      </c>
      <c r="AC3807" t="s">
        <v>13</v>
      </c>
      <c r="AD3807" t="s">
        <v>72</v>
      </c>
      <c r="AE3807">
        <v>2021</v>
      </c>
      <c r="AF3807">
        <v>2021</v>
      </c>
      <c r="AU3807"/>
    </row>
    <row r="3808" spans="1:47" x14ac:dyDescent="0.35">
      <c r="A3808" t="s">
        <v>160</v>
      </c>
      <c r="B3808" t="s">
        <v>35</v>
      </c>
      <c r="C3808" t="s">
        <v>149</v>
      </c>
      <c r="D3808" t="s">
        <v>159</v>
      </c>
      <c r="E3808" t="s">
        <v>162</v>
      </c>
      <c r="G3808" t="s">
        <v>1</v>
      </c>
      <c r="K3808" t="s">
        <v>185</v>
      </c>
      <c r="L3808" t="s">
        <v>122</v>
      </c>
      <c r="M3808" s="14">
        <v>44417</v>
      </c>
      <c r="N3808" s="14">
        <v>44417</v>
      </c>
      <c r="O3808">
        <v>12465.94</v>
      </c>
      <c r="P3808">
        <v>296.81</v>
      </c>
      <c r="R3808">
        <v>2110672000</v>
      </c>
      <c r="S3808">
        <v>161020000</v>
      </c>
      <c r="V3808" t="s">
        <v>160</v>
      </c>
      <c r="W3808" t="s">
        <v>194</v>
      </c>
      <c r="X3808" t="s">
        <v>161</v>
      </c>
      <c r="Y3808">
        <v>8</v>
      </c>
      <c r="Z3808">
        <v>8</v>
      </c>
      <c r="AA3808">
        <v>2021</v>
      </c>
      <c r="AB3808">
        <v>296.81</v>
      </c>
      <c r="AC3808" t="s">
        <v>13</v>
      </c>
      <c r="AD3808" t="s">
        <v>72</v>
      </c>
      <c r="AE3808">
        <v>2021</v>
      </c>
      <c r="AF3808">
        <v>2021</v>
      </c>
      <c r="AU3808"/>
    </row>
    <row r="3809" spans="1:47" x14ac:dyDescent="0.35">
      <c r="A3809" t="s">
        <v>160</v>
      </c>
      <c r="B3809" t="s">
        <v>25</v>
      </c>
      <c r="C3809" t="s">
        <v>149</v>
      </c>
      <c r="D3809" t="s">
        <v>159</v>
      </c>
      <c r="E3809" t="s">
        <v>162</v>
      </c>
      <c r="G3809" t="s">
        <v>1</v>
      </c>
      <c r="K3809" t="s">
        <v>185</v>
      </c>
      <c r="L3809" t="s">
        <v>122</v>
      </c>
      <c r="M3809" s="14">
        <v>44418</v>
      </c>
      <c r="N3809" s="14">
        <v>44418</v>
      </c>
      <c r="O3809">
        <v>5000</v>
      </c>
      <c r="P3809">
        <v>149.84</v>
      </c>
      <c r="R3809">
        <v>2110672000</v>
      </c>
      <c r="S3809">
        <v>161600000</v>
      </c>
      <c r="V3809" t="s">
        <v>160</v>
      </c>
      <c r="W3809" t="s">
        <v>198</v>
      </c>
      <c r="X3809" t="s">
        <v>161</v>
      </c>
      <c r="Y3809">
        <v>8</v>
      </c>
      <c r="Z3809">
        <v>8</v>
      </c>
      <c r="AA3809">
        <v>2021</v>
      </c>
      <c r="AB3809">
        <v>149.84</v>
      </c>
      <c r="AC3809" t="s">
        <v>13</v>
      </c>
      <c r="AD3809" t="s">
        <v>72</v>
      </c>
      <c r="AE3809">
        <v>2021</v>
      </c>
      <c r="AF3809">
        <v>2021</v>
      </c>
      <c r="AU3809"/>
    </row>
    <row r="3810" spans="1:47" x14ac:dyDescent="0.35">
      <c r="A3810" t="s">
        <v>160</v>
      </c>
      <c r="B3810" t="s">
        <v>25</v>
      </c>
      <c r="C3810" t="s">
        <v>149</v>
      </c>
      <c r="D3810" t="s">
        <v>159</v>
      </c>
      <c r="E3810" t="s">
        <v>162</v>
      </c>
      <c r="G3810" t="s">
        <v>1</v>
      </c>
      <c r="K3810" t="s">
        <v>185</v>
      </c>
      <c r="L3810" t="s">
        <v>122</v>
      </c>
      <c r="M3810" s="14">
        <v>44418</v>
      </c>
      <c r="N3810" s="14">
        <v>44418</v>
      </c>
      <c r="O3810">
        <v>35000</v>
      </c>
      <c r="P3810">
        <v>886.36</v>
      </c>
      <c r="R3810">
        <v>2110672000</v>
      </c>
      <c r="S3810">
        <v>161300000</v>
      </c>
      <c r="V3810" t="s">
        <v>160</v>
      </c>
      <c r="W3810" t="s">
        <v>192</v>
      </c>
      <c r="X3810" t="s">
        <v>161</v>
      </c>
      <c r="Y3810">
        <v>8</v>
      </c>
      <c r="Z3810">
        <v>8</v>
      </c>
      <c r="AA3810">
        <v>2021</v>
      </c>
      <c r="AB3810">
        <v>886.36</v>
      </c>
      <c r="AC3810" t="s">
        <v>13</v>
      </c>
      <c r="AD3810" t="s">
        <v>72</v>
      </c>
      <c r="AE3810">
        <v>2021</v>
      </c>
      <c r="AF3810">
        <v>2021</v>
      </c>
      <c r="AU3810"/>
    </row>
    <row r="3811" spans="1:47" x14ac:dyDescent="0.35">
      <c r="A3811" t="s">
        <v>138</v>
      </c>
      <c r="B3811" t="s">
        <v>65</v>
      </c>
      <c r="C3811" t="s">
        <v>149</v>
      </c>
      <c r="D3811" t="s">
        <v>150</v>
      </c>
      <c r="E3811" t="s">
        <v>121</v>
      </c>
      <c r="G3811" t="s">
        <v>1</v>
      </c>
      <c r="H3811" t="s">
        <v>206</v>
      </c>
      <c r="K3811" t="s">
        <v>185</v>
      </c>
      <c r="L3811" t="s">
        <v>122</v>
      </c>
      <c r="M3811" s="14">
        <v>44418</v>
      </c>
      <c r="N3811" s="14">
        <v>44418</v>
      </c>
      <c r="O3811">
        <v>-10400</v>
      </c>
      <c r="P3811">
        <v>-247.62</v>
      </c>
      <c r="R3811">
        <v>2220200000</v>
      </c>
      <c r="S3811">
        <v>162100000</v>
      </c>
      <c r="V3811" t="s">
        <v>138</v>
      </c>
      <c r="W3811" t="s">
        <v>214</v>
      </c>
      <c r="X3811" t="s">
        <v>139</v>
      </c>
      <c r="Y3811">
        <v>8</v>
      </c>
      <c r="Z3811">
        <v>8</v>
      </c>
      <c r="AA3811">
        <v>2021</v>
      </c>
      <c r="AB3811">
        <v>247.62</v>
      </c>
      <c r="AC3811" t="s">
        <v>13</v>
      </c>
      <c r="AD3811" t="s">
        <v>12</v>
      </c>
      <c r="AE3811">
        <v>2021</v>
      </c>
      <c r="AF3811">
        <v>2021</v>
      </c>
      <c r="AU3811"/>
    </row>
    <row r="3812" spans="1:47" x14ac:dyDescent="0.35">
      <c r="A3812" t="s">
        <v>193</v>
      </c>
      <c r="B3812" t="s">
        <v>29</v>
      </c>
      <c r="C3812" t="s">
        <v>149</v>
      </c>
      <c r="D3812" t="s">
        <v>159</v>
      </c>
      <c r="E3812" t="s">
        <v>162</v>
      </c>
      <c r="G3812" t="s">
        <v>1</v>
      </c>
      <c r="K3812" t="s">
        <v>185</v>
      </c>
      <c r="L3812" t="s">
        <v>122</v>
      </c>
      <c r="M3812" s="14">
        <v>44418</v>
      </c>
      <c r="N3812" s="14">
        <v>44418</v>
      </c>
      <c r="O3812">
        <v>0</v>
      </c>
      <c r="P3812">
        <v>45.24</v>
      </c>
      <c r="R3812">
        <v>2110700000</v>
      </c>
      <c r="S3812">
        <v>161900000</v>
      </c>
      <c r="V3812" t="s">
        <v>193</v>
      </c>
      <c r="W3812" t="s">
        <v>199</v>
      </c>
      <c r="X3812" t="s">
        <v>161</v>
      </c>
      <c r="Y3812">
        <v>8</v>
      </c>
      <c r="Z3812">
        <v>8</v>
      </c>
      <c r="AA3812">
        <v>2021</v>
      </c>
      <c r="AB3812">
        <v>45.24</v>
      </c>
      <c r="AC3812" t="s">
        <v>13</v>
      </c>
      <c r="AD3812" t="s">
        <v>72</v>
      </c>
      <c r="AE3812">
        <v>2021</v>
      </c>
      <c r="AF3812">
        <v>2021</v>
      </c>
      <c r="AU3812"/>
    </row>
    <row r="3813" spans="1:47" x14ac:dyDescent="0.35">
      <c r="A3813" t="s">
        <v>160</v>
      </c>
      <c r="B3813" t="s">
        <v>25</v>
      </c>
      <c r="C3813" t="s">
        <v>149</v>
      </c>
      <c r="D3813" t="s">
        <v>159</v>
      </c>
      <c r="E3813" t="s">
        <v>162</v>
      </c>
      <c r="G3813" t="s">
        <v>1</v>
      </c>
      <c r="K3813" t="s">
        <v>185</v>
      </c>
      <c r="L3813" t="s">
        <v>122</v>
      </c>
      <c r="M3813" s="14">
        <v>44418</v>
      </c>
      <c r="N3813" s="14">
        <v>44418</v>
      </c>
      <c r="O3813">
        <v>6500</v>
      </c>
      <c r="P3813">
        <v>117.79</v>
      </c>
      <c r="R3813">
        <v>2110672000</v>
      </c>
      <c r="S3813">
        <v>161300000</v>
      </c>
      <c r="V3813" t="s">
        <v>160</v>
      </c>
      <c r="W3813" t="s">
        <v>192</v>
      </c>
      <c r="X3813" t="s">
        <v>161</v>
      </c>
      <c r="Y3813">
        <v>8</v>
      </c>
      <c r="Z3813">
        <v>8</v>
      </c>
      <c r="AA3813">
        <v>2021</v>
      </c>
      <c r="AB3813">
        <v>117.79</v>
      </c>
      <c r="AC3813" t="s">
        <v>13</v>
      </c>
      <c r="AD3813" t="s">
        <v>72</v>
      </c>
      <c r="AE3813">
        <v>2021</v>
      </c>
      <c r="AF3813">
        <v>2021</v>
      </c>
      <c r="AU3813"/>
    </row>
    <row r="3814" spans="1:47" x14ac:dyDescent="0.35">
      <c r="A3814" t="s">
        <v>193</v>
      </c>
      <c r="B3814" t="s">
        <v>29</v>
      </c>
      <c r="C3814" t="s">
        <v>149</v>
      </c>
      <c r="D3814" t="s">
        <v>159</v>
      </c>
      <c r="E3814" t="s">
        <v>162</v>
      </c>
      <c r="G3814" t="s">
        <v>1</v>
      </c>
      <c r="K3814" t="s">
        <v>185</v>
      </c>
      <c r="L3814" t="s">
        <v>122</v>
      </c>
      <c r="M3814" s="14">
        <v>44418</v>
      </c>
      <c r="N3814" s="14">
        <v>44418</v>
      </c>
      <c r="O3814">
        <v>0</v>
      </c>
      <c r="P3814">
        <v>476.19</v>
      </c>
      <c r="R3814">
        <v>2110700000</v>
      </c>
      <c r="S3814">
        <v>161900000</v>
      </c>
      <c r="V3814" t="s">
        <v>193</v>
      </c>
      <c r="W3814" t="s">
        <v>199</v>
      </c>
      <c r="X3814" t="s">
        <v>161</v>
      </c>
      <c r="Y3814">
        <v>8</v>
      </c>
      <c r="Z3814">
        <v>8</v>
      </c>
      <c r="AA3814">
        <v>2021</v>
      </c>
      <c r="AB3814">
        <v>476.19</v>
      </c>
      <c r="AC3814" t="s">
        <v>13</v>
      </c>
      <c r="AD3814" t="s">
        <v>72</v>
      </c>
      <c r="AE3814">
        <v>2021</v>
      </c>
      <c r="AF3814">
        <v>2021</v>
      </c>
      <c r="AU3814"/>
    </row>
    <row r="3815" spans="1:47" x14ac:dyDescent="0.35">
      <c r="A3815" t="s">
        <v>193</v>
      </c>
      <c r="B3815" t="s">
        <v>29</v>
      </c>
      <c r="C3815" t="s">
        <v>149</v>
      </c>
      <c r="D3815" t="s">
        <v>159</v>
      </c>
      <c r="E3815" t="s">
        <v>162</v>
      </c>
      <c r="G3815" t="s">
        <v>1</v>
      </c>
      <c r="K3815" t="s">
        <v>185</v>
      </c>
      <c r="L3815" t="s">
        <v>122</v>
      </c>
      <c r="M3815" s="14">
        <v>44418</v>
      </c>
      <c r="N3815" s="14">
        <v>44418</v>
      </c>
      <c r="O3815">
        <v>0</v>
      </c>
      <c r="P3815">
        <v>190.48</v>
      </c>
      <c r="R3815">
        <v>2110700000</v>
      </c>
      <c r="S3815">
        <v>162700000</v>
      </c>
      <c r="V3815" t="s">
        <v>193</v>
      </c>
      <c r="W3815" t="s">
        <v>200</v>
      </c>
      <c r="X3815" t="s">
        <v>161</v>
      </c>
      <c r="Y3815">
        <v>8</v>
      </c>
      <c r="Z3815">
        <v>8</v>
      </c>
      <c r="AA3815">
        <v>2021</v>
      </c>
      <c r="AB3815">
        <v>190.48</v>
      </c>
      <c r="AC3815" t="s">
        <v>13</v>
      </c>
      <c r="AD3815" t="s">
        <v>72</v>
      </c>
      <c r="AE3815">
        <v>2021</v>
      </c>
      <c r="AF3815">
        <v>2021</v>
      </c>
      <c r="AU3815"/>
    </row>
    <row r="3816" spans="1:47" x14ac:dyDescent="0.35">
      <c r="A3816" t="s">
        <v>188</v>
      </c>
      <c r="B3816" t="s">
        <v>31</v>
      </c>
      <c r="C3816" t="s">
        <v>149</v>
      </c>
      <c r="D3816" t="s">
        <v>159</v>
      </c>
      <c r="E3816" t="s">
        <v>162</v>
      </c>
      <c r="G3816" t="s">
        <v>1</v>
      </c>
      <c r="K3816" t="s">
        <v>185</v>
      </c>
      <c r="L3816" t="s">
        <v>122</v>
      </c>
      <c r="M3816" s="14">
        <v>44418</v>
      </c>
      <c r="N3816" s="14">
        <v>44418</v>
      </c>
      <c r="O3816">
        <v>0</v>
      </c>
      <c r="P3816">
        <v>71.430000000000007</v>
      </c>
      <c r="R3816">
        <v>2111070000</v>
      </c>
      <c r="S3816">
        <v>161001000</v>
      </c>
      <c r="V3816" t="s">
        <v>188</v>
      </c>
      <c r="W3816" t="s">
        <v>195</v>
      </c>
      <c r="X3816" t="s">
        <v>190</v>
      </c>
      <c r="Y3816">
        <v>8</v>
      </c>
      <c r="Z3816">
        <v>8</v>
      </c>
      <c r="AA3816">
        <v>2021</v>
      </c>
      <c r="AB3816">
        <v>71.430000000000007</v>
      </c>
      <c r="AC3816" t="s">
        <v>13</v>
      </c>
      <c r="AD3816" t="s">
        <v>72</v>
      </c>
      <c r="AE3816">
        <v>2021</v>
      </c>
      <c r="AF3816">
        <v>2021</v>
      </c>
      <c r="AU3816"/>
    </row>
    <row r="3817" spans="1:47" x14ac:dyDescent="0.35">
      <c r="A3817" t="s">
        <v>160</v>
      </c>
      <c r="B3817" t="s">
        <v>26</v>
      </c>
      <c r="C3817" t="s">
        <v>149</v>
      </c>
      <c r="D3817" t="s">
        <v>159</v>
      </c>
      <c r="E3817" t="s">
        <v>162</v>
      </c>
      <c r="G3817" t="s">
        <v>1</v>
      </c>
      <c r="K3817" t="s">
        <v>185</v>
      </c>
      <c r="L3817" t="s">
        <v>122</v>
      </c>
      <c r="M3817" s="14">
        <v>44418</v>
      </c>
      <c r="N3817" s="14">
        <v>44418</v>
      </c>
      <c r="O3817">
        <v>0</v>
      </c>
      <c r="P3817">
        <v>242.13</v>
      </c>
      <c r="R3817">
        <v>2110672000</v>
      </c>
      <c r="S3817">
        <v>162600000</v>
      </c>
      <c r="V3817" t="s">
        <v>160</v>
      </c>
      <c r="W3817" t="s">
        <v>196</v>
      </c>
      <c r="X3817" t="s">
        <v>161</v>
      </c>
      <c r="Y3817">
        <v>8</v>
      </c>
      <c r="Z3817">
        <v>8</v>
      </c>
      <c r="AA3817">
        <v>2021</v>
      </c>
      <c r="AB3817">
        <v>242.13</v>
      </c>
      <c r="AC3817" t="s">
        <v>13</v>
      </c>
      <c r="AD3817" t="s">
        <v>72</v>
      </c>
      <c r="AE3817">
        <v>2021</v>
      </c>
      <c r="AF3817">
        <v>2021</v>
      </c>
      <c r="AU3817"/>
    </row>
    <row r="3818" spans="1:47" x14ac:dyDescent="0.35">
      <c r="A3818" t="s">
        <v>148</v>
      </c>
      <c r="C3818" t="s">
        <v>149</v>
      </c>
      <c r="D3818" t="s">
        <v>150</v>
      </c>
      <c r="E3818" t="s">
        <v>162</v>
      </c>
      <c r="K3818" t="s">
        <v>185</v>
      </c>
      <c r="L3818" t="s">
        <v>122</v>
      </c>
      <c r="M3818" s="14">
        <v>44418</v>
      </c>
      <c r="N3818" s="14">
        <v>44418</v>
      </c>
      <c r="P3818">
        <v>3387.57</v>
      </c>
      <c r="X3818" t="s">
        <v>152</v>
      </c>
      <c r="Y3818">
        <v>8</v>
      </c>
      <c r="Z3818">
        <v>8</v>
      </c>
      <c r="AA3818">
        <v>2021</v>
      </c>
      <c r="AB3818">
        <v>0</v>
      </c>
      <c r="AC3818" t="s">
        <v>8</v>
      </c>
      <c r="AD3818" t="s">
        <v>8</v>
      </c>
      <c r="AE3818">
        <v>2021</v>
      </c>
      <c r="AF3818">
        <v>2021</v>
      </c>
      <c r="AU3818"/>
    </row>
    <row r="3819" spans="1:47" x14ac:dyDescent="0.35">
      <c r="A3819" t="s">
        <v>136</v>
      </c>
      <c r="C3819" t="s">
        <v>149</v>
      </c>
      <c r="D3819" t="s">
        <v>150</v>
      </c>
      <c r="E3819" t="s">
        <v>121</v>
      </c>
      <c r="J3819" t="s">
        <v>5</v>
      </c>
      <c r="K3819" t="s">
        <v>185</v>
      </c>
      <c r="L3819" t="s">
        <v>122</v>
      </c>
      <c r="M3819" s="14">
        <v>44409</v>
      </c>
      <c r="N3819" s="14">
        <v>44418</v>
      </c>
      <c r="P3819">
        <v>3387.57</v>
      </c>
      <c r="X3819" t="s">
        <v>137</v>
      </c>
      <c r="Y3819">
        <v>8</v>
      </c>
      <c r="Z3819">
        <v>8</v>
      </c>
      <c r="AA3819">
        <v>2021</v>
      </c>
      <c r="AB3819">
        <v>0</v>
      </c>
      <c r="AC3819" t="s">
        <v>8</v>
      </c>
      <c r="AD3819" t="s">
        <v>8</v>
      </c>
      <c r="AE3819">
        <v>2021</v>
      </c>
      <c r="AF3819">
        <v>2021</v>
      </c>
      <c r="AU3819"/>
    </row>
    <row r="3820" spans="1:47" x14ac:dyDescent="0.35">
      <c r="A3820" t="s">
        <v>160</v>
      </c>
      <c r="B3820" t="s">
        <v>26</v>
      </c>
      <c r="C3820" t="s">
        <v>149</v>
      </c>
      <c r="D3820" t="s">
        <v>159</v>
      </c>
      <c r="E3820" t="s">
        <v>162</v>
      </c>
      <c r="G3820" t="s">
        <v>1</v>
      </c>
      <c r="K3820" t="s">
        <v>185</v>
      </c>
      <c r="L3820" t="s">
        <v>122</v>
      </c>
      <c r="M3820" s="14">
        <v>44418</v>
      </c>
      <c r="N3820" s="14">
        <v>44418</v>
      </c>
      <c r="O3820">
        <v>8135.59</v>
      </c>
      <c r="P3820">
        <v>193.7</v>
      </c>
      <c r="R3820">
        <v>2110672000</v>
      </c>
      <c r="S3820">
        <v>162600000</v>
      </c>
      <c r="V3820" t="s">
        <v>160</v>
      </c>
      <c r="W3820" t="s">
        <v>196</v>
      </c>
      <c r="X3820" t="s">
        <v>161</v>
      </c>
      <c r="Y3820">
        <v>8</v>
      </c>
      <c r="Z3820">
        <v>8</v>
      </c>
      <c r="AA3820">
        <v>2021</v>
      </c>
      <c r="AB3820">
        <v>193.7</v>
      </c>
      <c r="AC3820" t="s">
        <v>13</v>
      </c>
      <c r="AD3820" t="s">
        <v>72</v>
      </c>
      <c r="AE3820">
        <v>2021</v>
      </c>
      <c r="AF3820">
        <v>2021</v>
      </c>
      <c r="AU3820"/>
    </row>
    <row r="3821" spans="1:47" x14ac:dyDescent="0.35">
      <c r="A3821" t="s">
        <v>160</v>
      </c>
      <c r="B3821" t="s">
        <v>26</v>
      </c>
      <c r="C3821" t="s">
        <v>149</v>
      </c>
      <c r="D3821" t="s">
        <v>159</v>
      </c>
      <c r="E3821" t="s">
        <v>162</v>
      </c>
      <c r="G3821" t="s">
        <v>1</v>
      </c>
      <c r="K3821" t="s">
        <v>185</v>
      </c>
      <c r="L3821" t="s">
        <v>122</v>
      </c>
      <c r="M3821" s="14">
        <v>44418</v>
      </c>
      <c r="N3821" s="14">
        <v>44418</v>
      </c>
      <c r="O3821">
        <v>10440</v>
      </c>
      <c r="P3821">
        <v>248.57</v>
      </c>
      <c r="R3821">
        <v>2110672000</v>
      </c>
      <c r="S3821">
        <v>161011000</v>
      </c>
      <c r="V3821" t="s">
        <v>160</v>
      </c>
      <c r="W3821" t="s">
        <v>231</v>
      </c>
      <c r="X3821" t="s">
        <v>161</v>
      </c>
      <c r="Y3821">
        <v>8</v>
      </c>
      <c r="Z3821">
        <v>8</v>
      </c>
      <c r="AA3821">
        <v>2021</v>
      </c>
      <c r="AB3821">
        <v>248.57</v>
      </c>
      <c r="AC3821" t="s">
        <v>13</v>
      </c>
      <c r="AD3821" t="s">
        <v>72</v>
      </c>
      <c r="AE3821">
        <v>2021</v>
      </c>
      <c r="AF3821">
        <v>2021</v>
      </c>
      <c r="AU3821"/>
    </row>
    <row r="3822" spans="1:47" x14ac:dyDescent="0.35">
      <c r="A3822" t="s">
        <v>130</v>
      </c>
      <c r="B3822" t="s">
        <v>36</v>
      </c>
      <c r="C3822" t="s">
        <v>149</v>
      </c>
      <c r="D3822" t="s">
        <v>150</v>
      </c>
      <c r="E3822" t="s">
        <v>121</v>
      </c>
      <c r="G3822" t="s">
        <v>1</v>
      </c>
      <c r="H3822" t="s">
        <v>206</v>
      </c>
      <c r="K3822" t="s">
        <v>185</v>
      </c>
      <c r="L3822" t="s">
        <v>122</v>
      </c>
      <c r="M3822" s="14">
        <v>44419</v>
      </c>
      <c r="N3822" s="14">
        <v>44419</v>
      </c>
      <c r="O3822">
        <v>-1000000</v>
      </c>
      <c r="P3822">
        <v>-23809.52</v>
      </c>
      <c r="R3822">
        <v>2221517110</v>
      </c>
      <c r="S3822">
        <v>162800000</v>
      </c>
      <c r="V3822" t="s">
        <v>130</v>
      </c>
      <c r="W3822" t="s">
        <v>204</v>
      </c>
      <c r="X3822" t="s">
        <v>119</v>
      </c>
      <c r="Y3822">
        <v>8</v>
      </c>
      <c r="Z3822">
        <v>8</v>
      </c>
      <c r="AA3822">
        <v>2021</v>
      </c>
      <c r="AB3822">
        <v>23809.52</v>
      </c>
      <c r="AC3822" t="s">
        <v>13</v>
      </c>
      <c r="AD3822" t="s">
        <v>12</v>
      </c>
      <c r="AE3822">
        <v>2021</v>
      </c>
      <c r="AF3822">
        <v>2021</v>
      </c>
      <c r="AU3822"/>
    </row>
    <row r="3823" spans="1:47" x14ac:dyDescent="0.35">
      <c r="A3823" t="s">
        <v>160</v>
      </c>
      <c r="B3823" t="s">
        <v>25</v>
      </c>
      <c r="C3823" t="s">
        <v>149</v>
      </c>
      <c r="D3823" t="s">
        <v>159</v>
      </c>
      <c r="E3823" t="s">
        <v>162</v>
      </c>
      <c r="G3823" t="s">
        <v>1</v>
      </c>
      <c r="K3823" t="s">
        <v>185</v>
      </c>
      <c r="L3823" t="s">
        <v>122</v>
      </c>
      <c r="M3823" s="14">
        <v>44419</v>
      </c>
      <c r="N3823" s="14">
        <v>44419</v>
      </c>
      <c r="O3823">
        <v>7000</v>
      </c>
      <c r="P3823">
        <v>75.150000000000006</v>
      </c>
      <c r="R3823">
        <v>2110672000</v>
      </c>
      <c r="S3823">
        <v>161600000</v>
      </c>
      <c r="V3823" t="s">
        <v>160</v>
      </c>
      <c r="W3823" t="s">
        <v>198</v>
      </c>
      <c r="X3823" t="s">
        <v>161</v>
      </c>
      <c r="Y3823">
        <v>8</v>
      </c>
      <c r="Z3823">
        <v>8</v>
      </c>
      <c r="AA3823">
        <v>2021</v>
      </c>
      <c r="AB3823">
        <v>75.150000000000006</v>
      </c>
      <c r="AC3823" t="s">
        <v>13</v>
      </c>
      <c r="AD3823" t="s">
        <v>72</v>
      </c>
      <c r="AE3823">
        <v>2021</v>
      </c>
      <c r="AF3823">
        <v>2021</v>
      </c>
      <c r="AU3823"/>
    </row>
    <row r="3824" spans="1:47" x14ac:dyDescent="0.35">
      <c r="A3824" t="s">
        <v>175</v>
      </c>
      <c r="B3824" t="s">
        <v>39</v>
      </c>
      <c r="C3824" t="s">
        <v>149</v>
      </c>
      <c r="D3824" t="s">
        <v>150</v>
      </c>
      <c r="E3824" t="s">
        <v>121</v>
      </c>
      <c r="G3824" t="s">
        <v>1</v>
      </c>
      <c r="H3824" t="s">
        <v>206</v>
      </c>
      <c r="K3824" t="s">
        <v>185</v>
      </c>
      <c r="L3824" t="s">
        <v>122</v>
      </c>
      <c r="M3824" s="14">
        <v>44419</v>
      </c>
      <c r="N3824" s="14">
        <v>44419</v>
      </c>
      <c r="O3824">
        <v>-112024.4</v>
      </c>
      <c r="P3824">
        <v>-2667.25</v>
      </c>
      <c r="R3824">
        <v>2221506000</v>
      </c>
      <c r="S3824">
        <v>161026000</v>
      </c>
      <c r="V3824" t="s">
        <v>175</v>
      </c>
      <c r="W3824" t="s">
        <v>216</v>
      </c>
      <c r="X3824" t="s">
        <v>119</v>
      </c>
      <c r="Y3824">
        <v>8</v>
      </c>
      <c r="Z3824">
        <v>8</v>
      </c>
      <c r="AA3824">
        <v>2021</v>
      </c>
      <c r="AB3824">
        <v>2667.25</v>
      </c>
      <c r="AC3824" t="s">
        <v>13</v>
      </c>
      <c r="AD3824" t="s">
        <v>12</v>
      </c>
      <c r="AE3824">
        <v>2021</v>
      </c>
      <c r="AF3824">
        <v>2021</v>
      </c>
      <c r="AU3824"/>
    </row>
    <row r="3825" spans="1:47" x14ac:dyDescent="0.35">
      <c r="A3825" t="s">
        <v>130</v>
      </c>
      <c r="B3825" t="s">
        <v>36</v>
      </c>
      <c r="C3825" t="s">
        <v>149</v>
      </c>
      <c r="D3825" t="s">
        <v>150</v>
      </c>
      <c r="E3825" t="s">
        <v>121</v>
      </c>
      <c r="G3825" t="s">
        <v>1</v>
      </c>
      <c r="H3825" t="s">
        <v>206</v>
      </c>
      <c r="K3825" t="s">
        <v>185</v>
      </c>
      <c r="L3825" t="s">
        <v>122</v>
      </c>
      <c r="M3825" s="14">
        <v>44419</v>
      </c>
      <c r="N3825" s="14">
        <v>44419</v>
      </c>
      <c r="O3825">
        <v>-32460</v>
      </c>
      <c r="P3825">
        <v>-772.86</v>
      </c>
      <c r="R3825">
        <v>2221517110</v>
      </c>
      <c r="S3825">
        <v>161001000</v>
      </c>
      <c r="V3825" t="s">
        <v>130</v>
      </c>
      <c r="W3825" t="s">
        <v>195</v>
      </c>
      <c r="X3825" t="s">
        <v>119</v>
      </c>
      <c r="Y3825">
        <v>8</v>
      </c>
      <c r="Z3825">
        <v>8</v>
      </c>
      <c r="AA3825">
        <v>2021</v>
      </c>
      <c r="AB3825">
        <v>772.86</v>
      </c>
      <c r="AC3825" t="s">
        <v>13</v>
      </c>
      <c r="AD3825" t="s">
        <v>12</v>
      </c>
      <c r="AE3825">
        <v>2021</v>
      </c>
      <c r="AF3825">
        <v>2021</v>
      </c>
      <c r="AU3825"/>
    </row>
    <row r="3826" spans="1:47" x14ac:dyDescent="0.35">
      <c r="A3826" t="s">
        <v>130</v>
      </c>
      <c r="B3826" t="s">
        <v>34</v>
      </c>
      <c r="C3826" t="s">
        <v>149</v>
      </c>
      <c r="D3826" t="s">
        <v>150</v>
      </c>
      <c r="E3826" t="s">
        <v>121</v>
      </c>
      <c r="G3826" t="s">
        <v>1</v>
      </c>
      <c r="H3826" t="s">
        <v>206</v>
      </c>
      <c r="K3826" t="s">
        <v>185</v>
      </c>
      <c r="L3826" t="s">
        <v>122</v>
      </c>
      <c r="M3826" s="14">
        <v>44419</v>
      </c>
      <c r="N3826" s="14">
        <v>44419</v>
      </c>
      <c r="O3826">
        <v>-64071</v>
      </c>
      <c r="P3826">
        <v>-2627.88</v>
      </c>
      <c r="R3826">
        <v>2221511000</v>
      </c>
      <c r="S3826">
        <v>161001000</v>
      </c>
      <c r="V3826" t="s">
        <v>130</v>
      </c>
      <c r="W3826" t="s">
        <v>195</v>
      </c>
      <c r="X3826" t="s">
        <v>119</v>
      </c>
      <c r="Y3826">
        <v>8</v>
      </c>
      <c r="Z3826">
        <v>8</v>
      </c>
      <c r="AA3826">
        <v>2021</v>
      </c>
      <c r="AB3826">
        <v>2627.88</v>
      </c>
      <c r="AC3826" t="s">
        <v>13</v>
      </c>
      <c r="AD3826" t="s">
        <v>12</v>
      </c>
      <c r="AE3826">
        <v>2021</v>
      </c>
      <c r="AF3826">
        <v>2021</v>
      </c>
      <c r="AU3826"/>
    </row>
    <row r="3827" spans="1:47" x14ac:dyDescent="0.35">
      <c r="A3827" t="s">
        <v>123</v>
      </c>
      <c r="B3827" t="s">
        <v>47</v>
      </c>
      <c r="C3827" t="s">
        <v>149</v>
      </c>
      <c r="D3827" t="s">
        <v>150</v>
      </c>
      <c r="E3827" t="s">
        <v>121</v>
      </c>
      <c r="G3827" t="s">
        <v>1</v>
      </c>
      <c r="H3827" t="s">
        <v>206</v>
      </c>
      <c r="K3827" t="s">
        <v>185</v>
      </c>
      <c r="L3827" t="s">
        <v>122</v>
      </c>
      <c r="M3827" s="14">
        <v>44419</v>
      </c>
      <c r="N3827" s="14">
        <v>44419</v>
      </c>
      <c r="O3827">
        <v>-2000438</v>
      </c>
      <c r="P3827">
        <v>-37261.9</v>
      </c>
      <c r="R3827">
        <v>2220913000</v>
      </c>
      <c r="S3827">
        <v>161001000</v>
      </c>
      <c r="V3827" t="s">
        <v>123</v>
      </c>
      <c r="W3827" t="s">
        <v>195</v>
      </c>
      <c r="X3827" t="s">
        <v>124</v>
      </c>
      <c r="Y3827">
        <v>8</v>
      </c>
      <c r="Z3827">
        <v>8</v>
      </c>
      <c r="AA3827">
        <v>2021</v>
      </c>
      <c r="AB3827">
        <v>37261.9</v>
      </c>
      <c r="AC3827" t="s">
        <v>13</v>
      </c>
      <c r="AD3827" t="s">
        <v>12</v>
      </c>
      <c r="AE3827">
        <v>2021</v>
      </c>
      <c r="AF3827">
        <v>2021</v>
      </c>
      <c r="AU3827"/>
    </row>
    <row r="3828" spans="1:47" x14ac:dyDescent="0.35">
      <c r="A3828" t="s">
        <v>193</v>
      </c>
      <c r="B3828" t="s">
        <v>29</v>
      </c>
      <c r="C3828" t="s">
        <v>149</v>
      </c>
      <c r="D3828" t="s">
        <v>159</v>
      </c>
      <c r="E3828" t="s">
        <v>162</v>
      </c>
      <c r="G3828" t="s">
        <v>1</v>
      </c>
      <c r="K3828" t="s">
        <v>185</v>
      </c>
      <c r="L3828" t="s">
        <v>122</v>
      </c>
      <c r="M3828" s="14">
        <v>44419</v>
      </c>
      <c r="N3828" s="14">
        <v>44419</v>
      </c>
      <c r="O3828">
        <v>0</v>
      </c>
      <c r="P3828">
        <v>476.19</v>
      </c>
      <c r="R3828">
        <v>2110700000</v>
      </c>
      <c r="S3828">
        <v>161020000</v>
      </c>
      <c r="V3828" t="s">
        <v>193</v>
      </c>
      <c r="W3828" t="s">
        <v>194</v>
      </c>
      <c r="X3828" t="s">
        <v>161</v>
      </c>
      <c r="Y3828">
        <v>8</v>
      </c>
      <c r="Z3828">
        <v>8</v>
      </c>
      <c r="AA3828">
        <v>2021</v>
      </c>
      <c r="AB3828">
        <v>476.19</v>
      </c>
      <c r="AC3828" t="s">
        <v>13</v>
      </c>
      <c r="AD3828" t="s">
        <v>72</v>
      </c>
      <c r="AE3828">
        <v>2021</v>
      </c>
      <c r="AF3828">
        <v>2021</v>
      </c>
      <c r="AU3828"/>
    </row>
    <row r="3829" spans="1:47" x14ac:dyDescent="0.35">
      <c r="A3829" t="s">
        <v>188</v>
      </c>
      <c r="B3829" t="s">
        <v>31</v>
      </c>
      <c r="C3829" t="s">
        <v>149</v>
      </c>
      <c r="D3829" t="s">
        <v>159</v>
      </c>
      <c r="E3829" t="s">
        <v>162</v>
      </c>
      <c r="G3829" t="s">
        <v>1</v>
      </c>
      <c r="K3829" t="s">
        <v>185</v>
      </c>
      <c r="L3829" t="s">
        <v>122</v>
      </c>
      <c r="M3829" s="14">
        <v>44419</v>
      </c>
      <c r="N3829" s="14">
        <v>44419</v>
      </c>
      <c r="O3829">
        <v>0</v>
      </c>
      <c r="P3829">
        <v>178.95</v>
      </c>
      <c r="R3829">
        <v>2111070000</v>
      </c>
      <c r="S3829">
        <v>162100000</v>
      </c>
      <c r="V3829" t="s">
        <v>188</v>
      </c>
      <c r="W3829" t="s">
        <v>214</v>
      </c>
      <c r="X3829" t="s">
        <v>190</v>
      </c>
      <c r="Y3829">
        <v>8</v>
      </c>
      <c r="Z3829">
        <v>8</v>
      </c>
      <c r="AA3829">
        <v>2021</v>
      </c>
      <c r="AB3829">
        <v>178.95</v>
      </c>
      <c r="AC3829" t="s">
        <v>13</v>
      </c>
      <c r="AD3829" t="s">
        <v>72</v>
      </c>
      <c r="AE3829">
        <v>2021</v>
      </c>
      <c r="AF3829">
        <v>2021</v>
      </c>
      <c r="AU3829"/>
    </row>
    <row r="3830" spans="1:47" x14ac:dyDescent="0.35">
      <c r="A3830" t="s">
        <v>193</v>
      </c>
      <c r="B3830" t="s">
        <v>29</v>
      </c>
      <c r="C3830" t="s">
        <v>149</v>
      </c>
      <c r="D3830" t="s">
        <v>159</v>
      </c>
      <c r="E3830" t="s">
        <v>162</v>
      </c>
      <c r="G3830" t="s">
        <v>1</v>
      </c>
      <c r="K3830" t="s">
        <v>185</v>
      </c>
      <c r="L3830" t="s">
        <v>122</v>
      </c>
      <c r="M3830" s="14">
        <v>44419</v>
      </c>
      <c r="N3830" s="14">
        <v>44419</v>
      </c>
      <c r="O3830">
        <v>0</v>
      </c>
      <c r="P3830">
        <v>233.18</v>
      </c>
      <c r="R3830">
        <v>2110700000</v>
      </c>
      <c r="S3830">
        <v>162100000</v>
      </c>
      <c r="V3830" t="s">
        <v>193</v>
      </c>
      <c r="W3830" t="s">
        <v>214</v>
      </c>
      <c r="X3830" t="s">
        <v>161</v>
      </c>
      <c r="Y3830">
        <v>8</v>
      </c>
      <c r="Z3830">
        <v>8</v>
      </c>
      <c r="AA3830">
        <v>2021</v>
      </c>
      <c r="AB3830">
        <v>233.18</v>
      </c>
      <c r="AC3830" t="s">
        <v>13</v>
      </c>
      <c r="AD3830" t="s">
        <v>72</v>
      </c>
      <c r="AE3830">
        <v>2021</v>
      </c>
      <c r="AF3830">
        <v>2021</v>
      </c>
      <c r="AU3830"/>
    </row>
    <row r="3831" spans="1:47" x14ac:dyDescent="0.35">
      <c r="A3831" t="s">
        <v>193</v>
      </c>
      <c r="B3831" t="s">
        <v>29</v>
      </c>
      <c r="C3831" t="s">
        <v>149</v>
      </c>
      <c r="D3831" t="s">
        <v>159</v>
      </c>
      <c r="E3831" t="s">
        <v>162</v>
      </c>
      <c r="G3831" t="s">
        <v>1</v>
      </c>
      <c r="K3831" t="s">
        <v>185</v>
      </c>
      <c r="L3831" t="s">
        <v>122</v>
      </c>
      <c r="M3831" s="14">
        <v>44419</v>
      </c>
      <c r="N3831" s="14">
        <v>44419</v>
      </c>
      <c r="O3831">
        <v>0</v>
      </c>
      <c r="P3831">
        <v>142.86000000000001</v>
      </c>
      <c r="R3831">
        <v>2110700000</v>
      </c>
      <c r="S3831">
        <v>162300000</v>
      </c>
      <c r="V3831" t="s">
        <v>193</v>
      </c>
      <c r="W3831" t="s">
        <v>209</v>
      </c>
      <c r="X3831" t="s">
        <v>161</v>
      </c>
      <c r="Y3831">
        <v>8</v>
      </c>
      <c r="Z3831">
        <v>8</v>
      </c>
      <c r="AA3831">
        <v>2021</v>
      </c>
      <c r="AB3831">
        <v>142.86000000000001</v>
      </c>
      <c r="AC3831" t="s">
        <v>13</v>
      </c>
      <c r="AD3831" t="s">
        <v>72</v>
      </c>
      <c r="AE3831">
        <v>2021</v>
      </c>
      <c r="AF3831">
        <v>2021</v>
      </c>
      <c r="AU3831"/>
    </row>
    <row r="3832" spans="1:47" x14ac:dyDescent="0.35">
      <c r="A3832" t="s">
        <v>193</v>
      </c>
      <c r="B3832" t="s">
        <v>29</v>
      </c>
      <c r="C3832" t="s">
        <v>149</v>
      </c>
      <c r="D3832" t="s">
        <v>159</v>
      </c>
      <c r="E3832" t="s">
        <v>162</v>
      </c>
      <c r="G3832" t="s">
        <v>1</v>
      </c>
      <c r="K3832" t="s">
        <v>185</v>
      </c>
      <c r="L3832" t="s">
        <v>122</v>
      </c>
      <c r="M3832" s="14">
        <v>44419</v>
      </c>
      <c r="N3832" s="14">
        <v>44419</v>
      </c>
      <c r="O3832">
        <v>0</v>
      </c>
      <c r="P3832">
        <v>35.71</v>
      </c>
      <c r="R3832">
        <v>2110700000</v>
      </c>
      <c r="S3832">
        <v>161300000</v>
      </c>
      <c r="V3832" t="s">
        <v>193</v>
      </c>
      <c r="W3832" t="s">
        <v>192</v>
      </c>
      <c r="X3832" t="s">
        <v>161</v>
      </c>
      <c r="Y3832">
        <v>8</v>
      </c>
      <c r="Z3832">
        <v>8</v>
      </c>
      <c r="AA3832">
        <v>2021</v>
      </c>
      <c r="AB3832">
        <v>35.71</v>
      </c>
      <c r="AC3832" t="s">
        <v>13</v>
      </c>
      <c r="AD3832" t="s">
        <v>72</v>
      </c>
      <c r="AE3832">
        <v>2021</v>
      </c>
      <c r="AF3832">
        <v>2021</v>
      </c>
      <c r="AU3832"/>
    </row>
    <row r="3833" spans="1:47" x14ac:dyDescent="0.35">
      <c r="A3833" t="s">
        <v>193</v>
      </c>
      <c r="B3833" t="s">
        <v>29</v>
      </c>
      <c r="C3833" t="s">
        <v>149</v>
      </c>
      <c r="D3833" t="s">
        <v>159</v>
      </c>
      <c r="E3833" t="s">
        <v>162</v>
      </c>
      <c r="G3833" t="s">
        <v>1</v>
      </c>
      <c r="K3833" t="s">
        <v>185</v>
      </c>
      <c r="L3833" t="s">
        <v>122</v>
      </c>
      <c r="M3833" s="14">
        <v>44419</v>
      </c>
      <c r="N3833" s="14">
        <v>44419</v>
      </c>
      <c r="O3833">
        <v>0</v>
      </c>
      <c r="P3833">
        <v>1190.48</v>
      </c>
      <c r="R3833">
        <v>2110700000</v>
      </c>
      <c r="S3833">
        <v>162600000</v>
      </c>
      <c r="V3833" t="s">
        <v>193</v>
      </c>
      <c r="W3833" t="s">
        <v>196</v>
      </c>
      <c r="X3833" t="s">
        <v>161</v>
      </c>
      <c r="Y3833">
        <v>8</v>
      </c>
      <c r="Z3833">
        <v>8</v>
      </c>
      <c r="AA3833">
        <v>2021</v>
      </c>
      <c r="AB3833">
        <v>1190.48</v>
      </c>
      <c r="AC3833" t="s">
        <v>13</v>
      </c>
      <c r="AD3833" t="s">
        <v>72</v>
      </c>
      <c r="AE3833">
        <v>2021</v>
      </c>
      <c r="AF3833">
        <v>2021</v>
      </c>
      <c r="AU3833"/>
    </row>
    <row r="3834" spans="1:47" x14ac:dyDescent="0.35">
      <c r="A3834" t="s">
        <v>118</v>
      </c>
      <c r="B3834" t="s">
        <v>46</v>
      </c>
      <c r="C3834" t="s">
        <v>149</v>
      </c>
      <c r="D3834" t="s">
        <v>150</v>
      </c>
      <c r="E3834" t="s">
        <v>121</v>
      </c>
      <c r="G3834" t="s">
        <v>1</v>
      </c>
      <c r="H3834" t="s">
        <v>206</v>
      </c>
      <c r="K3834" t="s">
        <v>185</v>
      </c>
      <c r="L3834" t="s">
        <v>122</v>
      </c>
      <c r="M3834" s="14">
        <v>44419</v>
      </c>
      <c r="N3834" s="14">
        <v>44419</v>
      </c>
      <c r="O3834">
        <v>-150000</v>
      </c>
      <c r="P3834">
        <v>-3304.76</v>
      </c>
      <c r="R3834">
        <v>2221513000</v>
      </c>
      <c r="S3834">
        <v>161001000</v>
      </c>
      <c r="V3834" t="s">
        <v>118</v>
      </c>
      <c r="W3834" t="s">
        <v>195</v>
      </c>
      <c r="X3834" t="s">
        <v>119</v>
      </c>
      <c r="Y3834">
        <v>8</v>
      </c>
      <c r="Z3834">
        <v>8</v>
      </c>
      <c r="AA3834">
        <v>2021</v>
      </c>
      <c r="AB3834">
        <v>3304.76</v>
      </c>
      <c r="AC3834" t="s">
        <v>13</v>
      </c>
      <c r="AD3834" t="s">
        <v>12</v>
      </c>
      <c r="AE3834">
        <v>2021</v>
      </c>
      <c r="AF3834">
        <v>2021</v>
      </c>
      <c r="AU3834"/>
    </row>
    <row r="3835" spans="1:47" x14ac:dyDescent="0.35">
      <c r="A3835" t="s">
        <v>138</v>
      </c>
      <c r="C3835" t="s">
        <v>149</v>
      </c>
      <c r="D3835" t="s">
        <v>150</v>
      </c>
      <c r="E3835" t="s">
        <v>121</v>
      </c>
      <c r="G3835" t="s">
        <v>1</v>
      </c>
      <c r="J3835" t="s">
        <v>5</v>
      </c>
      <c r="K3835" t="s">
        <v>185</v>
      </c>
      <c r="L3835" t="s">
        <v>122</v>
      </c>
      <c r="M3835" s="14">
        <v>44419</v>
      </c>
      <c r="N3835" s="14">
        <v>44419</v>
      </c>
      <c r="O3835">
        <v>0</v>
      </c>
      <c r="P3835">
        <v>5476190.4800000004</v>
      </c>
      <c r="R3835">
        <v>2220200000</v>
      </c>
      <c r="S3835">
        <v>161002000</v>
      </c>
      <c r="V3835" t="s">
        <v>138</v>
      </c>
      <c r="W3835" t="s">
        <v>202</v>
      </c>
      <c r="X3835" t="s">
        <v>139</v>
      </c>
      <c r="Y3835">
        <v>8</v>
      </c>
      <c r="Z3835">
        <v>8</v>
      </c>
      <c r="AA3835">
        <v>2021</v>
      </c>
      <c r="AB3835">
        <v>-5476190.4800000004</v>
      </c>
      <c r="AC3835" t="s">
        <v>13</v>
      </c>
      <c r="AD3835" t="s">
        <v>72</v>
      </c>
      <c r="AE3835">
        <v>2021</v>
      </c>
      <c r="AF3835">
        <v>2021</v>
      </c>
      <c r="AU3835"/>
    </row>
    <row r="3836" spans="1:47" x14ac:dyDescent="0.35">
      <c r="A3836" t="s">
        <v>160</v>
      </c>
      <c r="B3836" t="s">
        <v>25</v>
      </c>
      <c r="C3836" t="s">
        <v>149</v>
      </c>
      <c r="D3836" t="s">
        <v>159</v>
      </c>
      <c r="E3836" t="s">
        <v>162</v>
      </c>
      <c r="G3836" t="s">
        <v>1</v>
      </c>
      <c r="K3836" t="s">
        <v>185</v>
      </c>
      <c r="L3836" t="s">
        <v>122</v>
      </c>
      <c r="M3836" s="14">
        <v>44419</v>
      </c>
      <c r="N3836" s="14">
        <v>44419</v>
      </c>
      <c r="O3836">
        <v>6500</v>
      </c>
      <c r="P3836">
        <v>156.5</v>
      </c>
      <c r="R3836">
        <v>2110672000</v>
      </c>
      <c r="S3836">
        <v>161300000</v>
      </c>
      <c r="V3836" t="s">
        <v>160</v>
      </c>
      <c r="W3836" t="s">
        <v>192</v>
      </c>
      <c r="X3836" t="s">
        <v>161</v>
      </c>
      <c r="Y3836">
        <v>8</v>
      </c>
      <c r="Z3836">
        <v>8</v>
      </c>
      <c r="AA3836">
        <v>2021</v>
      </c>
      <c r="AB3836">
        <v>156.5</v>
      </c>
      <c r="AC3836" t="s">
        <v>13</v>
      </c>
      <c r="AD3836" t="s">
        <v>72</v>
      </c>
      <c r="AE3836">
        <v>2021</v>
      </c>
      <c r="AF3836">
        <v>2021</v>
      </c>
      <c r="AU3836"/>
    </row>
    <row r="3837" spans="1:47" x14ac:dyDescent="0.35">
      <c r="A3837" t="s">
        <v>138</v>
      </c>
      <c r="C3837" t="s">
        <v>149</v>
      </c>
      <c r="D3837" t="s">
        <v>150</v>
      </c>
      <c r="E3837" t="s">
        <v>121</v>
      </c>
      <c r="G3837" t="s">
        <v>1</v>
      </c>
      <c r="J3837" t="s">
        <v>5</v>
      </c>
      <c r="K3837" t="s">
        <v>185</v>
      </c>
      <c r="L3837" t="s">
        <v>122</v>
      </c>
      <c r="M3837" s="14">
        <v>44419</v>
      </c>
      <c r="N3837" s="14">
        <v>44419</v>
      </c>
      <c r="O3837">
        <v>0</v>
      </c>
      <c r="P3837">
        <v>2142857.14</v>
      </c>
      <c r="R3837">
        <v>2220200000</v>
      </c>
      <c r="S3837">
        <v>161002000</v>
      </c>
      <c r="V3837" t="s">
        <v>138</v>
      </c>
      <c r="W3837" t="s">
        <v>202</v>
      </c>
      <c r="X3837" t="s">
        <v>139</v>
      </c>
      <c r="Y3837">
        <v>8</v>
      </c>
      <c r="Z3837">
        <v>8</v>
      </c>
      <c r="AA3837">
        <v>2021</v>
      </c>
      <c r="AB3837">
        <v>-2142857.14</v>
      </c>
      <c r="AC3837" t="s">
        <v>13</v>
      </c>
      <c r="AD3837" t="s">
        <v>72</v>
      </c>
      <c r="AE3837">
        <v>2021</v>
      </c>
      <c r="AF3837">
        <v>2021</v>
      </c>
      <c r="AU3837"/>
    </row>
    <row r="3838" spans="1:47" x14ac:dyDescent="0.35">
      <c r="A3838" t="s">
        <v>138</v>
      </c>
      <c r="C3838" t="s">
        <v>149</v>
      </c>
      <c r="D3838" t="s">
        <v>150</v>
      </c>
      <c r="E3838" t="s">
        <v>121</v>
      </c>
      <c r="G3838" t="s">
        <v>1</v>
      </c>
      <c r="J3838" t="s">
        <v>5</v>
      </c>
      <c r="K3838" t="s">
        <v>185</v>
      </c>
      <c r="L3838" t="s">
        <v>122</v>
      </c>
      <c r="M3838" s="14">
        <v>44419</v>
      </c>
      <c r="N3838" s="14">
        <v>44419</v>
      </c>
      <c r="O3838">
        <v>0</v>
      </c>
      <c r="P3838">
        <v>7142.86</v>
      </c>
      <c r="R3838">
        <v>2220200000</v>
      </c>
      <c r="S3838">
        <v>161002000</v>
      </c>
      <c r="V3838" t="s">
        <v>138</v>
      </c>
      <c r="W3838" t="s">
        <v>202</v>
      </c>
      <c r="X3838" t="s">
        <v>139</v>
      </c>
      <c r="Y3838">
        <v>8</v>
      </c>
      <c r="Z3838">
        <v>8</v>
      </c>
      <c r="AA3838">
        <v>2021</v>
      </c>
      <c r="AB3838">
        <v>-7142.86</v>
      </c>
      <c r="AC3838" t="s">
        <v>13</v>
      </c>
      <c r="AD3838" t="s">
        <v>72</v>
      </c>
      <c r="AE3838">
        <v>2021</v>
      </c>
      <c r="AF3838">
        <v>2021</v>
      </c>
      <c r="AU3838"/>
    </row>
    <row r="3839" spans="1:47" x14ac:dyDescent="0.35">
      <c r="A3839" t="s">
        <v>133</v>
      </c>
      <c r="B3839" t="s">
        <v>41</v>
      </c>
      <c r="C3839" t="s">
        <v>149</v>
      </c>
      <c r="D3839" t="s">
        <v>150</v>
      </c>
      <c r="E3839" t="s">
        <v>121</v>
      </c>
      <c r="G3839" t="s">
        <v>1</v>
      </c>
      <c r="H3839" t="s">
        <v>206</v>
      </c>
      <c r="K3839" t="s">
        <v>185</v>
      </c>
      <c r="L3839" t="s">
        <v>122</v>
      </c>
      <c r="M3839" s="14">
        <v>44419</v>
      </c>
      <c r="N3839" s="14">
        <v>44419</v>
      </c>
      <c r="O3839">
        <v>-22700000</v>
      </c>
      <c r="P3839">
        <v>-544156.51</v>
      </c>
      <c r="R3839">
        <v>2220110000</v>
      </c>
      <c r="S3839">
        <v>161001000</v>
      </c>
      <c r="V3839" t="s">
        <v>133</v>
      </c>
      <c r="W3839" t="s">
        <v>195</v>
      </c>
      <c r="X3839" t="s">
        <v>134</v>
      </c>
      <c r="Y3839">
        <v>8</v>
      </c>
      <c r="Z3839">
        <v>8</v>
      </c>
      <c r="AA3839">
        <v>2021</v>
      </c>
      <c r="AB3839">
        <v>544156.51</v>
      </c>
      <c r="AC3839" t="s">
        <v>13</v>
      </c>
      <c r="AD3839" t="s">
        <v>250</v>
      </c>
      <c r="AE3839">
        <v>2021</v>
      </c>
      <c r="AF3839">
        <v>2021</v>
      </c>
      <c r="AU3839"/>
    </row>
    <row r="3840" spans="1:47" x14ac:dyDescent="0.35">
      <c r="A3840" t="s">
        <v>160</v>
      </c>
      <c r="B3840" t="s">
        <v>28</v>
      </c>
      <c r="C3840" t="s">
        <v>149</v>
      </c>
      <c r="D3840" t="s">
        <v>159</v>
      </c>
      <c r="E3840" t="s">
        <v>162</v>
      </c>
      <c r="G3840" t="s">
        <v>1</v>
      </c>
      <c r="K3840" t="s">
        <v>185</v>
      </c>
      <c r="L3840" t="s">
        <v>122</v>
      </c>
      <c r="M3840" s="14">
        <v>44419</v>
      </c>
      <c r="N3840" s="14">
        <v>44419</v>
      </c>
      <c r="O3840">
        <v>3311</v>
      </c>
      <c r="P3840">
        <v>82.44</v>
      </c>
      <c r="R3840">
        <v>2110672000</v>
      </c>
      <c r="S3840">
        <v>161800000</v>
      </c>
      <c r="V3840" t="s">
        <v>160</v>
      </c>
      <c r="W3840" t="s">
        <v>197</v>
      </c>
      <c r="X3840" t="s">
        <v>161</v>
      </c>
      <c r="Y3840">
        <v>8</v>
      </c>
      <c r="Z3840">
        <v>8</v>
      </c>
      <c r="AA3840">
        <v>2021</v>
      </c>
      <c r="AB3840">
        <v>82.44</v>
      </c>
      <c r="AC3840" t="s">
        <v>13</v>
      </c>
      <c r="AD3840" t="s">
        <v>72</v>
      </c>
      <c r="AE3840">
        <v>2021</v>
      </c>
      <c r="AF3840">
        <v>2021</v>
      </c>
      <c r="AU3840"/>
    </row>
    <row r="3841" spans="1:47" x14ac:dyDescent="0.35">
      <c r="A3841" t="s">
        <v>148</v>
      </c>
      <c r="C3841" t="s">
        <v>149</v>
      </c>
      <c r="D3841" t="s">
        <v>150</v>
      </c>
      <c r="E3841" t="s">
        <v>162</v>
      </c>
      <c r="K3841" t="s">
        <v>185</v>
      </c>
      <c r="L3841" t="s">
        <v>122</v>
      </c>
      <c r="M3841" s="14">
        <v>44419</v>
      </c>
      <c r="N3841" s="14">
        <v>44419</v>
      </c>
      <c r="O3841">
        <v>0</v>
      </c>
      <c r="P3841">
        <v>7626190.4800000004</v>
      </c>
      <c r="R3841">
        <v>2110210000</v>
      </c>
      <c r="S3841">
        <v>161002000</v>
      </c>
      <c r="V3841" t="s">
        <v>148</v>
      </c>
      <c r="W3841" t="s">
        <v>202</v>
      </c>
      <c r="X3841" t="s">
        <v>152</v>
      </c>
      <c r="Y3841">
        <v>8</v>
      </c>
      <c r="Z3841">
        <v>8</v>
      </c>
      <c r="AA3841">
        <v>2021</v>
      </c>
      <c r="AB3841">
        <v>7626190.4800000004</v>
      </c>
      <c r="AC3841" t="s">
        <v>13</v>
      </c>
      <c r="AD3841" t="s">
        <v>72</v>
      </c>
      <c r="AE3841">
        <v>2021</v>
      </c>
      <c r="AF3841">
        <v>2021</v>
      </c>
      <c r="AU3841"/>
    </row>
    <row r="3842" spans="1:47" x14ac:dyDescent="0.35">
      <c r="A3842" t="s">
        <v>160</v>
      </c>
      <c r="B3842" t="s">
        <v>25</v>
      </c>
      <c r="C3842" t="s">
        <v>149</v>
      </c>
      <c r="D3842" t="s">
        <v>159</v>
      </c>
      <c r="E3842" t="s">
        <v>162</v>
      </c>
      <c r="G3842" t="s">
        <v>1</v>
      </c>
      <c r="K3842" t="s">
        <v>185</v>
      </c>
      <c r="L3842" t="s">
        <v>122</v>
      </c>
      <c r="M3842" s="14">
        <v>44420</v>
      </c>
      <c r="N3842" s="14">
        <v>44420</v>
      </c>
      <c r="O3842">
        <v>5000</v>
      </c>
      <c r="P3842">
        <v>104.93</v>
      </c>
      <c r="R3842">
        <v>2110672000</v>
      </c>
      <c r="S3842">
        <v>161600000</v>
      </c>
      <c r="V3842" t="s">
        <v>160</v>
      </c>
      <c r="W3842" t="s">
        <v>198</v>
      </c>
      <c r="X3842" t="s">
        <v>161</v>
      </c>
      <c r="Y3842">
        <v>8</v>
      </c>
      <c r="Z3842">
        <v>8</v>
      </c>
      <c r="AA3842">
        <v>2021</v>
      </c>
      <c r="AB3842">
        <v>104.93</v>
      </c>
      <c r="AC3842" t="s">
        <v>13</v>
      </c>
      <c r="AD3842" t="s">
        <v>72</v>
      </c>
      <c r="AE3842">
        <v>2021</v>
      </c>
      <c r="AF3842">
        <v>2021</v>
      </c>
      <c r="AU3842"/>
    </row>
    <row r="3843" spans="1:47" x14ac:dyDescent="0.35">
      <c r="A3843" t="s">
        <v>193</v>
      </c>
      <c r="B3843" t="s">
        <v>29</v>
      </c>
      <c r="C3843" t="s">
        <v>149</v>
      </c>
      <c r="D3843" t="s">
        <v>159</v>
      </c>
      <c r="E3843" t="s">
        <v>162</v>
      </c>
      <c r="G3843" t="s">
        <v>1</v>
      </c>
      <c r="K3843" t="s">
        <v>185</v>
      </c>
      <c r="L3843" t="s">
        <v>122</v>
      </c>
      <c r="M3843" s="14">
        <v>44420</v>
      </c>
      <c r="N3843" s="14">
        <v>44420</v>
      </c>
      <c r="O3843">
        <v>0</v>
      </c>
      <c r="P3843">
        <v>161.9</v>
      </c>
      <c r="R3843">
        <v>2110700000</v>
      </c>
      <c r="S3843">
        <v>162700000</v>
      </c>
      <c r="V3843" t="s">
        <v>193</v>
      </c>
      <c r="W3843" t="s">
        <v>200</v>
      </c>
      <c r="X3843" t="s">
        <v>161</v>
      </c>
      <c r="Y3843">
        <v>8</v>
      </c>
      <c r="Z3843">
        <v>8</v>
      </c>
      <c r="AA3843">
        <v>2021</v>
      </c>
      <c r="AB3843">
        <v>161.9</v>
      </c>
      <c r="AC3843" t="s">
        <v>13</v>
      </c>
      <c r="AD3843" t="s">
        <v>72</v>
      </c>
      <c r="AE3843">
        <v>2021</v>
      </c>
      <c r="AF3843">
        <v>2021</v>
      </c>
      <c r="AU3843"/>
    </row>
    <row r="3844" spans="1:47" x14ac:dyDescent="0.35">
      <c r="A3844" t="s">
        <v>193</v>
      </c>
      <c r="B3844" t="s">
        <v>29</v>
      </c>
      <c r="C3844" t="s">
        <v>149</v>
      </c>
      <c r="D3844" t="s">
        <v>159</v>
      </c>
      <c r="E3844" t="s">
        <v>162</v>
      </c>
      <c r="G3844" t="s">
        <v>1</v>
      </c>
      <c r="K3844" t="s">
        <v>185</v>
      </c>
      <c r="L3844" t="s">
        <v>122</v>
      </c>
      <c r="M3844" s="14">
        <v>44420</v>
      </c>
      <c r="N3844" s="14">
        <v>44420</v>
      </c>
      <c r="O3844">
        <v>0</v>
      </c>
      <c r="P3844">
        <v>301.81</v>
      </c>
      <c r="R3844">
        <v>2110700000</v>
      </c>
      <c r="S3844">
        <v>161900000</v>
      </c>
      <c r="V3844" t="s">
        <v>193</v>
      </c>
      <c r="W3844" t="s">
        <v>199</v>
      </c>
      <c r="X3844" t="s">
        <v>161</v>
      </c>
      <c r="Y3844">
        <v>8</v>
      </c>
      <c r="Z3844">
        <v>8</v>
      </c>
      <c r="AA3844">
        <v>2021</v>
      </c>
      <c r="AB3844">
        <v>301.81</v>
      </c>
      <c r="AC3844" t="s">
        <v>13</v>
      </c>
      <c r="AD3844" t="s">
        <v>72</v>
      </c>
      <c r="AE3844">
        <v>2021</v>
      </c>
      <c r="AF3844">
        <v>2021</v>
      </c>
      <c r="AU3844"/>
    </row>
    <row r="3845" spans="1:47" x14ac:dyDescent="0.35">
      <c r="A3845" t="s">
        <v>193</v>
      </c>
      <c r="B3845" t="s">
        <v>29</v>
      </c>
      <c r="C3845" t="s">
        <v>149</v>
      </c>
      <c r="D3845" t="s">
        <v>159</v>
      </c>
      <c r="E3845" t="s">
        <v>162</v>
      </c>
      <c r="G3845" t="s">
        <v>1</v>
      </c>
      <c r="K3845" t="s">
        <v>185</v>
      </c>
      <c r="L3845" t="s">
        <v>122</v>
      </c>
      <c r="M3845" s="14">
        <v>44420</v>
      </c>
      <c r="N3845" s="14">
        <v>44420</v>
      </c>
      <c r="O3845">
        <v>0</v>
      </c>
      <c r="P3845">
        <v>48.09</v>
      </c>
      <c r="R3845">
        <v>2110700000</v>
      </c>
      <c r="S3845">
        <v>161800000</v>
      </c>
      <c r="V3845" t="s">
        <v>193</v>
      </c>
      <c r="W3845" t="s">
        <v>197</v>
      </c>
      <c r="X3845" t="s">
        <v>161</v>
      </c>
      <c r="Y3845">
        <v>8</v>
      </c>
      <c r="Z3845">
        <v>8</v>
      </c>
      <c r="AA3845">
        <v>2021</v>
      </c>
      <c r="AB3845">
        <v>48.09</v>
      </c>
      <c r="AC3845" t="s">
        <v>13</v>
      </c>
      <c r="AD3845" t="s">
        <v>72</v>
      </c>
      <c r="AE3845">
        <v>2021</v>
      </c>
      <c r="AF3845">
        <v>2021</v>
      </c>
      <c r="AU3845"/>
    </row>
    <row r="3846" spans="1:47" x14ac:dyDescent="0.35">
      <c r="A3846" t="s">
        <v>193</v>
      </c>
      <c r="B3846" t="s">
        <v>29</v>
      </c>
      <c r="C3846" t="s">
        <v>149</v>
      </c>
      <c r="D3846" t="s">
        <v>159</v>
      </c>
      <c r="E3846" t="s">
        <v>162</v>
      </c>
      <c r="G3846" t="s">
        <v>1</v>
      </c>
      <c r="K3846" t="s">
        <v>185</v>
      </c>
      <c r="L3846" t="s">
        <v>122</v>
      </c>
      <c r="M3846" s="14">
        <v>44420</v>
      </c>
      <c r="N3846" s="14">
        <v>44420</v>
      </c>
      <c r="O3846">
        <v>0</v>
      </c>
      <c r="P3846">
        <v>238.1</v>
      </c>
      <c r="R3846">
        <v>2110700000</v>
      </c>
      <c r="S3846">
        <v>161020000</v>
      </c>
      <c r="V3846" t="s">
        <v>193</v>
      </c>
      <c r="W3846" t="s">
        <v>194</v>
      </c>
      <c r="X3846" t="s">
        <v>161</v>
      </c>
      <c r="Y3846">
        <v>8</v>
      </c>
      <c r="Z3846">
        <v>8</v>
      </c>
      <c r="AA3846">
        <v>2021</v>
      </c>
      <c r="AB3846">
        <v>238.1</v>
      </c>
      <c r="AC3846" t="s">
        <v>13</v>
      </c>
      <c r="AD3846" t="s">
        <v>72</v>
      </c>
      <c r="AE3846">
        <v>2021</v>
      </c>
      <c r="AF3846">
        <v>2021</v>
      </c>
      <c r="AU3846"/>
    </row>
    <row r="3847" spans="1:47" x14ac:dyDescent="0.35">
      <c r="A3847" t="s">
        <v>160</v>
      </c>
      <c r="B3847" t="s">
        <v>26</v>
      </c>
      <c r="C3847" t="s">
        <v>149</v>
      </c>
      <c r="D3847" t="s">
        <v>159</v>
      </c>
      <c r="E3847" t="s">
        <v>162</v>
      </c>
      <c r="G3847" t="s">
        <v>1</v>
      </c>
      <c r="K3847" t="s">
        <v>185</v>
      </c>
      <c r="L3847" t="s">
        <v>122</v>
      </c>
      <c r="M3847" s="14">
        <v>44420</v>
      </c>
      <c r="N3847" s="14">
        <v>44420</v>
      </c>
      <c r="O3847">
        <v>0</v>
      </c>
      <c r="P3847">
        <v>2380.9499999999998</v>
      </c>
      <c r="R3847">
        <v>2110672000</v>
      </c>
      <c r="S3847">
        <v>161016000</v>
      </c>
      <c r="V3847" t="s">
        <v>160</v>
      </c>
      <c r="W3847" t="s">
        <v>201</v>
      </c>
      <c r="X3847" t="s">
        <v>161</v>
      </c>
      <c r="Y3847">
        <v>8</v>
      </c>
      <c r="Z3847">
        <v>8</v>
      </c>
      <c r="AA3847">
        <v>2021</v>
      </c>
      <c r="AB3847">
        <v>2380.9499999999998</v>
      </c>
      <c r="AC3847" t="s">
        <v>13</v>
      </c>
      <c r="AD3847" t="s">
        <v>72</v>
      </c>
      <c r="AE3847">
        <v>2021</v>
      </c>
      <c r="AF3847">
        <v>2021</v>
      </c>
      <c r="AU3847"/>
    </row>
    <row r="3848" spans="1:47" x14ac:dyDescent="0.35">
      <c r="A3848" t="s">
        <v>138</v>
      </c>
      <c r="B3848" t="s">
        <v>27</v>
      </c>
      <c r="C3848" t="s">
        <v>149</v>
      </c>
      <c r="D3848" t="s">
        <v>150</v>
      </c>
      <c r="E3848" t="s">
        <v>121</v>
      </c>
      <c r="G3848" t="s">
        <v>1</v>
      </c>
      <c r="H3848" t="s">
        <v>206</v>
      </c>
      <c r="K3848" t="s">
        <v>185</v>
      </c>
      <c r="L3848" t="s">
        <v>122</v>
      </c>
      <c r="M3848" s="14">
        <v>44420</v>
      </c>
      <c r="N3848" s="14">
        <v>44420</v>
      </c>
      <c r="O3848">
        <v>0</v>
      </c>
      <c r="P3848">
        <v>-5.95</v>
      </c>
      <c r="R3848">
        <v>2220200000</v>
      </c>
      <c r="S3848">
        <v>161002000</v>
      </c>
      <c r="V3848" t="s">
        <v>138</v>
      </c>
      <c r="W3848" t="s">
        <v>202</v>
      </c>
      <c r="X3848" t="s">
        <v>139</v>
      </c>
      <c r="Y3848">
        <v>8</v>
      </c>
      <c r="Z3848">
        <v>8</v>
      </c>
      <c r="AA3848">
        <v>2021</v>
      </c>
      <c r="AB3848">
        <v>5.95</v>
      </c>
      <c r="AC3848" t="s">
        <v>13</v>
      </c>
      <c r="AD3848" t="s">
        <v>12</v>
      </c>
      <c r="AE3848">
        <v>2021</v>
      </c>
      <c r="AF3848">
        <v>2021</v>
      </c>
      <c r="AU3848"/>
    </row>
    <row r="3849" spans="1:47" x14ac:dyDescent="0.35">
      <c r="A3849" t="s">
        <v>193</v>
      </c>
      <c r="B3849" t="s">
        <v>29</v>
      </c>
      <c r="C3849" t="s">
        <v>149</v>
      </c>
      <c r="D3849" t="s">
        <v>159</v>
      </c>
      <c r="E3849" t="s">
        <v>162</v>
      </c>
      <c r="G3849" t="s">
        <v>1</v>
      </c>
      <c r="K3849" t="s">
        <v>185</v>
      </c>
      <c r="L3849" t="s">
        <v>122</v>
      </c>
      <c r="M3849" s="14">
        <v>44420</v>
      </c>
      <c r="N3849" s="14">
        <v>44420</v>
      </c>
      <c r="O3849">
        <v>0</v>
      </c>
      <c r="P3849">
        <v>23.81</v>
      </c>
      <c r="R3849">
        <v>2110700000</v>
      </c>
      <c r="S3849">
        <v>161900000</v>
      </c>
      <c r="V3849" t="s">
        <v>193</v>
      </c>
      <c r="W3849" t="s">
        <v>199</v>
      </c>
      <c r="X3849" t="s">
        <v>161</v>
      </c>
      <c r="Y3849">
        <v>8</v>
      </c>
      <c r="Z3849">
        <v>8</v>
      </c>
      <c r="AA3849">
        <v>2021</v>
      </c>
      <c r="AB3849">
        <v>23.81</v>
      </c>
      <c r="AC3849" t="s">
        <v>13</v>
      </c>
      <c r="AD3849" t="s">
        <v>72</v>
      </c>
      <c r="AE3849">
        <v>2021</v>
      </c>
      <c r="AF3849">
        <v>2021</v>
      </c>
      <c r="AU3849"/>
    </row>
    <row r="3850" spans="1:47" x14ac:dyDescent="0.35">
      <c r="A3850" t="s">
        <v>160</v>
      </c>
      <c r="B3850" t="s">
        <v>28</v>
      </c>
      <c r="C3850" t="s">
        <v>149</v>
      </c>
      <c r="D3850" t="s">
        <v>159</v>
      </c>
      <c r="E3850" t="s">
        <v>162</v>
      </c>
      <c r="G3850" t="s">
        <v>1</v>
      </c>
      <c r="K3850" t="s">
        <v>185</v>
      </c>
      <c r="L3850" t="s">
        <v>122</v>
      </c>
      <c r="M3850" s="14">
        <v>44420</v>
      </c>
      <c r="N3850" s="14">
        <v>44420</v>
      </c>
      <c r="O3850">
        <v>0</v>
      </c>
      <c r="P3850">
        <v>36.9</v>
      </c>
      <c r="R3850">
        <v>2110672000</v>
      </c>
      <c r="S3850">
        <v>161400000</v>
      </c>
      <c r="V3850" t="s">
        <v>160</v>
      </c>
      <c r="W3850" t="s">
        <v>211</v>
      </c>
      <c r="X3850" t="s">
        <v>161</v>
      </c>
      <c r="Y3850">
        <v>8</v>
      </c>
      <c r="Z3850">
        <v>8</v>
      </c>
      <c r="AA3850">
        <v>2021</v>
      </c>
      <c r="AB3850">
        <v>36.9</v>
      </c>
      <c r="AC3850" t="s">
        <v>13</v>
      </c>
      <c r="AD3850" t="s">
        <v>72</v>
      </c>
      <c r="AE3850">
        <v>2021</v>
      </c>
      <c r="AF3850">
        <v>2021</v>
      </c>
      <c r="AU3850"/>
    </row>
    <row r="3851" spans="1:47" x14ac:dyDescent="0.35">
      <c r="A3851" t="s">
        <v>160</v>
      </c>
      <c r="B3851" t="s">
        <v>28</v>
      </c>
      <c r="C3851" t="s">
        <v>149</v>
      </c>
      <c r="D3851" t="s">
        <v>159</v>
      </c>
      <c r="E3851" t="s">
        <v>162</v>
      </c>
      <c r="G3851" t="s">
        <v>1</v>
      </c>
      <c r="K3851" t="s">
        <v>185</v>
      </c>
      <c r="L3851" t="s">
        <v>122</v>
      </c>
      <c r="M3851" s="14">
        <v>44420</v>
      </c>
      <c r="N3851" s="14">
        <v>44420</v>
      </c>
      <c r="O3851">
        <v>0</v>
      </c>
      <c r="P3851">
        <v>195</v>
      </c>
      <c r="R3851">
        <v>2110672000</v>
      </c>
      <c r="S3851">
        <v>161400000</v>
      </c>
      <c r="V3851" t="s">
        <v>160</v>
      </c>
      <c r="W3851" t="s">
        <v>211</v>
      </c>
      <c r="X3851" t="s">
        <v>161</v>
      </c>
      <c r="Y3851">
        <v>8</v>
      </c>
      <c r="Z3851">
        <v>8</v>
      </c>
      <c r="AA3851">
        <v>2021</v>
      </c>
      <c r="AB3851">
        <v>195</v>
      </c>
      <c r="AC3851" t="s">
        <v>13</v>
      </c>
      <c r="AD3851" t="s">
        <v>72</v>
      </c>
      <c r="AE3851">
        <v>2021</v>
      </c>
      <c r="AF3851">
        <v>2021</v>
      </c>
      <c r="AU3851"/>
    </row>
    <row r="3852" spans="1:47" x14ac:dyDescent="0.35">
      <c r="A3852" t="s">
        <v>160</v>
      </c>
      <c r="B3852" t="s">
        <v>26</v>
      </c>
      <c r="C3852" t="s">
        <v>149</v>
      </c>
      <c r="D3852" t="s">
        <v>159</v>
      </c>
      <c r="E3852" t="s">
        <v>162</v>
      </c>
      <c r="G3852" t="s">
        <v>1</v>
      </c>
      <c r="K3852" t="s">
        <v>185</v>
      </c>
      <c r="L3852" t="s">
        <v>122</v>
      </c>
      <c r="M3852" s="14">
        <v>44420</v>
      </c>
      <c r="N3852" s="14">
        <v>44420</v>
      </c>
      <c r="O3852">
        <v>0</v>
      </c>
      <c r="P3852">
        <v>7729.05</v>
      </c>
      <c r="R3852">
        <v>2110672000</v>
      </c>
      <c r="S3852">
        <v>161001000</v>
      </c>
      <c r="V3852" t="s">
        <v>160</v>
      </c>
      <c r="W3852" t="s">
        <v>195</v>
      </c>
      <c r="X3852" t="s">
        <v>161</v>
      </c>
      <c r="Y3852">
        <v>8</v>
      </c>
      <c r="Z3852">
        <v>8</v>
      </c>
      <c r="AA3852">
        <v>2021</v>
      </c>
      <c r="AB3852">
        <v>7729.05</v>
      </c>
      <c r="AC3852" t="s">
        <v>13</v>
      </c>
      <c r="AD3852" t="s">
        <v>72</v>
      </c>
      <c r="AE3852">
        <v>2021</v>
      </c>
      <c r="AF3852">
        <v>2021</v>
      </c>
      <c r="AU3852"/>
    </row>
    <row r="3853" spans="1:47" x14ac:dyDescent="0.35">
      <c r="A3853" t="s">
        <v>193</v>
      </c>
      <c r="B3853" t="s">
        <v>29</v>
      </c>
      <c r="C3853" t="s">
        <v>149</v>
      </c>
      <c r="D3853" t="s">
        <v>159</v>
      </c>
      <c r="E3853" t="s">
        <v>162</v>
      </c>
      <c r="G3853" t="s">
        <v>1</v>
      </c>
      <c r="K3853" t="s">
        <v>185</v>
      </c>
      <c r="L3853" t="s">
        <v>122</v>
      </c>
      <c r="M3853" s="14">
        <v>44420</v>
      </c>
      <c r="N3853" s="14">
        <v>44420</v>
      </c>
      <c r="O3853">
        <v>0</v>
      </c>
      <c r="P3853">
        <v>714.29</v>
      </c>
      <c r="R3853">
        <v>2110700000</v>
      </c>
      <c r="S3853">
        <v>161800000</v>
      </c>
      <c r="V3853" t="s">
        <v>193</v>
      </c>
      <c r="W3853" t="s">
        <v>197</v>
      </c>
      <c r="X3853" t="s">
        <v>161</v>
      </c>
      <c r="Y3853">
        <v>8</v>
      </c>
      <c r="Z3853">
        <v>8</v>
      </c>
      <c r="AA3853">
        <v>2021</v>
      </c>
      <c r="AB3853">
        <v>714.29</v>
      </c>
      <c r="AC3853" t="s">
        <v>13</v>
      </c>
      <c r="AD3853" t="s">
        <v>72</v>
      </c>
      <c r="AE3853">
        <v>2021</v>
      </c>
      <c r="AF3853">
        <v>2021</v>
      </c>
      <c r="AU3853"/>
    </row>
    <row r="3854" spans="1:47" x14ac:dyDescent="0.35">
      <c r="A3854" t="s">
        <v>160</v>
      </c>
      <c r="B3854" t="s">
        <v>25</v>
      </c>
      <c r="C3854" t="s">
        <v>149</v>
      </c>
      <c r="D3854" t="s">
        <v>159</v>
      </c>
      <c r="E3854" t="s">
        <v>162</v>
      </c>
      <c r="G3854" t="s">
        <v>1</v>
      </c>
      <c r="K3854" t="s">
        <v>185</v>
      </c>
      <c r="L3854" t="s">
        <v>122</v>
      </c>
      <c r="M3854" s="14">
        <v>44420</v>
      </c>
      <c r="N3854" s="14">
        <v>44420</v>
      </c>
      <c r="O3854">
        <v>6500</v>
      </c>
      <c r="P3854">
        <v>131</v>
      </c>
      <c r="R3854">
        <v>2110672000</v>
      </c>
      <c r="S3854">
        <v>161300000</v>
      </c>
      <c r="V3854" t="s">
        <v>160</v>
      </c>
      <c r="W3854" t="s">
        <v>192</v>
      </c>
      <c r="X3854" t="s">
        <v>161</v>
      </c>
      <c r="Y3854">
        <v>8</v>
      </c>
      <c r="Z3854">
        <v>8</v>
      </c>
      <c r="AA3854">
        <v>2021</v>
      </c>
      <c r="AB3854">
        <v>131</v>
      </c>
      <c r="AC3854" t="s">
        <v>13</v>
      </c>
      <c r="AD3854" t="s">
        <v>72</v>
      </c>
      <c r="AE3854">
        <v>2021</v>
      </c>
      <c r="AF3854">
        <v>2021</v>
      </c>
      <c r="AU3854"/>
    </row>
    <row r="3855" spans="1:47" x14ac:dyDescent="0.35">
      <c r="A3855" t="s">
        <v>191</v>
      </c>
      <c r="B3855" t="s">
        <v>45</v>
      </c>
      <c r="C3855" t="s">
        <v>149</v>
      </c>
      <c r="D3855" t="s">
        <v>150</v>
      </c>
      <c r="E3855" t="s">
        <v>121</v>
      </c>
      <c r="G3855" t="s">
        <v>1</v>
      </c>
      <c r="H3855" t="s">
        <v>206</v>
      </c>
      <c r="K3855" t="s">
        <v>185</v>
      </c>
      <c r="L3855" t="s">
        <v>122</v>
      </c>
      <c r="M3855" s="14">
        <v>44420</v>
      </c>
      <c r="N3855" s="14">
        <v>44420</v>
      </c>
      <c r="O3855">
        <v>-300000</v>
      </c>
      <c r="P3855">
        <v>-7142.86</v>
      </c>
      <c r="R3855">
        <v>2220320900</v>
      </c>
      <c r="S3855">
        <v>161001000</v>
      </c>
      <c r="V3855" t="s">
        <v>191</v>
      </c>
      <c r="W3855" t="s">
        <v>195</v>
      </c>
      <c r="X3855" t="s">
        <v>135</v>
      </c>
      <c r="Y3855">
        <v>8</v>
      </c>
      <c r="Z3855">
        <v>8</v>
      </c>
      <c r="AA3855">
        <v>2021</v>
      </c>
      <c r="AB3855">
        <v>7142.86</v>
      </c>
      <c r="AC3855" t="s">
        <v>13</v>
      </c>
      <c r="AD3855" t="s">
        <v>12</v>
      </c>
      <c r="AE3855">
        <v>2021</v>
      </c>
      <c r="AF3855">
        <v>2021</v>
      </c>
      <c r="AU3855"/>
    </row>
    <row r="3856" spans="1:47" x14ac:dyDescent="0.35">
      <c r="A3856" t="s">
        <v>193</v>
      </c>
      <c r="B3856" t="s">
        <v>29</v>
      </c>
      <c r="C3856" t="s">
        <v>149</v>
      </c>
      <c r="D3856" t="s">
        <v>159</v>
      </c>
      <c r="E3856" t="s">
        <v>162</v>
      </c>
      <c r="G3856" t="s">
        <v>1</v>
      </c>
      <c r="K3856" t="s">
        <v>185</v>
      </c>
      <c r="L3856" t="s">
        <v>122</v>
      </c>
      <c r="M3856" s="14">
        <v>44420</v>
      </c>
      <c r="N3856" s="14">
        <v>44420</v>
      </c>
      <c r="O3856">
        <v>0</v>
      </c>
      <c r="P3856">
        <v>23.81</v>
      </c>
      <c r="R3856">
        <v>2110700000</v>
      </c>
      <c r="S3856">
        <v>161900000</v>
      </c>
      <c r="V3856" t="s">
        <v>193</v>
      </c>
      <c r="W3856" t="s">
        <v>199</v>
      </c>
      <c r="X3856" t="s">
        <v>161</v>
      </c>
      <c r="Y3856">
        <v>8</v>
      </c>
      <c r="Z3856">
        <v>8</v>
      </c>
      <c r="AA3856">
        <v>2021</v>
      </c>
      <c r="AB3856">
        <v>23.81</v>
      </c>
      <c r="AC3856" t="s">
        <v>13</v>
      </c>
      <c r="AD3856" t="s">
        <v>72</v>
      </c>
      <c r="AE3856">
        <v>2021</v>
      </c>
      <c r="AF3856">
        <v>2021</v>
      </c>
      <c r="AU3856"/>
    </row>
    <row r="3857" spans="1:47" x14ac:dyDescent="0.35">
      <c r="A3857" t="s">
        <v>138</v>
      </c>
      <c r="B3857" t="s">
        <v>44</v>
      </c>
      <c r="C3857" t="s">
        <v>149</v>
      </c>
      <c r="D3857" t="s">
        <v>150</v>
      </c>
      <c r="E3857" t="s">
        <v>121</v>
      </c>
      <c r="G3857" t="s">
        <v>1</v>
      </c>
      <c r="H3857" t="s">
        <v>206</v>
      </c>
      <c r="K3857" t="s">
        <v>185</v>
      </c>
      <c r="L3857" t="s">
        <v>122</v>
      </c>
      <c r="M3857" s="14">
        <v>44420</v>
      </c>
      <c r="N3857" s="14">
        <v>44420</v>
      </c>
      <c r="O3857">
        <v>-90000000</v>
      </c>
      <c r="P3857">
        <v>-2142857.14</v>
      </c>
      <c r="R3857">
        <v>2220200000</v>
      </c>
      <c r="S3857">
        <v>161001000</v>
      </c>
      <c r="V3857" t="s">
        <v>138</v>
      </c>
      <c r="W3857" t="s">
        <v>195</v>
      </c>
      <c r="X3857" t="s">
        <v>139</v>
      </c>
      <c r="Y3857">
        <v>8</v>
      </c>
      <c r="Z3857">
        <v>8</v>
      </c>
      <c r="AA3857">
        <v>2021</v>
      </c>
      <c r="AB3857">
        <v>2142857.14</v>
      </c>
      <c r="AC3857" t="s">
        <v>13</v>
      </c>
      <c r="AD3857" t="s">
        <v>12</v>
      </c>
      <c r="AE3857">
        <v>2021</v>
      </c>
      <c r="AF3857">
        <v>2021</v>
      </c>
      <c r="AU3857"/>
    </row>
    <row r="3858" spans="1:47" x14ac:dyDescent="0.35">
      <c r="A3858" t="s">
        <v>193</v>
      </c>
      <c r="B3858" t="s">
        <v>29</v>
      </c>
      <c r="C3858" t="s">
        <v>149</v>
      </c>
      <c r="D3858" t="s">
        <v>159</v>
      </c>
      <c r="E3858" t="s">
        <v>162</v>
      </c>
      <c r="G3858" t="s">
        <v>1</v>
      </c>
      <c r="K3858" t="s">
        <v>185</v>
      </c>
      <c r="L3858" t="s">
        <v>122</v>
      </c>
      <c r="M3858" s="14">
        <v>44420</v>
      </c>
      <c r="N3858" s="14">
        <v>44420</v>
      </c>
      <c r="O3858">
        <v>0</v>
      </c>
      <c r="P3858">
        <v>219.05</v>
      </c>
      <c r="R3858">
        <v>2110700000</v>
      </c>
      <c r="S3858">
        <v>161900000</v>
      </c>
      <c r="V3858" t="s">
        <v>193</v>
      </c>
      <c r="W3858" t="s">
        <v>199</v>
      </c>
      <c r="X3858" t="s">
        <v>161</v>
      </c>
      <c r="Y3858">
        <v>8</v>
      </c>
      <c r="Z3858">
        <v>8</v>
      </c>
      <c r="AA3858">
        <v>2021</v>
      </c>
      <c r="AB3858">
        <v>219.05</v>
      </c>
      <c r="AC3858" t="s">
        <v>13</v>
      </c>
      <c r="AD3858" t="s">
        <v>72</v>
      </c>
      <c r="AE3858">
        <v>2021</v>
      </c>
      <c r="AF3858">
        <v>2021</v>
      </c>
      <c r="AU3858"/>
    </row>
    <row r="3859" spans="1:47" x14ac:dyDescent="0.35">
      <c r="A3859" t="s">
        <v>160</v>
      </c>
      <c r="B3859" t="s">
        <v>35</v>
      </c>
      <c r="C3859" t="s">
        <v>149</v>
      </c>
      <c r="D3859" t="s">
        <v>159</v>
      </c>
      <c r="E3859" t="s">
        <v>162</v>
      </c>
      <c r="G3859" t="s">
        <v>1</v>
      </c>
      <c r="K3859" t="s">
        <v>185</v>
      </c>
      <c r="L3859" t="s">
        <v>122</v>
      </c>
      <c r="M3859" s="14">
        <v>44420</v>
      </c>
      <c r="N3859" s="14">
        <v>44420</v>
      </c>
      <c r="O3859">
        <v>21661.200000000001</v>
      </c>
      <c r="P3859">
        <v>515.74</v>
      </c>
      <c r="R3859">
        <v>2110672000</v>
      </c>
      <c r="S3859">
        <v>162700000</v>
      </c>
      <c r="V3859" t="s">
        <v>160</v>
      </c>
      <c r="W3859" t="s">
        <v>200</v>
      </c>
      <c r="X3859" t="s">
        <v>161</v>
      </c>
      <c r="Y3859">
        <v>8</v>
      </c>
      <c r="Z3859">
        <v>8</v>
      </c>
      <c r="AA3859">
        <v>2021</v>
      </c>
      <c r="AB3859">
        <v>515.74</v>
      </c>
      <c r="AC3859" t="s">
        <v>13</v>
      </c>
      <c r="AD3859" t="s">
        <v>72</v>
      </c>
      <c r="AE3859">
        <v>2021</v>
      </c>
      <c r="AF3859">
        <v>2021</v>
      </c>
      <c r="AU3859"/>
    </row>
    <row r="3860" spans="1:47" x14ac:dyDescent="0.35">
      <c r="A3860" t="s">
        <v>160</v>
      </c>
      <c r="B3860" t="s">
        <v>35</v>
      </c>
      <c r="C3860" t="s">
        <v>149</v>
      </c>
      <c r="D3860" t="s">
        <v>159</v>
      </c>
      <c r="E3860" t="s">
        <v>162</v>
      </c>
      <c r="G3860" t="s">
        <v>1</v>
      </c>
      <c r="K3860" t="s">
        <v>185</v>
      </c>
      <c r="L3860" t="s">
        <v>122</v>
      </c>
      <c r="M3860" s="14">
        <v>44420</v>
      </c>
      <c r="N3860" s="14">
        <v>44420</v>
      </c>
      <c r="O3860">
        <v>39274.480000000003</v>
      </c>
      <c r="P3860">
        <v>935.11</v>
      </c>
      <c r="R3860">
        <v>2110672000</v>
      </c>
      <c r="S3860">
        <v>161020000</v>
      </c>
      <c r="V3860" t="s">
        <v>160</v>
      </c>
      <c r="W3860" t="s">
        <v>194</v>
      </c>
      <c r="X3860" t="s">
        <v>161</v>
      </c>
      <c r="Y3860">
        <v>8</v>
      </c>
      <c r="Z3860">
        <v>8</v>
      </c>
      <c r="AA3860">
        <v>2021</v>
      </c>
      <c r="AB3860">
        <v>935.11</v>
      </c>
      <c r="AC3860" t="s">
        <v>13</v>
      </c>
      <c r="AD3860" t="s">
        <v>72</v>
      </c>
      <c r="AE3860">
        <v>2021</v>
      </c>
      <c r="AF3860">
        <v>2021</v>
      </c>
      <c r="AU3860"/>
    </row>
    <row r="3861" spans="1:47" x14ac:dyDescent="0.35">
      <c r="A3861" t="s">
        <v>160</v>
      </c>
      <c r="B3861" t="s">
        <v>26</v>
      </c>
      <c r="C3861" t="s">
        <v>149</v>
      </c>
      <c r="D3861" t="s">
        <v>159</v>
      </c>
      <c r="E3861" t="s">
        <v>162</v>
      </c>
      <c r="G3861" t="s">
        <v>1</v>
      </c>
      <c r="K3861" t="s">
        <v>185</v>
      </c>
      <c r="L3861" t="s">
        <v>122</v>
      </c>
      <c r="M3861" s="14">
        <v>44420</v>
      </c>
      <c r="N3861" s="14">
        <v>44420</v>
      </c>
      <c r="O3861">
        <v>19588.8</v>
      </c>
      <c r="P3861">
        <v>466.4</v>
      </c>
      <c r="R3861">
        <v>2110672000</v>
      </c>
      <c r="S3861">
        <v>162700000</v>
      </c>
      <c r="V3861" t="s">
        <v>160</v>
      </c>
      <c r="W3861" t="s">
        <v>200</v>
      </c>
      <c r="X3861" t="s">
        <v>161</v>
      </c>
      <c r="Y3861">
        <v>8</v>
      </c>
      <c r="Z3861">
        <v>8</v>
      </c>
      <c r="AA3861">
        <v>2021</v>
      </c>
      <c r="AB3861">
        <v>466.4</v>
      </c>
      <c r="AC3861" t="s">
        <v>13</v>
      </c>
      <c r="AD3861" t="s">
        <v>72</v>
      </c>
      <c r="AE3861">
        <v>2021</v>
      </c>
      <c r="AF3861">
        <v>2021</v>
      </c>
      <c r="AU3861"/>
    </row>
    <row r="3862" spans="1:47" x14ac:dyDescent="0.35">
      <c r="A3862" t="s">
        <v>160</v>
      </c>
      <c r="B3862" t="s">
        <v>28</v>
      </c>
      <c r="C3862" t="s">
        <v>149</v>
      </c>
      <c r="D3862" t="s">
        <v>159</v>
      </c>
      <c r="E3862" t="s">
        <v>162</v>
      </c>
      <c r="G3862" t="s">
        <v>1</v>
      </c>
      <c r="K3862" t="s">
        <v>185</v>
      </c>
      <c r="L3862" t="s">
        <v>122</v>
      </c>
      <c r="M3862" s="14">
        <v>44420</v>
      </c>
      <c r="N3862" s="14">
        <v>44420</v>
      </c>
      <c r="O3862">
        <v>2068.8000000000002</v>
      </c>
      <c r="P3862">
        <v>49.26</v>
      </c>
      <c r="R3862">
        <v>2110672000</v>
      </c>
      <c r="S3862">
        <v>161800000</v>
      </c>
      <c r="V3862" t="s">
        <v>160</v>
      </c>
      <c r="W3862" t="s">
        <v>197</v>
      </c>
      <c r="X3862" t="s">
        <v>161</v>
      </c>
      <c r="Y3862">
        <v>8</v>
      </c>
      <c r="Z3862">
        <v>8</v>
      </c>
      <c r="AA3862">
        <v>2021</v>
      </c>
      <c r="AB3862">
        <v>49.26</v>
      </c>
      <c r="AC3862" t="s">
        <v>13</v>
      </c>
      <c r="AD3862" t="s">
        <v>72</v>
      </c>
      <c r="AE3862">
        <v>2021</v>
      </c>
      <c r="AF3862">
        <v>2021</v>
      </c>
      <c r="AU3862"/>
    </row>
    <row r="3863" spans="1:47" x14ac:dyDescent="0.35">
      <c r="A3863" t="s">
        <v>160</v>
      </c>
      <c r="B3863" t="s">
        <v>25</v>
      </c>
      <c r="C3863" t="s">
        <v>149</v>
      </c>
      <c r="D3863" t="s">
        <v>159</v>
      </c>
      <c r="E3863" t="s">
        <v>162</v>
      </c>
      <c r="G3863" t="s">
        <v>1</v>
      </c>
      <c r="K3863" t="s">
        <v>185</v>
      </c>
      <c r="L3863" t="s">
        <v>122</v>
      </c>
      <c r="M3863" s="14">
        <v>44421</v>
      </c>
      <c r="N3863" s="14">
        <v>44421</v>
      </c>
      <c r="O3863">
        <v>5000</v>
      </c>
      <c r="P3863">
        <v>84.96</v>
      </c>
      <c r="R3863">
        <v>2110672000</v>
      </c>
      <c r="S3863">
        <v>161600000</v>
      </c>
      <c r="V3863" t="s">
        <v>160</v>
      </c>
      <c r="W3863" t="s">
        <v>198</v>
      </c>
      <c r="X3863" t="s">
        <v>161</v>
      </c>
      <c r="Y3863">
        <v>8</v>
      </c>
      <c r="Z3863">
        <v>8</v>
      </c>
      <c r="AA3863">
        <v>2021</v>
      </c>
      <c r="AB3863">
        <v>84.96</v>
      </c>
      <c r="AC3863" t="s">
        <v>13</v>
      </c>
      <c r="AD3863" t="s">
        <v>72</v>
      </c>
      <c r="AE3863">
        <v>2021</v>
      </c>
      <c r="AF3863">
        <v>2021</v>
      </c>
      <c r="AU3863"/>
    </row>
    <row r="3864" spans="1:47" x14ac:dyDescent="0.35">
      <c r="A3864" t="s">
        <v>133</v>
      </c>
      <c r="B3864" t="s">
        <v>43</v>
      </c>
      <c r="C3864" t="s">
        <v>149</v>
      </c>
      <c r="D3864" t="s">
        <v>150</v>
      </c>
      <c r="E3864" t="s">
        <v>121</v>
      </c>
      <c r="G3864" t="s">
        <v>1</v>
      </c>
      <c r="H3864" t="s">
        <v>206</v>
      </c>
      <c r="K3864" t="s">
        <v>185</v>
      </c>
      <c r="L3864" t="s">
        <v>122</v>
      </c>
      <c r="M3864" s="14">
        <v>44421</v>
      </c>
      <c r="N3864" s="14">
        <v>44421</v>
      </c>
      <c r="O3864">
        <v>-650000</v>
      </c>
      <c r="P3864">
        <v>-15571.72</v>
      </c>
      <c r="R3864">
        <v>2220130000</v>
      </c>
      <c r="S3864">
        <v>161001000</v>
      </c>
      <c r="V3864" t="s">
        <v>133</v>
      </c>
      <c r="W3864" t="s">
        <v>195</v>
      </c>
      <c r="X3864" t="s">
        <v>134</v>
      </c>
      <c r="Y3864">
        <v>8</v>
      </c>
      <c r="Z3864">
        <v>8</v>
      </c>
      <c r="AA3864">
        <v>2021</v>
      </c>
      <c r="AB3864">
        <v>15571.72</v>
      </c>
      <c r="AC3864" t="s">
        <v>13</v>
      </c>
      <c r="AD3864" t="s">
        <v>251</v>
      </c>
      <c r="AE3864">
        <v>2021</v>
      </c>
      <c r="AF3864">
        <v>2021</v>
      </c>
      <c r="AU3864"/>
    </row>
    <row r="3865" spans="1:47" x14ac:dyDescent="0.35">
      <c r="A3865" t="s">
        <v>160</v>
      </c>
      <c r="B3865" t="s">
        <v>25</v>
      </c>
      <c r="C3865" t="s">
        <v>149</v>
      </c>
      <c r="D3865" t="s">
        <v>159</v>
      </c>
      <c r="E3865" t="s">
        <v>162</v>
      </c>
      <c r="G3865" t="s">
        <v>1</v>
      </c>
      <c r="K3865" t="s">
        <v>185</v>
      </c>
      <c r="L3865" t="s">
        <v>122</v>
      </c>
      <c r="M3865" s="14">
        <v>44421</v>
      </c>
      <c r="N3865" s="14">
        <v>44421</v>
      </c>
      <c r="O3865">
        <v>6500</v>
      </c>
      <c r="P3865">
        <v>124.36</v>
      </c>
      <c r="R3865">
        <v>2110672000</v>
      </c>
      <c r="S3865">
        <v>161300000</v>
      </c>
      <c r="V3865" t="s">
        <v>160</v>
      </c>
      <c r="W3865" t="s">
        <v>192</v>
      </c>
      <c r="X3865" t="s">
        <v>161</v>
      </c>
      <c r="Y3865">
        <v>8</v>
      </c>
      <c r="Z3865">
        <v>8</v>
      </c>
      <c r="AA3865">
        <v>2021</v>
      </c>
      <c r="AB3865">
        <v>124.36</v>
      </c>
      <c r="AC3865" t="s">
        <v>13</v>
      </c>
      <c r="AD3865" t="s">
        <v>72</v>
      </c>
      <c r="AE3865">
        <v>2021</v>
      </c>
      <c r="AF3865">
        <v>2021</v>
      </c>
      <c r="AU3865"/>
    </row>
    <row r="3866" spans="1:47" x14ac:dyDescent="0.35">
      <c r="A3866" t="s">
        <v>133</v>
      </c>
      <c r="B3866" t="s">
        <v>41</v>
      </c>
      <c r="C3866" t="s">
        <v>149</v>
      </c>
      <c r="D3866" t="s">
        <v>150</v>
      </c>
      <c r="E3866" t="s">
        <v>121</v>
      </c>
      <c r="G3866" t="s">
        <v>1</v>
      </c>
      <c r="H3866" t="s">
        <v>206</v>
      </c>
      <c r="K3866" t="s">
        <v>185</v>
      </c>
      <c r="L3866" t="s">
        <v>122</v>
      </c>
      <c r="M3866" s="14">
        <v>44421</v>
      </c>
      <c r="N3866" s="14">
        <v>44421</v>
      </c>
      <c r="O3866">
        <v>-138000000</v>
      </c>
      <c r="P3866">
        <v>-3283744.69</v>
      </c>
      <c r="R3866">
        <v>2220110000</v>
      </c>
      <c r="S3866">
        <v>161001000</v>
      </c>
      <c r="V3866" t="s">
        <v>133</v>
      </c>
      <c r="W3866" t="s">
        <v>195</v>
      </c>
      <c r="X3866" t="s">
        <v>134</v>
      </c>
      <c r="Y3866">
        <v>8</v>
      </c>
      <c r="Z3866">
        <v>8</v>
      </c>
      <c r="AA3866">
        <v>2021</v>
      </c>
      <c r="AB3866">
        <v>3283744.69</v>
      </c>
      <c r="AC3866" t="s">
        <v>13</v>
      </c>
      <c r="AD3866" t="s">
        <v>251</v>
      </c>
      <c r="AE3866">
        <v>2021</v>
      </c>
      <c r="AF3866">
        <v>2021</v>
      </c>
      <c r="AU3866"/>
    </row>
    <row r="3867" spans="1:47" x14ac:dyDescent="0.35">
      <c r="A3867" t="s">
        <v>138</v>
      </c>
      <c r="B3867" t="s">
        <v>65</v>
      </c>
      <c r="C3867" t="s">
        <v>149</v>
      </c>
      <c r="D3867" t="s">
        <v>150</v>
      </c>
      <c r="E3867" t="s">
        <v>121</v>
      </c>
      <c r="G3867" t="s">
        <v>1</v>
      </c>
      <c r="H3867" t="s">
        <v>206</v>
      </c>
      <c r="K3867" t="s">
        <v>185</v>
      </c>
      <c r="L3867" t="s">
        <v>122</v>
      </c>
      <c r="M3867" s="14">
        <v>44421</v>
      </c>
      <c r="N3867" s="14">
        <v>44421</v>
      </c>
      <c r="O3867">
        <v>-2600</v>
      </c>
      <c r="P3867">
        <v>-61.9</v>
      </c>
      <c r="R3867">
        <v>2220200000</v>
      </c>
      <c r="S3867">
        <v>161400000</v>
      </c>
      <c r="V3867" t="s">
        <v>138</v>
      </c>
      <c r="W3867" t="s">
        <v>211</v>
      </c>
      <c r="X3867" t="s">
        <v>139</v>
      </c>
      <c r="Y3867">
        <v>8</v>
      </c>
      <c r="Z3867">
        <v>8</v>
      </c>
      <c r="AA3867">
        <v>2021</v>
      </c>
      <c r="AB3867">
        <v>61.9</v>
      </c>
      <c r="AC3867" t="s">
        <v>13</v>
      </c>
      <c r="AD3867" t="s">
        <v>12</v>
      </c>
      <c r="AE3867">
        <v>2021</v>
      </c>
      <c r="AF3867">
        <v>2021</v>
      </c>
      <c r="AU3867"/>
    </row>
    <row r="3868" spans="1:47" x14ac:dyDescent="0.35">
      <c r="A3868" t="s">
        <v>160</v>
      </c>
      <c r="B3868" t="s">
        <v>25</v>
      </c>
      <c r="C3868" t="s">
        <v>149</v>
      </c>
      <c r="D3868" t="s">
        <v>159</v>
      </c>
      <c r="E3868" t="s">
        <v>162</v>
      </c>
      <c r="G3868" t="s">
        <v>1</v>
      </c>
      <c r="K3868" t="s">
        <v>185</v>
      </c>
      <c r="L3868" t="s">
        <v>122</v>
      </c>
      <c r="M3868" s="14">
        <v>44421</v>
      </c>
      <c r="N3868" s="14">
        <v>44421</v>
      </c>
      <c r="O3868">
        <v>30000</v>
      </c>
      <c r="P3868">
        <v>610.54999999999995</v>
      </c>
      <c r="R3868">
        <v>2110672000</v>
      </c>
      <c r="S3868">
        <v>161300000</v>
      </c>
      <c r="V3868" t="s">
        <v>160</v>
      </c>
      <c r="W3868" t="s">
        <v>192</v>
      </c>
      <c r="X3868" t="s">
        <v>161</v>
      </c>
      <c r="Y3868">
        <v>8</v>
      </c>
      <c r="Z3868">
        <v>8</v>
      </c>
      <c r="AA3868">
        <v>2021</v>
      </c>
      <c r="AB3868">
        <v>610.54999999999995</v>
      </c>
      <c r="AC3868" t="s">
        <v>13</v>
      </c>
      <c r="AD3868" t="s">
        <v>72</v>
      </c>
      <c r="AE3868">
        <v>2021</v>
      </c>
      <c r="AF3868">
        <v>2021</v>
      </c>
      <c r="AU3868"/>
    </row>
    <row r="3869" spans="1:47" x14ac:dyDescent="0.35">
      <c r="A3869" t="s">
        <v>133</v>
      </c>
      <c r="B3869" t="s">
        <v>42</v>
      </c>
      <c r="C3869" t="s">
        <v>149</v>
      </c>
      <c r="D3869" t="s">
        <v>150</v>
      </c>
      <c r="E3869" t="s">
        <v>121</v>
      </c>
      <c r="G3869" t="s">
        <v>1</v>
      </c>
      <c r="H3869" t="s">
        <v>206</v>
      </c>
      <c r="K3869" t="s">
        <v>185</v>
      </c>
      <c r="L3869" t="s">
        <v>122</v>
      </c>
      <c r="M3869" s="14">
        <v>44421</v>
      </c>
      <c r="N3869" s="14">
        <v>44421</v>
      </c>
      <c r="O3869">
        <v>-250000</v>
      </c>
      <c r="P3869">
        <v>-29753.93</v>
      </c>
      <c r="R3869">
        <v>2220120000</v>
      </c>
      <c r="S3869">
        <v>161001000</v>
      </c>
      <c r="V3869" t="s">
        <v>133</v>
      </c>
      <c r="W3869" t="s">
        <v>195</v>
      </c>
      <c r="X3869" t="s">
        <v>134</v>
      </c>
      <c r="Y3869">
        <v>8</v>
      </c>
      <c r="Z3869">
        <v>8</v>
      </c>
      <c r="AA3869">
        <v>2021</v>
      </c>
      <c r="AB3869">
        <v>29753.93</v>
      </c>
      <c r="AC3869" t="s">
        <v>13</v>
      </c>
      <c r="AD3869" t="s">
        <v>251</v>
      </c>
      <c r="AE3869">
        <v>2021</v>
      </c>
      <c r="AF3869">
        <v>2021</v>
      </c>
      <c r="AU3869"/>
    </row>
    <row r="3870" spans="1:47" x14ac:dyDescent="0.35">
      <c r="A3870" t="s">
        <v>138</v>
      </c>
      <c r="C3870" t="s">
        <v>149</v>
      </c>
      <c r="D3870" t="s">
        <v>150</v>
      </c>
      <c r="E3870" t="s">
        <v>121</v>
      </c>
      <c r="K3870" t="s">
        <v>185</v>
      </c>
      <c r="L3870" t="s">
        <v>122</v>
      </c>
      <c r="M3870" s="14">
        <v>44421</v>
      </c>
      <c r="N3870" s="14">
        <v>44421</v>
      </c>
      <c r="O3870">
        <v>0</v>
      </c>
      <c r="P3870">
        <v>47619.05</v>
      </c>
      <c r="R3870">
        <v>2220200000</v>
      </c>
      <c r="S3870">
        <v>161002000</v>
      </c>
      <c r="V3870" t="s">
        <v>138</v>
      </c>
      <c r="W3870" t="s">
        <v>202</v>
      </c>
      <c r="X3870" t="s">
        <v>139</v>
      </c>
      <c r="Y3870">
        <v>8</v>
      </c>
      <c r="Z3870">
        <v>8</v>
      </c>
      <c r="AA3870">
        <v>2021</v>
      </c>
      <c r="AB3870">
        <v>-47619.05</v>
      </c>
      <c r="AC3870" t="s">
        <v>13</v>
      </c>
      <c r="AD3870" t="s">
        <v>72</v>
      </c>
      <c r="AE3870">
        <v>2021</v>
      </c>
      <c r="AF3870">
        <v>2021</v>
      </c>
      <c r="AU3870"/>
    </row>
    <row r="3871" spans="1:47" x14ac:dyDescent="0.35">
      <c r="A3871" t="s">
        <v>193</v>
      </c>
      <c r="B3871" t="s">
        <v>29</v>
      </c>
      <c r="C3871" t="s">
        <v>149</v>
      </c>
      <c r="D3871" t="s">
        <v>159</v>
      </c>
      <c r="E3871" t="s">
        <v>162</v>
      </c>
      <c r="G3871" t="s">
        <v>1</v>
      </c>
      <c r="K3871" t="s">
        <v>185</v>
      </c>
      <c r="L3871" t="s">
        <v>122</v>
      </c>
      <c r="M3871" s="14">
        <v>44421</v>
      </c>
      <c r="N3871" s="14">
        <v>44421</v>
      </c>
      <c r="O3871">
        <v>0</v>
      </c>
      <c r="P3871">
        <v>476.19</v>
      </c>
      <c r="R3871">
        <v>2110700000</v>
      </c>
      <c r="S3871">
        <v>161800000</v>
      </c>
      <c r="V3871" t="s">
        <v>193</v>
      </c>
      <c r="W3871" t="s">
        <v>197</v>
      </c>
      <c r="X3871" t="s">
        <v>161</v>
      </c>
      <c r="Y3871">
        <v>8</v>
      </c>
      <c r="Z3871">
        <v>8</v>
      </c>
      <c r="AA3871">
        <v>2021</v>
      </c>
      <c r="AB3871">
        <v>476.19</v>
      </c>
      <c r="AC3871" t="s">
        <v>13</v>
      </c>
      <c r="AD3871" t="s">
        <v>72</v>
      </c>
      <c r="AE3871">
        <v>2021</v>
      </c>
      <c r="AF3871">
        <v>2021</v>
      </c>
      <c r="AU3871"/>
    </row>
    <row r="3872" spans="1:47" x14ac:dyDescent="0.35">
      <c r="A3872" t="s">
        <v>193</v>
      </c>
      <c r="B3872" t="s">
        <v>29</v>
      </c>
      <c r="C3872" t="s">
        <v>149</v>
      </c>
      <c r="D3872" t="s">
        <v>159</v>
      </c>
      <c r="E3872" t="s">
        <v>162</v>
      </c>
      <c r="G3872" t="s">
        <v>1</v>
      </c>
      <c r="K3872" t="s">
        <v>185</v>
      </c>
      <c r="L3872" t="s">
        <v>122</v>
      </c>
      <c r="M3872" s="14">
        <v>44421</v>
      </c>
      <c r="N3872" s="14">
        <v>44421</v>
      </c>
      <c r="O3872">
        <v>0</v>
      </c>
      <c r="P3872">
        <v>714.29</v>
      </c>
      <c r="R3872">
        <v>2110700000</v>
      </c>
      <c r="S3872">
        <v>161900000</v>
      </c>
      <c r="V3872" t="s">
        <v>193</v>
      </c>
      <c r="W3872" t="s">
        <v>199</v>
      </c>
      <c r="X3872" t="s">
        <v>161</v>
      </c>
      <c r="Y3872">
        <v>8</v>
      </c>
      <c r="Z3872">
        <v>8</v>
      </c>
      <c r="AA3872">
        <v>2021</v>
      </c>
      <c r="AB3872">
        <v>714.29</v>
      </c>
      <c r="AC3872" t="s">
        <v>13</v>
      </c>
      <c r="AD3872" t="s">
        <v>72</v>
      </c>
      <c r="AE3872">
        <v>2021</v>
      </c>
      <c r="AF3872">
        <v>2021</v>
      </c>
      <c r="AU3872"/>
    </row>
    <row r="3873" spans="1:47" x14ac:dyDescent="0.35">
      <c r="A3873" t="s">
        <v>193</v>
      </c>
      <c r="B3873" t="s">
        <v>29</v>
      </c>
      <c r="C3873" t="s">
        <v>149</v>
      </c>
      <c r="D3873" t="s">
        <v>159</v>
      </c>
      <c r="E3873" t="s">
        <v>162</v>
      </c>
      <c r="G3873" t="s">
        <v>1</v>
      </c>
      <c r="K3873" t="s">
        <v>185</v>
      </c>
      <c r="L3873" t="s">
        <v>122</v>
      </c>
      <c r="M3873" s="14">
        <v>44421</v>
      </c>
      <c r="N3873" s="14">
        <v>44421</v>
      </c>
      <c r="O3873">
        <v>0</v>
      </c>
      <c r="P3873">
        <v>71.430000000000007</v>
      </c>
      <c r="R3873">
        <v>2110700000</v>
      </c>
      <c r="S3873">
        <v>161900000</v>
      </c>
      <c r="V3873" t="s">
        <v>193</v>
      </c>
      <c r="W3873" t="s">
        <v>199</v>
      </c>
      <c r="X3873" t="s">
        <v>161</v>
      </c>
      <c r="Y3873">
        <v>8</v>
      </c>
      <c r="Z3873">
        <v>8</v>
      </c>
      <c r="AA3873">
        <v>2021</v>
      </c>
      <c r="AB3873">
        <v>71.430000000000007</v>
      </c>
      <c r="AC3873" t="s">
        <v>13</v>
      </c>
      <c r="AD3873" t="s">
        <v>72</v>
      </c>
      <c r="AE3873">
        <v>2021</v>
      </c>
      <c r="AF3873">
        <v>2021</v>
      </c>
      <c r="AU3873"/>
    </row>
    <row r="3874" spans="1:47" x14ac:dyDescent="0.35">
      <c r="A3874" t="s">
        <v>138</v>
      </c>
      <c r="C3874" t="s">
        <v>149</v>
      </c>
      <c r="D3874" t="s">
        <v>150</v>
      </c>
      <c r="E3874" t="s">
        <v>121</v>
      </c>
      <c r="G3874" t="s">
        <v>1</v>
      </c>
      <c r="J3874" t="s">
        <v>5</v>
      </c>
      <c r="K3874" t="s">
        <v>185</v>
      </c>
      <c r="L3874" t="s">
        <v>122</v>
      </c>
      <c r="M3874" s="14">
        <v>44421</v>
      </c>
      <c r="N3874" s="14">
        <v>44421</v>
      </c>
      <c r="O3874">
        <v>0</v>
      </c>
      <c r="P3874">
        <v>47619.05</v>
      </c>
      <c r="R3874">
        <v>2220200000</v>
      </c>
      <c r="S3874">
        <v>161002000</v>
      </c>
      <c r="V3874" t="s">
        <v>138</v>
      </c>
      <c r="W3874" t="s">
        <v>202</v>
      </c>
      <c r="X3874" t="s">
        <v>139</v>
      </c>
      <c r="Y3874">
        <v>8</v>
      </c>
      <c r="Z3874">
        <v>8</v>
      </c>
      <c r="AA3874">
        <v>2021</v>
      </c>
      <c r="AB3874">
        <v>-47619.05</v>
      </c>
      <c r="AC3874" t="s">
        <v>13</v>
      </c>
      <c r="AD3874" t="s">
        <v>72</v>
      </c>
      <c r="AE3874">
        <v>2021</v>
      </c>
      <c r="AF3874">
        <v>2021</v>
      </c>
      <c r="AU3874"/>
    </row>
    <row r="3875" spans="1:47" x14ac:dyDescent="0.35">
      <c r="A3875" t="s">
        <v>193</v>
      </c>
      <c r="B3875" t="s">
        <v>29</v>
      </c>
      <c r="C3875" t="s">
        <v>149</v>
      </c>
      <c r="D3875" t="s">
        <v>159</v>
      </c>
      <c r="E3875" t="s">
        <v>162</v>
      </c>
      <c r="G3875" t="s">
        <v>1</v>
      </c>
      <c r="K3875" t="s">
        <v>185</v>
      </c>
      <c r="L3875" t="s">
        <v>122</v>
      </c>
      <c r="M3875" s="14">
        <v>44421</v>
      </c>
      <c r="N3875" s="14">
        <v>44421</v>
      </c>
      <c r="O3875">
        <v>0</v>
      </c>
      <c r="P3875">
        <v>28.21</v>
      </c>
      <c r="R3875">
        <v>2110700000</v>
      </c>
      <c r="S3875">
        <v>161020000</v>
      </c>
      <c r="V3875" t="s">
        <v>193</v>
      </c>
      <c r="W3875" t="s">
        <v>194</v>
      </c>
      <c r="X3875" t="s">
        <v>161</v>
      </c>
      <c r="Y3875">
        <v>8</v>
      </c>
      <c r="Z3875">
        <v>8</v>
      </c>
      <c r="AA3875">
        <v>2021</v>
      </c>
      <c r="AB3875">
        <v>28.21</v>
      </c>
      <c r="AC3875" t="s">
        <v>13</v>
      </c>
      <c r="AD3875" t="s">
        <v>72</v>
      </c>
      <c r="AE3875">
        <v>2021</v>
      </c>
      <c r="AF3875">
        <v>2021</v>
      </c>
      <c r="AU3875"/>
    </row>
    <row r="3876" spans="1:47" x14ac:dyDescent="0.35">
      <c r="A3876" t="s">
        <v>193</v>
      </c>
      <c r="B3876" t="s">
        <v>29</v>
      </c>
      <c r="C3876" t="s">
        <v>149</v>
      </c>
      <c r="D3876" t="s">
        <v>159</v>
      </c>
      <c r="E3876" t="s">
        <v>162</v>
      </c>
      <c r="G3876" t="s">
        <v>1</v>
      </c>
      <c r="K3876" t="s">
        <v>185</v>
      </c>
      <c r="L3876" t="s">
        <v>122</v>
      </c>
      <c r="M3876" s="14">
        <v>44421</v>
      </c>
      <c r="N3876" s="14">
        <v>44421</v>
      </c>
      <c r="O3876">
        <v>0</v>
      </c>
      <c r="P3876">
        <v>61.9</v>
      </c>
      <c r="R3876">
        <v>2110700000</v>
      </c>
      <c r="S3876">
        <v>161900000</v>
      </c>
      <c r="V3876" t="s">
        <v>193</v>
      </c>
      <c r="W3876" t="s">
        <v>199</v>
      </c>
      <c r="X3876" t="s">
        <v>161</v>
      </c>
      <c r="Y3876">
        <v>8</v>
      </c>
      <c r="Z3876">
        <v>8</v>
      </c>
      <c r="AA3876">
        <v>2021</v>
      </c>
      <c r="AB3876">
        <v>61.9</v>
      </c>
      <c r="AC3876" t="s">
        <v>13</v>
      </c>
      <c r="AD3876" t="s">
        <v>72</v>
      </c>
      <c r="AE3876">
        <v>2021</v>
      </c>
      <c r="AF3876">
        <v>2021</v>
      </c>
      <c r="AU3876"/>
    </row>
    <row r="3877" spans="1:47" x14ac:dyDescent="0.35">
      <c r="A3877" t="s">
        <v>193</v>
      </c>
      <c r="B3877" t="s">
        <v>29</v>
      </c>
      <c r="C3877" t="s">
        <v>149</v>
      </c>
      <c r="D3877" t="s">
        <v>159</v>
      </c>
      <c r="E3877" t="s">
        <v>162</v>
      </c>
      <c r="G3877" t="s">
        <v>1</v>
      </c>
      <c r="K3877" t="s">
        <v>185</v>
      </c>
      <c r="L3877" t="s">
        <v>122</v>
      </c>
      <c r="M3877" s="14">
        <v>44421</v>
      </c>
      <c r="N3877" s="14">
        <v>44421</v>
      </c>
      <c r="O3877">
        <v>0</v>
      </c>
      <c r="P3877">
        <v>38.479999999999997</v>
      </c>
      <c r="R3877">
        <v>2110700000</v>
      </c>
      <c r="S3877">
        <v>161020000</v>
      </c>
      <c r="V3877" t="s">
        <v>193</v>
      </c>
      <c r="W3877" t="s">
        <v>194</v>
      </c>
      <c r="X3877" t="s">
        <v>161</v>
      </c>
      <c r="Y3877">
        <v>8</v>
      </c>
      <c r="Z3877">
        <v>8</v>
      </c>
      <c r="AA3877">
        <v>2021</v>
      </c>
      <c r="AB3877">
        <v>38.479999999999997</v>
      </c>
      <c r="AC3877" t="s">
        <v>13</v>
      </c>
      <c r="AD3877" t="s">
        <v>72</v>
      </c>
      <c r="AE3877">
        <v>2021</v>
      </c>
      <c r="AF3877">
        <v>2021</v>
      </c>
      <c r="AU3877"/>
    </row>
    <row r="3878" spans="1:47" x14ac:dyDescent="0.35">
      <c r="A3878" t="s">
        <v>188</v>
      </c>
      <c r="B3878" t="s">
        <v>31</v>
      </c>
      <c r="C3878" t="s">
        <v>149</v>
      </c>
      <c r="D3878" t="s">
        <v>159</v>
      </c>
      <c r="E3878" t="s">
        <v>162</v>
      </c>
      <c r="G3878" t="s">
        <v>1</v>
      </c>
      <c r="K3878" t="s">
        <v>185</v>
      </c>
      <c r="L3878" t="s">
        <v>122</v>
      </c>
      <c r="M3878" s="14">
        <v>44421</v>
      </c>
      <c r="N3878" s="14">
        <v>44421</v>
      </c>
      <c r="O3878">
        <v>0</v>
      </c>
      <c r="P3878">
        <v>0.24</v>
      </c>
      <c r="R3878">
        <v>2111070000</v>
      </c>
      <c r="S3878">
        <v>161900000</v>
      </c>
      <c r="V3878" t="s">
        <v>188</v>
      </c>
      <c r="W3878" t="s">
        <v>199</v>
      </c>
      <c r="X3878" t="s">
        <v>190</v>
      </c>
      <c r="Y3878">
        <v>8</v>
      </c>
      <c r="Z3878">
        <v>8</v>
      </c>
      <c r="AA3878">
        <v>2021</v>
      </c>
      <c r="AB3878">
        <v>0.24</v>
      </c>
      <c r="AC3878" t="s">
        <v>13</v>
      </c>
      <c r="AD3878" t="s">
        <v>72</v>
      </c>
      <c r="AE3878">
        <v>2021</v>
      </c>
      <c r="AF3878">
        <v>2021</v>
      </c>
      <c r="AU3878"/>
    </row>
    <row r="3879" spans="1:47" x14ac:dyDescent="0.35">
      <c r="A3879" t="s">
        <v>148</v>
      </c>
      <c r="C3879" t="s">
        <v>149</v>
      </c>
      <c r="D3879" t="s">
        <v>150</v>
      </c>
      <c r="E3879" t="s">
        <v>121</v>
      </c>
      <c r="I3879" t="s">
        <v>1</v>
      </c>
      <c r="J3879" t="s">
        <v>5</v>
      </c>
      <c r="K3879" t="s">
        <v>185</v>
      </c>
      <c r="L3879" t="s">
        <v>122</v>
      </c>
      <c r="M3879" s="14">
        <v>44412</v>
      </c>
      <c r="N3879" s="14">
        <v>44421</v>
      </c>
      <c r="P3879">
        <v>3214285.71</v>
      </c>
      <c r="X3879" t="s">
        <v>152</v>
      </c>
      <c r="Y3879">
        <v>8</v>
      </c>
      <c r="Z3879">
        <v>8</v>
      </c>
      <c r="AA3879">
        <v>2021</v>
      </c>
      <c r="AB3879">
        <v>0</v>
      </c>
      <c r="AC3879" t="s">
        <v>8</v>
      </c>
      <c r="AD3879" t="s">
        <v>8</v>
      </c>
      <c r="AE3879">
        <v>2021</v>
      </c>
      <c r="AF3879">
        <v>2021</v>
      </c>
      <c r="AU3879"/>
    </row>
    <row r="3880" spans="1:47" x14ac:dyDescent="0.35">
      <c r="A3880" t="s">
        <v>153</v>
      </c>
      <c r="C3880" t="s">
        <v>149</v>
      </c>
      <c r="D3880" t="s">
        <v>150</v>
      </c>
      <c r="E3880" t="s">
        <v>121</v>
      </c>
      <c r="J3880" t="s">
        <v>6</v>
      </c>
      <c r="K3880" t="s">
        <v>185</v>
      </c>
      <c r="L3880" t="s">
        <v>122</v>
      </c>
      <c r="M3880" s="14">
        <v>44410</v>
      </c>
      <c r="N3880" s="14">
        <v>44421</v>
      </c>
      <c r="P3880">
        <v>27618.19</v>
      </c>
      <c r="X3880" t="s">
        <v>154</v>
      </c>
      <c r="Y3880">
        <v>8</v>
      </c>
      <c r="Z3880">
        <v>8</v>
      </c>
      <c r="AA3880">
        <v>2021</v>
      </c>
      <c r="AB3880">
        <v>0</v>
      </c>
      <c r="AC3880" t="s">
        <v>8</v>
      </c>
      <c r="AD3880" t="s">
        <v>8</v>
      </c>
      <c r="AE3880">
        <v>2021</v>
      </c>
      <c r="AF3880">
        <v>2021</v>
      </c>
      <c r="AU3880"/>
    </row>
    <row r="3881" spans="1:47" x14ac:dyDescent="0.35">
      <c r="A3881" t="s">
        <v>170</v>
      </c>
      <c r="C3881" t="s">
        <v>149</v>
      </c>
      <c r="D3881" t="s">
        <v>150</v>
      </c>
      <c r="E3881" t="s">
        <v>121</v>
      </c>
      <c r="J3881" t="s">
        <v>5</v>
      </c>
      <c r="K3881" t="s">
        <v>185</v>
      </c>
      <c r="L3881" t="s">
        <v>122</v>
      </c>
      <c r="M3881" s="14">
        <v>44411</v>
      </c>
      <c r="N3881" s="14">
        <v>44421</v>
      </c>
      <c r="P3881">
        <v>12098.3</v>
      </c>
      <c r="X3881" t="s">
        <v>119</v>
      </c>
      <c r="Y3881">
        <v>8</v>
      </c>
      <c r="Z3881">
        <v>8</v>
      </c>
      <c r="AA3881">
        <v>2021</v>
      </c>
      <c r="AB3881">
        <v>0</v>
      </c>
      <c r="AC3881" t="s">
        <v>8</v>
      </c>
      <c r="AD3881" t="s">
        <v>8</v>
      </c>
      <c r="AE3881">
        <v>2021</v>
      </c>
      <c r="AF3881">
        <v>2021</v>
      </c>
      <c r="AU3881"/>
    </row>
    <row r="3882" spans="1:47" x14ac:dyDescent="0.35">
      <c r="A3882" t="s">
        <v>179</v>
      </c>
      <c r="C3882" t="s">
        <v>149</v>
      </c>
      <c r="D3882" t="s">
        <v>150</v>
      </c>
      <c r="E3882" t="s">
        <v>121</v>
      </c>
      <c r="J3882" t="s">
        <v>68</v>
      </c>
      <c r="K3882" t="s">
        <v>185</v>
      </c>
      <c r="L3882" t="s">
        <v>122</v>
      </c>
      <c r="M3882" s="14">
        <v>44409</v>
      </c>
      <c r="N3882" s="14">
        <v>44421</v>
      </c>
      <c r="P3882">
        <v>35623.760000000002</v>
      </c>
      <c r="X3882" t="s">
        <v>140</v>
      </c>
      <c r="Y3882">
        <v>8</v>
      </c>
      <c r="Z3882">
        <v>8</v>
      </c>
      <c r="AA3882">
        <v>2021</v>
      </c>
      <c r="AB3882">
        <v>0</v>
      </c>
      <c r="AC3882" t="s">
        <v>8</v>
      </c>
      <c r="AD3882" t="s">
        <v>8</v>
      </c>
      <c r="AE3882">
        <v>2021</v>
      </c>
      <c r="AF3882">
        <v>2021</v>
      </c>
      <c r="AU3882"/>
    </row>
    <row r="3883" spans="1:47" x14ac:dyDescent="0.35">
      <c r="A3883" t="s">
        <v>123</v>
      </c>
      <c r="C3883" t="s">
        <v>149</v>
      </c>
      <c r="D3883" t="s">
        <v>150</v>
      </c>
      <c r="E3883" t="s">
        <v>162</v>
      </c>
      <c r="K3883" t="s">
        <v>185</v>
      </c>
      <c r="L3883" t="s">
        <v>122</v>
      </c>
      <c r="M3883" s="14">
        <v>44421</v>
      </c>
      <c r="N3883" s="14">
        <v>44421</v>
      </c>
      <c r="P3883">
        <v>3289625.97</v>
      </c>
      <c r="X3883" t="s">
        <v>124</v>
      </c>
      <c r="Y3883">
        <v>8</v>
      </c>
      <c r="Z3883">
        <v>8</v>
      </c>
      <c r="AA3883">
        <v>2021</v>
      </c>
      <c r="AB3883">
        <v>0</v>
      </c>
      <c r="AC3883" t="s">
        <v>8</v>
      </c>
      <c r="AD3883" t="s">
        <v>8</v>
      </c>
      <c r="AE3883">
        <v>2021</v>
      </c>
      <c r="AF3883">
        <v>2021</v>
      </c>
      <c r="AU3883"/>
    </row>
    <row r="3884" spans="1:47" x14ac:dyDescent="0.35">
      <c r="A3884" t="s">
        <v>160</v>
      </c>
      <c r="B3884" t="s">
        <v>26</v>
      </c>
      <c r="C3884" t="s">
        <v>149</v>
      </c>
      <c r="D3884" t="s">
        <v>159</v>
      </c>
      <c r="E3884" t="s">
        <v>162</v>
      </c>
      <c r="G3884" t="s">
        <v>1</v>
      </c>
      <c r="K3884" t="s">
        <v>185</v>
      </c>
      <c r="L3884" t="s">
        <v>122</v>
      </c>
      <c r="M3884" s="14">
        <v>44421</v>
      </c>
      <c r="N3884" s="14">
        <v>44421</v>
      </c>
      <c r="O3884">
        <v>38650.68</v>
      </c>
      <c r="P3884">
        <v>920.25</v>
      </c>
      <c r="R3884">
        <v>2110672000</v>
      </c>
      <c r="S3884">
        <v>162600000</v>
      </c>
      <c r="V3884" t="s">
        <v>160</v>
      </c>
      <c r="W3884" t="s">
        <v>196</v>
      </c>
      <c r="X3884" t="s">
        <v>161</v>
      </c>
      <c r="Y3884">
        <v>8</v>
      </c>
      <c r="Z3884">
        <v>8</v>
      </c>
      <c r="AA3884">
        <v>2021</v>
      </c>
      <c r="AB3884">
        <v>920.25</v>
      </c>
      <c r="AC3884" t="s">
        <v>13</v>
      </c>
      <c r="AD3884" t="s">
        <v>72</v>
      </c>
      <c r="AE3884">
        <v>2021</v>
      </c>
      <c r="AF3884">
        <v>2021</v>
      </c>
      <c r="AU3884"/>
    </row>
    <row r="3885" spans="1:47" x14ac:dyDescent="0.35">
      <c r="A3885" t="s">
        <v>160</v>
      </c>
      <c r="B3885" t="s">
        <v>35</v>
      </c>
      <c r="C3885" t="s">
        <v>149</v>
      </c>
      <c r="D3885" t="s">
        <v>159</v>
      </c>
      <c r="E3885" t="s">
        <v>162</v>
      </c>
      <c r="G3885" t="s">
        <v>1</v>
      </c>
      <c r="K3885" t="s">
        <v>185</v>
      </c>
      <c r="L3885" t="s">
        <v>122</v>
      </c>
      <c r="M3885" s="14">
        <v>44421</v>
      </c>
      <c r="N3885" s="14">
        <v>44421</v>
      </c>
      <c r="O3885">
        <v>87131.77</v>
      </c>
      <c r="P3885">
        <v>2074.5700000000002</v>
      </c>
      <c r="R3885">
        <v>2110672000</v>
      </c>
      <c r="S3885">
        <v>161020000</v>
      </c>
      <c r="V3885" t="s">
        <v>160</v>
      </c>
      <c r="W3885" t="s">
        <v>194</v>
      </c>
      <c r="X3885" t="s">
        <v>161</v>
      </c>
      <c r="Y3885">
        <v>8</v>
      </c>
      <c r="Z3885">
        <v>8</v>
      </c>
      <c r="AA3885">
        <v>2021</v>
      </c>
      <c r="AB3885">
        <v>2074.5700000000002</v>
      </c>
      <c r="AC3885" t="s">
        <v>13</v>
      </c>
      <c r="AD3885" t="s">
        <v>72</v>
      </c>
      <c r="AE3885">
        <v>2021</v>
      </c>
      <c r="AF3885">
        <v>2021</v>
      </c>
      <c r="AU3885"/>
    </row>
    <row r="3886" spans="1:47" x14ac:dyDescent="0.35">
      <c r="A3886" t="s">
        <v>176</v>
      </c>
      <c r="B3886" t="s">
        <v>27</v>
      </c>
      <c r="C3886" t="s">
        <v>149</v>
      </c>
      <c r="D3886" t="s">
        <v>150</v>
      </c>
      <c r="E3886" t="s">
        <v>121</v>
      </c>
      <c r="G3886" t="s">
        <v>1</v>
      </c>
      <c r="H3886" t="s">
        <v>206</v>
      </c>
      <c r="K3886" t="s">
        <v>185</v>
      </c>
      <c r="L3886" t="s">
        <v>122</v>
      </c>
      <c r="M3886" s="14">
        <v>44421</v>
      </c>
      <c r="N3886" s="14">
        <v>44421</v>
      </c>
      <c r="O3886">
        <v>-6030</v>
      </c>
      <c r="P3886">
        <v>-143.57</v>
      </c>
      <c r="R3886">
        <v>2221517010</v>
      </c>
      <c r="S3886">
        <v>161300000</v>
      </c>
      <c r="V3886" t="s">
        <v>176</v>
      </c>
      <c r="W3886" t="s">
        <v>192</v>
      </c>
      <c r="X3886" t="s">
        <v>119</v>
      </c>
      <c r="Y3886">
        <v>8</v>
      </c>
      <c r="Z3886">
        <v>8</v>
      </c>
      <c r="AA3886">
        <v>2021</v>
      </c>
      <c r="AB3886">
        <v>143.57</v>
      </c>
      <c r="AC3886" t="s">
        <v>13</v>
      </c>
      <c r="AD3886" t="s">
        <v>12</v>
      </c>
      <c r="AE3886">
        <v>2021</v>
      </c>
      <c r="AF3886">
        <v>2021</v>
      </c>
      <c r="AU3886"/>
    </row>
    <row r="3887" spans="1:47" x14ac:dyDescent="0.35">
      <c r="A3887" t="s">
        <v>160</v>
      </c>
      <c r="B3887" t="s">
        <v>35</v>
      </c>
      <c r="C3887" t="s">
        <v>149</v>
      </c>
      <c r="D3887" t="s">
        <v>159</v>
      </c>
      <c r="E3887" t="s">
        <v>162</v>
      </c>
      <c r="G3887" t="s">
        <v>1</v>
      </c>
      <c r="K3887" t="s">
        <v>185</v>
      </c>
      <c r="L3887" t="s">
        <v>122</v>
      </c>
      <c r="M3887" s="14">
        <v>44421</v>
      </c>
      <c r="N3887" s="14">
        <v>44421</v>
      </c>
      <c r="O3887">
        <v>42000</v>
      </c>
      <c r="P3887">
        <v>1000</v>
      </c>
      <c r="R3887">
        <v>2110672000</v>
      </c>
      <c r="S3887">
        <v>161020000</v>
      </c>
      <c r="V3887" t="s">
        <v>160</v>
      </c>
      <c r="W3887" t="s">
        <v>194</v>
      </c>
      <c r="X3887" t="s">
        <v>161</v>
      </c>
      <c r="Y3887">
        <v>8</v>
      </c>
      <c r="Z3887">
        <v>8</v>
      </c>
      <c r="AA3887">
        <v>2021</v>
      </c>
      <c r="AB3887">
        <v>1000</v>
      </c>
      <c r="AC3887" t="s">
        <v>13</v>
      </c>
      <c r="AD3887" t="s">
        <v>72</v>
      </c>
      <c r="AE3887">
        <v>2021</v>
      </c>
      <c r="AF3887">
        <v>2021</v>
      </c>
      <c r="AU3887"/>
    </row>
    <row r="3888" spans="1:47" x14ac:dyDescent="0.35">
      <c r="A3888" t="s">
        <v>130</v>
      </c>
      <c r="B3888" t="s">
        <v>33</v>
      </c>
      <c r="C3888" t="s">
        <v>252</v>
      </c>
      <c r="D3888" t="s">
        <v>150</v>
      </c>
      <c r="E3888" t="s">
        <v>121</v>
      </c>
      <c r="G3888" t="s">
        <v>1</v>
      </c>
      <c r="H3888" t="s">
        <v>206</v>
      </c>
      <c r="K3888" t="s">
        <v>72</v>
      </c>
      <c r="L3888" t="s">
        <v>122</v>
      </c>
      <c r="M3888" s="14">
        <v>44421</v>
      </c>
      <c r="N3888" s="14">
        <v>44421</v>
      </c>
      <c r="O3888">
        <v>-1000</v>
      </c>
      <c r="P3888">
        <v>0</v>
      </c>
      <c r="R3888">
        <v>2221517160</v>
      </c>
      <c r="S3888">
        <v>161012000</v>
      </c>
      <c r="V3888" t="s">
        <v>130</v>
      </c>
      <c r="W3888" t="s">
        <v>213</v>
      </c>
      <c r="X3888" t="s">
        <v>119</v>
      </c>
      <c r="Y3888">
        <v>8</v>
      </c>
      <c r="Z3888">
        <v>8</v>
      </c>
      <c r="AA3888">
        <v>2021</v>
      </c>
      <c r="AB3888">
        <v>0</v>
      </c>
      <c r="AC3888" t="s">
        <v>13</v>
      </c>
      <c r="AD3888" t="s">
        <v>12</v>
      </c>
      <c r="AE3888">
        <v>2021</v>
      </c>
      <c r="AF3888">
        <v>2021</v>
      </c>
      <c r="AU3888"/>
    </row>
    <row r="3889" spans="1:47" x14ac:dyDescent="0.35">
      <c r="A3889" t="s">
        <v>160</v>
      </c>
      <c r="B3889" t="s">
        <v>35</v>
      </c>
      <c r="C3889" t="s">
        <v>149</v>
      </c>
      <c r="D3889" t="s">
        <v>159</v>
      </c>
      <c r="E3889" t="s">
        <v>162</v>
      </c>
      <c r="G3889" t="s">
        <v>1</v>
      </c>
      <c r="K3889" t="s">
        <v>185</v>
      </c>
      <c r="L3889" t="s">
        <v>122</v>
      </c>
      <c r="M3889" s="14">
        <v>44424</v>
      </c>
      <c r="N3889" s="14">
        <v>44424</v>
      </c>
      <c r="O3889">
        <v>1560</v>
      </c>
      <c r="P3889">
        <v>37.14</v>
      </c>
      <c r="R3889">
        <v>2110672000</v>
      </c>
      <c r="S3889">
        <v>162800000</v>
      </c>
      <c r="V3889" t="s">
        <v>160</v>
      </c>
      <c r="W3889" t="s">
        <v>204</v>
      </c>
      <c r="X3889" t="s">
        <v>161</v>
      </c>
      <c r="Y3889">
        <v>8</v>
      </c>
      <c r="Z3889">
        <v>8</v>
      </c>
      <c r="AA3889">
        <v>2021</v>
      </c>
      <c r="AB3889">
        <v>37.14</v>
      </c>
      <c r="AC3889" t="s">
        <v>13</v>
      </c>
      <c r="AD3889" t="s">
        <v>72</v>
      </c>
      <c r="AE3889">
        <v>2021</v>
      </c>
      <c r="AF3889">
        <v>2021</v>
      </c>
      <c r="AU3889"/>
    </row>
    <row r="3890" spans="1:47" x14ac:dyDescent="0.35">
      <c r="A3890" t="s">
        <v>160</v>
      </c>
      <c r="B3890" t="s">
        <v>25</v>
      </c>
      <c r="C3890" t="s">
        <v>149</v>
      </c>
      <c r="D3890" t="s">
        <v>159</v>
      </c>
      <c r="E3890" t="s">
        <v>162</v>
      </c>
      <c r="G3890" t="s">
        <v>1</v>
      </c>
      <c r="K3890" t="s">
        <v>185</v>
      </c>
      <c r="L3890" t="s">
        <v>122</v>
      </c>
      <c r="M3890" s="14">
        <v>44424</v>
      </c>
      <c r="N3890" s="14">
        <v>44424</v>
      </c>
      <c r="O3890">
        <v>7000</v>
      </c>
      <c r="P3890">
        <v>323.23</v>
      </c>
      <c r="R3890">
        <v>2110672000</v>
      </c>
      <c r="S3890">
        <v>161600000</v>
      </c>
      <c r="V3890" t="s">
        <v>160</v>
      </c>
      <c r="W3890" t="s">
        <v>198</v>
      </c>
      <c r="X3890" t="s">
        <v>161</v>
      </c>
      <c r="Y3890">
        <v>8</v>
      </c>
      <c r="Z3890">
        <v>8</v>
      </c>
      <c r="AA3890">
        <v>2021</v>
      </c>
      <c r="AB3890">
        <v>323.23</v>
      </c>
      <c r="AC3890" t="s">
        <v>13</v>
      </c>
      <c r="AD3890" t="s">
        <v>72</v>
      </c>
      <c r="AE3890">
        <v>2021</v>
      </c>
      <c r="AF3890">
        <v>2021</v>
      </c>
      <c r="AU3890"/>
    </row>
    <row r="3891" spans="1:47" x14ac:dyDescent="0.35">
      <c r="A3891" t="s">
        <v>160</v>
      </c>
      <c r="B3891" t="s">
        <v>26</v>
      </c>
      <c r="C3891" t="s">
        <v>149</v>
      </c>
      <c r="D3891" t="s">
        <v>159</v>
      </c>
      <c r="E3891" t="s">
        <v>162</v>
      </c>
      <c r="G3891" t="s">
        <v>1</v>
      </c>
      <c r="K3891" t="s">
        <v>185</v>
      </c>
      <c r="L3891" t="s">
        <v>122</v>
      </c>
      <c r="M3891" s="14">
        <v>44424</v>
      </c>
      <c r="N3891" s="14">
        <v>44424</v>
      </c>
      <c r="O3891">
        <v>6409315.9199999999</v>
      </c>
      <c r="P3891">
        <v>147647.04000000001</v>
      </c>
      <c r="R3891">
        <v>2110672000</v>
      </c>
      <c r="S3891">
        <v>162800000</v>
      </c>
      <c r="V3891" t="s">
        <v>160</v>
      </c>
      <c r="W3891" t="s">
        <v>204</v>
      </c>
      <c r="X3891" t="s">
        <v>161</v>
      </c>
      <c r="Y3891">
        <v>8</v>
      </c>
      <c r="Z3891">
        <v>8</v>
      </c>
      <c r="AA3891">
        <v>2021</v>
      </c>
      <c r="AB3891">
        <v>147647.04000000001</v>
      </c>
      <c r="AC3891" t="s">
        <v>13</v>
      </c>
      <c r="AD3891" t="s">
        <v>72</v>
      </c>
      <c r="AE3891">
        <v>2021</v>
      </c>
      <c r="AF3891">
        <v>2021</v>
      </c>
      <c r="AU3891"/>
    </row>
    <row r="3892" spans="1:47" x14ac:dyDescent="0.35">
      <c r="A3892" t="s">
        <v>193</v>
      </c>
      <c r="B3892" t="s">
        <v>29</v>
      </c>
      <c r="C3892" t="s">
        <v>149</v>
      </c>
      <c r="D3892" t="s">
        <v>159</v>
      </c>
      <c r="E3892" t="s">
        <v>162</v>
      </c>
      <c r="G3892" t="s">
        <v>1</v>
      </c>
      <c r="K3892" t="s">
        <v>185</v>
      </c>
      <c r="L3892" t="s">
        <v>122</v>
      </c>
      <c r="M3892" s="14">
        <v>44424</v>
      </c>
      <c r="N3892" s="14">
        <v>44424</v>
      </c>
      <c r="O3892">
        <v>0</v>
      </c>
      <c r="P3892">
        <v>155.94999999999999</v>
      </c>
      <c r="R3892">
        <v>2110700000</v>
      </c>
      <c r="S3892">
        <v>162300000</v>
      </c>
      <c r="V3892" t="s">
        <v>193</v>
      </c>
      <c r="W3892" t="s">
        <v>209</v>
      </c>
      <c r="X3892" t="s">
        <v>161</v>
      </c>
      <c r="Y3892">
        <v>8</v>
      </c>
      <c r="Z3892">
        <v>8</v>
      </c>
      <c r="AA3892">
        <v>2021</v>
      </c>
      <c r="AB3892">
        <v>155.94999999999999</v>
      </c>
      <c r="AC3892" t="s">
        <v>13</v>
      </c>
      <c r="AD3892" t="s">
        <v>72</v>
      </c>
      <c r="AE3892">
        <v>2021</v>
      </c>
      <c r="AF3892">
        <v>2021</v>
      </c>
      <c r="AU3892"/>
    </row>
    <row r="3893" spans="1:47" x14ac:dyDescent="0.35">
      <c r="A3893" t="s">
        <v>193</v>
      </c>
      <c r="B3893" t="s">
        <v>29</v>
      </c>
      <c r="C3893" t="s">
        <v>149</v>
      </c>
      <c r="D3893" t="s">
        <v>159</v>
      </c>
      <c r="E3893" t="s">
        <v>162</v>
      </c>
      <c r="G3893" t="s">
        <v>1</v>
      </c>
      <c r="K3893" t="s">
        <v>185</v>
      </c>
      <c r="L3893" t="s">
        <v>122</v>
      </c>
      <c r="M3893" s="14">
        <v>44424</v>
      </c>
      <c r="N3893" s="14">
        <v>44424</v>
      </c>
      <c r="O3893">
        <v>0</v>
      </c>
      <c r="P3893">
        <v>178.57</v>
      </c>
      <c r="R3893">
        <v>2110700000</v>
      </c>
      <c r="S3893">
        <v>162800000</v>
      </c>
      <c r="V3893" t="s">
        <v>193</v>
      </c>
      <c r="W3893" t="s">
        <v>204</v>
      </c>
      <c r="X3893" t="s">
        <v>161</v>
      </c>
      <c r="Y3893">
        <v>8</v>
      </c>
      <c r="Z3893">
        <v>8</v>
      </c>
      <c r="AA3893">
        <v>2021</v>
      </c>
      <c r="AB3893">
        <v>178.57</v>
      </c>
      <c r="AC3893" t="s">
        <v>13</v>
      </c>
      <c r="AD3893" t="s">
        <v>72</v>
      </c>
      <c r="AE3893">
        <v>2021</v>
      </c>
      <c r="AF3893">
        <v>2021</v>
      </c>
      <c r="AU3893"/>
    </row>
    <row r="3894" spans="1:47" x14ac:dyDescent="0.35">
      <c r="A3894" t="s">
        <v>160</v>
      </c>
      <c r="B3894" t="s">
        <v>26</v>
      </c>
      <c r="C3894" t="s">
        <v>149</v>
      </c>
      <c r="D3894" t="s">
        <v>159</v>
      </c>
      <c r="E3894" t="s">
        <v>162</v>
      </c>
      <c r="G3894" t="s">
        <v>1</v>
      </c>
      <c r="K3894" t="s">
        <v>185</v>
      </c>
      <c r="L3894" t="s">
        <v>122</v>
      </c>
      <c r="M3894" s="14">
        <v>44424</v>
      </c>
      <c r="N3894" s="14">
        <v>44424</v>
      </c>
      <c r="O3894">
        <v>0</v>
      </c>
      <c r="P3894">
        <v>792.65</v>
      </c>
      <c r="R3894">
        <v>2110672000</v>
      </c>
      <c r="S3894">
        <v>161016000</v>
      </c>
      <c r="V3894" t="s">
        <v>160</v>
      </c>
      <c r="W3894" t="s">
        <v>201</v>
      </c>
      <c r="X3894" t="s">
        <v>161</v>
      </c>
      <c r="Y3894">
        <v>8</v>
      </c>
      <c r="Z3894">
        <v>8</v>
      </c>
      <c r="AA3894">
        <v>2021</v>
      </c>
      <c r="AB3894">
        <v>792.65</v>
      </c>
      <c r="AC3894" t="s">
        <v>13</v>
      </c>
      <c r="AD3894" t="s">
        <v>72</v>
      </c>
      <c r="AE3894">
        <v>2021</v>
      </c>
      <c r="AF3894">
        <v>2021</v>
      </c>
      <c r="AU3894"/>
    </row>
    <row r="3895" spans="1:47" x14ac:dyDescent="0.35">
      <c r="A3895" t="s">
        <v>193</v>
      </c>
      <c r="B3895" t="s">
        <v>29</v>
      </c>
      <c r="C3895" t="s">
        <v>149</v>
      </c>
      <c r="D3895" t="s">
        <v>159</v>
      </c>
      <c r="E3895" t="s">
        <v>162</v>
      </c>
      <c r="G3895" t="s">
        <v>1</v>
      </c>
      <c r="K3895" t="s">
        <v>185</v>
      </c>
      <c r="L3895" t="s">
        <v>122</v>
      </c>
      <c r="M3895" s="14">
        <v>44424</v>
      </c>
      <c r="N3895" s="14">
        <v>44424</v>
      </c>
      <c r="O3895">
        <v>0</v>
      </c>
      <c r="P3895">
        <v>61.9</v>
      </c>
      <c r="R3895">
        <v>2110700000</v>
      </c>
      <c r="S3895">
        <v>162100000</v>
      </c>
      <c r="V3895" t="s">
        <v>193</v>
      </c>
      <c r="W3895" t="s">
        <v>214</v>
      </c>
      <c r="X3895" t="s">
        <v>161</v>
      </c>
      <c r="Y3895">
        <v>8</v>
      </c>
      <c r="Z3895">
        <v>8</v>
      </c>
      <c r="AA3895">
        <v>2021</v>
      </c>
      <c r="AB3895">
        <v>61.9</v>
      </c>
      <c r="AC3895" t="s">
        <v>13</v>
      </c>
      <c r="AD3895" t="s">
        <v>72</v>
      </c>
      <c r="AE3895">
        <v>2021</v>
      </c>
      <c r="AF3895">
        <v>2021</v>
      </c>
      <c r="AU3895"/>
    </row>
    <row r="3896" spans="1:47" x14ac:dyDescent="0.35">
      <c r="A3896" t="s">
        <v>188</v>
      </c>
      <c r="B3896" t="s">
        <v>31</v>
      </c>
      <c r="C3896" t="s">
        <v>149</v>
      </c>
      <c r="D3896" t="s">
        <v>159</v>
      </c>
      <c r="E3896" t="s">
        <v>162</v>
      </c>
      <c r="G3896" t="s">
        <v>1</v>
      </c>
      <c r="K3896" t="s">
        <v>185</v>
      </c>
      <c r="L3896" t="s">
        <v>122</v>
      </c>
      <c r="M3896" s="14">
        <v>44424</v>
      </c>
      <c r="N3896" s="14">
        <v>44424</v>
      </c>
      <c r="O3896">
        <v>0</v>
      </c>
      <c r="P3896">
        <v>14.29</v>
      </c>
      <c r="R3896">
        <v>2111070000</v>
      </c>
      <c r="S3896">
        <v>161001000</v>
      </c>
      <c r="V3896" t="s">
        <v>188</v>
      </c>
      <c r="W3896" t="s">
        <v>195</v>
      </c>
      <c r="X3896" t="s">
        <v>190</v>
      </c>
      <c r="Y3896">
        <v>8</v>
      </c>
      <c r="Z3896">
        <v>8</v>
      </c>
      <c r="AA3896">
        <v>2021</v>
      </c>
      <c r="AB3896">
        <v>14.29</v>
      </c>
      <c r="AC3896" t="s">
        <v>13</v>
      </c>
      <c r="AD3896" t="s">
        <v>72</v>
      </c>
      <c r="AE3896">
        <v>2021</v>
      </c>
      <c r="AF3896">
        <v>2021</v>
      </c>
      <c r="AU3896"/>
    </row>
    <row r="3897" spans="1:47" x14ac:dyDescent="0.35">
      <c r="A3897" t="s">
        <v>188</v>
      </c>
      <c r="B3897" t="s">
        <v>31</v>
      </c>
      <c r="C3897" t="s">
        <v>149</v>
      </c>
      <c r="D3897" t="s">
        <v>159</v>
      </c>
      <c r="E3897" t="s">
        <v>162</v>
      </c>
      <c r="G3897" t="s">
        <v>1</v>
      </c>
      <c r="K3897" t="s">
        <v>185</v>
      </c>
      <c r="L3897" t="s">
        <v>122</v>
      </c>
      <c r="M3897" s="14">
        <v>44424</v>
      </c>
      <c r="N3897" s="14">
        <v>44424</v>
      </c>
      <c r="O3897">
        <v>0</v>
      </c>
      <c r="P3897">
        <v>10.24</v>
      </c>
      <c r="R3897">
        <v>2111070000</v>
      </c>
      <c r="S3897">
        <v>161001000</v>
      </c>
      <c r="V3897" t="s">
        <v>188</v>
      </c>
      <c r="W3897" t="s">
        <v>195</v>
      </c>
      <c r="X3897" t="s">
        <v>190</v>
      </c>
      <c r="Y3897">
        <v>8</v>
      </c>
      <c r="Z3897">
        <v>8</v>
      </c>
      <c r="AA3897">
        <v>2021</v>
      </c>
      <c r="AB3897">
        <v>10.24</v>
      </c>
      <c r="AC3897" t="s">
        <v>13</v>
      </c>
      <c r="AD3897" t="s">
        <v>72</v>
      </c>
      <c r="AE3897">
        <v>2021</v>
      </c>
      <c r="AF3897">
        <v>2021</v>
      </c>
      <c r="AU3897"/>
    </row>
    <row r="3898" spans="1:47" x14ac:dyDescent="0.35">
      <c r="A3898" t="s">
        <v>160</v>
      </c>
      <c r="B3898" t="s">
        <v>25</v>
      </c>
      <c r="C3898" t="s">
        <v>149</v>
      </c>
      <c r="D3898" t="s">
        <v>159</v>
      </c>
      <c r="E3898" t="s">
        <v>162</v>
      </c>
      <c r="G3898" t="s">
        <v>1</v>
      </c>
      <c r="K3898" t="s">
        <v>185</v>
      </c>
      <c r="L3898" t="s">
        <v>122</v>
      </c>
      <c r="M3898" s="14">
        <v>44424</v>
      </c>
      <c r="N3898" s="14">
        <v>44424</v>
      </c>
      <c r="O3898">
        <v>18000</v>
      </c>
      <c r="P3898">
        <v>527.58000000000004</v>
      </c>
      <c r="R3898">
        <v>2110672000</v>
      </c>
      <c r="S3898">
        <v>161300000</v>
      </c>
      <c r="V3898" t="s">
        <v>160</v>
      </c>
      <c r="W3898" t="s">
        <v>192</v>
      </c>
      <c r="X3898" t="s">
        <v>161</v>
      </c>
      <c r="Y3898">
        <v>8</v>
      </c>
      <c r="Z3898">
        <v>8</v>
      </c>
      <c r="AA3898">
        <v>2021</v>
      </c>
      <c r="AB3898">
        <v>527.58000000000004</v>
      </c>
      <c r="AC3898" t="s">
        <v>13</v>
      </c>
      <c r="AD3898" t="s">
        <v>72</v>
      </c>
      <c r="AE3898">
        <v>2021</v>
      </c>
      <c r="AF3898">
        <v>2021</v>
      </c>
      <c r="AU3898"/>
    </row>
    <row r="3899" spans="1:47" x14ac:dyDescent="0.35">
      <c r="A3899" t="s">
        <v>123</v>
      </c>
      <c r="C3899" t="s">
        <v>149</v>
      </c>
      <c r="D3899" t="s">
        <v>150</v>
      </c>
      <c r="E3899" t="s">
        <v>121</v>
      </c>
      <c r="I3899" t="s">
        <v>1</v>
      </c>
      <c r="J3899" t="s">
        <v>5</v>
      </c>
      <c r="K3899" t="s">
        <v>185</v>
      </c>
      <c r="L3899" t="s">
        <v>122</v>
      </c>
      <c r="M3899" s="14">
        <v>44412</v>
      </c>
      <c r="N3899" s="14">
        <v>44424</v>
      </c>
      <c r="P3899">
        <v>41330.870000000003</v>
      </c>
      <c r="X3899" t="s">
        <v>124</v>
      </c>
      <c r="Y3899">
        <v>8</v>
      </c>
      <c r="Z3899">
        <v>8</v>
      </c>
      <c r="AA3899">
        <v>2021</v>
      </c>
      <c r="AB3899">
        <v>0</v>
      </c>
      <c r="AC3899" t="s">
        <v>8</v>
      </c>
      <c r="AD3899" t="s">
        <v>8</v>
      </c>
      <c r="AE3899">
        <v>2021</v>
      </c>
      <c r="AF3899">
        <v>2021</v>
      </c>
      <c r="AU3899"/>
    </row>
    <row r="3900" spans="1:47" x14ac:dyDescent="0.35">
      <c r="A3900" t="s">
        <v>174</v>
      </c>
      <c r="C3900" t="s">
        <v>149</v>
      </c>
      <c r="D3900" t="s">
        <v>150</v>
      </c>
      <c r="E3900" t="s">
        <v>121</v>
      </c>
      <c r="J3900" t="s">
        <v>5</v>
      </c>
      <c r="K3900" t="s">
        <v>185</v>
      </c>
      <c r="L3900" t="s">
        <v>122</v>
      </c>
      <c r="M3900" s="14">
        <v>44412</v>
      </c>
      <c r="N3900" s="14">
        <v>44424</v>
      </c>
      <c r="P3900">
        <v>598059.51</v>
      </c>
      <c r="X3900" t="s">
        <v>157</v>
      </c>
      <c r="Y3900">
        <v>8</v>
      </c>
      <c r="Z3900">
        <v>8</v>
      </c>
      <c r="AA3900">
        <v>2021</v>
      </c>
      <c r="AB3900">
        <v>0</v>
      </c>
      <c r="AC3900" t="s">
        <v>8</v>
      </c>
      <c r="AD3900" t="s">
        <v>8</v>
      </c>
      <c r="AE3900">
        <v>2021</v>
      </c>
      <c r="AF3900">
        <v>2021</v>
      </c>
      <c r="AU3900"/>
    </row>
    <row r="3901" spans="1:47" x14ac:dyDescent="0.35">
      <c r="A3901" t="s">
        <v>208</v>
      </c>
      <c r="C3901" t="s">
        <v>149</v>
      </c>
      <c r="D3901" t="s">
        <v>150</v>
      </c>
      <c r="E3901" t="s">
        <v>121</v>
      </c>
      <c r="J3901" t="s">
        <v>5</v>
      </c>
      <c r="K3901" t="s">
        <v>185</v>
      </c>
      <c r="L3901" t="s">
        <v>122</v>
      </c>
      <c r="M3901" s="14">
        <v>44412</v>
      </c>
      <c r="N3901" s="14">
        <v>44424</v>
      </c>
      <c r="P3901">
        <v>2050</v>
      </c>
      <c r="X3901" t="s">
        <v>157</v>
      </c>
      <c r="Y3901">
        <v>8</v>
      </c>
      <c r="Z3901">
        <v>8</v>
      </c>
      <c r="AA3901">
        <v>2021</v>
      </c>
      <c r="AB3901">
        <v>0</v>
      </c>
      <c r="AC3901" t="s">
        <v>8</v>
      </c>
      <c r="AD3901" t="s">
        <v>8</v>
      </c>
      <c r="AE3901">
        <v>2021</v>
      </c>
      <c r="AF3901">
        <v>2021</v>
      </c>
      <c r="AU3901"/>
    </row>
    <row r="3902" spans="1:47" x14ac:dyDescent="0.35">
      <c r="A3902" t="s">
        <v>123</v>
      </c>
      <c r="C3902" t="s">
        <v>149</v>
      </c>
      <c r="D3902" t="s">
        <v>150</v>
      </c>
      <c r="E3902" t="s">
        <v>162</v>
      </c>
      <c r="K3902" t="s">
        <v>185</v>
      </c>
      <c r="L3902" t="s">
        <v>122</v>
      </c>
      <c r="M3902" s="14">
        <v>44424</v>
      </c>
      <c r="N3902" s="14">
        <v>44424</v>
      </c>
      <c r="P3902">
        <v>2389133.06</v>
      </c>
      <c r="X3902" t="s">
        <v>124</v>
      </c>
      <c r="Y3902">
        <v>8</v>
      </c>
      <c r="Z3902">
        <v>8</v>
      </c>
      <c r="AA3902">
        <v>2021</v>
      </c>
      <c r="AB3902">
        <v>0</v>
      </c>
      <c r="AC3902" t="s">
        <v>8</v>
      </c>
      <c r="AD3902" t="s">
        <v>8</v>
      </c>
      <c r="AE3902">
        <v>2021</v>
      </c>
      <c r="AF3902">
        <v>2021</v>
      </c>
      <c r="AU3902"/>
    </row>
    <row r="3903" spans="1:47" x14ac:dyDescent="0.35">
      <c r="A3903" t="s">
        <v>145</v>
      </c>
      <c r="C3903" t="s">
        <v>149</v>
      </c>
      <c r="D3903" t="s">
        <v>150</v>
      </c>
      <c r="E3903" t="s">
        <v>121</v>
      </c>
      <c r="J3903" t="s">
        <v>5</v>
      </c>
      <c r="K3903" t="s">
        <v>185</v>
      </c>
      <c r="L3903" t="s">
        <v>122</v>
      </c>
      <c r="M3903" s="14">
        <v>44409</v>
      </c>
      <c r="N3903" s="14">
        <v>44424</v>
      </c>
      <c r="P3903">
        <v>4634.97</v>
      </c>
      <c r="X3903" t="s">
        <v>144</v>
      </c>
      <c r="Y3903">
        <v>8</v>
      </c>
      <c r="Z3903">
        <v>8</v>
      </c>
      <c r="AA3903">
        <v>2021</v>
      </c>
      <c r="AB3903">
        <v>0</v>
      </c>
      <c r="AC3903" t="s">
        <v>8</v>
      </c>
      <c r="AD3903" t="s">
        <v>8</v>
      </c>
      <c r="AE3903">
        <v>2021</v>
      </c>
      <c r="AF3903">
        <v>2021</v>
      </c>
      <c r="AU3903"/>
    </row>
    <row r="3904" spans="1:47" x14ac:dyDescent="0.35">
      <c r="A3904" t="s">
        <v>128</v>
      </c>
      <c r="C3904" t="s">
        <v>149</v>
      </c>
      <c r="D3904" t="s">
        <v>150</v>
      </c>
      <c r="E3904" t="s">
        <v>121</v>
      </c>
      <c r="J3904" t="s">
        <v>5</v>
      </c>
      <c r="K3904" t="s">
        <v>185</v>
      </c>
      <c r="L3904" t="s">
        <v>122</v>
      </c>
      <c r="M3904" s="14">
        <v>44411</v>
      </c>
      <c r="N3904" s="14">
        <v>44424</v>
      </c>
      <c r="P3904">
        <v>92855.43</v>
      </c>
      <c r="X3904" t="s">
        <v>119</v>
      </c>
      <c r="Y3904">
        <v>8</v>
      </c>
      <c r="Z3904">
        <v>8</v>
      </c>
      <c r="AA3904">
        <v>2021</v>
      </c>
      <c r="AB3904">
        <v>0</v>
      </c>
      <c r="AC3904" t="s">
        <v>8</v>
      </c>
      <c r="AD3904" t="s">
        <v>8</v>
      </c>
      <c r="AE3904">
        <v>2021</v>
      </c>
      <c r="AF3904">
        <v>2021</v>
      </c>
      <c r="AU3904"/>
    </row>
    <row r="3905" spans="1:47" x14ac:dyDescent="0.35">
      <c r="A3905" t="s">
        <v>143</v>
      </c>
      <c r="C3905" t="s">
        <v>149</v>
      </c>
      <c r="D3905" t="s">
        <v>150</v>
      </c>
      <c r="E3905" t="s">
        <v>121</v>
      </c>
      <c r="J3905" t="s">
        <v>5</v>
      </c>
      <c r="K3905" t="s">
        <v>185</v>
      </c>
      <c r="L3905" t="s">
        <v>122</v>
      </c>
      <c r="M3905" s="14">
        <v>44412</v>
      </c>
      <c r="N3905" s="14">
        <v>44424</v>
      </c>
      <c r="P3905">
        <v>1650202.29</v>
      </c>
      <c r="X3905" t="s">
        <v>144</v>
      </c>
      <c r="Y3905">
        <v>8</v>
      </c>
      <c r="Z3905">
        <v>8</v>
      </c>
      <c r="AA3905">
        <v>2021</v>
      </c>
      <c r="AB3905">
        <v>0</v>
      </c>
      <c r="AC3905" t="s">
        <v>8</v>
      </c>
      <c r="AD3905" t="s">
        <v>8</v>
      </c>
      <c r="AE3905">
        <v>2021</v>
      </c>
      <c r="AF3905">
        <v>2021</v>
      </c>
      <c r="AU3905"/>
    </row>
    <row r="3906" spans="1:47" x14ac:dyDescent="0.35">
      <c r="A3906" t="s">
        <v>160</v>
      </c>
      <c r="B3906" t="s">
        <v>35</v>
      </c>
      <c r="C3906" t="s">
        <v>149</v>
      </c>
      <c r="D3906" t="s">
        <v>159</v>
      </c>
      <c r="E3906" t="s">
        <v>162</v>
      </c>
      <c r="G3906" t="s">
        <v>1</v>
      </c>
      <c r="K3906" t="s">
        <v>185</v>
      </c>
      <c r="L3906" t="s">
        <v>122</v>
      </c>
      <c r="M3906" s="14">
        <v>44424</v>
      </c>
      <c r="N3906" s="14">
        <v>44424</v>
      </c>
      <c r="O3906">
        <v>390481.81</v>
      </c>
      <c r="P3906">
        <v>9297.19</v>
      </c>
      <c r="R3906">
        <v>2110672000</v>
      </c>
      <c r="S3906">
        <v>161020000</v>
      </c>
      <c r="V3906" t="s">
        <v>160</v>
      </c>
      <c r="W3906" t="s">
        <v>194</v>
      </c>
      <c r="X3906" t="s">
        <v>161</v>
      </c>
      <c r="Y3906">
        <v>8</v>
      </c>
      <c r="Z3906">
        <v>8</v>
      </c>
      <c r="AA3906">
        <v>2021</v>
      </c>
      <c r="AB3906">
        <v>9297.19</v>
      </c>
      <c r="AC3906" t="s">
        <v>13</v>
      </c>
      <c r="AD3906" t="s">
        <v>72</v>
      </c>
      <c r="AE3906">
        <v>2021</v>
      </c>
      <c r="AF3906">
        <v>2021</v>
      </c>
      <c r="AU3906"/>
    </row>
    <row r="3907" spans="1:47" x14ac:dyDescent="0.35">
      <c r="A3907" t="s">
        <v>160</v>
      </c>
      <c r="B3907" t="s">
        <v>35</v>
      </c>
      <c r="C3907" t="s">
        <v>149</v>
      </c>
      <c r="D3907" t="s">
        <v>159</v>
      </c>
      <c r="E3907" t="s">
        <v>162</v>
      </c>
      <c r="G3907" t="s">
        <v>1</v>
      </c>
      <c r="K3907" t="s">
        <v>185</v>
      </c>
      <c r="L3907" t="s">
        <v>122</v>
      </c>
      <c r="M3907" s="14">
        <v>44424</v>
      </c>
      <c r="N3907" s="14">
        <v>44424</v>
      </c>
      <c r="O3907">
        <v>161239.07</v>
      </c>
      <c r="P3907">
        <v>3839.03</v>
      </c>
      <c r="R3907">
        <v>2110672000</v>
      </c>
      <c r="S3907">
        <v>161020000</v>
      </c>
      <c r="V3907" t="s">
        <v>160</v>
      </c>
      <c r="W3907" t="s">
        <v>194</v>
      </c>
      <c r="X3907" t="s">
        <v>161</v>
      </c>
      <c r="Y3907">
        <v>8</v>
      </c>
      <c r="Z3907">
        <v>8</v>
      </c>
      <c r="AA3907">
        <v>2021</v>
      </c>
      <c r="AB3907">
        <v>3839.03</v>
      </c>
      <c r="AC3907" t="s">
        <v>13</v>
      </c>
      <c r="AD3907" t="s">
        <v>72</v>
      </c>
      <c r="AE3907">
        <v>2021</v>
      </c>
      <c r="AF3907">
        <v>2021</v>
      </c>
      <c r="AU3907"/>
    </row>
    <row r="3908" spans="1:47" x14ac:dyDescent="0.35">
      <c r="A3908" t="s">
        <v>160</v>
      </c>
      <c r="B3908" t="s">
        <v>25</v>
      </c>
      <c r="C3908" t="s">
        <v>149</v>
      </c>
      <c r="D3908" t="s">
        <v>159</v>
      </c>
      <c r="E3908" t="s">
        <v>162</v>
      </c>
      <c r="G3908" t="s">
        <v>1</v>
      </c>
      <c r="K3908" t="s">
        <v>185</v>
      </c>
      <c r="L3908" t="s">
        <v>122</v>
      </c>
      <c r="M3908" s="14">
        <v>44425</v>
      </c>
      <c r="N3908" s="14">
        <v>44425</v>
      </c>
      <c r="O3908">
        <v>5000</v>
      </c>
      <c r="P3908">
        <v>150.61000000000001</v>
      </c>
      <c r="R3908">
        <v>2110672000</v>
      </c>
      <c r="S3908">
        <v>161600000</v>
      </c>
      <c r="V3908" t="s">
        <v>160</v>
      </c>
      <c r="W3908" t="s">
        <v>198</v>
      </c>
      <c r="X3908" t="s">
        <v>161</v>
      </c>
      <c r="Y3908">
        <v>8</v>
      </c>
      <c r="Z3908">
        <v>8</v>
      </c>
      <c r="AA3908">
        <v>2021</v>
      </c>
      <c r="AB3908">
        <v>150.61000000000001</v>
      </c>
      <c r="AC3908" t="s">
        <v>13</v>
      </c>
      <c r="AD3908" t="s">
        <v>72</v>
      </c>
      <c r="AE3908">
        <v>2021</v>
      </c>
      <c r="AF3908">
        <v>2021</v>
      </c>
      <c r="AU3908"/>
    </row>
    <row r="3909" spans="1:47" x14ac:dyDescent="0.35">
      <c r="A3909" t="s">
        <v>160</v>
      </c>
      <c r="B3909" t="s">
        <v>25</v>
      </c>
      <c r="C3909" t="s">
        <v>149</v>
      </c>
      <c r="D3909" t="s">
        <v>159</v>
      </c>
      <c r="E3909" t="s">
        <v>162</v>
      </c>
      <c r="G3909" t="s">
        <v>1</v>
      </c>
      <c r="K3909" t="s">
        <v>185</v>
      </c>
      <c r="L3909" t="s">
        <v>122</v>
      </c>
      <c r="M3909" s="14">
        <v>44425</v>
      </c>
      <c r="N3909" s="14">
        <v>44425</v>
      </c>
      <c r="O3909">
        <v>394874.91</v>
      </c>
      <c r="P3909">
        <v>9401.7800000000007</v>
      </c>
      <c r="R3909">
        <v>2110672000</v>
      </c>
      <c r="S3909">
        <v>161300000</v>
      </c>
      <c r="V3909" t="s">
        <v>160</v>
      </c>
      <c r="W3909" t="s">
        <v>192</v>
      </c>
      <c r="X3909" t="s">
        <v>161</v>
      </c>
      <c r="Y3909">
        <v>8</v>
      </c>
      <c r="Z3909">
        <v>8</v>
      </c>
      <c r="AA3909">
        <v>2021</v>
      </c>
      <c r="AB3909">
        <v>9401.7800000000007</v>
      </c>
      <c r="AC3909" t="s">
        <v>13</v>
      </c>
      <c r="AD3909" t="s">
        <v>72</v>
      </c>
      <c r="AE3909">
        <v>2021</v>
      </c>
      <c r="AF3909">
        <v>2021</v>
      </c>
      <c r="AU3909"/>
    </row>
    <row r="3910" spans="1:47" x14ac:dyDescent="0.35">
      <c r="A3910" t="s">
        <v>160</v>
      </c>
      <c r="B3910" t="s">
        <v>25</v>
      </c>
      <c r="C3910" t="s">
        <v>149</v>
      </c>
      <c r="D3910" t="s">
        <v>159</v>
      </c>
      <c r="E3910" t="s">
        <v>162</v>
      </c>
      <c r="G3910" t="s">
        <v>1</v>
      </c>
      <c r="K3910" t="s">
        <v>185</v>
      </c>
      <c r="L3910" t="s">
        <v>122</v>
      </c>
      <c r="M3910" s="14">
        <v>44425</v>
      </c>
      <c r="N3910" s="14">
        <v>44425</v>
      </c>
      <c r="O3910">
        <v>35000</v>
      </c>
      <c r="P3910">
        <v>1052.8800000000001</v>
      </c>
      <c r="R3910">
        <v>2110672000</v>
      </c>
      <c r="S3910">
        <v>161300000</v>
      </c>
      <c r="V3910" t="s">
        <v>160</v>
      </c>
      <c r="W3910" t="s">
        <v>192</v>
      </c>
      <c r="X3910" t="s">
        <v>161</v>
      </c>
      <c r="Y3910">
        <v>8</v>
      </c>
      <c r="Z3910">
        <v>8</v>
      </c>
      <c r="AA3910">
        <v>2021</v>
      </c>
      <c r="AB3910">
        <v>1052.8800000000001</v>
      </c>
      <c r="AC3910" t="s">
        <v>13</v>
      </c>
      <c r="AD3910" t="s">
        <v>72</v>
      </c>
      <c r="AE3910">
        <v>2021</v>
      </c>
      <c r="AF3910">
        <v>2021</v>
      </c>
      <c r="AU3910"/>
    </row>
    <row r="3911" spans="1:47" x14ac:dyDescent="0.35">
      <c r="A3911" t="s">
        <v>138</v>
      </c>
      <c r="B3911" t="s">
        <v>65</v>
      </c>
      <c r="C3911" t="s">
        <v>149</v>
      </c>
      <c r="D3911" t="s">
        <v>150</v>
      </c>
      <c r="E3911" t="s">
        <v>121</v>
      </c>
      <c r="G3911" t="s">
        <v>1</v>
      </c>
      <c r="H3911" t="s">
        <v>206</v>
      </c>
      <c r="K3911" t="s">
        <v>185</v>
      </c>
      <c r="L3911" t="s">
        <v>122</v>
      </c>
      <c r="M3911" s="14">
        <v>44425</v>
      </c>
      <c r="N3911" s="14">
        <v>44425</v>
      </c>
      <c r="O3911">
        <v>0</v>
      </c>
      <c r="P3911">
        <v>-71.430000000000007</v>
      </c>
      <c r="R3911">
        <v>2220200000</v>
      </c>
      <c r="S3911">
        <v>161004000</v>
      </c>
      <c r="V3911" t="s">
        <v>138</v>
      </c>
      <c r="W3911" t="s">
        <v>241</v>
      </c>
      <c r="X3911" t="s">
        <v>139</v>
      </c>
      <c r="Y3911">
        <v>8</v>
      </c>
      <c r="Z3911">
        <v>8</v>
      </c>
      <c r="AA3911">
        <v>2021</v>
      </c>
      <c r="AB3911">
        <v>71.430000000000007</v>
      </c>
      <c r="AC3911" t="s">
        <v>13</v>
      </c>
      <c r="AD3911" t="s">
        <v>12</v>
      </c>
      <c r="AE3911">
        <v>2021</v>
      </c>
      <c r="AF3911">
        <v>2021</v>
      </c>
      <c r="AU3911"/>
    </row>
    <row r="3912" spans="1:47" x14ac:dyDescent="0.35">
      <c r="A3912" t="s">
        <v>193</v>
      </c>
      <c r="B3912" t="s">
        <v>29</v>
      </c>
      <c r="C3912" t="s">
        <v>149</v>
      </c>
      <c r="D3912" t="s">
        <v>159</v>
      </c>
      <c r="E3912" t="s">
        <v>162</v>
      </c>
      <c r="G3912" t="s">
        <v>1</v>
      </c>
      <c r="K3912" t="s">
        <v>185</v>
      </c>
      <c r="L3912" t="s">
        <v>122</v>
      </c>
      <c r="M3912" s="14">
        <v>44425</v>
      </c>
      <c r="N3912" s="14">
        <v>44425</v>
      </c>
      <c r="O3912">
        <v>0</v>
      </c>
      <c r="P3912">
        <v>28.57</v>
      </c>
      <c r="R3912">
        <v>2110700000</v>
      </c>
      <c r="S3912">
        <v>161300000</v>
      </c>
      <c r="V3912" t="s">
        <v>193</v>
      </c>
      <c r="W3912" t="s">
        <v>192</v>
      </c>
      <c r="X3912" t="s">
        <v>161</v>
      </c>
      <c r="Y3912">
        <v>8</v>
      </c>
      <c r="Z3912">
        <v>8</v>
      </c>
      <c r="AA3912">
        <v>2021</v>
      </c>
      <c r="AB3912">
        <v>28.57</v>
      </c>
      <c r="AC3912" t="s">
        <v>13</v>
      </c>
      <c r="AD3912" t="s">
        <v>72</v>
      </c>
      <c r="AE3912">
        <v>2021</v>
      </c>
      <c r="AF3912">
        <v>2021</v>
      </c>
      <c r="AU3912"/>
    </row>
    <row r="3913" spans="1:47" x14ac:dyDescent="0.35">
      <c r="A3913" t="s">
        <v>160</v>
      </c>
      <c r="B3913" t="s">
        <v>25</v>
      </c>
      <c r="C3913" t="s">
        <v>149</v>
      </c>
      <c r="D3913" t="s">
        <v>159</v>
      </c>
      <c r="E3913" t="s">
        <v>162</v>
      </c>
      <c r="G3913" t="s">
        <v>1</v>
      </c>
      <c r="K3913" t="s">
        <v>185</v>
      </c>
      <c r="L3913" t="s">
        <v>122</v>
      </c>
      <c r="M3913" s="14">
        <v>44425</v>
      </c>
      <c r="N3913" s="14">
        <v>44425</v>
      </c>
      <c r="O3913">
        <v>6500</v>
      </c>
      <c r="P3913">
        <v>162.36000000000001</v>
      </c>
      <c r="R3913">
        <v>2110672000</v>
      </c>
      <c r="S3913">
        <v>161300000</v>
      </c>
      <c r="V3913" t="s">
        <v>160</v>
      </c>
      <c r="W3913" t="s">
        <v>192</v>
      </c>
      <c r="X3913" t="s">
        <v>161</v>
      </c>
      <c r="Y3913">
        <v>8</v>
      </c>
      <c r="Z3913">
        <v>8</v>
      </c>
      <c r="AA3913">
        <v>2021</v>
      </c>
      <c r="AB3913">
        <v>162.36000000000001</v>
      </c>
      <c r="AC3913" t="s">
        <v>13</v>
      </c>
      <c r="AD3913" t="s">
        <v>72</v>
      </c>
      <c r="AE3913">
        <v>2021</v>
      </c>
      <c r="AF3913">
        <v>2021</v>
      </c>
      <c r="AU3913"/>
    </row>
    <row r="3914" spans="1:47" x14ac:dyDescent="0.35">
      <c r="A3914" t="s">
        <v>193</v>
      </c>
      <c r="B3914" t="s">
        <v>29</v>
      </c>
      <c r="C3914" t="s">
        <v>149</v>
      </c>
      <c r="D3914" t="s">
        <v>159</v>
      </c>
      <c r="E3914" t="s">
        <v>162</v>
      </c>
      <c r="G3914" t="s">
        <v>1</v>
      </c>
      <c r="K3914" t="s">
        <v>185</v>
      </c>
      <c r="L3914" t="s">
        <v>122</v>
      </c>
      <c r="M3914" s="14">
        <v>44425</v>
      </c>
      <c r="N3914" s="14">
        <v>44425</v>
      </c>
      <c r="O3914">
        <v>0</v>
      </c>
      <c r="P3914">
        <v>23.81</v>
      </c>
      <c r="R3914">
        <v>2110700000</v>
      </c>
      <c r="S3914">
        <v>161800000</v>
      </c>
      <c r="V3914" t="s">
        <v>193</v>
      </c>
      <c r="W3914" t="s">
        <v>197</v>
      </c>
      <c r="X3914" t="s">
        <v>161</v>
      </c>
      <c r="Y3914">
        <v>8</v>
      </c>
      <c r="Z3914">
        <v>8</v>
      </c>
      <c r="AA3914">
        <v>2021</v>
      </c>
      <c r="AB3914">
        <v>23.81</v>
      </c>
      <c r="AC3914" t="s">
        <v>13</v>
      </c>
      <c r="AD3914" t="s">
        <v>72</v>
      </c>
      <c r="AE3914">
        <v>2021</v>
      </c>
      <c r="AF3914">
        <v>2021</v>
      </c>
      <c r="AU3914"/>
    </row>
    <row r="3915" spans="1:47" x14ac:dyDescent="0.35">
      <c r="A3915" t="s">
        <v>125</v>
      </c>
      <c r="C3915" t="s">
        <v>149</v>
      </c>
      <c r="D3915" t="s">
        <v>150</v>
      </c>
      <c r="E3915" t="s">
        <v>121</v>
      </c>
      <c r="I3915" t="s">
        <v>1</v>
      </c>
      <c r="J3915" t="s">
        <v>5</v>
      </c>
      <c r="K3915" t="s">
        <v>185</v>
      </c>
      <c r="L3915" t="s">
        <v>122</v>
      </c>
      <c r="M3915" s="14">
        <v>44412</v>
      </c>
      <c r="N3915" s="14">
        <v>44425</v>
      </c>
      <c r="P3915">
        <v>8820.25</v>
      </c>
      <c r="X3915" t="s">
        <v>124</v>
      </c>
      <c r="Y3915">
        <v>8</v>
      </c>
      <c r="Z3915">
        <v>8</v>
      </c>
      <c r="AA3915">
        <v>2021</v>
      </c>
      <c r="AB3915">
        <v>0</v>
      </c>
      <c r="AC3915" t="s">
        <v>8</v>
      </c>
      <c r="AD3915" t="s">
        <v>8</v>
      </c>
      <c r="AE3915">
        <v>2021</v>
      </c>
      <c r="AF3915">
        <v>2021</v>
      </c>
      <c r="AU3915"/>
    </row>
    <row r="3916" spans="1:47" x14ac:dyDescent="0.35">
      <c r="A3916" t="s">
        <v>165</v>
      </c>
      <c r="C3916" t="s">
        <v>149</v>
      </c>
      <c r="D3916" t="s">
        <v>150</v>
      </c>
      <c r="E3916" t="s">
        <v>121</v>
      </c>
      <c r="I3916" t="s">
        <v>1</v>
      </c>
      <c r="J3916" t="s">
        <v>5</v>
      </c>
      <c r="K3916" t="s">
        <v>185</v>
      </c>
      <c r="L3916" t="s">
        <v>122</v>
      </c>
      <c r="M3916" s="14">
        <v>44412</v>
      </c>
      <c r="N3916" s="14">
        <v>44425</v>
      </c>
      <c r="P3916">
        <v>15159.65</v>
      </c>
      <c r="X3916" t="s">
        <v>124</v>
      </c>
      <c r="Y3916">
        <v>8</v>
      </c>
      <c r="Z3916">
        <v>8</v>
      </c>
      <c r="AA3916">
        <v>2021</v>
      </c>
      <c r="AB3916">
        <v>0</v>
      </c>
      <c r="AC3916" t="s">
        <v>8</v>
      </c>
      <c r="AD3916" t="s">
        <v>8</v>
      </c>
      <c r="AE3916">
        <v>2021</v>
      </c>
      <c r="AF3916">
        <v>2021</v>
      </c>
      <c r="AU3916"/>
    </row>
    <row r="3917" spans="1:47" x14ac:dyDescent="0.35">
      <c r="A3917" t="s">
        <v>126</v>
      </c>
      <c r="C3917" t="s">
        <v>149</v>
      </c>
      <c r="D3917" t="s">
        <v>150</v>
      </c>
      <c r="E3917" t="s">
        <v>121</v>
      </c>
      <c r="I3917" t="s">
        <v>1</v>
      </c>
      <c r="J3917" t="s">
        <v>5</v>
      </c>
      <c r="K3917" t="s">
        <v>185</v>
      </c>
      <c r="L3917" t="s">
        <v>122</v>
      </c>
      <c r="M3917" s="14">
        <v>44409</v>
      </c>
      <c r="N3917" s="14">
        <v>44425</v>
      </c>
      <c r="P3917">
        <v>4382.45</v>
      </c>
      <c r="X3917" t="s">
        <v>127</v>
      </c>
      <c r="Y3917">
        <v>8</v>
      </c>
      <c r="Z3917">
        <v>8</v>
      </c>
      <c r="AA3917">
        <v>2021</v>
      </c>
      <c r="AB3917">
        <v>0</v>
      </c>
      <c r="AC3917" t="s">
        <v>8</v>
      </c>
      <c r="AD3917" t="s">
        <v>8</v>
      </c>
      <c r="AE3917">
        <v>2021</v>
      </c>
      <c r="AF3917">
        <v>2021</v>
      </c>
      <c r="AU3917"/>
    </row>
    <row r="3918" spans="1:47" x14ac:dyDescent="0.35">
      <c r="A3918" t="s">
        <v>171</v>
      </c>
      <c r="C3918" t="s">
        <v>149</v>
      </c>
      <c r="D3918" t="s">
        <v>150</v>
      </c>
      <c r="E3918" t="s">
        <v>162</v>
      </c>
      <c r="K3918" t="s">
        <v>185</v>
      </c>
      <c r="L3918" t="s">
        <v>122</v>
      </c>
      <c r="M3918" s="14">
        <v>44425</v>
      </c>
      <c r="N3918" s="14">
        <v>44425</v>
      </c>
      <c r="P3918">
        <v>42405.86</v>
      </c>
      <c r="X3918" t="s">
        <v>137</v>
      </c>
      <c r="Y3918">
        <v>8</v>
      </c>
      <c r="Z3918">
        <v>8</v>
      </c>
      <c r="AA3918">
        <v>2021</v>
      </c>
      <c r="AB3918">
        <v>0</v>
      </c>
      <c r="AC3918" t="s">
        <v>8</v>
      </c>
      <c r="AD3918" t="s">
        <v>8</v>
      </c>
      <c r="AE3918">
        <v>2021</v>
      </c>
      <c r="AF3918">
        <v>2021</v>
      </c>
      <c r="AU3918"/>
    </row>
    <row r="3919" spans="1:47" x14ac:dyDescent="0.35">
      <c r="A3919" t="s">
        <v>171</v>
      </c>
      <c r="C3919" t="s">
        <v>149</v>
      </c>
      <c r="D3919" t="s">
        <v>150</v>
      </c>
      <c r="E3919" t="s">
        <v>121</v>
      </c>
      <c r="J3919" t="s">
        <v>5</v>
      </c>
      <c r="K3919" t="s">
        <v>185</v>
      </c>
      <c r="L3919" t="s">
        <v>122</v>
      </c>
      <c r="M3919" s="14">
        <v>44412</v>
      </c>
      <c r="N3919" s="14">
        <v>44425</v>
      </c>
      <c r="P3919">
        <v>14043.51</v>
      </c>
      <c r="X3919" t="s">
        <v>137</v>
      </c>
      <c r="Y3919">
        <v>8</v>
      </c>
      <c r="Z3919">
        <v>8</v>
      </c>
      <c r="AA3919">
        <v>2021</v>
      </c>
      <c r="AB3919">
        <v>0</v>
      </c>
      <c r="AC3919" t="s">
        <v>8</v>
      </c>
      <c r="AD3919" t="s">
        <v>8</v>
      </c>
      <c r="AE3919">
        <v>2021</v>
      </c>
      <c r="AF3919">
        <v>2021</v>
      </c>
      <c r="AU3919"/>
    </row>
    <row r="3920" spans="1:47" x14ac:dyDescent="0.35">
      <c r="A3920" t="s">
        <v>160</v>
      </c>
      <c r="B3920" t="s">
        <v>25</v>
      </c>
      <c r="C3920" t="s">
        <v>149</v>
      </c>
      <c r="D3920" t="s">
        <v>159</v>
      </c>
      <c r="E3920" t="s">
        <v>162</v>
      </c>
      <c r="G3920" t="s">
        <v>1</v>
      </c>
      <c r="K3920" t="s">
        <v>185</v>
      </c>
      <c r="L3920" t="s">
        <v>122</v>
      </c>
      <c r="M3920" s="14">
        <v>44426</v>
      </c>
      <c r="N3920" s="14">
        <v>44426</v>
      </c>
      <c r="O3920">
        <v>5000</v>
      </c>
      <c r="P3920">
        <v>209.83</v>
      </c>
      <c r="R3920">
        <v>2110672000</v>
      </c>
      <c r="S3920">
        <v>161600000</v>
      </c>
      <c r="V3920" t="s">
        <v>160</v>
      </c>
      <c r="W3920" t="s">
        <v>198</v>
      </c>
      <c r="X3920" t="s">
        <v>161</v>
      </c>
      <c r="Y3920">
        <v>8</v>
      </c>
      <c r="Z3920">
        <v>8</v>
      </c>
      <c r="AA3920">
        <v>2021</v>
      </c>
      <c r="AB3920">
        <v>209.83</v>
      </c>
      <c r="AC3920" t="s">
        <v>13</v>
      </c>
      <c r="AD3920" t="s">
        <v>72</v>
      </c>
      <c r="AE3920">
        <v>2021</v>
      </c>
      <c r="AF3920">
        <v>2021</v>
      </c>
      <c r="AU3920"/>
    </row>
    <row r="3921" spans="1:47" x14ac:dyDescent="0.35">
      <c r="A3921" t="s">
        <v>138</v>
      </c>
      <c r="B3921" t="s">
        <v>54</v>
      </c>
      <c r="C3921" t="s">
        <v>149</v>
      </c>
      <c r="D3921" t="s">
        <v>150</v>
      </c>
      <c r="E3921" t="s">
        <v>121</v>
      </c>
      <c r="G3921" t="s">
        <v>1</v>
      </c>
      <c r="H3921" t="s">
        <v>206</v>
      </c>
      <c r="K3921" t="s">
        <v>185</v>
      </c>
      <c r="L3921" t="s">
        <v>122</v>
      </c>
      <c r="M3921" s="14">
        <v>44426</v>
      </c>
      <c r="N3921" s="14">
        <v>44426</v>
      </c>
      <c r="O3921">
        <v>0</v>
      </c>
      <c r="P3921">
        <v>-702.38</v>
      </c>
      <c r="R3921">
        <v>2220200000</v>
      </c>
      <c r="S3921">
        <v>161001000</v>
      </c>
      <c r="V3921" t="s">
        <v>138</v>
      </c>
      <c r="W3921" t="s">
        <v>195</v>
      </c>
      <c r="X3921" t="s">
        <v>139</v>
      </c>
      <c r="Y3921">
        <v>8</v>
      </c>
      <c r="Z3921">
        <v>8</v>
      </c>
      <c r="AA3921">
        <v>2021</v>
      </c>
      <c r="AB3921">
        <v>702.38</v>
      </c>
      <c r="AC3921" t="s">
        <v>13</v>
      </c>
      <c r="AD3921" t="s">
        <v>12</v>
      </c>
      <c r="AE3921">
        <v>2021</v>
      </c>
      <c r="AF3921">
        <v>2021</v>
      </c>
      <c r="AU3921"/>
    </row>
    <row r="3922" spans="1:47" x14ac:dyDescent="0.35">
      <c r="A3922" t="s">
        <v>133</v>
      </c>
      <c r="B3922" t="s">
        <v>41</v>
      </c>
      <c r="C3922" t="s">
        <v>149</v>
      </c>
      <c r="D3922" t="s">
        <v>150</v>
      </c>
      <c r="E3922" t="s">
        <v>121</v>
      </c>
      <c r="G3922" t="s">
        <v>1</v>
      </c>
      <c r="H3922" t="s">
        <v>206</v>
      </c>
      <c r="K3922" t="s">
        <v>185</v>
      </c>
      <c r="L3922" t="s">
        <v>122</v>
      </c>
      <c r="M3922" s="14">
        <v>44426</v>
      </c>
      <c r="N3922" s="14">
        <v>44426</v>
      </c>
      <c r="O3922">
        <v>-15250000</v>
      </c>
      <c r="P3922">
        <v>-359287.91</v>
      </c>
      <c r="R3922">
        <v>2220110000</v>
      </c>
      <c r="S3922">
        <v>161001000</v>
      </c>
      <c r="V3922" t="s">
        <v>133</v>
      </c>
      <c r="W3922" t="s">
        <v>195</v>
      </c>
      <c r="X3922" t="s">
        <v>134</v>
      </c>
      <c r="Y3922">
        <v>8</v>
      </c>
      <c r="Z3922">
        <v>8</v>
      </c>
      <c r="AA3922">
        <v>2021</v>
      </c>
      <c r="AB3922">
        <v>359287.91</v>
      </c>
      <c r="AC3922" t="s">
        <v>13</v>
      </c>
      <c r="AD3922" t="s">
        <v>251</v>
      </c>
      <c r="AE3922">
        <v>2021</v>
      </c>
      <c r="AF3922">
        <v>2021</v>
      </c>
      <c r="AU3922"/>
    </row>
    <row r="3923" spans="1:47" x14ac:dyDescent="0.35">
      <c r="A3923" t="s">
        <v>160</v>
      </c>
      <c r="B3923" t="s">
        <v>25</v>
      </c>
      <c r="C3923" t="s">
        <v>149</v>
      </c>
      <c r="D3923" t="s">
        <v>159</v>
      </c>
      <c r="E3923" t="s">
        <v>162</v>
      </c>
      <c r="G3923" t="s">
        <v>1</v>
      </c>
      <c r="K3923" t="s">
        <v>185</v>
      </c>
      <c r="L3923" t="s">
        <v>122</v>
      </c>
      <c r="M3923" s="14">
        <v>44426</v>
      </c>
      <c r="N3923" s="14">
        <v>44426</v>
      </c>
      <c r="O3923">
        <v>6500</v>
      </c>
      <c r="P3923">
        <v>206.54</v>
      </c>
      <c r="R3923">
        <v>2110672000</v>
      </c>
      <c r="S3923">
        <v>161300000</v>
      </c>
      <c r="V3923" t="s">
        <v>160</v>
      </c>
      <c r="W3923" t="s">
        <v>192</v>
      </c>
      <c r="X3923" t="s">
        <v>161</v>
      </c>
      <c r="Y3923">
        <v>8</v>
      </c>
      <c r="Z3923">
        <v>8</v>
      </c>
      <c r="AA3923">
        <v>2021</v>
      </c>
      <c r="AB3923">
        <v>206.54</v>
      </c>
      <c r="AC3923" t="s">
        <v>13</v>
      </c>
      <c r="AD3923" t="s">
        <v>72</v>
      </c>
      <c r="AE3923">
        <v>2021</v>
      </c>
      <c r="AF3923">
        <v>2021</v>
      </c>
      <c r="AU3923"/>
    </row>
    <row r="3924" spans="1:47" x14ac:dyDescent="0.35">
      <c r="A3924" t="s">
        <v>118</v>
      </c>
      <c r="B3924" t="s">
        <v>46</v>
      </c>
      <c r="C3924" t="s">
        <v>149</v>
      </c>
      <c r="D3924" t="s">
        <v>150</v>
      </c>
      <c r="E3924" t="s">
        <v>121</v>
      </c>
      <c r="G3924" t="s">
        <v>1</v>
      </c>
      <c r="H3924" t="s">
        <v>206</v>
      </c>
      <c r="K3924" t="s">
        <v>185</v>
      </c>
      <c r="L3924" t="s">
        <v>122</v>
      </c>
      <c r="M3924" s="14">
        <v>44426</v>
      </c>
      <c r="N3924" s="14">
        <v>44426</v>
      </c>
      <c r="O3924">
        <v>-125000</v>
      </c>
      <c r="P3924">
        <v>-3007.14</v>
      </c>
      <c r="R3924">
        <v>2221513000</v>
      </c>
      <c r="S3924">
        <v>161001000</v>
      </c>
      <c r="V3924" t="s">
        <v>118</v>
      </c>
      <c r="W3924" t="s">
        <v>195</v>
      </c>
      <c r="X3924" t="s">
        <v>119</v>
      </c>
      <c r="Y3924">
        <v>8</v>
      </c>
      <c r="Z3924">
        <v>8</v>
      </c>
      <c r="AA3924">
        <v>2021</v>
      </c>
      <c r="AB3924">
        <v>3007.14</v>
      </c>
      <c r="AC3924" t="s">
        <v>13</v>
      </c>
      <c r="AD3924" t="s">
        <v>12</v>
      </c>
      <c r="AE3924">
        <v>2021</v>
      </c>
      <c r="AF3924">
        <v>2021</v>
      </c>
      <c r="AU3924"/>
    </row>
    <row r="3925" spans="1:47" x14ac:dyDescent="0.35">
      <c r="A3925" t="s">
        <v>138</v>
      </c>
      <c r="B3925" t="s">
        <v>27</v>
      </c>
      <c r="C3925" t="s">
        <v>149</v>
      </c>
      <c r="D3925" t="s">
        <v>150</v>
      </c>
      <c r="E3925" t="s">
        <v>121</v>
      </c>
      <c r="G3925" t="s">
        <v>1</v>
      </c>
      <c r="H3925" t="s">
        <v>206</v>
      </c>
      <c r="K3925" t="s">
        <v>185</v>
      </c>
      <c r="L3925" t="s">
        <v>122</v>
      </c>
      <c r="M3925" s="14">
        <v>44426</v>
      </c>
      <c r="N3925" s="14">
        <v>44426</v>
      </c>
      <c r="O3925">
        <v>0</v>
      </c>
      <c r="P3925">
        <v>-2.86</v>
      </c>
      <c r="R3925">
        <v>2220200000</v>
      </c>
      <c r="S3925">
        <v>161002000</v>
      </c>
      <c r="V3925" t="s">
        <v>138</v>
      </c>
      <c r="W3925" t="s">
        <v>202</v>
      </c>
      <c r="X3925" t="s">
        <v>139</v>
      </c>
      <c r="Y3925">
        <v>8</v>
      </c>
      <c r="Z3925">
        <v>8</v>
      </c>
      <c r="AA3925">
        <v>2021</v>
      </c>
      <c r="AB3925">
        <v>2.86</v>
      </c>
      <c r="AC3925" t="s">
        <v>13</v>
      </c>
      <c r="AD3925" t="s">
        <v>12</v>
      </c>
      <c r="AE3925">
        <v>2021</v>
      </c>
      <c r="AF3925">
        <v>2021</v>
      </c>
      <c r="AU3925"/>
    </row>
    <row r="3926" spans="1:47" x14ac:dyDescent="0.35">
      <c r="A3926" t="s">
        <v>188</v>
      </c>
      <c r="B3926" t="s">
        <v>31</v>
      </c>
      <c r="C3926" t="s">
        <v>149</v>
      </c>
      <c r="D3926" t="s">
        <v>159</v>
      </c>
      <c r="E3926" t="s">
        <v>162</v>
      </c>
      <c r="G3926" t="s">
        <v>1</v>
      </c>
      <c r="K3926" t="s">
        <v>185</v>
      </c>
      <c r="L3926" t="s">
        <v>122</v>
      </c>
      <c r="M3926" s="14">
        <v>44426</v>
      </c>
      <c r="N3926" s="14">
        <v>44426</v>
      </c>
      <c r="O3926">
        <v>0</v>
      </c>
      <c r="P3926">
        <v>2078.77</v>
      </c>
      <c r="R3926">
        <v>2111070000</v>
      </c>
      <c r="S3926">
        <v>161200000</v>
      </c>
      <c r="V3926" t="s">
        <v>188</v>
      </c>
      <c r="W3926" t="s">
        <v>253</v>
      </c>
      <c r="X3926" t="s">
        <v>190</v>
      </c>
      <c r="Y3926">
        <v>8</v>
      </c>
      <c r="Z3926">
        <v>8</v>
      </c>
      <c r="AA3926">
        <v>2021</v>
      </c>
      <c r="AB3926">
        <v>2078.77</v>
      </c>
      <c r="AC3926" t="s">
        <v>13</v>
      </c>
      <c r="AD3926" t="s">
        <v>72</v>
      </c>
      <c r="AE3926">
        <v>2021</v>
      </c>
      <c r="AF3926">
        <v>2021</v>
      </c>
      <c r="AU3926"/>
    </row>
    <row r="3927" spans="1:47" x14ac:dyDescent="0.35">
      <c r="A3927" t="s">
        <v>193</v>
      </c>
      <c r="B3927" t="s">
        <v>29</v>
      </c>
      <c r="C3927" t="s">
        <v>149</v>
      </c>
      <c r="D3927" t="s">
        <v>159</v>
      </c>
      <c r="E3927" t="s">
        <v>162</v>
      </c>
      <c r="G3927" t="s">
        <v>1</v>
      </c>
      <c r="K3927" t="s">
        <v>185</v>
      </c>
      <c r="L3927" t="s">
        <v>122</v>
      </c>
      <c r="M3927" s="14">
        <v>44426</v>
      </c>
      <c r="N3927" s="14">
        <v>44426</v>
      </c>
      <c r="O3927">
        <v>0</v>
      </c>
      <c r="P3927">
        <v>169.05</v>
      </c>
      <c r="R3927">
        <v>2110700000</v>
      </c>
      <c r="S3927">
        <v>161900000</v>
      </c>
      <c r="V3927" t="s">
        <v>193</v>
      </c>
      <c r="W3927" t="s">
        <v>199</v>
      </c>
      <c r="X3927" t="s">
        <v>161</v>
      </c>
      <c r="Y3927">
        <v>8</v>
      </c>
      <c r="Z3927">
        <v>8</v>
      </c>
      <c r="AA3927">
        <v>2021</v>
      </c>
      <c r="AB3927">
        <v>169.05</v>
      </c>
      <c r="AC3927" t="s">
        <v>13</v>
      </c>
      <c r="AD3927" t="s">
        <v>72</v>
      </c>
      <c r="AE3927">
        <v>2021</v>
      </c>
      <c r="AF3927">
        <v>2021</v>
      </c>
      <c r="AU3927"/>
    </row>
    <row r="3928" spans="1:47" x14ac:dyDescent="0.35">
      <c r="A3928" t="s">
        <v>193</v>
      </c>
      <c r="B3928" t="s">
        <v>29</v>
      </c>
      <c r="C3928" t="s">
        <v>149</v>
      </c>
      <c r="D3928" t="s">
        <v>159</v>
      </c>
      <c r="E3928" t="s">
        <v>162</v>
      </c>
      <c r="G3928" t="s">
        <v>1</v>
      </c>
      <c r="K3928" t="s">
        <v>185</v>
      </c>
      <c r="L3928" t="s">
        <v>122</v>
      </c>
      <c r="M3928" s="14">
        <v>44426</v>
      </c>
      <c r="N3928" s="14">
        <v>44426</v>
      </c>
      <c r="O3928">
        <v>0</v>
      </c>
      <c r="P3928">
        <v>714.29</v>
      </c>
      <c r="R3928">
        <v>2110700000</v>
      </c>
      <c r="S3928">
        <v>161020000</v>
      </c>
      <c r="V3928" t="s">
        <v>193</v>
      </c>
      <c r="W3928" t="s">
        <v>194</v>
      </c>
      <c r="X3928" t="s">
        <v>161</v>
      </c>
      <c r="Y3928">
        <v>8</v>
      </c>
      <c r="Z3928">
        <v>8</v>
      </c>
      <c r="AA3928">
        <v>2021</v>
      </c>
      <c r="AB3928">
        <v>714.29</v>
      </c>
      <c r="AC3928" t="s">
        <v>13</v>
      </c>
      <c r="AD3928" t="s">
        <v>72</v>
      </c>
      <c r="AE3928">
        <v>2021</v>
      </c>
      <c r="AF3928">
        <v>2021</v>
      </c>
      <c r="AU3928"/>
    </row>
    <row r="3929" spans="1:47" x14ac:dyDescent="0.35">
      <c r="A3929" t="s">
        <v>160</v>
      </c>
      <c r="B3929" t="s">
        <v>30</v>
      </c>
      <c r="C3929" t="s">
        <v>149</v>
      </c>
      <c r="D3929" t="s">
        <v>159</v>
      </c>
      <c r="E3929" t="s">
        <v>162</v>
      </c>
      <c r="G3929" t="s">
        <v>1</v>
      </c>
      <c r="K3929" t="s">
        <v>185</v>
      </c>
      <c r="L3929" t="s">
        <v>122</v>
      </c>
      <c r="M3929" s="14">
        <v>44426</v>
      </c>
      <c r="N3929" s="14">
        <v>44426</v>
      </c>
      <c r="O3929">
        <v>0</v>
      </c>
      <c r="P3929">
        <v>862677.77</v>
      </c>
      <c r="R3929">
        <v>2110672000</v>
      </c>
      <c r="S3929">
        <v>161100000</v>
      </c>
      <c r="V3929" t="s">
        <v>160</v>
      </c>
      <c r="W3929" t="s">
        <v>212</v>
      </c>
      <c r="X3929" t="s">
        <v>161</v>
      </c>
      <c r="Y3929">
        <v>8</v>
      </c>
      <c r="Z3929">
        <v>8</v>
      </c>
      <c r="AA3929">
        <v>2021</v>
      </c>
      <c r="AB3929">
        <v>862677.77</v>
      </c>
      <c r="AC3929" t="s">
        <v>13</v>
      </c>
      <c r="AD3929" t="s">
        <v>72</v>
      </c>
      <c r="AE3929">
        <v>2021</v>
      </c>
      <c r="AF3929">
        <v>2021</v>
      </c>
      <c r="AU3929"/>
    </row>
    <row r="3930" spans="1:47" x14ac:dyDescent="0.35">
      <c r="A3930" t="s">
        <v>138</v>
      </c>
      <c r="B3930" t="s">
        <v>41</v>
      </c>
      <c r="C3930" t="s">
        <v>149</v>
      </c>
      <c r="D3930" t="s">
        <v>150</v>
      </c>
      <c r="E3930" t="s">
        <v>121</v>
      </c>
      <c r="G3930" t="s">
        <v>1</v>
      </c>
      <c r="H3930" t="s">
        <v>206</v>
      </c>
      <c r="K3930" t="s">
        <v>185</v>
      </c>
      <c r="L3930" t="s">
        <v>122</v>
      </c>
      <c r="M3930" s="14">
        <v>44426</v>
      </c>
      <c r="N3930" s="14">
        <v>44426</v>
      </c>
      <c r="O3930">
        <v>0</v>
      </c>
      <c r="P3930">
        <v>-638.98</v>
      </c>
      <c r="R3930">
        <v>2220200000</v>
      </c>
      <c r="S3930">
        <v>161001000</v>
      </c>
      <c r="V3930" t="s">
        <v>138</v>
      </c>
      <c r="W3930" t="s">
        <v>195</v>
      </c>
      <c r="X3930" t="s">
        <v>139</v>
      </c>
      <c r="Y3930">
        <v>8</v>
      </c>
      <c r="Z3930">
        <v>8</v>
      </c>
      <c r="AA3930">
        <v>2021</v>
      </c>
      <c r="AB3930">
        <v>638.98</v>
      </c>
      <c r="AC3930" t="s">
        <v>13</v>
      </c>
      <c r="AD3930" t="s">
        <v>12</v>
      </c>
      <c r="AE3930">
        <v>2021</v>
      </c>
      <c r="AF3930">
        <v>2021</v>
      </c>
      <c r="AU3930"/>
    </row>
    <row r="3931" spans="1:47" x14ac:dyDescent="0.35">
      <c r="A3931" t="s">
        <v>170</v>
      </c>
      <c r="C3931" t="s">
        <v>149</v>
      </c>
      <c r="D3931" t="s">
        <v>150</v>
      </c>
      <c r="E3931" t="s">
        <v>121</v>
      </c>
      <c r="J3931" t="s">
        <v>5</v>
      </c>
      <c r="K3931" t="s">
        <v>185</v>
      </c>
      <c r="L3931" t="s">
        <v>122</v>
      </c>
      <c r="M3931" s="14">
        <v>44409</v>
      </c>
      <c r="N3931" s="14">
        <v>44426</v>
      </c>
      <c r="P3931">
        <v>148306.67000000001</v>
      </c>
      <c r="X3931" t="s">
        <v>119</v>
      </c>
      <c r="Y3931">
        <v>8</v>
      </c>
      <c r="Z3931">
        <v>8</v>
      </c>
      <c r="AA3931">
        <v>2021</v>
      </c>
      <c r="AB3931">
        <v>0</v>
      </c>
      <c r="AC3931" t="s">
        <v>8</v>
      </c>
      <c r="AD3931" t="s">
        <v>8</v>
      </c>
      <c r="AE3931">
        <v>2021</v>
      </c>
      <c r="AF3931">
        <v>2021</v>
      </c>
      <c r="AU3931"/>
    </row>
    <row r="3932" spans="1:47" x14ac:dyDescent="0.35">
      <c r="A3932" t="s">
        <v>141</v>
      </c>
      <c r="C3932" t="s">
        <v>149</v>
      </c>
      <c r="D3932" t="s">
        <v>150</v>
      </c>
      <c r="E3932" t="s">
        <v>162</v>
      </c>
      <c r="K3932" t="s">
        <v>185</v>
      </c>
      <c r="L3932" t="s">
        <v>122</v>
      </c>
      <c r="M3932" s="14">
        <v>44426</v>
      </c>
      <c r="N3932" s="14">
        <v>44426</v>
      </c>
      <c r="P3932">
        <v>387766.3</v>
      </c>
      <c r="X3932" t="s">
        <v>142</v>
      </c>
      <c r="Y3932">
        <v>8</v>
      </c>
      <c r="Z3932">
        <v>8</v>
      </c>
      <c r="AA3932">
        <v>2021</v>
      </c>
      <c r="AB3932">
        <v>0</v>
      </c>
      <c r="AC3932" t="s">
        <v>8</v>
      </c>
      <c r="AD3932" t="s">
        <v>8</v>
      </c>
      <c r="AE3932">
        <v>2021</v>
      </c>
      <c r="AF3932">
        <v>2021</v>
      </c>
      <c r="AU3932"/>
    </row>
    <row r="3933" spans="1:47" x14ac:dyDescent="0.35">
      <c r="A3933" t="s">
        <v>175</v>
      </c>
      <c r="C3933" t="s">
        <v>149</v>
      </c>
      <c r="D3933" t="s">
        <v>150</v>
      </c>
      <c r="E3933" t="s">
        <v>121</v>
      </c>
      <c r="I3933" t="s">
        <v>1</v>
      </c>
      <c r="J3933" t="s">
        <v>5</v>
      </c>
      <c r="K3933" t="s">
        <v>185</v>
      </c>
      <c r="L3933" t="s">
        <v>122</v>
      </c>
      <c r="M3933" s="14">
        <v>44410</v>
      </c>
      <c r="N3933" s="14">
        <v>44426</v>
      </c>
      <c r="P3933">
        <v>14672.51</v>
      </c>
      <c r="X3933" t="s">
        <v>119</v>
      </c>
      <c r="Y3933">
        <v>8</v>
      </c>
      <c r="Z3933">
        <v>8</v>
      </c>
      <c r="AA3933">
        <v>2021</v>
      </c>
      <c r="AB3933">
        <v>0</v>
      </c>
      <c r="AC3933" t="s">
        <v>8</v>
      </c>
      <c r="AD3933" t="s">
        <v>8</v>
      </c>
      <c r="AE3933">
        <v>2021</v>
      </c>
      <c r="AF3933">
        <v>2021</v>
      </c>
      <c r="AU3933"/>
    </row>
    <row r="3934" spans="1:47" x14ac:dyDescent="0.35">
      <c r="A3934" t="s">
        <v>176</v>
      </c>
      <c r="C3934" t="s">
        <v>149</v>
      </c>
      <c r="D3934" t="s">
        <v>150</v>
      </c>
      <c r="E3934" t="s">
        <v>121</v>
      </c>
      <c r="J3934" t="s">
        <v>68</v>
      </c>
      <c r="K3934" t="s">
        <v>185</v>
      </c>
      <c r="L3934" t="s">
        <v>122</v>
      </c>
      <c r="M3934" s="14">
        <v>44409</v>
      </c>
      <c r="N3934" s="14">
        <v>44426</v>
      </c>
      <c r="P3934">
        <v>187806.53</v>
      </c>
      <c r="X3934" t="s">
        <v>119</v>
      </c>
      <c r="Y3934">
        <v>8</v>
      </c>
      <c r="Z3934">
        <v>8</v>
      </c>
      <c r="AA3934">
        <v>2021</v>
      </c>
      <c r="AB3934">
        <v>0</v>
      </c>
      <c r="AC3934" t="s">
        <v>8</v>
      </c>
      <c r="AD3934" t="s">
        <v>8</v>
      </c>
      <c r="AE3934">
        <v>2021</v>
      </c>
      <c r="AF3934">
        <v>2021</v>
      </c>
      <c r="AU3934"/>
    </row>
    <row r="3935" spans="1:47" x14ac:dyDescent="0.35">
      <c r="A3935" t="s">
        <v>130</v>
      </c>
      <c r="C3935" t="s">
        <v>149</v>
      </c>
      <c r="D3935" t="s">
        <v>150</v>
      </c>
      <c r="E3935" t="s">
        <v>121</v>
      </c>
      <c r="J3935" t="s">
        <v>5</v>
      </c>
      <c r="K3935" t="s">
        <v>185</v>
      </c>
      <c r="L3935" t="s">
        <v>122</v>
      </c>
      <c r="M3935" s="14">
        <v>44410</v>
      </c>
      <c r="N3935" s="14">
        <v>44426</v>
      </c>
      <c r="P3935">
        <v>36980.589999999997</v>
      </c>
      <c r="X3935" t="s">
        <v>119</v>
      </c>
      <c r="Y3935">
        <v>8</v>
      </c>
      <c r="Z3935">
        <v>8</v>
      </c>
      <c r="AA3935">
        <v>2021</v>
      </c>
      <c r="AB3935">
        <v>0</v>
      </c>
      <c r="AC3935" t="s">
        <v>8</v>
      </c>
      <c r="AD3935" t="s">
        <v>8</v>
      </c>
      <c r="AE3935">
        <v>2021</v>
      </c>
      <c r="AF3935">
        <v>2021</v>
      </c>
      <c r="AU3935"/>
    </row>
    <row r="3936" spans="1:47" x14ac:dyDescent="0.35">
      <c r="A3936" t="s">
        <v>160</v>
      </c>
      <c r="B3936" t="s">
        <v>25</v>
      </c>
      <c r="C3936" t="s">
        <v>149</v>
      </c>
      <c r="D3936" t="s">
        <v>159</v>
      </c>
      <c r="E3936" t="s">
        <v>162</v>
      </c>
      <c r="G3936" t="s">
        <v>1</v>
      </c>
      <c r="K3936" t="s">
        <v>185</v>
      </c>
      <c r="L3936" t="s">
        <v>122</v>
      </c>
      <c r="M3936" s="14">
        <v>44427</v>
      </c>
      <c r="N3936" s="14">
        <v>44427</v>
      </c>
      <c r="O3936">
        <v>6000</v>
      </c>
      <c r="P3936">
        <v>273.23</v>
      </c>
      <c r="R3936">
        <v>2110672000</v>
      </c>
      <c r="S3936">
        <v>161600000</v>
      </c>
      <c r="V3936" t="s">
        <v>160</v>
      </c>
      <c r="W3936" t="s">
        <v>198</v>
      </c>
      <c r="X3936" t="s">
        <v>161</v>
      </c>
      <c r="Y3936">
        <v>8</v>
      </c>
      <c r="Z3936">
        <v>8</v>
      </c>
      <c r="AA3936">
        <v>2021</v>
      </c>
      <c r="AB3936">
        <v>273.23</v>
      </c>
      <c r="AC3936" t="s">
        <v>13</v>
      </c>
      <c r="AD3936" t="s">
        <v>72</v>
      </c>
      <c r="AE3936">
        <v>2021</v>
      </c>
      <c r="AF3936">
        <v>2021</v>
      </c>
      <c r="AU3936"/>
    </row>
    <row r="3937" spans="1:47" x14ac:dyDescent="0.35">
      <c r="A3937" t="s">
        <v>160</v>
      </c>
      <c r="B3937" t="s">
        <v>26</v>
      </c>
      <c r="C3937" t="s">
        <v>149</v>
      </c>
      <c r="D3937" t="s">
        <v>159</v>
      </c>
      <c r="E3937" t="s">
        <v>162</v>
      </c>
      <c r="G3937" t="s">
        <v>1</v>
      </c>
      <c r="K3937" t="s">
        <v>185</v>
      </c>
      <c r="L3937" t="s">
        <v>122</v>
      </c>
      <c r="M3937" s="14">
        <v>44427</v>
      </c>
      <c r="N3937" s="14">
        <v>44427</v>
      </c>
      <c r="O3937">
        <v>70000</v>
      </c>
      <c r="P3937">
        <v>809.52</v>
      </c>
      <c r="R3937">
        <v>2110672000</v>
      </c>
      <c r="S3937">
        <v>162000000</v>
      </c>
      <c r="V3937" t="s">
        <v>160</v>
      </c>
      <c r="W3937" t="s">
        <v>205</v>
      </c>
      <c r="X3937" t="s">
        <v>161</v>
      </c>
      <c r="Y3937">
        <v>8</v>
      </c>
      <c r="Z3937">
        <v>8</v>
      </c>
      <c r="AA3937">
        <v>2021</v>
      </c>
      <c r="AB3937">
        <v>809.52</v>
      </c>
      <c r="AC3937" t="s">
        <v>13</v>
      </c>
      <c r="AD3937" t="s">
        <v>72</v>
      </c>
      <c r="AE3937">
        <v>2021</v>
      </c>
      <c r="AF3937">
        <v>2021</v>
      </c>
      <c r="AU3937"/>
    </row>
    <row r="3938" spans="1:47" x14ac:dyDescent="0.35">
      <c r="A3938" t="s">
        <v>193</v>
      </c>
      <c r="B3938" t="s">
        <v>29</v>
      </c>
      <c r="C3938" t="s">
        <v>149</v>
      </c>
      <c r="D3938" t="s">
        <v>159</v>
      </c>
      <c r="E3938" t="s">
        <v>162</v>
      </c>
      <c r="G3938" t="s">
        <v>1</v>
      </c>
      <c r="K3938" t="s">
        <v>185</v>
      </c>
      <c r="L3938" t="s">
        <v>122</v>
      </c>
      <c r="M3938" s="14">
        <v>44427</v>
      </c>
      <c r="N3938" s="14">
        <v>44427</v>
      </c>
      <c r="O3938">
        <v>0</v>
      </c>
      <c r="P3938">
        <v>190.48</v>
      </c>
      <c r="R3938">
        <v>2110700000</v>
      </c>
      <c r="S3938">
        <v>162100000</v>
      </c>
      <c r="V3938" t="s">
        <v>193</v>
      </c>
      <c r="W3938" t="s">
        <v>214</v>
      </c>
      <c r="X3938" t="s">
        <v>161</v>
      </c>
      <c r="Y3938">
        <v>8</v>
      </c>
      <c r="Z3938">
        <v>8</v>
      </c>
      <c r="AA3938">
        <v>2021</v>
      </c>
      <c r="AB3938">
        <v>190.48</v>
      </c>
      <c r="AC3938" t="s">
        <v>13</v>
      </c>
      <c r="AD3938" t="s">
        <v>72</v>
      </c>
      <c r="AE3938">
        <v>2021</v>
      </c>
      <c r="AF3938">
        <v>2021</v>
      </c>
      <c r="AU3938"/>
    </row>
    <row r="3939" spans="1:47" x14ac:dyDescent="0.35">
      <c r="A3939" t="s">
        <v>193</v>
      </c>
      <c r="B3939" t="s">
        <v>29</v>
      </c>
      <c r="C3939" t="s">
        <v>149</v>
      </c>
      <c r="D3939" t="s">
        <v>159</v>
      </c>
      <c r="E3939" t="s">
        <v>162</v>
      </c>
      <c r="G3939" t="s">
        <v>1</v>
      </c>
      <c r="K3939" t="s">
        <v>185</v>
      </c>
      <c r="L3939" t="s">
        <v>122</v>
      </c>
      <c r="M3939" s="14">
        <v>44427</v>
      </c>
      <c r="N3939" s="14">
        <v>44427</v>
      </c>
      <c r="O3939">
        <v>0</v>
      </c>
      <c r="P3939">
        <v>153.9</v>
      </c>
      <c r="R3939">
        <v>2110700000</v>
      </c>
      <c r="S3939">
        <v>161020000</v>
      </c>
      <c r="V3939" t="s">
        <v>193</v>
      </c>
      <c r="W3939" t="s">
        <v>194</v>
      </c>
      <c r="X3939" t="s">
        <v>161</v>
      </c>
      <c r="Y3939">
        <v>8</v>
      </c>
      <c r="Z3939">
        <v>8</v>
      </c>
      <c r="AA3939">
        <v>2021</v>
      </c>
      <c r="AB3939">
        <v>153.9</v>
      </c>
      <c r="AC3939" t="s">
        <v>13</v>
      </c>
      <c r="AD3939" t="s">
        <v>72</v>
      </c>
      <c r="AE3939">
        <v>2021</v>
      </c>
      <c r="AF3939">
        <v>2021</v>
      </c>
      <c r="AU3939"/>
    </row>
    <row r="3940" spans="1:47" x14ac:dyDescent="0.35">
      <c r="A3940" t="s">
        <v>193</v>
      </c>
      <c r="B3940" t="s">
        <v>29</v>
      </c>
      <c r="C3940" t="s">
        <v>149</v>
      </c>
      <c r="D3940" t="s">
        <v>159</v>
      </c>
      <c r="E3940" t="s">
        <v>162</v>
      </c>
      <c r="G3940" t="s">
        <v>1</v>
      </c>
      <c r="K3940" t="s">
        <v>185</v>
      </c>
      <c r="L3940" t="s">
        <v>122</v>
      </c>
      <c r="M3940" s="14">
        <v>44427</v>
      </c>
      <c r="N3940" s="14">
        <v>44427</v>
      </c>
      <c r="O3940">
        <v>0</v>
      </c>
      <c r="P3940">
        <v>214.29</v>
      </c>
      <c r="R3940">
        <v>2110700000</v>
      </c>
      <c r="S3940">
        <v>162800000</v>
      </c>
      <c r="V3940" t="s">
        <v>193</v>
      </c>
      <c r="W3940" t="s">
        <v>204</v>
      </c>
      <c r="X3940" t="s">
        <v>161</v>
      </c>
      <c r="Y3940">
        <v>8</v>
      </c>
      <c r="Z3940">
        <v>8</v>
      </c>
      <c r="AA3940">
        <v>2021</v>
      </c>
      <c r="AB3940">
        <v>214.29</v>
      </c>
      <c r="AC3940" t="s">
        <v>13</v>
      </c>
      <c r="AD3940" t="s">
        <v>72</v>
      </c>
      <c r="AE3940">
        <v>2021</v>
      </c>
      <c r="AF3940">
        <v>2021</v>
      </c>
      <c r="AU3940"/>
    </row>
    <row r="3941" spans="1:47" x14ac:dyDescent="0.35">
      <c r="A3941" t="s">
        <v>160</v>
      </c>
      <c r="B3941" t="s">
        <v>25</v>
      </c>
      <c r="C3941" t="s">
        <v>149</v>
      </c>
      <c r="D3941" t="s">
        <v>159</v>
      </c>
      <c r="E3941" t="s">
        <v>162</v>
      </c>
      <c r="G3941" t="s">
        <v>1</v>
      </c>
      <c r="K3941" t="s">
        <v>185</v>
      </c>
      <c r="L3941" t="s">
        <v>122</v>
      </c>
      <c r="M3941" s="14">
        <v>44427</v>
      </c>
      <c r="N3941" s="14">
        <v>44427</v>
      </c>
      <c r="O3941">
        <v>6500</v>
      </c>
      <c r="P3941">
        <v>137.27000000000001</v>
      </c>
      <c r="R3941">
        <v>2110672000</v>
      </c>
      <c r="S3941">
        <v>161300000</v>
      </c>
      <c r="V3941" t="s">
        <v>160</v>
      </c>
      <c r="W3941" t="s">
        <v>192</v>
      </c>
      <c r="X3941" t="s">
        <v>161</v>
      </c>
      <c r="Y3941">
        <v>8</v>
      </c>
      <c r="Z3941">
        <v>8</v>
      </c>
      <c r="AA3941">
        <v>2021</v>
      </c>
      <c r="AB3941">
        <v>137.27000000000001</v>
      </c>
      <c r="AC3941" t="s">
        <v>13</v>
      </c>
      <c r="AD3941" t="s">
        <v>72</v>
      </c>
      <c r="AE3941">
        <v>2021</v>
      </c>
      <c r="AF3941">
        <v>2021</v>
      </c>
      <c r="AU3941"/>
    </row>
    <row r="3942" spans="1:47" x14ac:dyDescent="0.35">
      <c r="A3942" t="s">
        <v>138</v>
      </c>
      <c r="B3942" t="s">
        <v>27</v>
      </c>
      <c r="C3942" t="s">
        <v>149</v>
      </c>
      <c r="D3942" t="s">
        <v>150</v>
      </c>
      <c r="E3942" t="s">
        <v>121</v>
      </c>
      <c r="G3942" t="s">
        <v>1</v>
      </c>
      <c r="H3942" t="s">
        <v>206</v>
      </c>
      <c r="K3942" t="s">
        <v>185</v>
      </c>
      <c r="L3942" t="s">
        <v>122</v>
      </c>
      <c r="M3942" s="14">
        <v>44427</v>
      </c>
      <c r="N3942" s="14">
        <v>44427</v>
      </c>
      <c r="O3942">
        <v>0</v>
      </c>
      <c r="P3942">
        <v>-5.95</v>
      </c>
      <c r="R3942">
        <v>2220200000</v>
      </c>
      <c r="S3942">
        <v>161002000</v>
      </c>
      <c r="V3942" t="s">
        <v>138</v>
      </c>
      <c r="W3942" t="s">
        <v>202</v>
      </c>
      <c r="X3942" t="s">
        <v>139</v>
      </c>
      <c r="Y3942">
        <v>8</v>
      </c>
      <c r="Z3942">
        <v>8</v>
      </c>
      <c r="AA3942">
        <v>2021</v>
      </c>
      <c r="AB3942">
        <v>5.95</v>
      </c>
      <c r="AC3942" t="s">
        <v>13</v>
      </c>
      <c r="AD3942" t="s">
        <v>12</v>
      </c>
      <c r="AE3942">
        <v>2021</v>
      </c>
      <c r="AF3942">
        <v>2021</v>
      </c>
      <c r="AU3942"/>
    </row>
    <row r="3943" spans="1:47" x14ac:dyDescent="0.35">
      <c r="A3943" t="s">
        <v>148</v>
      </c>
      <c r="C3943" t="s">
        <v>149</v>
      </c>
      <c r="D3943" t="s">
        <v>159</v>
      </c>
      <c r="E3943" t="s">
        <v>162</v>
      </c>
      <c r="G3943" t="s">
        <v>1</v>
      </c>
      <c r="K3943" t="s">
        <v>185</v>
      </c>
      <c r="L3943" t="s">
        <v>122</v>
      </c>
      <c r="M3943" s="14">
        <v>44427</v>
      </c>
      <c r="N3943" s="14">
        <v>44427</v>
      </c>
      <c r="O3943">
        <v>1383525.33</v>
      </c>
      <c r="P3943">
        <v>47954.82</v>
      </c>
      <c r="R3943">
        <v>2110220000</v>
      </c>
      <c r="S3943">
        <v>161008000</v>
      </c>
      <c r="V3943" t="s">
        <v>148</v>
      </c>
      <c r="W3943" t="s">
        <v>224</v>
      </c>
      <c r="X3943" t="s">
        <v>152</v>
      </c>
      <c r="Y3943">
        <v>8</v>
      </c>
      <c r="Z3943">
        <v>8</v>
      </c>
      <c r="AA3943">
        <v>2021</v>
      </c>
      <c r="AB3943">
        <v>47954.82</v>
      </c>
      <c r="AC3943" t="s">
        <v>13</v>
      </c>
      <c r="AD3943" t="s">
        <v>72</v>
      </c>
      <c r="AE3943">
        <v>2021</v>
      </c>
      <c r="AF3943">
        <v>2021</v>
      </c>
      <c r="AU3943"/>
    </row>
    <row r="3944" spans="1:47" x14ac:dyDescent="0.35">
      <c r="A3944" t="s">
        <v>160</v>
      </c>
      <c r="B3944" t="s">
        <v>28</v>
      </c>
      <c r="C3944" t="s">
        <v>149</v>
      </c>
      <c r="D3944" t="s">
        <v>159</v>
      </c>
      <c r="E3944" t="s">
        <v>162</v>
      </c>
      <c r="G3944" t="s">
        <v>1</v>
      </c>
      <c r="K3944" t="s">
        <v>185</v>
      </c>
      <c r="L3944" t="s">
        <v>122</v>
      </c>
      <c r="M3944" s="14">
        <v>44428</v>
      </c>
      <c r="N3944" s="14">
        <v>44428</v>
      </c>
      <c r="O3944">
        <v>2208.63</v>
      </c>
      <c r="P3944">
        <v>56.4</v>
      </c>
      <c r="R3944">
        <v>2110672000</v>
      </c>
      <c r="S3944">
        <v>161900000</v>
      </c>
      <c r="V3944" t="s">
        <v>160</v>
      </c>
      <c r="W3944" t="s">
        <v>199</v>
      </c>
      <c r="X3944" t="s">
        <v>161</v>
      </c>
      <c r="Y3944">
        <v>8</v>
      </c>
      <c r="Z3944">
        <v>8</v>
      </c>
      <c r="AA3944">
        <v>2021</v>
      </c>
      <c r="AB3944">
        <v>56.4</v>
      </c>
      <c r="AC3944" t="s">
        <v>13</v>
      </c>
      <c r="AD3944" t="s">
        <v>72</v>
      </c>
      <c r="AE3944">
        <v>2021</v>
      </c>
      <c r="AF3944">
        <v>2021</v>
      </c>
      <c r="AU3944"/>
    </row>
    <row r="3945" spans="1:47" x14ac:dyDescent="0.35">
      <c r="A3945" t="s">
        <v>160</v>
      </c>
      <c r="B3945" t="s">
        <v>26</v>
      </c>
      <c r="C3945" t="s">
        <v>252</v>
      </c>
      <c r="D3945" t="s">
        <v>159</v>
      </c>
      <c r="E3945" t="s">
        <v>162</v>
      </c>
      <c r="G3945" t="s">
        <v>1</v>
      </c>
      <c r="K3945" t="s">
        <v>72</v>
      </c>
      <c r="L3945" t="s">
        <v>122</v>
      </c>
      <c r="M3945" s="14">
        <v>44428</v>
      </c>
      <c r="N3945" s="14">
        <v>44428</v>
      </c>
      <c r="O3945">
        <v>91800</v>
      </c>
      <c r="P3945">
        <v>0</v>
      </c>
      <c r="R3945">
        <v>2110672000</v>
      </c>
      <c r="S3945">
        <v>162800000</v>
      </c>
      <c r="V3945" t="s">
        <v>160</v>
      </c>
      <c r="W3945" t="s">
        <v>204</v>
      </c>
      <c r="X3945" t="s">
        <v>161</v>
      </c>
      <c r="Y3945">
        <v>8</v>
      </c>
      <c r="Z3945">
        <v>8</v>
      </c>
      <c r="AA3945">
        <v>2021</v>
      </c>
      <c r="AB3945">
        <v>0</v>
      </c>
      <c r="AC3945" t="s">
        <v>13</v>
      </c>
      <c r="AD3945" t="s">
        <v>72</v>
      </c>
      <c r="AE3945">
        <v>2021</v>
      </c>
      <c r="AF3945">
        <v>2021</v>
      </c>
      <c r="AU3945"/>
    </row>
    <row r="3946" spans="1:47" x14ac:dyDescent="0.35">
      <c r="A3946" t="s">
        <v>130</v>
      </c>
      <c r="B3946" t="s">
        <v>34</v>
      </c>
      <c r="C3946" t="s">
        <v>149</v>
      </c>
      <c r="D3946" t="s">
        <v>150</v>
      </c>
      <c r="E3946" t="s">
        <v>121</v>
      </c>
      <c r="G3946" t="s">
        <v>1</v>
      </c>
      <c r="H3946" t="s">
        <v>206</v>
      </c>
      <c r="K3946" t="s">
        <v>185</v>
      </c>
      <c r="L3946" t="s">
        <v>122</v>
      </c>
      <c r="M3946" s="14">
        <v>44428</v>
      </c>
      <c r="N3946" s="14">
        <v>44428</v>
      </c>
      <c r="O3946">
        <v>-1715.4</v>
      </c>
      <c r="P3946">
        <v>-40.99</v>
      </c>
      <c r="R3946">
        <v>2221511000</v>
      </c>
      <c r="S3946">
        <v>162000000</v>
      </c>
      <c r="V3946" t="s">
        <v>130</v>
      </c>
      <c r="W3946" t="s">
        <v>205</v>
      </c>
      <c r="X3946" t="s">
        <v>119</v>
      </c>
      <c r="Y3946">
        <v>8</v>
      </c>
      <c r="Z3946">
        <v>8</v>
      </c>
      <c r="AA3946">
        <v>2021</v>
      </c>
      <c r="AB3946">
        <v>40.99</v>
      </c>
      <c r="AC3946" t="s">
        <v>13</v>
      </c>
      <c r="AD3946" t="s">
        <v>12</v>
      </c>
      <c r="AE3946">
        <v>2021</v>
      </c>
      <c r="AF3946">
        <v>2021</v>
      </c>
      <c r="AU3946"/>
    </row>
    <row r="3947" spans="1:47" x14ac:dyDescent="0.35">
      <c r="A3947" t="s">
        <v>130</v>
      </c>
      <c r="B3947" t="s">
        <v>34</v>
      </c>
      <c r="C3947" t="s">
        <v>149</v>
      </c>
      <c r="D3947" t="s">
        <v>150</v>
      </c>
      <c r="E3947" t="s">
        <v>121</v>
      </c>
      <c r="G3947" t="s">
        <v>1</v>
      </c>
      <c r="H3947" t="s">
        <v>206</v>
      </c>
      <c r="K3947" t="s">
        <v>185</v>
      </c>
      <c r="L3947" t="s">
        <v>122</v>
      </c>
      <c r="M3947" s="14">
        <v>44428</v>
      </c>
      <c r="N3947" s="14">
        <v>44428</v>
      </c>
      <c r="O3947">
        <v>-300</v>
      </c>
      <c r="P3947">
        <v>-7.65</v>
      </c>
      <c r="R3947">
        <v>2221511000</v>
      </c>
      <c r="S3947">
        <v>162000000</v>
      </c>
      <c r="V3947" t="s">
        <v>130</v>
      </c>
      <c r="W3947" t="s">
        <v>205</v>
      </c>
      <c r="X3947" t="s">
        <v>119</v>
      </c>
      <c r="Y3947">
        <v>8</v>
      </c>
      <c r="Z3947">
        <v>8</v>
      </c>
      <c r="AA3947">
        <v>2021</v>
      </c>
      <c r="AB3947">
        <v>7.65</v>
      </c>
      <c r="AC3947" t="s">
        <v>13</v>
      </c>
      <c r="AD3947" t="s">
        <v>12</v>
      </c>
      <c r="AE3947">
        <v>2021</v>
      </c>
      <c r="AF3947">
        <v>2021</v>
      </c>
      <c r="AU3947"/>
    </row>
    <row r="3948" spans="1:47" x14ac:dyDescent="0.35">
      <c r="A3948" t="s">
        <v>130</v>
      </c>
      <c r="B3948" t="s">
        <v>34</v>
      </c>
      <c r="C3948" t="s">
        <v>149</v>
      </c>
      <c r="D3948" t="s">
        <v>150</v>
      </c>
      <c r="E3948" t="s">
        <v>121</v>
      </c>
      <c r="G3948" t="s">
        <v>1</v>
      </c>
      <c r="H3948" t="s">
        <v>206</v>
      </c>
      <c r="K3948" t="s">
        <v>185</v>
      </c>
      <c r="L3948" t="s">
        <v>122</v>
      </c>
      <c r="M3948" s="14">
        <v>44428</v>
      </c>
      <c r="N3948" s="14">
        <v>44428</v>
      </c>
      <c r="O3948">
        <v>-750</v>
      </c>
      <c r="P3948">
        <v>-7.67</v>
      </c>
      <c r="R3948">
        <v>2221511000</v>
      </c>
      <c r="S3948">
        <v>162000000</v>
      </c>
      <c r="V3948" t="s">
        <v>130</v>
      </c>
      <c r="W3948" t="s">
        <v>205</v>
      </c>
      <c r="X3948" t="s">
        <v>119</v>
      </c>
      <c r="Y3948">
        <v>8</v>
      </c>
      <c r="Z3948">
        <v>8</v>
      </c>
      <c r="AA3948">
        <v>2021</v>
      </c>
      <c r="AB3948">
        <v>7.67</v>
      </c>
      <c r="AC3948" t="s">
        <v>13</v>
      </c>
      <c r="AD3948" t="s">
        <v>12</v>
      </c>
      <c r="AE3948">
        <v>2021</v>
      </c>
      <c r="AF3948">
        <v>2021</v>
      </c>
      <c r="AU3948"/>
    </row>
    <row r="3949" spans="1:47" x14ac:dyDescent="0.35">
      <c r="A3949" t="s">
        <v>160</v>
      </c>
      <c r="B3949" t="s">
        <v>25</v>
      </c>
      <c r="C3949" t="s">
        <v>149</v>
      </c>
      <c r="D3949" t="s">
        <v>159</v>
      </c>
      <c r="E3949" t="s">
        <v>162</v>
      </c>
      <c r="G3949" t="s">
        <v>1</v>
      </c>
      <c r="K3949" t="s">
        <v>185</v>
      </c>
      <c r="L3949" t="s">
        <v>122</v>
      </c>
      <c r="M3949" s="14">
        <v>44428</v>
      </c>
      <c r="N3949" s="14">
        <v>44428</v>
      </c>
      <c r="O3949">
        <v>5000</v>
      </c>
      <c r="P3949">
        <v>54.27</v>
      </c>
      <c r="R3949">
        <v>2110672000</v>
      </c>
      <c r="S3949">
        <v>161600000</v>
      </c>
      <c r="V3949" t="s">
        <v>160</v>
      </c>
      <c r="W3949" t="s">
        <v>198</v>
      </c>
      <c r="X3949" t="s">
        <v>161</v>
      </c>
      <c r="Y3949">
        <v>8</v>
      </c>
      <c r="Z3949">
        <v>8</v>
      </c>
      <c r="AA3949">
        <v>2021</v>
      </c>
      <c r="AB3949">
        <v>54.27</v>
      </c>
      <c r="AC3949" t="s">
        <v>13</v>
      </c>
      <c r="AD3949" t="s">
        <v>72</v>
      </c>
      <c r="AE3949">
        <v>2021</v>
      </c>
      <c r="AF3949">
        <v>2021</v>
      </c>
      <c r="AU3949"/>
    </row>
    <row r="3950" spans="1:47" x14ac:dyDescent="0.35">
      <c r="A3950" t="s">
        <v>130</v>
      </c>
      <c r="B3950" t="s">
        <v>24</v>
      </c>
      <c r="C3950" t="s">
        <v>252</v>
      </c>
      <c r="D3950" t="s">
        <v>150</v>
      </c>
      <c r="E3950" t="s">
        <v>121</v>
      </c>
      <c r="G3950" t="s">
        <v>1</v>
      </c>
      <c r="H3950" t="s">
        <v>206</v>
      </c>
      <c r="K3950" t="s">
        <v>72</v>
      </c>
      <c r="L3950" t="s">
        <v>122</v>
      </c>
      <c r="M3950" s="14">
        <v>44428</v>
      </c>
      <c r="N3950" s="14">
        <v>44428</v>
      </c>
      <c r="O3950">
        <v>-4230.96</v>
      </c>
      <c r="P3950">
        <v>0</v>
      </c>
      <c r="R3950">
        <v>2221504000</v>
      </c>
      <c r="S3950">
        <v>162000000</v>
      </c>
      <c r="V3950" t="s">
        <v>130</v>
      </c>
      <c r="W3950" t="s">
        <v>205</v>
      </c>
      <c r="X3950" t="s">
        <v>119</v>
      </c>
      <c r="Y3950">
        <v>8</v>
      </c>
      <c r="Z3950">
        <v>8</v>
      </c>
      <c r="AA3950">
        <v>2021</v>
      </c>
      <c r="AB3950">
        <v>0</v>
      </c>
      <c r="AC3950" t="s">
        <v>13</v>
      </c>
      <c r="AD3950" t="s">
        <v>12</v>
      </c>
      <c r="AE3950">
        <v>2021</v>
      </c>
      <c r="AF3950">
        <v>2021</v>
      </c>
      <c r="AU3950"/>
    </row>
    <row r="3951" spans="1:47" x14ac:dyDescent="0.35">
      <c r="A3951" t="s">
        <v>193</v>
      </c>
      <c r="B3951" t="s">
        <v>29</v>
      </c>
      <c r="C3951" t="s">
        <v>149</v>
      </c>
      <c r="D3951" t="s">
        <v>159</v>
      </c>
      <c r="E3951" t="s">
        <v>162</v>
      </c>
      <c r="G3951" t="s">
        <v>1</v>
      </c>
      <c r="K3951" t="s">
        <v>185</v>
      </c>
      <c r="L3951" t="s">
        <v>122</v>
      </c>
      <c r="M3951" s="14">
        <v>44428</v>
      </c>
      <c r="N3951" s="14">
        <v>44428</v>
      </c>
      <c r="O3951">
        <v>0</v>
      </c>
      <c r="P3951">
        <v>97.62</v>
      </c>
      <c r="R3951">
        <v>2110700000</v>
      </c>
      <c r="S3951">
        <v>161800000</v>
      </c>
      <c r="V3951" t="s">
        <v>193</v>
      </c>
      <c r="W3951" t="s">
        <v>197</v>
      </c>
      <c r="X3951" t="s">
        <v>161</v>
      </c>
      <c r="Y3951">
        <v>8</v>
      </c>
      <c r="Z3951">
        <v>8</v>
      </c>
      <c r="AA3951">
        <v>2021</v>
      </c>
      <c r="AB3951">
        <v>97.62</v>
      </c>
      <c r="AC3951" t="s">
        <v>13</v>
      </c>
      <c r="AD3951" t="s">
        <v>72</v>
      </c>
      <c r="AE3951">
        <v>2021</v>
      </c>
      <c r="AF3951">
        <v>2021</v>
      </c>
      <c r="AU3951"/>
    </row>
    <row r="3952" spans="1:47" x14ac:dyDescent="0.35">
      <c r="A3952" t="s">
        <v>193</v>
      </c>
      <c r="B3952" t="s">
        <v>29</v>
      </c>
      <c r="C3952" t="s">
        <v>149</v>
      </c>
      <c r="D3952" t="s">
        <v>159</v>
      </c>
      <c r="E3952" t="s">
        <v>162</v>
      </c>
      <c r="G3952" t="s">
        <v>1</v>
      </c>
      <c r="K3952" t="s">
        <v>185</v>
      </c>
      <c r="L3952" t="s">
        <v>122</v>
      </c>
      <c r="M3952" s="14">
        <v>44428</v>
      </c>
      <c r="N3952" s="14">
        <v>44428</v>
      </c>
      <c r="O3952">
        <v>0</v>
      </c>
      <c r="P3952">
        <v>238.1</v>
      </c>
      <c r="R3952">
        <v>2110700000</v>
      </c>
      <c r="S3952">
        <v>161900000</v>
      </c>
      <c r="V3952" t="s">
        <v>193</v>
      </c>
      <c r="W3952" t="s">
        <v>199</v>
      </c>
      <c r="X3952" t="s">
        <v>161</v>
      </c>
      <c r="Y3952">
        <v>8</v>
      </c>
      <c r="Z3952">
        <v>8</v>
      </c>
      <c r="AA3952">
        <v>2021</v>
      </c>
      <c r="AB3952">
        <v>238.1</v>
      </c>
      <c r="AC3952" t="s">
        <v>13</v>
      </c>
      <c r="AD3952" t="s">
        <v>72</v>
      </c>
      <c r="AE3952">
        <v>2021</v>
      </c>
      <c r="AF3952">
        <v>2021</v>
      </c>
      <c r="AU3952"/>
    </row>
    <row r="3953" spans="1:47" x14ac:dyDescent="0.35">
      <c r="A3953" t="s">
        <v>193</v>
      </c>
      <c r="B3953" t="s">
        <v>29</v>
      </c>
      <c r="C3953" t="s">
        <v>149</v>
      </c>
      <c r="D3953" t="s">
        <v>159</v>
      </c>
      <c r="E3953" t="s">
        <v>162</v>
      </c>
      <c r="G3953" t="s">
        <v>1</v>
      </c>
      <c r="K3953" t="s">
        <v>185</v>
      </c>
      <c r="L3953" t="s">
        <v>122</v>
      </c>
      <c r="M3953" s="14">
        <v>44428</v>
      </c>
      <c r="N3953" s="14">
        <v>44428</v>
      </c>
      <c r="O3953">
        <v>0</v>
      </c>
      <c r="P3953">
        <v>119.05</v>
      </c>
      <c r="R3953">
        <v>2110700000</v>
      </c>
      <c r="S3953">
        <v>161900000</v>
      </c>
      <c r="V3953" t="s">
        <v>193</v>
      </c>
      <c r="W3953" t="s">
        <v>199</v>
      </c>
      <c r="X3953" t="s">
        <v>161</v>
      </c>
      <c r="Y3953">
        <v>8</v>
      </c>
      <c r="Z3953">
        <v>8</v>
      </c>
      <c r="AA3953">
        <v>2021</v>
      </c>
      <c r="AB3953">
        <v>119.05</v>
      </c>
      <c r="AC3953" t="s">
        <v>13</v>
      </c>
      <c r="AD3953" t="s">
        <v>72</v>
      </c>
      <c r="AE3953">
        <v>2021</v>
      </c>
      <c r="AF3953">
        <v>2021</v>
      </c>
      <c r="AU3953"/>
    </row>
    <row r="3954" spans="1:47" x14ac:dyDescent="0.35">
      <c r="A3954" t="s">
        <v>160</v>
      </c>
      <c r="B3954" t="s">
        <v>26</v>
      </c>
      <c r="C3954" t="s">
        <v>149</v>
      </c>
      <c r="D3954" t="s">
        <v>159</v>
      </c>
      <c r="E3954" t="s">
        <v>162</v>
      </c>
      <c r="G3954" t="s">
        <v>1</v>
      </c>
      <c r="K3954" t="s">
        <v>185</v>
      </c>
      <c r="L3954" t="s">
        <v>122</v>
      </c>
      <c r="M3954" s="14">
        <v>44428</v>
      </c>
      <c r="N3954" s="14">
        <v>44428</v>
      </c>
      <c r="O3954">
        <v>0</v>
      </c>
      <c r="P3954">
        <v>36.32</v>
      </c>
      <c r="R3954">
        <v>2110672000</v>
      </c>
      <c r="S3954">
        <v>162600000</v>
      </c>
      <c r="V3954" t="s">
        <v>160</v>
      </c>
      <c r="W3954" t="s">
        <v>196</v>
      </c>
      <c r="X3954" t="s">
        <v>161</v>
      </c>
      <c r="Y3954">
        <v>8</v>
      </c>
      <c r="Z3954">
        <v>8</v>
      </c>
      <c r="AA3954">
        <v>2021</v>
      </c>
      <c r="AB3954">
        <v>36.32</v>
      </c>
      <c r="AC3954" t="s">
        <v>13</v>
      </c>
      <c r="AD3954" t="s">
        <v>72</v>
      </c>
      <c r="AE3954">
        <v>2021</v>
      </c>
      <c r="AF3954">
        <v>2021</v>
      </c>
      <c r="AU3954"/>
    </row>
    <row r="3955" spans="1:47" x14ac:dyDescent="0.35">
      <c r="A3955" t="s">
        <v>160</v>
      </c>
      <c r="B3955" t="s">
        <v>38</v>
      </c>
      <c r="C3955" t="s">
        <v>149</v>
      </c>
      <c r="D3955" t="s">
        <v>159</v>
      </c>
      <c r="E3955" t="s">
        <v>162</v>
      </c>
      <c r="G3955" t="s">
        <v>1</v>
      </c>
      <c r="K3955" t="s">
        <v>185</v>
      </c>
      <c r="L3955" t="s">
        <v>122</v>
      </c>
      <c r="M3955" s="14">
        <v>44428</v>
      </c>
      <c r="N3955" s="14">
        <v>44428</v>
      </c>
      <c r="O3955">
        <v>0</v>
      </c>
      <c r="P3955">
        <v>7263.92</v>
      </c>
      <c r="R3955">
        <v>2110672000</v>
      </c>
      <c r="S3955">
        <v>161016000</v>
      </c>
      <c r="V3955" t="s">
        <v>160</v>
      </c>
      <c r="W3955" t="s">
        <v>201</v>
      </c>
      <c r="X3955" t="s">
        <v>161</v>
      </c>
      <c r="Y3955">
        <v>8</v>
      </c>
      <c r="Z3955">
        <v>8</v>
      </c>
      <c r="AA3955">
        <v>2021</v>
      </c>
      <c r="AB3955">
        <v>7263.92</v>
      </c>
      <c r="AC3955" t="s">
        <v>13</v>
      </c>
      <c r="AD3955" t="s">
        <v>72</v>
      </c>
      <c r="AE3955">
        <v>2021</v>
      </c>
      <c r="AF3955">
        <v>2021</v>
      </c>
      <c r="AU3955"/>
    </row>
    <row r="3956" spans="1:47" x14ac:dyDescent="0.35">
      <c r="A3956" t="s">
        <v>193</v>
      </c>
      <c r="B3956" t="s">
        <v>29</v>
      </c>
      <c r="C3956" t="s">
        <v>149</v>
      </c>
      <c r="D3956" t="s">
        <v>159</v>
      </c>
      <c r="E3956" t="s">
        <v>162</v>
      </c>
      <c r="G3956" t="s">
        <v>1</v>
      </c>
      <c r="K3956" t="s">
        <v>185</v>
      </c>
      <c r="L3956" t="s">
        <v>122</v>
      </c>
      <c r="M3956" s="14">
        <v>44428</v>
      </c>
      <c r="N3956" s="14">
        <v>44428</v>
      </c>
      <c r="O3956">
        <v>0</v>
      </c>
      <c r="P3956">
        <v>59.52</v>
      </c>
      <c r="R3956">
        <v>2110700000</v>
      </c>
      <c r="S3956">
        <v>161700000</v>
      </c>
      <c r="V3956" t="s">
        <v>193</v>
      </c>
      <c r="W3956" t="s">
        <v>210</v>
      </c>
      <c r="X3956" t="s">
        <v>161</v>
      </c>
      <c r="Y3956">
        <v>8</v>
      </c>
      <c r="Z3956">
        <v>8</v>
      </c>
      <c r="AA3956">
        <v>2021</v>
      </c>
      <c r="AB3956">
        <v>59.52</v>
      </c>
      <c r="AC3956" t="s">
        <v>13</v>
      </c>
      <c r="AD3956" t="s">
        <v>72</v>
      </c>
      <c r="AE3956">
        <v>2021</v>
      </c>
      <c r="AF3956">
        <v>2021</v>
      </c>
      <c r="AU3956"/>
    </row>
    <row r="3957" spans="1:47" x14ac:dyDescent="0.35">
      <c r="A3957" t="s">
        <v>160</v>
      </c>
      <c r="B3957" t="s">
        <v>25</v>
      </c>
      <c r="C3957" t="s">
        <v>149</v>
      </c>
      <c r="D3957" t="s">
        <v>159</v>
      </c>
      <c r="E3957" t="s">
        <v>162</v>
      </c>
      <c r="G3957" t="s">
        <v>1</v>
      </c>
      <c r="K3957" t="s">
        <v>185</v>
      </c>
      <c r="L3957" t="s">
        <v>122</v>
      </c>
      <c r="M3957" s="14">
        <v>44428</v>
      </c>
      <c r="N3957" s="14">
        <v>44428</v>
      </c>
      <c r="O3957">
        <v>30000</v>
      </c>
      <c r="P3957">
        <v>859.04</v>
      </c>
      <c r="R3957">
        <v>2110672000</v>
      </c>
      <c r="S3957">
        <v>161300000</v>
      </c>
      <c r="V3957" t="s">
        <v>160</v>
      </c>
      <c r="W3957" t="s">
        <v>192</v>
      </c>
      <c r="X3957" t="s">
        <v>161</v>
      </c>
      <c r="Y3957">
        <v>8</v>
      </c>
      <c r="Z3957">
        <v>8</v>
      </c>
      <c r="AA3957">
        <v>2021</v>
      </c>
      <c r="AB3957">
        <v>859.04</v>
      </c>
      <c r="AC3957" t="s">
        <v>13</v>
      </c>
      <c r="AD3957" t="s">
        <v>72</v>
      </c>
      <c r="AE3957">
        <v>2021</v>
      </c>
      <c r="AF3957">
        <v>2021</v>
      </c>
      <c r="AU3957"/>
    </row>
    <row r="3958" spans="1:47" x14ac:dyDescent="0.35">
      <c r="A3958" t="s">
        <v>160</v>
      </c>
      <c r="B3958" t="s">
        <v>25</v>
      </c>
      <c r="C3958" t="s">
        <v>149</v>
      </c>
      <c r="D3958" t="s">
        <v>159</v>
      </c>
      <c r="E3958" t="s">
        <v>162</v>
      </c>
      <c r="G3958" t="s">
        <v>1</v>
      </c>
      <c r="K3958" t="s">
        <v>185</v>
      </c>
      <c r="L3958" t="s">
        <v>122</v>
      </c>
      <c r="M3958" s="14">
        <v>44428</v>
      </c>
      <c r="N3958" s="14">
        <v>44428</v>
      </c>
      <c r="O3958">
        <v>6500</v>
      </c>
      <c r="P3958">
        <v>164.91</v>
      </c>
      <c r="R3958">
        <v>2110672000</v>
      </c>
      <c r="S3958">
        <v>161300000</v>
      </c>
      <c r="V3958" t="s">
        <v>160</v>
      </c>
      <c r="W3958" t="s">
        <v>192</v>
      </c>
      <c r="X3958" t="s">
        <v>161</v>
      </c>
      <c r="Y3958">
        <v>8</v>
      </c>
      <c r="Z3958">
        <v>8</v>
      </c>
      <c r="AA3958">
        <v>2021</v>
      </c>
      <c r="AB3958">
        <v>164.91</v>
      </c>
      <c r="AC3958" t="s">
        <v>13</v>
      </c>
      <c r="AD3958" t="s">
        <v>72</v>
      </c>
      <c r="AE3958">
        <v>2021</v>
      </c>
      <c r="AF3958">
        <v>2021</v>
      </c>
      <c r="AU3958"/>
    </row>
    <row r="3959" spans="1:47" x14ac:dyDescent="0.35">
      <c r="A3959" t="s">
        <v>138</v>
      </c>
      <c r="B3959" t="s">
        <v>33</v>
      </c>
      <c r="C3959" t="s">
        <v>149</v>
      </c>
      <c r="D3959" t="s">
        <v>150</v>
      </c>
      <c r="E3959" t="s">
        <v>121</v>
      </c>
      <c r="G3959" t="s">
        <v>1</v>
      </c>
      <c r="H3959" t="s">
        <v>206</v>
      </c>
      <c r="K3959" t="s">
        <v>185</v>
      </c>
      <c r="L3959" t="s">
        <v>122</v>
      </c>
      <c r="M3959" s="14">
        <v>44428</v>
      </c>
      <c r="N3959" s="14">
        <v>44428</v>
      </c>
      <c r="O3959">
        <v>0</v>
      </c>
      <c r="P3959">
        <v>-9.24</v>
      </c>
      <c r="R3959">
        <v>2220200000</v>
      </c>
      <c r="S3959">
        <v>161012000</v>
      </c>
      <c r="V3959" t="s">
        <v>138</v>
      </c>
      <c r="W3959" t="s">
        <v>213</v>
      </c>
      <c r="X3959" t="s">
        <v>139</v>
      </c>
      <c r="Y3959">
        <v>8</v>
      </c>
      <c r="Z3959">
        <v>8</v>
      </c>
      <c r="AA3959">
        <v>2021</v>
      </c>
      <c r="AB3959">
        <v>9.24</v>
      </c>
      <c r="AC3959" t="s">
        <v>13</v>
      </c>
      <c r="AD3959" t="s">
        <v>12</v>
      </c>
      <c r="AE3959">
        <v>2021</v>
      </c>
      <c r="AF3959">
        <v>2021</v>
      </c>
      <c r="AU3959"/>
    </row>
    <row r="3960" spans="1:47" x14ac:dyDescent="0.35">
      <c r="A3960" t="s">
        <v>160</v>
      </c>
      <c r="B3960" t="s">
        <v>38</v>
      </c>
      <c r="C3960" t="s">
        <v>252</v>
      </c>
      <c r="D3960" t="s">
        <v>159</v>
      </c>
      <c r="E3960" t="s">
        <v>162</v>
      </c>
      <c r="G3960" t="s">
        <v>1</v>
      </c>
      <c r="K3960" t="s">
        <v>72</v>
      </c>
      <c r="L3960" t="s">
        <v>122</v>
      </c>
      <c r="M3960" s="14">
        <v>44428</v>
      </c>
      <c r="N3960" s="14">
        <v>44428</v>
      </c>
      <c r="O3960">
        <v>245230.76</v>
      </c>
      <c r="P3960">
        <v>0</v>
      </c>
      <c r="R3960">
        <v>2110672000</v>
      </c>
      <c r="S3960">
        <v>161300000</v>
      </c>
      <c r="V3960" t="s">
        <v>160</v>
      </c>
      <c r="W3960" t="s">
        <v>192</v>
      </c>
      <c r="X3960" t="s">
        <v>161</v>
      </c>
      <c r="Y3960">
        <v>8</v>
      </c>
      <c r="Z3960">
        <v>8</v>
      </c>
      <c r="AA3960">
        <v>2021</v>
      </c>
      <c r="AB3960">
        <v>0</v>
      </c>
      <c r="AC3960" t="s">
        <v>13</v>
      </c>
      <c r="AD3960" t="s">
        <v>72</v>
      </c>
      <c r="AE3960">
        <v>2021</v>
      </c>
      <c r="AF3960">
        <v>2021</v>
      </c>
      <c r="AU3960"/>
    </row>
    <row r="3961" spans="1:47" x14ac:dyDescent="0.35">
      <c r="A3961" t="s">
        <v>155</v>
      </c>
      <c r="C3961" t="s">
        <v>149</v>
      </c>
      <c r="D3961" t="s">
        <v>150</v>
      </c>
      <c r="E3961" t="s">
        <v>121</v>
      </c>
      <c r="J3961" t="s">
        <v>7</v>
      </c>
      <c r="K3961" t="s">
        <v>185</v>
      </c>
      <c r="L3961" t="s">
        <v>122</v>
      </c>
      <c r="M3961" s="14">
        <v>44412</v>
      </c>
      <c r="N3961" s="14">
        <v>44428</v>
      </c>
      <c r="P3961">
        <v>305137.68</v>
      </c>
      <c r="X3961" t="s">
        <v>156</v>
      </c>
      <c r="Y3961">
        <v>8</v>
      </c>
      <c r="Z3961">
        <v>8</v>
      </c>
      <c r="AA3961">
        <v>2021</v>
      </c>
      <c r="AB3961">
        <v>0</v>
      </c>
      <c r="AC3961" t="s">
        <v>8</v>
      </c>
      <c r="AD3961" t="s">
        <v>8</v>
      </c>
      <c r="AE3961">
        <v>2021</v>
      </c>
      <c r="AF3961">
        <v>2021</v>
      </c>
      <c r="AU3961"/>
    </row>
    <row r="3962" spans="1:47" x14ac:dyDescent="0.35">
      <c r="A3962" t="s">
        <v>165</v>
      </c>
      <c r="C3962" t="s">
        <v>149</v>
      </c>
      <c r="D3962" t="s">
        <v>150</v>
      </c>
      <c r="E3962" t="s">
        <v>162</v>
      </c>
      <c r="K3962" t="s">
        <v>185</v>
      </c>
      <c r="L3962" t="s">
        <v>122</v>
      </c>
      <c r="M3962" s="14">
        <v>44428</v>
      </c>
      <c r="N3962" s="14">
        <v>44428</v>
      </c>
      <c r="P3962">
        <v>457390.33</v>
      </c>
      <c r="X3962" t="s">
        <v>124</v>
      </c>
      <c r="Y3962">
        <v>8</v>
      </c>
      <c r="Z3962">
        <v>8</v>
      </c>
      <c r="AA3962">
        <v>2021</v>
      </c>
      <c r="AB3962">
        <v>0</v>
      </c>
      <c r="AC3962" t="s">
        <v>8</v>
      </c>
      <c r="AD3962" t="s">
        <v>8</v>
      </c>
      <c r="AE3962">
        <v>2021</v>
      </c>
      <c r="AF3962">
        <v>2021</v>
      </c>
      <c r="AU3962"/>
    </row>
    <row r="3963" spans="1:47" x14ac:dyDescent="0.35">
      <c r="A3963" t="s">
        <v>145</v>
      </c>
      <c r="C3963" t="s">
        <v>149</v>
      </c>
      <c r="D3963" t="s">
        <v>150</v>
      </c>
      <c r="E3963" t="s">
        <v>121</v>
      </c>
      <c r="I3963" t="s">
        <v>1</v>
      </c>
      <c r="J3963" t="s">
        <v>7</v>
      </c>
      <c r="K3963" t="s">
        <v>185</v>
      </c>
      <c r="L3963" t="s">
        <v>122</v>
      </c>
      <c r="M3963" s="14">
        <v>44412</v>
      </c>
      <c r="N3963" s="14">
        <v>44428</v>
      </c>
      <c r="P3963">
        <v>4386.13</v>
      </c>
      <c r="X3963" t="s">
        <v>144</v>
      </c>
      <c r="Y3963">
        <v>8</v>
      </c>
      <c r="Z3963">
        <v>8</v>
      </c>
      <c r="AA3963">
        <v>2021</v>
      </c>
      <c r="AB3963">
        <v>0</v>
      </c>
      <c r="AC3963" t="s">
        <v>8</v>
      </c>
      <c r="AD3963" t="s">
        <v>8</v>
      </c>
      <c r="AE3963">
        <v>2021</v>
      </c>
      <c r="AF3963">
        <v>2021</v>
      </c>
      <c r="AU3963"/>
    </row>
    <row r="3964" spans="1:47" x14ac:dyDescent="0.35">
      <c r="A3964" t="s">
        <v>155</v>
      </c>
      <c r="C3964" t="s">
        <v>149</v>
      </c>
      <c r="D3964" t="s">
        <v>150</v>
      </c>
      <c r="E3964" t="s">
        <v>121</v>
      </c>
      <c r="I3964" t="s">
        <v>1</v>
      </c>
      <c r="J3964" t="s">
        <v>7</v>
      </c>
      <c r="K3964" t="s">
        <v>185</v>
      </c>
      <c r="L3964" t="s">
        <v>122</v>
      </c>
      <c r="M3964" s="14">
        <v>44418</v>
      </c>
      <c r="N3964" s="14">
        <v>44428</v>
      </c>
      <c r="P3964">
        <v>61958.54</v>
      </c>
      <c r="X3964" t="s">
        <v>156</v>
      </c>
      <c r="Y3964">
        <v>8</v>
      </c>
      <c r="Z3964">
        <v>8</v>
      </c>
      <c r="AA3964">
        <v>2021</v>
      </c>
      <c r="AB3964">
        <v>0</v>
      </c>
      <c r="AC3964" t="s">
        <v>8</v>
      </c>
      <c r="AD3964" t="s">
        <v>8</v>
      </c>
      <c r="AE3964">
        <v>2021</v>
      </c>
      <c r="AF3964">
        <v>2021</v>
      </c>
      <c r="AU3964"/>
    </row>
    <row r="3965" spans="1:47" x14ac:dyDescent="0.35">
      <c r="A3965" t="s">
        <v>130</v>
      </c>
      <c r="C3965" t="s">
        <v>149</v>
      </c>
      <c r="D3965" t="s">
        <v>150</v>
      </c>
      <c r="E3965" t="s">
        <v>121</v>
      </c>
      <c r="J3965" t="s">
        <v>7</v>
      </c>
      <c r="K3965" t="s">
        <v>185</v>
      </c>
      <c r="L3965" t="s">
        <v>122</v>
      </c>
      <c r="M3965" s="14">
        <v>44409</v>
      </c>
      <c r="N3965" s="14">
        <v>44428</v>
      </c>
      <c r="P3965">
        <v>25275.98</v>
      </c>
      <c r="X3965" t="s">
        <v>119</v>
      </c>
      <c r="Y3965">
        <v>8</v>
      </c>
      <c r="Z3965">
        <v>8</v>
      </c>
      <c r="AA3965">
        <v>2021</v>
      </c>
      <c r="AB3965">
        <v>0</v>
      </c>
      <c r="AC3965" t="s">
        <v>8</v>
      </c>
      <c r="AD3965" t="s">
        <v>8</v>
      </c>
      <c r="AE3965">
        <v>2021</v>
      </c>
      <c r="AF3965">
        <v>2021</v>
      </c>
      <c r="AU3965"/>
    </row>
    <row r="3966" spans="1:47" x14ac:dyDescent="0.35">
      <c r="A3966" t="s">
        <v>148</v>
      </c>
      <c r="C3966" t="s">
        <v>149</v>
      </c>
      <c r="D3966" t="s">
        <v>150</v>
      </c>
      <c r="E3966" t="s">
        <v>121</v>
      </c>
      <c r="J3966" t="s">
        <v>5</v>
      </c>
      <c r="K3966" t="s">
        <v>185</v>
      </c>
      <c r="L3966" t="s">
        <v>122</v>
      </c>
      <c r="M3966" s="14">
        <v>44418</v>
      </c>
      <c r="N3966" s="14">
        <v>44428</v>
      </c>
      <c r="P3966">
        <v>60632</v>
      </c>
      <c r="X3966" t="s">
        <v>152</v>
      </c>
      <c r="Y3966">
        <v>8</v>
      </c>
      <c r="Z3966">
        <v>8</v>
      </c>
      <c r="AA3966">
        <v>2021</v>
      </c>
      <c r="AB3966">
        <v>0</v>
      </c>
      <c r="AC3966" t="s">
        <v>8</v>
      </c>
      <c r="AD3966" t="s">
        <v>8</v>
      </c>
      <c r="AE3966">
        <v>2021</v>
      </c>
      <c r="AF3966">
        <v>2021</v>
      </c>
      <c r="AU3966"/>
    </row>
    <row r="3967" spans="1:47" x14ac:dyDescent="0.35">
      <c r="A3967" t="s">
        <v>160</v>
      </c>
      <c r="B3967" t="s">
        <v>28</v>
      </c>
      <c r="C3967" t="s">
        <v>149</v>
      </c>
      <c r="D3967" t="s">
        <v>159</v>
      </c>
      <c r="E3967" t="s">
        <v>162</v>
      </c>
      <c r="G3967" t="s">
        <v>1</v>
      </c>
      <c r="K3967" t="s">
        <v>185</v>
      </c>
      <c r="L3967" t="s">
        <v>122</v>
      </c>
      <c r="M3967" s="14">
        <v>44428</v>
      </c>
      <c r="N3967" s="14">
        <v>44428</v>
      </c>
      <c r="O3967">
        <v>1563.25</v>
      </c>
      <c r="P3967">
        <v>37.22</v>
      </c>
      <c r="R3967">
        <v>2110672000</v>
      </c>
      <c r="S3967">
        <v>161800000</v>
      </c>
      <c r="V3967" t="s">
        <v>160</v>
      </c>
      <c r="W3967" t="s">
        <v>197</v>
      </c>
      <c r="X3967" t="s">
        <v>161</v>
      </c>
      <c r="Y3967">
        <v>8</v>
      </c>
      <c r="Z3967">
        <v>8</v>
      </c>
      <c r="AA3967">
        <v>2021</v>
      </c>
      <c r="AB3967">
        <v>37.22</v>
      </c>
      <c r="AC3967" t="s">
        <v>13</v>
      </c>
      <c r="AD3967" t="s">
        <v>72</v>
      </c>
      <c r="AE3967">
        <v>2021</v>
      </c>
      <c r="AF3967">
        <v>2021</v>
      </c>
      <c r="AU3967"/>
    </row>
    <row r="3968" spans="1:47" x14ac:dyDescent="0.35">
      <c r="A3968" t="s">
        <v>160</v>
      </c>
      <c r="B3968" t="s">
        <v>26</v>
      </c>
      <c r="C3968" t="s">
        <v>149</v>
      </c>
      <c r="D3968" t="s">
        <v>159</v>
      </c>
      <c r="E3968" t="s">
        <v>162</v>
      </c>
      <c r="G3968" t="s">
        <v>1</v>
      </c>
      <c r="K3968" t="s">
        <v>185</v>
      </c>
      <c r="L3968" t="s">
        <v>122</v>
      </c>
      <c r="M3968" s="14">
        <v>44428</v>
      </c>
      <c r="N3968" s="14">
        <v>44428</v>
      </c>
      <c r="O3968">
        <v>30515.81</v>
      </c>
      <c r="P3968">
        <v>726.57</v>
      </c>
      <c r="R3968">
        <v>2110672000</v>
      </c>
      <c r="S3968">
        <v>162600000</v>
      </c>
      <c r="V3968" t="s">
        <v>160</v>
      </c>
      <c r="W3968" t="s">
        <v>196</v>
      </c>
      <c r="X3968" t="s">
        <v>161</v>
      </c>
      <c r="Y3968">
        <v>8</v>
      </c>
      <c r="Z3968">
        <v>8</v>
      </c>
      <c r="AA3968">
        <v>2021</v>
      </c>
      <c r="AB3968">
        <v>726.57</v>
      </c>
      <c r="AC3968" t="s">
        <v>13</v>
      </c>
      <c r="AD3968" t="s">
        <v>72</v>
      </c>
      <c r="AE3968">
        <v>2021</v>
      </c>
      <c r="AF3968">
        <v>2021</v>
      </c>
      <c r="AU3968"/>
    </row>
    <row r="3969" spans="1:47" x14ac:dyDescent="0.35">
      <c r="A3969" t="s">
        <v>160</v>
      </c>
      <c r="B3969" t="s">
        <v>25</v>
      </c>
      <c r="C3969" t="s">
        <v>149</v>
      </c>
      <c r="D3969" t="s">
        <v>159</v>
      </c>
      <c r="E3969" t="s">
        <v>162</v>
      </c>
      <c r="G3969" t="s">
        <v>1</v>
      </c>
      <c r="K3969" t="s">
        <v>185</v>
      </c>
      <c r="L3969" t="s">
        <v>122</v>
      </c>
      <c r="M3969" s="14">
        <v>44431</v>
      </c>
      <c r="N3969" s="14">
        <v>44431</v>
      </c>
      <c r="O3969">
        <v>7000</v>
      </c>
      <c r="P3969">
        <v>467.77</v>
      </c>
      <c r="R3969">
        <v>2110672000</v>
      </c>
      <c r="S3969">
        <v>161600000</v>
      </c>
      <c r="V3969" t="s">
        <v>160</v>
      </c>
      <c r="W3969" t="s">
        <v>198</v>
      </c>
      <c r="X3969" t="s">
        <v>161</v>
      </c>
      <c r="Y3969">
        <v>8</v>
      </c>
      <c r="Z3969">
        <v>8</v>
      </c>
      <c r="AA3969">
        <v>2021</v>
      </c>
      <c r="AB3969">
        <v>467.77</v>
      </c>
      <c r="AC3969" t="s">
        <v>13</v>
      </c>
      <c r="AD3969" t="s">
        <v>72</v>
      </c>
      <c r="AE3969">
        <v>2021</v>
      </c>
      <c r="AF3969">
        <v>2021</v>
      </c>
      <c r="AU3969"/>
    </row>
    <row r="3970" spans="1:47" x14ac:dyDescent="0.35">
      <c r="A3970" t="s">
        <v>138</v>
      </c>
      <c r="B3970" t="s">
        <v>41</v>
      </c>
      <c r="C3970" t="s">
        <v>149</v>
      </c>
      <c r="D3970" t="s">
        <v>150</v>
      </c>
      <c r="E3970" t="s">
        <v>121</v>
      </c>
      <c r="G3970" t="s">
        <v>1</v>
      </c>
      <c r="H3970" t="s">
        <v>206</v>
      </c>
      <c r="K3970" t="s">
        <v>185</v>
      </c>
      <c r="L3970" t="s">
        <v>122</v>
      </c>
      <c r="M3970" s="14">
        <v>44431</v>
      </c>
      <c r="N3970" s="14">
        <v>44431</v>
      </c>
      <c r="O3970">
        <v>0</v>
      </c>
      <c r="P3970">
        <v>-12.52</v>
      </c>
      <c r="R3970">
        <v>2220200000</v>
      </c>
      <c r="S3970">
        <v>161001000</v>
      </c>
      <c r="V3970" t="s">
        <v>138</v>
      </c>
      <c r="W3970" t="s">
        <v>195</v>
      </c>
      <c r="X3970" t="s">
        <v>139</v>
      </c>
      <c r="Y3970">
        <v>8</v>
      </c>
      <c r="Z3970">
        <v>8</v>
      </c>
      <c r="AA3970">
        <v>2021</v>
      </c>
      <c r="AB3970">
        <v>12.52</v>
      </c>
      <c r="AC3970" t="s">
        <v>13</v>
      </c>
      <c r="AD3970" t="s">
        <v>12</v>
      </c>
      <c r="AE3970">
        <v>2021</v>
      </c>
      <c r="AF3970">
        <v>2021</v>
      </c>
      <c r="AU3970"/>
    </row>
    <row r="3971" spans="1:47" x14ac:dyDescent="0.35">
      <c r="A3971" t="s">
        <v>160</v>
      </c>
      <c r="B3971" t="s">
        <v>35</v>
      </c>
      <c r="C3971" t="s">
        <v>149</v>
      </c>
      <c r="D3971" t="s">
        <v>159</v>
      </c>
      <c r="E3971" t="s">
        <v>162</v>
      </c>
      <c r="G3971" t="s">
        <v>1</v>
      </c>
      <c r="K3971" t="s">
        <v>185</v>
      </c>
      <c r="L3971" t="s">
        <v>122</v>
      </c>
      <c r="M3971" s="14">
        <v>44431</v>
      </c>
      <c r="N3971" s="14">
        <v>44431</v>
      </c>
      <c r="O3971">
        <v>8500</v>
      </c>
      <c r="P3971">
        <v>236.5</v>
      </c>
      <c r="R3971">
        <v>2110672000</v>
      </c>
      <c r="S3971">
        <v>161021000</v>
      </c>
      <c r="V3971" t="s">
        <v>160</v>
      </c>
      <c r="W3971" t="s">
        <v>215</v>
      </c>
      <c r="X3971" t="s">
        <v>161</v>
      </c>
      <c r="Y3971">
        <v>8</v>
      </c>
      <c r="Z3971">
        <v>8</v>
      </c>
      <c r="AA3971">
        <v>2021</v>
      </c>
      <c r="AB3971">
        <v>236.5</v>
      </c>
      <c r="AC3971" t="s">
        <v>13</v>
      </c>
      <c r="AD3971" t="s">
        <v>72</v>
      </c>
      <c r="AE3971">
        <v>2021</v>
      </c>
      <c r="AF3971">
        <v>2021</v>
      </c>
      <c r="AU3971"/>
    </row>
    <row r="3972" spans="1:47" x14ac:dyDescent="0.35">
      <c r="A3972" t="s">
        <v>193</v>
      </c>
      <c r="B3972" t="s">
        <v>29</v>
      </c>
      <c r="C3972" t="s">
        <v>149</v>
      </c>
      <c r="D3972" t="s">
        <v>159</v>
      </c>
      <c r="E3972" t="s">
        <v>162</v>
      </c>
      <c r="G3972" t="s">
        <v>1</v>
      </c>
      <c r="K3972" t="s">
        <v>185</v>
      </c>
      <c r="L3972" t="s">
        <v>122</v>
      </c>
      <c r="M3972" s="14">
        <v>44431</v>
      </c>
      <c r="N3972" s="14">
        <v>44431</v>
      </c>
      <c r="O3972">
        <v>0</v>
      </c>
      <c r="P3972">
        <v>359.97</v>
      </c>
      <c r="R3972">
        <v>2110700000</v>
      </c>
      <c r="S3972">
        <v>162100000</v>
      </c>
      <c r="V3972" t="s">
        <v>193</v>
      </c>
      <c r="W3972" t="s">
        <v>214</v>
      </c>
      <c r="X3972" t="s">
        <v>161</v>
      </c>
      <c r="Y3972">
        <v>8</v>
      </c>
      <c r="Z3972">
        <v>8</v>
      </c>
      <c r="AA3972">
        <v>2021</v>
      </c>
      <c r="AB3972">
        <v>359.97</v>
      </c>
      <c r="AC3972" t="s">
        <v>13</v>
      </c>
      <c r="AD3972" t="s">
        <v>72</v>
      </c>
      <c r="AE3972">
        <v>2021</v>
      </c>
      <c r="AF3972">
        <v>2021</v>
      </c>
      <c r="AU3972"/>
    </row>
    <row r="3973" spans="1:47" x14ac:dyDescent="0.35">
      <c r="A3973" t="s">
        <v>160</v>
      </c>
      <c r="B3973" t="s">
        <v>25</v>
      </c>
      <c r="C3973" t="s">
        <v>149</v>
      </c>
      <c r="D3973" t="s">
        <v>159</v>
      </c>
      <c r="E3973" t="s">
        <v>162</v>
      </c>
      <c r="G3973" t="s">
        <v>1</v>
      </c>
      <c r="K3973" t="s">
        <v>185</v>
      </c>
      <c r="L3973" t="s">
        <v>122</v>
      </c>
      <c r="M3973" s="14">
        <v>44431</v>
      </c>
      <c r="N3973" s="14">
        <v>44431</v>
      </c>
      <c r="O3973">
        <v>18000</v>
      </c>
      <c r="P3973">
        <v>493.65</v>
      </c>
      <c r="R3973">
        <v>2110672000</v>
      </c>
      <c r="S3973">
        <v>161300000</v>
      </c>
      <c r="V3973" t="s">
        <v>160</v>
      </c>
      <c r="W3973" t="s">
        <v>192</v>
      </c>
      <c r="X3973" t="s">
        <v>161</v>
      </c>
      <c r="Y3973">
        <v>8</v>
      </c>
      <c r="Z3973">
        <v>8</v>
      </c>
      <c r="AA3973">
        <v>2021</v>
      </c>
      <c r="AB3973">
        <v>493.65</v>
      </c>
      <c r="AC3973" t="s">
        <v>13</v>
      </c>
      <c r="AD3973" t="s">
        <v>72</v>
      </c>
      <c r="AE3973">
        <v>2021</v>
      </c>
      <c r="AF3973">
        <v>2021</v>
      </c>
      <c r="AU3973"/>
    </row>
    <row r="3974" spans="1:47" x14ac:dyDescent="0.35">
      <c r="A3974" t="s">
        <v>160</v>
      </c>
      <c r="B3974" t="s">
        <v>26</v>
      </c>
      <c r="C3974" t="s">
        <v>149</v>
      </c>
      <c r="D3974" t="s">
        <v>159</v>
      </c>
      <c r="E3974" t="s">
        <v>162</v>
      </c>
      <c r="G3974" t="s">
        <v>1</v>
      </c>
      <c r="K3974" t="s">
        <v>185</v>
      </c>
      <c r="L3974" t="s">
        <v>122</v>
      </c>
      <c r="M3974" s="14">
        <v>44431</v>
      </c>
      <c r="N3974" s="14">
        <v>44431</v>
      </c>
      <c r="O3974">
        <v>6200</v>
      </c>
      <c r="P3974">
        <v>144.88</v>
      </c>
      <c r="R3974">
        <v>2110672000</v>
      </c>
      <c r="S3974">
        <v>161021000</v>
      </c>
      <c r="V3974" t="s">
        <v>160</v>
      </c>
      <c r="W3974" t="s">
        <v>215</v>
      </c>
      <c r="X3974" t="s">
        <v>161</v>
      </c>
      <c r="Y3974">
        <v>8</v>
      </c>
      <c r="Z3974">
        <v>8</v>
      </c>
      <c r="AA3974">
        <v>2021</v>
      </c>
      <c r="AB3974">
        <v>144.88</v>
      </c>
      <c r="AC3974" t="s">
        <v>13</v>
      </c>
      <c r="AD3974" t="s">
        <v>72</v>
      </c>
      <c r="AE3974">
        <v>2021</v>
      </c>
      <c r="AF3974">
        <v>2021</v>
      </c>
      <c r="AU3974"/>
    </row>
    <row r="3975" spans="1:47" x14ac:dyDescent="0.35">
      <c r="A3975" t="s">
        <v>138</v>
      </c>
      <c r="B3975" t="s">
        <v>42</v>
      </c>
      <c r="C3975" t="s">
        <v>149</v>
      </c>
      <c r="D3975" t="s">
        <v>150</v>
      </c>
      <c r="E3975" t="s">
        <v>121</v>
      </c>
      <c r="G3975" t="s">
        <v>1</v>
      </c>
      <c r="H3975" t="s">
        <v>206</v>
      </c>
      <c r="K3975" t="s">
        <v>185</v>
      </c>
      <c r="L3975" t="s">
        <v>122</v>
      </c>
      <c r="M3975" s="14">
        <v>44431</v>
      </c>
      <c r="N3975" s="14">
        <v>44431</v>
      </c>
      <c r="O3975">
        <v>0</v>
      </c>
      <c r="P3975">
        <v>-61.9</v>
      </c>
      <c r="R3975">
        <v>2220200000</v>
      </c>
      <c r="S3975">
        <v>161001000</v>
      </c>
      <c r="V3975" t="s">
        <v>138</v>
      </c>
      <c r="W3975" t="s">
        <v>195</v>
      </c>
      <c r="X3975" t="s">
        <v>139</v>
      </c>
      <c r="Y3975">
        <v>8</v>
      </c>
      <c r="Z3975">
        <v>8</v>
      </c>
      <c r="AA3975">
        <v>2021</v>
      </c>
      <c r="AB3975">
        <v>61.9</v>
      </c>
      <c r="AC3975" t="s">
        <v>13</v>
      </c>
      <c r="AD3975" t="s">
        <v>12</v>
      </c>
      <c r="AE3975">
        <v>2021</v>
      </c>
      <c r="AF3975">
        <v>2021</v>
      </c>
      <c r="AU3975"/>
    </row>
    <row r="3976" spans="1:47" x14ac:dyDescent="0.35">
      <c r="A3976" t="s">
        <v>138</v>
      </c>
      <c r="B3976" t="s">
        <v>65</v>
      </c>
      <c r="C3976" t="s">
        <v>149</v>
      </c>
      <c r="D3976" t="s">
        <v>150</v>
      </c>
      <c r="E3976" t="s">
        <v>121</v>
      </c>
      <c r="G3976" t="s">
        <v>1</v>
      </c>
      <c r="H3976" t="s">
        <v>206</v>
      </c>
      <c r="K3976" t="s">
        <v>185</v>
      </c>
      <c r="L3976" t="s">
        <v>122</v>
      </c>
      <c r="M3976" s="14">
        <v>44431</v>
      </c>
      <c r="N3976" s="14">
        <v>44431</v>
      </c>
      <c r="O3976">
        <v>0</v>
      </c>
      <c r="P3976">
        <v>-1083.33</v>
      </c>
      <c r="R3976">
        <v>2220200000</v>
      </c>
      <c r="S3976">
        <v>161800000</v>
      </c>
      <c r="V3976" t="s">
        <v>138</v>
      </c>
      <c r="W3976" t="s">
        <v>197</v>
      </c>
      <c r="X3976" t="s">
        <v>139</v>
      </c>
      <c r="Y3976">
        <v>8</v>
      </c>
      <c r="Z3976">
        <v>8</v>
      </c>
      <c r="AA3976">
        <v>2021</v>
      </c>
      <c r="AB3976">
        <v>1083.33</v>
      </c>
      <c r="AC3976" t="s">
        <v>13</v>
      </c>
      <c r="AD3976" t="s">
        <v>12</v>
      </c>
      <c r="AE3976">
        <v>2021</v>
      </c>
      <c r="AF3976">
        <v>2021</v>
      </c>
      <c r="AU3976"/>
    </row>
    <row r="3977" spans="1:47" x14ac:dyDescent="0.35">
      <c r="A3977" t="s">
        <v>193</v>
      </c>
      <c r="B3977" t="s">
        <v>29</v>
      </c>
      <c r="C3977" t="s">
        <v>149</v>
      </c>
      <c r="D3977" t="s">
        <v>159</v>
      </c>
      <c r="E3977" t="s">
        <v>162</v>
      </c>
      <c r="G3977" t="s">
        <v>1</v>
      </c>
      <c r="K3977" t="s">
        <v>185</v>
      </c>
      <c r="L3977" t="s">
        <v>122</v>
      </c>
      <c r="M3977" s="14">
        <v>44431</v>
      </c>
      <c r="N3977" s="14">
        <v>44431</v>
      </c>
      <c r="O3977">
        <v>0</v>
      </c>
      <c r="P3977">
        <v>35.71</v>
      </c>
      <c r="R3977">
        <v>2110700000</v>
      </c>
      <c r="S3977">
        <v>162600000</v>
      </c>
      <c r="V3977" t="s">
        <v>193</v>
      </c>
      <c r="W3977" t="s">
        <v>196</v>
      </c>
      <c r="X3977" t="s">
        <v>161</v>
      </c>
      <c r="Y3977">
        <v>8</v>
      </c>
      <c r="Z3977">
        <v>8</v>
      </c>
      <c r="AA3977">
        <v>2021</v>
      </c>
      <c r="AB3977">
        <v>35.71</v>
      </c>
      <c r="AC3977" t="s">
        <v>13</v>
      </c>
      <c r="AD3977" t="s">
        <v>72</v>
      </c>
      <c r="AE3977">
        <v>2021</v>
      </c>
      <c r="AF3977">
        <v>2021</v>
      </c>
      <c r="AU3977"/>
    </row>
    <row r="3978" spans="1:47" x14ac:dyDescent="0.35">
      <c r="A3978" t="s">
        <v>160</v>
      </c>
      <c r="B3978" t="s">
        <v>25</v>
      </c>
      <c r="C3978" t="s">
        <v>149</v>
      </c>
      <c r="D3978" t="s">
        <v>159</v>
      </c>
      <c r="E3978" t="s">
        <v>162</v>
      </c>
      <c r="G3978" t="s">
        <v>1</v>
      </c>
      <c r="K3978" t="s">
        <v>185</v>
      </c>
      <c r="L3978" t="s">
        <v>122</v>
      </c>
      <c r="M3978" s="14">
        <v>44432</v>
      </c>
      <c r="N3978" s="14">
        <v>44432</v>
      </c>
      <c r="O3978">
        <v>5000</v>
      </c>
      <c r="P3978">
        <v>50.1</v>
      </c>
      <c r="R3978">
        <v>2110672000</v>
      </c>
      <c r="S3978">
        <v>161600000</v>
      </c>
      <c r="V3978" t="s">
        <v>160</v>
      </c>
      <c r="W3978" t="s">
        <v>198</v>
      </c>
      <c r="X3978" t="s">
        <v>161</v>
      </c>
      <c r="Y3978">
        <v>8</v>
      </c>
      <c r="Z3978">
        <v>8</v>
      </c>
      <c r="AA3978">
        <v>2021</v>
      </c>
      <c r="AB3978">
        <v>50.1</v>
      </c>
      <c r="AC3978" t="s">
        <v>13</v>
      </c>
      <c r="AD3978" t="s">
        <v>72</v>
      </c>
      <c r="AE3978">
        <v>2021</v>
      </c>
      <c r="AF3978">
        <v>2021</v>
      </c>
      <c r="AU3978"/>
    </row>
    <row r="3979" spans="1:47" x14ac:dyDescent="0.35">
      <c r="A3979" t="s">
        <v>130</v>
      </c>
      <c r="B3979" t="s">
        <v>36</v>
      </c>
      <c r="C3979" t="s">
        <v>149</v>
      </c>
      <c r="D3979" t="s">
        <v>150</v>
      </c>
      <c r="E3979" t="s">
        <v>121</v>
      </c>
      <c r="G3979" t="s">
        <v>1</v>
      </c>
      <c r="H3979" t="s">
        <v>206</v>
      </c>
      <c r="K3979" t="s">
        <v>185</v>
      </c>
      <c r="L3979" t="s">
        <v>122</v>
      </c>
      <c r="M3979" s="14">
        <v>44432</v>
      </c>
      <c r="N3979" s="14">
        <v>44432</v>
      </c>
      <c r="O3979">
        <v>-478684.28</v>
      </c>
      <c r="P3979">
        <v>-11397.24</v>
      </c>
      <c r="R3979">
        <v>2221517110</v>
      </c>
      <c r="S3979">
        <v>161013000</v>
      </c>
      <c r="V3979" t="s">
        <v>130</v>
      </c>
      <c r="W3979" t="s">
        <v>223</v>
      </c>
      <c r="X3979" t="s">
        <v>119</v>
      </c>
      <c r="Y3979">
        <v>8</v>
      </c>
      <c r="Z3979">
        <v>8</v>
      </c>
      <c r="AA3979">
        <v>2021</v>
      </c>
      <c r="AB3979">
        <v>11397.24</v>
      </c>
      <c r="AC3979" t="s">
        <v>13</v>
      </c>
      <c r="AD3979" t="s">
        <v>12</v>
      </c>
      <c r="AE3979">
        <v>2021</v>
      </c>
      <c r="AF3979">
        <v>2021</v>
      </c>
      <c r="AU3979"/>
    </row>
    <row r="3980" spans="1:47" x14ac:dyDescent="0.35">
      <c r="A3980" t="s">
        <v>138</v>
      </c>
      <c r="B3980" t="s">
        <v>41</v>
      </c>
      <c r="C3980" t="s">
        <v>149</v>
      </c>
      <c r="D3980" t="s">
        <v>150</v>
      </c>
      <c r="E3980" t="s">
        <v>121</v>
      </c>
      <c r="G3980" t="s">
        <v>1</v>
      </c>
      <c r="H3980" t="s">
        <v>206</v>
      </c>
      <c r="K3980" t="s">
        <v>185</v>
      </c>
      <c r="L3980" t="s">
        <v>122</v>
      </c>
      <c r="M3980" s="14">
        <v>44432</v>
      </c>
      <c r="N3980" s="14">
        <v>44432</v>
      </c>
      <c r="O3980">
        <v>0</v>
      </c>
      <c r="P3980">
        <v>-30.21</v>
      </c>
      <c r="R3980">
        <v>2220200000</v>
      </c>
      <c r="S3980">
        <v>161001000</v>
      </c>
      <c r="V3980" t="s">
        <v>138</v>
      </c>
      <c r="W3980" t="s">
        <v>195</v>
      </c>
      <c r="X3980" t="s">
        <v>139</v>
      </c>
      <c r="Y3980">
        <v>8</v>
      </c>
      <c r="Z3980">
        <v>8</v>
      </c>
      <c r="AA3980">
        <v>2021</v>
      </c>
      <c r="AB3980">
        <v>30.21</v>
      </c>
      <c r="AC3980" t="s">
        <v>13</v>
      </c>
      <c r="AD3980" t="s">
        <v>12</v>
      </c>
      <c r="AE3980">
        <v>2021</v>
      </c>
      <c r="AF3980">
        <v>2021</v>
      </c>
      <c r="AU3980"/>
    </row>
    <row r="3981" spans="1:47" x14ac:dyDescent="0.35">
      <c r="A3981" t="s">
        <v>160</v>
      </c>
      <c r="B3981" t="s">
        <v>25</v>
      </c>
      <c r="C3981" t="s">
        <v>149</v>
      </c>
      <c r="D3981" t="s">
        <v>159</v>
      </c>
      <c r="E3981" t="s">
        <v>162</v>
      </c>
      <c r="G3981" t="s">
        <v>1</v>
      </c>
      <c r="K3981" t="s">
        <v>185</v>
      </c>
      <c r="L3981" t="s">
        <v>122</v>
      </c>
      <c r="M3981" s="14">
        <v>44432</v>
      </c>
      <c r="N3981" s="14">
        <v>44432</v>
      </c>
      <c r="O3981">
        <v>6500</v>
      </c>
      <c r="P3981">
        <v>93.1</v>
      </c>
      <c r="R3981">
        <v>2110672000</v>
      </c>
      <c r="S3981">
        <v>161300000</v>
      </c>
      <c r="V3981" t="s">
        <v>160</v>
      </c>
      <c r="W3981" t="s">
        <v>192</v>
      </c>
      <c r="X3981" t="s">
        <v>161</v>
      </c>
      <c r="Y3981">
        <v>8</v>
      </c>
      <c r="Z3981">
        <v>8</v>
      </c>
      <c r="AA3981">
        <v>2021</v>
      </c>
      <c r="AB3981">
        <v>93.1</v>
      </c>
      <c r="AC3981" t="s">
        <v>13</v>
      </c>
      <c r="AD3981" t="s">
        <v>72</v>
      </c>
      <c r="AE3981">
        <v>2021</v>
      </c>
      <c r="AF3981">
        <v>2021</v>
      </c>
      <c r="AU3981"/>
    </row>
    <row r="3982" spans="1:47" x14ac:dyDescent="0.35">
      <c r="A3982" t="s">
        <v>160</v>
      </c>
      <c r="B3982" t="s">
        <v>28</v>
      </c>
      <c r="C3982" t="s">
        <v>149</v>
      </c>
      <c r="D3982" t="s">
        <v>159</v>
      </c>
      <c r="E3982" t="s">
        <v>162</v>
      </c>
      <c r="G3982" t="s">
        <v>1</v>
      </c>
      <c r="K3982" t="s">
        <v>185</v>
      </c>
      <c r="L3982" t="s">
        <v>122</v>
      </c>
      <c r="M3982" s="14">
        <v>44432</v>
      </c>
      <c r="N3982" s="14">
        <v>44432</v>
      </c>
      <c r="O3982">
        <v>0</v>
      </c>
      <c r="P3982">
        <v>222.86</v>
      </c>
      <c r="R3982">
        <v>2110672000</v>
      </c>
      <c r="S3982">
        <v>161400000</v>
      </c>
      <c r="V3982" t="s">
        <v>160</v>
      </c>
      <c r="W3982" t="s">
        <v>211</v>
      </c>
      <c r="X3982" t="s">
        <v>161</v>
      </c>
      <c r="Y3982">
        <v>8</v>
      </c>
      <c r="Z3982">
        <v>8</v>
      </c>
      <c r="AA3982">
        <v>2021</v>
      </c>
      <c r="AB3982">
        <v>222.86</v>
      </c>
      <c r="AC3982" t="s">
        <v>13</v>
      </c>
      <c r="AD3982" t="s">
        <v>72</v>
      </c>
      <c r="AE3982">
        <v>2021</v>
      </c>
      <c r="AF3982">
        <v>2021</v>
      </c>
      <c r="AU3982"/>
    </row>
    <row r="3983" spans="1:47" x14ac:dyDescent="0.35">
      <c r="A3983" t="s">
        <v>193</v>
      </c>
      <c r="B3983" t="s">
        <v>29</v>
      </c>
      <c r="C3983" t="s">
        <v>149</v>
      </c>
      <c r="D3983" t="s">
        <v>159</v>
      </c>
      <c r="E3983" t="s">
        <v>162</v>
      </c>
      <c r="G3983" t="s">
        <v>1</v>
      </c>
      <c r="K3983" t="s">
        <v>185</v>
      </c>
      <c r="L3983" t="s">
        <v>122</v>
      </c>
      <c r="M3983" s="14">
        <v>44432</v>
      </c>
      <c r="N3983" s="14">
        <v>44432</v>
      </c>
      <c r="O3983">
        <v>0</v>
      </c>
      <c r="P3983">
        <v>119.05</v>
      </c>
      <c r="R3983">
        <v>2110700000</v>
      </c>
      <c r="S3983">
        <v>161900000</v>
      </c>
      <c r="V3983" t="s">
        <v>193</v>
      </c>
      <c r="W3983" t="s">
        <v>199</v>
      </c>
      <c r="X3983" t="s">
        <v>161</v>
      </c>
      <c r="Y3983">
        <v>8</v>
      </c>
      <c r="Z3983">
        <v>8</v>
      </c>
      <c r="AA3983">
        <v>2021</v>
      </c>
      <c r="AB3983">
        <v>119.05</v>
      </c>
      <c r="AC3983" t="s">
        <v>13</v>
      </c>
      <c r="AD3983" t="s">
        <v>72</v>
      </c>
      <c r="AE3983">
        <v>2021</v>
      </c>
      <c r="AF3983">
        <v>2021</v>
      </c>
      <c r="AU3983"/>
    </row>
    <row r="3984" spans="1:47" x14ac:dyDescent="0.35">
      <c r="A3984" t="s">
        <v>193</v>
      </c>
      <c r="B3984" t="s">
        <v>29</v>
      </c>
      <c r="C3984" t="s">
        <v>149</v>
      </c>
      <c r="D3984" t="s">
        <v>159</v>
      </c>
      <c r="E3984" t="s">
        <v>162</v>
      </c>
      <c r="G3984" t="s">
        <v>1</v>
      </c>
      <c r="K3984" t="s">
        <v>185</v>
      </c>
      <c r="L3984" t="s">
        <v>122</v>
      </c>
      <c r="M3984" s="14">
        <v>44432</v>
      </c>
      <c r="N3984" s="14">
        <v>44432</v>
      </c>
      <c r="O3984">
        <v>0</v>
      </c>
      <c r="P3984">
        <v>123.47</v>
      </c>
      <c r="R3984">
        <v>2110700000</v>
      </c>
      <c r="S3984">
        <v>162100000</v>
      </c>
      <c r="V3984" t="s">
        <v>193</v>
      </c>
      <c r="W3984" t="s">
        <v>214</v>
      </c>
      <c r="X3984" t="s">
        <v>161</v>
      </c>
      <c r="Y3984">
        <v>8</v>
      </c>
      <c r="Z3984">
        <v>8</v>
      </c>
      <c r="AA3984">
        <v>2021</v>
      </c>
      <c r="AB3984">
        <v>123.47</v>
      </c>
      <c r="AC3984" t="s">
        <v>13</v>
      </c>
      <c r="AD3984" t="s">
        <v>72</v>
      </c>
      <c r="AE3984">
        <v>2021</v>
      </c>
      <c r="AF3984">
        <v>2021</v>
      </c>
      <c r="AU3984"/>
    </row>
    <row r="3985" spans="1:47" x14ac:dyDescent="0.35">
      <c r="A3985" t="s">
        <v>160</v>
      </c>
      <c r="B3985" t="s">
        <v>28</v>
      </c>
      <c r="C3985" t="s">
        <v>149</v>
      </c>
      <c r="D3985" t="s">
        <v>159</v>
      </c>
      <c r="E3985" t="s">
        <v>162</v>
      </c>
      <c r="G3985" t="s">
        <v>1</v>
      </c>
      <c r="K3985" t="s">
        <v>185</v>
      </c>
      <c r="L3985" t="s">
        <v>122</v>
      </c>
      <c r="M3985" s="14">
        <v>44432</v>
      </c>
      <c r="N3985" s="14">
        <v>44432</v>
      </c>
      <c r="O3985">
        <v>0</v>
      </c>
      <c r="P3985">
        <v>36.9</v>
      </c>
      <c r="R3985">
        <v>2110672000</v>
      </c>
      <c r="S3985">
        <v>161400000</v>
      </c>
      <c r="V3985" t="s">
        <v>160</v>
      </c>
      <c r="W3985" t="s">
        <v>211</v>
      </c>
      <c r="X3985" t="s">
        <v>161</v>
      </c>
      <c r="Y3985">
        <v>8</v>
      </c>
      <c r="Z3985">
        <v>8</v>
      </c>
      <c r="AA3985">
        <v>2021</v>
      </c>
      <c r="AB3985">
        <v>36.9</v>
      </c>
      <c r="AC3985" t="s">
        <v>13</v>
      </c>
      <c r="AD3985" t="s">
        <v>72</v>
      </c>
      <c r="AE3985">
        <v>2021</v>
      </c>
      <c r="AF3985">
        <v>2021</v>
      </c>
      <c r="AU3985"/>
    </row>
    <row r="3986" spans="1:47" x14ac:dyDescent="0.35">
      <c r="A3986" t="s">
        <v>188</v>
      </c>
      <c r="B3986" t="s">
        <v>31</v>
      </c>
      <c r="C3986" t="s">
        <v>149</v>
      </c>
      <c r="D3986" t="s">
        <v>159</v>
      </c>
      <c r="E3986" t="s">
        <v>162</v>
      </c>
      <c r="G3986" t="s">
        <v>1</v>
      </c>
      <c r="K3986" t="s">
        <v>185</v>
      </c>
      <c r="L3986" t="s">
        <v>122</v>
      </c>
      <c r="M3986" s="14">
        <v>44432</v>
      </c>
      <c r="N3986" s="14">
        <v>44432</v>
      </c>
      <c r="O3986">
        <v>0</v>
      </c>
      <c r="P3986">
        <v>152.97999999999999</v>
      </c>
      <c r="R3986">
        <v>2111070000</v>
      </c>
      <c r="S3986">
        <v>161001000</v>
      </c>
      <c r="V3986" t="s">
        <v>188</v>
      </c>
      <c r="W3986" t="s">
        <v>195</v>
      </c>
      <c r="X3986" t="s">
        <v>190</v>
      </c>
      <c r="Y3986">
        <v>8</v>
      </c>
      <c r="Z3986">
        <v>8</v>
      </c>
      <c r="AA3986">
        <v>2021</v>
      </c>
      <c r="AB3986">
        <v>152.97999999999999</v>
      </c>
      <c r="AC3986" t="s">
        <v>13</v>
      </c>
      <c r="AD3986" t="s">
        <v>72</v>
      </c>
      <c r="AE3986">
        <v>2021</v>
      </c>
      <c r="AF3986">
        <v>2021</v>
      </c>
      <c r="AU3986"/>
    </row>
    <row r="3987" spans="1:47" x14ac:dyDescent="0.35">
      <c r="A3987" t="s">
        <v>160</v>
      </c>
      <c r="B3987" t="s">
        <v>25</v>
      </c>
      <c r="C3987" t="s">
        <v>149</v>
      </c>
      <c r="D3987" t="s">
        <v>159</v>
      </c>
      <c r="E3987" t="s">
        <v>162</v>
      </c>
      <c r="G3987" t="s">
        <v>1</v>
      </c>
      <c r="K3987" t="s">
        <v>185</v>
      </c>
      <c r="L3987" t="s">
        <v>122</v>
      </c>
      <c r="M3987" s="14">
        <v>44432</v>
      </c>
      <c r="N3987" s="14">
        <v>44432</v>
      </c>
      <c r="O3987">
        <v>35000</v>
      </c>
      <c r="P3987">
        <v>925.36</v>
      </c>
      <c r="R3987">
        <v>2110672000</v>
      </c>
      <c r="S3987">
        <v>161300000</v>
      </c>
      <c r="V3987" t="s">
        <v>160</v>
      </c>
      <c r="W3987" t="s">
        <v>192</v>
      </c>
      <c r="X3987" t="s">
        <v>161</v>
      </c>
      <c r="Y3987">
        <v>8</v>
      </c>
      <c r="Z3987">
        <v>8</v>
      </c>
      <c r="AA3987">
        <v>2021</v>
      </c>
      <c r="AB3987">
        <v>925.36</v>
      </c>
      <c r="AC3987" t="s">
        <v>13</v>
      </c>
      <c r="AD3987" t="s">
        <v>72</v>
      </c>
      <c r="AE3987">
        <v>2021</v>
      </c>
      <c r="AF3987">
        <v>2021</v>
      </c>
      <c r="AU3987"/>
    </row>
    <row r="3988" spans="1:47" x14ac:dyDescent="0.35">
      <c r="A3988" t="s">
        <v>233</v>
      </c>
      <c r="C3988" t="s">
        <v>149</v>
      </c>
      <c r="D3988" t="s">
        <v>150</v>
      </c>
      <c r="E3988" t="s">
        <v>121</v>
      </c>
      <c r="J3988" t="s">
        <v>6</v>
      </c>
      <c r="K3988" t="s">
        <v>185</v>
      </c>
      <c r="L3988" t="s">
        <v>122</v>
      </c>
      <c r="M3988" s="14">
        <v>44421</v>
      </c>
      <c r="N3988" s="14">
        <v>44432</v>
      </c>
      <c r="P3988">
        <v>2183574.37</v>
      </c>
      <c r="X3988" t="s">
        <v>234</v>
      </c>
      <c r="Y3988">
        <v>8</v>
      </c>
      <c r="Z3988">
        <v>8</v>
      </c>
      <c r="AA3988">
        <v>2021</v>
      </c>
      <c r="AB3988">
        <v>0</v>
      </c>
      <c r="AC3988" t="s">
        <v>8</v>
      </c>
      <c r="AD3988" t="s">
        <v>8</v>
      </c>
      <c r="AE3988">
        <v>2021</v>
      </c>
      <c r="AF3988">
        <v>2021</v>
      </c>
      <c r="AU3988"/>
    </row>
    <row r="3989" spans="1:47" x14ac:dyDescent="0.35">
      <c r="A3989" t="s">
        <v>172</v>
      </c>
      <c r="C3989" t="s">
        <v>149</v>
      </c>
      <c r="D3989" t="s">
        <v>150</v>
      </c>
      <c r="E3989" t="s">
        <v>121</v>
      </c>
      <c r="J3989" t="s">
        <v>6</v>
      </c>
      <c r="K3989" t="s">
        <v>185</v>
      </c>
      <c r="L3989" t="s">
        <v>122</v>
      </c>
      <c r="M3989" s="14">
        <v>44421</v>
      </c>
      <c r="N3989" s="14">
        <v>44432</v>
      </c>
      <c r="P3989">
        <v>463159.48</v>
      </c>
      <c r="X3989" t="s">
        <v>135</v>
      </c>
      <c r="Y3989">
        <v>8</v>
      </c>
      <c r="Z3989">
        <v>8</v>
      </c>
      <c r="AA3989">
        <v>2021</v>
      </c>
      <c r="AB3989">
        <v>0</v>
      </c>
      <c r="AC3989" t="s">
        <v>8</v>
      </c>
      <c r="AD3989" t="s">
        <v>8</v>
      </c>
      <c r="AE3989">
        <v>2021</v>
      </c>
      <c r="AF3989">
        <v>2021</v>
      </c>
      <c r="AU3989"/>
    </row>
    <row r="3990" spans="1:47" x14ac:dyDescent="0.35">
      <c r="A3990" t="s">
        <v>123</v>
      </c>
      <c r="C3990" t="s">
        <v>149</v>
      </c>
      <c r="D3990" t="s">
        <v>150</v>
      </c>
      <c r="E3990" t="s">
        <v>121</v>
      </c>
      <c r="J3990" t="s">
        <v>6</v>
      </c>
      <c r="K3990" t="s">
        <v>185</v>
      </c>
      <c r="L3990" t="s">
        <v>122</v>
      </c>
      <c r="M3990" s="14">
        <v>44421</v>
      </c>
      <c r="N3990" s="14">
        <v>44432</v>
      </c>
      <c r="P3990">
        <v>5722.46</v>
      </c>
      <c r="X3990" t="s">
        <v>124</v>
      </c>
      <c r="Y3990">
        <v>8</v>
      </c>
      <c r="Z3990">
        <v>8</v>
      </c>
      <c r="AA3990">
        <v>2021</v>
      </c>
      <c r="AB3990">
        <v>0</v>
      </c>
      <c r="AC3990" t="s">
        <v>8</v>
      </c>
      <c r="AD3990" t="s">
        <v>8</v>
      </c>
      <c r="AE3990">
        <v>2021</v>
      </c>
      <c r="AF3990">
        <v>2021</v>
      </c>
      <c r="AU3990"/>
    </row>
    <row r="3991" spans="1:47" x14ac:dyDescent="0.35">
      <c r="A3991" t="s">
        <v>166</v>
      </c>
      <c r="C3991" t="s">
        <v>149</v>
      </c>
      <c r="D3991" t="s">
        <v>150</v>
      </c>
      <c r="E3991" t="s">
        <v>121</v>
      </c>
      <c r="J3991" t="s">
        <v>6</v>
      </c>
      <c r="K3991" t="s">
        <v>185</v>
      </c>
      <c r="L3991" t="s">
        <v>122</v>
      </c>
      <c r="M3991" s="14">
        <v>44421</v>
      </c>
      <c r="N3991" s="14">
        <v>44432</v>
      </c>
      <c r="P3991">
        <v>36467.199999999997</v>
      </c>
      <c r="X3991" t="s">
        <v>167</v>
      </c>
      <c r="Y3991">
        <v>8</v>
      </c>
      <c r="Z3991">
        <v>8</v>
      </c>
      <c r="AA3991">
        <v>2021</v>
      </c>
      <c r="AB3991">
        <v>0</v>
      </c>
      <c r="AC3991" t="s">
        <v>8</v>
      </c>
      <c r="AD3991" t="s">
        <v>8</v>
      </c>
      <c r="AE3991">
        <v>2021</v>
      </c>
      <c r="AF3991">
        <v>2021</v>
      </c>
      <c r="AU3991"/>
    </row>
    <row r="3992" spans="1:47" x14ac:dyDescent="0.35">
      <c r="A3992" t="s">
        <v>145</v>
      </c>
      <c r="C3992" t="s">
        <v>149</v>
      </c>
      <c r="D3992" t="s">
        <v>150</v>
      </c>
      <c r="E3992" t="s">
        <v>121</v>
      </c>
      <c r="I3992" t="s">
        <v>1</v>
      </c>
      <c r="J3992" t="s">
        <v>6</v>
      </c>
      <c r="K3992" t="s">
        <v>185</v>
      </c>
      <c r="L3992" t="s">
        <v>122</v>
      </c>
      <c r="M3992" s="14">
        <v>44421</v>
      </c>
      <c r="N3992" s="14">
        <v>44432</v>
      </c>
      <c r="P3992">
        <v>3560.28</v>
      </c>
      <c r="X3992" t="s">
        <v>144</v>
      </c>
      <c r="Y3992">
        <v>8</v>
      </c>
      <c r="Z3992">
        <v>8</v>
      </c>
      <c r="AA3992">
        <v>2021</v>
      </c>
      <c r="AB3992">
        <v>0</v>
      </c>
      <c r="AC3992" t="s">
        <v>8</v>
      </c>
      <c r="AD3992" t="s">
        <v>8</v>
      </c>
      <c r="AE3992">
        <v>2021</v>
      </c>
      <c r="AF3992">
        <v>2021</v>
      </c>
      <c r="AU3992"/>
    </row>
    <row r="3993" spans="1:47" x14ac:dyDescent="0.35">
      <c r="A3993" t="s">
        <v>125</v>
      </c>
      <c r="C3993" t="s">
        <v>149</v>
      </c>
      <c r="D3993" t="s">
        <v>150</v>
      </c>
      <c r="E3993" t="s">
        <v>162</v>
      </c>
      <c r="K3993" t="s">
        <v>185</v>
      </c>
      <c r="L3993" t="s">
        <v>122</v>
      </c>
      <c r="M3993" s="14">
        <v>44432</v>
      </c>
      <c r="N3993" s="14">
        <v>44432</v>
      </c>
      <c r="P3993">
        <v>3040098.52</v>
      </c>
      <c r="X3993" t="s">
        <v>124</v>
      </c>
      <c r="Y3993">
        <v>8</v>
      </c>
      <c r="Z3993">
        <v>8</v>
      </c>
      <c r="AA3993">
        <v>2021</v>
      </c>
      <c r="AB3993">
        <v>0</v>
      </c>
      <c r="AC3993" t="s">
        <v>8</v>
      </c>
      <c r="AD3993" t="s">
        <v>8</v>
      </c>
      <c r="AE3993">
        <v>2021</v>
      </c>
      <c r="AF3993">
        <v>2021</v>
      </c>
      <c r="AU3993"/>
    </row>
    <row r="3994" spans="1:47" x14ac:dyDescent="0.35">
      <c r="A3994" t="s">
        <v>136</v>
      </c>
      <c r="C3994" t="s">
        <v>149</v>
      </c>
      <c r="D3994" t="s">
        <v>150</v>
      </c>
      <c r="E3994" t="s">
        <v>121</v>
      </c>
      <c r="J3994" t="s">
        <v>6</v>
      </c>
      <c r="K3994" t="s">
        <v>185</v>
      </c>
      <c r="L3994" t="s">
        <v>122</v>
      </c>
      <c r="M3994" s="14">
        <v>44421</v>
      </c>
      <c r="N3994" s="14">
        <v>44432</v>
      </c>
      <c r="P3994">
        <v>182616.2</v>
      </c>
      <c r="X3994" t="s">
        <v>137</v>
      </c>
      <c r="Y3994">
        <v>8</v>
      </c>
      <c r="Z3994">
        <v>8</v>
      </c>
      <c r="AA3994">
        <v>2021</v>
      </c>
      <c r="AB3994">
        <v>0</v>
      </c>
      <c r="AC3994" t="s">
        <v>8</v>
      </c>
      <c r="AD3994" t="s">
        <v>8</v>
      </c>
      <c r="AE3994">
        <v>2021</v>
      </c>
      <c r="AF3994">
        <v>2021</v>
      </c>
      <c r="AU3994"/>
    </row>
    <row r="3995" spans="1:47" x14ac:dyDescent="0.35">
      <c r="A3995" t="s">
        <v>155</v>
      </c>
      <c r="C3995" t="s">
        <v>149</v>
      </c>
      <c r="D3995" t="s">
        <v>150</v>
      </c>
      <c r="E3995" t="s">
        <v>121</v>
      </c>
      <c r="I3995" t="s">
        <v>1</v>
      </c>
      <c r="J3995" t="s">
        <v>6</v>
      </c>
      <c r="K3995" t="s">
        <v>185</v>
      </c>
      <c r="L3995" t="s">
        <v>122</v>
      </c>
      <c r="M3995" s="14">
        <v>44421</v>
      </c>
      <c r="N3995" s="14">
        <v>44432</v>
      </c>
      <c r="P3995">
        <v>164521.39000000001</v>
      </c>
      <c r="X3995" t="s">
        <v>156</v>
      </c>
      <c r="Y3995">
        <v>8</v>
      </c>
      <c r="Z3995">
        <v>8</v>
      </c>
      <c r="AA3995">
        <v>2021</v>
      </c>
      <c r="AB3995">
        <v>0</v>
      </c>
      <c r="AC3995" t="s">
        <v>8</v>
      </c>
      <c r="AD3995" t="s">
        <v>8</v>
      </c>
      <c r="AE3995">
        <v>2021</v>
      </c>
      <c r="AF3995">
        <v>2021</v>
      </c>
      <c r="AU3995"/>
    </row>
    <row r="3996" spans="1:47" x14ac:dyDescent="0.35">
      <c r="A3996" t="s">
        <v>130</v>
      </c>
      <c r="C3996" t="s">
        <v>149</v>
      </c>
      <c r="D3996" t="s">
        <v>150</v>
      </c>
      <c r="E3996" t="s">
        <v>121</v>
      </c>
      <c r="J3996" t="s">
        <v>6</v>
      </c>
      <c r="K3996" t="s">
        <v>185</v>
      </c>
      <c r="L3996" t="s">
        <v>122</v>
      </c>
      <c r="M3996" s="14">
        <v>44421</v>
      </c>
      <c r="N3996" s="14">
        <v>44432</v>
      </c>
      <c r="P3996">
        <v>477.14</v>
      </c>
      <c r="X3996" t="s">
        <v>119</v>
      </c>
      <c r="Y3996">
        <v>8</v>
      </c>
      <c r="Z3996">
        <v>8</v>
      </c>
      <c r="AA3996">
        <v>2021</v>
      </c>
      <c r="AB3996">
        <v>0</v>
      </c>
      <c r="AC3996" t="s">
        <v>8</v>
      </c>
      <c r="AD3996" t="s">
        <v>8</v>
      </c>
      <c r="AE3996">
        <v>2021</v>
      </c>
      <c r="AF3996">
        <v>2021</v>
      </c>
      <c r="AU3996"/>
    </row>
    <row r="3997" spans="1:47" x14ac:dyDescent="0.35">
      <c r="A3997" t="s">
        <v>160</v>
      </c>
      <c r="B3997" t="s">
        <v>35</v>
      </c>
      <c r="C3997" t="s">
        <v>149</v>
      </c>
      <c r="D3997" t="s">
        <v>159</v>
      </c>
      <c r="E3997" t="s">
        <v>162</v>
      </c>
      <c r="G3997" t="s">
        <v>1</v>
      </c>
      <c r="K3997" t="s">
        <v>185</v>
      </c>
      <c r="L3997" t="s">
        <v>122</v>
      </c>
      <c r="M3997" s="14">
        <v>44432</v>
      </c>
      <c r="N3997" s="14">
        <v>44432</v>
      </c>
      <c r="O3997">
        <v>224288.28</v>
      </c>
      <c r="P3997">
        <v>5340.2</v>
      </c>
      <c r="R3997">
        <v>2110672000</v>
      </c>
      <c r="S3997">
        <v>161020000</v>
      </c>
      <c r="V3997" t="s">
        <v>160</v>
      </c>
      <c r="W3997" t="s">
        <v>194</v>
      </c>
      <c r="X3997" t="s">
        <v>161</v>
      </c>
      <c r="Y3997">
        <v>8</v>
      </c>
      <c r="Z3997">
        <v>8</v>
      </c>
      <c r="AA3997">
        <v>2021</v>
      </c>
      <c r="AB3997">
        <v>5340.2</v>
      </c>
      <c r="AC3997" t="s">
        <v>13</v>
      </c>
      <c r="AD3997" t="s">
        <v>72</v>
      </c>
      <c r="AE3997">
        <v>2021</v>
      </c>
      <c r="AF3997">
        <v>2021</v>
      </c>
      <c r="AU3997"/>
    </row>
    <row r="3998" spans="1:47" x14ac:dyDescent="0.35">
      <c r="A3998" t="s">
        <v>155</v>
      </c>
      <c r="B3998" t="s">
        <v>32</v>
      </c>
      <c r="C3998" t="s">
        <v>149</v>
      </c>
      <c r="D3998" t="s">
        <v>150</v>
      </c>
      <c r="E3998" t="s">
        <v>121</v>
      </c>
      <c r="G3998" t="s">
        <v>1</v>
      </c>
      <c r="H3998" t="s">
        <v>206</v>
      </c>
      <c r="K3998" t="s">
        <v>185</v>
      </c>
      <c r="L3998" t="s">
        <v>122</v>
      </c>
      <c r="M3998" s="14">
        <v>44432</v>
      </c>
      <c r="N3998" s="14">
        <v>44432</v>
      </c>
      <c r="O3998">
        <v>-1300000</v>
      </c>
      <c r="P3998">
        <v>-30952.38</v>
      </c>
      <c r="R3998">
        <v>2220610000</v>
      </c>
      <c r="S3998">
        <v>161012000</v>
      </c>
      <c r="V3998" t="s">
        <v>155</v>
      </c>
      <c r="W3998" t="s">
        <v>213</v>
      </c>
      <c r="X3998" t="s">
        <v>156</v>
      </c>
      <c r="Y3998">
        <v>8</v>
      </c>
      <c r="Z3998">
        <v>8</v>
      </c>
      <c r="AA3998">
        <v>2021</v>
      </c>
      <c r="AB3998">
        <v>30952.38</v>
      </c>
      <c r="AC3998" t="s">
        <v>13</v>
      </c>
      <c r="AD3998" t="s">
        <v>12</v>
      </c>
      <c r="AE3998">
        <v>2021</v>
      </c>
      <c r="AF3998">
        <v>2021</v>
      </c>
      <c r="AU3998"/>
    </row>
    <row r="3999" spans="1:47" x14ac:dyDescent="0.35">
      <c r="A3999" t="s">
        <v>155</v>
      </c>
      <c r="B3999" t="s">
        <v>49</v>
      </c>
      <c r="C3999" t="s">
        <v>149</v>
      </c>
      <c r="D3999" t="s">
        <v>150</v>
      </c>
      <c r="E3999" t="s">
        <v>121</v>
      </c>
      <c r="G3999" t="s">
        <v>1</v>
      </c>
      <c r="H3999" t="s">
        <v>206</v>
      </c>
      <c r="K3999" t="s">
        <v>185</v>
      </c>
      <c r="L3999" t="s">
        <v>122</v>
      </c>
      <c r="M3999" s="14">
        <v>44432</v>
      </c>
      <c r="N3999" s="14">
        <v>44432</v>
      </c>
      <c r="O3999">
        <v>-200000</v>
      </c>
      <c r="P3999">
        <v>-4761.8999999999996</v>
      </c>
      <c r="R3999">
        <v>2220620000</v>
      </c>
      <c r="S3999">
        <v>161012000</v>
      </c>
      <c r="V3999" t="s">
        <v>155</v>
      </c>
      <c r="W3999" t="s">
        <v>213</v>
      </c>
      <c r="X3999" t="s">
        <v>156</v>
      </c>
      <c r="Y3999">
        <v>8</v>
      </c>
      <c r="Z3999">
        <v>8</v>
      </c>
      <c r="AA3999">
        <v>2021</v>
      </c>
      <c r="AB3999">
        <v>4761.8999999999996</v>
      </c>
      <c r="AC3999" t="s">
        <v>13</v>
      </c>
      <c r="AD3999" t="s">
        <v>12</v>
      </c>
      <c r="AE3999">
        <v>2021</v>
      </c>
      <c r="AF3999">
        <v>2021</v>
      </c>
      <c r="AU3999"/>
    </row>
    <row r="4000" spans="1:47" x14ac:dyDescent="0.35">
      <c r="A4000" t="s">
        <v>188</v>
      </c>
      <c r="B4000" t="s">
        <v>31</v>
      </c>
      <c r="C4000" t="s">
        <v>149</v>
      </c>
      <c r="D4000" t="s">
        <v>159</v>
      </c>
      <c r="E4000" t="s">
        <v>162</v>
      </c>
      <c r="G4000" t="s">
        <v>1</v>
      </c>
      <c r="K4000" t="s">
        <v>185</v>
      </c>
      <c r="L4000" t="s">
        <v>122</v>
      </c>
      <c r="M4000" s="14">
        <v>44433</v>
      </c>
      <c r="N4000" s="14">
        <v>44433</v>
      </c>
      <c r="O4000">
        <v>27416.9</v>
      </c>
      <c r="P4000">
        <v>652.78</v>
      </c>
      <c r="R4000">
        <v>2111070000</v>
      </c>
      <c r="S4000">
        <v>161900000</v>
      </c>
      <c r="V4000" t="s">
        <v>188</v>
      </c>
      <c r="W4000" t="s">
        <v>199</v>
      </c>
      <c r="X4000" t="s">
        <v>190</v>
      </c>
      <c r="Y4000">
        <v>8</v>
      </c>
      <c r="Z4000">
        <v>8</v>
      </c>
      <c r="AA4000">
        <v>2021</v>
      </c>
      <c r="AB4000">
        <v>652.78</v>
      </c>
      <c r="AC4000" t="s">
        <v>13</v>
      </c>
      <c r="AD4000" t="s">
        <v>72</v>
      </c>
      <c r="AE4000">
        <v>2021</v>
      </c>
      <c r="AF4000">
        <v>2021</v>
      </c>
      <c r="AU4000"/>
    </row>
    <row r="4001" spans="1:47" x14ac:dyDescent="0.35">
      <c r="A4001" t="s">
        <v>175</v>
      </c>
      <c r="B4001" t="s">
        <v>39</v>
      </c>
      <c r="C4001" t="s">
        <v>149</v>
      </c>
      <c r="D4001" t="s">
        <v>150</v>
      </c>
      <c r="E4001" t="s">
        <v>121</v>
      </c>
      <c r="G4001" t="s">
        <v>1</v>
      </c>
      <c r="H4001" t="s">
        <v>206</v>
      </c>
      <c r="K4001" t="s">
        <v>185</v>
      </c>
      <c r="L4001" t="s">
        <v>122</v>
      </c>
      <c r="M4001" s="14">
        <v>44433</v>
      </c>
      <c r="N4001" s="14">
        <v>44433</v>
      </c>
      <c r="O4001">
        <v>-32000</v>
      </c>
      <c r="P4001">
        <v>-761.9</v>
      </c>
      <c r="R4001">
        <v>2221506000</v>
      </c>
      <c r="S4001">
        <v>161026000</v>
      </c>
      <c r="V4001" t="s">
        <v>175</v>
      </c>
      <c r="W4001" t="s">
        <v>216</v>
      </c>
      <c r="X4001" t="s">
        <v>119</v>
      </c>
      <c r="Y4001">
        <v>8</v>
      </c>
      <c r="Z4001">
        <v>8</v>
      </c>
      <c r="AA4001">
        <v>2021</v>
      </c>
      <c r="AB4001">
        <v>761.9</v>
      </c>
      <c r="AC4001" t="s">
        <v>13</v>
      </c>
      <c r="AD4001" t="s">
        <v>12</v>
      </c>
      <c r="AE4001">
        <v>2021</v>
      </c>
      <c r="AF4001">
        <v>2021</v>
      </c>
      <c r="AU4001"/>
    </row>
    <row r="4002" spans="1:47" x14ac:dyDescent="0.35">
      <c r="A4002" t="s">
        <v>160</v>
      </c>
      <c r="B4002" t="s">
        <v>25</v>
      </c>
      <c r="C4002" t="s">
        <v>149</v>
      </c>
      <c r="D4002" t="s">
        <v>159</v>
      </c>
      <c r="E4002" t="s">
        <v>162</v>
      </c>
      <c r="G4002" t="s">
        <v>1</v>
      </c>
      <c r="K4002" t="s">
        <v>185</v>
      </c>
      <c r="L4002" t="s">
        <v>122</v>
      </c>
      <c r="M4002" s="14">
        <v>44433</v>
      </c>
      <c r="N4002" s="14">
        <v>44433</v>
      </c>
      <c r="O4002">
        <v>7000</v>
      </c>
      <c r="P4002">
        <v>106.23</v>
      </c>
      <c r="R4002">
        <v>2110672000</v>
      </c>
      <c r="S4002">
        <v>161600000</v>
      </c>
      <c r="V4002" t="s">
        <v>160</v>
      </c>
      <c r="W4002" t="s">
        <v>198</v>
      </c>
      <c r="X4002" t="s">
        <v>161</v>
      </c>
      <c r="Y4002">
        <v>8</v>
      </c>
      <c r="Z4002">
        <v>8</v>
      </c>
      <c r="AA4002">
        <v>2021</v>
      </c>
      <c r="AB4002">
        <v>106.23</v>
      </c>
      <c r="AC4002" t="s">
        <v>13</v>
      </c>
      <c r="AD4002" t="s">
        <v>72</v>
      </c>
      <c r="AE4002">
        <v>2021</v>
      </c>
      <c r="AF4002">
        <v>2021</v>
      </c>
      <c r="AU4002"/>
    </row>
    <row r="4003" spans="1:47" x14ac:dyDescent="0.35">
      <c r="A4003" t="s">
        <v>160</v>
      </c>
      <c r="B4003" t="s">
        <v>26</v>
      </c>
      <c r="C4003" t="s">
        <v>149</v>
      </c>
      <c r="D4003" t="s">
        <v>159</v>
      </c>
      <c r="E4003" t="s">
        <v>162</v>
      </c>
      <c r="G4003" t="s">
        <v>1</v>
      </c>
      <c r="K4003" t="s">
        <v>185</v>
      </c>
      <c r="L4003" t="s">
        <v>122</v>
      </c>
      <c r="M4003" s="14">
        <v>44433</v>
      </c>
      <c r="N4003" s="14">
        <v>44433</v>
      </c>
      <c r="O4003">
        <v>47758.57</v>
      </c>
      <c r="P4003">
        <v>1137.1099999999999</v>
      </c>
      <c r="R4003">
        <v>2110672000</v>
      </c>
      <c r="S4003">
        <v>161018000</v>
      </c>
      <c r="V4003" t="s">
        <v>160</v>
      </c>
      <c r="W4003" t="s">
        <v>228</v>
      </c>
      <c r="X4003" t="s">
        <v>161</v>
      </c>
      <c r="Y4003">
        <v>8</v>
      </c>
      <c r="Z4003">
        <v>8</v>
      </c>
      <c r="AA4003">
        <v>2021</v>
      </c>
      <c r="AB4003">
        <v>1137.1099999999999</v>
      </c>
      <c r="AC4003" t="s">
        <v>13</v>
      </c>
      <c r="AD4003" t="s">
        <v>72</v>
      </c>
      <c r="AE4003">
        <v>2021</v>
      </c>
      <c r="AF4003">
        <v>2021</v>
      </c>
      <c r="AU4003"/>
    </row>
    <row r="4004" spans="1:47" x14ac:dyDescent="0.35">
      <c r="A4004" t="s">
        <v>193</v>
      </c>
      <c r="B4004" t="s">
        <v>29</v>
      </c>
      <c r="C4004" t="s">
        <v>149</v>
      </c>
      <c r="D4004" t="s">
        <v>159</v>
      </c>
      <c r="E4004" t="s">
        <v>162</v>
      </c>
      <c r="G4004" t="s">
        <v>1</v>
      </c>
      <c r="K4004" t="s">
        <v>185</v>
      </c>
      <c r="L4004" t="s">
        <v>122</v>
      </c>
      <c r="M4004" s="14">
        <v>44433</v>
      </c>
      <c r="N4004" s="14">
        <v>44433</v>
      </c>
      <c r="O4004">
        <v>0</v>
      </c>
      <c r="P4004">
        <v>23.81</v>
      </c>
      <c r="R4004">
        <v>2110700000</v>
      </c>
      <c r="S4004">
        <v>162300000</v>
      </c>
      <c r="V4004" t="s">
        <v>193</v>
      </c>
      <c r="W4004" t="s">
        <v>209</v>
      </c>
      <c r="X4004" t="s">
        <v>161</v>
      </c>
      <c r="Y4004">
        <v>8</v>
      </c>
      <c r="Z4004">
        <v>8</v>
      </c>
      <c r="AA4004">
        <v>2021</v>
      </c>
      <c r="AB4004">
        <v>23.81</v>
      </c>
      <c r="AC4004" t="s">
        <v>13</v>
      </c>
      <c r="AD4004" t="s">
        <v>72</v>
      </c>
      <c r="AE4004">
        <v>2021</v>
      </c>
      <c r="AF4004">
        <v>2021</v>
      </c>
      <c r="AU4004"/>
    </row>
    <row r="4005" spans="1:47" x14ac:dyDescent="0.35">
      <c r="A4005" t="s">
        <v>160</v>
      </c>
      <c r="B4005" t="s">
        <v>28</v>
      </c>
      <c r="C4005" t="s">
        <v>149</v>
      </c>
      <c r="D4005" t="s">
        <v>159</v>
      </c>
      <c r="E4005" t="s">
        <v>162</v>
      </c>
      <c r="G4005" t="s">
        <v>1</v>
      </c>
      <c r="K4005" t="s">
        <v>185</v>
      </c>
      <c r="L4005" t="s">
        <v>122</v>
      </c>
      <c r="M4005" s="14">
        <v>44433</v>
      </c>
      <c r="N4005" s="14">
        <v>44433</v>
      </c>
      <c r="O4005">
        <v>0</v>
      </c>
      <c r="P4005">
        <v>36.9</v>
      </c>
      <c r="R4005">
        <v>2110672000</v>
      </c>
      <c r="S4005">
        <v>161400000</v>
      </c>
      <c r="V4005" t="s">
        <v>160</v>
      </c>
      <c r="W4005" t="s">
        <v>211</v>
      </c>
      <c r="X4005" t="s">
        <v>161</v>
      </c>
      <c r="Y4005">
        <v>8</v>
      </c>
      <c r="Z4005">
        <v>8</v>
      </c>
      <c r="AA4005">
        <v>2021</v>
      </c>
      <c r="AB4005">
        <v>36.9</v>
      </c>
      <c r="AC4005" t="s">
        <v>13</v>
      </c>
      <c r="AD4005" t="s">
        <v>72</v>
      </c>
      <c r="AE4005">
        <v>2021</v>
      </c>
      <c r="AF4005">
        <v>2021</v>
      </c>
      <c r="AU4005"/>
    </row>
    <row r="4006" spans="1:47" x14ac:dyDescent="0.35">
      <c r="A4006" t="s">
        <v>193</v>
      </c>
      <c r="B4006" t="s">
        <v>29</v>
      </c>
      <c r="C4006" t="s">
        <v>149</v>
      </c>
      <c r="D4006" t="s">
        <v>159</v>
      </c>
      <c r="E4006" t="s">
        <v>162</v>
      </c>
      <c r="G4006" t="s">
        <v>1</v>
      </c>
      <c r="K4006" t="s">
        <v>185</v>
      </c>
      <c r="L4006" t="s">
        <v>122</v>
      </c>
      <c r="M4006" s="14">
        <v>44433</v>
      </c>
      <c r="N4006" s="14">
        <v>44433</v>
      </c>
      <c r="O4006">
        <v>0</v>
      </c>
      <c r="P4006">
        <v>20.83</v>
      </c>
      <c r="R4006">
        <v>2110700000</v>
      </c>
      <c r="S4006">
        <v>162700000</v>
      </c>
      <c r="V4006" t="s">
        <v>193</v>
      </c>
      <c r="W4006" t="s">
        <v>200</v>
      </c>
      <c r="X4006" t="s">
        <v>161</v>
      </c>
      <c r="Y4006">
        <v>8</v>
      </c>
      <c r="Z4006">
        <v>8</v>
      </c>
      <c r="AA4006">
        <v>2021</v>
      </c>
      <c r="AB4006">
        <v>20.83</v>
      </c>
      <c r="AC4006" t="s">
        <v>13</v>
      </c>
      <c r="AD4006" t="s">
        <v>72</v>
      </c>
      <c r="AE4006">
        <v>2021</v>
      </c>
      <c r="AF4006">
        <v>2021</v>
      </c>
      <c r="AU4006"/>
    </row>
    <row r="4007" spans="1:47" x14ac:dyDescent="0.35">
      <c r="A4007" t="s">
        <v>118</v>
      </c>
      <c r="B4007" t="s">
        <v>46</v>
      </c>
      <c r="C4007" t="s">
        <v>149</v>
      </c>
      <c r="D4007" t="s">
        <v>150</v>
      </c>
      <c r="E4007" t="s">
        <v>121</v>
      </c>
      <c r="G4007" t="s">
        <v>1</v>
      </c>
      <c r="H4007" t="s">
        <v>206</v>
      </c>
      <c r="K4007" t="s">
        <v>185</v>
      </c>
      <c r="L4007" t="s">
        <v>122</v>
      </c>
      <c r="M4007" s="14">
        <v>44433</v>
      </c>
      <c r="N4007" s="14">
        <v>44433</v>
      </c>
      <c r="O4007">
        <v>-115000</v>
      </c>
      <c r="P4007">
        <v>-3604.76</v>
      </c>
      <c r="R4007">
        <v>2221513000</v>
      </c>
      <c r="S4007">
        <v>161001000</v>
      </c>
      <c r="V4007" t="s">
        <v>118</v>
      </c>
      <c r="W4007" t="s">
        <v>195</v>
      </c>
      <c r="X4007" t="s">
        <v>119</v>
      </c>
      <c r="Y4007">
        <v>8</v>
      </c>
      <c r="Z4007">
        <v>8</v>
      </c>
      <c r="AA4007">
        <v>2021</v>
      </c>
      <c r="AB4007">
        <v>3604.76</v>
      </c>
      <c r="AC4007" t="s">
        <v>13</v>
      </c>
      <c r="AD4007" t="s">
        <v>12</v>
      </c>
      <c r="AE4007">
        <v>2021</v>
      </c>
      <c r="AF4007">
        <v>2021</v>
      </c>
      <c r="AU4007"/>
    </row>
    <row r="4008" spans="1:47" x14ac:dyDescent="0.35">
      <c r="A4008" t="s">
        <v>160</v>
      </c>
      <c r="B4008" t="s">
        <v>25</v>
      </c>
      <c r="C4008" t="s">
        <v>149</v>
      </c>
      <c r="D4008" t="s">
        <v>159</v>
      </c>
      <c r="E4008" t="s">
        <v>162</v>
      </c>
      <c r="G4008" t="s">
        <v>1</v>
      </c>
      <c r="K4008" t="s">
        <v>185</v>
      </c>
      <c r="L4008" t="s">
        <v>122</v>
      </c>
      <c r="M4008" s="14">
        <v>44433</v>
      </c>
      <c r="N4008" s="14">
        <v>44433</v>
      </c>
      <c r="O4008">
        <v>6500</v>
      </c>
      <c r="P4008">
        <v>163.02000000000001</v>
      </c>
      <c r="R4008">
        <v>2110672000</v>
      </c>
      <c r="S4008">
        <v>161300000</v>
      </c>
      <c r="V4008" t="s">
        <v>160</v>
      </c>
      <c r="W4008" t="s">
        <v>192</v>
      </c>
      <c r="X4008" t="s">
        <v>161</v>
      </c>
      <c r="Y4008">
        <v>8</v>
      </c>
      <c r="Z4008">
        <v>8</v>
      </c>
      <c r="AA4008">
        <v>2021</v>
      </c>
      <c r="AB4008">
        <v>163.02000000000001</v>
      </c>
      <c r="AC4008" t="s">
        <v>13</v>
      </c>
      <c r="AD4008" t="s">
        <v>72</v>
      </c>
      <c r="AE4008">
        <v>2021</v>
      </c>
      <c r="AF4008">
        <v>2021</v>
      </c>
      <c r="AU4008"/>
    </row>
    <row r="4009" spans="1:47" x14ac:dyDescent="0.35">
      <c r="A4009" t="s">
        <v>138</v>
      </c>
      <c r="C4009" t="s">
        <v>149</v>
      </c>
      <c r="D4009" t="s">
        <v>150</v>
      </c>
      <c r="E4009" t="s">
        <v>121</v>
      </c>
      <c r="G4009" t="s">
        <v>1</v>
      </c>
      <c r="J4009" t="s">
        <v>6</v>
      </c>
      <c r="K4009" t="s">
        <v>185</v>
      </c>
      <c r="L4009" t="s">
        <v>122</v>
      </c>
      <c r="M4009" s="14">
        <v>44433</v>
      </c>
      <c r="N4009" s="14">
        <v>44433</v>
      </c>
      <c r="O4009">
        <v>0</v>
      </c>
      <c r="P4009">
        <v>14285.71</v>
      </c>
      <c r="R4009">
        <v>2220200000</v>
      </c>
      <c r="S4009">
        <v>161002000</v>
      </c>
      <c r="V4009" t="s">
        <v>138</v>
      </c>
      <c r="W4009" t="s">
        <v>202</v>
      </c>
      <c r="X4009" t="s">
        <v>139</v>
      </c>
      <c r="Y4009">
        <v>8</v>
      </c>
      <c r="Z4009">
        <v>8</v>
      </c>
      <c r="AA4009">
        <v>2021</v>
      </c>
      <c r="AB4009">
        <v>-14285.71</v>
      </c>
      <c r="AC4009" t="s">
        <v>13</v>
      </c>
      <c r="AD4009" t="s">
        <v>72</v>
      </c>
      <c r="AE4009">
        <v>2021</v>
      </c>
      <c r="AF4009">
        <v>2021</v>
      </c>
      <c r="AU4009"/>
    </row>
    <row r="4010" spans="1:47" x14ac:dyDescent="0.35">
      <c r="A4010" t="s">
        <v>138</v>
      </c>
      <c r="C4010" t="s">
        <v>149</v>
      </c>
      <c r="D4010" t="s">
        <v>150</v>
      </c>
      <c r="E4010" t="s">
        <v>121</v>
      </c>
      <c r="G4010" t="s">
        <v>1</v>
      </c>
      <c r="J4010" t="s">
        <v>6</v>
      </c>
      <c r="K4010" t="s">
        <v>185</v>
      </c>
      <c r="L4010" t="s">
        <v>122</v>
      </c>
      <c r="M4010" s="14">
        <v>44433</v>
      </c>
      <c r="N4010" s="14">
        <v>44433</v>
      </c>
      <c r="O4010">
        <v>0</v>
      </c>
      <c r="P4010">
        <v>23809.52</v>
      </c>
      <c r="R4010">
        <v>2220200000</v>
      </c>
      <c r="S4010">
        <v>161002000</v>
      </c>
      <c r="V4010" t="s">
        <v>138</v>
      </c>
      <c r="W4010" t="s">
        <v>202</v>
      </c>
      <c r="X4010" t="s">
        <v>139</v>
      </c>
      <c r="Y4010">
        <v>8</v>
      </c>
      <c r="Z4010">
        <v>8</v>
      </c>
      <c r="AA4010">
        <v>2021</v>
      </c>
      <c r="AB4010">
        <v>-23809.52</v>
      </c>
      <c r="AC4010" t="s">
        <v>13</v>
      </c>
      <c r="AD4010" t="s">
        <v>72</v>
      </c>
      <c r="AE4010">
        <v>2021</v>
      </c>
      <c r="AF4010">
        <v>2021</v>
      </c>
      <c r="AU4010"/>
    </row>
    <row r="4011" spans="1:47" x14ac:dyDescent="0.35">
      <c r="A4011" t="s">
        <v>138</v>
      </c>
      <c r="C4011" t="s">
        <v>149</v>
      </c>
      <c r="D4011" t="s">
        <v>150</v>
      </c>
      <c r="E4011" t="s">
        <v>121</v>
      </c>
      <c r="K4011" t="s">
        <v>185</v>
      </c>
      <c r="L4011" t="s">
        <v>122</v>
      </c>
      <c r="M4011" s="14">
        <v>44433</v>
      </c>
      <c r="N4011" s="14">
        <v>44433</v>
      </c>
      <c r="O4011">
        <v>0</v>
      </c>
      <c r="P4011">
        <v>6942857.1399999997</v>
      </c>
      <c r="R4011">
        <v>2220200000</v>
      </c>
      <c r="S4011">
        <v>161002000</v>
      </c>
      <c r="V4011" t="s">
        <v>138</v>
      </c>
      <c r="W4011" t="s">
        <v>202</v>
      </c>
      <c r="X4011" t="s">
        <v>139</v>
      </c>
      <c r="Y4011">
        <v>8</v>
      </c>
      <c r="Z4011">
        <v>8</v>
      </c>
      <c r="AA4011">
        <v>2021</v>
      </c>
      <c r="AB4011">
        <v>-6942857.1399999997</v>
      </c>
      <c r="AC4011" t="s">
        <v>13</v>
      </c>
      <c r="AD4011" t="s">
        <v>72</v>
      </c>
      <c r="AE4011">
        <v>2021</v>
      </c>
      <c r="AF4011">
        <v>2021</v>
      </c>
      <c r="AU4011"/>
    </row>
    <row r="4012" spans="1:47" x14ac:dyDescent="0.35">
      <c r="A4012" t="s">
        <v>138</v>
      </c>
      <c r="C4012" t="s">
        <v>149</v>
      </c>
      <c r="D4012" t="s">
        <v>150</v>
      </c>
      <c r="E4012" t="s">
        <v>121</v>
      </c>
      <c r="G4012" t="s">
        <v>1</v>
      </c>
      <c r="J4012" t="s">
        <v>6</v>
      </c>
      <c r="K4012" t="s">
        <v>185</v>
      </c>
      <c r="L4012" t="s">
        <v>122</v>
      </c>
      <c r="M4012" s="14">
        <v>44433</v>
      </c>
      <c r="N4012" s="14">
        <v>44433</v>
      </c>
      <c r="O4012">
        <v>0</v>
      </c>
      <c r="P4012">
        <v>6904761.9000000004</v>
      </c>
      <c r="R4012">
        <v>2220200000</v>
      </c>
      <c r="S4012">
        <v>161002000</v>
      </c>
      <c r="V4012" t="s">
        <v>138</v>
      </c>
      <c r="W4012" t="s">
        <v>202</v>
      </c>
      <c r="X4012" t="s">
        <v>139</v>
      </c>
      <c r="Y4012">
        <v>8</v>
      </c>
      <c r="Z4012">
        <v>8</v>
      </c>
      <c r="AA4012">
        <v>2021</v>
      </c>
      <c r="AB4012">
        <v>-6904761.9000000004</v>
      </c>
      <c r="AC4012" t="s">
        <v>13</v>
      </c>
      <c r="AD4012" t="s">
        <v>72</v>
      </c>
      <c r="AE4012">
        <v>2021</v>
      </c>
      <c r="AF4012">
        <v>2021</v>
      </c>
      <c r="AU4012"/>
    </row>
    <row r="4013" spans="1:47" x14ac:dyDescent="0.35">
      <c r="A4013" t="s">
        <v>133</v>
      </c>
      <c r="B4013" t="s">
        <v>41</v>
      </c>
      <c r="C4013" t="s">
        <v>149</v>
      </c>
      <c r="D4013" t="s">
        <v>150</v>
      </c>
      <c r="E4013" t="s">
        <v>121</v>
      </c>
      <c r="G4013" t="s">
        <v>1</v>
      </c>
      <c r="H4013" t="s">
        <v>206</v>
      </c>
      <c r="K4013" t="s">
        <v>185</v>
      </c>
      <c r="L4013" t="s">
        <v>122</v>
      </c>
      <c r="M4013" s="14">
        <v>44433</v>
      </c>
      <c r="N4013" s="14">
        <v>44433</v>
      </c>
      <c r="O4013">
        <v>-36500000.020000003</v>
      </c>
      <c r="P4013">
        <v>-868708.67</v>
      </c>
      <c r="R4013">
        <v>2220110000</v>
      </c>
      <c r="S4013">
        <v>161001000</v>
      </c>
      <c r="V4013" t="s">
        <v>133</v>
      </c>
      <c r="W4013" t="s">
        <v>195</v>
      </c>
      <c r="X4013" t="s">
        <v>134</v>
      </c>
      <c r="Y4013">
        <v>8</v>
      </c>
      <c r="Z4013">
        <v>8</v>
      </c>
      <c r="AA4013">
        <v>2021</v>
      </c>
      <c r="AB4013">
        <v>868708.67</v>
      </c>
      <c r="AC4013" t="s">
        <v>13</v>
      </c>
      <c r="AD4013" t="s">
        <v>251</v>
      </c>
      <c r="AE4013">
        <v>2021</v>
      </c>
      <c r="AF4013">
        <v>2021</v>
      </c>
      <c r="AU4013"/>
    </row>
    <row r="4014" spans="1:47" x14ac:dyDescent="0.35">
      <c r="A4014" t="s">
        <v>175</v>
      </c>
      <c r="C4014" t="s">
        <v>149</v>
      </c>
      <c r="D4014" t="s">
        <v>150</v>
      </c>
      <c r="E4014" t="s">
        <v>121</v>
      </c>
      <c r="I4014" t="s">
        <v>1</v>
      </c>
      <c r="J4014" t="s">
        <v>6</v>
      </c>
      <c r="K4014" t="s">
        <v>185</v>
      </c>
      <c r="L4014" t="s">
        <v>122</v>
      </c>
      <c r="M4014" s="14">
        <v>44421</v>
      </c>
      <c r="N4014" s="14">
        <v>44433</v>
      </c>
      <c r="P4014">
        <v>3547.62</v>
      </c>
      <c r="X4014" t="s">
        <v>119</v>
      </c>
      <c r="Y4014">
        <v>8</v>
      </c>
      <c r="Z4014">
        <v>8</v>
      </c>
      <c r="AA4014">
        <v>2021</v>
      </c>
      <c r="AB4014">
        <v>0</v>
      </c>
      <c r="AC4014" t="s">
        <v>8</v>
      </c>
      <c r="AD4014" t="s">
        <v>8</v>
      </c>
      <c r="AE4014">
        <v>2021</v>
      </c>
      <c r="AF4014">
        <v>2021</v>
      </c>
      <c r="AU4014"/>
    </row>
    <row r="4015" spans="1:47" x14ac:dyDescent="0.35">
      <c r="A4015" t="s">
        <v>155</v>
      </c>
      <c r="C4015" t="s">
        <v>149</v>
      </c>
      <c r="D4015" t="s">
        <v>150</v>
      </c>
      <c r="E4015" t="s">
        <v>121</v>
      </c>
      <c r="J4015" t="s">
        <v>5</v>
      </c>
      <c r="K4015" t="s">
        <v>185</v>
      </c>
      <c r="L4015" t="s">
        <v>122</v>
      </c>
      <c r="M4015" s="14">
        <v>44409</v>
      </c>
      <c r="N4015" s="14">
        <v>44433</v>
      </c>
      <c r="P4015">
        <v>3115.29</v>
      </c>
      <c r="X4015" t="s">
        <v>156</v>
      </c>
      <c r="Y4015">
        <v>8</v>
      </c>
      <c r="Z4015">
        <v>8</v>
      </c>
      <c r="AA4015">
        <v>2021</v>
      </c>
      <c r="AB4015">
        <v>0</v>
      </c>
      <c r="AC4015" t="s">
        <v>8</v>
      </c>
      <c r="AD4015" t="s">
        <v>8</v>
      </c>
      <c r="AE4015">
        <v>2021</v>
      </c>
      <c r="AF4015">
        <v>2021</v>
      </c>
      <c r="AU4015"/>
    </row>
    <row r="4016" spans="1:47" x14ac:dyDescent="0.35">
      <c r="A4016" t="s">
        <v>233</v>
      </c>
      <c r="C4016" t="s">
        <v>149</v>
      </c>
      <c r="D4016" t="s">
        <v>150</v>
      </c>
      <c r="E4016" t="s">
        <v>121</v>
      </c>
      <c r="J4016" t="s">
        <v>6</v>
      </c>
      <c r="K4016" t="s">
        <v>185</v>
      </c>
      <c r="L4016" t="s">
        <v>122</v>
      </c>
      <c r="M4016" s="14">
        <v>44423</v>
      </c>
      <c r="N4016" s="14">
        <v>44433</v>
      </c>
      <c r="P4016">
        <v>2583333.33</v>
      </c>
      <c r="X4016" t="s">
        <v>234</v>
      </c>
      <c r="Y4016">
        <v>8</v>
      </c>
      <c r="Z4016">
        <v>8</v>
      </c>
      <c r="AA4016">
        <v>2021</v>
      </c>
      <c r="AB4016">
        <v>0</v>
      </c>
      <c r="AC4016" t="s">
        <v>8</v>
      </c>
      <c r="AD4016" t="s">
        <v>8</v>
      </c>
      <c r="AE4016">
        <v>2021</v>
      </c>
      <c r="AF4016">
        <v>2021</v>
      </c>
      <c r="AU4016"/>
    </row>
    <row r="4017" spans="1:47" x14ac:dyDescent="0.35">
      <c r="A4017" t="s">
        <v>163</v>
      </c>
      <c r="C4017" t="s">
        <v>149</v>
      </c>
      <c r="D4017" t="s">
        <v>150</v>
      </c>
      <c r="E4017" t="s">
        <v>121</v>
      </c>
      <c r="J4017" t="s">
        <v>5</v>
      </c>
      <c r="K4017" t="s">
        <v>185</v>
      </c>
      <c r="L4017" t="s">
        <v>122</v>
      </c>
      <c r="M4017" s="14">
        <v>44421</v>
      </c>
      <c r="N4017" s="14">
        <v>44433</v>
      </c>
      <c r="P4017">
        <v>283983.37</v>
      </c>
      <c r="X4017" t="s">
        <v>164</v>
      </c>
      <c r="Y4017">
        <v>8</v>
      </c>
      <c r="Z4017">
        <v>8</v>
      </c>
      <c r="AA4017">
        <v>2021</v>
      </c>
      <c r="AB4017">
        <v>0</v>
      </c>
      <c r="AC4017" t="s">
        <v>8</v>
      </c>
      <c r="AD4017" t="s">
        <v>8</v>
      </c>
      <c r="AE4017">
        <v>2021</v>
      </c>
      <c r="AF4017">
        <v>2021</v>
      </c>
      <c r="AU4017"/>
    </row>
    <row r="4018" spans="1:47" x14ac:dyDescent="0.35">
      <c r="A4018" t="s">
        <v>155</v>
      </c>
      <c r="C4018" t="s">
        <v>149</v>
      </c>
      <c r="D4018" t="s">
        <v>150</v>
      </c>
      <c r="E4018" t="s">
        <v>121</v>
      </c>
      <c r="J4018" t="s">
        <v>5</v>
      </c>
      <c r="K4018" t="s">
        <v>185</v>
      </c>
      <c r="L4018" t="s">
        <v>122</v>
      </c>
      <c r="M4018" s="14">
        <v>44421</v>
      </c>
      <c r="N4018" s="14">
        <v>44433</v>
      </c>
      <c r="P4018">
        <v>8737.5499999999993</v>
      </c>
      <c r="X4018" t="s">
        <v>156</v>
      </c>
      <c r="Y4018">
        <v>8</v>
      </c>
      <c r="Z4018">
        <v>8</v>
      </c>
      <c r="AA4018">
        <v>2021</v>
      </c>
      <c r="AB4018">
        <v>0</v>
      </c>
      <c r="AC4018" t="s">
        <v>8</v>
      </c>
      <c r="AD4018" t="s">
        <v>8</v>
      </c>
      <c r="AE4018">
        <v>2021</v>
      </c>
      <c r="AF4018">
        <v>2021</v>
      </c>
      <c r="AU4018"/>
    </row>
    <row r="4019" spans="1:47" x14ac:dyDescent="0.35">
      <c r="A4019" t="s">
        <v>123</v>
      </c>
      <c r="C4019" t="s">
        <v>149</v>
      </c>
      <c r="D4019" t="s">
        <v>150</v>
      </c>
      <c r="E4019" t="s">
        <v>121</v>
      </c>
      <c r="J4019" t="s">
        <v>6</v>
      </c>
      <c r="K4019" t="s">
        <v>185</v>
      </c>
      <c r="L4019" t="s">
        <v>122</v>
      </c>
      <c r="M4019" s="14">
        <v>44421</v>
      </c>
      <c r="N4019" s="14">
        <v>44433</v>
      </c>
      <c r="P4019">
        <v>32652.33</v>
      </c>
      <c r="X4019" t="s">
        <v>124</v>
      </c>
      <c r="Y4019">
        <v>8</v>
      </c>
      <c r="Z4019">
        <v>8</v>
      </c>
      <c r="AA4019">
        <v>2021</v>
      </c>
      <c r="AB4019">
        <v>0</v>
      </c>
      <c r="AC4019" t="s">
        <v>8</v>
      </c>
      <c r="AD4019" t="s">
        <v>8</v>
      </c>
      <c r="AE4019">
        <v>2021</v>
      </c>
      <c r="AF4019">
        <v>2021</v>
      </c>
      <c r="AU4019"/>
    </row>
    <row r="4020" spans="1:47" x14ac:dyDescent="0.35">
      <c r="A4020" t="s">
        <v>123</v>
      </c>
      <c r="C4020" t="s">
        <v>149</v>
      </c>
      <c r="D4020" t="s">
        <v>150</v>
      </c>
      <c r="E4020" t="s">
        <v>162</v>
      </c>
      <c r="K4020" t="s">
        <v>185</v>
      </c>
      <c r="L4020" t="s">
        <v>122</v>
      </c>
      <c r="M4020" s="14">
        <v>44433</v>
      </c>
      <c r="N4020" s="14">
        <v>44433</v>
      </c>
      <c r="P4020">
        <v>2915369.49</v>
      </c>
      <c r="X4020" t="s">
        <v>124</v>
      </c>
      <c r="Y4020">
        <v>8</v>
      </c>
      <c r="Z4020">
        <v>8</v>
      </c>
      <c r="AA4020">
        <v>2021</v>
      </c>
      <c r="AB4020">
        <v>0</v>
      </c>
      <c r="AC4020" t="s">
        <v>8</v>
      </c>
      <c r="AD4020" t="s">
        <v>8</v>
      </c>
      <c r="AE4020">
        <v>2021</v>
      </c>
      <c r="AF4020">
        <v>2021</v>
      </c>
      <c r="AU4020"/>
    </row>
    <row r="4021" spans="1:47" x14ac:dyDescent="0.35">
      <c r="A4021" t="s">
        <v>160</v>
      </c>
      <c r="B4021" t="s">
        <v>35</v>
      </c>
      <c r="C4021" t="s">
        <v>149</v>
      </c>
      <c r="D4021" t="s">
        <v>159</v>
      </c>
      <c r="E4021" t="s">
        <v>162</v>
      </c>
      <c r="G4021" t="s">
        <v>1</v>
      </c>
      <c r="K4021" t="s">
        <v>185</v>
      </c>
      <c r="L4021" t="s">
        <v>122</v>
      </c>
      <c r="M4021" s="14">
        <v>44433</v>
      </c>
      <c r="N4021" s="14">
        <v>44433</v>
      </c>
      <c r="O4021">
        <v>26714.99</v>
      </c>
      <c r="P4021">
        <v>636.07000000000005</v>
      </c>
      <c r="R4021">
        <v>2110672000</v>
      </c>
      <c r="S4021">
        <v>161020000</v>
      </c>
      <c r="V4021" t="s">
        <v>160</v>
      </c>
      <c r="W4021" t="s">
        <v>194</v>
      </c>
      <c r="X4021" t="s">
        <v>161</v>
      </c>
      <c r="Y4021">
        <v>8</v>
      </c>
      <c r="Z4021">
        <v>8</v>
      </c>
      <c r="AA4021">
        <v>2021</v>
      </c>
      <c r="AB4021">
        <v>636.07000000000005</v>
      </c>
      <c r="AC4021" t="s">
        <v>13</v>
      </c>
      <c r="AD4021" t="s">
        <v>72</v>
      </c>
      <c r="AE4021">
        <v>2021</v>
      </c>
      <c r="AF4021">
        <v>2021</v>
      </c>
      <c r="AU4021"/>
    </row>
    <row r="4022" spans="1:47" x14ac:dyDescent="0.35">
      <c r="A4022" t="s">
        <v>160</v>
      </c>
      <c r="B4022" t="s">
        <v>35</v>
      </c>
      <c r="C4022" t="s">
        <v>149</v>
      </c>
      <c r="D4022" t="s">
        <v>159</v>
      </c>
      <c r="E4022" t="s">
        <v>162</v>
      </c>
      <c r="G4022" t="s">
        <v>1</v>
      </c>
      <c r="K4022" t="s">
        <v>185</v>
      </c>
      <c r="L4022" t="s">
        <v>122</v>
      </c>
      <c r="M4022" s="14">
        <v>44433</v>
      </c>
      <c r="N4022" s="14">
        <v>44433</v>
      </c>
      <c r="O4022">
        <v>333626.93</v>
      </c>
      <c r="P4022">
        <v>7943.5</v>
      </c>
      <c r="R4022">
        <v>2110672000</v>
      </c>
      <c r="S4022">
        <v>161020000</v>
      </c>
      <c r="V4022" t="s">
        <v>160</v>
      </c>
      <c r="W4022" t="s">
        <v>194</v>
      </c>
      <c r="X4022" t="s">
        <v>161</v>
      </c>
      <c r="Y4022">
        <v>8</v>
      </c>
      <c r="Z4022">
        <v>8</v>
      </c>
      <c r="AA4022">
        <v>2021</v>
      </c>
      <c r="AB4022">
        <v>7943.5</v>
      </c>
      <c r="AC4022" t="s">
        <v>13</v>
      </c>
      <c r="AD4022" t="s">
        <v>72</v>
      </c>
      <c r="AE4022">
        <v>2021</v>
      </c>
      <c r="AF4022">
        <v>2021</v>
      </c>
      <c r="AU4022"/>
    </row>
    <row r="4023" spans="1:47" x14ac:dyDescent="0.35">
      <c r="A4023" t="s">
        <v>160</v>
      </c>
      <c r="B4023" t="s">
        <v>26</v>
      </c>
      <c r="C4023" t="s">
        <v>149</v>
      </c>
      <c r="D4023" t="s">
        <v>159</v>
      </c>
      <c r="E4023" t="s">
        <v>162</v>
      </c>
      <c r="G4023" t="s">
        <v>1</v>
      </c>
      <c r="K4023" t="s">
        <v>185</v>
      </c>
      <c r="L4023" t="s">
        <v>122</v>
      </c>
      <c r="M4023" s="14">
        <v>44434</v>
      </c>
      <c r="N4023" s="14">
        <v>44434</v>
      </c>
      <c r="O4023">
        <v>83214.36</v>
      </c>
      <c r="P4023">
        <v>1981.29</v>
      </c>
      <c r="R4023">
        <v>2110672000</v>
      </c>
      <c r="S4023">
        <v>162300000</v>
      </c>
      <c r="V4023" t="s">
        <v>160</v>
      </c>
      <c r="W4023" t="s">
        <v>209</v>
      </c>
      <c r="X4023" t="s">
        <v>161</v>
      </c>
      <c r="Y4023">
        <v>8</v>
      </c>
      <c r="Z4023">
        <v>8</v>
      </c>
      <c r="AA4023">
        <v>2021</v>
      </c>
      <c r="AB4023">
        <v>1981.29</v>
      </c>
      <c r="AC4023" t="s">
        <v>13</v>
      </c>
      <c r="AD4023" t="s">
        <v>72</v>
      </c>
      <c r="AE4023">
        <v>2021</v>
      </c>
      <c r="AF4023">
        <v>2021</v>
      </c>
      <c r="AU4023"/>
    </row>
    <row r="4024" spans="1:47" x14ac:dyDescent="0.35">
      <c r="A4024" t="s">
        <v>160</v>
      </c>
      <c r="B4024" t="s">
        <v>25</v>
      </c>
      <c r="C4024" t="s">
        <v>149</v>
      </c>
      <c r="D4024" t="s">
        <v>159</v>
      </c>
      <c r="E4024" t="s">
        <v>162</v>
      </c>
      <c r="G4024" t="s">
        <v>1</v>
      </c>
      <c r="K4024" t="s">
        <v>185</v>
      </c>
      <c r="L4024" t="s">
        <v>122</v>
      </c>
      <c r="M4024" s="14">
        <v>44434</v>
      </c>
      <c r="N4024" s="14">
        <v>44434</v>
      </c>
      <c r="O4024">
        <v>5000</v>
      </c>
      <c r="P4024">
        <v>93.34</v>
      </c>
      <c r="R4024">
        <v>2110672000</v>
      </c>
      <c r="S4024">
        <v>161600000</v>
      </c>
      <c r="V4024" t="s">
        <v>160</v>
      </c>
      <c r="W4024" t="s">
        <v>198</v>
      </c>
      <c r="X4024" t="s">
        <v>161</v>
      </c>
      <c r="Y4024">
        <v>8</v>
      </c>
      <c r="Z4024">
        <v>8</v>
      </c>
      <c r="AA4024">
        <v>2021</v>
      </c>
      <c r="AB4024">
        <v>93.34</v>
      </c>
      <c r="AC4024" t="s">
        <v>13</v>
      </c>
      <c r="AD4024" t="s">
        <v>72</v>
      </c>
      <c r="AE4024">
        <v>2021</v>
      </c>
      <c r="AF4024">
        <v>2021</v>
      </c>
      <c r="AU4024"/>
    </row>
    <row r="4025" spans="1:47" x14ac:dyDescent="0.35">
      <c r="A4025" t="s">
        <v>138</v>
      </c>
      <c r="B4025" t="s">
        <v>34</v>
      </c>
      <c r="C4025" t="s">
        <v>149</v>
      </c>
      <c r="D4025" t="s">
        <v>150</v>
      </c>
      <c r="E4025" t="s">
        <v>121</v>
      </c>
      <c r="G4025" t="s">
        <v>1</v>
      </c>
      <c r="H4025" t="s">
        <v>206</v>
      </c>
      <c r="K4025" t="s">
        <v>185</v>
      </c>
      <c r="L4025" t="s">
        <v>122</v>
      </c>
      <c r="M4025" s="14">
        <v>44434</v>
      </c>
      <c r="N4025" s="14">
        <v>44434</v>
      </c>
      <c r="O4025">
        <v>0</v>
      </c>
      <c r="P4025">
        <v>-58.33</v>
      </c>
      <c r="R4025">
        <v>2220200000</v>
      </c>
      <c r="S4025">
        <v>162800000</v>
      </c>
      <c r="V4025" t="s">
        <v>138</v>
      </c>
      <c r="W4025" t="s">
        <v>204</v>
      </c>
      <c r="X4025" t="s">
        <v>139</v>
      </c>
      <c r="Y4025">
        <v>8</v>
      </c>
      <c r="Z4025">
        <v>8</v>
      </c>
      <c r="AA4025">
        <v>2021</v>
      </c>
      <c r="AB4025">
        <v>58.33</v>
      </c>
      <c r="AC4025" t="s">
        <v>13</v>
      </c>
      <c r="AD4025" t="s">
        <v>12</v>
      </c>
      <c r="AE4025">
        <v>2021</v>
      </c>
      <c r="AF4025">
        <v>2021</v>
      </c>
      <c r="AU4025"/>
    </row>
    <row r="4026" spans="1:47" x14ac:dyDescent="0.35">
      <c r="A4026" t="s">
        <v>138</v>
      </c>
      <c r="B4026" t="s">
        <v>65</v>
      </c>
      <c r="C4026" t="s">
        <v>149</v>
      </c>
      <c r="D4026" t="s">
        <v>150</v>
      </c>
      <c r="E4026" t="s">
        <v>121</v>
      </c>
      <c r="G4026" t="s">
        <v>1</v>
      </c>
      <c r="H4026" t="s">
        <v>206</v>
      </c>
      <c r="K4026" t="s">
        <v>185</v>
      </c>
      <c r="L4026" t="s">
        <v>122</v>
      </c>
      <c r="M4026" s="14">
        <v>44434</v>
      </c>
      <c r="N4026" s="14">
        <v>44434</v>
      </c>
      <c r="O4026">
        <v>0</v>
      </c>
      <c r="P4026">
        <v>-92.86</v>
      </c>
      <c r="R4026">
        <v>2220200000</v>
      </c>
      <c r="S4026">
        <v>162000000</v>
      </c>
      <c r="V4026" t="s">
        <v>138</v>
      </c>
      <c r="W4026" t="s">
        <v>205</v>
      </c>
      <c r="X4026" t="s">
        <v>139</v>
      </c>
      <c r="Y4026">
        <v>8</v>
      </c>
      <c r="Z4026">
        <v>8</v>
      </c>
      <c r="AA4026">
        <v>2021</v>
      </c>
      <c r="AB4026">
        <v>92.86</v>
      </c>
      <c r="AC4026" t="s">
        <v>13</v>
      </c>
      <c r="AD4026" t="s">
        <v>12</v>
      </c>
      <c r="AE4026">
        <v>2021</v>
      </c>
      <c r="AF4026">
        <v>2021</v>
      </c>
      <c r="AU4026"/>
    </row>
    <row r="4027" spans="1:47" x14ac:dyDescent="0.35">
      <c r="A4027" t="s">
        <v>130</v>
      </c>
      <c r="B4027" t="s">
        <v>34</v>
      </c>
      <c r="C4027" t="s">
        <v>149</v>
      </c>
      <c r="D4027" t="s">
        <v>150</v>
      </c>
      <c r="E4027" t="s">
        <v>121</v>
      </c>
      <c r="G4027" t="s">
        <v>1</v>
      </c>
      <c r="H4027" t="s">
        <v>206</v>
      </c>
      <c r="K4027" t="s">
        <v>185</v>
      </c>
      <c r="L4027" t="s">
        <v>122</v>
      </c>
      <c r="M4027" s="14">
        <v>44434</v>
      </c>
      <c r="N4027" s="14">
        <v>44434</v>
      </c>
      <c r="O4027">
        <v>-167019.17000000001</v>
      </c>
      <c r="P4027">
        <v>-7493.26</v>
      </c>
      <c r="R4027">
        <v>2221511000</v>
      </c>
      <c r="S4027">
        <v>161001000</v>
      </c>
      <c r="V4027" t="s">
        <v>130</v>
      </c>
      <c r="W4027" t="s">
        <v>195</v>
      </c>
      <c r="X4027" t="s">
        <v>119</v>
      </c>
      <c r="Y4027">
        <v>8</v>
      </c>
      <c r="Z4027">
        <v>8</v>
      </c>
      <c r="AA4027">
        <v>2021</v>
      </c>
      <c r="AB4027">
        <v>7493.26</v>
      </c>
      <c r="AC4027" t="s">
        <v>13</v>
      </c>
      <c r="AD4027" t="s">
        <v>12</v>
      </c>
      <c r="AE4027">
        <v>2021</v>
      </c>
      <c r="AF4027">
        <v>2021</v>
      </c>
      <c r="AU4027"/>
    </row>
    <row r="4028" spans="1:47" x14ac:dyDescent="0.35">
      <c r="A4028" t="s">
        <v>133</v>
      </c>
      <c r="B4028" t="s">
        <v>41</v>
      </c>
      <c r="C4028" t="s">
        <v>149</v>
      </c>
      <c r="D4028" t="s">
        <v>150</v>
      </c>
      <c r="E4028" t="s">
        <v>121</v>
      </c>
      <c r="G4028" t="s">
        <v>1</v>
      </c>
      <c r="H4028" t="s">
        <v>206</v>
      </c>
      <c r="K4028" t="s">
        <v>185</v>
      </c>
      <c r="L4028" t="s">
        <v>122</v>
      </c>
      <c r="M4028" s="14">
        <v>44434</v>
      </c>
      <c r="N4028" s="14">
        <v>44434</v>
      </c>
      <c r="O4028">
        <v>-2350000</v>
      </c>
      <c r="P4028">
        <v>-54648.05</v>
      </c>
      <c r="R4028">
        <v>2220110000</v>
      </c>
      <c r="S4028">
        <v>161001000</v>
      </c>
      <c r="V4028" t="s">
        <v>133</v>
      </c>
      <c r="W4028" t="s">
        <v>195</v>
      </c>
      <c r="X4028" t="s">
        <v>134</v>
      </c>
      <c r="Y4028">
        <v>8</v>
      </c>
      <c r="Z4028">
        <v>8</v>
      </c>
      <c r="AA4028">
        <v>2021</v>
      </c>
      <c r="AB4028">
        <v>54648.05</v>
      </c>
      <c r="AC4028" t="s">
        <v>13</v>
      </c>
      <c r="AD4028" t="s">
        <v>251</v>
      </c>
      <c r="AE4028">
        <v>2021</v>
      </c>
      <c r="AF4028">
        <v>2021</v>
      </c>
      <c r="AU4028"/>
    </row>
    <row r="4029" spans="1:47" x14ac:dyDescent="0.35">
      <c r="A4029" t="s">
        <v>138</v>
      </c>
      <c r="B4029" t="s">
        <v>65</v>
      </c>
      <c r="C4029" t="s">
        <v>149</v>
      </c>
      <c r="D4029" t="s">
        <v>150</v>
      </c>
      <c r="E4029" t="s">
        <v>121</v>
      </c>
      <c r="G4029" t="s">
        <v>1</v>
      </c>
      <c r="H4029" t="s">
        <v>206</v>
      </c>
      <c r="K4029" t="s">
        <v>185</v>
      </c>
      <c r="L4029" t="s">
        <v>122</v>
      </c>
      <c r="M4029" s="14">
        <v>44434</v>
      </c>
      <c r="N4029" s="14">
        <v>44434</v>
      </c>
      <c r="O4029">
        <v>-14300</v>
      </c>
      <c r="P4029">
        <v>-340.48</v>
      </c>
      <c r="R4029">
        <v>2220200000</v>
      </c>
      <c r="S4029">
        <v>161400000</v>
      </c>
      <c r="V4029" t="s">
        <v>138</v>
      </c>
      <c r="W4029" t="s">
        <v>211</v>
      </c>
      <c r="X4029" t="s">
        <v>139</v>
      </c>
      <c r="Y4029">
        <v>8</v>
      </c>
      <c r="Z4029">
        <v>8</v>
      </c>
      <c r="AA4029">
        <v>2021</v>
      </c>
      <c r="AB4029">
        <v>340.48</v>
      </c>
      <c r="AC4029" t="s">
        <v>13</v>
      </c>
      <c r="AD4029" t="s">
        <v>12</v>
      </c>
      <c r="AE4029">
        <v>2021</v>
      </c>
      <c r="AF4029">
        <v>2021</v>
      </c>
      <c r="AU4029"/>
    </row>
    <row r="4030" spans="1:47" x14ac:dyDescent="0.35">
      <c r="A4030" t="s">
        <v>138</v>
      </c>
      <c r="C4030" t="s">
        <v>149</v>
      </c>
      <c r="D4030" t="s">
        <v>150</v>
      </c>
      <c r="E4030" t="s">
        <v>121</v>
      </c>
      <c r="K4030" t="s">
        <v>185</v>
      </c>
      <c r="L4030" t="s">
        <v>122</v>
      </c>
      <c r="M4030" s="14">
        <v>44434</v>
      </c>
      <c r="N4030" s="14">
        <v>44434</v>
      </c>
      <c r="O4030">
        <v>0</v>
      </c>
      <c r="P4030">
        <v>66666.67</v>
      </c>
      <c r="R4030">
        <v>2220200000</v>
      </c>
      <c r="S4030">
        <v>161002000</v>
      </c>
      <c r="V4030" t="s">
        <v>138</v>
      </c>
      <c r="W4030" t="s">
        <v>202</v>
      </c>
      <c r="X4030" t="s">
        <v>139</v>
      </c>
      <c r="Y4030">
        <v>8</v>
      </c>
      <c r="Z4030">
        <v>8</v>
      </c>
      <c r="AA4030">
        <v>2021</v>
      </c>
      <c r="AB4030">
        <v>-66666.67</v>
      </c>
      <c r="AC4030" t="s">
        <v>13</v>
      </c>
      <c r="AD4030" t="s">
        <v>72</v>
      </c>
      <c r="AE4030">
        <v>2021</v>
      </c>
      <c r="AF4030">
        <v>2021</v>
      </c>
      <c r="AU4030"/>
    </row>
    <row r="4031" spans="1:47" x14ac:dyDescent="0.35">
      <c r="A4031" t="s">
        <v>160</v>
      </c>
      <c r="B4031" t="s">
        <v>25</v>
      </c>
      <c r="C4031" t="s">
        <v>149</v>
      </c>
      <c r="D4031" t="s">
        <v>159</v>
      </c>
      <c r="E4031" t="s">
        <v>162</v>
      </c>
      <c r="G4031" t="s">
        <v>1</v>
      </c>
      <c r="K4031" t="s">
        <v>185</v>
      </c>
      <c r="L4031" t="s">
        <v>122</v>
      </c>
      <c r="M4031" s="14">
        <v>44434</v>
      </c>
      <c r="N4031" s="14">
        <v>44434</v>
      </c>
      <c r="O4031">
        <v>6500</v>
      </c>
      <c r="P4031">
        <v>166.53</v>
      </c>
      <c r="R4031">
        <v>2110672000</v>
      </c>
      <c r="S4031">
        <v>161300000</v>
      </c>
      <c r="V4031" t="s">
        <v>160</v>
      </c>
      <c r="W4031" t="s">
        <v>192</v>
      </c>
      <c r="X4031" t="s">
        <v>161</v>
      </c>
      <c r="Y4031">
        <v>8</v>
      </c>
      <c r="Z4031">
        <v>8</v>
      </c>
      <c r="AA4031">
        <v>2021</v>
      </c>
      <c r="AB4031">
        <v>166.53</v>
      </c>
      <c r="AC4031" t="s">
        <v>13</v>
      </c>
      <c r="AD4031" t="s">
        <v>72</v>
      </c>
      <c r="AE4031">
        <v>2021</v>
      </c>
      <c r="AF4031">
        <v>2021</v>
      </c>
      <c r="AU4031"/>
    </row>
    <row r="4032" spans="1:47" x14ac:dyDescent="0.35">
      <c r="A4032" t="s">
        <v>193</v>
      </c>
      <c r="B4032" t="s">
        <v>29</v>
      </c>
      <c r="C4032" t="s">
        <v>149</v>
      </c>
      <c r="D4032" t="s">
        <v>159</v>
      </c>
      <c r="E4032" t="s">
        <v>162</v>
      </c>
      <c r="G4032" t="s">
        <v>1</v>
      </c>
      <c r="K4032" t="s">
        <v>185</v>
      </c>
      <c r="L4032" t="s">
        <v>122</v>
      </c>
      <c r="M4032" s="14">
        <v>44434</v>
      </c>
      <c r="N4032" s="14">
        <v>44434</v>
      </c>
      <c r="O4032">
        <v>0</v>
      </c>
      <c r="P4032">
        <v>183.33</v>
      </c>
      <c r="R4032">
        <v>2110700000</v>
      </c>
      <c r="S4032">
        <v>162300000</v>
      </c>
      <c r="V4032" t="s">
        <v>193</v>
      </c>
      <c r="W4032" t="s">
        <v>209</v>
      </c>
      <c r="X4032" t="s">
        <v>161</v>
      </c>
      <c r="Y4032">
        <v>8</v>
      </c>
      <c r="Z4032">
        <v>8</v>
      </c>
      <c r="AA4032">
        <v>2021</v>
      </c>
      <c r="AB4032">
        <v>183.33</v>
      </c>
      <c r="AC4032" t="s">
        <v>13</v>
      </c>
      <c r="AD4032" t="s">
        <v>72</v>
      </c>
      <c r="AE4032">
        <v>2021</v>
      </c>
      <c r="AF4032">
        <v>2021</v>
      </c>
      <c r="AU4032"/>
    </row>
    <row r="4033" spans="1:47" x14ac:dyDescent="0.35">
      <c r="A4033" t="s">
        <v>133</v>
      </c>
      <c r="B4033" t="s">
        <v>42</v>
      </c>
      <c r="C4033" t="s">
        <v>149</v>
      </c>
      <c r="D4033" t="s">
        <v>150</v>
      </c>
      <c r="E4033" t="s">
        <v>121</v>
      </c>
      <c r="G4033" t="s">
        <v>1</v>
      </c>
      <c r="H4033" t="s">
        <v>206</v>
      </c>
      <c r="K4033" t="s">
        <v>185</v>
      </c>
      <c r="L4033" t="s">
        <v>122</v>
      </c>
      <c r="M4033" s="14">
        <v>44434</v>
      </c>
      <c r="N4033" s="14">
        <v>44434</v>
      </c>
      <c r="O4033">
        <v>-18750000</v>
      </c>
      <c r="P4033">
        <v>-444220.97</v>
      </c>
      <c r="R4033">
        <v>2220120000</v>
      </c>
      <c r="S4033">
        <v>161001000</v>
      </c>
      <c r="V4033" t="s">
        <v>133</v>
      </c>
      <c r="W4033" t="s">
        <v>195</v>
      </c>
      <c r="X4033" t="s">
        <v>134</v>
      </c>
      <c r="Y4033">
        <v>8</v>
      </c>
      <c r="Z4033">
        <v>8</v>
      </c>
      <c r="AA4033">
        <v>2021</v>
      </c>
      <c r="AB4033">
        <v>444220.97</v>
      </c>
      <c r="AC4033" t="s">
        <v>13</v>
      </c>
      <c r="AD4033" t="s">
        <v>251</v>
      </c>
      <c r="AE4033">
        <v>2021</v>
      </c>
      <c r="AF4033">
        <v>2021</v>
      </c>
      <c r="AU4033"/>
    </row>
    <row r="4034" spans="1:47" x14ac:dyDescent="0.35">
      <c r="A4034" t="s">
        <v>133</v>
      </c>
      <c r="B4034" t="s">
        <v>43</v>
      </c>
      <c r="C4034" t="s">
        <v>149</v>
      </c>
      <c r="D4034" t="s">
        <v>150</v>
      </c>
      <c r="E4034" t="s">
        <v>121</v>
      </c>
      <c r="G4034" t="s">
        <v>1</v>
      </c>
      <c r="H4034" t="s">
        <v>206</v>
      </c>
      <c r="K4034" t="s">
        <v>185</v>
      </c>
      <c r="L4034" t="s">
        <v>122</v>
      </c>
      <c r="M4034" s="14">
        <v>44434</v>
      </c>
      <c r="N4034" s="14">
        <v>44434</v>
      </c>
      <c r="O4034">
        <v>-83971</v>
      </c>
      <c r="P4034">
        <v>-1999.36</v>
      </c>
      <c r="R4034">
        <v>2220130000</v>
      </c>
      <c r="S4034">
        <v>161001000</v>
      </c>
      <c r="V4034" t="s">
        <v>133</v>
      </c>
      <c r="W4034" t="s">
        <v>195</v>
      </c>
      <c r="X4034" t="s">
        <v>134</v>
      </c>
      <c r="Y4034">
        <v>8</v>
      </c>
      <c r="Z4034">
        <v>8</v>
      </c>
      <c r="AA4034">
        <v>2021</v>
      </c>
      <c r="AB4034">
        <v>1999.36</v>
      </c>
      <c r="AC4034" t="s">
        <v>13</v>
      </c>
      <c r="AD4034" t="s">
        <v>251</v>
      </c>
      <c r="AE4034">
        <v>2021</v>
      </c>
      <c r="AF4034">
        <v>2021</v>
      </c>
      <c r="AU4034"/>
    </row>
    <row r="4035" spans="1:47" x14ac:dyDescent="0.35">
      <c r="A4035" t="s">
        <v>138</v>
      </c>
      <c r="C4035" t="s">
        <v>149</v>
      </c>
      <c r="D4035" t="s">
        <v>150</v>
      </c>
      <c r="E4035" t="s">
        <v>121</v>
      </c>
      <c r="G4035" t="s">
        <v>1</v>
      </c>
      <c r="J4035" t="s">
        <v>6</v>
      </c>
      <c r="K4035" t="s">
        <v>185</v>
      </c>
      <c r="L4035" t="s">
        <v>122</v>
      </c>
      <c r="M4035" s="14">
        <v>44434</v>
      </c>
      <c r="N4035" s="14">
        <v>44434</v>
      </c>
      <c r="O4035">
        <v>0</v>
      </c>
      <c r="P4035">
        <v>66666.67</v>
      </c>
      <c r="R4035">
        <v>2220200000</v>
      </c>
      <c r="S4035">
        <v>161002000</v>
      </c>
      <c r="V4035" t="s">
        <v>138</v>
      </c>
      <c r="W4035" t="s">
        <v>202</v>
      </c>
      <c r="X4035" t="s">
        <v>139</v>
      </c>
      <c r="Y4035">
        <v>8</v>
      </c>
      <c r="Z4035">
        <v>8</v>
      </c>
      <c r="AA4035">
        <v>2021</v>
      </c>
      <c r="AB4035">
        <v>-66666.67</v>
      </c>
      <c r="AC4035" t="s">
        <v>13</v>
      </c>
      <c r="AD4035" t="s">
        <v>72</v>
      </c>
      <c r="AE4035">
        <v>2021</v>
      </c>
      <c r="AF4035">
        <v>2021</v>
      </c>
      <c r="AU4035"/>
    </row>
    <row r="4036" spans="1:47" x14ac:dyDescent="0.35">
      <c r="A4036" t="s">
        <v>188</v>
      </c>
      <c r="B4036" t="s">
        <v>31</v>
      </c>
      <c r="C4036" t="s">
        <v>149</v>
      </c>
      <c r="D4036" t="s">
        <v>159</v>
      </c>
      <c r="E4036" t="s">
        <v>162</v>
      </c>
      <c r="G4036" t="s">
        <v>1</v>
      </c>
      <c r="K4036" t="s">
        <v>185</v>
      </c>
      <c r="L4036" t="s">
        <v>122</v>
      </c>
      <c r="M4036" s="14">
        <v>44434</v>
      </c>
      <c r="N4036" s="14">
        <v>44434</v>
      </c>
      <c r="O4036">
        <v>0</v>
      </c>
      <c r="P4036">
        <v>11.9</v>
      </c>
      <c r="R4036">
        <v>2111070000</v>
      </c>
      <c r="S4036">
        <v>161001000</v>
      </c>
      <c r="V4036" t="s">
        <v>188</v>
      </c>
      <c r="W4036" t="s">
        <v>195</v>
      </c>
      <c r="X4036" t="s">
        <v>190</v>
      </c>
      <c r="Y4036">
        <v>8</v>
      </c>
      <c r="Z4036">
        <v>8</v>
      </c>
      <c r="AA4036">
        <v>2021</v>
      </c>
      <c r="AB4036">
        <v>11.9</v>
      </c>
      <c r="AC4036" t="s">
        <v>13</v>
      </c>
      <c r="AD4036" t="s">
        <v>72</v>
      </c>
      <c r="AE4036">
        <v>2021</v>
      </c>
      <c r="AF4036">
        <v>2021</v>
      </c>
      <c r="AU4036"/>
    </row>
    <row r="4037" spans="1:47" x14ac:dyDescent="0.35">
      <c r="A4037" t="s">
        <v>131</v>
      </c>
      <c r="C4037" t="s">
        <v>149</v>
      </c>
      <c r="D4037" t="s">
        <v>150</v>
      </c>
      <c r="E4037" t="s">
        <v>121</v>
      </c>
      <c r="J4037" t="s">
        <v>6</v>
      </c>
      <c r="K4037" t="s">
        <v>185</v>
      </c>
      <c r="L4037" t="s">
        <v>122</v>
      </c>
      <c r="M4037" s="14">
        <v>44421</v>
      </c>
      <c r="N4037" s="14">
        <v>44434</v>
      </c>
      <c r="P4037">
        <v>24415.55</v>
      </c>
      <c r="X4037" t="s">
        <v>132</v>
      </c>
      <c r="Y4037">
        <v>8</v>
      </c>
      <c r="Z4037">
        <v>8</v>
      </c>
      <c r="AA4037">
        <v>2021</v>
      </c>
      <c r="AB4037">
        <v>0</v>
      </c>
      <c r="AC4037" t="s">
        <v>8</v>
      </c>
      <c r="AD4037" t="s">
        <v>8</v>
      </c>
      <c r="AE4037">
        <v>2021</v>
      </c>
      <c r="AF4037">
        <v>2021</v>
      </c>
      <c r="AU4037"/>
    </row>
    <row r="4038" spans="1:47" x14ac:dyDescent="0.35">
      <c r="A4038" t="s">
        <v>174</v>
      </c>
      <c r="C4038" t="s">
        <v>149</v>
      </c>
      <c r="D4038" t="s">
        <v>150</v>
      </c>
      <c r="E4038" t="s">
        <v>162</v>
      </c>
      <c r="K4038" t="s">
        <v>185</v>
      </c>
      <c r="L4038" t="s">
        <v>122</v>
      </c>
      <c r="M4038" s="14">
        <v>44434</v>
      </c>
      <c r="N4038" s="14">
        <v>44434</v>
      </c>
      <c r="P4038">
        <v>3526299.58</v>
      </c>
      <c r="X4038" t="s">
        <v>157</v>
      </c>
      <c r="Y4038">
        <v>8</v>
      </c>
      <c r="Z4038">
        <v>8</v>
      </c>
      <c r="AA4038">
        <v>2021</v>
      </c>
      <c r="AB4038">
        <v>0</v>
      </c>
      <c r="AC4038" t="s">
        <v>8</v>
      </c>
      <c r="AD4038" t="s">
        <v>8</v>
      </c>
      <c r="AE4038">
        <v>2021</v>
      </c>
      <c r="AF4038">
        <v>2021</v>
      </c>
      <c r="AU4038"/>
    </row>
    <row r="4039" spans="1:47" x14ac:dyDescent="0.35">
      <c r="A4039" t="s">
        <v>128</v>
      </c>
      <c r="C4039" t="s">
        <v>149</v>
      </c>
      <c r="D4039" t="s">
        <v>150</v>
      </c>
      <c r="E4039" t="s">
        <v>121</v>
      </c>
      <c r="J4039" t="s">
        <v>6</v>
      </c>
      <c r="K4039" t="s">
        <v>185</v>
      </c>
      <c r="L4039" t="s">
        <v>122</v>
      </c>
      <c r="M4039" s="14">
        <v>44421</v>
      </c>
      <c r="N4039" s="14">
        <v>44434</v>
      </c>
      <c r="P4039">
        <v>23393.26</v>
      </c>
      <c r="X4039" t="s">
        <v>119</v>
      </c>
      <c r="Y4039">
        <v>8</v>
      </c>
      <c r="Z4039">
        <v>8</v>
      </c>
      <c r="AA4039">
        <v>2021</v>
      </c>
      <c r="AB4039">
        <v>0</v>
      </c>
      <c r="AC4039" t="s">
        <v>8</v>
      </c>
      <c r="AD4039" t="s">
        <v>8</v>
      </c>
      <c r="AE4039">
        <v>2021</v>
      </c>
      <c r="AF4039">
        <v>2021</v>
      </c>
      <c r="AU4039"/>
    </row>
    <row r="4040" spans="1:47" x14ac:dyDescent="0.35">
      <c r="A4040" t="s">
        <v>146</v>
      </c>
      <c r="C4040" t="s">
        <v>149</v>
      </c>
      <c r="D4040" t="s">
        <v>150</v>
      </c>
      <c r="E4040" t="s">
        <v>121</v>
      </c>
      <c r="I4040" t="s">
        <v>1</v>
      </c>
      <c r="J4040" t="s">
        <v>6</v>
      </c>
      <c r="K4040" t="s">
        <v>185</v>
      </c>
      <c r="L4040" t="s">
        <v>122</v>
      </c>
      <c r="M4040" s="14">
        <v>44421</v>
      </c>
      <c r="N4040" s="14">
        <v>44434</v>
      </c>
      <c r="P4040">
        <v>49346.39</v>
      </c>
      <c r="X4040" t="s">
        <v>147</v>
      </c>
      <c r="Y4040">
        <v>8</v>
      </c>
      <c r="Z4040">
        <v>8</v>
      </c>
      <c r="AA4040">
        <v>2021</v>
      </c>
      <c r="AB4040">
        <v>0</v>
      </c>
      <c r="AC4040" t="s">
        <v>8</v>
      </c>
      <c r="AD4040" t="s">
        <v>8</v>
      </c>
      <c r="AE4040">
        <v>2021</v>
      </c>
      <c r="AF4040">
        <v>2021</v>
      </c>
      <c r="AU4040"/>
    </row>
    <row r="4041" spans="1:47" x14ac:dyDescent="0.35">
      <c r="A4041" t="s">
        <v>136</v>
      </c>
      <c r="C4041" t="s">
        <v>149</v>
      </c>
      <c r="D4041" t="s">
        <v>150</v>
      </c>
      <c r="E4041" t="s">
        <v>121</v>
      </c>
      <c r="I4041" t="s">
        <v>1</v>
      </c>
      <c r="J4041" t="s">
        <v>6</v>
      </c>
      <c r="K4041" t="s">
        <v>185</v>
      </c>
      <c r="L4041" t="s">
        <v>122</v>
      </c>
      <c r="M4041" s="14">
        <v>44426</v>
      </c>
      <c r="N4041" s="14">
        <v>44434</v>
      </c>
      <c r="P4041">
        <v>3404761.9</v>
      </c>
      <c r="X4041" t="s">
        <v>137</v>
      </c>
      <c r="Y4041">
        <v>8</v>
      </c>
      <c r="Z4041">
        <v>8</v>
      </c>
      <c r="AA4041">
        <v>2021</v>
      </c>
      <c r="AB4041">
        <v>0</v>
      </c>
      <c r="AC4041" t="s">
        <v>8</v>
      </c>
      <c r="AD4041" t="s">
        <v>8</v>
      </c>
      <c r="AE4041">
        <v>2021</v>
      </c>
      <c r="AF4041">
        <v>2021</v>
      </c>
      <c r="AU4041"/>
    </row>
    <row r="4042" spans="1:47" x14ac:dyDescent="0.35">
      <c r="A4042" t="s">
        <v>130</v>
      </c>
      <c r="C4042" t="s">
        <v>149</v>
      </c>
      <c r="D4042" t="s">
        <v>150</v>
      </c>
      <c r="E4042" t="s">
        <v>121</v>
      </c>
      <c r="J4042" t="s">
        <v>7</v>
      </c>
      <c r="K4042" t="s">
        <v>185</v>
      </c>
      <c r="L4042" t="s">
        <v>122</v>
      </c>
      <c r="M4042" s="14">
        <v>44421</v>
      </c>
      <c r="N4042" s="14">
        <v>44434</v>
      </c>
      <c r="P4042">
        <v>13893.9</v>
      </c>
      <c r="X4042" t="s">
        <v>119</v>
      </c>
      <c r="Y4042">
        <v>8</v>
      </c>
      <c r="Z4042">
        <v>8</v>
      </c>
      <c r="AA4042">
        <v>2021</v>
      </c>
      <c r="AB4042">
        <v>0</v>
      </c>
      <c r="AC4042" t="s">
        <v>8</v>
      </c>
      <c r="AD4042" t="s">
        <v>8</v>
      </c>
      <c r="AE4042">
        <v>2021</v>
      </c>
      <c r="AF4042">
        <v>2021</v>
      </c>
      <c r="AU4042"/>
    </row>
    <row r="4043" spans="1:47" x14ac:dyDescent="0.35">
      <c r="A4043" t="s">
        <v>170</v>
      </c>
      <c r="C4043" t="s">
        <v>149</v>
      </c>
      <c r="D4043" t="s">
        <v>150</v>
      </c>
      <c r="E4043" t="s">
        <v>121</v>
      </c>
      <c r="J4043" t="s">
        <v>6</v>
      </c>
      <c r="K4043" t="s">
        <v>185</v>
      </c>
      <c r="L4043" t="s">
        <v>122</v>
      </c>
      <c r="M4043" s="14">
        <v>44421</v>
      </c>
      <c r="N4043" s="14">
        <v>44434</v>
      </c>
      <c r="P4043">
        <v>10488.57</v>
      </c>
      <c r="X4043" t="s">
        <v>119</v>
      </c>
      <c r="Y4043">
        <v>8</v>
      </c>
      <c r="Z4043">
        <v>8</v>
      </c>
      <c r="AA4043">
        <v>2021</v>
      </c>
      <c r="AB4043">
        <v>0</v>
      </c>
      <c r="AC4043" t="s">
        <v>8</v>
      </c>
      <c r="AD4043" t="s">
        <v>8</v>
      </c>
      <c r="AE4043">
        <v>2021</v>
      </c>
      <c r="AF4043">
        <v>2021</v>
      </c>
      <c r="AU4043"/>
    </row>
    <row r="4044" spans="1:47" x14ac:dyDescent="0.35">
      <c r="A4044" t="s">
        <v>160</v>
      </c>
      <c r="B4044" t="s">
        <v>28</v>
      </c>
      <c r="C4044" t="s">
        <v>149</v>
      </c>
      <c r="D4044" t="s">
        <v>159</v>
      </c>
      <c r="E4044" t="s">
        <v>162</v>
      </c>
      <c r="G4044" t="s">
        <v>1</v>
      </c>
      <c r="K4044" t="s">
        <v>185</v>
      </c>
      <c r="L4044" t="s">
        <v>122</v>
      </c>
      <c r="M4044" s="14">
        <v>44434</v>
      </c>
      <c r="N4044" s="14">
        <v>44434</v>
      </c>
      <c r="O4044">
        <v>3586.2</v>
      </c>
      <c r="P4044">
        <v>85.39</v>
      </c>
      <c r="R4044">
        <v>2110672000</v>
      </c>
      <c r="S4044">
        <v>161800000</v>
      </c>
      <c r="V4044" t="s">
        <v>160</v>
      </c>
      <c r="W4044" t="s">
        <v>197</v>
      </c>
      <c r="X4044" t="s">
        <v>161</v>
      </c>
      <c r="Y4044">
        <v>8</v>
      </c>
      <c r="Z4044">
        <v>8</v>
      </c>
      <c r="AA4044">
        <v>2021</v>
      </c>
      <c r="AB4044">
        <v>85.39</v>
      </c>
      <c r="AC4044" t="s">
        <v>13</v>
      </c>
      <c r="AD4044" t="s">
        <v>72</v>
      </c>
      <c r="AE4044">
        <v>2021</v>
      </c>
      <c r="AF4044">
        <v>2021</v>
      </c>
      <c r="AU4044"/>
    </row>
    <row r="4045" spans="1:47" x14ac:dyDescent="0.35">
      <c r="A4045" t="s">
        <v>160</v>
      </c>
      <c r="B4045" t="s">
        <v>25</v>
      </c>
      <c r="C4045" t="s">
        <v>149</v>
      </c>
      <c r="D4045" t="s">
        <v>159</v>
      </c>
      <c r="E4045" t="s">
        <v>162</v>
      </c>
      <c r="G4045" t="s">
        <v>1</v>
      </c>
      <c r="K4045" t="s">
        <v>185</v>
      </c>
      <c r="L4045" t="s">
        <v>122</v>
      </c>
      <c r="M4045" s="14">
        <v>44435</v>
      </c>
      <c r="N4045" s="14">
        <v>44435</v>
      </c>
      <c r="O4045">
        <v>5000</v>
      </c>
      <c r="P4045">
        <v>242.28</v>
      </c>
      <c r="R4045">
        <v>2110672000</v>
      </c>
      <c r="S4045">
        <v>161600000</v>
      </c>
      <c r="V4045" t="s">
        <v>160</v>
      </c>
      <c r="W4045" t="s">
        <v>198</v>
      </c>
      <c r="X4045" t="s">
        <v>161</v>
      </c>
      <c r="Y4045">
        <v>8</v>
      </c>
      <c r="Z4045">
        <v>8</v>
      </c>
      <c r="AA4045">
        <v>2021</v>
      </c>
      <c r="AB4045">
        <v>242.28</v>
      </c>
      <c r="AC4045" t="s">
        <v>13</v>
      </c>
      <c r="AD4045" t="s">
        <v>72</v>
      </c>
      <c r="AE4045">
        <v>2021</v>
      </c>
      <c r="AF4045">
        <v>2021</v>
      </c>
      <c r="AU4045"/>
    </row>
    <row r="4046" spans="1:47" x14ac:dyDescent="0.35">
      <c r="A4046" t="s">
        <v>160</v>
      </c>
      <c r="B4046" t="s">
        <v>26</v>
      </c>
      <c r="C4046" t="s">
        <v>149</v>
      </c>
      <c r="D4046" t="s">
        <v>159</v>
      </c>
      <c r="E4046" t="s">
        <v>162</v>
      </c>
      <c r="G4046" t="s">
        <v>1</v>
      </c>
      <c r="K4046" t="s">
        <v>185</v>
      </c>
      <c r="L4046" t="s">
        <v>122</v>
      </c>
      <c r="M4046" s="14">
        <v>44435</v>
      </c>
      <c r="N4046" s="14">
        <v>44435</v>
      </c>
      <c r="O4046">
        <v>23247.599999999999</v>
      </c>
      <c r="P4046">
        <v>553.51</v>
      </c>
      <c r="R4046">
        <v>2110672000</v>
      </c>
      <c r="S4046">
        <v>162300000</v>
      </c>
      <c r="V4046" t="s">
        <v>160</v>
      </c>
      <c r="W4046" t="s">
        <v>209</v>
      </c>
      <c r="X4046" t="s">
        <v>161</v>
      </c>
      <c r="Y4046">
        <v>8</v>
      </c>
      <c r="Z4046">
        <v>8</v>
      </c>
      <c r="AA4046">
        <v>2021</v>
      </c>
      <c r="AB4046">
        <v>553.51</v>
      </c>
      <c r="AC4046" t="s">
        <v>13</v>
      </c>
      <c r="AD4046" t="s">
        <v>72</v>
      </c>
      <c r="AE4046">
        <v>2021</v>
      </c>
      <c r="AF4046">
        <v>2021</v>
      </c>
      <c r="AU4046"/>
    </row>
    <row r="4047" spans="1:47" x14ac:dyDescent="0.35">
      <c r="A4047" t="s">
        <v>160</v>
      </c>
      <c r="B4047" t="s">
        <v>50</v>
      </c>
      <c r="C4047" t="s">
        <v>149</v>
      </c>
      <c r="D4047" t="s">
        <v>159</v>
      </c>
      <c r="E4047" t="s">
        <v>162</v>
      </c>
      <c r="G4047" t="s">
        <v>1</v>
      </c>
      <c r="K4047" t="s">
        <v>185</v>
      </c>
      <c r="L4047" t="s">
        <v>122</v>
      </c>
      <c r="M4047" s="14">
        <v>44435</v>
      </c>
      <c r="N4047" s="14">
        <v>44435</v>
      </c>
      <c r="O4047">
        <v>12389.54</v>
      </c>
      <c r="P4047">
        <v>294.99</v>
      </c>
      <c r="R4047">
        <v>2110672000</v>
      </c>
      <c r="S4047">
        <v>162300000</v>
      </c>
      <c r="V4047" t="s">
        <v>160</v>
      </c>
      <c r="W4047" t="s">
        <v>209</v>
      </c>
      <c r="X4047" t="s">
        <v>161</v>
      </c>
      <c r="Y4047">
        <v>8</v>
      </c>
      <c r="Z4047">
        <v>8</v>
      </c>
      <c r="AA4047">
        <v>2021</v>
      </c>
      <c r="AB4047">
        <v>294.99</v>
      </c>
      <c r="AC4047" t="s">
        <v>13</v>
      </c>
      <c r="AD4047" t="s">
        <v>72</v>
      </c>
      <c r="AE4047">
        <v>2021</v>
      </c>
      <c r="AF4047">
        <v>2021</v>
      </c>
      <c r="AU4047"/>
    </row>
    <row r="4048" spans="1:47" x14ac:dyDescent="0.35">
      <c r="A4048" t="s">
        <v>160</v>
      </c>
      <c r="B4048" t="s">
        <v>28</v>
      </c>
      <c r="C4048" t="s">
        <v>252</v>
      </c>
      <c r="D4048" t="s">
        <v>159</v>
      </c>
      <c r="E4048" t="s">
        <v>162</v>
      </c>
      <c r="G4048" t="s">
        <v>1</v>
      </c>
      <c r="K4048" t="s">
        <v>72</v>
      </c>
      <c r="L4048" t="s">
        <v>122</v>
      </c>
      <c r="M4048" s="14">
        <v>44435</v>
      </c>
      <c r="N4048" s="14">
        <v>44435</v>
      </c>
      <c r="O4048">
        <v>2096.6</v>
      </c>
      <c r="P4048">
        <v>0</v>
      </c>
      <c r="R4048">
        <v>2110672000</v>
      </c>
      <c r="S4048">
        <v>161900000</v>
      </c>
      <c r="V4048" t="s">
        <v>160</v>
      </c>
      <c r="W4048" t="s">
        <v>199</v>
      </c>
      <c r="X4048" t="s">
        <v>161</v>
      </c>
      <c r="Y4048">
        <v>8</v>
      </c>
      <c r="Z4048">
        <v>8</v>
      </c>
      <c r="AA4048">
        <v>2021</v>
      </c>
      <c r="AB4048">
        <v>0</v>
      </c>
      <c r="AC4048" t="s">
        <v>13</v>
      </c>
      <c r="AD4048" t="s">
        <v>72</v>
      </c>
      <c r="AE4048">
        <v>2021</v>
      </c>
      <c r="AF4048">
        <v>2021</v>
      </c>
      <c r="AU4048"/>
    </row>
    <row r="4049" spans="1:47" x14ac:dyDescent="0.35">
      <c r="A4049" t="s">
        <v>160</v>
      </c>
      <c r="B4049" t="s">
        <v>25</v>
      </c>
      <c r="C4049" t="s">
        <v>149</v>
      </c>
      <c r="D4049" t="s">
        <v>159</v>
      </c>
      <c r="E4049" t="s">
        <v>162</v>
      </c>
      <c r="G4049" t="s">
        <v>1</v>
      </c>
      <c r="K4049" t="s">
        <v>185</v>
      </c>
      <c r="L4049" t="s">
        <v>122</v>
      </c>
      <c r="M4049" s="14">
        <v>44435</v>
      </c>
      <c r="N4049" s="14">
        <v>44435</v>
      </c>
      <c r="O4049">
        <v>6500</v>
      </c>
      <c r="P4049">
        <v>175.17</v>
      </c>
      <c r="R4049">
        <v>2110672000</v>
      </c>
      <c r="S4049">
        <v>161300000</v>
      </c>
      <c r="V4049" t="s">
        <v>160</v>
      </c>
      <c r="W4049" t="s">
        <v>192</v>
      </c>
      <c r="X4049" t="s">
        <v>161</v>
      </c>
      <c r="Y4049">
        <v>8</v>
      </c>
      <c r="Z4049">
        <v>8</v>
      </c>
      <c r="AA4049">
        <v>2021</v>
      </c>
      <c r="AB4049">
        <v>175.17</v>
      </c>
      <c r="AC4049" t="s">
        <v>13</v>
      </c>
      <c r="AD4049" t="s">
        <v>72</v>
      </c>
      <c r="AE4049">
        <v>2021</v>
      </c>
      <c r="AF4049">
        <v>2021</v>
      </c>
      <c r="AU4049"/>
    </row>
    <row r="4050" spans="1:47" x14ac:dyDescent="0.35">
      <c r="A4050" t="s">
        <v>133</v>
      </c>
      <c r="B4050" t="s">
        <v>41</v>
      </c>
      <c r="C4050" t="s">
        <v>149</v>
      </c>
      <c r="D4050" t="s">
        <v>150</v>
      </c>
      <c r="E4050" t="s">
        <v>121</v>
      </c>
      <c r="G4050" t="s">
        <v>1</v>
      </c>
      <c r="H4050" t="s">
        <v>206</v>
      </c>
      <c r="K4050" t="s">
        <v>185</v>
      </c>
      <c r="L4050" t="s">
        <v>122</v>
      </c>
      <c r="M4050" s="14">
        <v>44435</v>
      </c>
      <c r="N4050" s="14">
        <v>44435</v>
      </c>
      <c r="O4050">
        <v>-60000000</v>
      </c>
      <c r="P4050">
        <v>-1420186.61</v>
      </c>
      <c r="R4050">
        <v>2220110000</v>
      </c>
      <c r="S4050">
        <v>161001000</v>
      </c>
      <c r="V4050" t="s">
        <v>133</v>
      </c>
      <c r="W4050" t="s">
        <v>195</v>
      </c>
      <c r="X4050" t="s">
        <v>134</v>
      </c>
      <c r="Y4050">
        <v>8</v>
      </c>
      <c r="Z4050">
        <v>8</v>
      </c>
      <c r="AA4050">
        <v>2021</v>
      </c>
      <c r="AB4050">
        <v>1420186.61</v>
      </c>
      <c r="AC4050" t="s">
        <v>13</v>
      </c>
      <c r="AD4050" t="s">
        <v>254</v>
      </c>
      <c r="AE4050">
        <v>2021</v>
      </c>
      <c r="AF4050">
        <v>2021</v>
      </c>
      <c r="AU4050"/>
    </row>
    <row r="4051" spans="1:47" x14ac:dyDescent="0.35">
      <c r="A4051" t="s">
        <v>193</v>
      </c>
      <c r="B4051" t="s">
        <v>29</v>
      </c>
      <c r="C4051" t="s">
        <v>149</v>
      </c>
      <c r="D4051" t="s">
        <v>159</v>
      </c>
      <c r="E4051" t="s">
        <v>162</v>
      </c>
      <c r="G4051" t="s">
        <v>1</v>
      </c>
      <c r="K4051" t="s">
        <v>185</v>
      </c>
      <c r="L4051" t="s">
        <v>122</v>
      </c>
      <c r="M4051" s="14">
        <v>44435</v>
      </c>
      <c r="N4051" s="14">
        <v>44435</v>
      </c>
      <c r="O4051">
        <v>0</v>
      </c>
      <c r="P4051">
        <v>35.71</v>
      </c>
      <c r="R4051">
        <v>2110700000</v>
      </c>
      <c r="S4051">
        <v>161700000</v>
      </c>
      <c r="V4051" t="s">
        <v>193</v>
      </c>
      <c r="W4051" t="s">
        <v>210</v>
      </c>
      <c r="X4051" t="s">
        <v>161</v>
      </c>
      <c r="Y4051">
        <v>8</v>
      </c>
      <c r="Z4051">
        <v>8</v>
      </c>
      <c r="AA4051">
        <v>2021</v>
      </c>
      <c r="AB4051">
        <v>35.71</v>
      </c>
      <c r="AC4051" t="s">
        <v>13</v>
      </c>
      <c r="AD4051" t="s">
        <v>72</v>
      </c>
      <c r="AE4051">
        <v>2021</v>
      </c>
      <c r="AF4051">
        <v>2021</v>
      </c>
      <c r="AU4051"/>
    </row>
    <row r="4052" spans="1:47" x14ac:dyDescent="0.35">
      <c r="A4052" t="s">
        <v>160</v>
      </c>
      <c r="B4052" t="s">
        <v>35</v>
      </c>
      <c r="C4052" t="s">
        <v>149</v>
      </c>
      <c r="D4052" t="s">
        <v>159</v>
      </c>
      <c r="E4052" t="s">
        <v>162</v>
      </c>
      <c r="G4052" t="s">
        <v>1</v>
      </c>
      <c r="K4052" t="s">
        <v>185</v>
      </c>
      <c r="L4052" t="s">
        <v>122</v>
      </c>
      <c r="M4052" s="14">
        <v>44435</v>
      </c>
      <c r="N4052" s="14">
        <v>44435</v>
      </c>
      <c r="O4052">
        <v>280</v>
      </c>
      <c r="P4052">
        <v>5.39</v>
      </c>
      <c r="R4052">
        <v>2110672000</v>
      </c>
      <c r="S4052">
        <v>161021000</v>
      </c>
      <c r="V4052" t="s">
        <v>160</v>
      </c>
      <c r="W4052" t="s">
        <v>215</v>
      </c>
      <c r="X4052" t="s">
        <v>161</v>
      </c>
      <c r="Y4052">
        <v>8</v>
      </c>
      <c r="Z4052">
        <v>8</v>
      </c>
      <c r="AA4052">
        <v>2021</v>
      </c>
      <c r="AB4052">
        <v>5.39</v>
      </c>
      <c r="AC4052" t="s">
        <v>13</v>
      </c>
      <c r="AD4052" t="s">
        <v>72</v>
      </c>
      <c r="AE4052">
        <v>2021</v>
      </c>
      <c r="AF4052">
        <v>2021</v>
      </c>
      <c r="AU4052"/>
    </row>
    <row r="4053" spans="1:47" x14ac:dyDescent="0.35">
      <c r="A4053" t="s">
        <v>160</v>
      </c>
      <c r="B4053" t="s">
        <v>25</v>
      </c>
      <c r="C4053" t="s">
        <v>149</v>
      </c>
      <c r="D4053" t="s">
        <v>159</v>
      </c>
      <c r="E4053" t="s">
        <v>162</v>
      </c>
      <c r="G4053" t="s">
        <v>1</v>
      </c>
      <c r="K4053" t="s">
        <v>185</v>
      </c>
      <c r="L4053" t="s">
        <v>122</v>
      </c>
      <c r="M4053" s="14">
        <v>44435</v>
      </c>
      <c r="N4053" s="14">
        <v>44435</v>
      </c>
      <c r="O4053">
        <v>30000</v>
      </c>
      <c r="P4053">
        <v>761.86</v>
      </c>
      <c r="R4053">
        <v>2110672000</v>
      </c>
      <c r="S4053">
        <v>161300000</v>
      </c>
      <c r="V4053" t="s">
        <v>160</v>
      </c>
      <c r="W4053" t="s">
        <v>192</v>
      </c>
      <c r="X4053" t="s">
        <v>161</v>
      </c>
      <c r="Y4053">
        <v>8</v>
      </c>
      <c r="Z4053">
        <v>8</v>
      </c>
      <c r="AA4053">
        <v>2021</v>
      </c>
      <c r="AB4053">
        <v>761.86</v>
      </c>
      <c r="AC4053" t="s">
        <v>13</v>
      </c>
      <c r="AD4053" t="s">
        <v>72</v>
      </c>
      <c r="AE4053">
        <v>2021</v>
      </c>
      <c r="AF4053">
        <v>2021</v>
      </c>
      <c r="AU4053"/>
    </row>
    <row r="4054" spans="1:47" x14ac:dyDescent="0.35">
      <c r="A4054" t="s">
        <v>160</v>
      </c>
      <c r="B4054" t="s">
        <v>26</v>
      </c>
      <c r="C4054" t="s">
        <v>149</v>
      </c>
      <c r="D4054" t="s">
        <v>159</v>
      </c>
      <c r="E4054" t="s">
        <v>162</v>
      </c>
      <c r="G4054" t="s">
        <v>1</v>
      </c>
      <c r="K4054" t="s">
        <v>185</v>
      </c>
      <c r="L4054" t="s">
        <v>122</v>
      </c>
      <c r="M4054" s="14">
        <v>44435</v>
      </c>
      <c r="N4054" s="14">
        <v>44435</v>
      </c>
      <c r="O4054">
        <v>0</v>
      </c>
      <c r="P4054">
        <v>792.65</v>
      </c>
      <c r="R4054">
        <v>2110672000</v>
      </c>
      <c r="S4054">
        <v>161016000</v>
      </c>
      <c r="V4054" t="s">
        <v>160</v>
      </c>
      <c r="W4054" t="s">
        <v>201</v>
      </c>
      <c r="X4054" t="s">
        <v>161</v>
      </c>
      <c r="Y4054">
        <v>8</v>
      </c>
      <c r="Z4054">
        <v>8</v>
      </c>
      <c r="AA4054">
        <v>2021</v>
      </c>
      <c r="AB4054">
        <v>792.65</v>
      </c>
      <c r="AC4054" t="s">
        <v>13</v>
      </c>
      <c r="AD4054" t="s">
        <v>72</v>
      </c>
      <c r="AE4054">
        <v>2021</v>
      </c>
      <c r="AF4054">
        <v>2021</v>
      </c>
      <c r="AU4054"/>
    </row>
    <row r="4055" spans="1:47" x14ac:dyDescent="0.35">
      <c r="A4055" t="s">
        <v>208</v>
      </c>
      <c r="C4055" t="s">
        <v>149</v>
      </c>
      <c r="D4055" t="s">
        <v>150</v>
      </c>
      <c r="E4055" t="s">
        <v>162</v>
      </c>
      <c r="K4055" t="s">
        <v>185</v>
      </c>
      <c r="L4055" t="s">
        <v>122</v>
      </c>
      <c r="M4055" s="14">
        <v>44435</v>
      </c>
      <c r="N4055" s="14">
        <v>44435</v>
      </c>
      <c r="P4055">
        <v>519099.5</v>
      </c>
      <c r="X4055" t="s">
        <v>157</v>
      </c>
      <c r="Y4055">
        <v>8</v>
      </c>
      <c r="Z4055">
        <v>8</v>
      </c>
      <c r="AA4055">
        <v>2021</v>
      </c>
      <c r="AB4055">
        <v>0</v>
      </c>
      <c r="AC4055" t="s">
        <v>8</v>
      </c>
      <c r="AD4055" t="s">
        <v>8</v>
      </c>
      <c r="AE4055">
        <v>2021</v>
      </c>
      <c r="AF4055">
        <v>2021</v>
      </c>
      <c r="AU4055"/>
    </row>
    <row r="4056" spans="1:47" x14ac:dyDescent="0.35">
      <c r="A4056" t="s">
        <v>172</v>
      </c>
      <c r="C4056" t="s">
        <v>149</v>
      </c>
      <c r="D4056" t="s">
        <v>150</v>
      </c>
      <c r="E4056" t="s">
        <v>121</v>
      </c>
      <c r="J4056" t="s">
        <v>6</v>
      </c>
      <c r="K4056" t="s">
        <v>185</v>
      </c>
      <c r="L4056" t="s">
        <v>122</v>
      </c>
      <c r="M4056" s="14">
        <v>44421</v>
      </c>
      <c r="N4056" s="14">
        <v>44435</v>
      </c>
      <c r="P4056">
        <v>34798.480000000003</v>
      </c>
      <c r="X4056" t="s">
        <v>135</v>
      </c>
      <c r="Y4056">
        <v>8</v>
      </c>
      <c r="Z4056">
        <v>8</v>
      </c>
      <c r="AA4056">
        <v>2021</v>
      </c>
      <c r="AB4056">
        <v>0</v>
      </c>
      <c r="AC4056" t="s">
        <v>8</v>
      </c>
      <c r="AD4056" t="s">
        <v>8</v>
      </c>
      <c r="AE4056">
        <v>2021</v>
      </c>
      <c r="AF4056">
        <v>2021</v>
      </c>
      <c r="AU4056"/>
    </row>
    <row r="4057" spans="1:47" x14ac:dyDescent="0.35">
      <c r="A4057" t="s">
        <v>174</v>
      </c>
      <c r="C4057" t="s">
        <v>149</v>
      </c>
      <c r="D4057" t="s">
        <v>150</v>
      </c>
      <c r="E4057" t="s">
        <v>121</v>
      </c>
      <c r="J4057" t="s">
        <v>6</v>
      </c>
      <c r="K4057" t="s">
        <v>185</v>
      </c>
      <c r="L4057" t="s">
        <v>122</v>
      </c>
      <c r="M4057" s="14">
        <v>44421</v>
      </c>
      <c r="N4057" s="14">
        <v>44435</v>
      </c>
      <c r="P4057">
        <v>2052.5700000000002</v>
      </c>
      <c r="X4057" t="s">
        <v>157</v>
      </c>
      <c r="Y4057">
        <v>8</v>
      </c>
      <c r="Z4057">
        <v>8</v>
      </c>
      <c r="AA4057">
        <v>2021</v>
      </c>
      <c r="AB4057">
        <v>0</v>
      </c>
      <c r="AC4057" t="s">
        <v>8</v>
      </c>
      <c r="AD4057" t="s">
        <v>8</v>
      </c>
      <c r="AE4057">
        <v>2021</v>
      </c>
      <c r="AF4057">
        <v>2021</v>
      </c>
      <c r="AU4057"/>
    </row>
    <row r="4058" spans="1:47" x14ac:dyDescent="0.35">
      <c r="A4058" t="s">
        <v>171</v>
      </c>
      <c r="C4058" t="s">
        <v>149</v>
      </c>
      <c r="D4058" t="s">
        <v>150</v>
      </c>
      <c r="E4058" t="s">
        <v>121</v>
      </c>
      <c r="J4058" t="s">
        <v>6</v>
      </c>
      <c r="K4058" t="s">
        <v>185</v>
      </c>
      <c r="L4058" t="s">
        <v>122</v>
      </c>
      <c r="M4058" s="14">
        <v>44424</v>
      </c>
      <c r="N4058" s="14">
        <v>44435</v>
      </c>
      <c r="P4058">
        <v>187830.91</v>
      </c>
      <c r="X4058" t="s">
        <v>137</v>
      </c>
      <c r="Y4058">
        <v>8</v>
      </c>
      <c r="Z4058">
        <v>8</v>
      </c>
      <c r="AA4058">
        <v>2021</v>
      </c>
      <c r="AB4058">
        <v>0</v>
      </c>
      <c r="AC4058" t="s">
        <v>8</v>
      </c>
      <c r="AD4058" t="s">
        <v>8</v>
      </c>
      <c r="AE4058">
        <v>2021</v>
      </c>
      <c r="AF4058">
        <v>2021</v>
      </c>
      <c r="AU4058"/>
    </row>
    <row r="4059" spans="1:47" x14ac:dyDescent="0.35">
      <c r="A4059" t="s">
        <v>136</v>
      </c>
      <c r="C4059" t="s">
        <v>149</v>
      </c>
      <c r="D4059" t="s">
        <v>150</v>
      </c>
      <c r="E4059" t="s">
        <v>121</v>
      </c>
      <c r="J4059" t="s">
        <v>6</v>
      </c>
      <c r="K4059" t="s">
        <v>185</v>
      </c>
      <c r="L4059" t="s">
        <v>122</v>
      </c>
      <c r="M4059" s="14">
        <v>44421</v>
      </c>
      <c r="N4059" s="14">
        <v>44435</v>
      </c>
      <c r="P4059">
        <v>294417.53999999998</v>
      </c>
      <c r="X4059" t="s">
        <v>137</v>
      </c>
      <c r="Y4059">
        <v>8</v>
      </c>
      <c r="Z4059">
        <v>8</v>
      </c>
      <c r="AA4059">
        <v>2021</v>
      </c>
      <c r="AB4059">
        <v>0</v>
      </c>
      <c r="AC4059" t="s">
        <v>8</v>
      </c>
      <c r="AD4059" t="s">
        <v>8</v>
      </c>
      <c r="AE4059">
        <v>2021</v>
      </c>
      <c r="AF4059">
        <v>2021</v>
      </c>
      <c r="AU4059"/>
    </row>
    <row r="4060" spans="1:47" x14ac:dyDescent="0.35">
      <c r="A4060" t="s">
        <v>160</v>
      </c>
      <c r="B4060" t="s">
        <v>28</v>
      </c>
      <c r="C4060" t="s">
        <v>149</v>
      </c>
      <c r="D4060" t="s">
        <v>159</v>
      </c>
      <c r="E4060" t="s">
        <v>162</v>
      </c>
      <c r="G4060" t="s">
        <v>1</v>
      </c>
      <c r="K4060" t="s">
        <v>185</v>
      </c>
      <c r="L4060" t="s">
        <v>122</v>
      </c>
      <c r="M4060" s="14">
        <v>44435</v>
      </c>
      <c r="N4060" s="14">
        <v>44435</v>
      </c>
      <c r="O4060">
        <v>1342.81</v>
      </c>
      <c r="P4060">
        <v>31.97</v>
      </c>
      <c r="R4060">
        <v>2110672000</v>
      </c>
      <c r="S4060">
        <v>161800000</v>
      </c>
      <c r="V4060" t="s">
        <v>160</v>
      </c>
      <c r="W4060" t="s">
        <v>197</v>
      </c>
      <c r="X4060" t="s">
        <v>161</v>
      </c>
      <c r="Y4060">
        <v>8</v>
      </c>
      <c r="Z4060">
        <v>8</v>
      </c>
      <c r="AA4060">
        <v>2021</v>
      </c>
      <c r="AB4060">
        <v>31.97</v>
      </c>
      <c r="AC4060" t="s">
        <v>13</v>
      </c>
      <c r="AD4060" t="s">
        <v>72</v>
      </c>
      <c r="AE4060">
        <v>2021</v>
      </c>
      <c r="AF4060">
        <v>2021</v>
      </c>
      <c r="AU4060"/>
    </row>
    <row r="4061" spans="1:47" x14ac:dyDescent="0.35">
      <c r="A4061" t="s">
        <v>160</v>
      </c>
      <c r="B4061" t="s">
        <v>35</v>
      </c>
      <c r="C4061" t="s">
        <v>149</v>
      </c>
      <c r="D4061" t="s">
        <v>159</v>
      </c>
      <c r="E4061" t="s">
        <v>162</v>
      </c>
      <c r="G4061" t="s">
        <v>1</v>
      </c>
      <c r="K4061" t="s">
        <v>185</v>
      </c>
      <c r="L4061" t="s">
        <v>122</v>
      </c>
      <c r="M4061" s="14">
        <v>44435</v>
      </c>
      <c r="N4061" s="14">
        <v>44435</v>
      </c>
      <c r="O4061">
        <v>208032.5</v>
      </c>
      <c r="P4061">
        <v>4953.1499999999996</v>
      </c>
      <c r="R4061">
        <v>2110672000</v>
      </c>
      <c r="S4061">
        <v>161020000</v>
      </c>
      <c r="V4061" t="s">
        <v>160</v>
      </c>
      <c r="W4061" t="s">
        <v>194</v>
      </c>
      <c r="X4061" t="s">
        <v>161</v>
      </c>
      <c r="Y4061">
        <v>8</v>
      </c>
      <c r="Z4061">
        <v>8</v>
      </c>
      <c r="AA4061">
        <v>2021</v>
      </c>
      <c r="AB4061">
        <v>4953.1499999999996</v>
      </c>
      <c r="AC4061" t="s">
        <v>13</v>
      </c>
      <c r="AD4061" t="s">
        <v>72</v>
      </c>
      <c r="AE4061">
        <v>2021</v>
      </c>
      <c r="AF4061">
        <v>2021</v>
      </c>
      <c r="AU4061"/>
    </row>
    <row r="4062" spans="1:47" x14ac:dyDescent="0.35">
      <c r="A4062" t="s">
        <v>160</v>
      </c>
      <c r="B4062" t="s">
        <v>28</v>
      </c>
      <c r="C4062" t="s">
        <v>149</v>
      </c>
      <c r="D4062" t="s">
        <v>159</v>
      </c>
      <c r="E4062" t="s">
        <v>162</v>
      </c>
      <c r="G4062" t="s">
        <v>1</v>
      </c>
      <c r="K4062" t="s">
        <v>185</v>
      </c>
      <c r="L4062" t="s">
        <v>122</v>
      </c>
      <c r="M4062" s="14">
        <v>44435</v>
      </c>
      <c r="N4062" s="14">
        <v>44435</v>
      </c>
      <c r="O4062">
        <v>4075.48</v>
      </c>
      <c r="P4062">
        <v>97.04</v>
      </c>
      <c r="R4062">
        <v>2110672000</v>
      </c>
      <c r="S4062">
        <v>161400000</v>
      </c>
      <c r="V4062" t="s">
        <v>160</v>
      </c>
      <c r="W4062" t="s">
        <v>211</v>
      </c>
      <c r="X4062" t="s">
        <v>161</v>
      </c>
      <c r="Y4062">
        <v>8</v>
      </c>
      <c r="Z4062">
        <v>8</v>
      </c>
      <c r="AA4062">
        <v>2021</v>
      </c>
      <c r="AB4062">
        <v>97.04</v>
      </c>
      <c r="AC4062" t="s">
        <v>13</v>
      </c>
      <c r="AD4062" t="s">
        <v>72</v>
      </c>
      <c r="AE4062">
        <v>2021</v>
      </c>
      <c r="AF4062">
        <v>2021</v>
      </c>
      <c r="AU4062"/>
    </row>
    <row r="4063" spans="1:47" x14ac:dyDescent="0.35">
      <c r="A4063" t="s">
        <v>160</v>
      </c>
      <c r="B4063" t="s">
        <v>28</v>
      </c>
      <c r="C4063" t="s">
        <v>149</v>
      </c>
      <c r="D4063" t="s">
        <v>159</v>
      </c>
      <c r="E4063" t="s">
        <v>162</v>
      </c>
      <c r="G4063" t="s">
        <v>1</v>
      </c>
      <c r="K4063" t="s">
        <v>185</v>
      </c>
      <c r="L4063" t="s">
        <v>122</v>
      </c>
      <c r="M4063" s="14">
        <v>44435</v>
      </c>
      <c r="N4063" s="14">
        <v>44435</v>
      </c>
      <c r="O4063">
        <v>1213.8</v>
      </c>
      <c r="P4063">
        <v>28.9</v>
      </c>
      <c r="R4063">
        <v>2110672000</v>
      </c>
      <c r="S4063">
        <v>161400000</v>
      </c>
      <c r="V4063" t="s">
        <v>160</v>
      </c>
      <c r="W4063" t="s">
        <v>211</v>
      </c>
      <c r="X4063" t="s">
        <v>161</v>
      </c>
      <c r="Y4063">
        <v>8</v>
      </c>
      <c r="Z4063">
        <v>8</v>
      </c>
      <c r="AA4063">
        <v>2021</v>
      </c>
      <c r="AB4063">
        <v>28.9</v>
      </c>
      <c r="AC4063" t="s">
        <v>13</v>
      </c>
      <c r="AD4063" t="s">
        <v>72</v>
      </c>
      <c r="AE4063">
        <v>2021</v>
      </c>
      <c r="AF4063">
        <v>2021</v>
      </c>
      <c r="AU4063"/>
    </row>
    <row r="4064" spans="1:47" x14ac:dyDescent="0.35">
      <c r="A4064" t="s">
        <v>160</v>
      </c>
      <c r="B4064" t="s">
        <v>28</v>
      </c>
      <c r="C4064" t="s">
        <v>149</v>
      </c>
      <c r="D4064" t="s">
        <v>159</v>
      </c>
      <c r="E4064" t="s">
        <v>162</v>
      </c>
      <c r="G4064" t="s">
        <v>1</v>
      </c>
      <c r="K4064" t="s">
        <v>185</v>
      </c>
      <c r="L4064" t="s">
        <v>122</v>
      </c>
      <c r="M4064" s="14">
        <v>44435</v>
      </c>
      <c r="N4064" s="14">
        <v>44435</v>
      </c>
      <c r="O4064">
        <v>1022.95</v>
      </c>
      <c r="P4064">
        <v>24.36</v>
      </c>
      <c r="R4064">
        <v>2110672000</v>
      </c>
      <c r="S4064">
        <v>161400000</v>
      </c>
      <c r="V4064" t="s">
        <v>160</v>
      </c>
      <c r="W4064" t="s">
        <v>211</v>
      </c>
      <c r="X4064" t="s">
        <v>161</v>
      </c>
      <c r="Y4064">
        <v>8</v>
      </c>
      <c r="Z4064">
        <v>8</v>
      </c>
      <c r="AA4064">
        <v>2021</v>
      </c>
      <c r="AB4064">
        <v>24.36</v>
      </c>
      <c r="AC4064" t="s">
        <v>13</v>
      </c>
      <c r="AD4064" t="s">
        <v>72</v>
      </c>
      <c r="AE4064">
        <v>2021</v>
      </c>
      <c r="AF4064">
        <v>2021</v>
      </c>
      <c r="AU4064"/>
    </row>
    <row r="4065" spans="1:47" x14ac:dyDescent="0.35">
      <c r="A4065" t="s">
        <v>160</v>
      </c>
      <c r="B4065" t="s">
        <v>28</v>
      </c>
      <c r="C4065" t="s">
        <v>149</v>
      </c>
      <c r="D4065" t="s">
        <v>159</v>
      </c>
      <c r="E4065" t="s">
        <v>162</v>
      </c>
      <c r="G4065" t="s">
        <v>1</v>
      </c>
      <c r="K4065" t="s">
        <v>185</v>
      </c>
      <c r="L4065" t="s">
        <v>122</v>
      </c>
      <c r="M4065" s="14">
        <v>44435</v>
      </c>
      <c r="N4065" s="14">
        <v>44435</v>
      </c>
      <c r="O4065">
        <v>840.88</v>
      </c>
      <c r="P4065">
        <v>20.02</v>
      </c>
      <c r="R4065">
        <v>2110672000</v>
      </c>
      <c r="S4065">
        <v>161400000</v>
      </c>
      <c r="V4065" t="s">
        <v>160</v>
      </c>
      <c r="W4065" t="s">
        <v>211</v>
      </c>
      <c r="X4065" t="s">
        <v>161</v>
      </c>
      <c r="Y4065">
        <v>8</v>
      </c>
      <c r="Z4065">
        <v>8</v>
      </c>
      <c r="AA4065">
        <v>2021</v>
      </c>
      <c r="AB4065">
        <v>20.02</v>
      </c>
      <c r="AC4065" t="s">
        <v>13</v>
      </c>
      <c r="AD4065" t="s">
        <v>72</v>
      </c>
      <c r="AE4065">
        <v>2021</v>
      </c>
      <c r="AF4065">
        <v>2021</v>
      </c>
      <c r="AU4065"/>
    </row>
    <row r="4066" spans="1:47" x14ac:dyDescent="0.35">
      <c r="A4066" t="s">
        <v>160</v>
      </c>
      <c r="B4066" t="s">
        <v>28</v>
      </c>
      <c r="C4066" t="s">
        <v>149</v>
      </c>
      <c r="D4066" t="s">
        <v>159</v>
      </c>
      <c r="E4066" t="s">
        <v>162</v>
      </c>
      <c r="G4066" t="s">
        <v>1</v>
      </c>
      <c r="K4066" t="s">
        <v>185</v>
      </c>
      <c r="L4066" t="s">
        <v>122</v>
      </c>
      <c r="M4066" s="14">
        <v>44435</v>
      </c>
      <c r="N4066" s="14">
        <v>44435</v>
      </c>
      <c r="O4066">
        <v>1976.43</v>
      </c>
      <c r="P4066">
        <v>47.06</v>
      </c>
      <c r="R4066">
        <v>2110672000</v>
      </c>
      <c r="S4066">
        <v>161400000</v>
      </c>
      <c r="V4066" t="s">
        <v>160</v>
      </c>
      <c r="W4066" t="s">
        <v>211</v>
      </c>
      <c r="X4066" t="s">
        <v>161</v>
      </c>
      <c r="Y4066">
        <v>8</v>
      </c>
      <c r="Z4066">
        <v>8</v>
      </c>
      <c r="AA4066">
        <v>2021</v>
      </c>
      <c r="AB4066">
        <v>47.06</v>
      </c>
      <c r="AC4066" t="s">
        <v>13</v>
      </c>
      <c r="AD4066" t="s">
        <v>72</v>
      </c>
      <c r="AE4066">
        <v>2021</v>
      </c>
      <c r="AF4066">
        <v>2021</v>
      </c>
      <c r="AU4066"/>
    </row>
    <row r="4067" spans="1:47" x14ac:dyDescent="0.35">
      <c r="A4067" t="s">
        <v>160</v>
      </c>
      <c r="B4067" t="s">
        <v>28</v>
      </c>
      <c r="C4067" t="s">
        <v>149</v>
      </c>
      <c r="D4067" t="s">
        <v>159</v>
      </c>
      <c r="E4067" t="s">
        <v>162</v>
      </c>
      <c r="G4067" t="s">
        <v>1</v>
      </c>
      <c r="K4067" t="s">
        <v>185</v>
      </c>
      <c r="L4067" t="s">
        <v>122</v>
      </c>
      <c r="M4067" s="14">
        <v>44435</v>
      </c>
      <c r="N4067" s="14">
        <v>44435</v>
      </c>
      <c r="O4067">
        <v>1499.69</v>
      </c>
      <c r="P4067">
        <v>35.71</v>
      </c>
      <c r="R4067">
        <v>2110672000</v>
      </c>
      <c r="S4067">
        <v>161400000</v>
      </c>
      <c r="V4067" t="s">
        <v>160</v>
      </c>
      <c r="W4067" t="s">
        <v>211</v>
      </c>
      <c r="X4067" t="s">
        <v>161</v>
      </c>
      <c r="Y4067">
        <v>8</v>
      </c>
      <c r="Z4067">
        <v>8</v>
      </c>
      <c r="AA4067">
        <v>2021</v>
      </c>
      <c r="AB4067">
        <v>35.71</v>
      </c>
      <c r="AC4067" t="s">
        <v>13</v>
      </c>
      <c r="AD4067" t="s">
        <v>72</v>
      </c>
      <c r="AE4067">
        <v>2021</v>
      </c>
      <c r="AF4067">
        <v>2021</v>
      </c>
      <c r="AU4067"/>
    </row>
    <row r="4068" spans="1:47" x14ac:dyDescent="0.35">
      <c r="A4068" t="s">
        <v>160</v>
      </c>
      <c r="B4068" t="s">
        <v>35</v>
      </c>
      <c r="C4068" t="s">
        <v>149</v>
      </c>
      <c r="D4068" t="s">
        <v>159</v>
      </c>
      <c r="E4068" t="s">
        <v>162</v>
      </c>
      <c r="G4068" t="s">
        <v>1</v>
      </c>
      <c r="K4068" t="s">
        <v>185</v>
      </c>
      <c r="L4068" t="s">
        <v>122</v>
      </c>
      <c r="M4068" s="14">
        <v>44435</v>
      </c>
      <c r="N4068" s="14">
        <v>44435</v>
      </c>
      <c r="O4068">
        <v>8646.3700000000008</v>
      </c>
      <c r="P4068">
        <v>205.87</v>
      </c>
      <c r="R4068">
        <v>2110672000</v>
      </c>
      <c r="S4068">
        <v>161800000</v>
      </c>
      <c r="V4068" t="s">
        <v>160</v>
      </c>
      <c r="W4068" t="s">
        <v>197</v>
      </c>
      <c r="X4068" t="s">
        <v>161</v>
      </c>
      <c r="Y4068">
        <v>8</v>
      </c>
      <c r="Z4068">
        <v>8</v>
      </c>
      <c r="AA4068">
        <v>2021</v>
      </c>
      <c r="AB4068">
        <v>205.87</v>
      </c>
      <c r="AC4068" t="s">
        <v>13</v>
      </c>
      <c r="AD4068" t="s">
        <v>72</v>
      </c>
      <c r="AE4068">
        <v>2021</v>
      </c>
      <c r="AF4068">
        <v>2021</v>
      </c>
      <c r="AU4068"/>
    </row>
    <row r="4069" spans="1:47" x14ac:dyDescent="0.35">
      <c r="A4069" t="s">
        <v>160</v>
      </c>
      <c r="B4069" t="s">
        <v>35</v>
      </c>
      <c r="C4069" t="s">
        <v>149</v>
      </c>
      <c r="D4069" t="s">
        <v>159</v>
      </c>
      <c r="E4069" t="s">
        <v>162</v>
      </c>
      <c r="G4069" t="s">
        <v>1</v>
      </c>
      <c r="K4069" t="s">
        <v>185</v>
      </c>
      <c r="L4069" t="s">
        <v>122</v>
      </c>
      <c r="M4069" s="14">
        <v>44435</v>
      </c>
      <c r="N4069" s="14">
        <v>44435</v>
      </c>
      <c r="O4069">
        <v>182678.34</v>
      </c>
      <c r="P4069">
        <v>3545.52</v>
      </c>
      <c r="R4069">
        <v>2110672000</v>
      </c>
      <c r="S4069">
        <v>161020000</v>
      </c>
      <c r="V4069" t="s">
        <v>160</v>
      </c>
      <c r="W4069" t="s">
        <v>194</v>
      </c>
      <c r="X4069" t="s">
        <v>161</v>
      </c>
      <c r="Y4069">
        <v>8</v>
      </c>
      <c r="Z4069">
        <v>8</v>
      </c>
      <c r="AA4069">
        <v>2021</v>
      </c>
      <c r="AB4069">
        <v>3545.52</v>
      </c>
      <c r="AC4069" t="s">
        <v>13</v>
      </c>
      <c r="AD4069" t="s">
        <v>72</v>
      </c>
      <c r="AE4069">
        <v>2021</v>
      </c>
      <c r="AF4069">
        <v>2021</v>
      </c>
      <c r="AU4069"/>
    </row>
    <row r="4070" spans="1:47" x14ac:dyDescent="0.35">
      <c r="A4070" t="s">
        <v>130</v>
      </c>
      <c r="B4070" t="s">
        <v>36</v>
      </c>
      <c r="C4070" t="s">
        <v>149</v>
      </c>
      <c r="D4070" t="s">
        <v>150</v>
      </c>
      <c r="E4070" t="s">
        <v>121</v>
      </c>
      <c r="G4070" t="s">
        <v>1</v>
      </c>
      <c r="H4070" t="s">
        <v>206</v>
      </c>
      <c r="K4070" t="s">
        <v>185</v>
      </c>
      <c r="L4070" t="s">
        <v>122</v>
      </c>
      <c r="M4070" s="14">
        <v>44438</v>
      </c>
      <c r="N4070" s="14">
        <v>44438</v>
      </c>
      <c r="O4070">
        <v>-2421.6</v>
      </c>
      <c r="P4070">
        <v>-58.54</v>
      </c>
      <c r="R4070">
        <v>2221517110</v>
      </c>
      <c r="S4070">
        <v>161003000</v>
      </c>
      <c r="V4070" t="s">
        <v>130</v>
      </c>
      <c r="W4070" t="s">
        <v>232</v>
      </c>
      <c r="X4070" t="s">
        <v>119</v>
      </c>
      <c r="Y4070">
        <v>8</v>
      </c>
      <c r="Z4070">
        <v>8</v>
      </c>
      <c r="AA4070">
        <v>2021</v>
      </c>
      <c r="AB4070">
        <v>58.54</v>
      </c>
      <c r="AC4070" t="s">
        <v>13</v>
      </c>
      <c r="AD4070" t="s">
        <v>13</v>
      </c>
      <c r="AE4070">
        <v>2021</v>
      </c>
      <c r="AF4070">
        <v>2021</v>
      </c>
      <c r="AU4070"/>
    </row>
    <row r="4071" spans="1:47" x14ac:dyDescent="0.35">
      <c r="A4071" t="s">
        <v>160</v>
      </c>
      <c r="B4071" t="s">
        <v>25</v>
      </c>
      <c r="C4071" t="s">
        <v>149</v>
      </c>
      <c r="D4071" t="s">
        <v>159</v>
      </c>
      <c r="E4071" t="s">
        <v>162</v>
      </c>
      <c r="G4071" t="s">
        <v>1</v>
      </c>
      <c r="K4071" t="s">
        <v>185</v>
      </c>
      <c r="L4071" t="s">
        <v>122</v>
      </c>
      <c r="M4071" s="14">
        <v>44438</v>
      </c>
      <c r="N4071" s="14">
        <v>44438</v>
      </c>
      <c r="O4071">
        <v>8000</v>
      </c>
      <c r="P4071">
        <v>402.26</v>
      </c>
      <c r="R4071">
        <v>2110672000</v>
      </c>
      <c r="S4071">
        <v>161600000</v>
      </c>
      <c r="V4071" t="s">
        <v>160</v>
      </c>
      <c r="W4071" t="s">
        <v>198</v>
      </c>
      <c r="X4071" t="s">
        <v>161</v>
      </c>
      <c r="Y4071">
        <v>8</v>
      </c>
      <c r="Z4071">
        <v>8</v>
      </c>
      <c r="AA4071">
        <v>2021</v>
      </c>
      <c r="AB4071">
        <v>402.26</v>
      </c>
      <c r="AC4071" t="s">
        <v>13</v>
      </c>
      <c r="AD4071" t="s">
        <v>72</v>
      </c>
      <c r="AE4071">
        <v>2021</v>
      </c>
      <c r="AF4071">
        <v>2021</v>
      </c>
      <c r="AU4071"/>
    </row>
    <row r="4072" spans="1:47" x14ac:dyDescent="0.35">
      <c r="A4072" t="s">
        <v>160</v>
      </c>
      <c r="B4072" t="s">
        <v>28</v>
      </c>
      <c r="C4072" t="s">
        <v>252</v>
      </c>
      <c r="D4072" t="s">
        <v>159</v>
      </c>
      <c r="E4072" t="s">
        <v>162</v>
      </c>
      <c r="G4072" t="s">
        <v>1</v>
      </c>
      <c r="K4072" t="s">
        <v>72</v>
      </c>
      <c r="L4072" t="s">
        <v>122</v>
      </c>
      <c r="M4072" s="14">
        <v>44438</v>
      </c>
      <c r="N4072" s="14">
        <v>44438</v>
      </c>
      <c r="O4072">
        <v>90000</v>
      </c>
      <c r="P4072">
        <v>0</v>
      </c>
      <c r="R4072">
        <v>2110672000</v>
      </c>
      <c r="S4072">
        <v>161600000</v>
      </c>
      <c r="V4072" t="s">
        <v>160</v>
      </c>
      <c r="W4072" t="s">
        <v>198</v>
      </c>
      <c r="X4072" t="s">
        <v>161</v>
      </c>
      <c r="Y4072">
        <v>8</v>
      </c>
      <c r="Z4072">
        <v>8</v>
      </c>
      <c r="AA4072">
        <v>2021</v>
      </c>
      <c r="AB4072">
        <v>0</v>
      </c>
      <c r="AC4072" t="s">
        <v>13</v>
      </c>
      <c r="AD4072" t="s">
        <v>72</v>
      </c>
      <c r="AE4072">
        <v>2021</v>
      </c>
      <c r="AF4072">
        <v>2021</v>
      </c>
      <c r="AU4072"/>
    </row>
    <row r="4073" spans="1:47" x14ac:dyDescent="0.35">
      <c r="A4073" t="s">
        <v>160</v>
      </c>
      <c r="B4073" t="s">
        <v>25</v>
      </c>
      <c r="C4073" t="s">
        <v>252</v>
      </c>
      <c r="D4073" t="s">
        <v>159</v>
      </c>
      <c r="E4073" t="s">
        <v>162</v>
      </c>
      <c r="G4073" t="s">
        <v>1</v>
      </c>
      <c r="K4073" t="s">
        <v>72</v>
      </c>
      <c r="L4073" t="s">
        <v>122</v>
      </c>
      <c r="M4073" s="14">
        <v>44438</v>
      </c>
      <c r="N4073" s="14">
        <v>44438</v>
      </c>
      <c r="O4073">
        <v>140000</v>
      </c>
      <c r="P4073">
        <v>0</v>
      </c>
      <c r="R4073">
        <v>2110672000</v>
      </c>
      <c r="S4073">
        <v>161600000</v>
      </c>
      <c r="V4073" t="s">
        <v>160</v>
      </c>
      <c r="W4073" t="s">
        <v>198</v>
      </c>
      <c r="X4073" t="s">
        <v>161</v>
      </c>
      <c r="Y4073">
        <v>8</v>
      </c>
      <c r="Z4073">
        <v>8</v>
      </c>
      <c r="AA4073">
        <v>2021</v>
      </c>
      <c r="AB4073">
        <v>0</v>
      </c>
      <c r="AC4073" t="s">
        <v>13</v>
      </c>
      <c r="AD4073" t="s">
        <v>72</v>
      </c>
      <c r="AE4073">
        <v>2021</v>
      </c>
      <c r="AF4073">
        <v>2021</v>
      </c>
      <c r="AU4073"/>
    </row>
    <row r="4074" spans="1:47" x14ac:dyDescent="0.35">
      <c r="A4074" t="s">
        <v>160</v>
      </c>
      <c r="B4074" t="s">
        <v>26</v>
      </c>
      <c r="C4074" t="s">
        <v>252</v>
      </c>
      <c r="D4074" t="s">
        <v>159</v>
      </c>
      <c r="E4074" t="s">
        <v>162</v>
      </c>
      <c r="G4074" t="s">
        <v>1</v>
      </c>
      <c r="K4074" t="s">
        <v>72</v>
      </c>
      <c r="L4074" t="s">
        <v>122</v>
      </c>
      <c r="M4074" s="14">
        <v>44438</v>
      </c>
      <c r="N4074" s="14">
        <v>44438</v>
      </c>
      <c r="O4074">
        <v>71740.039999999994</v>
      </c>
      <c r="P4074">
        <v>0</v>
      </c>
      <c r="R4074">
        <v>2110672000</v>
      </c>
      <c r="S4074">
        <v>162000000</v>
      </c>
      <c r="V4074" t="s">
        <v>160</v>
      </c>
      <c r="W4074" t="s">
        <v>205</v>
      </c>
      <c r="X4074" t="s">
        <v>161</v>
      </c>
      <c r="Y4074">
        <v>8</v>
      </c>
      <c r="Z4074">
        <v>8</v>
      </c>
      <c r="AA4074">
        <v>2021</v>
      </c>
      <c r="AB4074">
        <v>0</v>
      </c>
      <c r="AC4074" t="s">
        <v>13</v>
      </c>
      <c r="AD4074" t="s">
        <v>72</v>
      </c>
      <c r="AE4074">
        <v>2021</v>
      </c>
      <c r="AF4074">
        <v>2021</v>
      </c>
      <c r="AU4074"/>
    </row>
    <row r="4075" spans="1:47" x14ac:dyDescent="0.35">
      <c r="A4075" t="s">
        <v>193</v>
      </c>
      <c r="B4075" t="s">
        <v>29</v>
      </c>
      <c r="C4075" t="s">
        <v>149</v>
      </c>
      <c r="D4075" t="s">
        <v>159</v>
      </c>
      <c r="E4075" t="s">
        <v>162</v>
      </c>
      <c r="G4075" t="s">
        <v>1</v>
      </c>
      <c r="K4075" t="s">
        <v>185</v>
      </c>
      <c r="L4075" t="s">
        <v>122</v>
      </c>
      <c r="M4075" s="14">
        <v>44438</v>
      </c>
      <c r="N4075" s="14">
        <v>44438</v>
      </c>
      <c r="O4075">
        <v>0</v>
      </c>
      <c r="P4075">
        <v>7016.67</v>
      </c>
      <c r="R4075">
        <v>2110700000</v>
      </c>
      <c r="S4075">
        <v>162800000</v>
      </c>
      <c r="V4075" t="s">
        <v>193</v>
      </c>
      <c r="W4075" t="s">
        <v>204</v>
      </c>
      <c r="X4075" t="s">
        <v>161</v>
      </c>
      <c r="Y4075">
        <v>8</v>
      </c>
      <c r="Z4075">
        <v>8</v>
      </c>
      <c r="AA4075">
        <v>2021</v>
      </c>
      <c r="AB4075">
        <v>7016.67</v>
      </c>
      <c r="AC4075" t="s">
        <v>13</v>
      </c>
      <c r="AD4075" t="s">
        <v>72</v>
      </c>
      <c r="AE4075">
        <v>2021</v>
      </c>
      <c r="AF4075">
        <v>2021</v>
      </c>
      <c r="AU4075"/>
    </row>
    <row r="4076" spans="1:47" x14ac:dyDescent="0.35">
      <c r="A4076" t="s">
        <v>160</v>
      </c>
      <c r="B4076" t="s">
        <v>25</v>
      </c>
      <c r="C4076" t="s">
        <v>149</v>
      </c>
      <c r="D4076" t="s">
        <v>159</v>
      </c>
      <c r="E4076" t="s">
        <v>162</v>
      </c>
      <c r="G4076" t="s">
        <v>1</v>
      </c>
      <c r="K4076" t="s">
        <v>185</v>
      </c>
      <c r="L4076" t="s">
        <v>122</v>
      </c>
      <c r="M4076" s="14">
        <v>44438</v>
      </c>
      <c r="N4076" s="14">
        <v>44438</v>
      </c>
      <c r="O4076">
        <v>18000</v>
      </c>
      <c r="P4076">
        <v>510.52</v>
      </c>
      <c r="R4076">
        <v>2110672000</v>
      </c>
      <c r="S4076">
        <v>161300000</v>
      </c>
      <c r="V4076" t="s">
        <v>160</v>
      </c>
      <c r="W4076" t="s">
        <v>192</v>
      </c>
      <c r="X4076" t="s">
        <v>161</v>
      </c>
      <c r="Y4076">
        <v>8</v>
      </c>
      <c r="Z4076">
        <v>8</v>
      </c>
      <c r="AA4076">
        <v>2021</v>
      </c>
      <c r="AB4076">
        <v>510.52</v>
      </c>
      <c r="AC4076" t="s">
        <v>13</v>
      </c>
      <c r="AD4076" t="s">
        <v>72</v>
      </c>
      <c r="AE4076">
        <v>2021</v>
      </c>
      <c r="AF4076">
        <v>2021</v>
      </c>
      <c r="AU4076"/>
    </row>
    <row r="4077" spans="1:47" x14ac:dyDescent="0.35">
      <c r="A4077" t="s">
        <v>193</v>
      </c>
      <c r="B4077" t="s">
        <v>29</v>
      </c>
      <c r="C4077" t="s">
        <v>149</v>
      </c>
      <c r="D4077" t="s">
        <v>159</v>
      </c>
      <c r="E4077" t="s">
        <v>162</v>
      </c>
      <c r="G4077" t="s">
        <v>1</v>
      </c>
      <c r="K4077" t="s">
        <v>185</v>
      </c>
      <c r="L4077" t="s">
        <v>122</v>
      </c>
      <c r="M4077" s="14">
        <v>44438</v>
      </c>
      <c r="N4077" s="14">
        <v>44438</v>
      </c>
      <c r="O4077">
        <v>0</v>
      </c>
      <c r="P4077">
        <v>47.62</v>
      </c>
      <c r="R4077">
        <v>2110700000</v>
      </c>
      <c r="S4077">
        <v>161900000</v>
      </c>
      <c r="V4077" t="s">
        <v>193</v>
      </c>
      <c r="W4077" t="s">
        <v>199</v>
      </c>
      <c r="X4077" t="s">
        <v>161</v>
      </c>
      <c r="Y4077">
        <v>8</v>
      </c>
      <c r="Z4077">
        <v>8</v>
      </c>
      <c r="AA4077">
        <v>2021</v>
      </c>
      <c r="AB4077">
        <v>47.62</v>
      </c>
      <c r="AC4077" t="s">
        <v>13</v>
      </c>
      <c r="AD4077" t="s">
        <v>72</v>
      </c>
      <c r="AE4077">
        <v>2021</v>
      </c>
      <c r="AF4077">
        <v>2021</v>
      </c>
      <c r="AU4077"/>
    </row>
    <row r="4078" spans="1:47" x14ac:dyDescent="0.35">
      <c r="A4078" t="s">
        <v>138</v>
      </c>
      <c r="B4078" t="s">
        <v>45</v>
      </c>
      <c r="C4078" t="s">
        <v>149</v>
      </c>
      <c r="D4078" t="s">
        <v>150</v>
      </c>
      <c r="E4078" t="s">
        <v>121</v>
      </c>
      <c r="G4078" t="s">
        <v>1</v>
      </c>
      <c r="H4078" t="s">
        <v>206</v>
      </c>
      <c r="K4078" t="s">
        <v>185</v>
      </c>
      <c r="L4078" t="s">
        <v>122</v>
      </c>
      <c r="M4078" s="14">
        <v>44438</v>
      </c>
      <c r="N4078" s="14">
        <v>44438</v>
      </c>
      <c r="O4078">
        <v>-589975.19999999995</v>
      </c>
      <c r="P4078">
        <v>-14047.03</v>
      </c>
      <c r="R4078">
        <v>2220200000</v>
      </c>
      <c r="S4078">
        <v>161100000</v>
      </c>
      <c r="V4078" t="s">
        <v>138</v>
      </c>
      <c r="W4078" t="s">
        <v>212</v>
      </c>
      <c r="X4078" t="s">
        <v>139</v>
      </c>
      <c r="Y4078">
        <v>8</v>
      </c>
      <c r="Z4078">
        <v>8</v>
      </c>
      <c r="AA4078">
        <v>2021</v>
      </c>
      <c r="AB4078">
        <v>14047.03</v>
      </c>
      <c r="AC4078" t="s">
        <v>13</v>
      </c>
      <c r="AD4078" t="s">
        <v>13</v>
      </c>
      <c r="AE4078">
        <v>2021</v>
      </c>
      <c r="AF4078">
        <v>2021</v>
      </c>
      <c r="AU4078"/>
    </row>
    <row r="4079" spans="1:47" x14ac:dyDescent="0.35">
      <c r="A4079" t="s">
        <v>126</v>
      </c>
      <c r="C4079" t="s">
        <v>149</v>
      </c>
      <c r="D4079" t="s">
        <v>150</v>
      </c>
      <c r="E4079" t="s">
        <v>162</v>
      </c>
      <c r="K4079" t="s">
        <v>185</v>
      </c>
      <c r="L4079" t="s">
        <v>122</v>
      </c>
      <c r="M4079" s="14">
        <v>44438</v>
      </c>
      <c r="N4079" s="14">
        <v>44438</v>
      </c>
      <c r="P4079">
        <v>18916.669999999998</v>
      </c>
      <c r="X4079" t="s">
        <v>127</v>
      </c>
      <c r="Y4079">
        <v>8</v>
      </c>
      <c r="Z4079">
        <v>8</v>
      </c>
      <c r="AA4079">
        <v>2021</v>
      </c>
      <c r="AB4079">
        <v>0</v>
      </c>
      <c r="AC4079" t="s">
        <v>8</v>
      </c>
      <c r="AD4079" t="s">
        <v>8</v>
      </c>
      <c r="AE4079">
        <v>2021</v>
      </c>
      <c r="AF4079">
        <v>2021</v>
      </c>
      <c r="AU4079"/>
    </row>
    <row r="4080" spans="1:47" x14ac:dyDescent="0.35">
      <c r="A4080" t="s">
        <v>143</v>
      </c>
      <c r="C4080" t="s">
        <v>149</v>
      </c>
      <c r="D4080" t="s">
        <v>150</v>
      </c>
      <c r="E4080" t="s">
        <v>121</v>
      </c>
      <c r="J4080" t="s">
        <v>68</v>
      </c>
      <c r="K4080" t="s">
        <v>185</v>
      </c>
      <c r="L4080" t="s">
        <v>122</v>
      </c>
      <c r="M4080" s="14">
        <v>44421</v>
      </c>
      <c r="N4080" s="14">
        <v>44438</v>
      </c>
      <c r="P4080">
        <v>18916.669999999998</v>
      </c>
      <c r="X4080" t="s">
        <v>144</v>
      </c>
      <c r="Y4080">
        <v>8</v>
      </c>
      <c r="Z4080">
        <v>8</v>
      </c>
      <c r="AA4080">
        <v>2021</v>
      </c>
      <c r="AB4080">
        <v>0</v>
      </c>
      <c r="AC4080" t="s">
        <v>8</v>
      </c>
      <c r="AD4080" t="s">
        <v>8</v>
      </c>
      <c r="AE4080">
        <v>2021</v>
      </c>
      <c r="AF4080">
        <v>2021</v>
      </c>
      <c r="AU4080"/>
    </row>
    <row r="4081" spans="1:47" x14ac:dyDescent="0.35">
      <c r="A4081" t="s">
        <v>155</v>
      </c>
      <c r="B4081" t="s">
        <v>32</v>
      </c>
      <c r="C4081" t="s">
        <v>149</v>
      </c>
      <c r="D4081" t="s">
        <v>150</v>
      </c>
      <c r="E4081" t="s">
        <v>121</v>
      </c>
      <c r="G4081" t="s">
        <v>1</v>
      </c>
      <c r="H4081" t="s">
        <v>206</v>
      </c>
      <c r="K4081" t="s">
        <v>185</v>
      </c>
      <c r="L4081" t="s">
        <v>122</v>
      </c>
      <c r="M4081" s="14">
        <v>44438</v>
      </c>
      <c r="N4081" s="14">
        <v>44438</v>
      </c>
      <c r="O4081">
        <v>-500000</v>
      </c>
      <c r="P4081">
        <v>-11904.76</v>
      </c>
      <c r="R4081">
        <v>2220610000</v>
      </c>
      <c r="S4081">
        <v>161012000</v>
      </c>
      <c r="V4081" t="s">
        <v>155</v>
      </c>
      <c r="W4081" t="s">
        <v>213</v>
      </c>
      <c r="X4081" t="s">
        <v>156</v>
      </c>
      <c r="Y4081">
        <v>8</v>
      </c>
      <c r="Z4081">
        <v>8</v>
      </c>
      <c r="AA4081">
        <v>2021</v>
      </c>
      <c r="AB4081">
        <v>11904.76</v>
      </c>
      <c r="AC4081" t="s">
        <v>13</v>
      </c>
      <c r="AD4081" t="s">
        <v>13</v>
      </c>
      <c r="AE4081">
        <v>2021</v>
      </c>
      <c r="AF4081">
        <v>2021</v>
      </c>
      <c r="AU4081"/>
    </row>
    <row r="4082" spans="1:47" x14ac:dyDescent="0.35">
      <c r="A4082" t="s">
        <v>160</v>
      </c>
      <c r="B4082" t="s">
        <v>26</v>
      </c>
      <c r="C4082" t="s">
        <v>149</v>
      </c>
      <c r="D4082" t="s">
        <v>159</v>
      </c>
      <c r="E4082" t="s">
        <v>162</v>
      </c>
      <c r="G4082" t="s">
        <v>1</v>
      </c>
      <c r="K4082" t="s">
        <v>185</v>
      </c>
      <c r="L4082" t="s">
        <v>122</v>
      </c>
      <c r="M4082" s="14">
        <v>44438</v>
      </c>
      <c r="N4082" s="14">
        <v>44438</v>
      </c>
      <c r="O4082">
        <v>39966.11</v>
      </c>
      <c r="P4082">
        <v>673.12</v>
      </c>
      <c r="R4082">
        <v>2110672000</v>
      </c>
      <c r="S4082">
        <v>162600000</v>
      </c>
      <c r="V4082" t="s">
        <v>160</v>
      </c>
      <c r="W4082" t="s">
        <v>196</v>
      </c>
      <c r="X4082" t="s">
        <v>161</v>
      </c>
      <c r="Y4082">
        <v>8</v>
      </c>
      <c r="Z4082">
        <v>8</v>
      </c>
      <c r="AA4082">
        <v>2021</v>
      </c>
      <c r="AB4082">
        <v>673.12</v>
      </c>
      <c r="AC4082" t="s">
        <v>13</v>
      </c>
      <c r="AD4082" t="s">
        <v>72</v>
      </c>
      <c r="AE4082">
        <v>2021</v>
      </c>
      <c r="AF4082">
        <v>2021</v>
      </c>
      <c r="AU4082"/>
    </row>
    <row r="4083" spans="1:47" x14ac:dyDescent="0.35">
      <c r="A4083" t="s">
        <v>160</v>
      </c>
      <c r="B4083" t="s">
        <v>25</v>
      </c>
      <c r="C4083" t="s">
        <v>149</v>
      </c>
      <c r="D4083" t="s">
        <v>159</v>
      </c>
      <c r="E4083" t="s">
        <v>162</v>
      </c>
      <c r="G4083" t="s">
        <v>1</v>
      </c>
      <c r="K4083" t="s">
        <v>185</v>
      </c>
      <c r="L4083" t="s">
        <v>122</v>
      </c>
      <c r="M4083" s="14">
        <v>44439</v>
      </c>
      <c r="N4083" s="14">
        <v>44439</v>
      </c>
      <c r="O4083">
        <v>6000</v>
      </c>
      <c r="P4083">
        <v>65.41</v>
      </c>
      <c r="R4083">
        <v>2110672000</v>
      </c>
      <c r="S4083">
        <v>161600000</v>
      </c>
      <c r="V4083" t="s">
        <v>160</v>
      </c>
      <c r="W4083" t="s">
        <v>198</v>
      </c>
      <c r="X4083" t="s">
        <v>161</v>
      </c>
      <c r="Y4083">
        <v>8</v>
      </c>
      <c r="Z4083">
        <v>8</v>
      </c>
      <c r="AA4083">
        <v>2021</v>
      </c>
      <c r="AB4083">
        <v>65.41</v>
      </c>
      <c r="AC4083" t="s">
        <v>13</v>
      </c>
      <c r="AD4083" t="s">
        <v>72</v>
      </c>
      <c r="AE4083">
        <v>2021</v>
      </c>
      <c r="AF4083">
        <v>2021</v>
      </c>
      <c r="AU4083"/>
    </row>
    <row r="4084" spans="1:47" x14ac:dyDescent="0.35">
      <c r="A4084" t="s">
        <v>160</v>
      </c>
      <c r="B4084" t="s">
        <v>25</v>
      </c>
      <c r="C4084" t="s">
        <v>149</v>
      </c>
      <c r="D4084" t="s">
        <v>159</v>
      </c>
      <c r="E4084" t="s">
        <v>162</v>
      </c>
      <c r="G4084" t="s">
        <v>1</v>
      </c>
      <c r="K4084" t="s">
        <v>185</v>
      </c>
      <c r="L4084" t="s">
        <v>122</v>
      </c>
      <c r="M4084" s="14">
        <v>44439</v>
      </c>
      <c r="N4084" s="14">
        <v>44439</v>
      </c>
      <c r="O4084">
        <v>6500</v>
      </c>
      <c r="P4084">
        <v>163.51</v>
      </c>
      <c r="R4084">
        <v>2110672000</v>
      </c>
      <c r="S4084">
        <v>161300000</v>
      </c>
      <c r="V4084" t="s">
        <v>160</v>
      </c>
      <c r="W4084" t="s">
        <v>192</v>
      </c>
      <c r="X4084" t="s">
        <v>161</v>
      </c>
      <c r="Y4084">
        <v>8</v>
      </c>
      <c r="Z4084">
        <v>8</v>
      </c>
      <c r="AA4084">
        <v>2021</v>
      </c>
      <c r="AB4084">
        <v>163.51</v>
      </c>
      <c r="AC4084" t="s">
        <v>13</v>
      </c>
      <c r="AD4084" t="s">
        <v>72</v>
      </c>
      <c r="AE4084">
        <v>2021</v>
      </c>
      <c r="AF4084">
        <v>2021</v>
      </c>
      <c r="AU4084"/>
    </row>
    <row r="4085" spans="1:47" x14ac:dyDescent="0.35">
      <c r="A4085" t="s">
        <v>160</v>
      </c>
      <c r="B4085" t="s">
        <v>25</v>
      </c>
      <c r="C4085" t="s">
        <v>149</v>
      </c>
      <c r="D4085" t="s">
        <v>159</v>
      </c>
      <c r="E4085" t="s">
        <v>162</v>
      </c>
      <c r="G4085" t="s">
        <v>1</v>
      </c>
      <c r="K4085" t="s">
        <v>185</v>
      </c>
      <c r="L4085" t="s">
        <v>122</v>
      </c>
      <c r="M4085" s="14">
        <v>44439</v>
      </c>
      <c r="N4085" s="14">
        <v>44439</v>
      </c>
      <c r="O4085">
        <v>35000</v>
      </c>
      <c r="P4085">
        <v>1044.0999999999999</v>
      </c>
      <c r="R4085">
        <v>2110672000</v>
      </c>
      <c r="S4085">
        <v>161300000</v>
      </c>
      <c r="V4085" t="s">
        <v>160</v>
      </c>
      <c r="W4085" t="s">
        <v>192</v>
      </c>
      <c r="X4085" t="s">
        <v>161</v>
      </c>
      <c r="Y4085">
        <v>8</v>
      </c>
      <c r="Z4085">
        <v>8</v>
      </c>
      <c r="AA4085">
        <v>2021</v>
      </c>
      <c r="AB4085">
        <v>1044.0999999999999</v>
      </c>
      <c r="AC4085" t="s">
        <v>13</v>
      </c>
      <c r="AD4085" t="s">
        <v>72</v>
      </c>
      <c r="AE4085">
        <v>2021</v>
      </c>
      <c r="AF4085">
        <v>2021</v>
      </c>
      <c r="AU4085"/>
    </row>
    <row r="4086" spans="1:47" x14ac:dyDescent="0.35">
      <c r="A4086" t="s">
        <v>193</v>
      </c>
      <c r="B4086" t="s">
        <v>29</v>
      </c>
      <c r="C4086" t="s">
        <v>149</v>
      </c>
      <c r="D4086" t="s">
        <v>159</v>
      </c>
      <c r="E4086" t="s">
        <v>162</v>
      </c>
      <c r="G4086" t="s">
        <v>1</v>
      </c>
      <c r="K4086" t="s">
        <v>185</v>
      </c>
      <c r="L4086" t="s">
        <v>122</v>
      </c>
      <c r="M4086" s="14">
        <v>44439</v>
      </c>
      <c r="N4086" s="14">
        <v>44439</v>
      </c>
      <c r="O4086">
        <v>6500</v>
      </c>
      <c r="P4086">
        <v>10902.38</v>
      </c>
      <c r="R4086">
        <v>2110700000</v>
      </c>
      <c r="S4086">
        <v>162800000</v>
      </c>
      <c r="V4086" t="s">
        <v>193</v>
      </c>
      <c r="W4086" t="s">
        <v>204</v>
      </c>
      <c r="X4086" t="s">
        <v>161</v>
      </c>
      <c r="Y4086">
        <v>8</v>
      </c>
      <c r="Z4086">
        <v>8</v>
      </c>
      <c r="AA4086">
        <v>2021</v>
      </c>
      <c r="AB4086">
        <v>10902.38</v>
      </c>
      <c r="AC4086" t="s">
        <v>13</v>
      </c>
      <c r="AD4086" t="s">
        <v>72</v>
      </c>
      <c r="AE4086">
        <v>2021</v>
      </c>
      <c r="AF4086">
        <v>2021</v>
      </c>
      <c r="AU4086"/>
    </row>
    <row r="4087" spans="1:47" x14ac:dyDescent="0.35">
      <c r="A4087" t="s">
        <v>193</v>
      </c>
      <c r="B4087" t="s">
        <v>29</v>
      </c>
      <c r="C4087" t="s">
        <v>149</v>
      </c>
      <c r="D4087" t="s">
        <v>159</v>
      </c>
      <c r="E4087" t="s">
        <v>162</v>
      </c>
      <c r="G4087" t="s">
        <v>1</v>
      </c>
      <c r="K4087" t="s">
        <v>185</v>
      </c>
      <c r="L4087" t="s">
        <v>122</v>
      </c>
      <c r="M4087" s="14">
        <v>44439</v>
      </c>
      <c r="N4087" s="14">
        <v>44439</v>
      </c>
      <c r="O4087">
        <v>0</v>
      </c>
      <c r="P4087">
        <v>29.76</v>
      </c>
      <c r="R4087">
        <v>2110700000</v>
      </c>
      <c r="S4087">
        <v>161800000</v>
      </c>
      <c r="V4087" t="s">
        <v>193</v>
      </c>
      <c r="W4087" t="s">
        <v>197</v>
      </c>
      <c r="X4087" t="s">
        <v>161</v>
      </c>
      <c r="Y4087">
        <v>8</v>
      </c>
      <c r="Z4087">
        <v>8</v>
      </c>
      <c r="AA4087">
        <v>2021</v>
      </c>
      <c r="AB4087">
        <v>29.76</v>
      </c>
      <c r="AC4087" t="s">
        <v>13</v>
      </c>
      <c r="AD4087" t="s">
        <v>72</v>
      </c>
      <c r="AE4087">
        <v>2021</v>
      </c>
      <c r="AF4087">
        <v>2021</v>
      </c>
      <c r="AU4087"/>
    </row>
    <row r="4088" spans="1:47" x14ac:dyDescent="0.35">
      <c r="A4088" t="s">
        <v>138</v>
      </c>
      <c r="B4088" t="s">
        <v>27</v>
      </c>
      <c r="C4088" t="s">
        <v>149</v>
      </c>
      <c r="D4088" t="s">
        <v>150</v>
      </c>
      <c r="E4088" t="s">
        <v>121</v>
      </c>
      <c r="G4088" t="s">
        <v>1</v>
      </c>
      <c r="H4088" t="s">
        <v>206</v>
      </c>
      <c r="K4088" t="s">
        <v>185</v>
      </c>
      <c r="L4088" t="s">
        <v>122</v>
      </c>
      <c r="M4088" s="14">
        <v>44439</v>
      </c>
      <c r="N4088" s="14">
        <v>44439</v>
      </c>
      <c r="O4088">
        <v>0</v>
      </c>
      <c r="P4088">
        <v>-317.24</v>
      </c>
      <c r="R4088">
        <v>2220200000</v>
      </c>
      <c r="S4088">
        <v>161002000</v>
      </c>
      <c r="V4088" t="s">
        <v>138</v>
      </c>
      <c r="W4088" t="s">
        <v>202</v>
      </c>
      <c r="X4088" t="s">
        <v>139</v>
      </c>
      <c r="Y4088">
        <v>8</v>
      </c>
      <c r="Z4088">
        <v>8</v>
      </c>
      <c r="AA4088">
        <v>2021</v>
      </c>
      <c r="AB4088">
        <v>317.24</v>
      </c>
      <c r="AC4088" t="s">
        <v>13</v>
      </c>
      <c r="AD4088" t="s">
        <v>13</v>
      </c>
      <c r="AE4088">
        <v>2021</v>
      </c>
      <c r="AF4088">
        <v>2021</v>
      </c>
      <c r="AU4088"/>
    </row>
    <row r="4089" spans="1:47" x14ac:dyDescent="0.35">
      <c r="A4089" t="s">
        <v>160</v>
      </c>
      <c r="B4089" t="s">
        <v>35</v>
      </c>
      <c r="C4089" t="s">
        <v>149</v>
      </c>
      <c r="D4089" t="s">
        <v>159</v>
      </c>
      <c r="E4089" t="s">
        <v>162</v>
      </c>
      <c r="G4089" t="s">
        <v>1</v>
      </c>
      <c r="K4089" t="s">
        <v>185</v>
      </c>
      <c r="L4089" t="s">
        <v>122</v>
      </c>
      <c r="M4089" s="14">
        <v>44439</v>
      </c>
      <c r="N4089" s="14">
        <v>44439</v>
      </c>
      <c r="O4089">
        <v>6500</v>
      </c>
      <c r="P4089">
        <v>144.88</v>
      </c>
      <c r="R4089">
        <v>2110672000</v>
      </c>
      <c r="S4089">
        <v>161021000</v>
      </c>
      <c r="V4089" t="s">
        <v>160</v>
      </c>
      <c r="W4089" t="s">
        <v>215</v>
      </c>
      <c r="X4089" t="s">
        <v>161</v>
      </c>
      <c r="Y4089">
        <v>8</v>
      </c>
      <c r="Z4089">
        <v>8</v>
      </c>
      <c r="AA4089">
        <v>2021</v>
      </c>
      <c r="AB4089">
        <v>144.88</v>
      </c>
      <c r="AC4089" t="s">
        <v>13</v>
      </c>
      <c r="AD4089" t="s">
        <v>72</v>
      </c>
      <c r="AE4089">
        <v>2021</v>
      </c>
      <c r="AF4089">
        <v>2021</v>
      </c>
      <c r="AU4089"/>
    </row>
    <row r="4090" spans="1:47" x14ac:dyDescent="0.35">
      <c r="A4090" t="s">
        <v>193</v>
      </c>
      <c r="B4090" t="s">
        <v>29</v>
      </c>
      <c r="C4090" t="s">
        <v>149</v>
      </c>
      <c r="D4090" t="s">
        <v>159</v>
      </c>
      <c r="E4090" t="s">
        <v>162</v>
      </c>
      <c r="G4090" t="s">
        <v>1</v>
      </c>
      <c r="K4090" t="s">
        <v>185</v>
      </c>
      <c r="L4090" t="s">
        <v>122</v>
      </c>
      <c r="M4090" s="14">
        <v>44439</v>
      </c>
      <c r="N4090" s="14">
        <v>44439</v>
      </c>
      <c r="O4090">
        <v>6500</v>
      </c>
      <c r="P4090">
        <v>7247.62</v>
      </c>
      <c r="R4090">
        <v>2110700000</v>
      </c>
      <c r="S4090">
        <v>162800000</v>
      </c>
      <c r="V4090" t="s">
        <v>193</v>
      </c>
      <c r="W4090" t="s">
        <v>204</v>
      </c>
      <c r="X4090" t="s">
        <v>161</v>
      </c>
      <c r="Y4090">
        <v>8</v>
      </c>
      <c r="Z4090">
        <v>8</v>
      </c>
      <c r="AA4090">
        <v>2021</v>
      </c>
      <c r="AB4090">
        <v>7247.62</v>
      </c>
      <c r="AC4090" t="s">
        <v>13</v>
      </c>
      <c r="AD4090" t="s">
        <v>72</v>
      </c>
      <c r="AE4090">
        <v>2021</v>
      </c>
      <c r="AF4090">
        <v>2021</v>
      </c>
      <c r="AU4090"/>
    </row>
    <row r="4091" spans="1:47" x14ac:dyDescent="0.35">
      <c r="A4091" t="s">
        <v>160</v>
      </c>
      <c r="B4091" t="s">
        <v>25</v>
      </c>
      <c r="C4091" t="s">
        <v>149</v>
      </c>
      <c r="D4091" t="s">
        <v>159</v>
      </c>
      <c r="E4091" t="s">
        <v>162</v>
      </c>
      <c r="G4091" t="s">
        <v>1</v>
      </c>
      <c r="K4091" t="s">
        <v>185</v>
      </c>
      <c r="L4091" t="s">
        <v>122</v>
      </c>
      <c r="M4091" s="14">
        <v>44439</v>
      </c>
      <c r="N4091" s="14">
        <v>44439</v>
      </c>
      <c r="O4091">
        <v>0</v>
      </c>
      <c r="P4091">
        <v>735.82</v>
      </c>
      <c r="R4091">
        <v>2110672000</v>
      </c>
      <c r="S4091">
        <v>160000000</v>
      </c>
      <c r="V4091" t="s">
        <v>160</v>
      </c>
      <c r="W4091" t="s">
        <v>186</v>
      </c>
      <c r="X4091" t="s">
        <v>161</v>
      </c>
      <c r="Y4091">
        <v>8</v>
      </c>
      <c r="Z4091">
        <v>8</v>
      </c>
      <c r="AA4091">
        <v>2021</v>
      </c>
      <c r="AB4091">
        <v>735.82</v>
      </c>
      <c r="AC4091" t="s">
        <v>13</v>
      </c>
      <c r="AD4091" t="s">
        <v>72</v>
      </c>
      <c r="AE4091">
        <v>2021</v>
      </c>
      <c r="AF4091">
        <v>2021</v>
      </c>
      <c r="AU4091"/>
    </row>
    <row r="4092" spans="1:47" x14ac:dyDescent="0.35">
      <c r="A4092" t="s">
        <v>193</v>
      </c>
      <c r="B4092" t="s">
        <v>29</v>
      </c>
      <c r="C4092" t="s">
        <v>149</v>
      </c>
      <c r="D4092" t="s">
        <v>159</v>
      </c>
      <c r="E4092" t="s">
        <v>162</v>
      </c>
      <c r="G4092" t="s">
        <v>1</v>
      </c>
      <c r="K4092" t="s">
        <v>185</v>
      </c>
      <c r="L4092" t="s">
        <v>122</v>
      </c>
      <c r="M4092" s="14">
        <v>44439</v>
      </c>
      <c r="N4092" s="14">
        <v>44439</v>
      </c>
      <c r="O4092">
        <v>6500</v>
      </c>
      <c r="P4092">
        <v>3407.14</v>
      </c>
      <c r="R4092">
        <v>2110700000</v>
      </c>
      <c r="S4092">
        <v>162800000</v>
      </c>
      <c r="V4092" t="s">
        <v>193</v>
      </c>
      <c r="W4092" t="s">
        <v>204</v>
      </c>
      <c r="X4092" t="s">
        <v>161</v>
      </c>
      <c r="Y4092">
        <v>8</v>
      </c>
      <c r="Z4092">
        <v>8</v>
      </c>
      <c r="AA4092">
        <v>2021</v>
      </c>
      <c r="AB4092">
        <v>3407.14</v>
      </c>
      <c r="AC4092" t="s">
        <v>13</v>
      </c>
      <c r="AD4092" t="s">
        <v>72</v>
      </c>
      <c r="AE4092">
        <v>2021</v>
      </c>
      <c r="AF4092">
        <v>2021</v>
      </c>
      <c r="AU4092"/>
    </row>
    <row r="4093" spans="1:47" x14ac:dyDescent="0.35">
      <c r="A4093" t="s">
        <v>193</v>
      </c>
      <c r="B4093" t="s">
        <v>29</v>
      </c>
      <c r="C4093" t="s">
        <v>149</v>
      </c>
      <c r="D4093" t="s">
        <v>159</v>
      </c>
      <c r="E4093" t="s">
        <v>162</v>
      </c>
      <c r="G4093" t="s">
        <v>1</v>
      </c>
      <c r="K4093" t="s">
        <v>185</v>
      </c>
      <c r="L4093" t="s">
        <v>122</v>
      </c>
      <c r="M4093" s="14">
        <v>44439</v>
      </c>
      <c r="N4093" s="14">
        <v>44439</v>
      </c>
      <c r="O4093">
        <v>0</v>
      </c>
      <c r="P4093">
        <v>238.1</v>
      </c>
      <c r="R4093">
        <v>2110700000</v>
      </c>
      <c r="S4093">
        <v>161020000</v>
      </c>
      <c r="V4093" t="s">
        <v>193</v>
      </c>
      <c r="W4093" t="s">
        <v>194</v>
      </c>
      <c r="X4093" t="s">
        <v>161</v>
      </c>
      <c r="Y4093">
        <v>8</v>
      </c>
      <c r="Z4093">
        <v>8</v>
      </c>
      <c r="AA4093">
        <v>2021</v>
      </c>
      <c r="AB4093">
        <v>238.1</v>
      </c>
      <c r="AC4093" t="s">
        <v>13</v>
      </c>
      <c r="AD4093" t="s">
        <v>72</v>
      </c>
      <c r="AE4093">
        <v>2021</v>
      </c>
      <c r="AF4093">
        <v>2021</v>
      </c>
      <c r="AU4093"/>
    </row>
    <row r="4094" spans="1:47" x14ac:dyDescent="0.35">
      <c r="A4094" t="s">
        <v>238</v>
      </c>
      <c r="B4094" t="s">
        <v>53</v>
      </c>
      <c r="C4094" t="s">
        <v>149</v>
      </c>
      <c r="D4094" t="s">
        <v>150</v>
      </c>
      <c r="E4094" t="s">
        <v>121</v>
      </c>
      <c r="G4094" t="s">
        <v>1</v>
      </c>
      <c r="H4094" t="s">
        <v>206</v>
      </c>
      <c r="K4094" t="s">
        <v>185</v>
      </c>
      <c r="L4094" t="s">
        <v>122</v>
      </c>
      <c r="M4094" s="14">
        <v>44439</v>
      </c>
      <c r="N4094" s="14">
        <v>44439</v>
      </c>
      <c r="O4094">
        <v>-800000</v>
      </c>
      <c r="P4094">
        <v>-7619.05</v>
      </c>
      <c r="R4094">
        <v>2221517040</v>
      </c>
      <c r="S4094">
        <v>161007000</v>
      </c>
      <c r="V4094" t="s">
        <v>238</v>
      </c>
      <c r="W4094" t="s">
        <v>243</v>
      </c>
      <c r="X4094" t="s">
        <v>119</v>
      </c>
      <c r="Y4094">
        <v>8</v>
      </c>
      <c r="Z4094">
        <v>8</v>
      </c>
      <c r="AA4094">
        <v>2021</v>
      </c>
      <c r="AB4094">
        <v>7619.05</v>
      </c>
      <c r="AC4094" t="s">
        <v>13</v>
      </c>
      <c r="AD4094" t="s">
        <v>13</v>
      </c>
      <c r="AE4094">
        <v>2021</v>
      </c>
      <c r="AF4094">
        <v>2021</v>
      </c>
      <c r="AU4094"/>
    </row>
    <row r="4095" spans="1:47" x14ac:dyDescent="0.35">
      <c r="A4095" t="s">
        <v>138</v>
      </c>
      <c r="B4095" t="s">
        <v>27</v>
      </c>
      <c r="C4095" t="s">
        <v>149</v>
      </c>
      <c r="D4095" t="s">
        <v>150</v>
      </c>
      <c r="E4095" t="s">
        <v>121</v>
      </c>
      <c r="G4095" t="s">
        <v>1</v>
      </c>
      <c r="H4095" t="s">
        <v>206</v>
      </c>
      <c r="K4095" t="s">
        <v>185</v>
      </c>
      <c r="L4095" t="s">
        <v>122</v>
      </c>
      <c r="M4095" s="14">
        <v>44439</v>
      </c>
      <c r="N4095" s="14">
        <v>44439</v>
      </c>
      <c r="O4095">
        <v>0</v>
      </c>
      <c r="P4095">
        <v>-735.82</v>
      </c>
      <c r="R4095">
        <v>2220200000</v>
      </c>
      <c r="S4095">
        <v>161002000</v>
      </c>
      <c r="V4095" t="s">
        <v>138</v>
      </c>
      <c r="W4095" t="s">
        <v>202</v>
      </c>
      <c r="X4095" t="s">
        <v>139</v>
      </c>
      <c r="Y4095">
        <v>8</v>
      </c>
      <c r="Z4095">
        <v>8</v>
      </c>
      <c r="AA4095">
        <v>2021</v>
      </c>
      <c r="AB4095">
        <v>735.82</v>
      </c>
      <c r="AC4095" t="s">
        <v>13</v>
      </c>
      <c r="AD4095" t="s">
        <v>13</v>
      </c>
      <c r="AE4095">
        <v>2021</v>
      </c>
      <c r="AF4095">
        <v>2021</v>
      </c>
      <c r="AU4095"/>
    </row>
    <row r="4096" spans="1:47" x14ac:dyDescent="0.35">
      <c r="A4096" t="s">
        <v>130</v>
      </c>
      <c r="C4096" t="s">
        <v>149</v>
      </c>
      <c r="D4096" t="s">
        <v>150</v>
      </c>
      <c r="E4096" t="s">
        <v>121</v>
      </c>
      <c r="J4096" t="s">
        <v>5</v>
      </c>
      <c r="K4096" t="s">
        <v>185</v>
      </c>
      <c r="L4096" t="s">
        <v>122</v>
      </c>
      <c r="M4096" s="14">
        <v>44409</v>
      </c>
      <c r="N4096" s="14">
        <v>44439</v>
      </c>
      <c r="P4096">
        <v>19047619.050000001</v>
      </c>
      <c r="X4096" t="s">
        <v>119</v>
      </c>
      <c r="Y4096">
        <v>8</v>
      </c>
      <c r="Z4096">
        <v>8</v>
      </c>
      <c r="AA4096">
        <v>2021</v>
      </c>
      <c r="AB4096">
        <v>0</v>
      </c>
      <c r="AC4096" t="s">
        <v>8</v>
      </c>
      <c r="AD4096" t="s">
        <v>8</v>
      </c>
      <c r="AE4096">
        <v>2021</v>
      </c>
      <c r="AF4096">
        <v>2021</v>
      </c>
      <c r="AU4096"/>
    </row>
    <row r="4097" spans="1:47" x14ac:dyDescent="0.35">
      <c r="A4097" t="s">
        <v>172</v>
      </c>
      <c r="C4097" t="s">
        <v>149</v>
      </c>
      <c r="D4097" t="s">
        <v>150</v>
      </c>
      <c r="E4097" t="s">
        <v>121</v>
      </c>
      <c r="J4097" t="s">
        <v>6</v>
      </c>
      <c r="K4097" t="s">
        <v>185</v>
      </c>
      <c r="L4097" t="s">
        <v>122</v>
      </c>
      <c r="M4097" s="14">
        <v>44421</v>
      </c>
      <c r="N4097" s="14">
        <v>44439</v>
      </c>
      <c r="P4097">
        <v>12832148.960000001</v>
      </c>
      <c r="X4097" t="s">
        <v>135</v>
      </c>
      <c r="Y4097">
        <v>8</v>
      </c>
      <c r="Z4097">
        <v>8</v>
      </c>
      <c r="AA4097">
        <v>2021</v>
      </c>
      <c r="AB4097">
        <v>0</v>
      </c>
      <c r="AC4097" t="s">
        <v>8</v>
      </c>
      <c r="AD4097" t="s">
        <v>8</v>
      </c>
      <c r="AE4097">
        <v>2021</v>
      </c>
      <c r="AF4097">
        <v>2021</v>
      </c>
      <c r="AU4097"/>
    </row>
    <row r="4098" spans="1:47" x14ac:dyDescent="0.35">
      <c r="A4098" t="s">
        <v>148</v>
      </c>
      <c r="C4098" t="s">
        <v>180</v>
      </c>
      <c r="D4098" t="s">
        <v>150</v>
      </c>
      <c r="E4098" t="s">
        <v>162</v>
      </c>
      <c r="L4098" t="s">
        <v>122</v>
      </c>
      <c r="M4098" s="14">
        <v>44439</v>
      </c>
      <c r="N4098" s="14">
        <v>44439</v>
      </c>
      <c r="P4098">
        <v>58450194.43</v>
      </c>
      <c r="X4098" t="s">
        <v>152</v>
      </c>
      <c r="Y4098">
        <v>8</v>
      </c>
      <c r="Z4098">
        <v>8</v>
      </c>
      <c r="AA4098">
        <v>2021</v>
      </c>
      <c r="AB4098">
        <v>0</v>
      </c>
      <c r="AC4098" t="s">
        <v>8</v>
      </c>
      <c r="AD4098" t="s">
        <v>8</v>
      </c>
      <c r="AE4098">
        <v>2021</v>
      </c>
      <c r="AF4098">
        <v>2021</v>
      </c>
      <c r="AU4098"/>
    </row>
    <row r="4099" spans="1:47" x14ac:dyDescent="0.35">
      <c r="A4099" t="s">
        <v>153</v>
      </c>
      <c r="C4099" t="s">
        <v>149</v>
      </c>
      <c r="D4099" t="s">
        <v>150</v>
      </c>
      <c r="E4099" t="s">
        <v>121</v>
      </c>
      <c r="J4099" t="s">
        <v>6</v>
      </c>
      <c r="K4099" t="s">
        <v>185</v>
      </c>
      <c r="L4099" t="s">
        <v>122</v>
      </c>
      <c r="M4099" s="14">
        <v>44421</v>
      </c>
      <c r="N4099" s="14">
        <v>44439</v>
      </c>
      <c r="P4099">
        <v>411.95</v>
      </c>
      <c r="X4099" t="s">
        <v>154</v>
      </c>
      <c r="Y4099">
        <v>8</v>
      </c>
      <c r="Z4099">
        <v>8</v>
      </c>
      <c r="AA4099">
        <v>2021</v>
      </c>
      <c r="AB4099">
        <v>0</v>
      </c>
      <c r="AC4099" t="s">
        <v>8</v>
      </c>
      <c r="AD4099" t="s">
        <v>8</v>
      </c>
      <c r="AE4099">
        <v>2021</v>
      </c>
      <c r="AF4099">
        <v>2021</v>
      </c>
      <c r="AU4099"/>
    </row>
    <row r="4100" spans="1:47" x14ac:dyDescent="0.35">
      <c r="A4100" t="s">
        <v>148</v>
      </c>
      <c r="C4100" t="s">
        <v>149</v>
      </c>
      <c r="D4100" t="s">
        <v>150</v>
      </c>
      <c r="E4100" t="s">
        <v>121</v>
      </c>
      <c r="J4100" t="s">
        <v>5</v>
      </c>
      <c r="K4100" t="s">
        <v>185</v>
      </c>
      <c r="L4100" t="s">
        <v>122</v>
      </c>
      <c r="M4100" s="14">
        <v>44409</v>
      </c>
      <c r="N4100" s="14">
        <v>44439</v>
      </c>
      <c r="P4100">
        <v>478599</v>
      </c>
      <c r="X4100" t="s">
        <v>152</v>
      </c>
      <c r="Y4100">
        <v>8</v>
      </c>
      <c r="Z4100">
        <v>8</v>
      </c>
      <c r="AA4100">
        <v>2021</v>
      </c>
      <c r="AB4100">
        <v>0</v>
      </c>
      <c r="AC4100" t="s">
        <v>8</v>
      </c>
      <c r="AD4100" t="s">
        <v>8</v>
      </c>
      <c r="AE4100">
        <v>2021</v>
      </c>
      <c r="AF4100">
        <v>2021</v>
      </c>
      <c r="AU4100"/>
    </row>
    <row r="4101" spans="1:47" x14ac:dyDescent="0.35">
      <c r="A4101" t="s">
        <v>163</v>
      </c>
      <c r="C4101" t="s">
        <v>149</v>
      </c>
      <c r="D4101" t="s">
        <v>150</v>
      </c>
      <c r="E4101" t="s">
        <v>121</v>
      </c>
      <c r="J4101" t="s">
        <v>6</v>
      </c>
      <c r="K4101" t="s">
        <v>185</v>
      </c>
      <c r="L4101" t="s">
        <v>122</v>
      </c>
      <c r="M4101" s="14">
        <v>44421</v>
      </c>
      <c r="N4101" s="14">
        <v>44439</v>
      </c>
      <c r="P4101">
        <v>6254187.4299999997</v>
      </c>
      <c r="X4101" t="s">
        <v>164</v>
      </c>
      <c r="Y4101">
        <v>8</v>
      </c>
      <c r="Z4101">
        <v>8</v>
      </c>
      <c r="AA4101">
        <v>2021</v>
      </c>
      <c r="AB4101">
        <v>0</v>
      </c>
      <c r="AC4101" t="s">
        <v>8</v>
      </c>
      <c r="AD4101" t="s">
        <v>8</v>
      </c>
      <c r="AE4101">
        <v>2021</v>
      </c>
      <c r="AF4101">
        <v>2021</v>
      </c>
      <c r="AU4101"/>
    </row>
    <row r="4102" spans="1:47" x14ac:dyDescent="0.35">
      <c r="A4102" t="s">
        <v>172</v>
      </c>
      <c r="C4102" t="s">
        <v>149</v>
      </c>
      <c r="D4102" t="s">
        <v>150</v>
      </c>
      <c r="E4102" t="s">
        <v>162</v>
      </c>
      <c r="K4102" t="s">
        <v>185</v>
      </c>
      <c r="L4102" t="s">
        <v>122</v>
      </c>
      <c r="M4102" s="14">
        <v>44439</v>
      </c>
      <c r="N4102" s="14">
        <v>44439</v>
      </c>
      <c r="P4102">
        <v>38612966.390000001</v>
      </c>
      <c r="X4102" t="s">
        <v>135</v>
      </c>
      <c r="Y4102">
        <v>8</v>
      </c>
      <c r="Z4102">
        <v>8</v>
      </c>
      <c r="AA4102">
        <v>2021</v>
      </c>
      <c r="AB4102">
        <v>0</v>
      </c>
      <c r="AC4102" t="s">
        <v>8</v>
      </c>
      <c r="AD4102" t="s">
        <v>8</v>
      </c>
      <c r="AE4102">
        <v>2021</v>
      </c>
      <c r="AF4102">
        <v>2021</v>
      </c>
      <c r="AU4102"/>
    </row>
    <row r="4103" spans="1:47" x14ac:dyDescent="0.35">
      <c r="A4103" t="s">
        <v>160</v>
      </c>
      <c r="B4103" t="s">
        <v>35</v>
      </c>
      <c r="C4103" t="s">
        <v>252</v>
      </c>
      <c r="D4103" t="s">
        <v>159</v>
      </c>
      <c r="E4103" t="s">
        <v>162</v>
      </c>
      <c r="G4103" t="s">
        <v>1</v>
      </c>
      <c r="K4103" t="s">
        <v>72</v>
      </c>
      <c r="L4103" t="s">
        <v>122</v>
      </c>
      <c r="M4103" s="14">
        <v>44439</v>
      </c>
      <c r="N4103" s="14">
        <v>44439</v>
      </c>
      <c r="O4103">
        <v>798534.4</v>
      </c>
      <c r="P4103">
        <v>0</v>
      </c>
      <c r="R4103">
        <v>2110672000</v>
      </c>
      <c r="S4103">
        <v>161020000</v>
      </c>
      <c r="V4103" t="s">
        <v>160</v>
      </c>
      <c r="W4103" t="s">
        <v>194</v>
      </c>
      <c r="X4103" t="s">
        <v>161</v>
      </c>
      <c r="Y4103">
        <v>8</v>
      </c>
      <c r="Z4103">
        <v>8</v>
      </c>
      <c r="AA4103">
        <v>2021</v>
      </c>
      <c r="AB4103">
        <v>0</v>
      </c>
      <c r="AC4103" t="s">
        <v>13</v>
      </c>
      <c r="AD4103" t="s">
        <v>72</v>
      </c>
      <c r="AE4103">
        <v>2021</v>
      </c>
      <c r="AF4103">
        <v>2021</v>
      </c>
      <c r="AU4103"/>
    </row>
    <row r="4104" spans="1:47" x14ac:dyDescent="0.35">
      <c r="A4104" t="s">
        <v>160</v>
      </c>
      <c r="B4104" t="s">
        <v>35</v>
      </c>
      <c r="C4104" t="s">
        <v>149</v>
      </c>
      <c r="D4104" t="s">
        <v>159</v>
      </c>
      <c r="E4104" t="s">
        <v>162</v>
      </c>
      <c r="G4104" t="s">
        <v>1</v>
      </c>
      <c r="K4104" t="s">
        <v>185</v>
      </c>
      <c r="L4104" t="s">
        <v>122</v>
      </c>
      <c r="M4104" s="14">
        <v>44439</v>
      </c>
      <c r="N4104" s="14">
        <v>44439</v>
      </c>
      <c r="O4104">
        <v>876540.66</v>
      </c>
      <c r="P4104">
        <v>20870.02</v>
      </c>
      <c r="R4104">
        <v>2110672000</v>
      </c>
      <c r="S4104">
        <v>161020000</v>
      </c>
      <c r="V4104" t="s">
        <v>160</v>
      </c>
      <c r="W4104" t="s">
        <v>194</v>
      </c>
      <c r="X4104" t="s">
        <v>161</v>
      </c>
      <c r="Y4104">
        <v>8</v>
      </c>
      <c r="Z4104">
        <v>8</v>
      </c>
      <c r="AA4104">
        <v>2021</v>
      </c>
      <c r="AB4104">
        <v>20870.02</v>
      </c>
      <c r="AC4104" t="s">
        <v>13</v>
      </c>
      <c r="AD4104" t="s">
        <v>72</v>
      </c>
      <c r="AE4104">
        <v>2021</v>
      </c>
      <c r="AF4104">
        <v>2021</v>
      </c>
      <c r="AU4104"/>
    </row>
    <row r="4105" spans="1:47" x14ac:dyDescent="0.35">
      <c r="A4105" t="s">
        <v>160</v>
      </c>
      <c r="B4105" t="s">
        <v>26</v>
      </c>
      <c r="C4105" t="s">
        <v>252</v>
      </c>
      <c r="D4105" t="s">
        <v>159</v>
      </c>
      <c r="E4105" t="s">
        <v>162</v>
      </c>
      <c r="G4105" t="s">
        <v>1</v>
      </c>
      <c r="K4105" t="s">
        <v>72</v>
      </c>
      <c r="L4105" t="s">
        <v>122</v>
      </c>
      <c r="M4105" s="14">
        <v>44439</v>
      </c>
      <c r="N4105" s="14">
        <v>44439</v>
      </c>
      <c r="O4105">
        <v>3487288.8</v>
      </c>
      <c r="P4105">
        <v>0</v>
      </c>
      <c r="R4105">
        <v>2110672000</v>
      </c>
      <c r="S4105">
        <v>162700000</v>
      </c>
      <c r="V4105" t="s">
        <v>160</v>
      </c>
      <c r="W4105" t="s">
        <v>200</v>
      </c>
      <c r="X4105" t="s">
        <v>161</v>
      </c>
      <c r="Y4105">
        <v>8</v>
      </c>
      <c r="Z4105">
        <v>8</v>
      </c>
      <c r="AA4105">
        <v>2021</v>
      </c>
      <c r="AB4105">
        <v>0</v>
      </c>
      <c r="AC4105" t="s">
        <v>13</v>
      </c>
      <c r="AD4105" t="s">
        <v>72</v>
      </c>
      <c r="AE4105">
        <v>2021</v>
      </c>
      <c r="AF4105">
        <v>2021</v>
      </c>
      <c r="AU4105"/>
    </row>
    <row r="4106" spans="1:47" x14ac:dyDescent="0.35">
      <c r="A4106" t="s">
        <v>143</v>
      </c>
      <c r="B4106" t="s">
        <v>48</v>
      </c>
      <c r="C4106" t="s">
        <v>149</v>
      </c>
      <c r="D4106" t="s">
        <v>159</v>
      </c>
      <c r="E4106" t="s">
        <v>121</v>
      </c>
      <c r="G4106" t="s">
        <v>1</v>
      </c>
      <c r="K4106" t="s">
        <v>185</v>
      </c>
      <c r="L4106" t="s">
        <v>122</v>
      </c>
      <c r="M4106" s="14">
        <v>44439</v>
      </c>
      <c r="N4106" s="14">
        <v>44439</v>
      </c>
      <c r="O4106">
        <v>0</v>
      </c>
      <c r="P4106">
        <v>606428.56999999995</v>
      </c>
      <c r="R4106">
        <v>2220510000</v>
      </c>
      <c r="S4106">
        <v>161020000</v>
      </c>
      <c r="V4106" t="s">
        <v>143</v>
      </c>
      <c r="W4106" t="s">
        <v>194</v>
      </c>
      <c r="X4106" t="s">
        <v>144</v>
      </c>
      <c r="Y4106">
        <v>8</v>
      </c>
      <c r="Z4106">
        <v>8</v>
      </c>
      <c r="AA4106">
        <v>2021</v>
      </c>
      <c r="AB4106">
        <v>606428.56999999995</v>
      </c>
      <c r="AC4106" t="s">
        <v>13</v>
      </c>
      <c r="AD4106" t="s">
        <v>72</v>
      </c>
      <c r="AE4106">
        <v>2021</v>
      </c>
      <c r="AF4106">
        <v>2021</v>
      </c>
      <c r="AU4106"/>
    </row>
    <row r="4107" spans="1:47" x14ac:dyDescent="0.35">
      <c r="A4107" t="s">
        <v>160</v>
      </c>
      <c r="B4107" t="s">
        <v>25</v>
      </c>
      <c r="C4107" t="s">
        <v>149</v>
      </c>
      <c r="D4107" t="s">
        <v>159</v>
      </c>
      <c r="E4107" t="s">
        <v>162</v>
      </c>
      <c r="G4107" t="s">
        <v>1</v>
      </c>
      <c r="K4107" t="s">
        <v>185</v>
      </c>
      <c r="L4107" t="s">
        <v>122</v>
      </c>
      <c r="M4107" s="14">
        <v>44440</v>
      </c>
      <c r="N4107" s="14">
        <v>44440</v>
      </c>
      <c r="O4107">
        <v>5000</v>
      </c>
      <c r="P4107">
        <v>92.31</v>
      </c>
      <c r="R4107">
        <v>2110672000</v>
      </c>
      <c r="S4107">
        <v>161600000</v>
      </c>
      <c r="V4107" t="s">
        <v>160</v>
      </c>
      <c r="W4107" t="s">
        <v>198</v>
      </c>
      <c r="X4107" t="s">
        <v>161</v>
      </c>
      <c r="Y4107">
        <v>9</v>
      </c>
      <c r="Z4107">
        <v>9</v>
      </c>
      <c r="AA4107">
        <v>2021</v>
      </c>
      <c r="AB4107">
        <v>92.31</v>
      </c>
      <c r="AC4107" t="s">
        <v>18</v>
      </c>
      <c r="AD4107" t="s">
        <v>72</v>
      </c>
      <c r="AE4107">
        <v>2021</v>
      </c>
      <c r="AF4107">
        <v>2021</v>
      </c>
      <c r="AU4107"/>
    </row>
    <row r="4108" spans="1:47" x14ac:dyDescent="0.35">
      <c r="A4108" t="s">
        <v>138</v>
      </c>
      <c r="B4108" t="s">
        <v>41</v>
      </c>
      <c r="C4108" t="s">
        <v>149</v>
      </c>
      <c r="D4108" t="s">
        <v>150</v>
      </c>
      <c r="E4108" t="s">
        <v>121</v>
      </c>
      <c r="G4108" t="s">
        <v>1</v>
      </c>
      <c r="H4108" t="s">
        <v>206</v>
      </c>
      <c r="K4108" t="s">
        <v>185</v>
      </c>
      <c r="L4108" t="s">
        <v>122</v>
      </c>
      <c r="M4108" s="14">
        <v>44440</v>
      </c>
      <c r="N4108" s="14">
        <v>44440</v>
      </c>
      <c r="O4108">
        <v>-758806.83</v>
      </c>
      <c r="P4108">
        <v>-18066.830000000002</v>
      </c>
      <c r="R4108">
        <v>2220200000</v>
      </c>
      <c r="S4108">
        <v>161001000</v>
      </c>
      <c r="V4108" t="s">
        <v>138</v>
      </c>
      <c r="W4108" t="s">
        <v>195</v>
      </c>
      <c r="X4108" t="s">
        <v>139</v>
      </c>
      <c r="Y4108">
        <v>9</v>
      </c>
      <c r="Z4108">
        <v>9</v>
      </c>
      <c r="AA4108">
        <v>2021</v>
      </c>
      <c r="AB4108">
        <v>18066.830000000002</v>
      </c>
      <c r="AC4108" t="s">
        <v>18</v>
      </c>
      <c r="AD4108" t="s">
        <v>13</v>
      </c>
      <c r="AE4108">
        <v>2021</v>
      </c>
      <c r="AF4108">
        <v>2021</v>
      </c>
      <c r="AU4108"/>
    </row>
    <row r="4109" spans="1:47" x14ac:dyDescent="0.35">
      <c r="A4109" t="s">
        <v>193</v>
      </c>
      <c r="B4109" t="s">
        <v>29</v>
      </c>
      <c r="C4109" t="s">
        <v>149</v>
      </c>
      <c r="D4109" t="s">
        <v>159</v>
      </c>
      <c r="E4109" t="s">
        <v>162</v>
      </c>
      <c r="G4109" t="s">
        <v>1</v>
      </c>
      <c r="K4109" t="s">
        <v>185</v>
      </c>
      <c r="L4109" t="s">
        <v>122</v>
      </c>
      <c r="M4109" s="14">
        <v>44440</v>
      </c>
      <c r="N4109" s="14">
        <v>44440</v>
      </c>
      <c r="O4109">
        <v>0</v>
      </c>
      <c r="P4109">
        <v>119.05</v>
      </c>
      <c r="R4109">
        <v>2110700000</v>
      </c>
      <c r="S4109">
        <v>161900000</v>
      </c>
      <c r="V4109" t="s">
        <v>193</v>
      </c>
      <c r="W4109" t="s">
        <v>199</v>
      </c>
      <c r="X4109" t="s">
        <v>161</v>
      </c>
      <c r="Y4109">
        <v>9</v>
      </c>
      <c r="Z4109">
        <v>9</v>
      </c>
      <c r="AA4109">
        <v>2021</v>
      </c>
      <c r="AB4109">
        <v>119.05</v>
      </c>
      <c r="AC4109" t="s">
        <v>18</v>
      </c>
      <c r="AD4109" t="s">
        <v>72</v>
      </c>
      <c r="AE4109">
        <v>2021</v>
      </c>
      <c r="AF4109">
        <v>2021</v>
      </c>
      <c r="AU4109"/>
    </row>
    <row r="4110" spans="1:47" x14ac:dyDescent="0.35">
      <c r="A4110" t="s">
        <v>138</v>
      </c>
      <c r="B4110" t="s">
        <v>46</v>
      </c>
      <c r="C4110" t="s">
        <v>149</v>
      </c>
      <c r="D4110" t="s">
        <v>150</v>
      </c>
      <c r="E4110" t="s">
        <v>121</v>
      </c>
      <c r="G4110" t="s">
        <v>1</v>
      </c>
      <c r="H4110" t="s">
        <v>206</v>
      </c>
      <c r="K4110" t="s">
        <v>185</v>
      </c>
      <c r="L4110" t="s">
        <v>122</v>
      </c>
      <c r="M4110" s="14">
        <v>44440</v>
      </c>
      <c r="N4110" s="14">
        <v>44440</v>
      </c>
      <c r="O4110">
        <v>-771375</v>
      </c>
      <c r="P4110">
        <v>-18366.07</v>
      </c>
      <c r="R4110">
        <v>2220200000</v>
      </c>
      <c r="S4110">
        <v>161001000</v>
      </c>
      <c r="V4110" t="s">
        <v>138</v>
      </c>
      <c r="W4110" t="s">
        <v>195</v>
      </c>
      <c r="X4110" t="s">
        <v>139</v>
      </c>
      <c r="Y4110">
        <v>9</v>
      </c>
      <c r="Z4110">
        <v>9</v>
      </c>
      <c r="AA4110">
        <v>2021</v>
      </c>
      <c r="AB4110">
        <v>18366.07</v>
      </c>
      <c r="AC4110" t="s">
        <v>18</v>
      </c>
      <c r="AD4110" t="s">
        <v>13</v>
      </c>
      <c r="AE4110">
        <v>2021</v>
      </c>
      <c r="AF4110">
        <v>2021</v>
      </c>
      <c r="AU4110"/>
    </row>
    <row r="4111" spans="1:47" x14ac:dyDescent="0.35">
      <c r="A4111" t="s">
        <v>193</v>
      </c>
      <c r="B4111" t="s">
        <v>29</v>
      </c>
      <c r="C4111" t="s">
        <v>149</v>
      </c>
      <c r="D4111" t="s">
        <v>159</v>
      </c>
      <c r="E4111" t="s">
        <v>162</v>
      </c>
      <c r="G4111" t="s">
        <v>1</v>
      </c>
      <c r="K4111" t="s">
        <v>185</v>
      </c>
      <c r="L4111" t="s">
        <v>122</v>
      </c>
      <c r="M4111" s="14">
        <v>44440</v>
      </c>
      <c r="N4111" s="14">
        <v>44440</v>
      </c>
      <c r="O4111">
        <v>0</v>
      </c>
      <c r="P4111">
        <v>95.24</v>
      </c>
      <c r="R4111">
        <v>2110700000</v>
      </c>
      <c r="S4111">
        <v>161800000</v>
      </c>
      <c r="V4111" t="s">
        <v>193</v>
      </c>
      <c r="W4111" t="s">
        <v>197</v>
      </c>
      <c r="X4111" t="s">
        <v>161</v>
      </c>
      <c r="Y4111">
        <v>9</v>
      </c>
      <c r="Z4111">
        <v>9</v>
      </c>
      <c r="AA4111">
        <v>2021</v>
      </c>
      <c r="AB4111">
        <v>95.24</v>
      </c>
      <c r="AC4111" t="s">
        <v>18</v>
      </c>
      <c r="AD4111" t="s">
        <v>72</v>
      </c>
      <c r="AE4111">
        <v>2021</v>
      </c>
      <c r="AF4111">
        <v>2021</v>
      </c>
      <c r="AU4111"/>
    </row>
    <row r="4112" spans="1:47" x14ac:dyDescent="0.35">
      <c r="A4112" t="s">
        <v>188</v>
      </c>
      <c r="B4112" t="s">
        <v>31</v>
      </c>
      <c r="C4112" t="s">
        <v>149</v>
      </c>
      <c r="D4112" t="s">
        <v>159</v>
      </c>
      <c r="E4112" t="s">
        <v>162</v>
      </c>
      <c r="G4112" t="s">
        <v>1</v>
      </c>
      <c r="K4112" t="s">
        <v>185</v>
      </c>
      <c r="L4112" t="s">
        <v>122</v>
      </c>
      <c r="M4112" s="14">
        <v>44440</v>
      </c>
      <c r="N4112" s="14">
        <v>44440</v>
      </c>
      <c r="O4112">
        <v>0</v>
      </c>
      <c r="P4112">
        <v>113.98</v>
      </c>
      <c r="R4112">
        <v>2111070000</v>
      </c>
      <c r="S4112">
        <v>161300000</v>
      </c>
      <c r="V4112" t="s">
        <v>188</v>
      </c>
      <c r="W4112" t="s">
        <v>192</v>
      </c>
      <c r="X4112" t="s">
        <v>190</v>
      </c>
      <c r="Y4112">
        <v>9</v>
      </c>
      <c r="Z4112">
        <v>9</v>
      </c>
      <c r="AA4112">
        <v>2021</v>
      </c>
      <c r="AB4112">
        <v>113.98</v>
      </c>
      <c r="AC4112" t="s">
        <v>18</v>
      </c>
      <c r="AD4112" t="s">
        <v>72</v>
      </c>
      <c r="AE4112">
        <v>2021</v>
      </c>
      <c r="AF4112">
        <v>2021</v>
      </c>
      <c r="AU4112"/>
    </row>
    <row r="4113" spans="1:47" x14ac:dyDescent="0.35">
      <c r="A4113" t="s">
        <v>160</v>
      </c>
      <c r="B4113" t="s">
        <v>25</v>
      </c>
      <c r="C4113" t="s">
        <v>149</v>
      </c>
      <c r="D4113" t="s">
        <v>159</v>
      </c>
      <c r="E4113" t="s">
        <v>162</v>
      </c>
      <c r="G4113" t="s">
        <v>1</v>
      </c>
      <c r="K4113" t="s">
        <v>185</v>
      </c>
      <c r="L4113" t="s">
        <v>122</v>
      </c>
      <c r="M4113" s="14">
        <v>44440</v>
      </c>
      <c r="N4113" s="14">
        <v>44440</v>
      </c>
      <c r="O4113">
        <v>6500</v>
      </c>
      <c r="P4113">
        <v>154.16999999999999</v>
      </c>
      <c r="R4113">
        <v>2110672000</v>
      </c>
      <c r="S4113">
        <v>161300000</v>
      </c>
      <c r="V4113" t="s">
        <v>160</v>
      </c>
      <c r="W4113" t="s">
        <v>192</v>
      </c>
      <c r="X4113" t="s">
        <v>161</v>
      </c>
      <c r="Y4113">
        <v>9</v>
      </c>
      <c r="Z4113">
        <v>9</v>
      </c>
      <c r="AA4113">
        <v>2021</v>
      </c>
      <c r="AB4113">
        <v>154.16999999999999</v>
      </c>
      <c r="AC4113" t="s">
        <v>18</v>
      </c>
      <c r="AD4113" t="s">
        <v>72</v>
      </c>
      <c r="AE4113">
        <v>2021</v>
      </c>
      <c r="AF4113">
        <v>2021</v>
      </c>
      <c r="AU4113"/>
    </row>
    <row r="4114" spans="1:47" x14ac:dyDescent="0.35">
      <c r="A4114" t="s">
        <v>193</v>
      </c>
      <c r="B4114" t="s">
        <v>29</v>
      </c>
      <c r="C4114" t="s">
        <v>149</v>
      </c>
      <c r="D4114" t="s">
        <v>159</v>
      </c>
      <c r="E4114" t="s">
        <v>162</v>
      </c>
      <c r="G4114" t="s">
        <v>1</v>
      </c>
      <c r="K4114" t="s">
        <v>185</v>
      </c>
      <c r="L4114" t="s">
        <v>122</v>
      </c>
      <c r="M4114" s="14">
        <v>44440</v>
      </c>
      <c r="N4114" s="14">
        <v>44440</v>
      </c>
      <c r="O4114">
        <v>0</v>
      </c>
      <c r="P4114">
        <v>59.52</v>
      </c>
      <c r="R4114">
        <v>2110700000</v>
      </c>
      <c r="S4114">
        <v>162300000</v>
      </c>
      <c r="V4114" t="s">
        <v>193</v>
      </c>
      <c r="W4114" t="s">
        <v>209</v>
      </c>
      <c r="X4114" t="s">
        <v>161</v>
      </c>
      <c r="Y4114">
        <v>9</v>
      </c>
      <c r="Z4114">
        <v>9</v>
      </c>
      <c r="AA4114">
        <v>2021</v>
      </c>
      <c r="AB4114">
        <v>59.52</v>
      </c>
      <c r="AC4114" t="s">
        <v>18</v>
      </c>
      <c r="AD4114" t="s">
        <v>72</v>
      </c>
      <c r="AE4114">
        <v>2021</v>
      </c>
      <c r="AF4114">
        <v>2021</v>
      </c>
      <c r="AU4114"/>
    </row>
    <row r="4115" spans="1:47" x14ac:dyDescent="0.35">
      <c r="A4115" t="s">
        <v>193</v>
      </c>
      <c r="B4115" t="s">
        <v>29</v>
      </c>
      <c r="C4115" t="s">
        <v>149</v>
      </c>
      <c r="D4115" t="s">
        <v>159</v>
      </c>
      <c r="E4115" t="s">
        <v>162</v>
      </c>
      <c r="G4115" t="s">
        <v>1</v>
      </c>
      <c r="K4115" t="s">
        <v>185</v>
      </c>
      <c r="L4115" t="s">
        <v>122</v>
      </c>
      <c r="M4115" s="14">
        <v>44440</v>
      </c>
      <c r="N4115" s="14">
        <v>44440</v>
      </c>
      <c r="O4115">
        <v>0</v>
      </c>
      <c r="P4115">
        <v>95.24</v>
      </c>
      <c r="R4115">
        <v>2110700000</v>
      </c>
      <c r="S4115">
        <v>161800000</v>
      </c>
      <c r="V4115" t="s">
        <v>193</v>
      </c>
      <c r="W4115" t="s">
        <v>197</v>
      </c>
      <c r="X4115" t="s">
        <v>161</v>
      </c>
      <c r="Y4115">
        <v>9</v>
      </c>
      <c r="Z4115">
        <v>9</v>
      </c>
      <c r="AA4115">
        <v>2021</v>
      </c>
      <c r="AB4115">
        <v>95.24</v>
      </c>
      <c r="AC4115" t="s">
        <v>18</v>
      </c>
      <c r="AD4115" t="s">
        <v>72</v>
      </c>
      <c r="AE4115">
        <v>2021</v>
      </c>
      <c r="AF4115">
        <v>2021</v>
      </c>
      <c r="AU4115"/>
    </row>
    <row r="4116" spans="1:47" x14ac:dyDescent="0.35">
      <c r="A4116" t="s">
        <v>163</v>
      </c>
      <c r="C4116" t="s">
        <v>120</v>
      </c>
      <c r="D4116" t="s">
        <v>159</v>
      </c>
      <c r="E4116" t="s">
        <v>121</v>
      </c>
      <c r="L4116" t="s">
        <v>129</v>
      </c>
      <c r="M4116" s="14">
        <v>44440</v>
      </c>
      <c r="N4116" s="14">
        <v>44440</v>
      </c>
      <c r="O4116">
        <v>0</v>
      </c>
      <c r="X4116" t="s">
        <v>164</v>
      </c>
      <c r="Y4116">
        <v>9</v>
      </c>
      <c r="Z4116">
        <v>9</v>
      </c>
      <c r="AA4116">
        <v>2021</v>
      </c>
      <c r="AB4116">
        <v>0</v>
      </c>
      <c r="AC4116" t="s">
        <v>8</v>
      </c>
      <c r="AD4116" t="s">
        <v>8</v>
      </c>
      <c r="AE4116">
        <v>2021</v>
      </c>
      <c r="AF4116">
        <v>2021</v>
      </c>
      <c r="AU4116"/>
    </row>
    <row r="4117" spans="1:47" x14ac:dyDescent="0.35">
      <c r="A4117" t="s">
        <v>141</v>
      </c>
      <c r="C4117" t="s">
        <v>120</v>
      </c>
      <c r="D4117" t="s">
        <v>150</v>
      </c>
      <c r="E4117" t="s">
        <v>121</v>
      </c>
      <c r="L4117" t="s">
        <v>129</v>
      </c>
      <c r="M4117" s="14">
        <v>44440</v>
      </c>
      <c r="N4117" s="14">
        <v>44440</v>
      </c>
      <c r="O4117">
        <v>0</v>
      </c>
      <c r="X4117" t="s">
        <v>142</v>
      </c>
      <c r="Y4117">
        <v>9</v>
      </c>
      <c r="Z4117">
        <v>9</v>
      </c>
      <c r="AA4117">
        <v>2021</v>
      </c>
      <c r="AB4117">
        <v>0</v>
      </c>
      <c r="AC4117" t="s">
        <v>8</v>
      </c>
      <c r="AD4117" t="s">
        <v>8</v>
      </c>
      <c r="AE4117">
        <v>2021</v>
      </c>
      <c r="AF4117">
        <v>2021</v>
      </c>
      <c r="AU4117"/>
    </row>
    <row r="4118" spans="1:47" x14ac:dyDescent="0.35">
      <c r="B4118" t="s">
        <v>124</v>
      </c>
      <c r="C4118" t="s">
        <v>120</v>
      </c>
      <c r="D4118" t="s">
        <v>150</v>
      </c>
      <c r="E4118" t="s">
        <v>121</v>
      </c>
      <c r="L4118" t="s">
        <v>129</v>
      </c>
      <c r="M4118" s="14">
        <v>44440</v>
      </c>
      <c r="N4118" s="14">
        <v>44440</v>
      </c>
      <c r="O4118">
        <v>351755.78</v>
      </c>
      <c r="X4118" t="s">
        <v>124</v>
      </c>
      <c r="Y4118">
        <v>9</v>
      </c>
      <c r="Z4118">
        <v>9</v>
      </c>
      <c r="AA4118">
        <v>2021</v>
      </c>
      <c r="AB4118">
        <v>0</v>
      </c>
      <c r="AC4118" t="s">
        <v>8</v>
      </c>
      <c r="AD4118" t="s">
        <v>8</v>
      </c>
      <c r="AE4118">
        <v>2021</v>
      </c>
      <c r="AF4118">
        <v>2021</v>
      </c>
      <c r="AU4118"/>
    </row>
    <row r="4119" spans="1:47" x14ac:dyDescent="0.35">
      <c r="B4119" t="s">
        <v>157</v>
      </c>
      <c r="C4119" t="s">
        <v>120</v>
      </c>
      <c r="D4119" t="s">
        <v>150</v>
      </c>
      <c r="E4119" t="s">
        <v>121</v>
      </c>
      <c r="L4119" t="s">
        <v>129</v>
      </c>
      <c r="M4119" s="14">
        <v>44440</v>
      </c>
      <c r="N4119" s="14">
        <v>44440</v>
      </c>
      <c r="O4119">
        <v>2565359.7200000002</v>
      </c>
      <c r="X4119" t="s">
        <v>157</v>
      </c>
      <c r="Y4119">
        <v>9</v>
      </c>
      <c r="Z4119">
        <v>9</v>
      </c>
      <c r="AA4119">
        <v>2021</v>
      </c>
      <c r="AB4119">
        <v>0</v>
      </c>
      <c r="AC4119" t="s">
        <v>8</v>
      </c>
      <c r="AD4119" t="s">
        <v>8</v>
      </c>
      <c r="AE4119">
        <v>2021</v>
      </c>
      <c r="AF4119">
        <v>2021</v>
      </c>
      <c r="AU4119"/>
    </row>
    <row r="4120" spans="1:47" x14ac:dyDescent="0.35">
      <c r="A4120" t="s">
        <v>126</v>
      </c>
      <c r="C4120" t="s">
        <v>120</v>
      </c>
      <c r="D4120" t="s">
        <v>150</v>
      </c>
      <c r="E4120" t="s">
        <v>121</v>
      </c>
      <c r="L4120" t="s">
        <v>129</v>
      </c>
      <c r="M4120" s="14">
        <v>44440</v>
      </c>
      <c r="N4120" s="14">
        <v>44440</v>
      </c>
      <c r="O4120">
        <v>11183.24</v>
      </c>
      <c r="X4120" t="s">
        <v>127</v>
      </c>
      <c r="Y4120">
        <v>9</v>
      </c>
      <c r="Z4120">
        <v>9</v>
      </c>
      <c r="AA4120">
        <v>2021</v>
      </c>
      <c r="AB4120">
        <v>0</v>
      </c>
      <c r="AC4120" t="s">
        <v>8</v>
      </c>
      <c r="AD4120" t="s">
        <v>8</v>
      </c>
      <c r="AE4120">
        <v>2021</v>
      </c>
      <c r="AF4120">
        <v>2021</v>
      </c>
      <c r="AU4120"/>
    </row>
    <row r="4121" spans="1:47" x14ac:dyDescent="0.35">
      <c r="A4121" t="s">
        <v>166</v>
      </c>
      <c r="C4121" t="s">
        <v>120</v>
      </c>
      <c r="D4121" t="s">
        <v>150</v>
      </c>
      <c r="E4121" t="s">
        <v>121</v>
      </c>
      <c r="L4121" t="s">
        <v>129</v>
      </c>
      <c r="M4121" s="14">
        <v>44440</v>
      </c>
      <c r="N4121" s="14">
        <v>44440</v>
      </c>
      <c r="O4121">
        <v>541166.67000000004</v>
      </c>
      <c r="X4121" t="s">
        <v>83</v>
      </c>
      <c r="Y4121">
        <v>9</v>
      </c>
      <c r="Z4121">
        <v>9</v>
      </c>
      <c r="AA4121">
        <v>2021</v>
      </c>
      <c r="AB4121">
        <v>0</v>
      </c>
      <c r="AC4121" t="s">
        <v>8</v>
      </c>
      <c r="AD4121" t="s">
        <v>8</v>
      </c>
      <c r="AE4121">
        <v>2021</v>
      </c>
      <c r="AF4121">
        <v>2021</v>
      </c>
      <c r="AU4121"/>
    </row>
    <row r="4122" spans="1:47" x14ac:dyDescent="0.35">
      <c r="B4122" t="s">
        <v>135</v>
      </c>
      <c r="C4122" t="s">
        <v>120</v>
      </c>
      <c r="D4122" t="s">
        <v>150</v>
      </c>
      <c r="E4122" t="s">
        <v>121</v>
      </c>
      <c r="L4122" t="s">
        <v>129</v>
      </c>
      <c r="M4122" s="14">
        <v>44440</v>
      </c>
      <c r="N4122" s="14">
        <v>44440</v>
      </c>
      <c r="O4122">
        <v>0</v>
      </c>
      <c r="X4122" t="s">
        <v>135</v>
      </c>
      <c r="Y4122">
        <v>9</v>
      </c>
      <c r="Z4122">
        <v>9</v>
      </c>
      <c r="AA4122">
        <v>2021</v>
      </c>
      <c r="AB4122">
        <v>0</v>
      </c>
      <c r="AC4122" t="s">
        <v>8</v>
      </c>
      <c r="AD4122" t="s">
        <v>8</v>
      </c>
      <c r="AE4122">
        <v>2021</v>
      </c>
      <c r="AF4122">
        <v>2021</v>
      </c>
      <c r="AU4122"/>
    </row>
    <row r="4123" spans="1:47" x14ac:dyDescent="0.35">
      <c r="A4123" t="s">
        <v>153</v>
      </c>
      <c r="C4123" t="s">
        <v>120</v>
      </c>
      <c r="D4123" t="s">
        <v>150</v>
      </c>
      <c r="E4123" t="s">
        <v>121</v>
      </c>
      <c r="L4123" t="s">
        <v>129</v>
      </c>
      <c r="M4123" s="14">
        <v>44440</v>
      </c>
      <c r="N4123" s="14">
        <v>44440</v>
      </c>
      <c r="O4123">
        <v>0</v>
      </c>
      <c r="X4123" t="s">
        <v>154</v>
      </c>
      <c r="Y4123">
        <v>9</v>
      </c>
      <c r="Z4123">
        <v>9</v>
      </c>
      <c r="AA4123">
        <v>2021</v>
      </c>
      <c r="AB4123">
        <v>0</v>
      </c>
      <c r="AC4123" t="s">
        <v>8</v>
      </c>
      <c r="AD4123" t="s">
        <v>8</v>
      </c>
      <c r="AE4123">
        <v>2021</v>
      </c>
      <c r="AF4123">
        <v>2021</v>
      </c>
      <c r="AU4123"/>
    </row>
    <row r="4124" spans="1:47" x14ac:dyDescent="0.35">
      <c r="A4124" t="s">
        <v>146</v>
      </c>
      <c r="C4124" t="s">
        <v>120</v>
      </c>
      <c r="D4124" t="s">
        <v>150</v>
      </c>
      <c r="E4124" t="s">
        <v>121</v>
      </c>
      <c r="L4124" t="s">
        <v>129</v>
      </c>
      <c r="M4124" s="14">
        <v>44440</v>
      </c>
      <c r="N4124" s="14">
        <v>44440</v>
      </c>
      <c r="O4124">
        <v>0</v>
      </c>
      <c r="X4124" t="s">
        <v>147</v>
      </c>
      <c r="Y4124">
        <v>9</v>
      </c>
      <c r="Z4124">
        <v>9</v>
      </c>
      <c r="AA4124">
        <v>2021</v>
      </c>
      <c r="AB4124">
        <v>0</v>
      </c>
      <c r="AC4124" t="s">
        <v>8</v>
      </c>
      <c r="AD4124" t="s">
        <v>8</v>
      </c>
      <c r="AE4124">
        <v>2021</v>
      </c>
      <c r="AF4124">
        <v>2021</v>
      </c>
      <c r="AU4124"/>
    </row>
    <row r="4125" spans="1:47" x14ac:dyDescent="0.35">
      <c r="A4125" t="s">
        <v>160</v>
      </c>
      <c r="C4125" t="s">
        <v>120</v>
      </c>
      <c r="D4125" t="s">
        <v>159</v>
      </c>
      <c r="E4125" t="s">
        <v>162</v>
      </c>
      <c r="L4125" t="s">
        <v>129</v>
      </c>
      <c r="M4125" s="14">
        <v>44440</v>
      </c>
      <c r="N4125" s="14">
        <v>44440</v>
      </c>
      <c r="O4125">
        <v>380000</v>
      </c>
      <c r="X4125" t="s">
        <v>161</v>
      </c>
      <c r="Y4125">
        <v>9</v>
      </c>
      <c r="Z4125">
        <v>9</v>
      </c>
      <c r="AA4125">
        <v>2021</v>
      </c>
      <c r="AB4125">
        <v>0</v>
      </c>
      <c r="AC4125" t="s">
        <v>8</v>
      </c>
      <c r="AD4125" t="s">
        <v>8</v>
      </c>
      <c r="AE4125">
        <v>2021</v>
      </c>
      <c r="AF4125">
        <v>2021</v>
      </c>
      <c r="AU4125"/>
    </row>
    <row r="4126" spans="1:47" x14ac:dyDescent="0.35">
      <c r="B4126" t="s">
        <v>119</v>
      </c>
      <c r="C4126" t="s">
        <v>120</v>
      </c>
      <c r="D4126" t="s">
        <v>150</v>
      </c>
      <c r="E4126" t="s">
        <v>121</v>
      </c>
      <c r="L4126" t="s">
        <v>129</v>
      </c>
      <c r="M4126" s="14">
        <v>44440</v>
      </c>
      <c r="N4126" s="14">
        <v>44440</v>
      </c>
      <c r="O4126">
        <v>0</v>
      </c>
      <c r="X4126" t="s">
        <v>119</v>
      </c>
      <c r="Y4126">
        <v>9</v>
      </c>
      <c r="Z4126">
        <v>9</v>
      </c>
      <c r="AA4126">
        <v>2021</v>
      </c>
      <c r="AB4126">
        <v>0</v>
      </c>
      <c r="AC4126" t="s">
        <v>8</v>
      </c>
      <c r="AD4126" t="s">
        <v>8</v>
      </c>
      <c r="AE4126">
        <v>2021</v>
      </c>
      <c r="AF4126">
        <v>2021</v>
      </c>
      <c r="AU4126"/>
    </row>
    <row r="4127" spans="1:47" x14ac:dyDescent="0.35">
      <c r="A4127" t="s">
        <v>131</v>
      </c>
      <c r="C4127" t="s">
        <v>120</v>
      </c>
      <c r="D4127" t="s">
        <v>150</v>
      </c>
      <c r="E4127" t="s">
        <v>121</v>
      </c>
      <c r="L4127" t="s">
        <v>129</v>
      </c>
      <c r="M4127" s="14">
        <v>44440</v>
      </c>
      <c r="N4127" s="14">
        <v>44440</v>
      </c>
      <c r="O4127">
        <v>0</v>
      </c>
      <c r="X4127" t="s">
        <v>132</v>
      </c>
      <c r="Y4127">
        <v>9</v>
      </c>
      <c r="Z4127">
        <v>9</v>
      </c>
      <c r="AA4127">
        <v>2021</v>
      </c>
      <c r="AB4127">
        <v>0</v>
      </c>
      <c r="AC4127" t="s">
        <v>8</v>
      </c>
      <c r="AD4127" t="s">
        <v>8</v>
      </c>
      <c r="AE4127">
        <v>2021</v>
      </c>
      <c r="AF4127">
        <v>2021</v>
      </c>
      <c r="AU4127"/>
    </row>
    <row r="4128" spans="1:47" x14ac:dyDescent="0.35">
      <c r="A4128" t="s">
        <v>133</v>
      </c>
      <c r="C4128" t="s">
        <v>120</v>
      </c>
      <c r="D4128" t="s">
        <v>150</v>
      </c>
      <c r="E4128" t="s">
        <v>121</v>
      </c>
      <c r="L4128" t="s">
        <v>129</v>
      </c>
      <c r="M4128" s="14">
        <v>44440</v>
      </c>
      <c r="N4128" s="14">
        <v>44440</v>
      </c>
      <c r="O4128">
        <v>74670.63</v>
      </c>
      <c r="X4128" t="s">
        <v>134</v>
      </c>
      <c r="Y4128">
        <v>9</v>
      </c>
      <c r="Z4128">
        <v>9</v>
      </c>
      <c r="AA4128">
        <v>2021</v>
      </c>
      <c r="AB4128">
        <v>0</v>
      </c>
      <c r="AC4128" t="s">
        <v>8</v>
      </c>
      <c r="AD4128" t="s">
        <v>8</v>
      </c>
      <c r="AE4128">
        <v>2021</v>
      </c>
      <c r="AF4128">
        <v>2021</v>
      </c>
      <c r="AU4128"/>
    </row>
    <row r="4129" spans="1:47" x14ac:dyDescent="0.35">
      <c r="A4129" t="s">
        <v>148</v>
      </c>
      <c r="C4129" t="s">
        <v>120</v>
      </c>
      <c r="D4129" t="s">
        <v>159</v>
      </c>
      <c r="E4129" t="s">
        <v>162</v>
      </c>
      <c r="L4129" t="s">
        <v>129</v>
      </c>
      <c r="M4129" s="14">
        <v>44440</v>
      </c>
      <c r="N4129" s="14">
        <v>44440</v>
      </c>
      <c r="O4129">
        <v>10142281.25</v>
      </c>
      <c r="X4129" t="s">
        <v>152</v>
      </c>
      <c r="Y4129">
        <v>9</v>
      </c>
      <c r="Z4129">
        <v>9</v>
      </c>
      <c r="AA4129">
        <v>2021</v>
      </c>
      <c r="AB4129">
        <v>0</v>
      </c>
      <c r="AC4129" t="s">
        <v>8</v>
      </c>
      <c r="AD4129" t="s">
        <v>8</v>
      </c>
      <c r="AE4129">
        <v>2021</v>
      </c>
      <c r="AF4129">
        <v>2021</v>
      </c>
      <c r="AU4129"/>
    </row>
    <row r="4130" spans="1:47" x14ac:dyDescent="0.35">
      <c r="A4130" t="s">
        <v>155</v>
      </c>
      <c r="C4130" t="s">
        <v>120</v>
      </c>
      <c r="D4130" t="s">
        <v>150</v>
      </c>
      <c r="E4130" t="s">
        <v>121</v>
      </c>
      <c r="L4130" t="s">
        <v>129</v>
      </c>
      <c r="M4130" s="14">
        <v>44440</v>
      </c>
      <c r="N4130" s="14">
        <v>44440</v>
      </c>
      <c r="O4130">
        <v>727213.46</v>
      </c>
      <c r="X4130" t="s">
        <v>156</v>
      </c>
      <c r="Y4130">
        <v>9</v>
      </c>
      <c r="Z4130">
        <v>9</v>
      </c>
      <c r="AA4130">
        <v>2021</v>
      </c>
      <c r="AB4130">
        <v>0</v>
      </c>
      <c r="AC4130" t="s">
        <v>8</v>
      </c>
      <c r="AD4130" t="s">
        <v>8</v>
      </c>
      <c r="AE4130">
        <v>2021</v>
      </c>
      <c r="AF4130">
        <v>2021</v>
      </c>
      <c r="AU4130"/>
    </row>
    <row r="4131" spans="1:47" x14ac:dyDescent="0.35">
      <c r="A4131" t="s">
        <v>148</v>
      </c>
      <c r="C4131" t="s">
        <v>120</v>
      </c>
      <c r="D4131" t="s">
        <v>150</v>
      </c>
      <c r="E4131" t="s">
        <v>162</v>
      </c>
      <c r="L4131" t="s">
        <v>129</v>
      </c>
      <c r="M4131" s="14">
        <v>44440</v>
      </c>
      <c r="N4131" s="14">
        <v>44440</v>
      </c>
      <c r="O4131">
        <v>55959148.909999996</v>
      </c>
      <c r="X4131" t="s">
        <v>152</v>
      </c>
      <c r="Y4131">
        <v>9</v>
      </c>
      <c r="Z4131">
        <v>9</v>
      </c>
      <c r="AA4131">
        <v>2021</v>
      </c>
      <c r="AB4131">
        <v>0</v>
      </c>
      <c r="AC4131" t="s">
        <v>8</v>
      </c>
      <c r="AD4131" t="s">
        <v>8</v>
      </c>
      <c r="AE4131">
        <v>2021</v>
      </c>
      <c r="AF4131">
        <v>2021</v>
      </c>
      <c r="AU4131"/>
    </row>
    <row r="4132" spans="1:47" x14ac:dyDescent="0.35">
      <c r="A4132" t="s">
        <v>233</v>
      </c>
      <c r="C4132" t="s">
        <v>120</v>
      </c>
      <c r="D4132" t="s">
        <v>159</v>
      </c>
      <c r="E4132" t="s">
        <v>162</v>
      </c>
      <c r="L4132" t="s">
        <v>129</v>
      </c>
      <c r="M4132" s="14">
        <v>44440</v>
      </c>
      <c r="N4132" s="14">
        <v>44440</v>
      </c>
      <c r="O4132">
        <v>172004.07</v>
      </c>
      <c r="X4132" t="s">
        <v>234</v>
      </c>
      <c r="Y4132">
        <v>9</v>
      </c>
      <c r="Z4132">
        <v>9</v>
      </c>
      <c r="AA4132">
        <v>2021</v>
      </c>
      <c r="AB4132">
        <v>0</v>
      </c>
      <c r="AC4132" t="s">
        <v>8</v>
      </c>
      <c r="AD4132" t="s">
        <v>8</v>
      </c>
      <c r="AE4132">
        <v>2021</v>
      </c>
      <c r="AF4132">
        <v>2021</v>
      </c>
      <c r="AU4132"/>
    </row>
    <row r="4133" spans="1:47" x14ac:dyDescent="0.35">
      <c r="A4133" t="s">
        <v>138</v>
      </c>
      <c r="C4133" t="s">
        <v>120</v>
      </c>
      <c r="D4133" t="s">
        <v>150</v>
      </c>
      <c r="E4133" t="s">
        <v>121</v>
      </c>
      <c r="L4133" t="s">
        <v>129</v>
      </c>
      <c r="M4133" s="14">
        <v>44440</v>
      </c>
      <c r="N4133" s="14">
        <v>44440</v>
      </c>
      <c r="O4133">
        <v>7626734.96</v>
      </c>
      <c r="X4133" t="s">
        <v>139</v>
      </c>
      <c r="Y4133">
        <v>9</v>
      </c>
      <c r="Z4133">
        <v>9</v>
      </c>
      <c r="AA4133">
        <v>2021</v>
      </c>
      <c r="AB4133">
        <v>0</v>
      </c>
      <c r="AC4133" t="s">
        <v>8</v>
      </c>
      <c r="AD4133" t="s">
        <v>8</v>
      </c>
      <c r="AE4133">
        <v>2021</v>
      </c>
      <c r="AF4133">
        <v>2021</v>
      </c>
      <c r="AU4133"/>
    </row>
    <row r="4134" spans="1:47" x14ac:dyDescent="0.35">
      <c r="B4134" t="s">
        <v>140</v>
      </c>
      <c r="C4134" t="s">
        <v>120</v>
      </c>
      <c r="D4134" t="s">
        <v>150</v>
      </c>
      <c r="E4134" t="s">
        <v>121</v>
      </c>
      <c r="L4134" t="s">
        <v>129</v>
      </c>
      <c r="M4134" s="14">
        <v>44440</v>
      </c>
      <c r="N4134" s="14">
        <v>44440</v>
      </c>
      <c r="O4134">
        <v>49726.41</v>
      </c>
      <c r="X4134" t="s">
        <v>140</v>
      </c>
      <c r="Y4134">
        <v>9</v>
      </c>
      <c r="Z4134">
        <v>9</v>
      </c>
      <c r="AA4134">
        <v>2021</v>
      </c>
      <c r="AB4134">
        <v>0</v>
      </c>
      <c r="AC4134" t="s">
        <v>8</v>
      </c>
      <c r="AD4134" t="s">
        <v>8</v>
      </c>
      <c r="AE4134">
        <v>2021</v>
      </c>
      <c r="AF4134">
        <v>2021</v>
      </c>
      <c r="AU4134"/>
    </row>
    <row r="4135" spans="1:47" x14ac:dyDescent="0.35">
      <c r="B4135" t="s">
        <v>137</v>
      </c>
      <c r="C4135" t="s">
        <v>120</v>
      </c>
      <c r="D4135" t="s">
        <v>150</v>
      </c>
      <c r="E4135" t="s">
        <v>121</v>
      </c>
      <c r="L4135" t="s">
        <v>129</v>
      </c>
      <c r="M4135" s="14">
        <v>44440</v>
      </c>
      <c r="N4135" s="14">
        <v>44440</v>
      </c>
      <c r="O4135">
        <v>6086476.1900000004</v>
      </c>
      <c r="X4135" t="s">
        <v>137</v>
      </c>
      <c r="Y4135">
        <v>9</v>
      </c>
      <c r="Z4135">
        <v>9</v>
      </c>
      <c r="AA4135">
        <v>2021</v>
      </c>
      <c r="AB4135">
        <v>0</v>
      </c>
      <c r="AC4135" t="s">
        <v>8</v>
      </c>
      <c r="AD4135" t="s">
        <v>8</v>
      </c>
      <c r="AE4135">
        <v>2021</v>
      </c>
      <c r="AF4135">
        <v>2021</v>
      </c>
      <c r="AU4135"/>
    </row>
    <row r="4136" spans="1:47" x14ac:dyDescent="0.35">
      <c r="A4136" t="s">
        <v>143</v>
      </c>
      <c r="C4136" t="s">
        <v>120</v>
      </c>
      <c r="D4136" t="s">
        <v>150</v>
      </c>
      <c r="E4136" t="s">
        <v>121</v>
      </c>
      <c r="L4136" t="s">
        <v>129</v>
      </c>
      <c r="M4136" s="14">
        <v>44440</v>
      </c>
      <c r="N4136" s="14">
        <v>44440</v>
      </c>
      <c r="O4136">
        <v>2155014.6799999997</v>
      </c>
      <c r="X4136" t="s">
        <v>144</v>
      </c>
      <c r="Y4136">
        <v>9</v>
      </c>
      <c r="Z4136">
        <v>9</v>
      </c>
      <c r="AA4136">
        <v>2021</v>
      </c>
      <c r="AB4136">
        <v>0</v>
      </c>
      <c r="AC4136" t="s">
        <v>8</v>
      </c>
      <c r="AD4136" t="s">
        <v>8</v>
      </c>
      <c r="AE4136">
        <v>2021</v>
      </c>
      <c r="AF4136">
        <v>2021</v>
      </c>
      <c r="AU4136"/>
    </row>
    <row r="4137" spans="1:47" x14ac:dyDescent="0.35">
      <c r="A4137" t="s">
        <v>143</v>
      </c>
      <c r="C4137" t="s">
        <v>120</v>
      </c>
      <c r="D4137" t="s">
        <v>159</v>
      </c>
      <c r="E4137" t="s">
        <v>121</v>
      </c>
      <c r="L4137" t="s">
        <v>129</v>
      </c>
      <c r="M4137" s="14">
        <v>44440</v>
      </c>
      <c r="N4137" s="14">
        <v>44440</v>
      </c>
      <c r="O4137">
        <v>10694285.32</v>
      </c>
      <c r="X4137" t="s">
        <v>144</v>
      </c>
      <c r="Y4137">
        <v>9</v>
      </c>
      <c r="Z4137">
        <v>9</v>
      </c>
      <c r="AA4137">
        <v>2021</v>
      </c>
      <c r="AB4137">
        <v>0</v>
      </c>
      <c r="AC4137" t="s">
        <v>8</v>
      </c>
      <c r="AD4137" t="s">
        <v>8</v>
      </c>
      <c r="AE4137">
        <v>2021</v>
      </c>
      <c r="AF4137">
        <v>2021</v>
      </c>
      <c r="AU4137"/>
    </row>
    <row r="4138" spans="1:47" x14ac:dyDescent="0.35">
      <c r="A4138" t="s">
        <v>145</v>
      </c>
      <c r="C4138" t="s">
        <v>120</v>
      </c>
      <c r="D4138" t="s">
        <v>150</v>
      </c>
      <c r="E4138" t="s">
        <v>121</v>
      </c>
      <c r="L4138" t="s">
        <v>129</v>
      </c>
      <c r="M4138" s="14">
        <v>44440</v>
      </c>
      <c r="N4138" s="14">
        <v>44440</v>
      </c>
      <c r="O4138">
        <v>0</v>
      </c>
      <c r="X4138" t="s">
        <v>144</v>
      </c>
      <c r="Y4138">
        <v>9</v>
      </c>
      <c r="Z4138">
        <v>9</v>
      </c>
      <c r="AA4138">
        <v>2021</v>
      </c>
      <c r="AB4138">
        <v>0</v>
      </c>
      <c r="AC4138" t="s">
        <v>8</v>
      </c>
      <c r="AD4138" t="s">
        <v>8</v>
      </c>
      <c r="AE4138">
        <v>2021</v>
      </c>
      <c r="AF4138">
        <v>2021</v>
      </c>
      <c r="AU4138"/>
    </row>
    <row r="4139" spans="1:47" x14ac:dyDescent="0.35">
      <c r="A4139" t="s">
        <v>130</v>
      </c>
      <c r="C4139" t="s">
        <v>180</v>
      </c>
      <c r="D4139" t="s">
        <v>150</v>
      </c>
      <c r="E4139" t="s">
        <v>121</v>
      </c>
      <c r="L4139" t="s">
        <v>122</v>
      </c>
      <c r="M4139" s="14">
        <v>44440</v>
      </c>
      <c r="N4139" s="14">
        <v>44440</v>
      </c>
      <c r="O4139">
        <v>23878.799999999999</v>
      </c>
      <c r="P4139">
        <v>719217.7</v>
      </c>
      <c r="X4139" t="s">
        <v>119</v>
      </c>
      <c r="Y4139">
        <v>9</v>
      </c>
      <c r="Z4139">
        <v>9</v>
      </c>
      <c r="AA4139">
        <v>2021</v>
      </c>
      <c r="AB4139">
        <v>0</v>
      </c>
      <c r="AC4139" t="s">
        <v>8</v>
      </c>
      <c r="AD4139" t="s">
        <v>8</v>
      </c>
      <c r="AE4139">
        <v>2021</v>
      </c>
      <c r="AF4139">
        <v>2021</v>
      </c>
      <c r="AU4139"/>
    </row>
    <row r="4140" spans="1:47" x14ac:dyDescent="0.35">
      <c r="A4140" t="s">
        <v>179</v>
      </c>
      <c r="C4140" t="s">
        <v>180</v>
      </c>
      <c r="D4140" t="s">
        <v>150</v>
      </c>
      <c r="E4140" t="s">
        <v>121</v>
      </c>
      <c r="L4140" t="s">
        <v>122</v>
      </c>
      <c r="M4140" s="14">
        <v>44440</v>
      </c>
      <c r="N4140" s="14">
        <v>44440</v>
      </c>
      <c r="P4140">
        <v>710947.73</v>
      </c>
      <c r="X4140" t="s">
        <v>140</v>
      </c>
      <c r="Y4140">
        <v>9</v>
      </c>
      <c r="Z4140">
        <v>9</v>
      </c>
      <c r="AA4140">
        <v>2021</v>
      </c>
      <c r="AB4140">
        <v>0</v>
      </c>
      <c r="AC4140" t="s">
        <v>8</v>
      </c>
      <c r="AD4140" t="s">
        <v>8</v>
      </c>
      <c r="AE4140">
        <v>2021</v>
      </c>
      <c r="AF4140">
        <v>2021</v>
      </c>
      <c r="AU4140"/>
    </row>
    <row r="4141" spans="1:47" x14ac:dyDescent="0.35">
      <c r="A4141" t="s">
        <v>155</v>
      </c>
      <c r="C4141" t="s">
        <v>180</v>
      </c>
      <c r="D4141" t="s">
        <v>150</v>
      </c>
      <c r="E4141" t="s">
        <v>121</v>
      </c>
      <c r="L4141" t="s">
        <v>122</v>
      </c>
      <c r="M4141" s="14">
        <v>44440</v>
      </c>
      <c r="N4141" s="14">
        <v>44440</v>
      </c>
      <c r="P4141">
        <v>301690.01</v>
      </c>
      <c r="X4141" t="s">
        <v>156</v>
      </c>
      <c r="Y4141">
        <v>9</v>
      </c>
      <c r="Z4141">
        <v>9</v>
      </c>
      <c r="AA4141">
        <v>2021</v>
      </c>
      <c r="AB4141">
        <v>0</v>
      </c>
      <c r="AC4141" t="s">
        <v>8</v>
      </c>
      <c r="AD4141" t="s">
        <v>8</v>
      </c>
      <c r="AE4141">
        <v>2021</v>
      </c>
      <c r="AF4141">
        <v>2021</v>
      </c>
      <c r="AU4141"/>
    </row>
    <row r="4142" spans="1:47" x14ac:dyDescent="0.35">
      <c r="A4142" t="s">
        <v>165</v>
      </c>
      <c r="C4142" t="s">
        <v>180</v>
      </c>
      <c r="D4142" t="s">
        <v>150</v>
      </c>
      <c r="E4142" t="s">
        <v>121</v>
      </c>
      <c r="L4142" t="s">
        <v>122</v>
      </c>
      <c r="M4142" s="14">
        <v>44440</v>
      </c>
      <c r="N4142" s="14">
        <v>44440</v>
      </c>
      <c r="P4142">
        <v>99441.76</v>
      </c>
      <c r="X4142" t="s">
        <v>124</v>
      </c>
      <c r="Y4142">
        <v>9</v>
      </c>
      <c r="Z4142">
        <v>9</v>
      </c>
      <c r="AA4142">
        <v>2021</v>
      </c>
      <c r="AB4142">
        <v>0</v>
      </c>
      <c r="AC4142" t="s">
        <v>8</v>
      </c>
      <c r="AD4142" t="s">
        <v>8</v>
      </c>
      <c r="AE4142">
        <v>2021</v>
      </c>
      <c r="AF4142">
        <v>2021</v>
      </c>
      <c r="AU4142"/>
    </row>
    <row r="4143" spans="1:47" x14ac:dyDescent="0.35">
      <c r="A4143" t="s">
        <v>130</v>
      </c>
      <c r="C4143" t="s">
        <v>180</v>
      </c>
      <c r="D4143" t="s">
        <v>150</v>
      </c>
      <c r="E4143" t="s">
        <v>121</v>
      </c>
      <c r="L4143" t="s">
        <v>122</v>
      </c>
      <c r="M4143" s="14">
        <v>44440</v>
      </c>
      <c r="N4143" s="14">
        <v>44440</v>
      </c>
      <c r="P4143">
        <v>15405.71</v>
      </c>
      <c r="X4143" t="s">
        <v>119</v>
      </c>
      <c r="Y4143">
        <v>9</v>
      </c>
      <c r="Z4143">
        <v>9</v>
      </c>
      <c r="AA4143">
        <v>2021</v>
      </c>
      <c r="AB4143">
        <v>0</v>
      </c>
      <c r="AC4143" t="s">
        <v>8</v>
      </c>
      <c r="AD4143" t="s">
        <v>8</v>
      </c>
      <c r="AE4143">
        <v>2021</v>
      </c>
      <c r="AF4143">
        <v>2021</v>
      </c>
      <c r="AU4143"/>
    </row>
    <row r="4144" spans="1:47" x14ac:dyDescent="0.35">
      <c r="A4144" t="s">
        <v>130</v>
      </c>
      <c r="C4144" t="s">
        <v>180</v>
      </c>
      <c r="D4144" t="s">
        <v>150</v>
      </c>
      <c r="E4144" t="s">
        <v>121</v>
      </c>
      <c r="L4144" t="s">
        <v>122</v>
      </c>
      <c r="M4144" s="14">
        <v>44440</v>
      </c>
      <c r="N4144" s="14">
        <v>44440</v>
      </c>
      <c r="P4144">
        <v>491749.71</v>
      </c>
      <c r="X4144" t="s">
        <v>119</v>
      </c>
      <c r="Y4144">
        <v>9</v>
      </c>
      <c r="Z4144">
        <v>9</v>
      </c>
      <c r="AA4144">
        <v>2021</v>
      </c>
      <c r="AB4144">
        <v>0</v>
      </c>
      <c r="AC4144" t="s">
        <v>8</v>
      </c>
      <c r="AD4144" t="s">
        <v>8</v>
      </c>
      <c r="AE4144">
        <v>2021</v>
      </c>
      <c r="AF4144">
        <v>2021</v>
      </c>
      <c r="AU4144"/>
    </row>
    <row r="4145" spans="1:47" x14ac:dyDescent="0.35">
      <c r="A4145" t="s">
        <v>148</v>
      </c>
      <c r="C4145" t="s">
        <v>180</v>
      </c>
      <c r="D4145" t="s">
        <v>150</v>
      </c>
      <c r="E4145" t="s">
        <v>121</v>
      </c>
      <c r="L4145" t="s">
        <v>122</v>
      </c>
      <c r="M4145" s="14">
        <v>44440</v>
      </c>
      <c r="N4145" s="14">
        <v>44440</v>
      </c>
      <c r="P4145">
        <v>178219.56</v>
      </c>
      <c r="X4145" t="s">
        <v>152</v>
      </c>
      <c r="Y4145">
        <v>9</v>
      </c>
      <c r="Z4145">
        <v>9</v>
      </c>
      <c r="AA4145">
        <v>2021</v>
      </c>
      <c r="AB4145">
        <v>0</v>
      </c>
      <c r="AC4145" t="s">
        <v>8</v>
      </c>
      <c r="AD4145" t="s">
        <v>8</v>
      </c>
      <c r="AE4145">
        <v>2021</v>
      </c>
      <c r="AF4145">
        <v>2021</v>
      </c>
      <c r="AU4145"/>
    </row>
    <row r="4146" spans="1:47" x14ac:dyDescent="0.35">
      <c r="A4146" t="s">
        <v>171</v>
      </c>
      <c r="C4146" t="s">
        <v>149</v>
      </c>
      <c r="D4146" t="s">
        <v>150</v>
      </c>
      <c r="E4146" t="s">
        <v>121</v>
      </c>
      <c r="L4146" t="s">
        <v>129</v>
      </c>
      <c r="M4146" s="14">
        <v>44440</v>
      </c>
      <c r="N4146" s="14">
        <v>44440</v>
      </c>
      <c r="O4146">
        <v>23.81</v>
      </c>
      <c r="X4146" t="s">
        <v>137</v>
      </c>
      <c r="Y4146">
        <v>9</v>
      </c>
      <c r="Z4146">
        <v>9</v>
      </c>
      <c r="AA4146">
        <v>2021</v>
      </c>
      <c r="AB4146">
        <v>0</v>
      </c>
      <c r="AC4146" t="s">
        <v>8</v>
      </c>
      <c r="AD4146" t="s">
        <v>8</v>
      </c>
      <c r="AE4146">
        <v>2021</v>
      </c>
      <c r="AF4146">
        <v>2021</v>
      </c>
      <c r="AU4146"/>
    </row>
    <row r="4147" spans="1:47" x14ac:dyDescent="0.35">
      <c r="A4147" t="s">
        <v>123</v>
      </c>
      <c r="C4147" t="s">
        <v>180</v>
      </c>
      <c r="D4147" t="s">
        <v>150</v>
      </c>
      <c r="E4147" t="s">
        <v>121</v>
      </c>
      <c r="L4147" t="s">
        <v>122</v>
      </c>
      <c r="M4147" s="14">
        <v>44440</v>
      </c>
      <c r="N4147" s="14">
        <v>44440</v>
      </c>
      <c r="P4147">
        <v>143.57</v>
      </c>
      <c r="X4147" t="s">
        <v>124</v>
      </c>
      <c r="Y4147">
        <v>9</v>
      </c>
      <c r="Z4147">
        <v>9</v>
      </c>
      <c r="AA4147">
        <v>2021</v>
      </c>
      <c r="AB4147">
        <v>0</v>
      </c>
      <c r="AC4147" t="s">
        <v>8</v>
      </c>
      <c r="AD4147" t="s">
        <v>8</v>
      </c>
      <c r="AE4147">
        <v>2021</v>
      </c>
      <c r="AF4147">
        <v>2021</v>
      </c>
      <c r="AU4147"/>
    </row>
    <row r="4148" spans="1:47" x14ac:dyDescent="0.35">
      <c r="A4148" t="s">
        <v>130</v>
      </c>
      <c r="C4148" t="s">
        <v>180</v>
      </c>
      <c r="D4148" t="s">
        <v>150</v>
      </c>
      <c r="E4148" t="s">
        <v>121</v>
      </c>
      <c r="L4148" t="s">
        <v>122</v>
      </c>
      <c r="M4148" s="14">
        <v>44440</v>
      </c>
      <c r="N4148" s="14">
        <v>44440</v>
      </c>
      <c r="P4148">
        <v>35040.089999999997</v>
      </c>
      <c r="X4148" t="s">
        <v>119</v>
      </c>
      <c r="Y4148">
        <v>9</v>
      </c>
      <c r="Z4148">
        <v>9</v>
      </c>
      <c r="AA4148">
        <v>2021</v>
      </c>
      <c r="AB4148">
        <v>0</v>
      </c>
      <c r="AC4148" t="s">
        <v>8</v>
      </c>
      <c r="AD4148" t="s">
        <v>8</v>
      </c>
      <c r="AE4148">
        <v>2021</v>
      </c>
      <c r="AF4148">
        <v>2021</v>
      </c>
      <c r="AU4148"/>
    </row>
    <row r="4149" spans="1:47" x14ac:dyDescent="0.35">
      <c r="A4149" t="s">
        <v>130</v>
      </c>
      <c r="C4149" t="s">
        <v>180</v>
      </c>
      <c r="D4149" t="s">
        <v>150</v>
      </c>
      <c r="E4149" t="s">
        <v>121</v>
      </c>
      <c r="L4149" t="s">
        <v>122</v>
      </c>
      <c r="M4149" s="14">
        <v>44440</v>
      </c>
      <c r="N4149" s="14">
        <v>44440</v>
      </c>
      <c r="P4149">
        <v>22738.85</v>
      </c>
      <c r="X4149" t="s">
        <v>119</v>
      </c>
      <c r="Y4149">
        <v>9</v>
      </c>
      <c r="Z4149">
        <v>9</v>
      </c>
      <c r="AA4149">
        <v>2021</v>
      </c>
      <c r="AB4149">
        <v>0</v>
      </c>
      <c r="AC4149" t="s">
        <v>8</v>
      </c>
      <c r="AD4149" t="s">
        <v>8</v>
      </c>
      <c r="AE4149">
        <v>2021</v>
      </c>
      <c r="AF4149">
        <v>2021</v>
      </c>
      <c r="AU4149"/>
    </row>
    <row r="4150" spans="1:47" x14ac:dyDescent="0.35">
      <c r="A4150" t="s">
        <v>130</v>
      </c>
      <c r="C4150" t="s">
        <v>180</v>
      </c>
      <c r="D4150" t="s">
        <v>150</v>
      </c>
      <c r="E4150" t="s">
        <v>121</v>
      </c>
      <c r="L4150" t="s">
        <v>122</v>
      </c>
      <c r="M4150" s="14">
        <v>44440</v>
      </c>
      <c r="N4150" s="14">
        <v>44440</v>
      </c>
      <c r="O4150">
        <v>265607.84999999998</v>
      </c>
      <c r="P4150">
        <v>352663.35</v>
      </c>
      <c r="X4150" t="s">
        <v>119</v>
      </c>
      <c r="Y4150">
        <v>9</v>
      </c>
      <c r="Z4150">
        <v>9</v>
      </c>
      <c r="AA4150">
        <v>2021</v>
      </c>
      <c r="AB4150">
        <v>0</v>
      </c>
      <c r="AC4150" t="s">
        <v>8</v>
      </c>
      <c r="AD4150" t="s">
        <v>8</v>
      </c>
      <c r="AE4150">
        <v>2021</v>
      </c>
      <c r="AF4150">
        <v>2021</v>
      </c>
      <c r="AU4150"/>
    </row>
    <row r="4151" spans="1:47" x14ac:dyDescent="0.35">
      <c r="A4151" t="s">
        <v>148</v>
      </c>
      <c r="C4151" t="s">
        <v>180</v>
      </c>
      <c r="D4151" t="s">
        <v>150</v>
      </c>
      <c r="E4151" t="s">
        <v>121</v>
      </c>
      <c r="L4151" t="s">
        <v>122</v>
      </c>
      <c r="M4151" s="14">
        <v>44440</v>
      </c>
      <c r="N4151" s="14">
        <v>44440</v>
      </c>
      <c r="P4151">
        <v>589322.18000000005</v>
      </c>
      <c r="X4151" t="s">
        <v>152</v>
      </c>
      <c r="Y4151">
        <v>9</v>
      </c>
      <c r="Z4151">
        <v>9</v>
      </c>
      <c r="AA4151">
        <v>2021</v>
      </c>
      <c r="AB4151">
        <v>0</v>
      </c>
      <c r="AC4151" t="s">
        <v>8</v>
      </c>
      <c r="AD4151" t="s">
        <v>8</v>
      </c>
      <c r="AE4151">
        <v>2021</v>
      </c>
      <c r="AF4151">
        <v>2021</v>
      </c>
      <c r="AU4151"/>
    </row>
    <row r="4152" spans="1:47" x14ac:dyDescent="0.35">
      <c r="A4152" t="s">
        <v>125</v>
      </c>
      <c r="C4152" t="s">
        <v>180</v>
      </c>
      <c r="D4152" t="s">
        <v>150</v>
      </c>
      <c r="E4152" t="s">
        <v>121</v>
      </c>
      <c r="L4152" t="s">
        <v>122</v>
      </c>
      <c r="M4152" s="14">
        <v>44440</v>
      </c>
      <c r="N4152" s="14">
        <v>44440</v>
      </c>
      <c r="P4152">
        <v>874371.4</v>
      </c>
      <c r="X4152" t="s">
        <v>124</v>
      </c>
      <c r="Y4152">
        <v>9</v>
      </c>
      <c r="Z4152">
        <v>9</v>
      </c>
      <c r="AA4152">
        <v>2021</v>
      </c>
      <c r="AB4152">
        <v>0</v>
      </c>
      <c r="AC4152" t="s">
        <v>8</v>
      </c>
      <c r="AD4152" t="s">
        <v>8</v>
      </c>
      <c r="AE4152">
        <v>2021</v>
      </c>
      <c r="AF4152">
        <v>2021</v>
      </c>
      <c r="AU4152"/>
    </row>
    <row r="4153" spans="1:47" x14ac:dyDescent="0.35">
      <c r="A4153" t="s">
        <v>126</v>
      </c>
      <c r="C4153" t="s">
        <v>180</v>
      </c>
      <c r="D4153" t="s">
        <v>150</v>
      </c>
      <c r="E4153" t="s">
        <v>121</v>
      </c>
      <c r="L4153" t="s">
        <v>122</v>
      </c>
      <c r="M4153" s="14">
        <v>44440</v>
      </c>
      <c r="N4153" s="14">
        <v>44440</v>
      </c>
      <c r="P4153">
        <v>98509.11</v>
      </c>
      <c r="X4153" t="s">
        <v>127</v>
      </c>
      <c r="Y4153">
        <v>9</v>
      </c>
      <c r="Z4153">
        <v>9</v>
      </c>
      <c r="AA4153">
        <v>2021</v>
      </c>
      <c r="AB4153">
        <v>0</v>
      </c>
      <c r="AC4153" t="s">
        <v>8</v>
      </c>
      <c r="AD4153" t="s">
        <v>8</v>
      </c>
      <c r="AE4153">
        <v>2021</v>
      </c>
      <c r="AF4153">
        <v>2021</v>
      </c>
      <c r="AU4153"/>
    </row>
    <row r="4154" spans="1:47" x14ac:dyDescent="0.35">
      <c r="A4154" t="s">
        <v>170</v>
      </c>
      <c r="C4154" t="s">
        <v>180</v>
      </c>
      <c r="D4154" t="s">
        <v>150</v>
      </c>
      <c r="E4154" t="s">
        <v>121</v>
      </c>
      <c r="L4154" t="s">
        <v>122</v>
      </c>
      <c r="M4154" s="14">
        <v>44440</v>
      </c>
      <c r="N4154" s="14">
        <v>44440</v>
      </c>
      <c r="P4154">
        <v>5552934.3899999997</v>
      </c>
      <c r="X4154" t="s">
        <v>119</v>
      </c>
      <c r="Y4154">
        <v>9</v>
      </c>
      <c r="Z4154">
        <v>9</v>
      </c>
      <c r="AA4154">
        <v>2021</v>
      </c>
      <c r="AB4154">
        <v>0</v>
      </c>
      <c r="AC4154" t="s">
        <v>8</v>
      </c>
      <c r="AD4154" t="s">
        <v>8</v>
      </c>
      <c r="AE4154">
        <v>2021</v>
      </c>
      <c r="AF4154">
        <v>2021</v>
      </c>
      <c r="AU4154"/>
    </row>
    <row r="4155" spans="1:47" x14ac:dyDescent="0.35">
      <c r="A4155" t="s">
        <v>128</v>
      </c>
      <c r="C4155" t="s">
        <v>180</v>
      </c>
      <c r="D4155" t="s">
        <v>150</v>
      </c>
      <c r="E4155" t="s">
        <v>121</v>
      </c>
      <c r="L4155" t="s">
        <v>122</v>
      </c>
      <c r="M4155" s="14">
        <v>44440</v>
      </c>
      <c r="N4155" s="14">
        <v>44440</v>
      </c>
      <c r="P4155">
        <v>6860616</v>
      </c>
      <c r="X4155" t="s">
        <v>119</v>
      </c>
      <c r="Y4155">
        <v>9</v>
      </c>
      <c r="Z4155">
        <v>9</v>
      </c>
      <c r="AA4155">
        <v>2021</v>
      </c>
      <c r="AB4155">
        <v>0</v>
      </c>
      <c r="AC4155" t="s">
        <v>8</v>
      </c>
      <c r="AD4155" t="s">
        <v>8</v>
      </c>
      <c r="AE4155">
        <v>2021</v>
      </c>
      <c r="AF4155">
        <v>2021</v>
      </c>
      <c r="AU4155"/>
    </row>
    <row r="4156" spans="1:47" x14ac:dyDescent="0.35">
      <c r="A4156" t="s">
        <v>175</v>
      </c>
      <c r="C4156" t="s">
        <v>180</v>
      </c>
      <c r="D4156" t="s">
        <v>150</v>
      </c>
      <c r="E4156" t="s">
        <v>121</v>
      </c>
      <c r="L4156" t="s">
        <v>122</v>
      </c>
      <c r="M4156" s="14">
        <v>44440</v>
      </c>
      <c r="N4156" s="14">
        <v>44440</v>
      </c>
      <c r="O4156">
        <v>404.38</v>
      </c>
      <c r="P4156">
        <v>34621.53</v>
      </c>
      <c r="X4156" t="s">
        <v>119</v>
      </c>
      <c r="Y4156">
        <v>9</v>
      </c>
      <c r="Z4156">
        <v>9</v>
      </c>
      <c r="AA4156">
        <v>2021</v>
      </c>
      <c r="AB4156">
        <v>0</v>
      </c>
      <c r="AC4156" t="s">
        <v>8</v>
      </c>
      <c r="AD4156" t="s">
        <v>8</v>
      </c>
      <c r="AE4156">
        <v>2021</v>
      </c>
      <c r="AF4156">
        <v>2021</v>
      </c>
      <c r="AU4156"/>
    </row>
    <row r="4157" spans="1:47" x14ac:dyDescent="0.35">
      <c r="A4157" t="s">
        <v>130</v>
      </c>
      <c r="C4157" t="s">
        <v>180</v>
      </c>
      <c r="D4157" t="s">
        <v>150</v>
      </c>
      <c r="E4157" t="s">
        <v>121</v>
      </c>
      <c r="L4157" t="s">
        <v>122</v>
      </c>
      <c r="M4157" s="14">
        <v>44440</v>
      </c>
      <c r="N4157" s="14">
        <v>44440</v>
      </c>
      <c r="P4157">
        <v>288288.31</v>
      </c>
      <c r="X4157" t="s">
        <v>119</v>
      </c>
      <c r="Y4157">
        <v>9</v>
      </c>
      <c r="Z4157">
        <v>9</v>
      </c>
      <c r="AA4157">
        <v>2021</v>
      </c>
      <c r="AB4157">
        <v>0</v>
      </c>
      <c r="AC4157" t="s">
        <v>8</v>
      </c>
      <c r="AD4157" t="s">
        <v>8</v>
      </c>
      <c r="AE4157">
        <v>2021</v>
      </c>
      <c r="AF4157">
        <v>2021</v>
      </c>
      <c r="AU4157"/>
    </row>
    <row r="4158" spans="1:47" x14ac:dyDescent="0.35">
      <c r="A4158" t="s">
        <v>141</v>
      </c>
      <c r="C4158" t="s">
        <v>180</v>
      </c>
      <c r="D4158" t="s">
        <v>150</v>
      </c>
      <c r="E4158" t="s">
        <v>121</v>
      </c>
      <c r="L4158" t="s">
        <v>122</v>
      </c>
      <c r="M4158" s="14">
        <v>44440</v>
      </c>
      <c r="N4158" s="14">
        <v>44440</v>
      </c>
      <c r="P4158">
        <v>13584109.699999999</v>
      </c>
      <c r="X4158" t="s">
        <v>142</v>
      </c>
      <c r="Y4158">
        <v>9</v>
      </c>
      <c r="Z4158">
        <v>9</v>
      </c>
      <c r="AA4158">
        <v>2021</v>
      </c>
      <c r="AB4158">
        <v>0</v>
      </c>
      <c r="AC4158" t="s">
        <v>8</v>
      </c>
      <c r="AD4158" t="s">
        <v>8</v>
      </c>
      <c r="AE4158">
        <v>2021</v>
      </c>
      <c r="AF4158">
        <v>2021</v>
      </c>
      <c r="AU4158"/>
    </row>
    <row r="4159" spans="1:47" x14ac:dyDescent="0.35">
      <c r="A4159" t="s">
        <v>165</v>
      </c>
      <c r="C4159" t="s">
        <v>180</v>
      </c>
      <c r="D4159" t="s">
        <v>150</v>
      </c>
      <c r="E4159" t="s">
        <v>121</v>
      </c>
      <c r="L4159" t="s">
        <v>122</v>
      </c>
      <c r="M4159" s="14">
        <v>44440</v>
      </c>
      <c r="N4159" s="14">
        <v>44440</v>
      </c>
      <c r="P4159">
        <v>32544.63</v>
      </c>
      <c r="X4159" t="s">
        <v>124</v>
      </c>
      <c r="Y4159">
        <v>9</v>
      </c>
      <c r="Z4159">
        <v>9</v>
      </c>
      <c r="AA4159">
        <v>2021</v>
      </c>
      <c r="AB4159">
        <v>0</v>
      </c>
      <c r="AC4159" t="s">
        <v>8</v>
      </c>
      <c r="AD4159" t="s">
        <v>8</v>
      </c>
      <c r="AE4159">
        <v>2021</v>
      </c>
      <c r="AF4159">
        <v>2021</v>
      </c>
      <c r="AU4159"/>
    </row>
    <row r="4160" spans="1:47" x14ac:dyDescent="0.35">
      <c r="A4160" t="s">
        <v>175</v>
      </c>
      <c r="C4160" t="s">
        <v>149</v>
      </c>
      <c r="D4160" t="s">
        <v>150</v>
      </c>
      <c r="E4160" t="s">
        <v>121</v>
      </c>
      <c r="L4160" t="s">
        <v>129</v>
      </c>
      <c r="M4160" s="14">
        <v>44440</v>
      </c>
      <c r="N4160" s="14">
        <v>44440</v>
      </c>
      <c r="O4160">
        <v>5673095.2400000002</v>
      </c>
      <c r="X4160" t="s">
        <v>119</v>
      </c>
      <c r="Y4160">
        <v>9</v>
      </c>
      <c r="Z4160">
        <v>9</v>
      </c>
      <c r="AA4160">
        <v>2021</v>
      </c>
      <c r="AB4160">
        <v>0</v>
      </c>
      <c r="AC4160" t="s">
        <v>8</v>
      </c>
      <c r="AD4160" t="s">
        <v>8</v>
      </c>
      <c r="AE4160">
        <v>2021</v>
      </c>
      <c r="AF4160">
        <v>2021</v>
      </c>
      <c r="AU4160"/>
    </row>
    <row r="4161" spans="1:47" x14ac:dyDescent="0.35">
      <c r="A4161" t="s">
        <v>133</v>
      </c>
      <c r="C4161" t="s">
        <v>149</v>
      </c>
      <c r="D4161" t="s">
        <v>150</v>
      </c>
      <c r="E4161" t="s">
        <v>121</v>
      </c>
      <c r="L4161" t="s">
        <v>129</v>
      </c>
      <c r="M4161" s="14">
        <v>44440</v>
      </c>
      <c r="N4161" s="14">
        <v>44440</v>
      </c>
      <c r="O4161">
        <v>507857.14</v>
      </c>
      <c r="X4161" t="s">
        <v>134</v>
      </c>
      <c r="Y4161">
        <v>9</v>
      </c>
      <c r="Z4161">
        <v>9</v>
      </c>
      <c r="AA4161">
        <v>2021</v>
      </c>
      <c r="AB4161">
        <v>0</v>
      </c>
      <c r="AC4161" t="s">
        <v>8</v>
      </c>
      <c r="AD4161" t="s">
        <v>8</v>
      </c>
      <c r="AE4161">
        <v>2021</v>
      </c>
      <c r="AF4161">
        <v>2021</v>
      </c>
      <c r="AU4161"/>
    </row>
    <row r="4162" spans="1:47" x14ac:dyDescent="0.35">
      <c r="A4162" t="s">
        <v>143</v>
      </c>
      <c r="C4162" t="s">
        <v>149</v>
      </c>
      <c r="D4162" t="s">
        <v>150</v>
      </c>
      <c r="E4162" t="s">
        <v>121</v>
      </c>
      <c r="L4162" t="s">
        <v>129</v>
      </c>
      <c r="M4162" s="14">
        <v>44440</v>
      </c>
      <c r="N4162" s="14">
        <v>44440</v>
      </c>
      <c r="O4162">
        <v>557380.94999999995</v>
      </c>
      <c r="X4162" t="s">
        <v>144</v>
      </c>
      <c r="Y4162">
        <v>9</v>
      </c>
      <c r="Z4162">
        <v>9</v>
      </c>
      <c r="AA4162">
        <v>2021</v>
      </c>
      <c r="AB4162">
        <v>0</v>
      </c>
      <c r="AC4162" t="s">
        <v>8</v>
      </c>
      <c r="AD4162" t="s">
        <v>8</v>
      </c>
      <c r="AE4162">
        <v>2021</v>
      </c>
      <c r="AF4162">
        <v>2021</v>
      </c>
      <c r="AU4162"/>
    </row>
    <row r="4163" spans="1:47" x14ac:dyDescent="0.35">
      <c r="A4163" t="s">
        <v>148</v>
      </c>
      <c r="C4163" t="s">
        <v>149</v>
      </c>
      <c r="D4163" t="s">
        <v>150</v>
      </c>
      <c r="E4163" t="s">
        <v>121</v>
      </c>
      <c r="L4163" t="s">
        <v>129</v>
      </c>
      <c r="M4163" s="14">
        <v>44440</v>
      </c>
      <c r="N4163" s="14">
        <v>44440</v>
      </c>
      <c r="O4163">
        <v>157142.85999999999</v>
      </c>
      <c r="X4163" t="s">
        <v>152</v>
      </c>
      <c r="Y4163">
        <v>9</v>
      </c>
      <c r="Z4163">
        <v>9</v>
      </c>
      <c r="AA4163">
        <v>2021</v>
      </c>
      <c r="AB4163">
        <v>0</v>
      </c>
      <c r="AC4163" t="s">
        <v>8</v>
      </c>
      <c r="AD4163" t="s">
        <v>8</v>
      </c>
      <c r="AE4163">
        <v>2021</v>
      </c>
      <c r="AF4163">
        <v>2021</v>
      </c>
      <c r="AU4163"/>
    </row>
    <row r="4164" spans="1:47" x14ac:dyDescent="0.35">
      <c r="A4164" t="s">
        <v>136</v>
      </c>
      <c r="B4164" t="s">
        <v>119</v>
      </c>
      <c r="C4164" t="s">
        <v>149</v>
      </c>
      <c r="D4164" t="s">
        <v>150</v>
      </c>
      <c r="E4164" t="s">
        <v>121</v>
      </c>
      <c r="L4164" t="s">
        <v>129</v>
      </c>
      <c r="M4164" s="14">
        <v>44440</v>
      </c>
      <c r="N4164" s="14">
        <v>44440</v>
      </c>
      <c r="O4164">
        <v>1452380.95</v>
      </c>
      <c r="X4164" t="s">
        <v>119</v>
      </c>
      <c r="Y4164">
        <v>9</v>
      </c>
      <c r="Z4164">
        <v>9</v>
      </c>
      <c r="AA4164">
        <v>2021</v>
      </c>
      <c r="AB4164">
        <v>0</v>
      </c>
      <c r="AC4164" t="s">
        <v>8</v>
      </c>
      <c r="AD4164" t="s">
        <v>8</v>
      </c>
      <c r="AE4164">
        <v>2021</v>
      </c>
      <c r="AF4164">
        <v>2021</v>
      </c>
      <c r="AU4164"/>
    </row>
    <row r="4165" spans="1:47" x14ac:dyDescent="0.35">
      <c r="A4165" t="s">
        <v>148</v>
      </c>
      <c r="B4165" t="s">
        <v>135</v>
      </c>
      <c r="C4165" t="s">
        <v>149</v>
      </c>
      <c r="D4165" t="s">
        <v>150</v>
      </c>
      <c r="E4165" t="s">
        <v>121</v>
      </c>
      <c r="L4165" t="s">
        <v>129</v>
      </c>
      <c r="M4165" s="14">
        <v>44440</v>
      </c>
      <c r="N4165" s="14">
        <v>44440</v>
      </c>
      <c r="O4165">
        <v>330238.09999999998</v>
      </c>
      <c r="X4165" t="s">
        <v>135</v>
      </c>
      <c r="Y4165">
        <v>9</v>
      </c>
      <c r="Z4165">
        <v>9</v>
      </c>
      <c r="AA4165">
        <v>2021</v>
      </c>
      <c r="AB4165">
        <v>0</v>
      </c>
      <c r="AC4165" t="s">
        <v>8</v>
      </c>
      <c r="AD4165" t="s">
        <v>8</v>
      </c>
      <c r="AE4165">
        <v>2021</v>
      </c>
      <c r="AF4165">
        <v>2021</v>
      </c>
      <c r="AU4165"/>
    </row>
    <row r="4166" spans="1:47" x14ac:dyDescent="0.35">
      <c r="A4166" t="s">
        <v>171</v>
      </c>
      <c r="C4166" t="s">
        <v>149</v>
      </c>
      <c r="D4166" t="s">
        <v>150</v>
      </c>
      <c r="E4166" t="s">
        <v>162</v>
      </c>
      <c r="L4166" t="s">
        <v>129</v>
      </c>
      <c r="M4166" s="14">
        <v>44440</v>
      </c>
      <c r="N4166" s="14">
        <v>44440</v>
      </c>
      <c r="O4166">
        <v>58548095.240000002</v>
      </c>
      <c r="X4166" t="s">
        <v>137</v>
      </c>
      <c r="Y4166">
        <v>9</v>
      </c>
      <c r="Z4166">
        <v>9</v>
      </c>
      <c r="AA4166">
        <v>2021</v>
      </c>
      <c r="AB4166">
        <v>0</v>
      </c>
      <c r="AC4166" t="s">
        <v>8</v>
      </c>
      <c r="AD4166" t="s">
        <v>8</v>
      </c>
      <c r="AE4166">
        <v>2021</v>
      </c>
      <c r="AF4166">
        <v>2021</v>
      </c>
      <c r="AU4166"/>
    </row>
    <row r="4167" spans="1:47" x14ac:dyDescent="0.35">
      <c r="A4167" t="s">
        <v>123</v>
      </c>
      <c r="C4167" t="s">
        <v>149</v>
      </c>
      <c r="D4167" t="s">
        <v>150</v>
      </c>
      <c r="E4167" t="s">
        <v>121</v>
      </c>
      <c r="L4167" t="s">
        <v>129</v>
      </c>
      <c r="M4167" s="14">
        <v>44440</v>
      </c>
      <c r="N4167" s="14">
        <v>44440</v>
      </c>
      <c r="O4167">
        <v>63333.33</v>
      </c>
      <c r="X4167" t="s">
        <v>124</v>
      </c>
      <c r="Y4167">
        <v>9</v>
      </c>
      <c r="Z4167">
        <v>9</v>
      </c>
      <c r="AA4167">
        <v>2021</v>
      </c>
      <c r="AB4167">
        <v>0</v>
      </c>
      <c r="AC4167" t="s">
        <v>8</v>
      </c>
      <c r="AD4167" t="s">
        <v>8</v>
      </c>
      <c r="AE4167">
        <v>2021</v>
      </c>
      <c r="AF4167">
        <v>2021</v>
      </c>
      <c r="AU4167"/>
    </row>
    <row r="4168" spans="1:47" x14ac:dyDescent="0.35">
      <c r="A4168" t="s">
        <v>148</v>
      </c>
      <c r="C4168" t="s">
        <v>149</v>
      </c>
      <c r="D4168" t="s">
        <v>150</v>
      </c>
      <c r="E4168" t="s">
        <v>121</v>
      </c>
      <c r="L4168" t="s">
        <v>129</v>
      </c>
      <c r="M4168" s="14">
        <v>44440</v>
      </c>
      <c r="N4168" s="14">
        <v>44440</v>
      </c>
      <c r="O4168">
        <v>44285.71</v>
      </c>
      <c r="X4168" t="s">
        <v>152</v>
      </c>
      <c r="Y4168">
        <v>9</v>
      </c>
      <c r="Z4168">
        <v>9</v>
      </c>
      <c r="AA4168">
        <v>2021</v>
      </c>
      <c r="AB4168">
        <v>0</v>
      </c>
      <c r="AC4168" t="s">
        <v>8</v>
      </c>
      <c r="AD4168" t="s">
        <v>8</v>
      </c>
      <c r="AE4168">
        <v>2021</v>
      </c>
      <c r="AF4168">
        <v>2021</v>
      </c>
      <c r="AU4168"/>
    </row>
    <row r="4169" spans="1:47" x14ac:dyDescent="0.35">
      <c r="A4169" t="s">
        <v>153</v>
      </c>
      <c r="B4169" t="s">
        <v>157</v>
      </c>
      <c r="C4169" t="s">
        <v>149</v>
      </c>
      <c r="D4169" t="s">
        <v>150</v>
      </c>
      <c r="E4169" t="s">
        <v>121</v>
      </c>
      <c r="L4169" t="s">
        <v>129</v>
      </c>
      <c r="M4169" s="14">
        <v>44440</v>
      </c>
      <c r="N4169" s="14">
        <v>44440</v>
      </c>
      <c r="O4169">
        <v>59523.81</v>
      </c>
      <c r="X4169" t="s">
        <v>157</v>
      </c>
      <c r="Y4169">
        <v>9</v>
      </c>
      <c r="Z4169">
        <v>9</v>
      </c>
      <c r="AA4169">
        <v>2021</v>
      </c>
      <c r="AB4169">
        <v>0</v>
      </c>
      <c r="AC4169" t="s">
        <v>8</v>
      </c>
      <c r="AD4169" t="s">
        <v>8</v>
      </c>
      <c r="AE4169">
        <v>2021</v>
      </c>
      <c r="AF4169">
        <v>2021</v>
      </c>
      <c r="AU4169"/>
    </row>
    <row r="4170" spans="1:47" x14ac:dyDescent="0.35">
      <c r="A4170" t="s">
        <v>148</v>
      </c>
      <c r="C4170" t="s">
        <v>180</v>
      </c>
      <c r="D4170" t="s">
        <v>150</v>
      </c>
      <c r="E4170" t="s">
        <v>121</v>
      </c>
      <c r="L4170" t="s">
        <v>122</v>
      </c>
      <c r="M4170" s="14">
        <v>44440</v>
      </c>
      <c r="N4170" s="14">
        <v>44440</v>
      </c>
      <c r="P4170">
        <v>219642.63</v>
      </c>
      <c r="X4170" t="s">
        <v>152</v>
      </c>
      <c r="Y4170">
        <v>9</v>
      </c>
      <c r="Z4170">
        <v>9</v>
      </c>
      <c r="AA4170">
        <v>2021</v>
      </c>
      <c r="AB4170">
        <v>0</v>
      </c>
      <c r="AC4170" t="s">
        <v>8</v>
      </c>
      <c r="AD4170" t="s">
        <v>8</v>
      </c>
      <c r="AE4170">
        <v>2021</v>
      </c>
      <c r="AF4170">
        <v>2021</v>
      </c>
      <c r="AU4170"/>
    </row>
    <row r="4171" spans="1:47" x14ac:dyDescent="0.35">
      <c r="A4171" t="s">
        <v>148</v>
      </c>
      <c r="C4171" t="s">
        <v>149</v>
      </c>
      <c r="D4171" t="s">
        <v>150</v>
      </c>
      <c r="E4171" t="s">
        <v>121</v>
      </c>
      <c r="L4171" t="s">
        <v>129</v>
      </c>
      <c r="M4171" s="14">
        <v>44440</v>
      </c>
      <c r="N4171" s="14">
        <v>44440</v>
      </c>
      <c r="O4171">
        <v>13842380.949999999</v>
      </c>
      <c r="X4171" t="s">
        <v>152</v>
      </c>
      <c r="Y4171">
        <v>9</v>
      </c>
      <c r="Z4171">
        <v>9</v>
      </c>
      <c r="AA4171">
        <v>2021</v>
      </c>
      <c r="AB4171">
        <v>0</v>
      </c>
      <c r="AC4171" t="s">
        <v>8</v>
      </c>
      <c r="AD4171" t="s">
        <v>8</v>
      </c>
      <c r="AE4171">
        <v>2021</v>
      </c>
      <c r="AF4171">
        <v>2021</v>
      </c>
      <c r="AU4171"/>
    </row>
    <row r="4172" spans="1:47" x14ac:dyDescent="0.35">
      <c r="A4172" t="s">
        <v>138</v>
      </c>
      <c r="C4172" t="s">
        <v>149</v>
      </c>
      <c r="D4172" t="s">
        <v>150</v>
      </c>
      <c r="E4172" t="s">
        <v>121</v>
      </c>
      <c r="L4172" t="s">
        <v>129</v>
      </c>
      <c r="M4172" s="14">
        <v>44440</v>
      </c>
      <c r="N4172" s="14">
        <v>44440</v>
      </c>
      <c r="O4172">
        <v>23809.52</v>
      </c>
      <c r="X4172" t="s">
        <v>139</v>
      </c>
      <c r="Y4172">
        <v>9</v>
      </c>
      <c r="Z4172">
        <v>9</v>
      </c>
      <c r="AA4172">
        <v>2021</v>
      </c>
      <c r="AB4172">
        <v>0</v>
      </c>
      <c r="AC4172" t="s">
        <v>8</v>
      </c>
      <c r="AD4172" t="s">
        <v>8</v>
      </c>
      <c r="AE4172">
        <v>2021</v>
      </c>
      <c r="AF4172">
        <v>2021</v>
      </c>
      <c r="AU4172"/>
    </row>
    <row r="4173" spans="1:47" x14ac:dyDescent="0.35">
      <c r="A4173" t="s">
        <v>128</v>
      </c>
      <c r="C4173" t="s">
        <v>149</v>
      </c>
      <c r="D4173" t="s">
        <v>150</v>
      </c>
      <c r="E4173" t="s">
        <v>121</v>
      </c>
      <c r="L4173" t="s">
        <v>129</v>
      </c>
      <c r="M4173" s="14">
        <v>44440</v>
      </c>
      <c r="N4173" s="14">
        <v>44440</v>
      </c>
      <c r="O4173">
        <v>5656474.3600000003</v>
      </c>
      <c r="X4173" t="s">
        <v>119</v>
      </c>
      <c r="Y4173">
        <v>9</v>
      </c>
      <c r="Z4173">
        <v>9</v>
      </c>
      <c r="AA4173">
        <v>2021</v>
      </c>
      <c r="AB4173">
        <v>0</v>
      </c>
      <c r="AC4173" t="s">
        <v>8</v>
      </c>
      <c r="AD4173" t="s">
        <v>8</v>
      </c>
      <c r="AE4173">
        <v>2021</v>
      </c>
      <c r="AF4173">
        <v>2021</v>
      </c>
      <c r="AU4173"/>
    </row>
    <row r="4174" spans="1:47" x14ac:dyDescent="0.35">
      <c r="A4174" t="s">
        <v>125</v>
      </c>
      <c r="C4174" t="s">
        <v>180</v>
      </c>
      <c r="D4174" t="s">
        <v>150</v>
      </c>
      <c r="E4174" t="s">
        <v>121</v>
      </c>
      <c r="L4174" t="s">
        <v>122</v>
      </c>
      <c r="M4174" s="14">
        <v>44440</v>
      </c>
      <c r="N4174" s="14">
        <v>44440</v>
      </c>
      <c r="P4174">
        <v>426319.74</v>
      </c>
      <c r="X4174" t="s">
        <v>124</v>
      </c>
      <c r="Y4174">
        <v>9</v>
      </c>
      <c r="Z4174">
        <v>9</v>
      </c>
      <c r="AA4174">
        <v>2021</v>
      </c>
      <c r="AB4174">
        <v>0</v>
      </c>
      <c r="AC4174" t="s">
        <v>8</v>
      </c>
      <c r="AD4174" t="s">
        <v>8</v>
      </c>
      <c r="AE4174">
        <v>2021</v>
      </c>
      <c r="AF4174">
        <v>2021</v>
      </c>
      <c r="AU4174"/>
    </row>
    <row r="4175" spans="1:47" x14ac:dyDescent="0.35">
      <c r="A4175" t="s">
        <v>136</v>
      </c>
      <c r="C4175" t="s">
        <v>149</v>
      </c>
      <c r="D4175" t="s">
        <v>159</v>
      </c>
      <c r="E4175" t="s">
        <v>162</v>
      </c>
      <c r="L4175" t="s">
        <v>129</v>
      </c>
      <c r="M4175" s="14">
        <v>44440</v>
      </c>
      <c r="N4175" s="14">
        <v>44440</v>
      </c>
      <c r="O4175">
        <v>553571.43000000005</v>
      </c>
      <c r="X4175" t="s">
        <v>137</v>
      </c>
      <c r="Y4175">
        <v>9</v>
      </c>
      <c r="Z4175">
        <v>9</v>
      </c>
      <c r="AA4175">
        <v>2021</v>
      </c>
      <c r="AB4175">
        <v>0</v>
      </c>
      <c r="AC4175" t="s">
        <v>8</v>
      </c>
      <c r="AD4175" t="s">
        <v>8</v>
      </c>
      <c r="AE4175">
        <v>2021</v>
      </c>
      <c r="AF4175">
        <v>2021</v>
      </c>
      <c r="AU4175"/>
    </row>
    <row r="4176" spans="1:47" x14ac:dyDescent="0.35">
      <c r="A4176" t="s">
        <v>131</v>
      </c>
      <c r="C4176" t="s">
        <v>149</v>
      </c>
      <c r="D4176" t="s">
        <v>150</v>
      </c>
      <c r="E4176" t="s">
        <v>121</v>
      </c>
      <c r="L4176" t="s">
        <v>129</v>
      </c>
      <c r="M4176" s="14">
        <v>44440</v>
      </c>
      <c r="N4176" s="14">
        <v>44440</v>
      </c>
      <c r="O4176">
        <v>3804508.48</v>
      </c>
      <c r="X4176" t="s">
        <v>132</v>
      </c>
      <c r="Y4176">
        <v>9</v>
      </c>
      <c r="Z4176">
        <v>9</v>
      </c>
      <c r="AA4176">
        <v>2021</v>
      </c>
      <c r="AB4176">
        <v>0</v>
      </c>
      <c r="AC4176" t="s">
        <v>8</v>
      </c>
      <c r="AD4176" t="s">
        <v>8</v>
      </c>
      <c r="AE4176">
        <v>2021</v>
      </c>
      <c r="AF4176">
        <v>2021</v>
      </c>
      <c r="AU4176"/>
    </row>
    <row r="4177" spans="1:47" x14ac:dyDescent="0.35">
      <c r="A4177" t="s">
        <v>148</v>
      </c>
      <c r="C4177" t="s">
        <v>149</v>
      </c>
      <c r="D4177" t="s">
        <v>150</v>
      </c>
      <c r="E4177" t="s">
        <v>121</v>
      </c>
      <c r="L4177" t="s">
        <v>129</v>
      </c>
      <c r="M4177" s="14">
        <v>44440</v>
      </c>
      <c r="N4177" s="14">
        <v>44440</v>
      </c>
      <c r="O4177">
        <v>105430.39999999999</v>
      </c>
      <c r="X4177" t="s">
        <v>152</v>
      </c>
      <c r="Y4177">
        <v>9</v>
      </c>
      <c r="Z4177">
        <v>9</v>
      </c>
      <c r="AA4177">
        <v>2021</v>
      </c>
      <c r="AB4177">
        <v>0</v>
      </c>
      <c r="AC4177" t="s">
        <v>8</v>
      </c>
      <c r="AD4177" t="s">
        <v>8</v>
      </c>
      <c r="AE4177">
        <v>2021</v>
      </c>
      <c r="AF4177">
        <v>2021</v>
      </c>
      <c r="AU4177"/>
    </row>
    <row r="4178" spans="1:47" x14ac:dyDescent="0.35">
      <c r="A4178" t="s">
        <v>136</v>
      </c>
      <c r="C4178" t="s">
        <v>149</v>
      </c>
      <c r="D4178" t="s">
        <v>159</v>
      </c>
      <c r="E4178" t="s">
        <v>162</v>
      </c>
      <c r="L4178" t="s">
        <v>129</v>
      </c>
      <c r="M4178" s="14">
        <v>44440</v>
      </c>
      <c r="N4178" s="14">
        <v>44440</v>
      </c>
      <c r="O4178">
        <v>55238.1</v>
      </c>
      <c r="X4178" t="s">
        <v>137</v>
      </c>
      <c r="Y4178">
        <v>9</v>
      </c>
      <c r="Z4178">
        <v>9</v>
      </c>
      <c r="AA4178">
        <v>2021</v>
      </c>
      <c r="AB4178">
        <v>0</v>
      </c>
      <c r="AC4178" t="s">
        <v>8</v>
      </c>
      <c r="AD4178" t="s">
        <v>8</v>
      </c>
      <c r="AE4178">
        <v>2021</v>
      </c>
      <c r="AF4178">
        <v>2021</v>
      </c>
      <c r="AU4178"/>
    </row>
    <row r="4179" spans="1:47" x14ac:dyDescent="0.35">
      <c r="A4179" t="s">
        <v>171</v>
      </c>
      <c r="C4179" t="s">
        <v>149</v>
      </c>
      <c r="D4179" t="s">
        <v>159</v>
      </c>
      <c r="E4179" t="s">
        <v>121</v>
      </c>
      <c r="L4179" t="s">
        <v>129</v>
      </c>
      <c r="M4179" s="14">
        <v>44440</v>
      </c>
      <c r="N4179" s="14">
        <v>44440</v>
      </c>
      <c r="O4179">
        <v>3056205.81</v>
      </c>
      <c r="X4179" t="s">
        <v>137</v>
      </c>
      <c r="Y4179">
        <v>9</v>
      </c>
      <c r="Z4179">
        <v>9</v>
      </c>
      <c r="AA4179">
        <v>2021</v>
      </c>
      <c r="AB4179">
        <v>0</v>
      </c>
      <c r="AC4179" t="s">
        <v>8</v>
      </c>
      <c r="AD4179" t="s">
        <v>8</v>
      </c>
      <c r="AE4179">
        <v>2021</v>
      </c>
      <c r="AF4179">
        <v>2021</v>
      </c>
      <c r="AU4179"/>
    </row>
    <row r="4180" spans="1:47" x14ac:dyDescent="0.35">
      <c r="A4180" t="s">
        <v>155</v>
      </c>
      <c r="C4180" t="s">
        <v>149</v>
      </c>
      <c r="D4180" t="s">
        <v>150</v>
      </c>
      <c r="E4180" t="s">
        <v>121</v>
      </c>
      <c r="L4180" t="s">
        <v>129</v>
      </c>
      <c r="M4180" s="14">
        <v>44440</v>
      </c>
      <c r="N4180" s="14">
        <v>44440</v>
      </c>
      <c r="O4180">
        <v>426190.48</v>
      </c>
      <c r="X4180" t="s">
        <v>156</v>
      </c>
      <c r="Y4180">
        <v>9</v>
      </c>
      <c r="Z4180">
        <v>9</v>
      </c>
      <c r="AA4180">
        <v>2021</v>
      </c>
      <c r="AB4180">
        <v>0</v>
      </c>
      <c r="AC4180" t="s">
        <v>8</v>
      </c>
      <c r="AD4180" t="s">
        <v>8</v>
      </c>
      <c r="AE4180">
        <v>2021</v>
      </c>
      <c r="AF4180">
        <v>2021</v>
      </c>
      <c r="AU4180"/>
    </row>
    <row r="4181" spans="1:47" x14ac:dyDescent="0.35">
      <c r="A4181" t="s">
        <v>123</v>
      </c>
      <c r="B4181" t="s">
        <v>140</v>
      </c>
      <c r="C4181" t="s">
        <v>149</v>
      </c>
      <c r="D4181" t="s">
        <v>150</v>
      </c>
      <c r="E4181" t="s">
        <v>121</v>
      </c>
      <c r="L4181" t="s">
        <v>129</v>
      </c>
      <c r="M4181" s="14">
        <v>44440</v>
      </c>
      <c r="N4181" s="14">
        <v>44440</v>
      </c>
      <c r="O4181">
        <v>2590476.19</v>
      </c>
      <c r="X4181" t="s">
        <v>140</v>
      </c>
      <c r="Y4181">
        <v>9</v>
      </c>
      <c r="Z4181">
        <v>9</v>
      </c>
      <c r="AA4181">
        <v>2021</v>
      </c>
      <c r="AB4181">
        <v>0</v>
      </c>
      <c r="AC4181" t="s">
        <v>8</v>
      </c>
      <c r="AD4181" t="s">
        <v>8</v>
      </c>
      <c r="AE4181">
        <v>2021</v>
      </c>
      <c r="AF4181">
        <v>2021</v>
      </c>
      <c r="AU4181"/>
    </row>
    <row r="4182" spans="1:47" x14ac:dyDescent="0.35">
      <c r="A4182" t="s">
        <v>165</v>
      </c>
      <c r="C4182" t="s">
        <v>149</v>
      </c>
      <c r="D4182" t="s">
        <v>150</v>
      </c>
      <c r="E4182" t="s">
        <v>121</v>
      </c>
      <c r="L4182" t="s">
        <v>129</v>
      </c>
      <c r="M4182" s="14">
        <v>44440</v>
      </c>
      <c r="N4182" s="14">
        <v>44440</v>
      </c>
      <c r="O4182">
        <v>1904761.9</v>
      </c>
      <c r="X4182" t="s">
        <v>124</v>
      </c>
      <c r="Y4182">
        <v>9</v>
      </c>
      <c r="Z4182">
        <v>9</v>
      </c>
      <c r="AA4182">
        <v>2021</v>
      </c>
      <c r="AB4182">
        <v>0</v>
      </c>
      <c r="AC4182" t="s">
        <v>8</v>
      </c>
      <c r="AD4182" t="s">
        <v>8</v>
      </c>
      <c r="AE4182">
        <v>2021</v>
      </c>
      <c r="AF4182">
        <v>2021</v>
      </c>
      <c r="AU4182"/>
    </row>
    <row r="4183" spans="1:47" x14ac:dyDescent="0.35">
      <c r="A4183" t="s">
        <v>141</v>
      </c>
      <c r="C4183" t="s">
        <v>149</v>
      </c>
      <c r="D4183" t="s">
        <v>150</v>
      </c>
      <c r="E4183" t="s">
        <v>121</v>
      </c>
      <c r="L4183" t="s">
        <v>129</v>
      </c>
      <c r="M4183" s="14">
        <v>44440</v>
      </c>
      <c r="N4183" s="14">
        <v>44440</v>
      </c>
      <c r="O4183">
        <v>6904761.9000000004</v>
      </c>
      <c r="X4183" t="s">
        <v>142</v>
      </c>
      <c r="Y4183">
        <v>9</v>
      </c>
      <c r="Z4183">
        <v>9</v>
      </c>
      <c r="AA4183">
        <v>2021</v>
      </c>
      <c r="AB4183">
        <v>0</v>
      </c>
      <c r="AC4183" t="s">
        <v>8</v>
      </c>
      <c r="AD4183" t="s">
        <v>8</v>
      </c>
      <c r="AE4183">
        <v>2021</v>
      </c>
      <c r="AF4183">
        <v>2021</v>
      </c>
      <c r="AU4183"/>
    </row>
    <row r="4184" spans="1:47" x14ac:dyDescent="0.35">
      <c r="A4184" t="s">
        <v>160</v>
      </c>
      <c r="B4184" t="s">
        <v>35</v>
      </c>
      <c r="C4184" t="s">
        <v>149</v>
      </c>
      <c r="D4184" t="s">
        <v>159</v>
      </c>
      <c r="E4184" t="s">
        <v>162</v>
      </c>
      <c r="G4184" t="s">
        <v>1</v>
      </c>
      <c r="K4184" t="s">
        <v>185</v>
      </c>
      <c r="L4184" t="s">
        <v>122</v>
      </c>
      <c r="M4184" s="14">
        <v>44440</v>
      </c>
      <c r="N4184" s="14">
        <v>44440</v>
      </c>
      <c r="O4184">
        <v>49072.800000000003</v>
      </c>
      <c r="P4184">
        <v>1168.4000000000001</v>
      </c>
      <c r="R4184">
        <v>2110672000</v>
      </c>
      <c r="S4184">
        <v>161020000</v>
      </c>
      <c r="V4184" t="s">
        <v>160</v>
      </c>
      <c r="W4184" t="s">
        <v>194</v>
      </c>
      <c r="X4184" t="s">
        <v>161</v>
      </c>
      <c r="Y4184">
        <v>9</v>
      </c>
      <c r="Z4184">
        <v>9</v>
      </c>
      <c r="AA4184">
        <v>2021</v>
      </c>
      <c r="AB4184">
        <v>1168.4000000000001</v>
      </c>
      <c r="AC4184" t="s">
        <v>18</v>
      </c>
      <c r="AD4184" t="s">
        <v>72</v>
      </c>
      <c r="AE4184">
        <v>2021</v>
      </c>
      <c r="AF4184">
        <v>2021</v>
      </c>
      <c r="AU4184"/>
    </row>
    <row r="4185" spans="1:47" x14ac:dyDescent="0.35">
      <c r="A4185" t="s">
        <v>160</v>
      </c>
      <c r="B4185" t="s">
        <v>25</v>
      </c>
      <c r="C4185" t="s">
        <v>149</v>
      </c>
      <c r="D4185" t="s">
        <v>159</v>
      </c>
      <c r="E4185" t="s">
        <v>162</v>
      </c>
      <c r="G4185" t="s">
        <v>1</v>
      </c>
      <c r="K4185" t="s">
        <v>185</v>
      </c>
      <c r="L4185" t="s">
        <v>122</v>
      </c>
      <c r="M4185" s="14">
        <v>44441</v>
      </c>
      <c r="N4185" s="14">
        <v>44441</v>
      </c>
      <c r="O4185">
        <v>5000</v>
      </c>
      <c r="P4185">
        <v>105.77</v>
      </c>
      <c r="R4185">
        <v>2110672000</v>
      </c>
      <c r="S4185">
        <v>161600000</v>
      </c>
      <c r="V4185" t="s">
        <v>160</v>
      </c>
      <c r="W4185" t="s">
        <v>198</v>
      </c>
      <c r="X4185" t="s">
        <v>161</v>
      </c>
      <c r="Y4185">
        <v>9</v>
      </c>
      <c r="Z4185">
        <v>9</v>
      </c>
      <c r="AA4185">
        <v>2021</v>
      </c>
      <c r="AB4185">
        <v>105.77</v>
      </c>
      <c r="AC4185" t="s">
        <v>18</v>
      </c>
      <c r="AD4185" t="s">
        <v>72</v>
      </c>
      <c r="AE4185">
        <v>2021</v>
      </c>
      <c r="AF4185">
        <v>2021</v>
      </c>
      <c r="AU4185"/>
    </row>
    <row r="4186" spans="1:47" x14ac:dyDescent="0.35">
      <c r="A4186" t="s">
        <v>160</v>
      </c>
      <c r="B4186" t="s">
        <v>28</v>
      </c>
      <c r="C4186" t="s">
        <v>149</v>
      </c>
      <c r="D4186" t="s">
        <v>159</v>
      </c>
      <c r="E4186" t="s">
        <v>162</v>
      </c>
      <c r="G4186" t="s">
        <v>1</v>
      </c>
      <c r="K4186" t="s">
        <v>185</v>
      </c>
      <c r="L4186" t="s">
        <v>122</v>
      </c>
      <c r="M4186" s="14">
        <v>44441</v>
      </c>
      <c r="N4186" s="14">
        <v>44441</v>
      </c>
      <c r="O4186">
        <v>0</v>
      </c>
      <c r="P4186">
        <v>529.29</v>
      </c>
      <c r="R4186">
        <v>2110672000</v>
      </c>
      <c r="S4186">
        <v>161400000</v>
      </c>
      <c r="V4186" t="s">
        <v>160</v>
      </c>
      <c r="W4186" t="s">
        <v>211</v>
      </c>
      <c r="X4186" t="s">
        <v>161</v>
      </c>
      <c r="Y4186">
        <v>9</v>
      </c>
      <c r="Z4186">
        <v>9</v>
      </c>
      <c r="AA4186">
        <v>2021</v>
      </c>
      <c r="AB4186">
        <v>529.29</v>
      </c>
      <c r="AC4186" t="s">
        <v>18</v>
      </c>
      <c r="AD4186" t="s">
        <v>72</v>
      </c>
      <c r="AE4186">
        <v>2021</v>
      </c>
      <c r="AF4186">
        <v>2021</v>
      </c>
      <c r="AU4186"/>
    </row>
    <row r="4187" spans="1:47" x14ac:dyDescent="0.35">
      <c r="A4187" t="s">
        <v>188</v>
      </c>
      <c r="B4187" t="s">
        <v>31</v>
      </c>
      <c r="C4187" t="s">
        <v>149</v>
      </c>
      <c r="D4187" t="s">
        <v>159</v>
      </c>
      <c r="E4187" t="s">
        <v>162</v>
      </c>
      <c r="G4187" t="s">
        <v>1</v>
      </c>
      <c r="K4187" t="s">
        <v>185</v>
      </c>
      <c r="L4187" t="s">
        <v>122</v>
      </c>
      <c r="M4187" s="14">
        <v>44441</v>
      </c>
      <c r="N4187" s="14">
        <v>44441</v>
      </c>
      <c r="O4187">
        <v>0</v>
      </c>
      <c r="P4187">
        <v>68.02</v>
      </c>
      <c r="R4187">
        <v>2111070000</v>
      </c>
      <c r="S4187">
        <v>161001000</v>
      </c>
      <c r="V4187" t="s">
        <v>188</v>
      </c>
      <c r="W4187" t="s">
        <v>195</v>
      </c>
      <c r="X4187" t="s">
        <v>190</v>
      </c>
      <c r="Y4187">
        <v>9</v>
      </c>
      <c r="Z4187">
        <v>9</v>
      </c>
      <c r="AA4187">
        <v>2021</v>
      </c>
      <c r="AB4187">
        <v>68.02</v>
      </c>
      <c r="AC4187" t="s">
        <v>18</v>
      </c>
      <c r="AD4187" t="s">
        <v>72</v>
      </c>
      <c r="AE4187">
        <v>2021</v>
      </c>
      <c r="AF4187">
        <v>2021</v>
      </c>
      <c r="AU4187"/>
    </row>
    <row r="4188" spans="1:47" x14ac:dyDescent="0.35">
      <c r="A4188" t="s">
        <v>193</v>
      </c>
      <c r="B4188" t="s">
        <v>29</v>
      </c>
      <c r="C4188" t="s">
        <v>149</v>
      </c>
      <c r="D4188" t="s">
        <v>159</v>
      </c>
      <c r="E4188" t="s">
        <v>162</v>
      </c>
      <c r="G4188" t="s">
        <v>1</v>
      </c>
      <c r="K4188" t="s">
        <v>185</v>
      </c>
      <c r="L4188" t="s">
        <v>122</v>
      </c>
      <c r="M4188" s="14">
        <v>44441</v>
      </c>
      <c r="N4188" s="14">
        <v>44441</v>
      </c>
      <c r="O4188">
        <v>0</v>
      </c>
      <c r="P4188">
        <v>14957.14</v>
      </c>
      <c r="R4188">
        <v>2110700000</v>
      </c>
      <c r="S4188">
        <v>162800000</v>
      </c>
      <c r="V4188" t="s">
        <v>193</v>
      </c>
      <c r="W4188" t="s">
        <v>204</v>
      </c>
      <c r="X4188" t="s">
        <v>161</v>
      </c>
      <c r="Y4188">
        <v>9</v>
      </c>
      <c r="Z4188">
        <v>9</v>
      </c>
      <c r="AA4188">
        <v>2021</v>
      </c>
      <c r="AB4188">
        <v>14957.14</v>
      </c>
      <c r="AC4188" t="s">
        <v>18</v>
      </c>
      <c r="AD4188" t="s">
        <v>72</v>
      </c>
      <c r="AE4188">
        <v>2021</v>
      </c>
      <c r="AF4188">
        <v>2021</v>
      </c>
      <c r="AU4188"/>
    </row>
    <row r="4189" spans="1:47" x14ac:dyDescent="0.35">
      <c r="A4189" t="s">
        <v>138</v>
      </c>
      <c r="B4189" t="s">
        <v>42</v>
      </c>
      <c r="C4189" t="s">
        <v>149</v>
      </c>
      <c r="D4189" t="s">
        <v>150</v>
      </c>
      <c r="E4189" t="s">
        <v>121</v>
      </c>
      <c r="G4189" t="s">
        <v>1</v>
      </c>
      <c r="H4189" t="s">
        <v>206</v>
      </c>
      <c r="K4189" t="s">
        <v>185</v>
      </c>
      <c r="L4189" t="s">
        <v>122</v>
      </c>
      <c r="M4189" s="14">
        <v>44441</v>
      </c>
      <c r="N4189" s="14">
        <v>44441</v>
      </c>
      <c r="O4189">
        <v>-41483548.950000003</v>
      </c>
      <c r="P4189">
        <v>-987703.55</v>
      </c>
      <c r="R4189">
        <v>2220200000</v>
      </c>
      <c r="S4189">
        <v>161001000</v>
      </c>
      <c r="V4189" t="s">
        <v>138</v>
      </c>
      <c r="W4189" t="s">
        <v>195</v>
      </c>
      <c r="X4189" t="s">
        <v>139</v>
      </c>
      <c r="Y4189">
        <v>9</v>
      </c>
      <c r="Z4189">
        <v>9</v>
      </c>
      <c r="AA4189">
        <v>2021</v>
      </c>
      <c r="AB4189">
        <v>987703.55</v>
      </c>
      <c r="AC4189" t="s">
        <v>18</v>
      </c>
      <c r="AD4189" t="s">
        <v>13</v>
      </c>
      <c r="AE4189">
        <v>2021</v>
      </c>
      <c r="AF4189">
        <v>2021</v>
      </c>
      <c r="AU4189"/>
    </row>
    <row r="4190" spans="1:47" x14ac:dyDescent="0.35">
      <c r="A4190" t="s">
        <v>193</v>
      </c>
      <c r="B4190" t="s">
        <v>29</v>
      </c>
      <c r="C4190" t="s">
        <v>149</v>
      </c>
      <c r="D4190" t="s">
        <v>159</v>
      </c>
      <c r="E4190" t="s">
        <v>162</v>
      </c>
      <c r="G4190" t="s">
        <v>1</v>
      </c>
      <c r="K4190" t="s">
        <v>185</v>
      </c>
      <c r="L4190" t="s">
        <v>122</v>
      </c>
      <c r="M4190" s="14">
        <v>44441</v>
      </c>
      <c r="N4190" s="14">
        <v>44441</v>
      </c>
      <c r="O4190">
        <v>0</v>
      </c>
      <c r="P4190">
        <v>119.05</v>
      </c>
      <c r="R4190">
        <v>2110700000</v>
      </c>
      <c r="S4190">
        <v>162600000</v>
      </c>
      <c r="V4190" t="s">
        <v>193</v>
      </c>
      <c r="W4190" t="s">
        <v>196</v>
      </c>
      <c r="X4190" t="s">
        <v>161</v>
      </c>
      <c r="Y4190">
        <v>9</v>
      </c>
      <c r="Z4190">
        <v>9</v>
      </c>
      <c r="AA4190">
        <v>2021</v>
      </c>
      <c r="AB4190">
        <v>119.05</v>
      </c>
      <c r="AC4190" t="s">
        <v>18</v>
      </c>
      <c r="AD4190" t="s">
        <v>72</v>
      </c>
      <c r="AE4190">
        <v>2021</v>
      </c>
      <c r="AF4190">
        <v>2021</v>
      </c>
      <c r="AU4190"/>
    </row>
    <row r="4191" spans="1:47" x14ac:dyDescent="0.35">
      <c r="A4191" t="s">
        <v>160</v>
      </c>
      <c r="B4191" t="s">
        <v>25</v>
      </c>
      <c r="C4191" t="s">
        <v>149</v>
      </c>
      <c r="D4191" t="s">
        <v>159</v>
      </c>
      <c r="E4191" t="s">
        <v>162</v>
      </c>
      <c r="G4191" t="s">
        <v>1</v>
      </c>
      <c r="K4191" t="s">
        <v>185</v>
      </c>
      <c r="L4191" t="s">
        <v>122</v>
      </c>
      <c r="M4191" s="14">
        <v>44441</v>
      </c>
      <c r="N4191" s="14">
        <v>44441</v>
      </c>
      <c r="O4191">
        <v>6500</v>
      </c>
      <c r="P4191">
        <v>136.49</v>
      </c>
      <c r="R4191">
        <v>2110672000</v>
      </c>
      <c r="S4191">
        <v>161300000</v>
      </c>
      <c r="V4191" t="s">
        <v>160</v>
      </c>
      <c r="W4191" t="s">
        <v>192</v>
      </c>
      <c r="X4191" t="s">
        <v>161</v>
      </c>
      <c r="Y4191">
        <v>9</v>
      </c>
      <c r="Z4191">
        <v>9</v>
      </c>
      <c r="AA4191">
        <v>2021</v>
      </c>
      <c r="AB4191">
        <v>136.49</v>
      </c>
      <c r="AC4191" t="s">
        <v>18</v>
      </c>
      <c r="AD4191" t="s">
        <v>72</v>
      </c>
      <c r="AE4191">
        <v>2021</v>
      </c>
      <c r="AF4191">
        <v>2021</v>
      </c>
      <c r="AU4191"/>
    </row>
    <row r="4192" spans="1:47" x14ac:dyDescent="0.35">
      <c r="A4192" t="s">
        <v>188</v>
      </c>
      <c r="B4192" t="s">
        <v>31</v>
      </c>
      <c r="C4192" t="s">
        <v>149</v>
      </c>
      <c r="D4192" t="s">
        <v>159</v>
      </c>
      <c r="E4192" t="s">
        <v>162</v>
      </c>
      <c r="G4192" t="s">
        <v>1</v>
      </c>
      <c r="K4192" t="s">
        <v>185</v>
      </c>
      <c r="L4192" t="s">
        <v>122</v>
      </c>
      <c r="M4192" s="14">
        <v>44441</v>
      </c>
      <c r="N4192" s="14">
        <v>44441</v>
      </c>
      <c r="O4192">
        <v>0</v>
      </c>
      <c r="P4192">
        <v>384.46</v>
      </c>
      <c r="R4192">
        <v>2111070000</v>
      </c>
      <c r="S4192">
        <v>161001000</v>
      </c>
      <c r="V4192" t="s">
        <v>188</v>
      </c>
      <c r="W4192" t="s">
        <v>195</v>
      </c>
      <c r="X4192" t="s">
        <v>190</v>
      </c>
      <c r="Y4192">
        <v>9</v>
      </c>
      <c r="Z4192">
        <v>9</v>
      </c>
      <c r="AA4192">
        <v>2021</v>
      </c>
      <c r="AB4192">
        <v>384.46</v>
      </c>
      <c r="AC4192" t="s">
        <v>18</v>
      </c>
      <c r="AD4192" t="s">
        <v>72</v>
      </c>
      <c r="AE4192">
        <v>2021</v>
      </c>
      <c r="AF4192">
        <v>2021</v>
      </c>
      <c r="AU4192"/>
    </row>
    <row r="4193" spans="1:47" x14ac:dyDescent="0.35">
      <c r="A4193" t="s">
        <v>138</v>
      </c>
      <c r="B4193" t="s">
        <v>41</v>
      </c>
      <c r="C4193" t="s">
        <v>149</v>
      </c>
      <c r="D4193" t="s">
        <v>150</v>
      </c>
      <c r="E4193" t="s">
        <v>121</v>
      </c>
      <c r="G4193" t="s">
        <v>1</v>
      </c>
      <c r="H4193" t="s">
        <v>206</v>
      </c>
      <c r="K4193" t="s">
        <v>185</v>
      </c>
      <c r="L4193" t="s">
        <v>122</v>
      </c>
      <c r="M4193" s="14">
        <v>44441</v>
      </c>
      <c r="N4193" s="14">
        <v>44441</v>
      </c>
      <c r="O4193">
        <v>-175251432.63999999</v>
      </c>
      <c r="P4193">
        <v>-4172653.16</v>
      </c>
      <c r="R4193">
        <v>2220200000</v>
      </c>
      <c r="S4193">
        <v>161001000</v>
      </c>
      <c r="V4193" t="s">
        <v>138</v>
      </c>
      <c r="W4193" t="s">
        <v>195</v>
      </c>
      <c r="X4193" t="s">
        <v>139</v>
      </c>
      <c r="Y4193">
        <v>9</v>
      </c>
      <c r="Z4193">
        <v>9</v>
      </c>
      <c r="AA4193">
        <v>2021</v>
      </c>
      <c r="AB4193">
        <v>4172653.16</v>
      </c>
      <c r="AC4193" t="s">
        <v>18</v>
      </c>
      <c r="AD4193" t="s">
        <v>13</v>
      </c>
      <c r="AE4193">
        <v>2021</v>
      </c>
      <c r="AF4193">
        <v>2021</v>
      </c>
      <c r="AU4193"/>
    </row>
    <row r="4194" spans="1:47" x14ac:dyDescent="0.35">
      <c r="A4194" t="s">
        <v>160</v>
      </c>
      <c r="B4194" t="s">
        <v>35</v>
      </c>
      <c r="C4194" t="s">
        <v>149</v>
      </c>
      <c r="D4194" t="s">
        <v>159</v>
      </c>
      <c r="E4194" t="s">
        <v>162</v>
      </c>
      <c r="G4194" t="s">
        <v>1</v>
      </c>
      <c r="K4194" t="s">
        <v>185</v>
      </c>
      <c r="L4194" t="s">
        <v>122</v>
      </c>
      <c r="M4194" s="14">
        <v>44441</v>
      </c>
      <c r="N4194" s="14">
        <v>44441</v>
      </c>
      <c r="O4194">
        <v>17184.55</v>
      </c>
      <c r="P4194">
        <v>409.16</v>
      </c>
      <c r="R4194">
        <v>2110672000</v>
      </c>
      <c r="S4194">
        <v>161020000</v>
      </c>
      <c r="V4194" t="s">
        <v>160</v>
      </c>
      <c r="W4194" t="s">
        <v>194</v>
      </c>
      <c r="X4194" t="s">
        <v>161</v>
      </c>
      <c r="Y4194">
        <v>9</v>
      </c>
      <c r="Z4194">
        <v>9</v>
      </c>
      <c r="AA4194">
        <v>2021</v>
      </c>
      <c r="AB4194">
        <v>409.16</v>
      </c>
      <c r="AC4194" t="s">
        <v>18</v>
      </c>
      <c r="AD4194" t="s">
        <v>72</v>
      </c>
      <c r="AE4194">
        <v>2021</v>
      </c>
      <c r="AF4194">
        <v>2021</v>
      </c>
      <c r="AU4194"/>
    </row>
    <row r="4195" spans="1:47" x14ac:dyDescent="0.35">
      <c r="A4195" t="s">
        <v>130</v>
      </c>
      <c r="B4195" t="s">
        <v>34</v>
      </c>
      <c r="C4195" t="s">
        <v>149</v>
      </c>
      <c r="D4195" t="s">
        <v>150</v>
      </c>
      <c r="E4195" t="s">
        <v>121</v>
      </c>
      <c r="G4195" t="s">
        <v>1</v>
      </c>
      <c r="H4195" t="s">
        <v>206</v>
      </c>
      <c r="K4195" t="s">
        <v>185</v>
      </c>
      <c r="L4195" t="s">
        <v>122</v>
      </c>
      <c r="M4195" s="14">
        <v>44442</v>
      </c>
      <c r="N4195" s="14">
        <v>44442</v>
      </c>
      <c r="O4195">
        <v>-2950</v>
      </c>
      <c r="P4195">
        <v>-70.239999999999995</v>
      </c>
      <c r="R4195">
        <v>2221511000</v>
      </c>
      <c r="S4195">
        <v>162800000</v>
      </c>
      <c r="V4195" t="s">
        <v>130</v>
      </c>
      <c r="W4195" t="s">
        <v>204</v>
      </c>
      <c r="X4195" t="s">
        <v>119</v>
      </c>
      <c r="Y4195">
        <v>9</v>
      </c>
      <c r="Z4195">
        <v>9</v>
      </c>
      <c r="AA4195">
        <v>2021</v>
      </c>
      <c r="AB4195">
        <v>70.239999999999995</v>
      </c>
      <c r="AC4195" t="s">
        <v>18</v>
      </c>
      <c r="AD4195" t="s">
        <v>13</v>
      </c>
      <c r="AE4195">
        <v>2021</v>
      </c>
      <c r="AF4195">
        <v>2021</v>
      </c>
      <c r="AU4195"/>
    </row>
    <row r="4196" spans="1:47" x14ac:dyDescent="0.35">
      <c r="A4196" t="s">
        <v>160</v>
      </c>
      <c r="B4196" t="s">
        <v>25</v>
      </c>
      <c r="C4196" t="s">
        <v>149</v>
      </c>
      <c r="D4196" t="s">
        <v>159</v>
      </c>
      <c r="E4196" t="s">
        <v>162</v>
      </c>
      <c r="G4196" t="s">
        <v>1</v>
      </c>
      <c r="K4196" t="s">
        <v>185</v>
      </c>
      <c r="L4196" t="s">
        <v>122</v>
      </c>
      <c r="M4196" s="14">
        <v>44442</v>
      </c>
      <c r="N4196" s="14">
        <v>44442</v>
      </c>
      <c r="O4196">
        <v>5000</v>
      </c>
      <c r="P4196">
        <v>176.36</v>
      </c>
      <c r="R4196">
        <v>2110672000</v>
      </c>
      <c r="S4196">
        <v>161600000</v>
      </c>
      <c r="V4196" t="s">
        <v>160</v>
      </c>
      <c r="W4196" t="s">
        <v>198</v>
      </c>
      <c r="X4196" t="s">
        <v>161</v>
      </c>
      <c r="Y4196">
        <v>9</v>
      </c>
      <c r="Z4196">
        <v>9</v>
      </c>
      <c r="AA4196">
        <v>2021</v>
      </c>
      <c r="AB4196">
        <v>176.36</v>
      </c>
      <c r="AC4196" t="s">
        <v>18</v>
      </c>
      <c r="AD4196" t="s">
        <v>72</v>
      </c>
      <c r="AE4196">
        <v>2021</v>
      </c>
      <c r="AF4196">
        <v>2021</v>
      </c>
      <c r="AU4196"/>
    </row>
    <row r="4197" spans="1:47" x14ac:dyDescent="0.35">
      <c r="A4197" t="s">
        <v>160</v>
      </c>
      <c r="B4197" t="s">
        <v>25</v>
      </c>
      <c r="C4197" t="s">
        <v>149</v>
      </c>
      <c r="D4197" t="s">
        <v>159</v>
      </c>
      <c r="E4197" t="s">
        <v>162</v>
      </c>
      <c r="G4197" t="s">
        <v>1</v>
      </c>
      <c r="K4197" t="s">
        <v>185</v>
      </c>
      <c r="L4197" t="s">
        <v>122</v>
      </c>
      <c r="M4197" s="14">
        <v>44442</v>
      </c>
      <c r="N4197" s="14">
        <v>44442</v>
      </c>
      <c r="O4197">
        <v>12000</v>
      </c>
      <c r="P4197">
        <v>285.70999999999998</v>
      </c>
      <c r="R4197">
        <v>2110672000</v>
      </c>
      <c r="S4197">
        <v>161300000</v>
      </c>
      <c r="V4197" t="s">
        <v>160</v>
      </c>
      <c r="W4197" t="s">
        <v>192</v>
      </c>
      <c r="X4197" t="s">
        <v>161</v>
      </c>
      <c r="Y4197">
        <v>9</v>
      </c>
      <c r="Z4197">
        <v>9</v>
      </c>
      <c r="AA4197">
        <v>2021</v>
      </c>
      <c r="AB4197">
        <v>285.70999999999998</v>
      </c>
      <c r="AC4197" t="s">
        <v>18</v>
      </c>
      <c r="AD4197" t="s">
        <v>72</v>
      </c>
      <c r="AE4197">
        <v>2021</v>
      </c>
      <c r="AF4197">
        <v>2021</v>
      </c>
      <c r="AU4197"/>
    </row>
    <row r="4198" spans="1:47" x14ac:dyDescent="0.35">
      <c r="A4198" t="s">
        <v>160</v>
      </c>
      <c r="B4198" t="s">
        <v>25</v>
      </c>
      <c r="C4198" t="s">
        <v>149</v>
      </c>
      <c r="D4198" t="s">
        <v>159</v>
      </c>
      <c r="E4198" t="s">
        <v>162</v>
      </c>
      <c r="G4198" t="s">
        <v>1</v>
      </c>
      <c r="K4198" t="s">
        <v>185</v>
      </c>
      <c r="L4198" t="s">
        <v>122</v>
      </c>
      <c r="M4198" s="14">
        <v>44442</v>
      </c>
      <c r="N4198" s="14">
        <v>44442</v>
      </c>
      <c r="O4198">
        <v>33000</v>
      </c>
      <c r="P4198">
        <v>764.55</v>
      </c>
      <c r="R4198">
        <v>2110672000</v>
      </c>
      <c r="S4198">
        <v>161300000</v>
      </c>
      <c r="V4198" t="s">
        <v>160</v>
      </c>
      <c r="W4198" t="s">
        <v>192</v>
      </c>
      <c r="X4198" t="s">
        <v>161</v>
      </c>
      <c r="Y4198">
        <v>9</v>
      </c>
      <c r="Z4198">
        <v>9</v>
      </c>
      <c r="AA4198">
        <v>2021</v>
      </c>
      <c r="AB4198">
        <v>764.55</v>
      </c>
      <c r="AC4198" t="s">
        <v>18</v>
      </c>
      <c r="AD4198" t="s">
        <v>72</v>
      </c>
      <c r="AE4198">
        <v>2021</v>
      </c>
      <c r="AF4198">
        <v>2021</v>
      </c>
      <c r="AU4198"/>
    </row>
    <row r="4199" spans="1:47" x14ac:dyDescent="0.35">
      <c r="A4199" t="s">
        <v>138</v>
      </c>
      <c r="B4199" t="s">
        <v>42</v>
      </c>
      <c r="C4199" t="s">
        <v>149</v>
      </c>
      <c r="D4199" t="s">
        <v>150</v>
      </c>
      <c r="E4199" t="s">
        <v>121</v>
      </c>
      <c r="G4199" t="s">
        <v>1</v>
      </c>
      <c r="H4199" t="s">
        <v>206</v>
      </c>
      <c r="K4199" t="s">
        <v>185</v>
      </c>
      <c r="L4199" t="s">
        <v>122</v>
      </c>
      <c r="M4199" s="14">
        <v>44442</v>
      </c>
      <c r="N4199" s="14">
        <v>44442</v>
      </c>
      <c r="O4199">
        <v>-1431000</v>
      </c>
      <c r="P4199">
        <v>-34071.43</v>
      </c>
      <c r="R4199">
        <v>2220200000</v>
      </c>
      <c r="S4199">
        <v>161001000</v>
      </c>
      <c r="V4199" t="s">
        <v>138</v>
      </c>
      <c r="W4199" t="s">
        <v>195</v>
      </c>
      <c r="X4199" t="s">
        <v>139</v>
      </c>
      <c r="Y4199">
        <v>9</v>
      </c>
      <c r="Z4199">
        <v>9</v>
      </c>
      <c r="AA4199">
        <v>2021</v>
      </c>
      <c r="AB4199">
        <v>34071.43</v>
      </c>
      <c r="AC4199" t="s">
        <v>18</v>
      </c>
      <c r="AD4199" t="s">
        <v>13</v>
      </c>
      <c r="AE4199">
        <v>2021</v>
      </c>
      <c r="AF4199">
        <v>2021</v>
      </c>
      <c r="AU4199"/>
    </row>
    <row r="4200" spans="1:47" x14ac:dyDescent="0.35">
      <c r="A4200" t="s">
        <v>138</v>
      </c>
      <c r="B4200" t="s">
        <v>41</v>
      </c>
      <c r="C4200" t="s">
        <v>149</v>
      </c>
      <c r="D4200" t="s">
        <v>150</v>
      </c>
      <c r="E4200" t="s">
        <v>121</v>
      </c>
      <c r="G4200" t="s">
        <v>1</v>
      </c>
      <c r="H4200" t="s">
        <v>206</v>
      </c>
      <c r="K4200" t="s">
        <v>185</v>
      </c>
      <c r="L4200" t="s">
        <v>122</v>
      </c>
      <c r="M4200" s="14">
        <v>44442</v>
      </c>
      <c r="N4200" s="14">
        <v>44442</v>
      </c>
      <c r="O4200">
        <v>-174000</v>
      </c>
      <c r="P4200">
        <v>-4142.8599999999997</v>
      </c>
      <c r="R4200">
        <v>2220200000</v>
      </c>
      <c r="S4200">
        <v>161001000</v>
      </c>
      <c r="V4200" t="s">
        <v>138</v>
      </c>
      <c r="W4200" t="s">
        <v>195</v>
      </c>
      <c r="X4200" t="s">
        <v>139</v>
      </c>
      <c r="Y4200">
        <v>9</v>
      </c>
      <c r="Z4200">
        <v>9</v>
      </c>
      <c r="AA4200">
        <v>2021</v>
      </c>
      <c r="AB4200">
        <v>4142.8599999999997</v>
      </c>
      <c r="AC4200" t="s">
        <v>18</v>
      </c>
      <c r="AD4200" t="s">
        <v>13</v>
      </c>
      <c r="AE4200">
        <v>2021</v>
      </c>
      <c r="AF4200">
        <v>2021</v>
      </c>
      <c r="AU4200"/>
    </row>
    <row r="4201" spans="1:47" x14ac:dyDescent="0.35">
      <c r="A4201" t="s">
        <v>193</v>
      </c>
      <c r="B4201" t="s">
        <v>29</v>
      </c>
      <c r="C4201" t="s">
        <v>149</v>
      </c>
      <c r="D4201" t="s">
        <v>159</v>
      </c>
      <c r="E4201" t="s">
        <v>162</v>
      </c>
      <c r="G4201" t="s">
        <v>1</v>
      </c>
      <c r="K4201" t="s">
        <v>185</v>
      </c>
      <c r="L4201" t="s">
        <v>122</v>
      </c>
      <c r="M4201" s="14">
        <v>44442</v>
      </c>
      <c r="N4201" s="14">
        <v>44442</v>
      </c>
      <c r="O4201">
        <v>0</v>
      </c>
      <c r="P4201">
        <v>1523.81</v>
      </c>
      <c r="R4201">
        <v>2110700000</v>
      </c>
      <c r="S4201">
        <v>161800000</v>
      </c>
      <c r="V4201" t="s">
        <v>193</v>
      </c>
      <c r="W4201" t="s">
        <v>197</v>
      </c>
      <c r="X4201" t="s">
        <v>161</v>
      </c>
      <c r="Y4201">
        <v>9</v>
      </c>
      <c r="Z4201">
        <v>9</v>
      </c>
      <c r="AA4201">
        <v>2021</v>
      </c>
      <c r="AB4201">
        <v>1523.81</v>
      </c>
      <c r="AC4201" t="s">
        <v>18</v>
      </c>
      <c r="AD4201" t="s">
        <v>72</v>
      </c>
      <c r="AE4201">
        <v>2021</v>
      </c>
      <c r="AF4201">
        <v>2021</v>
      </c>
      <c r="AU4201"/>
    </row>
    <row r="4202" spans="1:47" x14ac:dyDescent="0.35">
      <c r="A4202" t="s">
        <v>160</v>
      </c>
      <c r="B4202" t="s">
        <v>25</v>
      </c>
      <c r="C4202" t="s">
        <v>149</v>
      </c>
      <c r="D4202" t="s">
        <v>159</v>
      </c>
      <c r="E4202" t="s">
        <v>162</v>
      </c>
      <c r="G4202" t="s">
        <v>1</v>
      </c>
      <c r="K4202" t="s">
        <v>185</v>
      </c>
      <c r="L4202" t="s">
        <v>122</v>
      </c>
      <c r="M4202" s="14">
        <v>44442</v>
      </c>
      <c r="N4202" s="14">
        <v>44442</v>
      </c>
      <c r="O4202">
        <v>6500</v>
      </c>
      <c r="P4202">
        <v>212.52</v>
      </c>
      <c r="R4202">
        <v>2110672000</v>
      </c>
      <c r="S4202">
        <v>161300000</v>
      </c>
      <c r="V4202" t="s">
        <v>160</v>
      </c>
      <c r="W4202" t="s">
        <v>192</v>
      </c>
      <c r="X4202" t="s">
        <v>161</v>
      </c>
      <c r="Y4202">
        <v>9</v>
      </c>
      <c r="Z4202">
        <v>9</v>
      </c>
      <c r="AA4202">
        <v>2021</v>
      </c>
      <c r="AB4202">
        <v>212.52</v>
      </c>
      <c r="AC4202" t="s">
        <v>18</v>
      </c>
      <c r="AD4202" t="s">
        <v>72</v>
      </c>
      <c r="AE4202">
        <v>2021</v>
      </c>
      <c r="AF4202">
        <v>2021</v>
      </c>
      <c r="AU4202"/>
    </row>
    <row r="4203" spans="1:47" x14ac:dyDescent="0.35">
      <c r="A4203" t="s">
        <v>160</v>
      </c>
      <c r="B4203" t="s">
        <v>25</v>
      </c>
      <c r="C4203" t="s">
        <v>149</v>
      </c>
      <c r="D4203" t="s">
        <v>159</v>
      </c>
      <c r="E4203" t="s">
        <v>162</v>
      </c>
      <c r="G4203" t="s">
        <v>1</v>
      </c>
      <c r="K4203" t="s">
        <v>185</v>
      </c>
      <c r="L4203" t="s">
        <v>122</v>
      </c>
      <c r="M4203" s="14">
        <v>44442</v>
      </c>
      <c r="N4203" s="14">
        <v>44442</v>
      </c>
      <c r="O4203">
        <v>62000</v>
      </c>
      <c r="P4203">
        <v>1476.19</v>
      </c>
      <c r="R4203">
        <v>2110672000</v>
      </c>
      <c r="S4203">
        <v>161300000</v>
      </c>
      <c r="V4203" t="s">
        <v>160</v>
      </c>
      <c r="W4203" t="s">
        <v>192</v>
      </c>
      <c r="X4203" t="s">
        <v>161</v>
      </c>
      <c r="Y4203">
        <v>9</v>
      </c>
      <c r="Z4203">
        <v>9</v>
      </c>
      <c r="AA4203">
        <v>2021</v>
      </c>
      <c r="AB4203">
        <v>1476.19</v>
      </c>
      <c r="AC4203" t="s">
        <v>18</v>
      </c>
      <c r="AD4203" t="s">
        <v>72</v>
      </c>
      <c r="AE4203">
        <v>2021</v>
      </c>
      <c r="AF4203">
        <v>2021</v>
      </c>
      <c r="AU4203"/>
    </row>
    <row r="4204" spans="1:47" x14ac:dyDescent="0.35">
      <c r="A4204" t="s">
        <v>160</v>
      </c>
      <c r="B4204" t="s">
        <v>35</v>
      </c>
      <c r="C4204" t="s">
        <v>149</v>
      </c>
      <c r="D4204" t="s">
        <v>159</v>
      </c>
      <c r="E4204" t="s">
        <v>162</v>
      </c>
      <c r="G4204" t="s">
        <v>1</v>
      </c>
      <c r="K4204" t="s">
        <v>185</v>
      </c>
      <c r="L4204" t="s">
        <v>122</v>
      </c>
      <c r="M4204" s="14">
        <v>44442</v>
      </c>
      <c r="N4204" s="14">
        <v>44442</v>
      </c>
      <c r="O4204">
        <v>39274.480000000003</v>
      </c>
      <c r="P4204">
        <v>935.11</v>
      </c>
      <c r="R4204">
        <v>2110672000</v>
      </c>
      <c r="S4204">
        <v>161020000</v>
      </c>
      <c r="V4204" t="s">
        <v>160</v>
      </c>
      <c r="W4204" t="s">
        <v>194</v>
      </c>
      <c r="X4204" t="s">
        <v>161</v>
      </c>
      <c r="Y4204">
        <v>9</v>
      </c>
      <c r="Z4204">
        <v>9</v>
      </c>
      <c r="AA4204">
        <v>2021</v>
      </c>
      <c r="AB4204">
        <v>935.11</v>
      </c>
      <c r="AC4204" t="s">
        <v>18</v>
      </c>
      <c r="AD4204" t="s">
        <v>72</v>
      </c>
      <c r="AE4204">
        <v>2021</v>
      </c>
      <c r="AF4204">
        <v>2021</v>
      </c>
      <c r="AU4204"/>
    </row>
    <row r="4205" spans="1:47" x14ac:dyDescent="0.35">
      <c r="A4205" t="s">
        <v>160</v>
      </c>
      <c r="B4205" t="s">
        <v>26</v>
      </c>
      <c r="C4205" t="s">
        <v>149</v>
      </c>
      <c r="D4205" t="s">
        <v>159</v>
      </c>
      <c r="E4205" t="s">
        <v>162</v>
      </c>
      <c r="G4205" t="s">
        <v>1</v>
      </c>
      <c r="K4205" t="s">
        <v>185</v>
      </c>
      <c r="L4205" t="s">
        <v>122</v>
      </c>
      <c r="M4205" s="14">
        <v>44442</v>
      </c>
      <c r="N4205" s="14">
        <v>44442</v>
      </c>
      <c r="O4205">
        <v>2762350.56</v>
      </c>
      <c r="P4205">
        <v>65770.25</v>
      </c>
      <c r="R4205">
        <v>2110672000</v>
      </c>
      <c r="S4205">
        <v>161016000</v>
      </c>
      <c r="V4205" t="s">
        <v>160</v>
      </c>
      <c r="W4205" t="s">
        <v>201</v>
      </c>
      <c r="X4205" t="s">
        <v>161</v>
      </c>
      <c r="Y4205">
        <v>9</v>
      </c>
      <c r="Z4205">
        <v>9</v>
      </c>
      <c r="AA4205">
        <v>2021</v>
      </c>
      <c r="AB4205">
        <v>65770.25</v>
      </c>
      <c r="AC4205" t="s">
        <v>18</v>
      </c>
      <c r="AD4205" t="s">
        <v>72</v>
      </c>
      <c r="AE4205">
        <v>2021</v>
      </c>
      <c r="AF4205">
        <v>2021</v>
      </c>
      <c r="AU4205"/>
    </row>
    <row r="4206" spans="1:47" x14ac:dyDescent="0.35">
      <c r="A4206" t="s">
        <v>160</v>
      </c>
      <c r="B4206" t="s">
        <v>25</v>
      </c>
      <c r="C4206" t="s">
        <v>149</v>
      </c>
      <c r="D4206" t="s">
        <v>159</v>
      </c>
      <c r="E4206" t="s">
        <v>162</v>
      </c>
      <c r="G4206" t="s">
        <v>1</v>
      </c>
      <c r="K4206" t="s">
        <v>185</v>
      </c>
      <c r="L4206" t="s">
        <v>122</v>
      </c>
      <c r="M4206" s="14">
        <v>44445</v>
      </c>
      <c r="N4206" s="14">
        <v>44445</v>
      </c>
      <c r="O4206">
        <v>10000</v>
      </c>
      <c r="P4206">
        <v>290.27</v>
      </c>
      <c r="R4206">
        <v>2110672000</v>
      </c>
      <c r="S4206">
        <v>161600000</v>
      </c>
      <c r="V4206" t="s">
        <v>160</v>
      </c>
      <c r="W4206" t="s">
        <v>198</v>
      </c>
      <c r="X4206" t="s">
        <v>161</v>
      </c>
      <c r="Y4206">
        <v>9</v>
      </c>
      <c r="Z4206">
        <v>9</v>
      </c>
      <c r="AA4206">
        <v>2021</v>
      </c>
      <c r="AB4206">
        <v>290.27</v>
      </c>
      <c r="AC4206" t="s">
        <v>18</v>
      </c>
      <c r="AD4206" t="s">
        <v>72</v>
      </c>
      <c r="AE4206">
        <v>2021</v>
      </c>
      <c r="AF4206">
        <v>2021</v>
      </c>
      <c r="AU4206"/>
    </row>
    <row r="4207" spans="1:47" x14ac:dyDescent="0.35">
      <c r="A4207" t="s">
        <v>138</v>
      </c>
      <c r="B4207" t="s">
        <v>65</v>
      </c>
      <c r="C4207" t="s">
        <v>149</v>
      </c>
      <c r="D4207" t="s">
        <v>150</v>
      </c>
      <c r="E4207" t="s">
        <v>121</v>
      </c>
      <c r="G4207" t="s">
        <v>1</v>
      </c>
      <c r="H4207" t="s">
        <v>206</v>
      </c>
      <c r="K4207" t="s">
        <v>185</v>
      </c>
      <c r="L4207" t="s">
        <v>122</v>
      </c>
      <c r="M4207" s="14">
        <v>44445</v>
      </c>
      <c r="N4207" s="14">
        <v>44445</v>
      </c>
      <c r="O4207">
        <v>-51249</v>
      </c>
      <c r="P4207">
        <v>-1220.21</v>
      </c>
      <c r="R4207">
        <v>2220200000</v>
      </c>
      <c r="S4207">
        <v>161004000</v>
      </c>
      <c r="V4207" t="s">
        <v>138</v>
      </c>
      <c r="W4207" t="s">
        <v>241</v>
      </c>
      <c r="X4207" t="s">
        <v>139</v>
      </c>
      <c r="Y4207">
        <v>9</v>
      </c>
      <c r="Z4207">
        <v>9</v>
      </c>
      <c r="AA4207">
        <v>2021</v>
      </c>
      <c r="AB4207">
        <v>1220.21</v>
      </c>
      <c r="AC4207" t="s">
        <v>18</v>
      </c>
      <c r="AD4207" t="s">
        <v>13</v>
      </c>
      <c r="AE4207">
        <v>2021</v>
      </c>
      <c r="AF4207">
        <v>2021</v>
      </c>
      <c r="AU4207"/>
    </row>
    <row r="4208" spans="1:47" x14ac:dyDescent="0.35">
      <c r="A4208" t="s">
        <v>193</v>
      </c>
      <c r="B4208" t="s">
        <v>29</v>
      </c>
      <c r="C4208" t="s">
        <v>149</v>
      </c>
      <c r="D4208" t="s">
        <v>159</v>
      </c>
      <c r="E4208" t="s">
        <v>162</v>
      </c>
      <c r="G4208" t="s">
        <v>1</v>
      </c>
      <c r="K4208" t="s">
        <v>185</v>
      </c>
      <c r="L4208" t="s">
        <v>122</v>
      </c>
      <c r="M4208" s="14">
        <v>44445</v>
      </c>
      <c r="N4208" s="14">
        <v>44445</v>
      </c>
      <c r="O4208">
        <v>0</v>
      </c>
      <c r="P4208">
        <v>190.48</v>
      </c>
      <c r="R4208">
        <v>2110700000</v>
      </c>
      <c r="S4208">
        <v>161900000</v>
      </c>
      <c r="V4208" t="s">
        <v>193</v>
      </c>
      <c r="W4208" t="s">
        <v>199</v>
      </c>
      <c r="X4208" t="s">
        <v>161</v>
      </c>
      <c r="Y4208">
        <v>9</v>
      </c>
      <c r="Z4208">
        <v>9</v>
      </c>
      <c r="AA4208">
        <v>2021</v>
      </c>
      <c r="AB4208">
        <v>190.48</v>
      </c>
      <c r="AC4208" t="s">
        <v>18</v>
      </c>
      <c r="AD4208" t="s">
        <v>72</v>
      </c>
      <c r="AE4208">
        <v>2021</v>
      </c>
      <c r="AF4208">
        <v>2021</v>
      </c>
      <c r="AU4208"/>
    </row>
    <row r="4209" spans="1:47" x14ac:dyDescent="0.35">
      <c r="A4209" t="s">
        <v>193</v>
      </c>
      <c r="B4209" t="s">
        <v>29</v>
      </c>
      <c r="C4209" t="s">
        <v>149</v>
      </c>
      <c r="D4209" t="s">
        <v>159</v>
      </c>
      <c r="E4209" t="s">
        <v>162</v>
      </c>
      <c r="G4209" t="s">
        <v>1</v>
      </c>
      <c r="K4209" t="s">
        <v>185</v>
      </c>
      <c r="L4209" t="s">
        <v>122</v>
      </c>
      <c r="M4209" s="14">
        <v>44445</v>
      </c>
      <c r="N4209" s="14">
        <v>44445</v>
      </c>
      <c r="O4209">
        <v>0</v>
      </c>
      <c r="P4209">
        <v>45.24</v>
      </c>
      <c r="R4209">
        <v>2110700000</v>
      </c>
      <c r="S4209">
        <v>161900000</v>
      </c>
      <c r="V4209" t="s">
        <v>193</v>
      </c>
      <c r="W4209" t="s">
        <v>199</v>
      </c>
      <c r="X4209" t="s">
        <v>161</v>
      </c>
      <c r="Y4209">
        <v>9</v>
      </c>
      <c r="Z4209">
        <v>9</v>
      </c>
      <c r="AA4209">
        <v>2021</v>
      </c>
      <c r="AB4209">
        <v>45.24</v>
      </c>
      <c r="AC4209" t="s">
        <v>18</v>
      </c>
      <c r="AD4209" t="s">
        <v>72</v>
      </c>
      <c r="AE4209">
        <v>2021</v>
      </c>
      <c r="AF4209">
        <v>2021</v>
      </c>
      <c r="AU4209"/>
    </row>
    <row r="4210" spans="1:47" x14ac:dyDescent="0.35">
      <c r="A4210" t="s">
        <v>193</v>
      </c>
      <c r="B4210" t="s">
        <v>29</v>
      </c>
      <c r="C4210" t="s">
        <v>149</v>
      </c>
      <c r="D4210" t="s">
        <v>159</v>
      </c>
      <c r="E4210" t="s">
        <v>162</v>
      </c>
      <c r="G4210" t="s">
        <v>1</v>
      </c>
      <c r="K4210" t="s">
        <v>185</v>
      </c>
      <c r="L4210" t="s">
        <v>122</v>
      </c>
      <c r="M4210" s="14">
        <v>44445</v>
      </c>
      <c r="N4210" s="14">
        <v>44445</v>
      </c>
      <c r="O4210">
        <v>0</v>
      </c>
      <c r="P4210">
        <v>238.1</v>
      </c>
      <c r="R4210">
        <v>2110700000</v>
      </c>
      <c r="S4210">
        <v>162800000</v>
      </c>
      <c r="V4210" t="s">
        <v>193</v>
      </c>
      <c r="W4210" t="s">
        <v>204</v>
      </c>
      <c r="X4210" t="s">
        <v>161</v>
      </c>
      <c r="Y4210">
        <v>9</v>
      </c>
      <c r="Z4210">
        <v>9</v>
      </c>
      <c r="AA4210">
        <v>2021</v>
      </c>
      <c r="AB4210">
        <v>238.1</v>
      </c>
      <c r="AC4210" t="s">
        <v>18</v>
      </c>
      <c r="AD4210" t="s">
        <v>72</v>
      </c>
      <c r="AE4210">
        <v>2021</v>
      </c>
      <c r="AF4210">
        <v>2021</v>
      </c>
      <c r="AU4210"/>
    </row>
    <row r="4211" spans="1:47" x14ac:dyDescent="0.35">
      <c r="A4211" t="s">
        <v>160</v>
      </c>
      <c r="B4211" t="s">
        <v>25</v>
      </c>
      <c r="C4211" t="s">
        <v>149</v>
      </c>
      <c r="D4211" t="s">
        <v>159</v>
      </c>
      <c r="E4211" t="s">
        <v>162</v>
      </c>
      <c r="G4211" t="s">
        <v>1</v>
      </c>
      <c r="K4211" t="s">
        <v>185</v>
      </c>
      <c r="L4211" t="s">
        <v>122</v>
      </c>
      <c r="M4211" s="14">
        <v>44445</v>
      </c>
      <c r="N4211" s="14">
        <v>44445</v>
      </c>
      <c r="O4211">
        <v>18000</v>
      </c>
      <c r="P4211">
        <v>550.91</v>
      </c>
      <c r="R4211">
        <v>2110672000</v>
      </c>
      <c r="S4211">
        <v>161300000</v>
      </c>
      <c r="V4211" t="s">
        <v>160</v>
      </c>
      <c r="W4211" t="s">
        <v>192</v>
      </c>
      <c r="X4211" t="s">
        <v>161</v>
      </c>
      <c r="Y4211">
        <v>9</v>
      </c>
      <c r="Z4211">
        <v>9</v>
      </c>
      <c r="AA4211">
        <v>2021</v>
      </c>
      <c r="AB4211">
        <v>550.91</v>
      </c>
      <c r="AC4211" t="s">
        <v>18</v>
      </c>
      <c r="AD4211" t="s">
        <v>72</v>
      </c>
      <c r="AE4211">
        <v>2021</v>
      </c>
      <c r="AF4211">
        <v>2021</v>
      </c>
      <c r="AU4211"/>
    </row>
    <row r="4212" spans="1:47" x14ac:dyDescent="0.35">
      <c r="A4212" t="s">
        <v>193</v>
      </c>
      <c r="B4212" t="s">
        <v>29</v>
      </c>
      <c r="C4212" t="s">
        <v>149</v>
      </c>
      <c r="D4212" t="s">
        <v>159</v>
      </c>
      <c r="E4212" t="s">
        <v>162</v>
      </c>
      <c r="G4212" t="s">
        <v>1</v>
      </c>
      <c r="K4212" t="s">
        <v>185</v>
      </c>
      <c r="L4212" t="s">
        <v>122</v>
      </c>
      <c r="M4212" s="14">
        <v>44445</v>
      </c>
      <c r="N4212" s="14">
        <v>44445</v>
      </c>
      <c r="O4212">
        <v>0</v>
      </c>
      <c r="P4212">
        <v>61.9</v>
      </c>
      <c r="R4212">
        <v>2110700000</v>
      </c>
      <c r="S4212">
        <v>162100000</v>
      </c>
      <c r="V4212" t="s">
        <v>193</v>
      </c>
      <c r="W4212" t="s">
        <v>214</v>
      </c>
      <c r="X4212" t="s">
        <v>161</v>
      </c>
      <c r="Y4212">
        <v>9</v>
      </c>
      <c r="Z4212">
        <v>9</v>
      </c>
      <c r="AA4212">
        <v>2021</v>
      </c>
      <c r="AB4212">
        <v>61.9</v>
      </c>
      <c r="AC4212" t="s">
        <v>18</v>
      </c>
      <c r="AD4212" t="s">
        <v>72</v>
      </c>
      <c r="AE4212">
        <v>2021</v>
      </c>
      <c r="AF4212">
        <v>2021</v>
      </c>
      <c r="AU4212"/>
    </row>
    <row r="4213" spans="1:47" x14ac:dyDescent="0.35">
      <c r="A4213" t="s">
        <v>188</v>
      </c>
      <c r="B4213" t="s">
        <v>31</v>
      </c>
      <c r="C4213" t="s">
        <v>149</v>
      </c>
      <c r="D4213" t="s">
        <v>159</v>
      </c>
      <c r="E4213" t="s">
        <v>162</v>
      </c>
      <c r="G4213" t="s">
        <v>1</v>
      </c>
      <c r="K4213" t="s">
        <v>185</v>
      </c>
      <c r="L4213" t="s">
        <v>122</v>
      </c>
      <c r="M4213" s="14">
        <v>44445</v>
      </c>
      <c r="N4213" s="14">
        <v>44445</v>
      </c>
      <c r="O4213">
        <v>0</v>
      </c>
      <c r="P4213">
        <v>1671.43</v>
      </c>
      <c r="R4213">
        <v>2111070000</v>
      </c>
      <c r="S4213">
        <v>162800000</v>
      </c>
      <c r="V4213" t="s">
        <v>188</v>
      </c>
      <c r="W4213" t="s">
        <v>204</v>
      </c>
      <c r="X4213" t="s">
        <v>190</v>
      </c>
      <c r="Y4213">
        <v>9</v>
      </c>
      <c r="Z4213">
        <v>9</v>
      </c>
      <c r="AA4213">
        <v>2021</v>
      </c>
      <c r="AB4213">
        <v>1671.43</v>
      </c>
      <c r="AC4213" t="s">
        <v>18</v>
      </c>
      <c r="AD4213" t="s">
        <v>72</v>
      </c>
      <c r="AE4213">
        <v>2021</v>
      </c>
      <c r="AF4213">
        <v>2021</v>
      </c>
      <c r="AU4213"/>
    </row>
    <row r="4214" spans="1:47" x14ac:dyDescent="0.35">
      <c r="A4214" t="s">
        <v>138</v>
      </c>
      <c r="B4214" t="s">
        <v>41</v>
      </c>
      <c r="C4214" t="s">
        <v>149</v>
      </c>
      <c r="D4214" t="s">
        <v>150</v>
      </c>
      <c r="E4214" t="s">
        <v>121</v>
      </c>
      <c r="G4214" t="s">
        <v>1</v>
      </c>
      <c r="H4214" t="s">
        <v>206</v>
      </c>
      <c r="K4214" t="s">
        <v>185</v>
      </c>
      <c r="L4214" t="s">
        <v>122</v>
      </c>
      <c r="M4214" s="14">
        <v>44445</v>
      </c>
      <c r="N4214" s="14">
        <v>44445</v>
      </c>
      <c r="O4214">
        <v>-353403.51</v>
      </c>
      <c r="P4214">
        <v>-8414.3700000000008</v>
      </c>
      <c r="R4214">
        <v>2220200000</v>
      </c>
      <c r="S4214">
        <v>161001000</v>
      </c>
      <c r="V4214" t="s">
        <v>138</v>
      </c>
      <c r="W4214" t="s">
        <v>195</v>
      </c>
      <c r="X4214" t="s">
        <v>139</v>
      </c>
      <c r="Y4214">
        <v>9</v>
      </c>
      <c r="Z4214">
        <v>9</v>
      </c>
      <c r="AA4214">
        <v>2021</v>
      </c>
      <c r="AB4214">
        <v>8414.3700000000008</v>
      </c>
      <c r="AC4214" t="s">
        <v>18</v>
      </c>
      <c r="AD4214" t="s">
        <v>13</v>
      </c>
      <c r="AE4214">
        <v>2021</v>
      </c>
      <c r="AF4214">
        <v>2021</v>
      </c>
      <c r="AU4214"/>
    </row>
    <row r="4215" spans="1:47" x14ac:dyDescent="0.35">
      <c r="A4215" t="s">
        <v>138</v>
      </c>
      <c r="B4215" t="s">
        <v>27</v>
      </c>
      <c r="C4215" t="s">
        <v>149</v>
      </c>
      <c r="D4215" t="s">
        <v>150</v>
      </c>
      <c r="E4215" t="s">
        <v>121</v>
      </c>
      <c r="G4215" t="s">
        <v>1</v>
      </c>
      <c r="H4215" t="s">
        <v>206</v>
      </c>
      <c r="K4215" t="s">
        <v>185</v>
      </c>
      <c r="L4215" t="s">
        <v>122</v>
      </c>
      <c r="M4215" s="14">
        <v>44445</v>
      </c>
      <c r="N4215" s="14">
        <v>44445</v>
      </c>
      <c r="O4215">
        <v>0</v>
      </c>
      <c r="P4215">
        <v>-2.86</v>
      </c>
      <c r="R4215">
        <v>2220200000</v>
      </c>
      <c r="S4215">
        <v>161002000</v>
      </c>
      <c r="V4215" t="s">
        <v>138</v>
      </c>
      <c r="W4215" t="s">
        <v>202</v>
      </c>
      <c r="X4215" t="s">
        <v>139</v>
      </c>
      <c r="Y4215">
        <v>9</v>
      </c>
      <c r="Z4215">
        <v>9</v>
      </c>
      <c r="AA4215">
        <v>2021</v>
      </c>
      <c r="AB4215">
        <v>2.86</v>
      </c>
      <c r="AC4215" t="s">
        <v>18</v>
      </c>
      <c r="AD4215" t="s">
        <v>13</v>
      </c>
      <c r="AE4215">
        <v>2021</v>
      </c>
      <c r="AF4215">
        <v>2021</v>
      </c>
      <c r="AU4215"/>
    </row>
    <row r="4216" spans="1:47" x14ac:dyDescent="0.35">
      <c r="A4216" t="s">
        <v>193</v>
      </c>
      <c r="B4216" t="s">
        <v>29</v>
      </c>
      <c r="C4216" t="s">
        <v>149</v>
      </c>
      <c r="D4216" t="s">
        <v>159</v>
      </c>
      <c r="E4216" t="s">
        <v>162</v>
      </c>
      <c r="G4216" t="s">
        <v>1</v>
      </c>
      <c r="K4216" t="s">
        <v>185</v>
      </c>
      <c r="L4216" t="s">
        <v>122</v>
      </c>
      <c r="M4216" s="14">
        <v>44445</v>
      </c>
      <c r="N4216" s="14">
        <v>44445</v>
      </c>
      <c r="O4216">
        <v>0</v>
      </c>
      <c r="P4216">
        <v>47.62</v>
      </c>
      <c r="R4216">
        <v>2110700000</v>
      </c>
      <c r="S4216">
        <v>161900000</v>
      </c>
      <c r="V4216" t="s">
        <v>193</v>
      </c>
      <c r="W4216" t="s">
        <v>199</v>
      </c>
      <c r="X4216" t="s">
        <v>161</v>
      </c>
      <c r="Y4216">
        <v>9</v>
      </c>
      <c r="Z4216">
        <v>9</v>
      </c>
      <c r="AA4216">
        <v>2021</v>
      </c>
      <c r="AB4216">
        <v>47.62</v>
      </c>
      <c r="AC4216" t="s">
        <v>18</v>
      </c>
      <c r="AD4216" t="s">
        <v>72</v>
      </c>
      <c r="AE4216">
        <v>2021</v>
      </c>
      <c r="AF4216">
        <v>2021</v>
      </c>
      <c r="AU4216"/>
    </row>
    <row r="4217" spans="1:47" x14ac:dyDescent="0.35">
      <c r="A4217" t="s">
        <v>138</v>
      </c>
      <c r="B4217" t="s">
        <v>42</v>
      </c>
      <c r="C4217" t="s">
        <v>149</v>
      </c>
      <c r="D4217" t="s">
        <v>150</v>
      </c>
      <c r="E4217" t="s">
        <v>121</v>
      </c>
      <c r="G4217" t="s">
        <v>1</v>
      </c>
      <c r="H4217" t="s">
        <v>206</v>
      </c>
      <c r="K4217" t="s">
        <v>185</v>
      </c>
      <c r="L4217" t="s">
        <v>122</v>
      </c>
      <c r="M4217" s="14">
        <v>44445</v>
      </c>
      <c r="N4217" s="14">
        <v>44445</v>
      </c>
      <c r="O4217">
        <v>-2119364.96</v>
      </c>
      <c r="P4217">
        <v>-50461.07</v>
      </c>
      <c r="R4217">
        <v>2220200000</v>
      </c>
      <c r="S4217">
        <v>161001000</v>
      </c>
      <c r="V4217" t="s">
        <v>138</v>
      </c>
      <c r="W4217" t="s">
        <v>195</v>
      </c>
      <c r="X4217" t="s">
        <v>139</v>
      </c>
      <c r="Y4217">
        <v>9</v>
      </c>
      <c r="Z4217">
        <v>9</v>
      </c>
      <c r="AA4217">
        <v>2021</v>
      </c>
      <c r="AB4217">
        <v>50461.07</v>
      </c>
      <c r="AC4217" t="s">
        <v>18</v>
      </c>
      <c r="AD4217" t="s">
        <v>13</v>
      </c>
      <c r="AE4217">
        <v>2021</v>
      </c>
      <c r="AF4217">
        <v>2021</v>
      </c>
      <c r="AU4217"/>
    </row>
    <row r="4218" spans="1:47" x14ac:dyDescent="0.35">
      <c r="A4218" t="s">
        <v>145</v>
      </c>
      <c r="C4218" t="s">
        <v>149</v>
      </c>
      <c r="D4218" t="s">
        <v>150</v>
      </c>
      <c r="E4218" t="s">
        <v>121</v>
      </c>
      <c r="J4218" t="s">
        <v>68</v>
      </c>
      <c r="K4218" t="s">
        <v>185</v>
      </c>
      <c r="L4218" t="s">
        <v>122</v>
      </c>
      <c r="M4218" s="14">
        <v>44433</v>
      </c>
      <c r="N4218" s="14">
        <v>44445</v>
      </c>
      <c r="P4218">
        <v>3916.57</v>
      </c>
      <c r="X4218" t="s">
        <v>144</v>
      </c>
      <c r="Y4218">
        <v>8</v>
      </c>
      <c r="Z4218">
        <v>9</v>
      </c>
      <c r="AA4218">
        <v>2021</v>
      </c>
      <c r="AB4218">
        <v>0</v>
      </c>
      <c r="AC4218" t="s">
        <v>8</v>
      </c>
      <c r="AD4218" t="s">
        <v>8</v>
      </c>
      <c r="AE4218">
        <v>2021</v>
      </c>
      <c r="AF4218">
        <v>2021</v>
      </c>
      <c r="AU4218"/>
    </row>
    <row r="4219" spans="1:47" x14ac:dyDescent="0.35">
      <c r="A4219" t="s">
        <v>143</v>
      </c>
      <c r="C4219" t="s">
        <v>149</v>
      </c>
      <c r="D4219" t="s">
        <v>150</v>
      </c>
      <c r="E4219" t="s">
        <v>162</v>
      </c>
      <c r="K4219" t="s">
        <v>185</v>
      </c>
      <c r="L4219" t="s">
        <v>122</v>
      </c>
      <c r="M4219" s="14">
        <v>44445</v>
      </c>
      <c r="N4219" s="14">
        <v>44445</v>
      </c>
      <c r="P4219">
        <v>3916.57</v>
      </c>
      <c r="X4219" t="s">
        <v>144</v>
      </c>
      <c r="Y4219">
        <v>9</v>
      </c>
      <c r="Z4219">
        <v>9</v>
      </c>
      <c r="AA4219">
        <v>2021</v>
      </c>
      <c r="AB4219">
        <v>0</v>
      </c>
      <c r="AC4219" t="s">
        <v>8</v>
      </c>
      <c r="AD4219" t="s">
        <v>8</v>
      </c>
      <c r="AE4219">
        <v>2021</v>
      </c>
      <c r="AF4219">
        <v>2021</v>
      </c>
      <c r="AU4219"/>
    </row>
    <row r="4220" spans="1:47" x14ac:dyDescent="0.35">
      <c r="A4220" t="s">
        <v>160</v>
      </c>
      <c r="B4220" t="s">
        <v>25</v>
      </c>
      <c r="C4220" t="s">
        <v>149</v>
      </c>
      <c r="D4220" t="s">
        <v>159</v>
      </c>
      <c r="E4220" t="s">
        <v>162</v>
      </c>
      <c r="G4220" t="s">
        <v>1</v>
      </c>
      <c r="K4220" t="s">
        <v>185</v>
      </c>
      <c r="L4220" t="s">
        <v>122</v>
      </c>
      <c r="M4220" s="14">
        <v>44446</v>
      </c>
      <c r="N4220" s="14">
        <v>44446</v>
      </c>
      <c r="O4220">
        <v>5000</v>
      </c>
      <c r="P4220">
        <v>38.04</v>
      </c>
      <c r="R4220">
        <v>2110672000</v>
      </c>
      <c r="S4220">
        <v>161600000</v>
      </c>
      <c r="V4220" t="s">
        <v>160</v>
      </c>
      <c r="W4220" t="s">
        <v>198</v>
      </c>
      <c r="X4220" t="s">
        <v>161</v>
      </c>
      <c r="Y4220">
        <v>9</v>
      </c>
      <c r="Z4220">
        <v>9</v>
      </c>
      <c r="AA4220">
        <v>2021</v>
      </c>
      <c r="AB4220">
        <v>38.04</v>
      </c>
      <c r="AC4220" t="s">
        <v>18</v>
      </c>
      <c r="AD4220" t="s">
        <v>72</v>
      </c>
      <c r="AE4220">
        <v>2021</v>
      </c>
      <c r="AF4220">
        <v>2021</v>
      </c>
      <c r="AU4220"/>
    </row>
    <row r="4221" spans="1:47" x14ac:dyDescent="0.35">
      <c r="A4221" t="s">
        <v>160</v>
      </c>
      <c r="B4221" t="s">
        <v>28</v>
      </c>
      <c r="C4221" t="s">
        <v>149</v>
      </c>
      <c r="D4221" t="s">
        <v>159</v>
      </c>
      <c r="E4221" t="s">
        <v>162</v>
      </c>
      <c r="G4221" t="s">
        <v>1</v>
      </c>
      <c r="K4221" t="s">
        <v>185</v>
      </c>
      <c r="L4221" t="s">
        <v>122</v>
      </c>
      <c r="M4221" s="14">
        <v>44446</v>
      </c>
      <c r="N4221" s="14">
        <v>44446</v>
      </c>
      <c r="O4221">
        <v>0</v>
      </c>
      <c r="P4221">
        <v>73.81</v>
      </c>
      <c r="R4221">
        <v>2110672000</v>
      </c>
      <c r="S4221">
        <v>161400000</v>
      </c>
      <c r="V4221" t="s">
        <v>160</v>
      </c>
      <c r="W4221" t="s">
        <v>211</v>
      </c>
      <c r="X4221" t="s">
        <v>161</v>
      </c>
      <c r="Y4221">
        <v>9</v>
      </c>
      <c r="Z4221">
        <v>9</v>
      </c>
      <c r="AA4221">
        <v>2021</v>
      </c>
      <c r="AB4221">
        <v>73.81</v>
      </c>
      <c r="AC4221" t="s">
        <v>18</v>
      </c>
      <c r="AD4221" t="s">
        <v>72</v>
      </c>
      <c r="AE4221">
        <v>2021</v>
      </c>
      <c r="AF4221">
        <v>2021</v>
      </c>
      <c r="AU4221"/>
    </row>
    <row r="4222" spans="1:47" x14ac:dyDescent="0.35">
      <c r="A4222" t="s">
        <v>160</v>
      </c>
      <c r="B4222" t="s">
        <v>28</v>
      </c>
      <c r="C4222" t="s">
        <v>149</v>
      </c>
      <c r="D4222" t="s">
        <v>159</v>
      </c>
      <c r="E4222" t="s">
        <v>162</v>
      </c>
      <c r="G4222" t="s">
        <v>1</v>
      </c>
      <c r="K4222" t="s">
        <v>185</v>
      </c>
      <c r="L4222" t="s">
        <v>122</v>
      </c>
      <c r="M4222" s="14">
        <v>44446</v>
      </c>
      <c r="N4222" s="14">
        <v>44446</v>
      </c>
      <c r="O4222">
        <v>0</v>
      </c>
      <c r="P4222">
        <v>73.81</v>
      </c>
      <c r="R4222">
        <v>2110672000</v>
      </c>
      <c r="S4222">
        <v>161400000</v>
      </c>
      <c r="V4222" t="s">
        <v>160</v>
      </c>
      <c r="W4222" t="s">
        <v>211</v>
      </c>
      <c r="X4222" t="s">
        <v>161</v>
      </c>
      <c r="Y4222">
        <v>9</v>
      </c>
      <c r="Z4222">
        <v>9</v>
      </c>
      <c r="AA4222">
        <v>2021</v>
      </c>
      <c r="AB4222">
        <v>73.81</v>
      </c>
      <c r="AC4222" t="s">
        <v>18</v>
      </c>
      <c r="AD4222" t="s">
        <v>72</v>
      </c>
      <c r="AE4222">
        <v>2021</v>
      </c>
      <c r="AF4222">
        <v>2021</v>
      </c>
      <c r="AU4222"/>
    </row>
    <row r="4223" spans="1:47" x14ac:dyDescent="0.35">
      <c r="A4223" t="s">
        <v>160</v>
      </c>
      <c r="B4223" t="s">
        <v>25</v>
      </c>
      <c r="C4223" t="s">
        <v>149</v>
      </c>
      <c r="D4223" t="s">
        <v>159</v>
      </c>
      <c r="E4223" t="s">
        <v>162</v>
      </c>
      <c r="G4223" t="s">
        <v>1</v>
      </c>
      <c r="K4223" t="s">
        <v>185</v>
      </c>
      <c r="L4223" t="s">
        <v>122</v>
      </c>
      <c r="M4223" s="14">
        <v>44446</v>
      </c>
      <c r="N4223" s="14">
        <v>44446</v>
      </c>
      <c r="O4223">
        <v>42000</v>
      </c>
      <c r="P4223">
        <v>996.93</v>
      </c>
      <c r="R4223">
        <v>2110672000</v>
      </c>
      <c r="S4223">
        <v>161300000</v>
      </c>
      <c r="V4223" t="s">
        <v>160</v>
      </c>
      <c r="W4223" t="s">
        <v>192</v>
      </c>
      <c r="X4223" t="s">
        <v>161</v>
      </c>
      <c r="Y4223">
        <v>9</v>
      </c>
      <c r="Z4223">
        <v>9</v>
      </c>
      <c r="AA4223">
        <v>2021</v>
      </c>
      <c r="AB4223">
        <v>996.93</v>
      </c>
      <c r="AC4223" t="s">
        <v>18</v>
      </c>
      <c r="AD4223" t="s">
        <v>72</v>
      </c>
      <c r="AE4223">
        <v>2021</v>
      </c>
      <c r="AF4223">
        <v>2021</v>
      </c>
      <c r="AU4223"/>
    </row>
    <row r="4224" spans="1:47" x14ac:dyDescent="0.35">
      <c r="A4224" t="s">
        <v>160</v>
      </c>
      <c r="B4224" t="s">
        <v>28</v>
      </c>
      <c r="C4224" t="s">
        <v>149</v>
      </c>
      <c r="D4224" t="s">
        <v>159</v>
      </c>
      <c r="E4224" t="s">
        <v>162</v>
      </c>
      <c r="G4224" t="s">
        <v>1</v>
      </c>
      <c r="K4224" t="s">
        <v>185</v>
      </c>
      <c r="L4224" t="s">
        <v>122</v>
      </c>
      <c r="M4224" s="14">
        <v>44446</v>
      </c>
      <c r="N4224" s="14">
        <v>44446</v>
      </c>
      <c r="O4224">
        <v>0</v>
      </c>
      <c r="P4224">
        <v>73.81</v>
      </c>
      <c r="R4224">
        <v>2110672000</v>
      </c>
      <c r="S4224">
        <v>161400000</v>
      </c>
      <c r="V4224" t="s">
        <v>160</v>
      </c>
      <c r="W4224" t="s">
        <v>211</v>
      </c>
      <c r="X4224" t="s">
        <v>161</v>
      </c>
      <c r="Y4224">
        <v>9</v>
      </c>
      <c r="Z4224">
        <v>9</v>
      </c>
      <c r="AA4224">
        <v>2021</v>
      </c>
      <c r="AB4224">
        <v>73.81</v>
      </c>
      <c r="AC4224" t="s">
        <v>18</v>
      </c>
      <c r="AD4224" t="s">
        <v>72</v>
      </c>
      <c r="AE4224">
        <v>2021</v>
      </c>
      <c r="AF4224">
        <v>2021</v>
      </c>
      <c r="AU4224"/>
    </row>
    <row r="4225" spans="1:47" x14ac:dyDescent="0.35">
      <c r="A4225" t="s">
        <v>160</v>
      </c>
      <c r="B4225" t="s">
        <v>26</v>
      </c>
      <c r="C4225" t="s">
        <v>149</v>
      </c>
      <c r="D4225" t="s">
        <v>159</v>
      </c>
      <c r="E4225" t="s">
        <v>162</v>
      </c>
      <c r="G4225" t="s">
        <v>1</v>
      </c>
      <c r="K4225" t="s">
        <v>185</v>
      </c>
      <c r="L4225" t="s">
        <v>122</v>
      </c>
      <c r="M4225" s="14">
        <v>44446</v>
      </c>
      <c r="N4225" s="14">
        <v>44446</v>
      </c>
      <c r="O4225">
        <v>0</v>
      </c>
      <c r="P4225">
        <v>11399.64</v>
      </c>
      <c r="R4225">
        <v>2110672000</v>
      </c>
      <c r="S4225">
        <v>161001000</v>
      </c>
      <c r="V4225" t="s">
        <v>160</v>
      </c>
      <c r="W4225" t="s">
        <v>195</v>
      </c>
      <c r="X4225" t="s">
        <v>161</v>
      </c>
      <c r="Y4225">
        <v>9</v>
      </c>
      <c r="Z4225">
        <v>9</v>
      </c>
      <c r="AA4225">
        <v>2021</v>
      </c>
      <c r="AB4225">
        <v>11399.64</v>
      </c>
      <c r="AC4225" t="s">
        <v>18</v>
      </c>
      <c r="AD4225" t="s">
        <v>72</v>
      </c>
      <c r="AE4225">
        <v>2021</v>
      </c>
      <c r="AF4225">
        <v>2021</v>
      </c>
      <c r="AU4225"/>
    </row>
    <row r="4226" spans="1:47" x14ac:dyDescent="0.35">
      <c r="A4226" t="s">
        <v>138</v>
      </c>
      <c r="B4226" t="s">
        <v>27</v>
      </c>
      <c r="C4226" t="s">
        <v>149</v>
      </c>
      <c r="D4226" t="s">
        <v>150</v>
      </c>
      <c r="E4226" t="s">
        <v>121</v>
      </c>
      <c r="G4226" t="s">
        <v>1</v>
      </c>
      <c r="H4226" t="s">
        <v>206</v>
      </c>
      <c r="K4226" t="s">
        <v>185</v>
      </c>
      <c r="L4226" t="s">
        <v>122</v>
      </c>
      <c r="M4226" s="14">
        <v>44446</v>
      </c>
      <c r="N4226" s="14">
        <v>44446</v>
      </c>
      <c r="O4226">
        <v>0</v>
      </c>
      <c r="P4226">
        <v>-5.95</v>
      </c>
      <c r="R4226">
        <v>2220200000</v>
      </c>
      <c r="S4226">
        <v>161002000</v>
      </c>
      <c r="V4226" t="s">
        <v>138</v>
      </c>
      <c r="W4226" t="s">
        <v>202</v>
      </c>
      <c r="X4226" t="s">
        <v>139</v>
      </c>
      <c r="Y4226">
        <v>9</v>
      </c>
      <c r="Z4226">
        <v>9</v>
      </c>
      <c r="AA4226">
        <v>2021</v>
      </c>
      <c r="AB4226">
        <v>5.95</v>
      </c>
      <c r="AC4226" t="s">
        <v>18</v>
      </c>
      <c r="AD4226" t="s">
        <v>13</v>
      </c>
      <c r="AE4226">
        <v>2021</v>
      </c>
      <c r="AF4226">
        <v>2021</v>
      </c>
      <c r="AU4226"/>
    </row>
    <row r="4227" spans="1:47" x14ac:dyDescent="0.35">
      <c r="A4227" t="s">
        <v>160</v>
      </c>
      <c r="B4227" t="s">
        <v>28</v>
      </c>
      <c r="C4227" t="s">
        <v>149</v>
      </c>
      <c r="D4227" t="s">
        <v>159</v>
      </c>
      <c r="E4227" t="s">
        <v>162</v>
      </c>
      <c r="G4227" t="s">
        <v>1</v>
      </c>
      <c r="K4227" t="s">
        <v>185</v>
      </c>
      <c r="L4227" t="s">
        <v>122</v>
      </c>
      <c r="M4227" s="14">
        <v>44446</v>
      </c>
      <c r="N4227" s="14">
        <v>44446</v>
      </c>
      <c r="O4227">
        <v>0</v>
      </c>
      <c r="P4227">
        <v>36.9</v>
      </c>
      <c r="R4227">
        <v>2110672000</v>
      </c>
      <c r="S4227">
        <v>161400000</v>
      </c>
      <c r="V4227" t="s">
        <v>160</v>
      </c>
      <c r="W4227" t="s">
        <v>211</v>
      </c>
      <c r="X4227" t="s">
        <v>161</v>
      </c>
      <c r="Y4227">
        <v>9</v>
      </c>
      <c r="Z4227">
        <v>9</v>
      </c>
      <c r="AA4227">
        <v>2021</v>
      </c>
      <c r="AB4227">
        <v>36.9</v>
      </c>
      <c r="AC4227" t="s">
        <v>18</v>
      </c>
      <c r="AD4227" t="s">
        <v>72</v>
      </c>
      <c r="AE4227">
        <v>2021</v>
      </c>
      <c r="AF4227">
        <v>2021</v>
      </c>
      <c r="AU4227"/>
    </row>
    <row r="4228" spans="1:47" x14ac:dyDescent="0.35">
      <c r="A4228" t="s">
        <v>193</v>
      </c>
      <c r="B4228" t="s">
        <v>29</v>
      </c>
      <c r="C4228" t="s">
        <v>149</v>
      </c>
      <c r="D4228" t="s">
        <v>159</v>
      </c>
      <c r="E4228" t="s">
        <v>162</v>
      </c>
      <c r="G4228" t="s">
        <v>1</v>
      </c>
      <c r="K4228" t="s">
        <v>185</v>
      </c>
      <c r="L4228" t="s">
        <v>122</v>
      </c>
      <c r="M4228" s="14">
        <v>44446</v>
      </c>
      <c r="N4228" s="14">
        <v>44446</v>
      </c>
      <c r="O4228">
        <v>0</v>
      </c>
      <c r="P4228">
        <v>285.70999999999998</v>
      </c>
      <c r="R4228">
        <v>2110700000</v>
      </c>
      <c r="S4228">
        <v>162700000</v>
      </c>
      <c r="V4228" t="s">
        <v>193</v>
      </c>
      <c r="W4228" t="s">
        <v>200</v>
      </c>
      <c r="X4228" t="s">
        <v>161</v>
      </c>
      <c r="Y4228">
        <v>9</v>
      </c>
      <c r="Z4228">
        <v>9</v>
      </c>
      <c r="AA4228">
        <v>2021</v>
      </c>
      <c r="AB4228">
        <v>285.70999999999998</v>
      </c>
      <c r="AC4228" t="s">
        <v>18</v>
      </c>
      <c r="AD4228" t="s">
        <v>72</v>
      </c>
      <c r="AE4228">
        <v>2021</v>
      </c>
      <c r="AF4228">
        <v>2021</v>
      </c>
      <c r="AU4228"/>
    </row>
    <row r="4229" spans="1:47" x14ac:dyDescent="0.35">
      <c r="A4229" t="s">
        <v>160</v>
      </c>
      <c r="B4229" t="s">
        <v>25</v>
      </c>
      <c r="C4229" t="s">
        <v>149</v>
      </c>
      <c r="D4229" t="s">
        <v>159</v>
      </c>
      <c r="E4229" t="s">
        <v>162</v>
      </c>
      <c r="G4229" t="s">
        <v>1</v>
      </c>
      <c r="K4229" t="s">
        <v>185</v>
      </c>
      <c r="L4229" t="s">
        <v>122</v>
      </c>
      <c r="M4229" s="14">
        <v>44446</v>
      </c>
      <c r="N4229" s="14">
        <v>44446</v>
      </c>
      <c r="O4229">
        <v>6500</v>
      </c>
      <c r="P4229">
        <v>151.37</v>
      </c>
      <c r="R4229">
        <v>2110672000</v>
      </c>
      <c r="S4229">
        <v>161300000</v>
      </c>
      <c r="V4229" t="s">
        <v>160</v>
      </c>
      <c r="W4229" t="s">
        <v>192</v>
      </c>
      <c r="X4229" t="s">
        <v>161</v>
      </c>
      <c r="Y4229">
        <v>9</v>
      </c>
      <c r="Z4229">
        <v>9</v>
      </c>
      <c r="AA4229">
        <v>2021</v>
      </c>
      <c r="AB4229">
        <v>151.37</v>
      </c>
      <c r="AC4229" t="s">
        <v>18</v>
      </c>
      <c r="AD4229" t="s">
        <v>72</v>
      </c>
      <c r="AE4229">
        <v>2021</v>
      </c>
      <c r="AF4229">
        <v>2021</v>
      </c>
      <c r="AU4229"/>
    </row>
    <row r="4230" spans="1:47" x14ac:dyDescent="0.35">
      <c r="A4230" t="s">
        <v>160</v>
      </c>
      <c r="B4230" t="s">
        <v>26</v>
      </c>
      <c r="C4230" t="s">
        <v>149</v>
      </c>
      <c r="D4230" t="s">
        <v>159</v>
      </c>
      <c r="E4230" t="s">
        <v>162</v>
      </c>
      <c r="G4230" t="s">
        <v>1</v>
      </c>
      <c r="K4230" t="s">
        <v>185</v>
      </c>
      <c r="L4230" t="s">
        <v>122</v>
      </c>
      <c r="M4230" s="14">
        <v>44446</v>
      </c>
      <c r="N4230" s="14">
        <v>44446</v>
      </c>
      <c r="O4230">
        <v>185000</v>
      </c>
      <c r="P4230">
        <v>368.67</v>
      </c>
      <c r="R4230">
        <v>2110672000</v>
      </c>
      <c r="S4230">
        <v>162000000</v>
      </c>
      <c r="V4230" t="s">
        <v>160</v>
      </c>
      <c r="W4230" t="s">
        <v>205</v>
      </c>
      <c r="X4230" t="s">
        <v>161</v>
      </c>
      <c r="Y4230">
        <v>9</v>
      </c>
      <c r="Z4230">
        <v>9</v>
      </c>
      <c r="AA4230">
        <v>2021</v>
      </c>
      <c r="AB4230">
        <v>368.67</v>
      </c>
      <c r="AC4230" t="s">
        <v>18</v>
      </c>
      <c r="AD4230" t="s">
        <v>72</v>
      </c>
      <c r="AE4230">
        <v>2021</v>
      </c>
      <c r="AF4230">
        <v>2021</v>
      </c>
      <c r="AU4230"/>
    </row>
    <row r="4231" spans="1:47" x14ac:dyDescent="0.35">
      <c r="A4231" t="s">
        <v>160</v>
      </c>
      <c r="B4231" t="s">
        <v>28</v>
      </c>
      <c r="C4231" t="s">
        <v>149</v>
      </c>
      <c r="D4231" t="s">
        <v>159</v>
      </c>
      <c r="E4231" t="s">
        <v>162</v>
      </c>
      <c r="G4231" t="s">
        <v>1</v>
      </c>
      <c r="K4231" t="s">
        <v>185</v>
      </c>
      <c r="L4231" t="s">
        <v>122</v>
      </c>
      <c r="M4231" s="14">
        <v>44446</v>
      </c>
      <c r="N4231" s="14">
        <v>44446</v>
      </c>
      <c r="O4231">
        <v>0</v>
      </c>
      <c r="P4231">
        <v>36.9</v>
      </c>
      <c r="R4231">
        <v>2110672000</v>
      </c>
      <c r="S4231">
        <v>161400000</v>
      </c>
      <c r="V4231" t="s">
        <v>160</v>
      </c>
      <c r="W4231" t="s">
        <v>211</v>
      </c>
      <c r="X4231" t="s">
        <v>161</v>
      </c>
      <c r="Y4231">
        <v>9</v>
      </c>
      <c r="Z4231">
        <v>9</v>
      </c>
      <c r="AA4231">
        <v>2021</v>
      </c>
      <c r="AB4231">
        <v>36.9</v>
      </c>
      <c r="AC4231" t="s">
        <v>18</v>
      </c>
      <c r="AD4231" t="s">
        <v>72</v>
      </c>
      <c r="AE4231">
        <v>2021</v>
      </c>
      <c r="AF4231">
        <v>2021</v>
      </c>
      <c r="AU4231"/>
    </row>
    <row r="4232" spans="1:47" x14ac:dyDescent="0.35">
      <c r="A4232" t="s">
        <v>160</v>
      </c>
      <c r="B4232" t="s">
        <v>28</v>
      </c>
      <c r="C4232" t="s">
        <v>149</v>
      </c>
      <c r="D4232" t="s">
        <v>159</v>
      </c>
      <c r="E4232" t="s">
        <v>162</v>
      </c>
      <c r="G4232" t="s">
        <v>1</v>
      </c>
      <c r="K4232" t="s">
        <v>185</v>
      </c>
      <c r="L4232" t="s">
        <v>122</v>
      </c>
      <c r="M4232" s="14">
        <v>44446</v>
      </c>
      <c r="N4232" s="14">
        <v>44446</v>
      </c>
      <c r="O4232">
        <v>0</v>
      </c>
      <c r="P4232">
        <v>36.9</v>
      </c>
      <c r="R4232">
        <v>2110672000</v>
      </c>
      <c r="S4232">
        <v>161400000</v>
      </c>
      <c r="V4232" t="s">
        <v>160</v>
      </c>
      <c r="W4232" t="s">
        <v>211</v>
      </c>
      <c r="X4232" t="s">
        <v>161</v>
      </c>
      <c r="Y4232">
        <v>9</v>
      </c>
      <c r="Z4232">
        <v>9</v>
      </c>
      <c r="AA4232">
        <v>2021</v>
      </c>
      <c r="AB4232">
        <v>36.9</v>
      </c>
      <c r="AC4232" t="s">
        <v>18</v>
      </c>
      <c r="AD4232" t="s">
        <v>72</v>
      </c>
      <c r="AE4232">
        <v>2021</v>
      </c>
      <c r="AF4232">
        <v>2021</v>
      </c>
      <c r="AU4232"/>
    </row>
    <row r="4233" spans="1:47" x14ac:dyDescent="0.35">
      <c r="A4233" t="s">
        <v>160</v>
      </c>
      <c r="B4233" t="s">
        <v>28</v>
      </c>
      <c r="C4233" t="s">
        <v>149</v>
      </c>
      <c r="D4233" t="s">
        <v>159</v>
      </c>
      <c r="E4233" t="s">
        <v>162</v>
      </c>
      <c r="G4233" t="s">
        <v>1</v>
      </c>
      <c r="K4233" t="s">
        <v>185</v>
      </c>
      <c r="L4233" t="s">
        <v>122</v>
      </c>
      <c r="M4233" s="14">
        <v>44446</v>
      </c>
      <c r="N4233" s="14">
        <v>44446</v>
      </c>
      <c r="O4233">
        <v>0</v>
      </c>
      <c r="P4233">
        <v>73.81</v>
      </c>
      <c r="R4233">
        <v>2110672000</v>
      </c>
      <c r="S4233">
        <v>161400000</v>
      </c>
      <c r="V4233" t="s">
        <v>160</v>
      </c>
      <c r="W4233" t="s">
        <v>211</v>
      </c>
      <c r="X4233" t="s">
        <v>161</v>
      </c>
      <c r="Y4233">
        <v>9</v>
      </c>
      <c r="Z4233">
        <v>9</v>
      </c>
      <c r="AA4233">
        <v>2021</v>
      </c>
      <c r="AB4233">
        <v>73.81</v>
      </c>
      <c r="AC4233" t="s">
        <v>18</v>
      </c>
      <c r="AD4233" t="s">
        <v>72</v>
      </c>
      <c r="AE4233">
        <v>2021</v>
      </c>
      <c r="AF4233">
        <v>2021</v>
      </c>
      <c r="AU4233"/>
    </row>
    <row r="4234" spans="1:47" x14ac:dyDescent="0.35">
      <c r="A4234" t="s">
        <v>160</v>
      </c>
      <c r="B4234" t="s">
        <v>28</v>
      </c>
      <c r="C4234" t="s">
        <v>149</v>
      </c>
      <c r="D4234" t="s">
        <v>159</v>
      </c>
      <c r="E4234" t="s">
        <v>162</v>
      </c>
      <c r="G4234" t="s">
        <v>1</v>
      </c>
      <c r="K4234" t="s">
        <v>185</v>
      </c>
      <c r="L4234" t="s">
        <v>122</v>
      </c>
      <c r="M4234" s="14">
        <v>44446</v>
      </c>
      <c r="N4234" s="14">
        <v>44446</v>
      </c>
      <c r="O4234">
        <v>0</v>
      </c>
      <c r="P4234">
        <v>73.81</v>
      </c>
      <c r="R4234">
        <v>2110672000</v>
      </c>
      <c r="S4234">
        <v>161400000</v>
      </c>
      <c r="V4234" t="s">
        <v>160</v>
      </c>
      <c r="W4234" t="s">
        <v>211</v>
      </c>
      <c r="X4234" t="s">
        <v>161</v>
      </c>
      <c r="Y4234">
        <v>9</v>
      </c>
      <c r="Z4234">
        <v>9</v>
      </c>
      <c r="AA4234">
        <v>2021</v>
      </c>
      <c r="AB4234">
        <v>73.81</v>
      </c>
      <c r="AC4234" t="s">
        <v>18</v>
      </c>
      <c r="AD4234" t="s">
        <v>72</v>
      </c>
      <c r="AE4234">
        <v>2021</v>
      </c>
      <c r="AF4234">
        <v>2021</v>
      </c>
      <c r="AU4234"/>
    </row>
    <row r="4235" spans="1:47" x14ac:dyDescent="0.35">
      <c r="A4235" t="s">
        <v>160</v>
      </c>
      <c r="B4235" t="s">
        <v>28</v>
      </c>
      <c r="C4235" t="s">
        <v>149</v>
      </c>
      <c r="D4235" t="s">
        <v>159</v>
      </c>
      <c r="E4235" t="s">
        <v>162</v>
      </c>
      <c r="G4235" t="s">
        <v>1</v>
      </c>
      <c r="K4235" t="s">
        <v>185</v>
      </c>
      <c r="L4235" t="s">
        <v>122</v>
      </c>
      <c r="M4235" s="14">
        <v>44446</v>
      </c>
      <c r="N4235" s="14">
        <v>44446</v>
      </c>
      <c r="O4235">
        <v>0</v>
      </c>
      <c r="P4235">
        <v>73.81</v>
      </c>
      <c r="R4235">
        <v>2110672000</v>
      </c>
      <c r="S4235">
        <v>161400000</v>
      </c>
      <c r="V4235" t="s">
        <v>160</v>
      </c>
      <c r="W4235" t="s">
        <v>211</v>
      </c>
      <c r="X4235" t="s">
        <v>161</v>
      </c>
      <c r="Y4235">
        <v>9</v>
      </c>
      <c r="Z4235">
        <v>9</v>
      </c>
      <c r="AA4235">
        <v>2021</v>
      </c>
      <c r="AB4235">
        <v>73.81</v>
      </c>
      <c r="AC4235" t="s">
        <v>18</v>
      </c>
      <c r="AD4235" t="s">
        <v>72</v>
      </c>
      <c r="AE4235">
        <v>2021</v>
      </c>
      <c r="AF4235">
        <v>2021</v>
      </c>
      <c r="AU4235"/>
    </row>
    <row r="4236" spans="1:47" x14ac:dyDescent="0.35">
      <c r="A4236" t="s">
        <v>160</v>
      </c>
      <c r="B4236" t="s">
        <v>35</v>
      </c>
      <c r="C4236" t="s">
        <v>149</v>
      </c>
      <c r="D4236" t="s">
        <v>159</v>
      </c>
      <c r="E4236" t="s">
        <v>162</v>
      </c>
      <c r="G4236" t="s">
        <v>1</v>
      </c>
      <c r="K4236" t="s">
        <v>185</v>
      </c>
      <c r="L4236" t="s">
        <v>122</v>
      </c>
      <c r="M4236" s="14">
        <v>44446</v>
      </c>
      <c r="N4236" s="14">
        <v>44446</v>
      </c>
      <c r="O4236">
        <v>12465.94</v>
      </c>
      <c r="P4236">
        <v>296.81</v>
      </c>
      <c r="R4236">
        <v>2110672000</v>
      </c>
      <c r="S4236">
        <v>161020000</v>
      </c>
      <c r="V4236" t="s">
        <v>160</v>
      </c>
      <c r="W4236" t="s">
        <v>194</v>
      </c>
      <c r="X4236" t="s">
        <v>161</v>
      </c>
      <c r="Y4236">
        <v>9</v>
      </c>
      <c r="Z4236">
        <v>9</v>
      </c>
      <c r="AA4236">
        <v>2021</v>
      </c>
      <c r="AB4236">
        <v>296.81</v>
      </c>
      <c r="AC4236" t="s">
        <v>18</v>
      </c>
      <c r="AD4236" t="s">
        <v>72</v>
      </c>
      <c r="AE4236">
        <v>2021</v>
      </c>
      <c r="AF4236">
        <v>2021</v>
      </c>
      <c r="AU4236"/>
    </row>
    <row r="4237" spans="1:47" x14ac:dyDescent="0.35">
      <c r="A4237" t="s">
        <v>160</v>
      </c>
      <c r="B4237" t="s">
        <v>25</v>
      </c>
      <c r="C4237" t="s">
        <v>149</v>
      </c>
      <c r="D4237" t="s">
        <v>159</v>
      </c>
      <c r="E4237" t="s">
        <v>162</v>
      </c>
      <c r="G4237" t="s">
        <v>1</v>
      </c>
      <c r="K4237" t="s">
        <v>185</v>
      </c>
      <c r="L4237" t="s">
        <v>122</v>
      </c>
      <c r="M4237" s="14">
        <v>44447</v>
      </c>
      <c r="N4237" s="14">
        <v>44447</v>
      </c>
      <c r="O4237">
        <v>5000</v>
      </c>
      <c r="P4237">
        <v>112.34</v>
      </c>
      <c r="R4237">
        <v>2110672000</v>
      </c>
      <c r="S4237">
        <v>161600000</v>
      </c>
      <c r="V4237" t="s">
        <v>160</v>
      </c>
      <c r="W4237" t="s">
        <v>198</v>
      </c>
      <c r="X4237" t="s">
        <v>161</v>
      </c>
      <c r="Y4237">
        <v>9</v>
      </c>
      <c r="Z4237">
        <v>9</v>
      </c>
      <c r="AA4237">
        <v>2021</v>
      </c>
      <c r="AB4237">
        <v>112.34</v>
      </c>
      <c r="AC4237" t="s">
        <v>18</v>
      </c>
      <c r="AD4237" t="s">
        <v>72</v>
      </c>
      <c r="AE4237">
        <v>2021</v>
      </c>
      <c r="AF4237">
        <v>2021</v>
      </c>
      <c r="AU4237"/>
    </row>
    <row r="4238" spans="1:47" x14ac:dyDescent="0.35">
      <c r="A4238" t="s">
        <v>175</v>
      </c>
      <c r="B4238" t="s">
        <v>39</v>
      </c>
      <c r="C4238" t="s">
        <v>149</v>
      </c>
      <c r="D4238" t="s">
        <v>150</v>
      </c>
      <c r="E4238" t="s">
        <v>121</v>
      </c>
      <c r="G4238" t="s">
        <v>1</v>
      </c>
      <c r="H4238" t="s">
        <v>206</v>
      </c>
      <c r="K4238" t="s">
        <v>185</v>
      </c>
      <c r="L4238" t="s">
        <v>122</v>
      </c>
      <c r="M4238" s="14">
        <v>44447</v>
      </c>
      <c r="N4238" s="14">
        <v>44447</v>
      </c>
      <c r="O4238">
        <v>-285966</v>
      </c>
      <c r="P4238">
        <v>-6808.71</v>
      </c>
      <c r="R4238">
        <v>2221506000</v>
      </c>
      <c r="S4238">
        <v>161026000</v>
      </c>
      <c r="V4238" t="s">
        <v>175</v>
      </c>
      <c r="W4238" t="s">
        <v>216</v>
      </c>
      <c r="X4238" t="s">
        <v>119</v>
      </c>
      <c r="Y4238">
        <v>9</v>
      </c>
      <c r="Z4238">
        <v>9</v>
      </c>
      <c r="AA4238">
        <v>2021</v>
      </c>
      <c r="AB4238">
        <v>6808.71</v>
      </c>
      <c r="AC4238" t="s">
        <v>18</v>
      </c>
      <c r="AD4238" t="s">
        <v>13</v>
      </c>
      <c r="AE4238">
        <v>2021</v>
      </c>
      <c r="AF4238">
        <v>2021</v>
      </c>
      <c r="AU4238"/>
    </row>
    <row r="4239" spans="1:47" x14ac:dyDescent="0.35">
      <c r="A4239" t="s">
        <v>138</v>
      </c>
      <c r="B4239" t="s">
        <v>36</v>
      </c>
      <c r="C4239" t="s">
        <v>149</v>
      </c>
      <c r="D4239" t="s">
        <v>150</v>
      </c>
      <c r="E4239" t="s">
        <v>121</v>
      </c>
      <c r="G4239" t="s">
        <v>1</v>
      </c>
      <c r="H4239" t="s">
        <v>206</v>
      </c>
      <c r="K4239" t="s">
        <v>185</v>
      </c>
      <c r="L4239" t="s">
        <v>122</v>
      </c>
      <c r="M4239" s="14">
        <v>44447</v>
      </c>
      <c r="N4239" s="14">
        <v>44447</v>
      </c>
      <c r="O4239">
        <v>0</v>
      </c>
      <c r="P4239">
        <v>-151</v>
      </c>
      <c r="R4239">
        <v>2220200000</v>
      </c>
      <c r="S4239">
        <v>161019000</v>
      </c>
      <c r="V4239" t="s">
        <v>138</v>
      </c>
      <c r="W4239" t="s">
        <v>255</v>
      </c>
      <c r="X4239" t="s">
        <v>139</v>
      </c>
      <c r="Y4239">
        <v>9</v>
      </c>
      <c r="Z4239">
        <v>9</v>
      </c>
      <c r="AA4239">
        <v>2021</v>
      </c>
      <c r="AB4239">
        <v>151</v>
      </c>
      <c r="AC4239" t="s">
        <v>18</v>
      </c>
      <c r="AD4239" t="s">
        <v>13</v>
      </c>
      <c r="AE4239">
        <v>2021</v>
      </c>
      <c r="AF4239">
        <v>2021</v>
      </c>
      <c r="AU4239"/>
    </row>
    <row r="4240" spans="1:47" x14ac:dyDescent="0.35">
      <c r="A4240" t="s">
        <v>138</v>
      </c>
      <c r="B4240" t="s">
        <v>41</v>
      </c>
      <c r="C4240" t="s">
        <v>149</v>
      </c>
      <c r="D4240" t="s">
        <v>150</v>
      </c>
      <c r="E4240" t="s">
        <v>121</v>
      </c>
      <c r="G4240" t="s">
        <v>1</v>
      </c>
      <c r="H4240" t="s">
        <v>206</v>
      </c>
      <c r="K4240" t="s">
        <v>185</v>
      </c>
      <c r="L4240" t="s">
        <v>122</v>
      </c>
      <c r="M4240" s="14">
        <v>44447</v>
      </c>
      <c r="N4240" s="14">
        <v>44447</v>
      </c>
      <c r="O4240">
        <v>-9250000</v>
      </c>
      <c r="P4240">
        <v>-220486.67</v>
      </c>
      <c r="R4240">
        <v>2220200000</v>
      </c>
      <c r="S4240">
        <v>161001000</v>
      </c>
      <c r="V4240" t="s">
        <v>138</v>
      </c>
      <c r="W4240" t="s">
        <v>195</v>
      </c>
      <c r="X4240" t="s">
        <v>139</v>
      </c>
      <c r="Y4240">
        <v>9</v>
      </c>
      <c r="Z4240">
        <v>9</v>
      </c>
      <c r="AA4240">
        <v>2021</v>
      </c>
      <c r="AB4240">
        <v>220486.67</v>
      </c>
      <c r="AC4240" t="s">
        <v>18</v>
      </c>
      <c r="AD4240" t="s">
        <v>13</v>
      </c>
      <c r="AE4240">
        <v>2021</v>
      </c>
      <c r="AF4240">
        <v>2021</v>
      </c>
      <c r="AU4240"/>
    </row>
    <row r="4241" spans="1:47" x14ac:dyDescent="0.35">
      <c r="A4241" t="s">
        <v>138</v>
      </c>
      <c r="B4241" t="s">
        <v>34</v>
      </c>
      <c r="C4241" t="s">
        <v>149</v>
      </c>
      <c r="D4241" t="s">
        <v>150</v>
      </c>
      <c r="E4241" t="s">
        <v>121</v>
      </c>
      <c r="G4241" t="s">
        <v>1</v>
      </c>
      <c r="H4241" t="s">
        <v>206</v>
      </c>
      <c r="K4241" t="s">
        <v>185</v>
      </c>
      <c r="L4241" t="s">
        <v>122</v>
      </c>
      <c r="M4241" s="14">
        <v>44447</v>
      </c>
      <c r="N4241" s="14">
        <v>44447</v>
      </c>
      <c r="O4241">
        <v>-44660</v>
      </c>
      <c r="P4241">
        <v>-1063.33</v>
      </c>
      <c r="R4241">
        <v>2220200000</v>
      </c>
      <c r="S4241">
        <v>161001000</v>
      </c>
      <c r="V4241" t="s">
        <v>138</v>
      </c>
      <c r="W4241" t="s">
        <v>195</v>
      </c>
      <c r="X4241" t="s">
        <v>139</v>
      </c>
      <c r="Y4241">
        <v>9</v>
      </c>
      <c r="Z4241">
        <v>9</v>
      </c>
      <c r="AA4241">
        <v>2021</v>
      </c>
      <c r="AB4241">
        <v>1063.33</v>
      </c>
      <c r="AC4241" t="s">
        <v>18</v>
      </c>
      <c r="AD4241" t="s">
        <v>13</v>
      </c>
      <c r="AE4241">
        <v>2021</v>
      </c>
      <c r="AF4241">
        <v>2021</v>
      </c>
      <c r="AU4241"/>
    </row>
    <row r="4242" spans="1:47" x14ac:dyDescent="0.35">
      <c r="A4242" t="s">
        <v>138</v>
      </c>
      <c r="B4242" t="s">
        <v>36</v>
      </c>
      <c r="C4242" t="s">
        <v>149</v>
      </c>
      <c r="D4242" t="s">
        <v>150</v>
      </c>
      <c r="E4242" t="s">
        <v>121</v>
      </c>
      <c r="G4242" t="s">
        <v>1</v>
      </c>
      <c r="H4242" t="s">
        <v>206</v>
      </c>
      <c r="K4242" t="s">
        <v>185</v>
      </c>
      <c r="L4242" t="s">
        <v>122</v>
      </c>
      <c r="M4242" s="14">
        <v>44447</v>
      </c>
      <c r="N4242" s="14">
        <v>44447</v>
      </c>
      <c r="O4242">
        <v>-39580</v>
      </c>
      <c r="P4242">
        <v>-942.38</v>
      </c>
      <c r="R4242">
        <v>2220200000</v>
      </c>
      <c r="S4242">
        <v>161001000</v>
      </c>
      <c r="V4242" t="s">
        <v>138</v>
      </c>
      <c r="W4242" t="s">
        <v>195</v>
      </c>
      <c r="X4242" t="s">
        <v>139</v>
      </c>
      <c r="Y4242">
        <v>9</v>
      </c>
      <c r="Z4242">
        <v>9</v>
      </c>
      <c r="AA4242">
        <v>2021</v>
      </c>
      <c r="AB4242">
        <v>942.38</v>
      </c>
      <c r="AC4242" t="s">
        <v>18</v>
      </c>
      <c r="AD4242" t="s">
        <v>13</v>
      </c>
      <c r="AE4242">
        <v>2021</v>
      </c>
      <c r="AF4242">
        <v>2021</v>
      </c>
      <c r="AU4242"/>
    </row>
    <row r="4243" spans="1:47" x14ac:dyDescent="0.35">
      <c r="A4243" t="s">
        <v>138</v>
      </c>
      <c r="B4243" t="s">
        <v>46</v>
      </c>
      <c r="C4243" t="s">
        <v>149</v>
      </c>
      <c r="D4243" t="s">
        <v>150</v>
      </c>
      <c r="E4243" t="s">
        <v>121</v>
      </c>
      <c r="G4243" t="s">
        <v>1</v>
      </c>
      <c r="H4243" t="s">
        <v>206</v>
      </c>
      <c r="K4243" t="s">
        <v>185</v>
      </c>
      <c r="L4243" t="s">
        <v>122</v>
      </c>
      <c r="M4243" s="14">
        <v>44447</v>
      </c>
      <c r="N4243" s="14">
        <v>44447</v>
      </c>
      <c r="O4243">
        <v>-180000</v>
      </c>
      <c r="P4243">
        <v>-4311.8599999999997</v>
      </c>
      <c r="R4243">
        <v>2220200000</v>
      </c>
      <c r="S4243">
        <v>161001000</v>
      </c>
      <c r="V4243" t="s">
        <v>138</v>
      </c>
      <c r="W4243" t="s">
        <v>195</v>
      </c>
      <c r="X4243" t="s">
        <v>139</v>
      </c>
      <c r="Y4243">
        <v>9</v>
      </c>
      <c r="Z4243">
        <v>9</v>
      </c>
      <c r="AA4243">
        <v>2021</v>
      </c>
      <c r="AB4243">
        <v>4311.8599999999997</v>
      </c>
      <c r="AC4243" t="s">
        <v>18</v>
      </c>
      <c r="AD4243" t="s">
        <v>13</v>
      </c>
      <c r="AE4243">
        <v>2021</v>
      </c>
      <c r="AF4243">
        <v>2021</v>
      </c>
      <c r="AU4243"/>
    </row>
    <row r="4244" spans="1:47" x14ac:dyDescent="0.35">
      <c r="A4244" t="s">
        <v>138</v>
      </c>
      <c r="B4244" t="s">
        <v>47</v>
      </c>
      <c r="C4244" t="s">
        <v>149</v>
      </c>
      <c r="D4244" t="s">
        <v>150</v>
      </c>
      <c r="E4244" t="s">
        <v>121</v>
      </c>
      <c r="G4244" t="s">
        <v>1</v>
      </c>
      <c r="H4244" t="s">
        <v>206</v>
      </c>
      <c r="K4244" t="s">
        <v>185</v>
      </c>
      <c r="L4244" t="s">
        <v>122</v>
      </c>
      <c r="M4244" s="14">
        <v>44447</v>
      </c>
      <c r="N4244" s="14">
        <v>44447</v>
      </c>
      <c r="O4244">
        <v>-2800000</v>
      </c>
      <c r="P4244">
        <v>-66666.67</v>
      </c>
      <c r="R4244">
        <v>2220200000</v>
      </c>
      <c r="S4244">
        <v>161001000</v>
      </c>
      <c r="V4244" t="s">
        <v>138</v>
      </c>
      <c r="W4244" t="s">
        <v>195</v>
      </c>
      <c r="X4244" t="s">
        <v>139</v>
      </c>
      <c r="Y4244">
        <v>9</v>
      </c>
      <c r="Z4244">
        <v>9</v>
      </c>
      <c r="AA4244">
        <v>2021</v>
      </c>
      <c r="AB4244">
        <v>66666.67</v>
      </c>
      <c r="AC4244" t="s">
        <v>18</v>
      </c>
      <c r="AD4244" t="s">
        <v>13</v>
      </c>
      <c r="AE4244">
        <v>2021</v>
      </c>
      <c r="AF4244">
        <v>2021</v>
      </c>
      <c r="AU4244"/>
    </row>
    <row r="4245" spans="1:47" x14ac:dyDescent="0.35">
      <c r="A4245" t="s">
        <v>160</v>
      </c>
      <c r="B4245" t="s">
        <v>25</v>
      </c>
      <c r="C4245" t="s">
        <v>149</v>
      </c>
      <c r="D4245" t="s">
        <v>159</v>
      </c>
      <c r="E4245" t="s">
        <v>162</v>
      </c>
      <c r="G4245" t="s">
        <v>1</v>
      </c>
      <c r="K4245" t="s">
        <v>185</v>
      </c>
      <c r="L4245" t="s">
        <v>122</v>
      </c>
      <c r="M4245" s="14">
        <v>44447</v>
      </c>
      <c r="N4245" s="14">
        <v>44447</v>
      </c>
      <c r="O4245">
        <v>6500</v>
      </c>
      <c r="P4245">
        <v>109.82</v>
      </c>
      <c r="R4245">
        <v>2110672000</v>
      </c>
      <c r="S4245">
        <v>161300000</v>
      </c>
      <c r="V4245" t="s">
        <v>160</v>
      </c>
      <c r="W4245" t="s">
        <v>192</v>
      </c>
      <c r="X4245" t="s">
        <v>161</v>
      </c>
      <c r="Y4245">
        <v>9</v>
      </c>
      <c r="Z4245">
        <v>9</v>
      </c>
      <c r="AA4245">
        <v>2021</v>
      </c>
      <c r="AB4245">
        <v>109.82</v>
      </c>
      <c r="AC4245" t="s">
        <v>18</v>
      </c>
      <c r="AD4245" t="s">
        <v>72</v>
      </c>
      <c r="AE4245">
        <v>2021</v>
      </c>
      <c r="AF4245">
        <v>2021</v>
      </c>
      <c r="AU4245"/>
    </row>
    <row r="4246" spans="1:47" x14ac:dyDescent="0.35">
      <c r="A4246" t="s">
        <v>160</v>
      </c>
      <c r="B4246" t="s">
        <v>28</v>
      </c>
      <c r="C4246" t="s">
        <v>149</v>
      </c>
      <c r="D4246" t="s">
        <v>159</v>
      </c>
      <c r="E4246" t="s">
        <v>162</v>
      </c>
      <c r="G4246" t="s">
        <v>1</v>
      </c>
      <c r="K4246" t="s">
        <v>185</v>
      </c>
      <c r="L4246" t="s">
        <v>122</v>
      </c>
      <c r="M4246" s="14">
        <v>44447</v>
      </c>
      <c r="N4246" s="14">
        <v>44447</v>
      </c>
      <c r="O4246">
        <v>0</v>
      </c>
      <c r="P4246">
        <v>27.86</v>
      </c>
      <c r="R4246">
        <v>2110672000</v>
      </c>
      <c r="S4246">
        <v>161400000</v>
      </c>
      <c r="V4246" t="s">
        <v>160</v>
      </c>
      <c r="W4246" t="s">
        <v>211</v>
      </c>
      <c r="X4246" t="s">
        <v>161</v>
      </c>
      <c r="Y4246">
        <v>9</v>
      </c>
      <c r="Z4246">
        <v>9</v>
      </c>
      <c r="AA4246">
        <v>2021</v>
      </c>
      <c r="AB4246">
        <v>27.86</v>
      </c>
      <c r="AC4246" t="s">
        <v>18</v>
      </c>
      <c r="AD4246" t="s">
        <v>72</v>
      </c>
      <c r="AE4246">
        <v>2021</v>
      </c>
      <c r="AF4246">
        <v>2021</v>
      </c>
      <c r="AU4246"/>
    </row>
    <row r="4247" spans="1:47" x14ac:dyDescent="0.35">
      <c r="A4247" t="s">
        <v>123</v>
      </c>
      <c r="C4247" t="s">
        <v>149</v>
      </c>
      <c r="D4247" t="s">
        <v>150</v>
      </c>
      <c r="E4247" t="s">
        <v>162</v>
      </c>
      <c r="K4247" t="s">
        <v>185</v>
      </c>
      <c r="L4247" t="s">
        <v>122</v>
      </c>
      <c r="M4247" s="14">
        <v>44447</v>
      </c>
      <c r="N4247" s="14">
        <v>44447</v>
      </c>
      <c r="P4247">
        <v>3799.01</v>
      </c>
      <c r="X4247" t="s">
        <v>124</v>
      </c>
      <c r="Y4247">
        <v>9</v>
      </c>
      <c r="Z4247">
        <v>9</v>
      </c>
      <c r="AA4247">
        <v>2021</v>
      </c>
      <c r="AB4247">
        <v>0</v>
      </c>
      <c r="AC4247" t="s">
        <v>8</v>
      </c>
      <c r="AD4247" t="s">
        <v>8</v>
      </c>
      <c r="AE4247">
        <v>2021</v>
      </c>
      <c r="AF4247">
        <v>2021</v>
      </c>
      <c r="AU4247"/>
    </row>
    <row r="4248" spans="1:47" x14ac:dyDescent="0.35">
      <c r="A4248" t="s">
        <v>126</v>
      </c>
      <c r="C4248" t="s">
        <v>149</v>
      </c>
      <c r="D4248" t="s">
        <v>150</v>
      </c>
      <c r="E4248" t="s">
        <v>121</v>
      </c>
      <c r="J4248" t="s">
        <v>68</v>
      </c>
      <c r="K4248" t="s">
        <v>185</v>
      </c>
      <c r="L4248" t="s">
        <v>122</v>
      </c>
      <c r="M4248" s="14">
        <v>44433</v>
      </c>
      <c r="N4248" s="14">
        <v>44447</v>
      </c>
      <c r="P4248">
        <v>3799.01</v>
      </c>
      <c r="X4248" t="s">
        <v>127</v>
      </c>
      <c r="Y4248">
        <v>8</v>
      </c>
      <c r="Z4248">
        <v>9</v>
      </c>
      <c r="AA4248">
        <v>2021</v>
      </c>
      <c r="AB4248">
        <v>0</v>
      </c>
      <c r="AC4248" t="s">
        <v>8</v>
      </c>
      <c r="AD4248" t="s">
        <v>8</v>
      </c>
      <c r="AE4248">
        <v>2021</v>
      </c>
      <c r="AF4248">
        <v>2021</v>
      </c>
      <c r="AU4248"/>
    </row>
    <row r="4249" spans="1:47" x14ac:dyDescent="0.35">
      <c r="A4249" t="s">
        <v>160</v>
      </c>
      <c r="B4249" t="s">
        <v>26</v>
      </c>
      <c r="C4249" t="s">
        <v>149</v>
      </c>
      <c r="D4249" t="s">
        <v>159</v>
      </c>
      <c r="E4249" t="s">
        <v>162</v>
      </c>
      <c r="G4249" t="s">
        <v>1</v>
      </c>
      <c r="K4249" t="s">
        <v>185</v>
      </c>
      <c r="L4249" t="s">
        <v>122</v>
      </c>
      <c r="M4249" s="14">
        <v>44447</v>
      </c>
      <c r="N4249" s="14">
        <v>44447</v>
      </c>
      <c r="O4249">
        <v>50000</v>
      </c>
      <c r="P4249">
        <v>1190.48</v>
      </c>
      <c r="R4249">
        <v>2110672000</v>
      </c>
      <c r="S4249">
        <v>162600000</v>
      </c>
      <c r="V4249" t="s">
        <v>160</v>
      </c>
      <c r="W4249" t="s">
        <v>196</v>
      </c>
      <c r="X4249" t="s">
        <v>161</v>
      </c>
      <c r="Y4249">
        <v>9</v>
      </c>
      <c r="Z4249">
        <v>9</v>
      </c>
      <c r="AA4249">
        <v>2021</v>
      </c>
      <c r="AB4249">
        <v>1190.48</v>
      </c>
      <c r="AC4249" t="s">
        <v>18</v>
      </c>
      <c r="AD4249" t="s">
        <v>72</v>
      </c>
      <c r="AE4249">
        <v>2021</v>
      </c>
      <c r="AF4249">
        <v>2021</v>
      </c>
      <c r="AU4249"/>
    </row>
    <row r="4250" spans="1:47" x14ac:dyDescent="0.35">
      <c r="A4250" t="s">
        <v>160</v>
      </c>
      <c r="B4250" t="s">
        <v>25</v>
      </c>
      <c r="C4250" t="s">
        <v>149</v>
      </c>
      <c r="D4250" t="s">
        <v>159</v>
      </c>
      <c r="E4250" t="s">
        <v>162</v>
      </c>
      <c r="G4250" t="s">
        <v>1</v>
      </c>
      <c r="K4250" t="s">
        <v>185</v>
      </c>
      <c r="L4250" t="s">
        <v>122</v>
      </c>
      <c r="M4250" s="14">
        <v>44448</v>
      </c>
      <c r="N4250" s="14">
        <v>44448</v>
      </c>
      <c r="O4250">
        <v>5000</v>
      </c>
      <c r="P4250">
        <v>83.5</v>
      </c>
      <c r="R4250">
        <v>2110672000</v>
      </c>
      <c r="S4250">
        <v>161600000</v>
      </c>
      <c r="V4250" t="s">
        <v>160</v>
      </c>
      <c r="W4250" t="s">
        <v>198</v>
      </c>
      <c r="X4250" t="s">
        <v>161</v>
      </c>
      <c r="Y4250">
        <v>9</v>
      </c>
      <c r="Z4250">
        <v>9</v>
      </c>
      <c r="AA4250">
        <v>2021</v>
      </c>
      <c r="AB4250">
        <v>83.5</v>
      </c>
      <c r="AC4250" t="s">
        <v>18</v>
      </c>
      <c r="AD4250" t="s">
        <v>72</v>
      </c>
      <c r="AE4250">
        <v>2021</v>
      </c>
      <c r="AF4250">
        <v>2021</v>
      </c>
      <c r="AU4250"/>
    </row>
    <row r="4251" spans="1:47" x14ac:dyDescent="0.35">
      <c r="A4251" t="s">
        <v>160</v>
      </c>
      <c r="B4251" t="s">
        <v>26</v>
      </c>
      <c r="C4251" t="s">
        <v>149</v>
      </c>
      <c r="D4251" t="s">
        <v>159</v>
      </c>
      <c r="E4251" t="s">
        <v>162</v>
      </c>
      <c r="G4251" t="s">
        <v>1</v>
      </c>
      <c r="K4251" t="s">
        <v>185</v>
      </c>
      <c r="L4251" t="s">
        <v>122</v>
      </c>
      <c r="M4251" s="14">
        <v>44448</v>
      </c>
      <c r="N4251" s="14">
        <v>44448</v>
      </c>
      <c r="O4251">
        <v>71740.039999999994</v>
      </c>
      <c r="P4251">
        <v>5124.29</v>
      </c>
      <c r="R4251">
        <v>2110672000</v>
      </c>
      <c r="S4251">
        <v>162000000</v>
      </c>
      <c r="V4251" t="s">
        <v>160</v>
      </c>
      <c r="W4251" t="s">
        <v>205</v>
      </c>
      <c r="X4251" t="s">
        <v>161</v>
      </c>
      <c r="Y4251">
        <v>9</v>
      </c>
      <c r="Z4251">
        <v>9</v>
      </c>
      <c r="AA4251">
        <v>2021</v>
      </c>
      <c r="AB4251">
        <v>5124.29</v>
      </c>
      <c r="AC4251" t="s">
        <v>18</v>
      </c>
      <c r="AD4251" t="s">
        <v>72</v>
      </c>
      <c r="AE4251">
        <v>2021</v>
      </c>
      <c r="AF4251">
        <v>2021</v>
      </c>
      <c r="AU4251"/>
    </row>
    <row r="4252" spans="1:47" x14ac:dyDescent="0.35">
      <c r="A4252" t="s">
        <v>130</v>
      </c>
      <c r="B4252" t="s">
        <v>34</v>
      </c>
      <c r="C4252" t="s">
        <v>149</v>
      </c>
      <c r="D4252" t="s">
        <v>150</v>
      </c>
      <c r="E4252" t="s">
        <v>121</v>
      </c>
      <c r="G4252" t="s">
        <v>1</v>
      </c>
      <c r="H4252" t="s">
        <v>206</v>
      </c>
      <c r="K4252" t="s">
        <v>185</v>
      </c>
      <c r="L4252" t="s">
        <v>122</v>
      </c>
      <c r="M4252" s="14">
        <v>44448</v>
      </c>
      <c r="N4252" s="14">
        <v>44448</v>
      </c>
      <c r="O4252">
        <v>-9706.5</v>
      </c>
      <c r="P4252">
        <v>-231.11</v>
      </c>
      <c r="R4252">
        <v>2221511000</v>
      </c>
      <c r="S4252">
        <v>161600000</v>
      </c>
      <c r="V4252" t="s">
        <v>130</v>
      </c>
      <c r="W4252" t="s">
        <v>198</v>
      </c>
      <c r="X4252" t="s">
        <v>119</v>
      </c>
      <c r="Y4252">
        <v>9</v>
      </c>
      <c r="Z4252">
        <v>9</v>
      </c>
      <c r="AA4252">
        <v>2021</v>
      </c>
      <c r="AB4252">
        <v>231.11</v>
      </c>
      <c r="AC4252" t="s">
        <v>18</v>
      </c>
      <c r="AD4252" t="s">
        <v>13</v>
      </c>
      <c r="AE4252">
        <v>2021</v>
      </c>
      <c r="AF4252">
        <v>2021</v>
      </c>
      <c r="AU4252"/>
    </row>
    <row r="4253" spans="1:47" x14ac:dyDescent="0.35">
      <c r="A4253" t="s">
        <v>130</v>
      </c>
      <c r="B4253" t="s">
        <v>34</v>
      </c>
      <c r="C4253" t="s">
        <v>149</v>
      </c>
      <c r="D4253" t="s">
        <v>150</v>
      </c>
      <c r="E4253" t="s">
        <v>121</v>
      </c>
      <c r="G4253" t="s">
        <v>1</v>
      </c>
      <c r="H4253" t="s">
        <v>206</v>
      </c>
      <c r="K4253" t="s">
        <v>185</v>
      </c>
      <c r="L4253" t="s">
        <v>122</v>
      </c>
      <c r="M4253" s="14">
        <v>44448</v>
      </c>
      <c r="N4253" s="14">
        <v>44448</v>
      </c>
      <c r="O4253">
        <v>-315.70999999999998</v>
      </c>
      <c r="P4253">
        <v>-7.52</v>
      </c>
      <c r="R4253">
        <v>2221511000</v>
      </c>
      <c r="S4253">
        <v>162000000</v>
      </c>
      <c r="V4253" t="s">
        <v>130</v>
      </c>
      <c r="W4253" t="s">
        <v>205</v>
      </c>
      <c r="X4253" t="s">
        <v>119</v>
      </c>
      <c r="Y4253">
        <v>9</v>
      </c>
      <c r="Z4253">
        <v>9</v>
      </c>
      <c r="AA4253">
        <v>2021</v>
      </c>
      <c r="AB4253">
        <v>7.52</v>
      </c>
      <c r="AC4253" t="s">
        <v>18</v>
      </c>
      <c r="AD4253" t="s">
        <v>13</v>
      </c>
      <c r="AE4253">
        <v>2021</v>
      </c>
      <c r="AF4253">
        <v>2021</v>
      </c>
      <c r="AU4253"/>
    </row>
    <row r="4254" spans="1:47" x14ac:dyDescent="0.35">
      <c r="A4254" t="s">
        <v>160</v>
      </c>
      <c r="B4254" t="s">
        <v>28</v>
      </c>
      <c r="C4254" t="s">
        <v>149</v>
      </c>
      <c r="D4254" t="s">
        <v>159</v>
      </c>
      <c r="E4254" t="s">
        <v>162</v>
      </c>
      <c r="G4254" t="s">
        <v>1</v>
      </c>
      <c r="K4254" t="s">
        <v>185</v>
      </c>
      <c r="L4254" t="s">
        <v>122</v>
      </c>
      <c r="M4254" s="14">
        <v>44448</v>
      </c>
      <c r="N4254" s="14">
        <v>44448</v>
      </c>
      <c r="O4254">
        <v>2096.6</v>
      </c>
      <c r="P4254">
        <v>49.92</v>
      </c>
      <c r="R4254">
        <v>2110672000</v>
      </c>
      <c r="S4254">
        <v>161900000</v>
      </c>
      <c r="V4254" t="s">
        <v>160</v>
      </c>
      <c r="W4254" t="s">
        <v>199</v>
      </c>
      <c r="X4254" t="s">
        <v>161</v>
      </c>
      <c r="Y4254">
        <v>9</v>
      </c>
      <c r="Z4254">
        <v>9</v>
      </c>
      <c r="AA4254">
        <v>2021</v>
      </c>
      <c r="AB4254">
        <v>49.92</v>
      </c>
      <c r="AC4254" t="s">
        <v>18</v>
      </c>
      <c r="AD4254" t="s">
        <v>72</v>
      </c>
      <c r="AE4254">
        <v>2021</v>
      </c>
      <c r="AF4254">
        <v>2021</v>
      </c>
      <c r="AU4254"/>
    </row>
    <row r="4255" spans="1:47" x14ac:dyDescent="0.35">
      <c r="A4255" t="s">
        <v>160</v>
      </c>
      <c r="B4255" t="s">
        <v>28</v>
      </c>
      <c r="C4255" t="s">
        <v>149</v>
      </c>
      <c r="D4255" t="s">
        <v>159</v>
      </c>
      <c r="E4255" t="s">
        <v>162</v>
      </c>
      <c r="G4255" t="s">
        <v>1</v>
      </c>
      <c r="K4255" t="s">
        <v>185</v>
      </c>
      <c r="L4255" t="s">
        <v>122</v>
      </c>
      <c r="M4255" s="14">
        <v>44448</v>
      </c>
      <c r="N4255" s="14">
        <v>44448</v>
      </c>
      <c r="O4255">
        <v>0</v>
      </c>
      <c r="P4255">
        <v>36.9</v>
      </c>
      <c r="R4255">
        <v>2110672000</v>
      </c>
      <c r="S4255">
        <v>161400000</v>
      </c>
      <c r="V4255" t="s">
        <v>160</v>
      </c>
      <c r="W4255" t="s">
        <v>211</v>
      </c>
      <c r="X4255" t="s">
        <v>161</v>
      </c>
      <c r="Y4255">
        <v>9</v>
      </c>
      <c r="Z4255">
        <v>9</v>
      </c>
      <c r="AA4255">
        <v>2021</v>
      </c>
      <c r="AB4255">
        <v>36.9</v>
      </c>
      <c r="AC4255" t="s">
        <v>18</v>
      </c>
      <c r="AD4255" t="s">
        <v>72</v>
      </c>
      <c r="AE4255">
        <v>2021</v>
      </c>
      <c r="AF4255">
        <v>2021</v>
      </c>
      <c r="AU4255"/>
    </row>
    <row r="4256" spans="1:47" x14ac:dyDescent="0.35">
      <c r="A4256" t="s">
        <v>160</v>
      </c>
      <c r="B4256" t="s">
        <v>28</v>
      </c>
      <c r="C4256" t="s">
        <v>149</v>
      </c>
      <c r="D4256" t="s">
        <v>159</v>
      </c>
      <c r="E4256" t="s">
        <v>162</v>
      </c>
      <c r="G4256" t="s">
        <v>1</v>
      </c>
      <c r="K4256" t="s">
        <v>185</v>
      </c>
      <c r="L4256" t="s">
        <v>122</v>
      </c>
      <c r="M4256" s="14">
        <v>44448</v>
      </c>
      <c r="N4256" s="14">
        <v>44448</v>
      </c>
      <c r="O4256">
        <v>0</v>
      </c>
      <c r="P4256">
        <v>36.9</v>
      </c>
      <c r="R4256">
        <v>2110672000</v>
      </c>
      <c r="S4256">
        <v>161400000</v>
      </c>
      <c r="V4256" t="s">
        <v>160</v>
      </c>
      <c r="W4256" t="s">
        <v>211</v>
      </c>
      <c r="X4256" t="s">
        <v>161</v>
      </c>
      <c r="Y4256">
        <v>9</v>
      </c>
      <c r="Z4256">
        <v>9</v>
      </c>
      <c r="AA4256">
        <v>2021</v>
      </c>
      <c r="AB4256">
        <v>36.9</v>
      </c>
      <c r="AC4256" t="s">
        <v>18</v>
      </c>
      <c r="AD4256" t="s">
        <v>72</v>
      </c>
      <c r="AE4256">
        <v>2021</v>
      </c>
      <c r="AF4256">
        <v>2021</v>
      </c>
      <c r="AU4256"/>
    </row>
    <row r="4257" spans="1:47" x14ac:dyDescent="0.35">
      <c r="A4257" t="s">
        <v>188</v>
      </c>
      <c r="B4257" t="s">
        <v>31</v>
      </c>
      <c r="C4257" t="s">
        <v>149</v>
      </c>
      <c r="D4257" t="s">
        <v>159</v>
      </c>
      <c r="E4257" t="s">
        <v>162</v>
      </c>
      <c r="G4257" t="s">
        <v>1</v>
      </c>
      <c r="K4257" t="s">
        <v>185</v>
      </c>
      <c r="L4257" t="s">
        <v>122</v>
      </c>
      <c r="M4257" s="14">
        <v>44448</v>
      </c>
      <c r="N4257" s="14">
        <v>44448</v>
      </c>
      <c r="O4257">
        <v>1471503.3600000001</v>
      </c>
      <c r="P4257">
        <v>11226.27</v>
      </c>
      <c r="R4257">
        <v>2111070000</v>
      </c>
      <c r="S4257">
        <v>161009000</v>
      </c>
      <c r="V4257" t="s">
        <v>188</v>
      </c>
      <c r="W4257" t="s">
        <v>256</v>
      </c>
      <c r="X4257" t="s">
        <v>190</v>
      </c>
      <c r="Y4257">
        <v>9</v>
      </c>
      <c r="Z4257">
        <v>9</v>
      </c>
      <c r="AA4257">
        <v>2021</v>
      </c>
      <c r="AB4257">
        <v>11226.27</v>
      </c>
      <c r="AC4257" t="s">
        <v>18</v>
      </c>
      <c r="AD4257" t="s">
        <v>72</v>
      </c>
      <c r="AE4257">
        <v>2021</v>
      </c>
      <c r="AF4257">
        <v>2021</v>
      </c>
      <c r="AU4257"/>
    </row>
    <row r="4258" spans="1:47" x14ac:dyDescent="0.35">
      <c r="A4258" t="s">
        <v>160</v>
      </c>
      <c r="B4258" t="s">
        <v>28</v>
      </c>
      <c r="C4258" t="s">
        <v>149</v>
      </c>
      <c r="D4258" t="s">
        <v>159</v>
      </c>
      <c r="E4258" t="s">
        <v>162</v>
      </c>
      <c r="G4258" t="s">
        <v>1</v>
      </c>
      <c r="K4258" t="s">
        <v>185</v>
      </c>
      <c r="L4258" t="s">
        <v>122</v>
      </c>
      <c r="M4258" s="14">
        <v>44448</v>
      </c>
      <c r="N4258" s="14">
        <v>44448</v>
      </c>
      <c r="O4258">
        <v>0</v>
      </c>
      <c r="P4258">
        <v>36.9</v>
      </c>
      <c r="R4258">
        <v>2110672000</v>
      </c>
      <c r="S4258">
        <v>161400000</v>
      </c>
      <c r="V4258" t="s">
        <v>160</v>
      </c>
      <c r="W4258" t="s">
        <v>211</v>
      </c>
      <c r="X4258" t="s">
        <v>161</v>
      </c>
      <c r="Y4258">
        <v>9</v>
      </c>
      <c r="Z4258">
        <v>9</v>
      </c>
      <c r="AA4258">
        <v>2021</v>
      </c>
      <c r="AB4258">
        <v>36.9</v>
      </c>
      <c r="AC4258" t="s">
        <v>18</v>
      </c>
      <c r="AD4258" t="s">
        <v>72</v>
      </c>
      <c r="AE4258">
        <v>2021</v>
      </c>
      <c r="AF4258">
        <v>2021</v>
      </c>
      <c r="AU4258"/>
    </row>
    <row r="4259" spans="1:47" x14ac:dyDescent="0.35">
      <c r="A4259" t="s">
        <v>160</v>
      </c>
      <c r="B4259" t="s">
        <v>28</v>
      </c>
      <c r="C4259" t="s">
        <v>149</v>
      </c>
      <c r="D4259" t="s">
        <v>159</v>
      </c>
      <c r="E4259" t="s">
        <v>162</v>
      </c>
      <c r="G4259" t="s">
        <v>1</v>
      </c>
      <c r="K4259" t="s">
        <v>185</v>
      </c>
      <c r="L4259" t="s">
        <v>122</v>
      </c>
      <c r="M4259" s="14">
        <v>44448</v>
      </c>
      <c r="N4259" s="14">
        <v>44448</v>
      </c>
      <c r="O4259">
        <v>0</v>
      </c>
      <c r="P4259">
        <v>36.9</v>
      </c>
      <c r="R4259">
        <v>2110672000</v>
      </c>
      <c r="S4259">
        <v>161400000</v>
      </c>
      <c r="V4259" t="s">
        <v>160</v>
      </c>
      <c r="W4259" t="s">
        <v>211</v>
      </c>
      <c r="X4259" t="s">
        <v>161</v>
      </c>
      <c r="Y4259">
        <v>9</v>
      </c>
      <c r="Z4259">
        <v>9</v>
      </c>
      <c r="AA4259">
        <v>2021</v>
      </c>
      <c r="AB4259">
        <v>36.9</v>
      </c>
      <c r="AC4259" t="s">
        <v>18</v>
      </c>
      <c r="AD4259" t="s">
        <v>72</v>
      </c>
      <c r="AE4259">
        <v>2021</v>
      </c>
      <c r="AF4259">
        <v>2021</v>
      </c>
      <c r="AU4259"/>
    </row>
    <row r="4260" spans="1:47" x14ac:dyDescent="0.35">
      <c r="A4260" t="s">
        <v>160</v>
      </c>
      <c r="B4260" t="s">
        <v>25</v>
      </c>
      <c r="C4260" t="s">
        <v>149</v>
      </c>
      <c r="D4260" t="s">
        <v>159</v>
      </c>
      <c r="E4260" t="s">
        <v>162</v>
      </c>
      <c r="G4260" t="s">
        <v>1</v>
      </c>
      <c r="K4260" t="s">
        <v>185</v>
      </c>
      <c r="L4260" t="s">
        <v>122</v>
      </c>
      <c r="M4260" s="14">
        <v>44448</v>
      </c>
      <c r="N4260" s="14">
        <v>44448</v>
      </c>
      <c r="O4260">
        <v>6500</v>
      </c>
      <c r="P4260">
        <v>181.94</v>
      </c>
      <c r="R4260">
        <v>2110672000</v>
      </c>
      <c r="S4260">
        <v>161300000</v>
      </c>
      <c r="V4260" t="s">
        <v>160</v>
      </c>
      <c r="W4260" t="s">
        <v>192</v>
      </c>
      <c r="X4260" t="s">
        <v>161</v>
      </c>
      <c r="Y4260">
        <v>9</v>
      </c>
      <c r="Z4260">
        <v>9</v>
      </c>
      <c r="AA4260">
        <v>2021</v>
      </c>
      <c r="AB4260">
        <v>181.94</v>
      </c>
      <c r="AC4260" t="s">
        <v>18</v>
      </c>
      <c r="AD4260" t="s">
        <v>72</v>
      </c>
      <c r="AE4260">
        <v>2021</v>
      </c>
      <c r="AF4260">
        <v>2021</v>
      </c>
      <c r="AU4260"/>
    </row>
    <row r="4261" spans="1:47" x14ac:dyDescent="0.35">
      <c r="A4261" t="s">
        <v>138</v>
      </c>
      <c r="B4261" t="s">
        <v>27</v>
      </c>
      <c r="C4261" t="s">
        <v>149</v>
      </c>
      <c r="D4261" t="s">
        <v>150</v>
      </c>
      <c r="E4261" t="s">
        <v>121</v>
      </c>
      <c r="G4261" t="s">
        <v>1</v>
      </c>
      <c r="H4261" t="s">
        <v>206</v>
      </c>
      <c r="K4261" t="s">
        <v>185</v>
      </c>
      <c r="L4261" t="s">
        <v>122</v>
      </c>
      <c r="M4261" s="14">
        <v>44448</v>
      </c>
      <c r="N4261" s="14">
        <v>44448</v>
      </c>
      <c r="O4261">
        <v>0</v>
      </c>
      <c r="P4261">
        <v>-5.95</v>
      </c>
      <c r="R4261">
        <v>2220200000</v>
      </c>
      <c r="S4261">
        <v>161002000</v>
      </c>
      <c r="V4261" t="s">
        <v>138</v>
      </c>
      <c r="W4261" t="s">
        <v>202</v>
      </c>
      <c r="X4261" t="s">
        <v>139</v>
      </c>
      <c r="Y4261">
        <v>9</v>
      </c>
      <c r="Z4261">
        <v>9</v>
      </c>
      <c r="AA4261">
        <v>2021</v>
      </c>
      <c r="AB4261">
        <v>5.95</v>
      </c>
      <c r="AC4261" t="s">
        <v>18</v>
      </c>
      <c r="AD4261" t="s">
        <v>13</v>
      </c>
      <c r="AE4261">
        <v>2021</v>
      </c>
      <c r="AF4261">
        <v>2021</v>
      </c>
      <c r="AU4261"/>
    </row>
    <row r="4262" spans="1:47" x14ac:dyDescent="0.35">
      <c r="A4262" t="s">
        <v>193</v>
      </c>
      <c r="B4262" t="s">
        <v>29</v>
      </c>
      <c r="C4262" t="s">
        <v>149</v>
      </c>
      <c r="D4262" t="s">
        <v>159</v>
      </c>
      <c r="E4262" t="s">
        <v>162</v>
      </c>
      <c r="G4262" t="s">
        <v>1</v>
      </c>
      <c r="K4262" t="s">
        <v>185</v>
      </c>
      <c r="L4262" t="s">
        <v>122</v>
      </c>
      <c r="M4262" s="14">
        <v>44448</v>
      </c>
      <c r="N4262" s="14">
        <v>44448</v>
      </c>
      <c r="O4262">
        <v>0</v>
      </c>
      <c r="P4262">
        <v>428.57</v>
      </c>
      <c r="R4262">
        <v>2110700000</v>
      </c>
      <c r="S4262">
        <v>162600000</v>
      </c>
      <c r="V4262" t="s">
        <v>193</v>
      </c>
      <c r="W4262" t="s">
        <v>196</v>
      </c>
      <c r="X4262" t="s">
        <v>161</v>
      </c>
      <c r="Y4262">
        <v>9</v>
      </c>
      <c r="Z4262">
        <v>9</v>
      </c>
      <c r="AA4262">
        <v>2021</v>
      </c>
      <c r="AB4262">
        <v>428.57</v>
      </c>
      <c r="AC4262" t="s">
        <v>18</v>
      </c>
      <c r="AD4262" t="s">
        <v>72</v>
      </c>
      <c r="AE4262">
        <v>2021</v>
      </c>
      <c r="AF4262">
        <v>2021</v>
      </c>
      <c r="AU4262"/>
    </row>
    <row r="4263" spans="1:47" x14ac:dyDescent="0.35">
      <c r="A4263" t="s">
        <v>160</v>
      </c>
      <c r="B4263" t="s">
        <v>26</v>
      </c>
      <c r="C4263" t="s">
        <v>149</v>
      </c>
      <c r="D4263" t="s">
        <v>159</v>
      </c>
      <c r="E4263" t="s">
        <v>162</v>
      </c>
      <c r="G4263" t="s">
        <v>1</v>
      </c>
      <c r="K4263" t="s">
        <v>185</v>
      </c>
      <c r="L4263" t="s">
        <v>122</v>
      </c>
      <c r="M4263" s="14">
        <v>44448</v>
      </c>
      <c r="N4263" s="14">
        <v>44448</v>
      </c>
      <c r="O4263">
        <v>0</v>
      </c>
      <c r="P4263">
        <v>2551.41</v>
      </c>
      <c r="R4263">
        <v>2110672000</v>
      </c>
      <c r="S4263">
        <v>162000000</v>
      </c>
      <c r="V4263" t="s">
        <v>160</v>
      </c>
      <c r="W4263" t="s">
        <v>205</v>
      </c>
      <c r="X4263" t="s">
        <v>161</v>
      </c>
      <c r="Y4263">
        <v>9</v>
      </c>
      <c r="Z4263">
        <v>9</v>
      </c>
      <c r="AA4263">
        <v>2021</v>
      </c>
      <c r="AB4263">
        <v>2551.41</v>
      </c>
      <c r="AC4263" t="s">
        <v>18</v>
      </c>
      <c r="AD4263" t="s">
        <v>72</v>
      </c>
      <c r="AE4263">
        <v>2021</v>
      </c>
      <c r="AF4263">
        <v>2021</v>
      </c>
      <c r="AU4263"/>
    </row>
    <row r="4264" spans="1:47" x14ac:dyDescent="0.35">
      <c r="A4264" t="s">
        <v>188</v>
      </c>
      <c r="B4264" t="s">
        <v>31</v>
      </c>
      <c r="C4264" t="s">
        <v>149</v>
      </c>
      <c r="D4264" t="s">
        <v>159</v>
      </c>
      <c r="E4264" t="s">
        <v>162</v>
      </c>
      <c r="G4264" t="s">
        <v>1</v>
      </c>
      <c r="H4264" t="s">
        <v>220</v>
      </c>
      <c r="K4264" t="s">
        <v>185</v>
      </c>
      <c r="L4264" t="s">
        <v>122</v>
      </c>
      <c r="M4264" s="14">
        <v>44448</v>
      </c>
      <c r="N4264" s="14">
        <v>44448</v>
      </c>
      <c r="O4264">
        <v>0</v>
      </c>
      <c r="P4264">
        <v>11904.76</v>
      </c>
      <c r="R4264">
        <v>2111070000</v>
      </c>
      <c r="S4264">
        <v>161009000</v>
      </c>
      <c r="V4264" t="s">
        <v>188</v>
      </c>
      <c r="W4264" t="s">
        <v>256</v>
      </c>
      <c r="X4264" t="s">
        <v>190</v>
      </c>
      <c r="Y4264">
        <v>9</v>
      </c>
      <c r="Z4264">
        <v>9</v>
      </c>
      <c r="AA4264">
        <v>2021</v>
      </c>
      <c r="AB4264">
        <v>11904.76</v>
      </c>
      <c r="AC4264" t="s">
        <v>18</v>
      </c>
      <c r="AD4264" t="s">
        <v>72</v>
      </c>
      <c r="AE4264">
        <v>2021</v>
      </c>
      <c r="AF4264">
        <v>2021</v>
      </c>
      <c r="AU4264"/>
    </row>
    <row r="4265" spans="1:47" x14ac:dyDescent="0.35">
      <c r="A4265" t="s">
        <v>188</v>
      </c>
      <c r="B4265" t="s">
        <v>31</v>
      </c>
      <c r="C4265" t="s">
        <v>149</v>
      </c>
      <c r="D4265" t="s">
        <v>159</v>
      </c>
      <c r="E4265" t="s">
        <v>162</v>
      </c>
      <c r="G4265" t="s">
        <v>1</v>
      </c>
      <c r="H4265" t="s">
        <v>220</v>
      </c>
      <c r="K4265" t="s">
        <v>185</v>
      </c>
      <c r="L4265" t="s">
        <v>122</v>
      </c>
      <c r="M4265" s="14">
        <v>44448</v>
      </c>
      <c r="N4265" s="14">
        <v>44448</v>
      </c>
      <c r="O4265">
        <v>0</v>
      </c>
      <c r="P4265">
        <v>5952.38</v>
      </c>
      <c r="R4265">
        <v>2111070000</v>
      </c>
      <c r="S4265">
        <v>161009000</v>
      </c>
      <c r="V4265" t="s">
        <v>188</v>
      </c>
      <c r="W4265" t="s">
        <v>256</v>
      </c>
      <c r="X4265" t="s">
        <v>190</v>
      </c>
      <c r="Y4265">
        <v>9</v>
      </c>
      <c r="Z4265">
        <v>9</v>
      </c>
      <c r="AA4265">
        <v>2021</v>
      </c>
      <c r="AB4265">
        <v>5952.38</v>
      </c>
      <c r="AC4265" t="s">
        <v>18</v>
      </c>
      <c r="AD4265" t="s">
        <v>72</v>
      </c>
      <c r="AE4265">
        <v>2021</v>
      </c>
      <c r="AF4265">
        <v>2021</v>
      </c>
      <c r="AU4265"/>
    </row>
    <row r="4266" spans="1:47" x14ac:dyDescent="0.35">
      <c r="A4266" t="s">
        <v>188</v>
      </c>
      <c r="B4266" t="s">
        <v>31</v>
      </c>
      <c r="C4266" t="s">
        <v>149</v>
      </c>
      <c r="D4266" t="s">
        <v>159</v>
      </c>
      <c r="E4266" t="s">
        <v>162</v>
      </c>
      <c r="G4266" t="s">
        <v>1</v>
      </c>
      <c r="H4266" t="s">
        <v>220</v>
      </c>
      <c r="K4266" t="s">
        <v>185</v>
      </c>
      <c r="L4266" t="s">
        <v>122</v>
      </c>
      <c r="M4266" s="14">
        <v>44448</v>
      </c>
      <c r="N4266" s="14">
        <v>44448</v>
      </c>
      <c r="O4266">
        <v>1471503.3600000001</v>
      </c>
      <c r="P4266">
        <v>5952.38</v>
      </c>
      <c r="R4266">
        <v>2111070000</v>
      </c>
      <c r="S4266">
        <v>161009000</v>
      </c>
      <c r="V4266" t="s">
        <v>188</v>
      </c>
      <c r="W4266" t="s">
        <v>256</v>
      </c>
      <c r="X4266" t="s">
        <v>190</v>
      </c>
      <c r="Y4266">
        <v>9</v>
      </c>
      <c r="Z4266">
        <v>9</v>
      </c>
      <c r="AA4266">
        <v>2021</v>
      </c>
      <c r="AB4266">
        <v>5952.38</v>
      </c>
      <c r="AC4266" t="s">
        <v>18</v>
      </c>
      <c r="AD4266" t="s">
        <v>72</v>
      </c>
      <c r="AE4266">
        <v>2021</v>
      </c>
      <c r="AF4266">
        <v>2021</v>
      </c>
      <c r="AU4266"/>
    </row>
    <row r="4267" spans="1:47" x14ac:dyDescent="0.35">
      <c r="A4267" t="s">
        <v>160</v>
      </c>
      <c r="B4267" t="s">
        <v>26</v>
      </c>
      <c r="C4267" t="s">
        <v>149</v>
      </c>
      <c r="D4267" t="s">
        <v>159</v>
      </c>
      <c r="E4267" t="s">
        <v>162</v>
      </c>
      <c r="G4267" t="s">
        <v>1</v>
      </c>
      <c r="K4267" t="s">
        <v>185</v>
      </c>
      <c r="L4267" t="s">
        <v>122</v>
      </c>
      <c r="M4267" s="14">
        <v>44448</v>
      </c>
      <c r="N4267" s="14">
        <v>44448</v>
      </c>
      <c r="O4267">
        <v>19588.8</v>
      </c>
      <c r="P4267">
        <v>466.4</v>
      </c>
      <c r="R4267">
        <v>2110672000</v>
      </c>
      <c r="S4267">
        <v>162700000</v>
      </c>
      <c r="V4267" t="s">
        <v>160</v>
      </c>
      <c r="W4267" t="s">
        <v>200</v>
      </c>
      <c r="X4267" t="s">
        <v>161</v>
      </c>
      <c r="Y4267">
        <v>9</v>
      </c>
      <c r="Z4267">
        <v>9</v>
      </c>
      <c r="AA4267">
        <v>2021</v>
      </c>
      <c r="AB4267">
        <v>466.4</v>
      </c>
      <c r="AC4267" t="s">
        <v>18</v>
      </c>
      <c r="AD4267" t="s">
        <v>72</v>
      </c>
      <c r="AE4267">
        <v>2021</v>
      </c>
      <c r="AF4267">
        <v>2021</v>
      </c>
      <c r="AU4267"/>
    </row>
    <row r="4268" spans="1:47" x14ac:dyDescent="0.35">
      <c r="A4268" t="s">
        <v>160</v>
      </c>
      <c r="B4268" t="s">
        <v>35</v>
      </c>
      <c r="C4268" t="s">
        <v>149</v>
      </c>
      <c r="D4268" t="s">
        <v>159</v>
      </c>
      <c r="E4268" t="s">
        <v>162</v>
      </c>
      <c r="G4268" t="s">
        <v>1</v>
      </c>
      <c r="K4268" t="s">
        <v>185</v>
      </c>
      <c r="L4268" t="s">
        <v>122</v>
      </c>
      <c r="M4268" s="14">
        <v>44449</v>
      </c>
      <c r="N4268" s="14">
        <v>44449</v>
      </c>
      <c r="O4268">
        <v>1250.22</v>
      </c>
      <c r="P4268">
        <v>29.77</v>
      </c>
      <c r="R4268">
        <v>2110672000</v>
      </c>
      <c r="S4268">
        <v>162000000</v>
      </c>
      <c r="V4268" t="s">
        <v>160</v>
      </c>
      <c r="W4268" t="s">
        <v>205</v>
      </c>
      <c r="X4268" t="s">
        <v>161</v>
      </c>
      <c r="Y4268">
        <v>9</v>
      </c>
      <c r="Z4268">
        <v>9</v>
      </c>
      <c r="AA4268">
        <v>2021</v>
      </c>
      <c r="AB4268">
        <v>29.77</v>
      </c>
      <c r="AC4268" t="s">
        <v>18</v>
      </c>
      <c r="AD4268" t="s">
        <v>72</v>
      </c>
      <c r="AE4268">
        <v>2021</v>
      </c>
      <c r="AF4268">
        <v>2021</v>
      </c>
      <c r="AU4268"/>
    </row>
    <row r="4269" spans="1:47" x14ac:dyDescent="0.35">
      <c r="A4269" t="s">
        <v>160</v>
      </c>
      <c r="B4269" t="s">
        <v>26</v>
      </c>
      <c r="C4269" t="s">
        <v>149</v>
      </c>
      <c r="D4269" t="s">
        <v>159</v>
      </c>
      <c r="E4269" t="s">
        <v>162</v>
      </c>
      <c r="G4269" t="s">
        <v>1</v>
      </c>
      <c r="K4269" t="s">
        <v>185</v>
      </c>
      <c r="L4269" t="s">
        <v>122</v>
      </c>
      <c r="M4269" s="14">
        <v>44449</v>
      </c>
      <c r="N4269" s="14">
        <v>44449</v>
      </c>
      <c r="O4269">
        <v>185000</v>
      </c>
      <c r="P4269">
        <v>670.31</v>
      </c>
      <c r="R4269">
        <v>2110672000</v>
      </c>
      <c r="S4269">
        <v>162000000</v>
      </c>
      <c r="V4269" t="s">
        <v>160</v>
      </c>
      <c r="W4269" t="s">
        <v>205</v>
      </c>
      <c r="X4269" t="s">
        <v>161</v>
      </c>
      <c r="Y4269">
        <v>9</v>
      </c>
      <c r="Z4269">
        <v>9</v>
      </c>
      <c r="AA4269">
        <v>2021</v>
      </c>
      <c r="AB4269">
        <v>670.31</v>
      </c>
      <c r="AC4269" t="s">
        <v>18</v>
      </c>
      <c r="AD4269" t="s">
        <v>72</v>
      </c>
      <c r="AE4269">
        <v>2021</v>
      </c>
      <c r="AF4269">
        <v>2021</v>
      </c>
      <c r="AU4269"/>
    </row>
    <row r="4270" spans="1:47" x14ac:dyDescent="0.35">
      <c r="A4270" t="s">
        <v>160</v>
      </c>
      <c r="B4270" t="s">
        <v>25</v>
      </c>
      <c r="C4270" t="s">
        <v>149</v>
      </c>
      <c r="D4270" t="s">
        <v>159</v>
      </c>
      <c r="E4270" t="s">
        <v>162</v>
      </c>
      <c r="G4270" t="s">
        <v>1</v>
      </c>
      <c r="K4270" t="s">
        <v>185</v>
      </c>
      <c r="L4270" t="s">
        <v>122</v>
      </c>
      <c r="M4270" s="14">
        <v>44449</v>
      </c>
      <c r="N4270" s="14">
        <v>44449</v>
      </c>
      <c r="O4270">
        <v>5000</v>
      </c>
      <c r="P4270">
        <v>107.62</v>
      </c>
      <c r="R4270">
        <v>2110672000</v>
      </c>
      <c r="S4270">
        <v>161600000</v>
      </c>
      <c r="V4270" t="s">
        <v>160</v>
      </c>
      <c r="W4270" t="s">
        <v>198</v>
      </c>
      <c r="X4270" t="s">
        <v>161</v>
      </c>
      <c r="Y4270">
        <v>9</v>
      </c>
      <c r="Z4270">
        <v>9</v>
      </c>
      <c r="AA4270">
        <v>2021</v>
      </c>
      <c r="AB4270">
        <v>107.62</v>
      </c>
      <c r="AC4270" t="s">
        <v>18</v>
      </c>
      <c r="AD4270" t="s">
        <v>72</v>
      </c>
      <c r="AE4270">
        <v>2021</v>
      </c>
      <c r="AF4270">
        <v>2021</v>
      </c>
      <c r="AU4270"/>
    </row>
    <row r="4271" spans="1:47" x14ac:dyDescent="0.35">
      <c r="A4271" t="s">
        <v>193</v>
      </c>
      <c r="B4271" t="s">
        <v>29</v>
      </c>
      <c r="C4271" t="s">
        <v>149</v>
      </c>
      <c r="D4271" t="s">
        <v>159</v>
      </c>
      <c r="E4271" t="s">
        <v>162</v>
      </c>
      <c r="G4271" t="s">
        <v>1</v>
      </c>
      <c r="K4271" t="s">
        <v>185</v>
      </c>
      <c r="L4271" t="s">
        <v>122</v>
      </c>
      <c r="M4271" s="14">
        <v>44449</v>
      </c>
      <c r="N4271" s="14">
        <v>44449</v>
      </c>
      <c r="O4271">
        <v>0</v>
      </c>
      <c r="P4271">
        <v>61.9</v>
      </c>
      <c r="R4271">
        <v>2110700000</v>
      </c>
      <c r="S4271">
        <v>161900000</v>
      </c>
      <c r="V4271" t="s">
        <v>193</v>
      </c>
      <c r="W4271" t="s">
        <v>199</v>
      </c>
      <c r="X4271" t="s">
        <v>161</v>
      </c>
      <c r="Y4271">
        <v>9</v>
      </c>
      <c r="Z4271">
        <v>9</v>
      </c>
      <c r="AA4271">
        <v>2021</v>
      </c>
      <c r="AB4271">
        <v>61.9</v>
      </c>
      <c r="AC4271" t="s">
        <v>18</v>
      </c>
      <c r="AD4271" t="s">
        <v>72</v>
      </c>
      <c r="AE4271">
        <v>2021</v>
      </c>
      <c r="AF4271">
        <v>2021</v>
      </c>
      <c r="AU4271"/>
    </row>
    <row r="4272" spans="1:47" x14ac:dyDescent="0.35">
      <c r="A4272" t="s">
        <v>160</v>
      </c>
      <c r="B4272" t="s">
        <v>25</v>
      </c>
      <c r="C4272" t="s">
        <v>149</v>
      </c>
      <c r="D4272" t="s">
        <v>159</v>
      </c>
      <c r="E4272" t="s">
        <v>162</v>
      </c>
      <c r="G4272" t="s">
        <v>1</v>
      </c>
      <c r="K4272" t="s">
        <v>185</v>
      </c>
      <c r="L4272" t="s">
        <v>122</v>
      </c>
      <c r="M4272" s="14">
        <v>44449</v>
      </c>
      <c r="N4272" s="14">
        <v>44449</v>
      </c>
      <c r="O4272">
        <v>6500</v>
      </c>
      <c r="P4272">
        <v>333.39</v>
      </c>
      <c r="R4272">
        <v>2110672000</v>
      </c>
      <c r="S4272">
        <v>161300000</v>
      </c>
      <c r="V4272" t="s">
        <v>160</v>
      </c>
      <c r="W4272" t="s">
        <v>192</v>
      </c>
      <c r="X4272" t="s">
        <v>161</v>
      </c>
      <c r="Y4272">
        <v>9</v>
      </c>
      <c r="Z4272">
        <v>9</v>
      </c>
      <c r="AA4272">
        <v>2021</v>
      </c>
      <c r="AB4272">
        <v>333.39</v>
      </c>
      <c r="AC4272" t="s">
        <v>18</v>
      </c>
      <c r="AD4272" t="s">
        <v>72</v>
      </c>
      <c r="AE4272">
        <v>2021</v>
      </c>
      <c r="AF4272">
        <v>2021</v>
      </c>
      <c r="AU4272"/>
    </row>
    <row r="4273" spans="1:47" x14ac:dyDescent="0.35">
      <c r="A4273" t="s">
        <v>160</v>
      </c>
      <c r="B4273" t="s">
        <v>37</v>
      </c>
      <c r="C4273" t="s">
        <v>149</v>
      </c>
      <c r="D4273" t="s">
        <v>159</v>
      </c>
      <c r="E4273" t="s">
        <v>162</v>
      </c>
      <c r="G4273" t="s">
        <v>1</v>
      </c>
      <c r="K4273" t="s">
        <v>185</v>
      </c>
      <c r="L4273" t="s">
        <v>122</v>
      </c>
      <c r="M4273" s="14">
        <v>44449</v>
      </c>
      <c r="N4273" s="14">
        <v>44449</v>
      </c>
      <c r="O4273">
        <v>0</v>
      </c>
      <c r="P4273">
        <v>5195.24</v>
      </c>
      <c r="R4273">
        <v>2110640000</v>
      </c>
      <c r="S4273">
        <v>162800000</v>
      </c>
      <c r="V4273" t="s">
        <v>160</v>
      </c>
      <c r="W4273" t="s">
        <v>204</v>
      </c>
      <c r="X4273" t="s">
        <v>161</v>
      </c>
      <c r="Y4273">
        <v>9</v>
      </c>
      <c r="Z4273">
        <v>9</v>
      </c>
      <c r="AA4273">
        <v>2021</v>
      </c>
      <c r="AB4273">
        <v>5195.24</v>
      </c>
      <c r="AC4273" t="s">
        <v>18</v>
      </c>
      <c r="AD4273" t="s">
        <v>72</v>
      </c>
      <c r="AE4273">
        <v>2021</v>
      </c>
      <c r="AF4273">
        <v>2021</v>
      </c>
      <c r="AU4273"/>
    </row>
    <row r="4274" spans="1:47" x14ac:dyDescent="0.35">
      <c r="A4274" t="s">
        <v>188</v>
      </c>
      <c r="B4274" t="s">
        <v>31</v>
      </c>
      <c r="C4274" t="s">
        <v>149</v>
      </c>
      <c r="D4274" t="s">
        <v>159</v>
      </c>
      <c r="E4274" t="s">
        <v>162</v>
      </c>
      <c r="G4274" t="s">
        <v>1</v>
      </c>
      <c r="K4274" t="s">
        <v>185</v>
      </c>
      <c r="L4274" t="s">
        <v>122</v>
      </c>
      <c r="M4274" s="14">
        <v>44449</v>
      </c>
      <c r="N4274" s="14">
        <v>44449</v>
      </c>
      <c r="O4274">
        <v>0</v>
      </c>
      <c r="P4274">
        <v>163.35</v>
      </c>
      <c r="R4274">
        <v>2111070000</v>
      </c>
      <c r="S4274">
        <v>161900000</v>
      </c>
      <c r="V4274" t="s">
        <v>188</v>
      </c>
      <c r="W4274" t="s">
        <v>199</v>
      </c>
      <c r="X4274" t="s">
        <v>190</v>
      </c>
      <c r="Y4274">
        <v>9</v>
      </c>
      <c r="Z4274">
        <v>9</v>
      </c>
      <c r="AA4274">
        <v>2021</v>
      </c>
      <c r="AB4274">
        <v>163.35</v>
      </c>
      <c r="AC4274" t="s">
        <v>18</v>
      </c>
      <c r="AD4274" t="s">
        <v>72</v>
      </c>
      <c r="AE4274">
        <v>2021</v>
      </c>
      <c r="AF4274">
        <v>2021</v>
      </c>
      <c r="AU4274"/>
    </row>
    <row r="4275" spans="1:47" x14ac:dyDescent="0.35">
      <c r="A4275" t="s">
        <v>160</v>
      </c>
      <c r="B4275" t="s">
        <v>26</v>
      </c>
      <c r="C4275" t="s">
        <v>149</v>
      </c>
      <c r="D4275" t="s">
        <v>159</v>
      </c>
      <c r="E4275" t="s">
        <v>162</v>
      </c>
      <c r="G4275" t="s">
        <v>1</v>
      </c>
      <c r="K4275" t="s">
        <v>185</v>
      </c>
      <c r="L4275" t="s">
        <v>122</v>
      </c>
      <c r="M4275" s="14">
        <v>44449</v>
      </c>
      <c r="N4275" s="14">
        <v>44449</v>
      </c>
      <c r="O4275">
        <v>10169.5</v>
      </c>
      <c r="P4275">
        <v>242.13</v>
      </c>
      <c r="R4275">
        <v>2110672000</v>
      </c>
      <c r="S4275">
        <v>162600000</v>
      </c>
      <c r="V4275" t="s">
        <v>160</v>
      </c>
      <c r="W4275" t="s">
        <v>196</v>
      </c>
      <c r="X4275" t="s">
        <v>161</v>
      </c>
      <c r="Y4275">
        <v>9</v>
      </c>
      <c r="Z4275">
        <v>9</v>
      </c>
      <c r="AA4275">
        <v>2021</v>
      </c>
      <c r="AB4275">
        <v>242.13</v>
      </c>
      <c r="AC4275" t="s">
        <v>18</v>
      </c>
      <c r="AD4275" t="s">
        <v>72</v>
      </c>
      <c r="AE4275">
        <v>2021</v>
      </c>
      <c r="AF4275">
        <v>2021</v>
      </c>
      <c r="AU4275"/>
    </row>
    <row r="4276" spans="1:47" x14ac:dyDescent="0.35">
      <c r="A4276" t="s">
        <v>193</v>
      </c>
      <c r="B4276" t="s">
        <v>29</v>
      </c>
      <c r="C4276" t="s">
        <v>149</v>
      </c>
      <c r="D4276" t="s">
        <v>159</v>
      </c>
      <c r="E4276" t="s">
        <v>162</v>
      </c>
      <c r="G4276" t="s">
        <v>1</v>
      </c>
      <c r="K4276" t="s">
        <v>185</v>
      </c>
      <c r="L4276" t="s">
        <v>122</v>
      </c>
      <c r="M4276" s="14">
        <v>44449</v>
      </c>
      <c r="N4276" s="14">
        <v>44449</v>
      </c>
      <c r="O4276">
        <v>0</v>
      </c>
      <c r="P4276">
        <v>71.430000000000007</v>
      </c>
      <c r="R4276">
        <v>2110700000</v>
      </c>
      <c r="S4276">
        <v>162800000</v>
      </c>
      <c r="V4276" t="s">
        <v>193</v>
      </c>
      <c r="W4276" t="s">
        <v>204</v>
      </c>
      <c r="X4276" t="s">
        <v>161</v>
      </c>
      <c r="Y4276">
        <v>9</v>
      </c>
      <c r="Z4276">
        <v>9</v>
      </c>
      <c r="AA4276">
        <v>2021</v>
      </c>
      <c r="AB4276">
        <v>71.430000000000007</v>
      </c>
      <c r="AC4276" t="s">
        <v>18</v>
      </c>
      <c r="AD4276" t="s">
        <v>72</v>
      </c>
      <c r="AE4276">
        <v>2021</v>
      </c>
      <c r="AF4276">
        <v>2021</v>
      </c>
      <c r="AU4276"/>
    </row>
    <row r="4277" spans="1:47" x14ac:dyDescent="0.35">
      <c r="A4277" t="s">
        <v>138</v>
      </c>
      <c r="C4277" t="s">
        <v>149</v>
      </c>
      <c r="D4277" t="s">
        <v>150</v>
      </c>
      <c r="E4277" t="s">
        <v>121</v>
      </c>
      <c r="G4277" t="s">
        <v>1</v>
      </c>
      <c r="J4277" t="s">
        <v>5</v>
      </c>
      <c r="K4277" t="s">
        <v>185</v>
      </c>
      <c r="L4277" t="s">
        <v>122</v>
      </c>
      <c r="M4277" s="14">
        <v>44449</v>
      </c>
      <c r="N4277" s="14">
        <v>44449</v>
      </c>
      <c r="O4277">
        <v>0</v>
      </c>
      <c r="P4277">
        <v>1904761.9</v>
      </c>
      <c r="R4277">
        <v>2220200000</v>
      </c>
      <c r="S4277">
        <v>161002000</v>
      </c>
      <c r="V4277" t="s">
        <v>138</v>
      </c>
      <c r="W4277" t="s">
        <v>202</v>
      </c>
      <c r="X4277" t="s">
        <v>139</v>
      </c>
      <c r="Y4277">
        <v>9</v>
      </c>
      <c r="Z4277">
        <v>9</v>
      </c>
      <c r="AA4277">
        <v>2021</v>
      </c>
      <c r="AB4277">
        <v>-1904761.9</v>
      </c>
      <c r="AC4277" t="s">
        <v>18</v>
      </c>
      <c r="AD4277" t="s">
        <v>72</v>
      </c>
      <c r="AE4277">
        <v>2021</v>
      </c>
      <c r="AF4277">
        <v>2021</v>
      </c>
      <c r="AU4277"/>
    </row>
    <row r="4278" spans="1:47" x14ac:dyDescent="0.35">
      <c r="A4278" t="s">
        <v>138</v>
      </c>
      <c r="C4278" t="s">
        <v>149</v>
      </c>
      <c r="D4278" t="s">
        <v>150</v>
      </c>
      <c r="E4278" t="s">
        <v>121</v>
      </c>
      <c r="G4278" t="s">
        <v>1</v>
      </c>
      <c r="J4278" t="s">
        <v>5</v>
      </c>
      <c r="K4278" t="s">
        <v>185</v>
      </c>
      <c r="L4278" t="s">
        <v>122</v>
      </c>
      <c r="M4278" s="14">
        <v>44449</v>
      </c>
      <c r="N4278" s="14">
        <v>44449</v>
      </c>
      <c r="O4278">
        <v>0</v>
      </c>
      <c r="P4278">
        <v>7142.86</v>
      </c>
      <c r="R4278">
        <v>2220200000</v>
      </c>
      <c r="S4278">
        <v>161002000</v>
      </c>
      <c r="V4278" t="s">
        <v>138</v>
      </c>
      <c r="W4278" t="s">
        <v>202</v>
      </c>
      <c r="X4278" t="s">
        <v>139</v>
      </c>
      <c r="Y4278">
        <v>9</v>
      </c>
      <c r="Z4278">
        <v>9</v>
      </c>
      <c r="AA4278">
        <v>2021</v>
      </c>
      <c r="AB4278">
        <v>-7142.86</v>
      </c>
      <c r="AC4278" t="s">
        <v>18</v>
      </c>
      <c r="AD4278" t="s">
        <v>72</v>
      </c>
      <c r="AE4278">
        <v>2021</v>
      </c>
      <c r="AF4278">
        <v>2021</v>
      </c>
      <c r="AU4278"/>
    </row>
    <row r="4279" spans="1:47" x14ac:dyDescent="0.35">
      <c r="A4279" t="s">
        <v>138</v>
      </c>
      <c r="C4279" t="s">
        <v>149</v>
      </c>
      <c r="D4279" t="s">
        <v>150</v>
      </c>
      <c r="E4279" t="s">
        <v>121</v>
      </c>
      <c r="K4279" t="s">
        <v>185</v>
      </c>
      <c r="L4279" t="s">
        <v>122</v>
      </c>
      <c r="M4279" s="14">
        <v>44449</v>
      </c>
      <c r="N4279" s="14">
        <v>44449</v>
      </c>
      <c r="O4279">
        <v>0</v>
      </c>
      <c r="P4279">
        <v>6753571.4299999997</v>
      </c>
      <c r="R4279">
        <v>2220200000</v>
      </c>
      <c r="S4279">
        <v>161002000</v>
      </c>
      <c r="V4279" t="s">
        <v>138</v>
      </c>
      <c r="W4279" t="s">
        <v>202</v>
      </c>
      <c r="X4279" t="s">
        <v>139</v>
      </c>
      <c r="Y4279">
        <v>9</v>
      </c>
      <c r="Z4279">
        <v>9</v>
      </c>
      <c r="AA4279">
        <v>2021</v>
      </c>
      <c r="AB4279">
        <v>-6753571.4299999997</v>
      </c>
      <c r="AC4279" t="s">
        <v>18</v>
      </c>
      <c r="AD4279" t="s">
        <v>72</v>
      </c>
      <c r="AE4279">
        <v>2021</v>
      </c>
      <c r="AF4279">
        <v>2021</v>
      </c>
      <c r="AU4279"/>
    </row>
    <row r="4280" spans="1:47" x14ac:dyDescent="0.35">
      <c r="A4280" t="s">
        <v>138</v>
      </c>
      <c r="B4280" t="s">
        <v>41</v>
      </c>
      <c r="C4280" t="s">
        <v>149</v>
      </c>
      <c r="D4280" t="s">
        <v>150</v>
      </c>
      <c r="E4280" t="s">
        <v>121</v>
      </c>
      <c r="G4280" t="s">
        <v>1</v>
      </c>
      <c r="H4280" t="s">
        <v>206</v>
      </c>
      <c r="K4280" t="s">
        <v>185</v>
      </c>
      <c r="L4280" t="s">
        <v>122</v>
      </c>
      <c r="M4280" s="14">
        <v>44449</v>
      </c>
      <c r="N4280" s="14">
        <v>44449</v>
      </c>
      <c r="O4280">
        <v>-5089</v>
      </c>
      <c r="P4280">
        <v>-121.17</v>
      </c>
      <c r="R4280">
        <v>2220200000</v>
      </c>
      <c r="S4280">
        <v>161001000</v>
      </c>
      <c r="V4280" t="s">
        <v>138</v>
      </c>
      <c r="W4280" t="s">
        <v>195</v>
      </c>
      <c r="X4280" t="s">
        <v>139</v>
      </c>
      <c r="Y4280">
        <v>9</v>
      </c>
      <c r="Z4280">
        <v>9</v>
      </c>
      <c r="AA4280">
        <v>2021</v>
      </c>
      <c r="AB4280">
        <v>121.17</v>
      </c>
      <c r="AC4280" t="s">
        <v>18</v>
      </c>
      <c r="AD4280" t="s">
        <v>13</v>
      </c>
      <c r="AE4280">
        <v>2021</v>
      </c>
      <c r="AF4280">
        <v>2021</v>
      </c>
      <c r="AU4280"/>
    </row>
    <row r="4281" spans="1:47" x14ac:dyDescent="0.35">
      <c r="A4281" t="s">
        <v>138</v>
      </c>
      <c r="C4281" t="s">
        <v>149</v>
      </c>
      <c r="D4281" t="s">
        <v>150</v>
      </c>
      <c r="E4281" t="s">
        <v>121</v>
      </c>
      <c r="G4281" t="s">
        <v>1</v>
      </c>
      <c r="J4281" t="s">
        <v>5</v>
      </c>
      <c r="K4281" t="s">
        <v>185</v>
      </c>
      <c r="L4281" t="s">
        <v>122</v>
      </c>
      <c r="M4281" s="14">
        <v>44449</v>
      </c>
      <c r="N4281" s="14">
        <v>44449</v>
      </c>
      <c r="O4281">
        <v>0</v>
      </c>
      <c r="P4281">
        <v>8333.33</v>
      </c>
      <c r="R4281">
        <v>2220200000</v>
      </c>
      <c r="S4281">
        <v>161002000</v>
      </c>
      <c r="V4281" t="s">
        <v>138</v>
      </c>
      <c r="W4281" t="s">
        <v>202</v>
      </c>
      <c r="X4281" t="s">
        <v>139</v>
      </c>
      <c r="Y4281">
        <v>9</v>
      </c>
      <c r="Z4281">
        <v>9</v>
      </c>
      <c r="AA4281">
        <v>2021</v>
      </c>
      <c r="AB4281">
        <v>-8333.33</v>
      </c>
      <c r="AC4281" t="s">
        <v>18</v>
      </c>
      <c r="AD4281" t="s">
        <v>72</v>
      </c>
      <c r="AE4281">
        <v>2021</v>
      </c>
      <c r="AF4281">
        <v>2021</v>
      </c>
      <c r="AU4281"/>
    </row>
    <row r="4282" spans="1:47" x14ac:dyDescent="0.35">
      <c r="A4282" t="s">
        <v>138</v>
      </c>
      <c r="C4282" t="s">
        <v>149</v>
      </c>
      <c r="D4282" t="s">
        <v>150</v>
      </c>
      <c r="E4282" t="s">
        <v>121</v>
      </c>
      <c r="G4282" t="s">
        <v>1</v>
      </c>
      <c r="J4282" t="s">
        <v>5</v>
      </c>
      <c r="K4282" t="s">
        <v>185</v>
      </c>
      <c r="L4282" t="s">
        <v>122</v>
      </c>
      <c r="M4282" s="14">
        <v>44449</v>
      </c>
      <c r="N4282" s="14">
        <v>44449</v>
      </c>
      <c r="O4282">
        <v>0</v>
      </c>
      <c r="P4282">
        <v>4833333.33</v>
      </c>
      <c r="R4282">
        <v>2220200000</v>
      </c>
      <c r="S4282">
        <v>161002000</v>
      </c>
      <c r="V4282" t="s">
        <v>138</v>
      </c>
      <c r="W4282" t="s">
        <v>202</v>
      </c>
      <c r="X4282" t="s">
        <v>139</v>
      </c>
      <c r="Y4282">
        <v>9</v>
      </c>
      <c r="Z4282">
        <v>9</v>
      </c>
      <c r="AA4282">
        <v>2021</v>
      </c>
      <c r="AB4282">
        <v>-4833333.33</v>
      </c>
      <c r="AC4282" t="s">
        <v>18</v>
      </c>
      <c r="AD4282" t="s">
        <v>72</v>
      </c>
      <c r="AE4282">
        <v>2021</v>
      </c>
      <c r="AF4282">
        <v>2021</v>
      </c>
      <c r="AU4282"/>
    </row>
    <row r="4283" spans="1:47" x14ac:dyDescent="0.35">
      <c r="A4283" t="s">
        <v>160</v>
      </c>
      <c r="B4283" t="s">
        <v>25</v>
      </c>
      <c r="C4283" t="s">
        <v>149</v>
      </c>
      <c r="D4283" t="s">
        <v>159</v>
      </c>
      <c r="E4283" t="s">
        <v>162</v>
      </c>
      <c r="G4283" t="s">
        <v>1</v>
      </c>
      <c r="K4283" t="s">
        <v>185</v>
      </c>
      <c r="L4283" t="s">
        <v>122</v>
      </c>
      <c r="M4283" s="14">
        <v>44449</v>
      </c>
      <c r="N4283" s="14">
        <v>44449</v>
      </c>
      <c r="O4283">
        <v>33000</v>
      </c>
      <c r="P4283">
        <v>792.96</v>
      </c>
      <c r="R4283">
        <v>2110672000</v>
      </c>
      <c r="S4283">
        <v>161300000</v>
      </c>
      <c r="V4283" t="s">
        <v>160</v>
      </c>
      <c r="W4283" t="s">
        <v>192</v>
      </c>
      <c r="X4283" t="s">
        <v>161</v>
      </c>
      <c r="Y4283">
        <v>9</v>
      </c>
      <c r="Z4283">
        <v>9</v>
      </c>
      <c r="AA4283">
        <v>2021</v>
      </c>
      <c r="AB4283">
        <v>792.96</v>
      </c>
      <c r="AC4283" t="s">
        <v>18</v>
      </c>
      <c r="AD4283" t="s">
        <v>72</v>
      </c>
      <c r="AE4283">
        <v>2021</v>
      </c>
      <c r="AF4283">
        <v>2021</v>
      </c>
      <c r="AU4283"/>
    </row>
    <row r="4284" spans="1:47" x14ac:dyDescent="0.35">
      <c r="A4284" t="s">
        <v>193</v>
      </c>
      <c r="B4284" t="s">
        <v>29</v>
      </c>
      <c r="C4284" t="s">
        <v>149</v>
      </c>
      <c r="D4284" t="s">
        <v>159</v>
      </c>
      <c r="E4284" t="s">
        <v>162</v>
      </c>
      <c r="G4284" t="s">
        <v>1</v>
      </c>
      <c r="K4284" t="s">
        <v>185</v>
      </c>
      <c r="L4284" t="s">
        <v>122</v>
      </c>
      <c r="M4284" s="14">
        <v>44449</v>
      </c>
      <c r="N4284" s="14">
        <v>44449</v>
      </c>
      <c r="O4284">
        <v>0</v>
      </c>
      <c r="P4284">
        <v>104.21</v>
      </c>
      <c r="R4284">
        <v>2110700000</v>
      </c>
      <c r="S4284">
        <v>161900000</v>
      </c>
      <c r="V4284" t="s">
        <v>193</v>
      </c>
      <c r="W4284" t="s">
        <v>199</v>
      </c>
      <c r="X4284" t="s">
        <v>161</v>
      </c>
      <c r="Y4284">
        <v>9</v>
      </c>
      <c r="Z4284">
        <v>9</v>
      </c>
      <c r="AA4284">
        <v>2021</v>
      </c>
      <c r="AB4284">
        <v>104.21</v>
      </c>
      <c r="AC4284" t="s">
        <v>18</v>
      </c>
      <c r="AD4284" t="s">
        <v>72</v>
      </c>
      <c r="AE4284">
        <v>2021</v>
      </c>
      <c r="AF4284">
        <v>2021</v>
      </c>
      <c r="AU4284"/>
    </row>
    <row r="4285" spans="1:47" x14ac:dyDescent="0.35">
      <c r="A4285" t="s">
        <v>160</v>
      </c>
      <c r="B4285" t="s">
        <v>26</v>
      </c>
      <c r="C4285" t="s">
        <v>149</v>
      </c>
      <c r="D4285" t="s">
        <v>159</v>
      </c>
      <c r="E4285" t="s">
        <v>162</v>
      </c>
      <c r="G4285" t="s">
        <v>1</v>
      </c>
      <c r="K4285" t="s">
        <v>185</v>
      </c>
      <c r="L4285" t="s">
        <v>122</v>
      </c>
      <c r="M4285" s="14">
        <v>44449</v>
      </c>
      <c r="N4285" s="14">
        <v>44449</v>
      </c>
      <c r="O4285">
        <v>8135.59</v>
      </c>
      <c r="P4285">
        <v>193.7</v>
      </c>
      <c r="R4285">
        <v>2110672000</v>
      </c>
      <c r="S4285">
        <v>162600000</v>
      </c>
      <c r="V4285" t="s">
        <v>160</v>
      </c>
      <c r="W4285" t="s">
        <v>196</v>
      </c>
      <c r="X4285" t="s">
        <v>161</v>
      </c>
      <c r="Y4285">
        <v>9</v>
      </c>
      <c r="Z4285">
        <v>9</v>
      </c>
      <c r="AA4285">
        <v>2021</v>
      </c>
      <c r="AB4285">
        <v>193.7</v>
      </c>
      <c r="AC4285" t="s">
        <v>18</v>
      </c>
      <c r="AD4285" t="s">
        <v>72</v>
      </c>
      <c r="AE4285">
        <v>2021</v>
      </c>
      <c r="AF4285">
        <v>2021</v>
      </c>
      <c r="AU4285"/>
    </row>
    <row r="4286" spans="1:47" x14ac:dyDescent="0.35">
      <c r="A4286" t="s">
        <v>160</v>
      </c>
      <c r="B4286" t="s">
        <v>25</v>
      </c>
      <c r="C4286" t="s">
        <v>149</v>
      </c>
      <c r="D4286" t="s">
        <v>159</v>
      </c>
      <c r="E4286" t="s">
        <v>162</v>
      </c>
      <c r="G4286" t="s">
        <v>1</v>
      </c>
      <c r="K4286" t="s">
        <v>185</v>
      </c>
      <c r="L4286" t="s">
        <v>122</v>
      </c>
      <c r="M4286" s="14">
        <v>44452</v>
      </c>
      <c r="N4286" s="14">
        <v>44452</v>
      </c>
      <c r="O4286">
        <v>10000</v>
      </c>
      <c r="P4286">
        <v>163.4</v>
      </c>
      <c r="R4286">
        <v>2110672000</v>
      </c>
      <c r="S4286">
        <v>161600000</v>
      </c>
      <c r="V4286" t="s">
        <v>160</v>
      </c>
      <c r="W4286" t="s">
        <v>198</v>
      </c>
      <c r="X4286" t="s">
        <v>161</v>
      </c>
      <c r="Y4286">
        <v>9</v>
      </c>
      <c r="Z4286">
        <v>9</v>
      </c>
      <c r="AA4286">
        <v>2021</v>
      </c>
      <c r="AB4286">
        <v>163.4</v>
      </c>
      <c r="AC4286" t="s">
        <v>18</v>
      </c>
      <c r="AD4286" t="s">
        <v>72</v>
      </c>
      <c r="AE4286">
        <v>2021</v>
      </c>
      <c r="AF4286">
        <v>2021</v>
      </c>
      <c r="AU4286"/>
    </row>
    <row r="4287" spans="1:47" x14ac:dyDescent="0.35">
      <c r="A4287" t="s">
        <v>138</v>
      </c>
      <c r="B4287" t="s">
        <v>45</v>
      </c>
      <c r="C4287" t="s">
        <v>149</v>
      </c>
      <c r="D4287" t="s">
        <v>150</v>
      </c>
      <c r="E4287" t="s">
        <v>121</v>
      </c>
      <c r="G4287" t="s">
        <v>1</v>
      </c>
      <c r="H4287" t="s">
        <v>206</v>
      </c>
      <c r="K4287" t="s">
        <v>185</v>
      </c>
      <c r="L4287" t="s">
        <v>122</v>
      </c>
      <c r="M4287" s="14">
        <v>44452</v>
      </c>
      <c r="N4287" s="14">
        <v>44452</v>
      </c>
      <c r="O4287">
        <v>-350000</v>
      </c>
      <c r="P4287">
        <v>-8333.33</v>
      </c>
      <c r="R4287">
        <v>2220200000</v>
      </c>
      <c r="S4287">
        <v>161001000</v>
      </c>
      <c r="V4287" t="s">
        <v>138</v>
      </c>
      <c r="W4287" t="s">
        <v>195</v>
      </c>
      <c r="X4287" t="s">
        <v>139</v>
      </c>
      <c r="Y4287">
        <v>9</v>
      </c>
      <c r="Z4287">
        <v>9</v>
      </c>
      <c r="AA4287">
        <v>2021</v>
      </c>
      <c r="AB4287">
        <v>8333.33</v>
      </c>
      <c r="AC4287" t="s">
        <v>18</v>
      </c>
      <c r="AD4287" t="s">
        <v>13</v>
      </c>
      <c r="AE4287">
        <v>2021</v>
      </c>
      <c r="AF4287">
        <v>2021</v>
      </c>
      <c r="AU4287"/>
    </row>
    <row r="4288" spans="1:47" x14ac:dyDescent="0.35">
      <c r="A4288" t="s">
        <v>160</v>
      </c>
      <c r="B4288" t="s">
        <v>25</v>
      </c>
      <c r="C4288" t="s">
        <v>149</v>
      </c>
      <c r="D4288" t="s">
        <v>159</v>
      </c>
      <c r="E4288" t="s">
        <v>162</v>
      </c>
      <c r="G4288" t="s">
        <v>1</v>
      </c>
      <c r="K4288" t="s">
        <v>185</v>
      </c>
      <c r="L4288" t="s">
        <v>122</v>
      </c>
      <c r="M4288" s="14">
        <v>44452</v>
      </c>
      <c r="N4288" s="14">
        <v>44452</v>
      </c>
      <c r="O4288">
        <v>18000</v>
      </c>
      <c r="P4288">
        <v>642.09</v>
      </c>
      <c r="R4288">
        <v>2110672000</v>
      </c>
      <c r="S4288">
        <v>161300000</v>
      </c>
      <c r="V4288" t="s">
        <v>160</v>
      </c>
      <c r="W4288" t="s">
        <v>192</v>
      </c>
      <c r="X4288" t="s">
        <v>161</v>
      </c>
      <c r="Y4288">
        <v>9</v>
      </c>
      <c r="Z4288">
        <v>9</v>
      </c>
      <c r="AA4288">
        <v>2021</v>
      </c>
      <c r="AB4288">
        <v>642.09</v>
      </c>
      <c r="AC4288" t="s">
        <v>18</v>
      </c>
      <c r="AD4288" t="s">
        <v>72</v>
      </c>
      <c r="AE4288">
        <v>2021</v>
      </c>
      <c r="AF4288">
        <v>2021</v>
      </c>
      <c r="AU4288"/>
    </row>
    <row r="4289" spans="1:47" x14ac:dyDescent="0.35">
      <c r="A4289" t="s">
        <v>138</v>
      </c>
      <c r="B4289" t="s">
        <v>44</v>
      </c>
      <c r="C4289" t="s">
        <v>149</v>
      </c>
      <c r="D4289" t="s">
        <v>150</v>
      </c>
      <c r="E4289" t="s">
        <v>121</v>
      </c>
      <c r="G4289" t="s">
        <v>1</v>
      </c>
      <c r="H4289" t="s">
        <v>206</v>
      </c>
      <c r="K4289" t="s">
        <v>185</v>
      </c>
      <c r="L4289" t="s">
        <v>122</v>
      </c>
      <c r="M4289" s="14">
        <v>44452</v>
      </c>
      <c r="N4289" s="14">
        <v>44452</v>
      </c>
      <c r="O4289">
        <v>-80000000</v>
      </c>
      <c r="P4289">
        <v>-1904761.9</v>
      </c>
      <c r="R4289">
        <v>2220200000</v>
      </c>
      <c r="S4289">
        <v>161001000</v>
      </c>
      <c r="V4289" t="s">
        <v>138</v>
      </c>
      <c r="W4289" t="s">
        <v>195</v>
      </c>
      <c r="X4289" t="s">
        <v>139</v>
      </c>
      <c r="Y4289">
        <v>9</v>
      </c>
      <c r="Z4289">
        <v>9</v>
      </c>
      <c r="AA4289">
        <v>2021</v>
      </c>
      <c r="AB4289">
        <v>1904761.9</v>
      </c>
      <c r="AC4289" t="s">
        <v>18</v>
      </c>
      <c r="AD4289" t="s">
        <v>13</v>
      </c>
      <c r="AE4289">
        <v>2021</v>
      </c>
      <c r="AF4289">
        <v>2021</v>
      </c>
      <c r="AU4289"/>
    </row>
    <row r="4290" spans="1:47" x14ac:dyDescent="0.35">
      <c r="A4290" t="s">
        <v>188</v>
      </c>
      <c r="B4290" t="s">
        <v>31</v>
      </c>
      <c r="C4290" t="s">
        <v>149</v>
      </c>
      <c r="D4290" t="s">
        <v>159</v>
      </c>
      <c r="E4290" t="s">
        <v>162</v>
      </c>
      <c r="G4290" t="s">
        <v>1</v>
      </c>
      <c r="K4290" t="s">
        <v>185</v>
      </c>
      <c r="L4290" t="s">
        <v>122</v>
      </c>
      <c r="M4290" s="14">
        <v>44452</v>
      </c>
      <c r="N4290" s="14">
        <v>44452</v>
      </c>
      <c r="O4290">
        <v>0</v>
      </c>
      <c r="P4290">
        <v>7.14</v>
      </c>
      <c r="R4290">
        <v>2111070000</v>
      </c>
      <c r="S4290">
        <v>161001000</v>
      </c>
      <c r="V4290" t="s">
        <v>188</v>
      </c>
      <c r="W4290" t="s">
        <v>195</v>
      </c>
      <c r="X4290" t="s">
        <v>190</v>
      </c>
      <c r="Y4290">
        <v>9</v>
      </c>
      <c r="Z4290">
        <v>9</v>
      </c>
      <c r="AA4290">
        <v>2021</v>
      </c>
      <c r="AB4290">
        <v>7.14</v>
      </c>
      <c r="AC4290" t="s">
        <v>18</v>
      </c>
      <c r="AD4290" t="s">
        <v>72</v>
      </c>
      <c r="AE4290">
        <v>2021</v>
      </c>
      <c r="AF4290">
        <v>2021</v>
      </c>
      <c r="AU4290"/>
    </row>
    <row r="4291" spans="1:47" x14ac:dyDescent="0.35">
      <c r="A4291" t="s">
        <v>188</v>
      </c>
      <c r="B4291" t="s">
        <v>31</v>
      </c>
      <c r="C4291" t="s">
        <v>149</v>
      </c>
      <c r="D4291" t="s">
        <v>159</v>
      </c>
      <c r="E4291" t="s">
        <v>162</v>
      </c>
      <c r="G4291" t="s">
        <v>1</v>
      </c>
      <c r="K4291" t="s">
        <v>185</v>
      </c>
      <c r="L4291" t="s">
        <v>122</v>
      </c>
      <c r="M4291" s="14">
        <v>44452</v>
      </c>
      <c r="N4291" s="14">
        <v>44452</v>
      </c>
      <c r="O4291">
        <v>0</v>
      </c>
      <c r="P4291">
        <v>47.62</v>
      </c>
      <c r="R4291">
        <v>2111070000</v>
      </c>
      <c r="S4291">
        <v>161001000</v>
      </c>
      <c r="V4291" t="s">
        <v>188</v>
      </c>
      <c r="W4291" t="s">
        <v>195</v>
      </c>
      <c r="X4291" t="s">
        <v>190</v>
      </c>
      <c r="Y4291">
        <v>9</v>
      </c>
      <c r="Z4291">
        <v>9</v>
      </c>
      <c r="AA4291">
        <v>2021</v>
      </c>
      <c r="AB4291">
        <v>47.62</v>
      </c>
      <c r="AC4291" t="s">
        <v>18</v>
      </c>
      <c r="AD4291" t="s">
        <v>72</v>
      </c>
      <c r="AE4291">
        <v>2021</v>
      </c>
      <c r="AF4291">
        <v>2021</v>
      </c>
      <c r="AU4291"/>
    </row>
    <row r="4292" spans="1:47" x14ac:dyDescent="0.35">
      <c r="A4292" t="s">
        <v>193</v>
      </c>
      <c r="B4292" t="s">
        <v>29</v>
      </c>
      <c r="C4292" t="s">
        <v>149</v>
      </c>
      <c r="D4292" t="s">
        <v>159</v>
      </c>
      <c r="E4292" t="s">
        <v>162</v>
      </c>
      <c r="G4292" t="s">
        <v>1</v>
      </c>
      <c r="K4292" t="s">
        <v>185</v>
      </c>
      <c r="L4292" t="s">
        <v>122</v>
      </c>
      <c r="M4292" s="14">
        <v>44452</v>
      </c>
      <c r="N4292" s="14">
        <v>44452</v>
      </c>
      <c r="O4292">
        <v>0</v>
      </c>
      <c r="P4292">
        <v>28.21</v>
      </c>
      <c r="R4292">
        <v>2110700000</v>
      </c>
      <c r="S4292">
        <v>161020000</v>
      </c>
      <c r="V4292" t="s">
        <v>193</v>
      </c>
      <c r="W4292" t="s">
        <v>194</v>
      </c>
      <c r="X4292" t="s">
        <v>161</v>
      </c>
      <c r="Y4292">
        <v>9</v>
      </c>
      <c r="Z4292">
        <v>9</v>
      </c>
      <c r="AA4292">
        <v>2021</v>
      </c>
      <c r="AB4292">
        <v>28.21</v>
      </c>
      <c r="AC4292" t="s">
        <v>18</v>
      </c>
      <c r="AD4292" t="s">
        <v>72</v>
      </c>
      <c r="AE4292">
        <v>2021</v>
      </c>
      <c r="AF4292">
        <v>2021</v>
      </c>
      <c r="AU4292"/>
    </row>
    <row r="4293" spans="1:47" x14ac:dyDescent="0.35">
      <c r="A4293" t="s">
        <v>193</v>
      </c>
      <c r="B4293" t="s">
        <v>29</v>
      </c>
      <c r="C4293" t="s">
        <v>149</v>
      </c>
      <c r="D4293" t="s">
        <v>159</v>
      </c>
      <c r="E4293" t="s">
        <v>162</v>
      </c>
      <c r="G4293" t="s">
        <v>1</v>
      </c>
      <c r="K4293" t="s">
        <v>185</v>
      </c>
      <c r="L4293" t="s">
        <v>122</v>
      </c>
      <c r="M4293" s="14">
        <v>44452</v>
      </c>
      <c r="N4293" s="14">
        <v>44452</v>
      </c>
      <c r="O4293">
        <v>0</v>
      </c>
      <c r="P4293">
        <v>476.19</v>
      </c>
      <c r="R4293">
        <v>2110700000</v>
      </c>
      <c r="S4293">
        <v>161020000</v>
      </c>
      <c r="V4293" t="s">
        <v>193</v>
      </c>
      <c r="W4293" t="s">
        <v>194</v>
      </c>
      <c r="X4293" t="s">
        <v>161</v>
      </c>
      <c r="Y4293">
        <v>9</v>
      </c>
      <c r="Z4293">
        <v>9</v>
      </c>
      <c r="AA4293">
        <v>2021</v>
      </c>
      <c r="AB4293">
        <v>476.19</v>
      </c>
      <c r="AC4293" t="s">
        <v>18</v>
      </c>
      <c r="AD4293" t="s">
        <v>72</v>
      </c>
      <c r="AE4293">
        <v>2021</v>
      </c>
      <c r="AF4293">
        <v>2021</v>
      </c>
      <c r="AU4293"/>
    </row>
    <row r="4294" spans="1:47" x14ac:dyDescent="0.35">
      <c r="A4294" t="s">
        <v>193</v>
      </c>
      <c r="B4294" t="s">
        <v>29</v>
      </c>
      <c r="C4294" t="s">
        <v>149</v>
      </c>
      <c r="D4294" t="s">
        <v>159</v>
      </c>
      <c r="E4294" t="s">
        <v>162</v>
      </c>
      <c r="G4294" t="s">
        <v>1</v>
      </c>
      <c r="K4294" t="s">
        <v>185</v>
      </c>
      <c r="L4294" t="s">
        <v>122</v>
      </c>
      <c r="M4294" s="14">
        <v>44452</v>
      </c>
      <c r="N4294" s="14">
        <v>44452</v>
      </c>
      <c r="O4294">
        <v>0</v>
      </c>
      <c r="P4294">
        <v>23.81</v>
      </c>
      <c r="R4294">
        <v>2110700000</v>
      </c>
      <c r="S4294">
        <v>161900000</v>
      </c>
      <c r="V4294" t="s">
        <v>193</v>
      </c>
      <c r="W4294" t="s">
        <v>199</v>
      </c>
      <c r="X4294" t="s">
        <v>161</v>
      </c>
      <c r="Y4294">
        <v>9</v>
      </c>
      <c r="Z4294">
        <v>9</v>
      </c>
      <c r="AA4294">
        <v>2021</v>
      </c>
      <c r="AB4294">
        <v>23.81</v>
      </c>
      <c r="AC4294" t="s">
        <v>18</v>
      </c>
      <c r="AD4294" t="s">
        <v>72</v>
      </c>
      <c r="AE4294">
        <v>2021</v>
      </c>
      <c r="AF4294">
        <v>2021</v>
      </c>
      <c r="AU4294"/>
    </row>
    <row r="4295" spans="1:47" x14ac:dyDescent="0.35">
      <c r="A4295" t="s">
        <v>193</v>
      </c>
      <c r="B4295" t="s">
        <v>29</v>
      </c>
      <c r="C4295" t="s">
        <v>149</v>
      </c>
      <c r="D4295" t="s">
        <v>159</v>
      </c>
      <c r="E4295" t="s">
        <v>162</v>
      </c>
      <c r="G4295" t="s">
        <v>1</v>
      </c>
      <c r="K4295" t="s">
        <v>185</v>
      </c>
      <c r="L4295" t="s">
        <v>122</v>
      </c>
      <c r="M4295" s="14">
        <v>44452</v>
      </c>
      <c r="N4295" s="14">
        <v>44452</v>
      </c>
      <c r="O4295">
        <v>0</v>
      </c>
      <c r="P4295">
        <v>47.62</v>
      </c>
      <c r="R4295">
        <v>2110700000</v>
      </c>
      <c r="S4295">
        <v>161900000</v>
      </c>
      <c r="V4295" t="s">
        <v>193</v>
      </c>
      <c r="W4295" t="s">
        <v>199</v>
      </c>
      <c r="X4295" t="s">
        <v>161</v>
      </c>
      <c r="Y4295">
        <v>9</v>
      </c>
      <c r="Z4295">
        <v>9</v>
      </c>
      <c r="AA4295">
        <v>2021</v>
      </c>
      <c r="AB4295">
        <v>47.62</v>
      </c>
      <c r="AC4295" t="s">
        <v>18</v>
      </c>
      <c r="AD4295" t="s">
        <v>72</v>
      </c>
      <c r="AE4295">
        <v>2021</v>
      </c>
      <c r="AF4295">
        <v>2021</v>
      </c>
      <c r="AU4295"/>
    </row>
    <row r="4296" spans="1:47" x14ac:dyDescent="0.35">
      <c r="A4296" t="s">
        <v>188</v>
      </c>
      <c r="B4296" t="s">
        <v>31</v>
      </c>
      <c r="C4296" t="s">
        <v>149</v>
      </c>
      <c r="D4296" t="s">
        <v>159</v>
      </c>
      <c r="E4296" t="s">
        <v>162</v>
      </c>
      <c r="G4296" t="s">
        <v>1</v>
      </c>
      <c r="K4296" t="s">
        <v>185</v>
      </c>
      <c r="L4296" t="s">
        <v>122</v>
      </c>
      <c r="M4296" s="14">
        <v>44452</v>
      </c>
      <c r="N4296" s="14">
        <v>44452</v>
      </c>
      <c r="O4296">
        <v>0</v>
      </c>
      <c r="P4296">
        <v>142.86000000000001</v>
      </c>
      <c r="R4296">
        <v>2111070000</v>
      </c>
      <c r="S4296">
        <v>162700000</v>
      </c>
      <c r="V4296" t="s">
        <v>188</v>
      </c>
      <c r="W4296" t="s">
        <v>200</v>
      </c>
      <c r="X4296" t="s">
        <v>190</v>
      </c>
      <c r="Y4296">
        <v>9</v>
      </c>
      <c r="Z4296">
        <v>9</v>
      </c>
      <c r="AA4296">
        <v>2021</v>
      </c>
      <c r="AB4296">
        <v>142.86000000000001</v>
      </c>
      <c r="AC4296" t="s">
        <v>18</v>
      </c>
      <c r="AD4296" t="s">
        <v>72</v>
      </c>
      <c r="AE4296">
        <v>2021</v>
      </c>
      <c r="AF4296">
        <v>2021</v>
      </c>
      <c r="AU4296"/>
    </row>
    <row r="4297" spans="1:47" x14ac:dyDescent="0.35">
      <c r="A4297" t="s">
        <v>193</v>
      </c>
      <c r="B4297" t="s">
        <v>29</v>
      </c>
      <c r="C4297" t="s">
        <v>149</v>
      </c>
      <c r="D4297" t="s">
        <v>159</v>
      </c>
      <c r="E4297" t="s">
        <v>162</v>
      </c>
      <c r="G4297" t="s">
        <v>1</v>
      </c>
      <c r="K4297" t="s">
        <v>185</v>
      </c>
      <c r="L4297" t="s">
        <v>122</v>
      </c>
      <c r="M4297" s="14">
        <v>44452</v>
      </c>
      <c r="N4297" s="14">
        <v>44452</v>
      </c>
      <c r="O4297">
        <v>0</v>
      </c>
      <c r="P4297">
        <v>142.86000000000001</v>
      </c>
      <c r="R4297">
        <v>2110700000</v>
      </c>
      <c r="S4297">
        <v>162700000</v>
      </c>
      <c r="V4297" t="s">
        <v>193</v>
      </c>
      <c r="W4297" t="s">
        <v>200</v>
      </c>
      <c r="X4297" t="s">
        <v>161</v>
      </c>
      <c r="Y4297">
        <v>9</v>
      </c>
      <c r="Z4297">
        <v>9</v>
      </c>
      <c r="AA4297">
        <v>2021</v>
      </c>
      <c r="AB4297">
        <v>142.86000000000001</v>
      </c>
      <c r="AC4297" t="s">
        <v>18</v>
      </c>
      <c r="AD4297" t="s">
        <v>72</v>
      </c>
      <c r="AE4297">
        <v>2021</v>
      </c>
      <c r="AF4297">
        <v>2021</v>
      </c>
      <c r="AU4297"/>
    </row>
    <row r="4298" spans="1:47" x14ac:dyDescent="0.35">
      <c r="A4298" t="s">
        <v>148</v>
      </c>
      <c r="C4298" t="s">
        <v>149</v>
      </c>
      <c r="D4298" t="s">
        <v>150</v>
      </c>
      <c r="E4298" t="s">
        <v>121</v>
      </c>
      <c r="J4298" t="s">
        <v>68</v>
      </c>
      <c r="K4298" t="s">
        <v>185</v>
      </c>
      <c r="L4298" t="s">
        <v>122</v>
      </c>
      <c r="M4298" s="14">
        <v>44440</v>
      </c>
      <c r="N4298" s="14">
        <v>44452</v>
      </c>
      <c r="P4298">
        <v>165676.48000000001</v>
      </c>
      <c r="X4298" t="s">
        <v>152</v>
      </c>
      <c r="Y4298">
        <v>9</v>
      </c>
      <c r="Z4298">
        <v>9</v>
      </c>
      <c r="AA4298">
        <v>2021</v>
      </c>
      <c r="AB4298">
        <v>0</v>
      </c>
      <c r="AC4298" t="s">
        <v>8</v>
      </c>
      <c r="AD4298" t="s">
        <v>8</v>
      </c>
      <c r="AE4298">
        <v>2021</v>
      </c>
      <c r="AF4298">
        <v>2021</v>
      </c>
      <c r="AU4298"/>
    </row>
    <row r="4299" spans="1:47" x14ac:dyDescent="0.35">
      <c r="A4299" t="s">
        <v>123</v>
      </c>
      <c r="C4299" t="s">
        <v>149</v>
      </c>
      <c r="D4299" t="s">
        <v>150</v>
      </c>
      <c r="E4299" t="s">
        <v>162</v>
      </c>
      <c r="K4299" t="s">
        <v>185</v>
      </c>
      <c r="L4299" t="s">
        <v>122</v>
      </c>
      <c r="M4299" s="14">
        <v>44452</v>
      </c>
      <c r="N4299" s="14">
        <v>44452</v>
      </c>
      <c r="P4299">
        <v>165676.48000000001</v>
      </c>
      <c r="X4299" t="s">
        <v>124</v>
      </c>
      <c r="Y4299">
        <v>9</v>
      </c>
      <c r="Z4299">
        <v>9</v>
      </c>
      <c r="AA4299">
        <v>2021</v>
      </c>
      <c r="AB4299">
        <v>0</v>
      </c>
      <c r="AC4299" t="s">
        <v>8</v>
      </c>
      <c r="AD4299" t="s">
        <v>8</v>
      </c>
      <c r="AE4299">
        <v>2021</v>
      </c>
      <c r="AF4299">
        <v>2021</v>
      </c>
      <c r="AU4299"/>
    </row>
    <row r="4300" spans="1:47" x14ac:dyDescent="0.35">
      <c r="A4300" t="s">
        <v>160</v>
      </c>
      <c r="B4300" t="s">
        <v>28</v>
      </c>
      <c r="C4300" t="s">
        <v>149</v>
      </c>
      <c r="D4300" t="s">
        <v>159</v>
      </c>
      <c r="E4300" t="s">
        <v>162</v>
      </c>
      <c r="G4300" t="s">
        <v>1</v>
      </c>
      <c r="K4300" t="s">
        <v>185</v>
      </c>
      <c r="L4300" t="s">
        <v>122</v>
      </c>
      <c r="M4300" s="14">
        <v>44452</v>
      </c>
      <c r="N4300" s="14">
        <v>44452</v>
      </c>
      <c r="O4300">
        <v>3462.3</v>
      </c>
      <c r="P4300">
        <v>82.44</v>
      </c>
      <c r="R4300">
        <v>2110672000</v>
      </c>
      <c r="S4300">
        <v>161800000</v>
      </c>
      <c r="V4300" t="s">
        <v>160</v>
      </c>
      <c r="W4300" t="s">
        <v>197</v>
      </c>
      <c r="X4300" t="s">
        <v>161</v>
      </c>
      <c r="Y4300">
        <v>9</v>
      </c>
      <c r="Z4300">
        <v>9</v>
      </c>
      <c r="AA4300">
        <v>2021</v>
      </c>
      <c r="AB4300">
        <v>82.44</v>
      </c>
      <c r="AC4300" t="s">
        <v>18</v>
      </c>
      <c r="AD4300" t="s">
        <v>72</v>
      </c>
      <c r="AE4300">
        <v>2021</v>
      </c>
      <c r="AF4300">
        <v>2021</v>
      </c>
      <c r="AU4300"/>
    </row>
    <row r="4301" spans="1:47" x14ac:dyDescent="0.35">
      <c r="A4301" t="s">
        <v>160</v>
      </c>
      <c r="B4301" t="s">
        <v>25</v>
      </c>
      <c r="C4301" t="s">
        <v>149</v>
      </c>
      <c r="D4301" t="s">
        <v>159</v>
      </c>
      <c r="E4301" t="s">
        <v>162</v>
      </c>
      <c r="G4301" t="s">
        <v>1</v>
      </c>
      <c r="K4301" t="s">
        <v>185</v>
      </c>
      <c r="L4301" t="s">
        <v>122</v>
      </c>
      <c r="M4301" s="14">
        <v>44453</v>
      </c>
      <c r="N4301" s="14">
        <v>44453</v>
      </c>
      <c r="O4301">
        <v>5000</v>
      </c>
      <c r="P4301">
        <v>109.01</v>
      </c>
      <c r="R4301">
        <v>2110672000</v>
      </c>
      <c r="S4301">
        <v>161600000</v>
      </c>
      <c r="V4301" t="s">
        <v>160</v>
      </c>
      <c r="W4301" t="s">
        <v>198</v>
      </c>
      <c r="X4301" t="s">
        <v>161</v>
      </c>
      <c r="Y4301">
        <v>9</v>
      </c>
      <c r="Z4301">
        <v>9</v>
      </c>
      <c r="AA4301">
        <v>2021</v>
      </c>
      <c r="AB4301">
        <v>109.01</v>
      </c>
      <c r="AC4301" t="s">
        <v>18</v>
      </c>
      <c r="AD4301" t="s">
        <v>72</v>
      </c>
      <c r="AE4301">
        <v>2021</v>
      </c>
      <c r="AF4301">
        <v>2021</v>
      </c>
      <c r="AU4301"/>
    </row>
    <row r="4302" spans="1:47" x14ac:dyDescent="0.35">
      <c r="A4302" t="s">
        <v>187</v>
      </c>
      <c r="B4302" t="s">
        <v>65</v>
      </c>
      <c r="C4302" t="s">
        <v>149</v>
      </c>
      <c r="D4302" t="s">
        <v>150</v>
      </c>
      <c r="E4302" t="s">
        <v>121</v>
      </c>
      <c r="G4302" t="s">
        <v>1</v>
      </c>
      <c r="H4302" t="s">
        <v>206</v>
      </c>
      <c r="K4302" t="s">
        <v>185</v>
      </c>
      <c r="L4302" t="s">
        <v>122</v>
      </c>
      <c r="M4302" s="14">
        <v>44453</v>
      </c>
      <c r="N4302" s="14">
        <v>44453</v>
      </c>
      <c r="O4302">
        <v>-2600</v>
      </c>
      <c r="P4302">
        <v>-61.9</v>
      </c>
      <c r="R4302">
        <v>2220316000</v>
      </c>
      <c r="S4302">
        <v>161600000</v>
      </c>
      <c r="V4302" t="s">
        <v>187</v>
      </c>
      <c r="W4302" t="s">
        <v>198</v>
      </c>
      <c r="X4302" t="s">
        <v>140</v>
      </c>
      <c r="Y4302">
        <v>9</v>
      </c>
      <c r="Z4302">
        <v>9</v>
      </c>
      <c r="AA4302">
        <v>2021</v>
      </c>
      <c r="AB4302">
        <v>61.9</v>
      </c>
      <c r="AC4302" t="s">
        <v>18</v>
      </c>
      <c r="AD4302" t="s">
        <v>13</v>
      </c>
      <c r="AE4302">
        <v>2021</v>
      </c>
      <c r="AF4302">
        <v>2021</v>
      </c>
      <c r="AU4302"/>
    </row>
    <row r="4303" spans="1:47" x14ac:dyDescent="0.35">
      <c r="A4303" t="s">
        <v>193</v>
      </c>
      <c r="B4303" t="s">
        <v>29</v>
      </c>
      <c r="C4303" t="s">
        <v>149</v>
      </c>
      <c r="D4303" t="s">
        <v>159</v>
      </c>
      <c r="E4303" t="s">
        <v>162</v>
      </c>
      <c r="G4303" t="s">
        <v>1</v>
      </c>
      <c r="K4303" t="s">
        <v>185</v>
      </c>
      <c r="L4303" t="s">
        <v>122</v>
      </c>
      <c r="M4303" s="14">
        <v>44453</v>
      </c>
      <c r="N4303" s="14">
        <v>44453</v>
      </c>
      <c r="O4303">
        <v>0</v>
      </c>
      <c r="P4303">
        <v>183.33</v>
      </c>
      <c r="R4303">
        <v>2110700000</v>
      </c>
      <c r="S4303">
        <v>162300000</v>
      </c>
      <c r="V4303" t="s">
        <v>193</v>
      </c>
      <c r="W4303" t="s">
        <v>209</v>
      </c>
      <c r="X4303" t="s">
        <v>161</v>
      </c>
      <c r="Y4303">
        <v>9</v>
      </c>
      <c r="Z4303">
        <v>9</v>
      </c>
      <c r="AA4303">
        <v>2021</v>
      </c>
      <c r="AB4303">
        <v>183.33</v>
      </c>
      <c r="AC4303" t="s">
        <v>18</v>
      </c>
      <c r="AD4303" t="s">
        <v>72</v>
      </c>
      <c r="AE4303">
        <v>2021</v>
      </c>
      <c r="AF4303">
        <v>2021</v>
      </c>
      <c r="AU4303"/>
    </row>
    <row r="4304" spans="1:47" x14ac:dyDescent="0.35">
      <c r="A4304" t="s">
        <v>138</v>
      </c>
      <c r="C4304" t="s">
        <v>149</v>
      </c>
      <c r="D4304" t="s">
        <v>150</v>
      </c>
      <c r="E4304" t="s">
        <v>121</v>
      </c>
      <c r="G4304" t="s">
        <v>1</v>
      </c>
      <c r="J4304" t="s">
        <v>5</v>
      </c>
      <c r="K4304" t="s">
        <v>185</v>
      </c>
      <c r="L4304" t="s">
        <v>122</v>
      </c>
      <c r="M4304" s="14">
        <v>44453</v>
      </c>
      <c r="N4304" s="14">
        <v>44453</v>
      </c>
      <c r="O4304">
        <v>0</v>
      </c>
      <c r="P4304">
        <v>47619.05</v>
      </c>
      <c r="R4304">
        <v>2220200000</v>
      </c>
      <c r="S4304">
        <v>161002000</v>
      </c>
      <c r="V4304" t="s">
        <v>138</v>
      </c>
      <c r="W4304" t="s">
        <v>202</v>
      </c>
      <c r="X4304" t="s">
        <v>139</v>
      </c>
      <c r="Y4304">
        <v>9</v>
      </c>
      <c r="Z4304">
        <v>9</v>
      </c>
      <c r="AA4304">
        <v>2021</v>
      </c>
      <c r="AB4304">
        <v>-47619.05</v>
      </c>
      <c r="AC4304" t="s">
        <v>18</v>
      </c>
      <c r="AD4304" t="s">
        <v>72</v>
      </c>
      <c r="AE4304">
        <v>2021</v>
      </c>
      <c r="AF4304">
        <v>2021</v>
      </c>
      <c r="AU4304"/>
    </row>
    <row r="4305" spans="1:47" x14ac:dyDescent="0.35">
      <c r="A4305" t="s">
        <v>193</v>
      </c>
      <c r="B4305" t="s">
        <v>29</v>
      </c>
      <c r="C4305" t="s">
        <v>149</v>
      </c>
      <c r="D4305" t="s">
        <v>159</v>
      </c>
      <c r="E4305" t="s">
        <v>162</v>
      </c>
      <c r="G4305" t="s">
        <v>1</v>
      </c>
      <c r="K4305" t="s">
        <v>185</v>
      </c>
      <c r="L4305" t="s">
        <v>122</v>
      </c>
      <c r="M4305" s="14">
        <v>44453</v>
      </c>
      <c r="N4305" s="14">
        <v>44453</v>
      </c>
      <c r="O4305">
        <v>0</v>
      </c>
      <c r="P4305">
        <v>71.430000000000007</v>
      </c>
      <c r="R4305">
        <v>2110700000</v>
      </c>
      <c r="S4305">
        <v>161900000</v>
      </c>
      <c r="V4305" t="s">
        <v>193</v>
      </c>
      <c r="W4305" t="s">
        <v>199</v>
      </c>
      <c r="X4305" t="s">
        <v>161</v>
      </c>
      <c r="Y4305">
        <v>9</v>
      </c>
      <c r="Z4305">
        <v>9</v>
      </c>
      <c r="AA4305">
        <v>2021</v>
      </c>
      <c r="AB4305">
        <v>71.430000000000007</v>
      </c>
      <c r="AC4305" t="s">
        <v>18</v>
      </c>
      <c r="AD4305" t="s">
        <v>72</v>
      </c>
      <c r="AE4305">
        <v>2021</v>
      </c>
      <c r="AF4305">
        <v>2021</v>
      </c>
      <c r="AU4305"/>
    </row>
    <row r="4306" spans="1:47" x14ac:dyDescent="0.35">
      <c r="A4306" t="s">
        <v>160</v>
      </c>
      <c r="B4306" t="s">
        <v>25</v>
      </c>
      <c r="C4306" t="s">
        <v>149</v>
      </c>
      <c r="D4306" t="s">
        <v>159</v>
      </c>
      <c r="E4306" t="s">
        <v>162</v>
      </c>
      <c r="G4306" t="s">
        <v>1</v>
      </c>
      <c r="K4306" t="s">
        <v>185</v>
      </c>
      <c r="L4306" t="s">
        <v>122</v>
      </c>
      <c r="M4306" s="14">
        <v>44453</v>
      </c>
      <c r="N4306" s="14">
        <v>44453</v>
      </c>
      <c r="O4306">
        <v>6500</v>
      </c>
      <c r="P4306">
        <v>166.66</v>
      </c>
      <c r="R4306">
        <v>2110672000</v>
      </c>
      <c r="S4306">
        <v>161300000</v>
      </c>
      <c r="V4306" t="s">
        <v>160</v>
      </c>
      <c r="W4306" t="s">
        <v>192</v>
      </c>
      <c r="X4306" t="s">
        <v>161</v>
      </c>
      <c r="Y4306">
        <v>9</v>
      </c>
      <c r="Z4306">
        <v>9</v>
      </c>
      <c r="AA4306">
        <v>2021</v>
      </c>
      <c r="AB4306">
        <v>166.66</v>
      </c>
      <c r="AC4306" t="s">
        <v>18</v>
      </c>
      <c r="AD4306" t="s">
        <v>72</v>
      </c>
      <c r="AE4306">
        <v>2021</v>
      </c>
      <c r="AF4306">
        <v>2021</v>
      </c>
      <c r="AU4306"/>
    </row>
    <row r="4307" spans="1:47" x14ac:dyDescent="0.35">
      <c r="A4307" t="s">
        <v>160</v>
      </c>
      <c r="B4307" t="s">
        <v>25</v>
      </c>
      <c r="C4307" t="s">
        <v>149</v>
      </c>
      <c r="D4307" t="s">
        <v>159</v>
      </c>
      <c r="E4307" t="s">
        <v>162</v>
      </c>
      <c r="G4307" t="s">
        <v>1</v>
      </c>
      <c r="K4307" t="s">
        <v>185</v>
      </c>
      <c r="L4307" t="s">
        <v>122</v>
      </c>
      <c r="M4307" s="14">
        <v>44453</v>
      </c>
      <c r="N4307" s="14">
        <v>44453</v>
      </c>
      <c r="O4307">
        <v>42000</v>
      </c>
      <c r="P4307">
        <v>1147.8599999999999</v>
      </c>
      <c r="R4307">
        <v>2110672000</v>
      </c>
      <c r="S4307">
        <v>161300000</v>
      </c>
      <c r="V4307" t="s">
        <v>160</v>
      </c>
      <c r="W4307" t="s">
        <v>192</v>
      </c>
      <c r="X4307" t="s">
        <v>161</v>
      </c>
      <c r="Y4307">
        <v>9</v>
      </c>
      <c r="Z4307">
        <v>9</v>
      </c>
      <c r="AA4307">
        <v>2021</v>
      </c>
      <c r="AB4307">
        <v>1147.8599999999999</v>
      </c>
      <c r="AC4307" t="s">
        <v>18</v>
      </c>
      <c r="AD4307" t="s">
        <v>72</v>
      </c>
      <c r="AE4307">
        <v>2021</v>
      </c>
      <c r="AF4307">
        <v>2021</v>
      </c>
      <c r="AU4307"/>
    </row>
    <row r="4308" spans="1:47" x14ac:dyDescent="0.35">
      <c r="A4308" t="s">
        <v>193</v>
      </c>
      <c r="B4308" t="s">
        <v>29</v>
      </c>
      <c r="C4308" t="s">
        <v>149</v>
      </c>
      <c r="D4308" t="s">
        <v>159</v>
      </c>
      <c r="E4308" t="s">
        <v>162</v>
      </c>
      <c r="G4308" t="s">
        <v>1</v>
      </c>
      <c r="K4308" t="s">
        <v>185</v>
      </c>
      <c r="L4308" t="s">
        <v>122</v>
      </c>
      <c r="M4308" s="14">
        <v>44453</v>
      </c>
      <c r="N4308" s="14">
        <v>44453</v>
      </c>
      <c r="O4308">
        <v>0</v>
      </c>
      <c r="P4308">
        <v>38.479999999999997</v>
      </c>
      <c r="R4308">
        <v>2110700000</v>
      </c>
      <c r="S4308">
        <v>161020000</v>
      </c>
      <c r="V4308" t="s">
        <v>193</v>
      </c>
      <c r="W4308" t="s">
        <v>194</v>
      </c>
      <c r="X4308" t="s">
        <v>161</v>
      </c>
      <c r="Y4308">
        <v>9</v>
      </c>
      <c r="Z4308">
        <v>9</v>
      </c>
      <c r="AA4308">
        <v>2021</v>
      </c>
      <c r="AB4308">
        <v>38.479999999999997</v>
      </c>
      <c r="AC4308" t="s">
        <v>18</v>
      </c>
      <c r="AD4308" t="s">
        <v>72</v>
      </c>
      <c r="AE4308">
        <v>2021</v>
      </c>
      <c r="AF4308">
        <v>2021</v>
      </c>
      <c r="AU4308"/>
    </row>
    <row r="4309" spans="1:47" x14ac:dyDescent="0.35">
      <c r="A4309" t="s">
        <v>138</v>
      </c>
      <c r="C4309" t="s">
        <v>149</v>
      </c>
      <c r="D4309" t="s">
        <v>150</v>
      </c>
      <c r="E4309" t="s">
        <v>121</v>
      </c>
      <c r="K4309" t="s">
        <v>185</v>
      </c>
      <c r="L4309" t="s">
        <v>122</v>
      </c>
      <c r="M4309" s="14">
        <v>44453</v>
      </c>
      <c r="N4309" s="14">
        <v>44453</v>
      </c>
      <c r="O4309">
        <v>0</v>
      </c>
      <c r="P4309">
        <v>47619.05</v>
      </c>
      <c r="R4309">
        <v>2220200000</v>
      </c>
      <c r="S4309">
        <v>161002000</v>
      </c>
      <c r="V4309" t="s">
        <v>138</v>
      </c>
      <c r="W4309" t="s">
        <v>202</v>
      </c>
      <c r="X4309" t="s">
        <v>139</v>
      </c>
      <c r="Y4309">
        <v>9</v>
      </c>
      <c r="Z4309">
        <v>9</v>
      </c>
      <c r="AA4309">
        <v>2021</v>
      </c>
      <c r="AB4309">
        <v>-47619.05</v>
      </c>
      <c r="AC4309" t="s">
        <v>18</v>
      </c>
      <c r="AD4309" t="s">
        <v>72</v>
      </c>
      <c r="AE4309">
        <v>2021</v>
      </c>
      <c r="AF4309">
        <v>2021</v>
      </c>
      <c r="AU4309"/>
    </row>
    <row r="4310" spans="1:47" x14ac:dyDescent="0.35">
      <c r="A4310" t="s">
        <v>138</v>
      </c>
      <c r="B4310" t="s">
        <v>42</v>
      </c>
      <c r="C4310" t="s">
        <v>149</v>
      </c>
      <c r="D4310" t="s">
        <v>150</v>
      </c>
      <c r="E4310" t="s">
        <v>121</v>
      </c>
      <c r="G4310" t="s">
        <v>1</v>
      </c>
      <c r="H4310" t="s">
        <v>206</v>
      </c>
      <c r="K4310" t="s">
        <v>185</v>
      </c>
      <c r="L4310" t="s">
        <v>122</v>
      </c>
      <c r="M4310" s="14">
        <v>44453</v>
      </c>
      <c r="N4310" s="14">
        <v>44453</v>
      </c>
      <c r="O4310">
        <v>-1500000</v>
      </c>
      <c r="P4310">
        <v>-37224.370000000003</v>
      </c>
      <c r="R4310">
        <v>2220200000</v>
      </c>
      <c r="S4310">
        <v>161001000</v>
      </c>
      <c r="V4310" t="s">
        <v>138</v>
      </c>
      <c r="W4310" t="s">
        <v>195</v>
      </c>
      <c r="X4310" t="s">
        <v>139</v>
      </c>
      <c r="Y4310">
        <v>9</v>
      </c>
      <c r="Z4310">
        <v>9</v>
      </c>
      <c r="AA4310">
        <v>2021</v>
      </c>
      <c r="AB4310">
        <v>37224.370000000003</v>
      </c>
      <c r="AC4310" t="s">
        <v>18</v>
      </c>
      <c r="AD4310" t="s">
        <v>13</v>
      </c>
      <c r="AE4310">
        <v>2021</v>
      </c>
      <c r="AF4310">
        <v>2021</v>
      </c>
      <c r="AU4310"/>
    </row>
    <row r="4311" spans="1:47" x14ac:dyDescent="0.35">
      <c r="A4311" t="s">
        <v>193</v>
      </c>
      <c r="B4311" t="s">
        <v>29</v>
      </c>
      <c r="C4311" t="s">
        <v>149</v>
      </c>
      <c r="D4311" t="s">
        <v>159</v>
      </c>
      <c r="E4311" t="s">
        <v>162</v>
      </c>
      <c r="G4311" t="s">
        <v>1</v>
      </c>
      <c r="K4311" t="s">
        <v>185</v>
      </c>
      <c r="L4311" t="s">
        <v>122</v>
      </c>
      <c r="M4311" s="14">
        <v>44453</v>
      </c>
      <c r="N4311" s="14">
        <v>44453</v>
      </c>
      <c r="O4311">
        <v>0</v>
      </c>
      <c r="P4311">
        <v>97.62</v>
      </c>
      <c r="R4311">
        <v>2110700000</v>
      </c>
      <c r="S4311">
        <v>161800000</v>
      </c>
      <c r="V4311" t="s">
        <v>193</v>
      </c>
      <c r="W4311" t="s">
        <v>197</v>
      </c>
      <c r="X4311" t="s">
        <v>161</v>
      </c>
      <c r="Y4311">
        <v>9</v>
      </c>
      <c r="Z4311">
        <v>9</v>
      </c>
      <c r="AA4311">
        <v>2021</v>
      </c>
      <c r="AB4311">
        <v>97.62</v>
      </c>
      <c r="AC4311" t="s">
        <v>18</v>
      </c>
      <c r="AD4311" t="s">
        <v>72</v>
      </c>
      <c r="AE4311">
        <v>2021</v>
      </c>
      <c r="AF4311">
        <v>2021</v>
      </c>
      <c r="AU4311"/>
    </row>
    <row r="4312" spans="1:47" x14ac:dyDescent="0.35">
      <c r="A4312" t="s">
        <v>193</v>
      </c>
      <c r="B4312" t="s">
        <v>29</v>
      </c>
      <c r="C4312" t="s">
        <v>149</v>
      </c>
      <c r="D4312" t="s">
        <v>159</v>
      </c>
      <c r="E4312" t="s">
        <v>162</v>
      </c>
      <c r="G4312" t="s">
        <v>1</v>
      </c>
      <c r="K4312" t="s">
        <v>185</v>
      </c>
      <c r="L4312" t="s">
        <v>122</v>
      </c>
      <c r="M4312" s="14">
        <v>44453</v>
      </c>
      <c r="N4312" s="14">
        <v>44453</v>
      </c>
      <c r="O4312">
        <v>0</v>
      </c>
      <c r="P4312">
        <v>29.76</v>
      </c>
      <c r="R4312">
        <v>2110700000</v>
      </c>
      <c r="S4312">
        <v>161800000</v>
      </c>
      <c r="V4312" t="s">
        <v>193</v>
      </c>
      <c r="W4312" t="s">
        <v>197</v>
      </c>
      <c r="X4312" t="s">
        <v>161</v>
      </c>
      <c r="Y4312">
        <v>9</v>
      </c>
      <c r="Z4312">
        <v>9</v>
      </c>
      <c r="AA4312">
        <v>2021</v>
      </c>
      <c r="AB4312">
        <v>29.76</v>
      </c>
      <c r="AC4312" t="s">
        <v>18</v>
      </c>
      <c r="AD4312" t="s">
        <v>72</v>
      </c>
      <c r="AE4312">
        <v>2021</v>
      </c>
      <c r="AF4312">
        <v>2021</v>
      </c>
      <c r="AU4312"/>
    </row>
    <row r="4313" spans="1:47" x14ac:dyDescent="0.35">
      <c r="A4313" t="s">
        <v>193</v>
      </c>
      <c r="B4313" t="s">
        <v>29</v>
      </c>
      <c r="C4313" t="s">
        <v>149</v>
      </c>
      <c r="D4313" t="s">
        <v>159</v>
      </c>
      <c r="E4313" t="s">
        <v>162</v>
      </c>
      <c r="G4313" t="s">
        <v>1</v>
      </c>
      <c r="K4313" t="s">
        <v>185</v>
      </c>
      <c r="L4313" t="s">
        <v>122</v>
      </c>
      <c r="M4313" s="14">
        <v>44453</v>
      </c>
      <c r="N4313" s="14">
        <v>44453</v>
      </c>
      <c r="O4313">
        <v>0</v>
      </c>
      <c r="P4313">
        <v>35.71</v>
      </c>
      <c r="R4313">
        <v>2110700000</v>
      </c>
      <c r="S4313">
        <v>161300000</v>
      </c>
      <c r="V4313" t="s">
        <v>193</v>
      </c>
      <c r="W4313" t="s">
        <v>192</v>
      </c>
      <c r="X4313" t="s">
        <v>161</v>
      </c>
      <c r="Y4313">
        <v>9</v>
      </c>
      <c r="Z4313">
        <v>9</v>
      </c>
      <c r="AA4313">
        <v>2021</v>
      </c>
      <c r="AB4313">
        <v>35.71</v>
      </c>
      <c r="AC4313" t="s">
        <v>18</v>
      </c>
      <c r="AD4313" t="s">
        <v>72</v>
      </c>
      <c r="AE4313">
        <v>2021</v>
      </c>
      <c r="AF4313">
        <v>2021</v>
      </c>
      <c r="AU4313"/>
    </row>
    <row r="4314" spans="1:47" x14ac:dyDescent="0.35">
      <c r="A4314" t="s">
        <v>193</v>
      </c>
      <c r="B4314" t="s">
        <v>29</v>
      </c>
      <c r="C4314" t="s">
        <v>149</v>
      </c>
      <c r="D4314" t="s">
        <v>159</v>
      </c>
      <c r="E4314" t="s">
        <v>162</v>
      </c>
      <c r="G4314" t="s">
        <v>1</v>
      </c>
      <c r="K4314" t="s">
        <v>185</v>
      </c>
      <c r="L4314" t="s">
        <v>122</v>
      </c>
      <c r="M4314" s="14">
        <v>44453</v>
      </c>
      <c r="N4314" s="14">
        <v>44453</v>
      </c>
      <c r="O4314">
        <v>0</v>
      </c>
      <c r="P4314">
        <v>476.19</v>
      </c>
      <c r="R4314">
        <v>2110700000</v>
      </c>
      <c r="S4314">
        <v>161900000</v>
      </c>
      <c r="V4314" t="s">
        <v>193</v>
      </c>
      <c r="W4314" t="s">
        <v>199</v>
      </c>
      <c r="X4314" t="s">
        <v>161</v>
      </c>
      <c r="Y4314">
        <v>9</v>
      </c>
      <c r="Z4314">
        <v>9</v>
      </c>
      <c r="AA4314">
        <v>2021</v>
      </c>
      <c r="AB4314">
        <v>476.19</v>
      </c>
      <c r="AC4314" t="s">
        <v>18</v>
      </c>
      <c r="AD4314" t="s">
        <v>72</v>
      </c>
      <c r="AE4314">
        <v>2021</v>
      </c>
      <c r="AF4314">
        <v>2021</v>
      </c>
      <c r="AU4314"/>
    </row>
    <row r="4315" spans="1:47" x14ac:dyDescent="0.35">
      <c r="A4315" t="s">
        <v>160</v>
      </c>
      <c r="B4315" t="s">
        <v>28</v>
      </c>
      <c r="C4315" t="s">
        <v>149</v>
      </c>
      <c r="D4315" t="s">
        <v>159</v>
      </c>
      <c r="E4315" t="s">
        <v>162</v>
      </c>
      <c r="G4315" t="s">
        <v>1</v>
      </c>
      <c r="K4315" t="s">
        <v>185</v>
      </c>
      <c r="L4315" t="s">
        <v>122</v>
      </c>
      <c r="M4315" s="14">
        <v>44453</v>
      </c>
      <c r="N4315" s="14">
        <v>44453</v>
      </c>
      <c r="O4315">
        <v>0</v>
      </c>
      <c r="P4315">
        <v>52.95</v>
      </c>
      <c r="R4315">
        <v>2110672000</v>
      </c>
      <c r="S4315">
        <v>161300000</v>
      </c>
      <c r="V4315" t="s">
        <v>160</v>
      </c>
      <c r="W4315" t="s">
        <v>192</v>
      </c>
      <c r="X4315" t="s">
        <v>161</v>
      </c>
      <c r="Y4315">
        <v>9</v>
      </c>
      <c r="Z4315">
        <v>9</v>
      </c>
      <c r="AA4315">
        <v>2021</v>
      </c>
      <c r="AB4315">
        <v>52.95</v>
      </c>
      <c r="AC4315" t="s">
        <v>18</v>
      </c>
      <c r="AD4315" t="s">
        <v>72</v>
      </c>
      <c r="AE4315">
        <v>2021</v>
      </c>
      <c r="AF4315">
        <v>2021</v>
      </c>
      <c r="AU4315"/>
    </row>
    <row r="4316" spans="1:47" x14ac:dyDescent="0.35">
      <c r="A4316" t="s">
        <v>138</v>
      </c>
      <c r="B4316" t="s">
        <v>43</v>
      </c>
      <c r="C4316" t="s">
        <v>149</v>
      </c>
      <c r="D4316" t="s">
        <v>150</v>
      </c>
      <c r="E4316" t="s">
        <v>121</v>
      </c>
      <c r="G4316" t="s">
        <v>1</v>
      </c>
      <c r="H4316" t="s">
        <v>206</v>
      </c>
      <c r="K4316" t="s">
        <v>185</v>
      </c>
      <c r="L4316" t="s">
        <v>122</v>
      </c>
      <c r="M4316" s="14">
        <v>44453</v>
      </c>
      <c r="N4316" s="14">
        <v>44453</v>
      </c>
      <c r="O4316">
        <v>-670000</v>
      </c>
      <c r="P4316">
        <v>-15900.77</v>
      </c>
      <c r="R4316">
        <v>2220200000</v>
      </c>
      <c r="S4316">
        <v>161001000</v>
      </c>
      <c r="V4316" t="s">
        <v>138</v>
      </c>
      <c r="W4316" t="s">
        <v>195</v>
      </c>
      <c r="X4316" t="s">
        <v>139</v>
      </c>
      <c r="Y4316">
        <v>9</v>
      </c>
      <c r="Z4316">
        <v>9</v>
      </c>
      <c r="AA4316">
        <v>2021</v>
      </c>
      <c r="AB4316">
        <v>15900.77</v>
      </c>
      <c r="AC4316" t="s">
        <v>18</v>
      </c>
      <c r="AD4316" t="s">
        <v>13</v>
      </c>
      <c r="AE4316">
        <v>2021</v>
      </c>
      <c r="AF4316">
        <v>2021</v>
      </c>
      <c r="AU4316"/>
    </row>
    <row r="4317" spans="1:47" x14ac:dyDescent="0.35">
      <c r="A4317" t="s">
        <v>193</v>
      </c>
      <c r="B4317" t="s">
        <v>29</v>
      </c>
      <c r="C4317" t="s">
        <v>149</v>
      </c>
      <c r="D4317" t="s">
        <v>159</v>
      </c>
      <c r="E4317" t="s">
        <v>162</v>
      </c>
      <c r="G4317" t="s">
        <v>1</v>
      </c>
      <c r="K4317" t="s">
        <v>185</v>
      </c>
      <c r="L4317" t="s">
        <v>122</v>
      </c>
      <c r="M4317" s="14">
        <v>44453</v>
      </c>
      <c r="N4317" s="14">
        <v>44453</v>
      </c>
      <c r="O4317">
        <v>0</v>
      </c>
      <c r="P4317">
        <v>714.29</v>
      </c>
      <c r="R4317">
        <v>2110700000</v>
      </c>
      <c r="S4317">
        <v>161800000</v>
      </c>
      <c r="V4317" t="s">
        <v>193</v>
      </c>
      <c r="W4317" t="s">
        <v>197</v>
      </c>
      <c r="X4317" t="s">
        <v>161</v>
      </c>
      <c r="Y4317">
        <v>9</v>
      </c>
      <c r="Z4317">
        <v>9</v>
      </c>
      <c r="AA4317">
        <v>2021</v>
      </c>
      <c r="AB4317">
        <v>714.29</v>
      </c>
      <c r="AC4317" t="s">
        <v>18</v>
      </c>
      <c r="AD4317" t="s">
        <v>72</v>
      </c>
      <c r="AE4317">
        <v>2021</v>
      </c>
      <c r="AF4317">
        <v>2021</v>
      </c>
      <c r="AU4317"/>
    </row>
    <row r="4318" spans="1:47" x14ac:dyDescent="0.35">
      <c r="A4318" t="s">
        <v>160</v>
      </c>
      <c r="B4318" t="s">
        <v>28</v>
      </c>
      <c r="C4318" t="s">
        <v>149</v>
      </c>
      <c r="D4318" t="s">
        <v>159</v>
      </c>
      <c r="E4318" t="s">
        <v>162</v>
      </c>
      <c r="G4318" t="s">
        <v>1</v>
      </c>
      <c r="K4318" t="s">
        <v>185</v>
      </c>
      <c r="L4318" t="s">
        <v>122</v>
      </c>
      <c r="M4318" s="14">
        <v>44453</v>
      </c>
      <c r="N4318" s="14">
        <v>44453</v>
      </c>
      <c r="O4318">
        <v>0</v>
      </c>
      <c r="P4318">
        <v>52.95</v>
      </c>
      <c r="R4318">
        <v>2110672000</v>
      </c>
      <c r="S4318">
        <v>161300000</v>
      </c>
      <c r="V4318" t="s">
        <v>160</v>
      </c>
      <c r="W4318" t="s">
        <v>192</v>
      </c>
      <c r="X4318" t="s">
        <v>161</v>
      </c>
      <c r="Y4318">
        <v>9</v>
      </c>
      <c r="Z4318">
        <v>9</v>
      </c>
      <c r="AA4318">
        <v>2021</v>
      </c>
      <c r="AB4318">
        <v>52.95</v>
      </c>
      <c r="AC4318" t="s">
        <v>18</v>
      </c>
      <c r="AD4318" t="s">
        <v>72</v>
      </c>
      <c r="AE4318">
        <v>2021</v>
      </c>
      <c r="AF4318">
        <v>2021</v>
      </c>
      <c r="AU4318"/>
    </row>
    <row r="4319" spans="1:47" x14ac:dyDescent="0.35">
      <c r="A4319" t="s">
        <v>138</v>
      </c>
      <c r="B4319" t="s">
        <v>41</v>
      </c>
      <c r="C4319" t="s">
        <v>149</v>
      </c>
      <c r="D4319" t="s">
        <v>150</v>
      </c>
      <c r="E4319" t="s">
        <v>121</v>
      </c>
      <c r="G4319" t="s">
        <v>1</v>
      </c>
      <c r="H4319" t="s">
        <v>206</v>
      </c>
      <c r="K4319" t="s">
        <v>185</v>
      </c>
      <c r="L4319" t="s">
        <v>122</v>
      </c>
      <c r="M4319" s="14">
        <v>44453</v>
      </c>
      <c r="N4319" s="14">
        <v>44453</v>
      </c>
      <c r="O4319">
        <v>-135000000</v>
      </c>
      <c r="P4319">
        <v>-3240424.87</v>
      </c>
      <c r="R4319">
        <v>2220200000</v>
      </c>
      <c r="S4319">
        <v>161001000</v>
      </c>
      <c r="V4319" t="s">
        <v>138</v>
      </c>
      <c r="W4319" t="s">
        <v>195</v>
      </c>
      <c r="X4319" t="s">
        <v>139</v>
      </c>
      <c r="Y4319">
        <v>9</v>
      </c>
      <c r="Z4319">
        <v>9</v>
      </c>
      <c r="AA4319">
        <v>2021</v>
      </c>
      <c r="AB4319">
        <v>3240424.87</v>
      </c>
      <c r="AC4319" t="s">
        <v>18</v>
      </c>
      <c r="AD4319" t="s">
        <v>13</v>
      </c>
      <c r="AE4319">
        <v>2021</v>
      </c>
      <c r="AF4319">
        <v>2021</v>
      </c>
      <c r="AU4319"/>
    </row>
    <row r="4320" spans="1:47" x14ac:dyDescent="0.35">
      <c r="A4320" t="s">
        <v>138</v>
      </c>
      <c r="C4320" t="s">
        <v>149</v>
      </c>
      <c r="D4320" t="s">
        <v>159</v>
      </c>
      <c r="E4320" t="s">
        <v>121</v>
      </c>
      <c r="G4320" t="s">
        <v>1</v>
      </c>
      <c r="K4320" t="s">
        <v>185</v>
      </c>
      <c r="L4320" t="s">
        <v>122</v>
      </c>
      <c r="M4320" s="14">
        <v>44453</v>
      </c>
      <c r="N4320" s="14">
        <v>44453</v>
      </c>
      <c r="O4320">
        <v>0</v>
      </c>
      <c r="P4320">
        <v>21.96</v>
      </c>
      <c r="R4320">
        <v>2220200000</v>
      </c>
      <c r="S4320">
        <v>161020000</v>
      </c>
      <c r="V4320" t="s">
        <v>138</v>
      </c>
      <c r="W4320" t="s">
        <v>194</v>
      </c>
      <c r="X4320" t="s">
        <v>139</v>
      </c>
      <c r="Y4320">
        <v>9</v>
      </c>
      <c r="Z4320">
        <v>9</v>
      </c>
      <c r="AA4320">
        <v>2021</v>
      </c>
      <c r="AB4320">
        <v>21.96</v>
      </c>
      <c r="AC4320" t="s">
        <v>18</v>
      </c>
      <c r="AD4320" t="s">
        <v>72</v>
      </c>
      <c r="AE4320">
        <v>2021</v>
      </c>
      <c r="AF4320">
        <v>2021</v>
      </c>
      <c r="AU4320"/>
    </row>
    <row r="4321" spans="1:47" x14ac:dyDescent="0.35">
      <c r="A4321" t="s">
        <v>160</v>
      </c>
      <c r="B4321" t="s">
        <v>35</v>
      </c>
      <c r="C4321" t="s">
        <v>149</v>
      </c>
      <c r="D4321" t="s">
        <v>159</v>
      </c>
      <c r="E4321" t="s">
        <v>162</v>
      </c>
      <c r="G4321" t="s">
        <v>1</v>
      </c>
      <c r="K4321" t="s">
        <v>185</v>
      </c>
      <c r="L4321" t="s">
        <v>122</v>
      </c>
      <c r="M4321" s="14">
        <v>44453</v>
      </c>
      <c r="N4321" s="14">
        <v>44453</v>
      </c>
      <c r="O4321">
        <v>182678.34</v>
      </c>
      <c r="P4321">
        <v>803.96</v>
      </c>
      <c r="R4321">
        <v>2110672000</v>
      </c>
      <c r="S4321">
        <v>161020000</v>
      </c>
      <c r="V4321" t="s">
        <v>160</v>
      </c>
      <c r="W4321" t="s">
        <v>194</v>
      </c>
      <c r="X4321" t="s">
        <v>161</v>
      </c>
      <c r="Y4321">
        <v>9</v>
      </c>
      <c r="Z4321">
        <v>9</v>
      </c>
      <c r="AA4321">
        <v>2021</v>
      </c>
      <c r="AB4321">
        <v>803.96</v>
      </c>
      <c r="AC4321" t="s">
        <v>18</v>
      </c>
      <c r="AD4321" t="s">
        <v>72</v>
      </c>
      <c r="AE4321">
        <v>2021</v>
      </c>
      <c r="AF4321">
        <v>2021</v>
      </c>
      <c r="AU4321"/>
    </row>
    <row r="4322" spans="1:47" x14ac:dyDescent="0.35">
      <c r="A4322" t="s">
        <v>130</v>
      </c>
      <c r="C4322" t="s">
        <v>149</v>
      </c>
      <c r="D4322" t="s">
        <v>150</v>
      </c>
      <c r="E4322" t="s">
        <v>121</v>
      </c>
      <c r="I4322" t="s">
        <v>1</v>
      </c>
      <c r="J4322" t="s">
        <v>5</v>
      </c>
      <c r="K4322" t="s">
        <v>185</v>
      </c>
      <c r="L4322" t="s">
        <v>122</v>
      </c>
      <c r="M4322" s="14">
        <v>44452</v>
      </c>
      <c r="N4322" s="14">
        <v>44453</v>
      </c>
      <c r="P4322">
        <v>48284.61</v>
      </c>
      <c r="X4322" t="s">
        <v>119</v>
      </c>
      <c r="Y4322">
        <v>9</v>
      </c>
      <c r="Z4322">
        <v>9</v>
      </c>
      <c r="AA4322">
        <v>2021</v>
      </c>
      <c r="AB4322">
        <v>0</v>
      </c>
      <c r="AC4322" t="s">
        <v>8</v>
      </c>
      <c r="AD4322" t="s">
        <v>8</v>
      </c>
      <c r="AE4322">
        <v>2021</v>
      </c>
      <c r="AF4322">
        <v>2021</v>
      </c>
      <c r="AU4322"/>
    </row>
    <row r="4323" spans="1:47" x14ac:dyDescent="0.35">
      <c r="A4323" t="s">
        <v>170</v>
      </c>
      <c r="C4323" t="s">
        <v>149</v>
      </c>
      <c r="D4323" t="s">
        <v>150</v>
      </c>
      <c r="E4323" t="s">
        <v>121</v>
      </c>
      <c r="I4323" t="s">
        <v>1</v>
      </c>
      <c r="J4323" t="s">
        <v>5</v>
      </c>
      <c r="K4323" t="s">
        <v>185</v>
      </c>
      <c r="L4323" t="s">
        <v>122</v>
      </c>
      <c r="M4323" s="14">
        <v>44442</v>
      </c>
      <c r="N4323" s="14">
        <v>44453</v>
      </c>
      <c r="P4323">
        <v>2619047.62</v>
      </c>
      <c r="X4323" t="s">
        <v>119</v>
      </c>
      <c r="Y4323">
        <v>9</v>
      </c>
      <c r="Z4323">
        <v>9</v>
      </c>
      <c r="AA4323">
        <v>2021</v>
      </c>
      <c r="AB4323">
        <v>0</v>
      </c>
      <c r="AC4323" t="s">
        <v>8</v>
      </c>
      <c r="AD4323" t="s">
        <v>8</v>
      </c>
      <c r="AE4323">
        <v>2021</v>
      </c>
      <c r="AF4323">
        <v>2021</v>
      </c>
      <c r="AU4323"/>
    </row>
    <row r="4324" spans="1:47" x14ac:dyDescent="0.35">
      <c r="A4324" t="s">
        <v>171</v>
      </c>
      <c r="C4324" t="s">
        <v>149</v>
      </c>
      <c r="D4324" t="s">
        <v>150</v>
      </c>
      <c r="E4324" t="s">
        <v>121</v>
      </c>
      <c r="J4324" t="s">
        <v>5</v>
      </c>
      <c r="K4324" t="s">
        <v>185</v>
      </c>
      <c r="L4324" t="s">
        <v>122</v>
      </c>
      <c r="M4324" s="14">
        <v>44452</v>
      </c>
      <c r="N4324" s="14">
        <v>44453</v>
      </c>
      <c r="P4324">
        <v>98479.88</v>
      </c>
      <c r="X4324" t="s">
        <v>137</v>
      </c>
      <c r="Y4324">
        <v>9</v>
      </c>
      <c r="Z4324">
        <v>9</v>
      </c>
      <c r="AA4324">
        <v>2021</v>
      </c>
      <c r="AB4324">
        <v>0</v>
      </c>
      <c r="AC4324" t="s">
        <v>8</v>
      </c>
      <c r="AD4324" t="s">
        <v>8</v>
      </c>
      <c r="AE4324">
        <v>2021</v>
      </c>
      <c r="AF4324">
        <v>2021</v>
      </c>
      <c r="AU4324"/>
    </row>
    <row r="4325" spans="1:47" x14ac:dyDescent="0.35">
      <c r="A4325" t="s">
        <v>257</v>
      </c>
      <c r="C4325" t="s">
        <v>149</v>
      </c>
      <c r="D4325" t="s">
        <v>150</v>
      </c>
      <c r="E4325" t="s">
        <v>121</v>
      </c>
      <c r="I4325" t="s">
        <v>1</v>
      </c>
      <c r="J4325" t="s">
        <v>5</v>
      </c>
      <c r="K4325" t="s">
        <v>185</v>
      </c>
      <c r="L4325" t="s">
        <v>122</v>
      </c>
      <c r="M4325" s="14">
        <v>44452</v>
      </c>
      <c r="N4325" s="14">
        <v>44453</v>
      </c>
      <c r="P4325">
        <v>8861.9</v>
      </c>
      <c r="X4325" t="s">
        <v>258</v>
      </c>
      <c r="Y4325">
        <v>9</v>
      </c>
      <c r="Z4325">
        <v>9</v>
      </c>
      <c r="AA4325">
        <v>2021</v>
      </c>
      <c r="AB4325">
        <v>0</v>
      </c>
      <c r="AC4325" t="s">
        <v>8</v>
      </c>
      <c r="AD4325" t="s">
        <v>8</v>
      </c>
      <c r="AE4325">
        <v>2021</v>
      </c>
      <c r="AF4325">
        <v>2021</v>
      </c>
      <c r="AU4325"/>
    </row>
    <row r="4326" spans="1:47" x14ac:dyDescent="0.35">
      <c r="A4326" t="s">
        <v>123</v>
      </c>
      <c r="C4326" t="s">
        <v>149</v>
      </c>
      <c r="D4326" t="s">
        <v>150</v>
      </c>
      <c r="E4326" t="s">
        <v>162</v>
      </c>
      <c r="K4326" t="s">
        <v>185</v>
      </c>
      <c r="L4326" t="s">
        <v>122</v>
      </c>
      <c r="M4326" s="14">
        <v>44453</v>
      </c>
      <c r="N4326" s="14">
        <v>44453</v>
      </c>
      <c r="P4326">
        <v>2931467.91</v>
      </c>
      <c r="X4326" t="s">
        <v>124</v>
      </c>
      <c r="Y4326">
        <v>9</v>
      </c>
      <c r="Z4326">
        <v>9</v>
      </c>
      <c r="AA4326">
        <v>2021</v>
      </c>
      <c r="AB4326">
        <v>0</v>
      </c>
      <c r="AC4326" t="s">
        <v>8</v>
      </c>
      <c r="AD4326" t="s">
        <v>8</v>
      </c>
      <c r="AE4326">
        <v>2021</v>
      </c>
      <c r="AF4326">
        <v>2021</v>
      </c>
      <c r="AU4326"/>
    </row>
    <row r="4327" spans="1:47" x14ac:dyDescent="0.35">
      <c r="A4327" t="s">
        <v>153</v>
      </c>
      <c r="C4327" t="s">
        <v>149</v>
      </c>
      <c r="D4327" t="s">
        <v>150</v>
      </c>
      <c r="E4327" t="s">
        <v>121</v>
      </c>
      <c r="J4327" t="s">
        <v>5</v>
      </c>
      <c r="K4327" t="s">
        <v>185</v>
      </c>
      <c r="L4327" t="s">
        <v>122</v>
      </c>
      <c r="M4327" s="14">
        <v>44452</v>
      </c>
      <c r="N4327" s="14">
        <v>44453</v>
      </c>
      <c r="P4327">
        <v>83223.45</v>
      </c>
      <c r="X4327" t="s">
        <v>154</v>
      </c>
      <c r="Y4327">
        <v>9</v>
      </c>
      <c r="Z4327">
        <v>9</v>
      </c>
      <c r="AA4327">
        <v>2021</v>
      </c>
      <c r="AB4327">
        <v>0</v>
      </c>
      <c r="AC4327" t="s">
        <v>8</v>
      </c>
      <c r="AD4327" t="s">
        <v>8</v>
      </c>
      <c r="AE4327">
        <v>2021</v>
      </c>
      <c r="AF4327">
        <v>2021</v>
      </c>
      <c r="AU4327"/>
    </row>
    <row r="4328" spans="1:47" x14ac:dyDescent="0.35">
      <c r="A4328" t="s">
        <v>148</v>
      </c>
      <c r="C4328" t="s">
        <v>149</v>
      </c>
      <c r="D4328" t="s">
        <v>150</v>
      </c>
      <c r="E4328" t="s">
        <v>121</v>
      </c>
      <c r="I4328" t="s">
        <v>1</v>
      </c>
      <c r="J4328" t="s">
        <v>5</v>
      </c>
      <c r="K4328" t="s">
        <v>185</v>
      </c>
      <c r="L4328" t="s">
        <v>122</v>
      </c>
      <c r="M4328" s="14">
        <v>44452</v>
      </c>
      <c r="N4328" s="14">
        <v>44453</v>
      </c>
      <c r="P4328">
        <v>9114.2199999999993</v>
      </c>
      <c r="X4328" t="s">
        <v>152</v>
      </c>
      <c r="Y4328">
        <v>9</v>
      </c>
      <c r="Z4328">
        <v>9</v>
      </c>
      <c r="AA4328">
        <v>2021</v>
      </c>
      <c r="AB4328">
        <v>0</v>
      </c>
      <c r="AC4328" t="s">
        <v>8</v>
      </c>
      <c r="AD4328" t="s">
        <v>8</v>
      </c>
      <c r="AE4328">
        <v>2021</v>
      </c>
      <c r="AF4328">
        <v>2021</v>
      </c>
      <c r="AU4328"/>
    </row>
    <row r="4329" spans="1:47" x14ac:dyDescent="0.35">
      <c r="A4329" t="s">
        <v>123</v>
      </c>
      <c r="C4329" t="s">
        <v>149</v>
      </c>
      <c r="D4329" t="s">
        <v>150</v>
      </c>
      <c r="E4329" t="s">
        <v>121</v>
      </c>
      <c r="J4329" t="s">
        <v>5</v>
      </c>
      <c r="K4329" t="s">
        <v>185</v>
      </c>
      <c r="L4329" t="s">
        <v>122</v>
      </c>
      <c r="M4329" s="14">
        <v>44442</v>
      </c>
      <c r="N4329" s="14">
        <v>44453</v>
      </c>
      <c r="P4329">
        <v>57094.84</v>
      </c>
      <c r="X4329" t="s">
        <v>124</v>
      </c>
      <c r="Y4329">
        <v>9</v>
      </c>
      <c r="Z4329">
        <v>9</v>
      </c>
      <c r="AA4329">
        <v>2021</v>
      </c>
      <c r="AB4329">
        <v>0</v>
      </c>
      <c r="AC4329" t="s">
        <v>8</v>
      </c>
      <c r="AD4329" t="s">
        <v>8</v>
      </c>
      <c r="AE4329">
        <v>2021</v>
      </c>
      <c r="AF4329">
        <v>2021</v>
      </c>
      <c r="AU4329"/>
    </row>
    <row r="4330" spans="1:47" x14ac:dyDescent="0.35">
      <c r="A4330" t="s">
        <v>174</v>
      </c>
      <c r="C4330" t="s">
        <v>149</v>
      </c>
      <c r="D4330" t="s">
        <v>150</v>
      </c>
      <c r="E4330" t="s">
        <v>121</v>
      </c>
      <c r="J4330" t="s">
        <v>6</v>
      </c>
      <c r="K4330" t="s">
        <v>185</v>
      </c>
      <c r="L4330" t="s">
        <v>122</v>
      </c>
      <c r="M4330" s="14">
        <v>44442</v>
      </c>
      <c r="N4330" s="14">
        <v>44453</v>
      </c>
      <c r="P4330">
        <v>7361.38</v>
      </c>
      <c r="X4330" t="s">
        <v>157</v>
      </c>
      <c r="Y4330">
        <v>9</v>
      </c>
      <c r="Z4330">
        <v>9</v>
      </c>
      <c r="AA4330">
        <v>2021</v>
      </c>
      <c r="AB4330">
        <v>0</v>
      </c>
      <c r="AC4330" t="s">
        <v>8</v>
      </c>
      <c r="AD4330" t="s">
        <v>8</v>
      </c>
      <c r="AE4330">
        <v>2021</v>
      </c>
      <c r="AF4330">
        <v>2021</v>
      </c>
      <c r="AU4330"/>
    </row>
    <row r="4331" spans="1:47" x14ac:dyDescent="0.35">
      <c r="A4331" t="s">
        <v>130</v>
      </c>
      <c r="B4331" t="s">
        <v>34</v>
      </c>
      <c r="C4331" t="s">
        <v>149</v>
      </c>
      <c r="D4331" t="s">
        <v>150</v>
      </c>
      <c r="E4331" t="s">
        <v>121</v>
      </c>
      <c r="G4331" t="s">
        <v>1</v>
      </c>
      <c r="H4331" t="s">
        <v>206</v>
      </c>
      <c r="K4331" t="s">
        <v>185</v>
      </c>
      <c r="L4331" t="s">
        <v>122</v>
      </c>
      <c r="M4331" s="14">
        <v>44454</v>
      </c>
      <c r="N4331" s="14">
        <v>44454</v>
      </c>
      <c r="O4331">
        <v>-35300</v>
      </c>
      <c r="P4331">
        <v>-840.48</v>
      </c>
      <c r="R4331">
        <v>2221511000</v>
      </c>
      <c r="S4331">
        <v>162800000</v>
      </c>
      <c r="V4331" t="s">
        <v>130</v>
      </c>
      <c r="W4331" t="s">
        <v>204</v>
      </c>
      <c r="X4331" t="s">
        <v>119</v>
      </c>
      <c r="Y4331">
        <v>9</v>
      </c>
      <c r="Z4331">
        <v>9</v>
      </c>
      <c r="AA4331">
        <v>2021</v>
      </c>
      <c r="AB4331">
        <v>840.48</v>
      </c>
      <c r="AC4331" t="s">
        <v>18</v>
      </c>
      <c r="AD4331" t="s">
        <v>13</v>
      </c>
      <c r="AE4331">
        <v>2021</v>
      </c>
      <c r="AF4331">
        <v>2021</v>
      </c>
      <c r="AU4331"/>
    </row>
    <row r="4332" spans="1:47" x14ac:dyDescent="0.35">
      <c r="A4332" t="s">
        <v>175</v>
      </c>
      <c r="B4332" t="s">
        <v>39</v>
      </c>
      <c r="C4332" t="s">
        <v>149</v>
      </c>
      <c r="D4332" t="s">
        <v>150</v>
      </c>
      <c r="E4332" t="s">
        <v>121</v>
      </c>
      <c r="G4332" t="s">
        <v>1</v>
      </c>
      <c r="H4332" t="s">
        <v>206</v>
      </c>
      <c r="K4332" t="s">
        <v>185</v>
      </c>
      <c r="L4332" t="s">
        <v>122</v>
      </c>
      <c r="M4332" s="14">
        <v>44454</v>
      </c>
      <c r="N4332" s="14">
        <v>44454</v>
      </c>
      <c r="O4332">
        <v>-69700</v>
      </c>
      <c r="P4332">
        <v>-1659.52</v>
      </c>
      <c r="R4332">
        <v>2221506000</v>
      </c>
      <c r="S4332">
        <v>161026000</v>
      </c>
      <c r="V4332" t="s">
        <v>175</v>
      </c>
      <c r="W4332" t="s">
        <v>216</v>
      </c>
      <c r="X4332" t="s">
        <v>119</v>
      </c>
      <c r="Y4332">
        <v>9</v>
      </c>
      <c r="Z4332">
        <v>9</v>
      </c>
      <c r="AA4332">
        <v>2021</v>
      </c>
      <c r="AB4332">
        <v>1659.52</v>
      </c>
      <c r="AC4332" t="s">
        <v>18</v>
      </c>
      <c r="AD4332" t="s">
        <v>13</v>
      </c>
      <c r="AE4332">
        <v>2021</v>
      </c>
      <c r="AF4332">
        <v>2021</v>
      </c>
      <c r="AU4332"/>
    </row>
    <row r="4333" spans="1:47" x14ac:dyDescent="0.35">
      <c r="A4333" t="s">
        <v>160</v>
      </c>
      <c r="B4333" t="s">
        <v>35</v>
      </c>
      <c r="C4333" t="s">
        <v>149</v>
      </c>
      <c r="D4333" t="s">
        <v>159</v>
      </c>
      <c r="E4333" t="s">
        <v>162</v>
      </c>
      <c r="G4333" t="s">
        <v>1</v>
      </c>
      <c r="K4333" t="s">
        <v>185</v>
      </c>
      <c r="L4333" t="s">
        <v>122</v>
      </c>
      <c r="M4333" s="14">
        <v>44454</v>
      </c>
      <c r="N4333" s="14">
        <v>44454</v>
      </c>
      <c r="O4333">
        <v>1560</v>
      </c>
      <c r="P4333">
        <v>37.14</v>
      </c>
      <c r="R4333">
        <v>2110672000</v>
      </c>
      <c r="S4333">
        <v>162800000</v>
      </c>
      <c r="V4333" t="s">
        <v>160</v>
      </c>
      <c r="W4333" t="s">
        <v>204</v>
      </c>
      <c r="X4333" t="s">
        <v>161</v>
      </c>
      <c r="Y4333">
        <v>9</v>
      </c>
      <c r="Z4333">
        <v>9</v>
      </c>
      <c r="AA4333">
        <v>2021</v>
      </c>
      <c r="AB4333">
        <v>37.14</v>
      </c>
      <c r="AC4333" t="s">
        <v>18</v>
      </c>
      <c r="AD4333" t="s">
        <v>72</v>
      </c>
      <c r="AE4333">
        <v>2021</v>
      </c>
      <c r="AF4333">
        <v>2021</v>
      </c>
      <c r="AU4333"/>
    </row>
    <row r="4334" spans="1:47" x14ac:dyDescent="0.35">
      <c r="A4334" t="s">
        <v>160</v>
      </c>
      <c r="B4334" t="s">
        <v>26</v>
      </c>
      <c r="C4334" t="s">
        <v>149</v>
      </c>
      <c r="D4334" t="s">
        <v>159</v>
      </c>
      <c r="E4334" t="s">
        <v>162</v>
      </c>
      <c r="G4334" t="s">
        <v>1</v>
      </c>
      <c r="K4334" t="s">
        <v>185</v>
      </c>
      <c r="L4334" t="s">
        <v>122</v>
      </c>
      <c r="M4334" s="14">
        <v>44454</v>
      </c>
      <c r="N4334" s="14">
        <v>44454</v>
      </c>
      <c r="O4334">
        <v>6409315.9199999999</v>
      </c>
      <c r="P4334">
        <v>148971.16</v>
      </c>
      <c r="R4334">
        <v>2110672000</v>
      </c>
      <c r="S4334">
        <v>162800000</v>
      </c>
      <c r="V4334" t="s">
        <v>160</v>
      </c>
      <c r="W4334" t="s">
        <v>204</v>
      </c>
      <c r="X4334" t="s">
        <v>161</v>
      </c>
      <c r="Y4334">
        <v>9</v>
      </c>
      <c r="Z4334">
        <v>9</v>
      </c>
      <c r="AA4334">
        <v>2021</v>
      </c>
      <c r="AB4334">
        <v>148971.16</v>
      </c>
      <c r="AC4334" t="s">
        <v>18</v>
      </c>
      <c r="AD4334" t="s">
        <v>72</v>
      </c>
      <c r="AE4334">
        <v>2021</v>
      </c>
      <c r="AF4334">
        <v>2021</v>
      </c>
      <c r="AU4334"/>
    </row>
    <row r="4335" spans="1:47" x14ac:dyDescent="0.35">
      <c r="A4335" t="s">
        <v>160</v>
      </c>
      <c r="B4335" t="s">
        <v>26</v>
      </c>
      <c r="C4335" t="s">
        <v>149</v>
      </c>
      <c r="D4335" t="s">
        <v>159</v>
      </c>
      <c r="E4335" t="s">
        <v>162</v>
      </c>
      <c r="G4335" t="s">
        <v>1</v>
      </c>
      <c r="K4335" t="s">
        <v>185</v>
      </c>
      <c r="L4335" t="s">
        <v>122</v>
      </c>
      <c r="M4335" s="14">
        <v>44454</v>
      </c>
      <c r="N4335" s="14">
        <v>44454</v>
      </c>
      <c r="O4335">
        <v>1040065.74</v>
      </c>
      <c r="P4335">
        <v>24763.47</v>
      </c>
      <c r="R4335">
        <v>2110672000</v>
      </c>
      <c r="S4335">
        <v>162200000</v>
      </c>
      <c r="V4335" t="s">
        <v>160</v>
      </c>
      <c r="W4335" t="s">
        <v>229</v>
      </c>
      <c r="X4335" t="s">
        <v>161</v>
      </c>
      <c r="Y4335">
        <v>9</v>
      </c>
      <c r="Z4335">
        <v>9</v>
      </c>
      <c r="AA4335">
        <v>2021</v>
      </c>
      <c r="AB4335">
        <v>24763.47</v>
      </c>
      <c r="AC4335" t="s">
        <v>18</v>
      </c>
      <c r="AD4335" t="s">
        <v>72</v>
      </c>
      <c r="AE4335">
        <v>2021</v>
      </c>
      <c r="AF4335">
        <v>2021</v>
      </c>
      <c r="AU4335"/>
    </row>
    <row r="4336" spans="1:47" x14ac:dyDescent="0.35">
      <c r="A4336" t="s">
        <v>160</v>
      </c>
      <c r="B4336" t="s">
        <v>25</v>
      </c>
      <c r="C4336" t="s">
        <v>149</v>
      </c>
      <c r="D4336" t="s">
        <v>159</v>
      </c>
      <c r="E4336" t="s">
        <v>162</v>
      </c>
      <c r="G4336" t="s">
        <v>1</v>
      </c>
      <c r="K4336" t="s">
        <v>185</v>
      </c>
      <c r="L4336" t="s">
        <v>122</v>
      </c>
      <c r="M4336" s="14">
        <v>44454</v>
      </c>
      <c r="N4336" s="14">
        <v>44454</v>
      </c>
      <c r="O4336">
        <v>5000</v>
      </c>
      <c r="P4336">
        <v>122.61</v>
      </c>
      <c r="R4336">
        <v>2110672000</v>
      </c>
      <c r="S4336">
        <v>161600000</v>
      </c>
      <c r="V4336" t="s">
        <v>160</v>
      </c>
      <c r="W4336" t="s">
        <v>198</v>
      </c>
      <c r="X4336" t="s">
        <v>161</v>
      </c>
      <c r="Y4336">
        <v>9</v>
      </c>
      <c r="Z4336">
        <v>9</v>
      </c>
      <c r="AA4336">
        <v>2021</v>
      </c>
      <c r="AB4336">
        <v>122.61</v>
      </c>
      <c r="AC4336" t="s">
        <v>18</v>
      </c>
      <c r="AD4336" t="s">
        <v>72</v>
      </c>
      <c r="AE4336">
        <v>2021</v>
      </c>
      <c r="AF4336">
        <v>2021</v>
      </c>
      <c r="AU4336"/>
    </row>
    <row r="4337" spans="1:47" x14ac:dyDescent="0.35">
      <c r="A4337" t="s">
        <v>138</v>
      </c>
      <c r="C4337" t="s">
        <v>149</v>
      </c>
      <c r="D4337" t="s">
        <v>150</v>
      </c>
      <c r="E4337" t="s">
        <v>121</v>
      </c>
      <c r="G4337" t="s">
        <v>1</v>
      </c>
      <c r="J4337" t="s">
        <v>6</v>
      </c>
      <c r="K4337" t="s">
        <v>185</v>
      </c>
      <c r="L4337" t="s">
        <v>122</v>
      </c>
      <c r="M4337" s="14">
        <v>44454</v>
      </c>
      <c r="N4337" s="14">
        <v>44454</v>
      </c>
      <c r="O4337">
        <v>0</v>
      </c>
      <c r="P4337">
        <v>14285.71</v>
      </c>
      <c r="R4337">
        <v>2220200000</v>
      </c>
      <c r="S4337">
        <v>161002000</v>
      </c>
      <c r="V4337" t="s">
        <v>138</v>
      </c>
      <c r="W4337" t="s">
        <v>202</v>
      </c>
      <c r="X4337" t="s">
        <v>139</v>
      </c>
      <c r="Y4337">
        <v>9</v>
      </c>
      <c r="Z4337">
        <v>9</v>
      </c>
      <c r="AA4337">
        <v>2021</v>
      </c>
      <c r="AB4337">
        <v>-14285.71</v>
      </c>
      <c r="AC4337" t="s">
        <v>18</v>
      </c>
      <c r="AD4337" t="s">
        <v>72</v>
      </c>
      <c r="AE4337">
        <v>2021</v>
      </c>
      <c r="AF4337">
        <v>2021</v>
      </c>
      <c r="AU4337"/>
    </row>
    <row r="4338" spans="1:47" x14ac:dyDescent="0.35">
      <c r="A4338" t="s">
        <v>160</v>
      </c>
      <c r="B4338" t="s">
        <v>35</v>
      </c>
      <c r="C4338" t="s">
        <v>149</v>
      </c>
      <c r="D4338" t="s">
        <v>159</v>
      </c>
      <c r="E4338" t="s">
        <v>162</v>
      </c>
      <c r="G4338" t="s">
        <v>1</v>
      </c>
      <c r="K4338" t="s">
        <v>185</v>
      </c>
      <c r="L4338" t="s">
        <v>122</v>
      </c>
      <c r="M4338" s="14">
        <v>44454</v>
      </c>
      <c r="N4338" s="14">
        <v>44454</v>
      </c>
      <c r="O4338">
        <v>6500</v>
      </c>
      <c r="P4338">
        <v>19.690000000000001</v>
      </c>
      <c r="R4338">
        <v>2110672000</v>
      </c>
      <c r="S4338">
        <v>161021000</v>
      </c>
      <c r="V4338" t="s">
        <v>160</v>
      </c>
      <c r="W4338" t="s">
        <v>215</v>
      </c>
      <c r="X4338" t="s">
        <v>161</v>
      </c>
      <c r="Y4338">
        <v>9</v>
      </c>
      <c r="Z4338">
        <v>9</v>
      </c>
      <c r="AA4338">
        <v>2021</v>
      </c>
      <c r="AB4338">
        <v>19.690000000000001</v>
      </c>
      <c r="AC4338" t="s">
        <v>18</v>
      </c>
      <c r="AD4338" t="s">
        <v>72</v>
      </c>
      <c r="AE4338">
        <v>2021</v>
      </c>
      <c r="AF4338">
        <v>2021</v>
      </c>
      <c r="AU4338"/>
    </row>
    <row r="4339" spans="1:47" x14ac:dyDescent="0.35">
      <c r="A4339" t="s">
        <v>138</v>
      </c>
      <c r="C4339" t="s">
        <v>149</v>
      </c>
      <c r="D4339" t="s">
        <v>150</v>
      </c>
      <c r="E4339" t="s">
        <v>121</v>
      </c>
      <c r="G4339" t="s">
        <v>1</v>
      </c>
      <c r="J4339" t="s">
        <v>6</v>
      </c>
      <c r="K4339" t="s">
        <v>185</v>
      </c>
      <c r="L4339" t="s">
        <v>122</v>
      </c>
      <c r="M4339" s="14">
        <v>44454</v>
      </c>
      <c r="N4339" s="14">
        <v>44454</v>
      </c>
      <c r="O4339">
        <v>0</v>
      </c>
      <c r="P4339">
        <v>23809.52</v>
      </c>
      <c r="R4339">
        <v>2220200000</v>
      </c>
      <c r="S4339">
        <v>161002000</v>
      </c>
      <c r="V4339" t="s">
        <v>138</v>
      </c>
      <c r="W4339" t="s">
        <v>202</v>
      </c>
      <c r="X4339" t="s">
        <v>139</v>
      </c>
      <c r="Y4339">
        <v>9</v>
      </c>
      <c r="Z4339">
        <v>9</v>
      </c>
      <c r="AA4339">
        <v>2021</v>
      </c>
      <c r="AB4339">
        <v>-23809.52</v>
      </c>
      <c r="AC4339" t="s">
        <v>18</v>
      </c>
      <c r="AD4339" t="s">
        <v>72</v>
      </c>
      <c r="AE4339">
        <v>2021</v>
      </c>
      <c r="AF4339">
        <v>2021</v>
      </c>
      <c r="AU4339"/>
    </row>
    <row r="4340" spans="1:47" x14ac:dyDescent="0.35">
      <c r="A4340" t="s">
        <v>138</v>
      </c>
      <c r="B4340" t="s">
        <v>41</v>
      </c>
      <c r="C4340" t="s">
        <v>149</v>
      </c>
      <c r="D4340" t="s">
        <v>150</v>
      </c>
      <c r="E4340" t="s">
        <v>121</v>
      </c>
      <c r="G4340" t="s">
        <v>1</v>
      </c>
      <c r="H4340" t="s">
        <v>206</v>
      </c>
      <c r="K4340" t="s">
        <v>185</v>
      </c>
      <c r="L4340" t="s">
        <v>122</v>
      </c>
      <c r="M4340" s="14">
        <v>44454</v>
      </c>
      <c r="N4340" s="14">
        <v>44454</v>
      </c>
      <c r="O4340">
        <v>-10350000</v>
      </c>
      <c r="P4340">
        <v>-243122.75</v>
      </c>
      <c r="R4340">
        <v>2220200000</v>
      </c>
      <c r="S4340">
        <v>161001000</v>
      </c>
      <c r="V4340" t="s">
        <v>138</v>
      </c>
      <c r="W4340" t="s">
        <v>195</v>
      </c>
      <c r="X4340" t="s">
        <v>139</v>
      </c>
      <c r="Y4340">
        <v>9</v>
      </c>
      <c r="Z4340">
        <v>9</v>
      </c>
      <c r="AA4340">
        <v>2021</v>
      </c>
      <c r="AB4340">
        <v>243122.75</v>
      </c>
      <c r="AC4340" t="s">
        <v>18</v>
      </c>
      <c r="AD4340" t="s">
        <v>13</v>
      </c>
      <c r="AE4340">
        <v>2021</v>
      </c>
      <c r="AF4340">
        <v>2021</v>
      </c>
      <c r="AU4340"/>
    </row>
    <row r="4341" spans="1:47" x14ac:dyDescent="0.35">
      <c r="A4341" t="s">
        <v>138</v>
      </c>
      <c r="B4341" t="s">
        <v>46</v>
      </c>
      <c r="C4341" t="s">
        <v>149</v>
      </c>
      <c r="D4341" t="s">
        <v>150</v>
      </c>
      <c r="E4341" t="s">
        <v>121</v>
      </c>
      <c r="G4341" t="s">
        <v>1</v>
      </c>
      <c r="H4341" t="s">
        <v>206</v>
      </c>
      <c r="K4341" t="s">
        <v>185</v>
      </c>
      <c r="L4341" t="s">
        <v>122</v>
      </c>
      <c r="M4341" s="14">
        <v>44454</v>
      </c>
      <c r="N4341" s="14">
        <v>44454</v>
      </c>
      <c r="O4341">
        <v>-700000</v>
      </c>
      <c r="P4341">
        <v>-16663.46</v>
      </c>
      <c r="R4341">
        <v>2220200000</v>
      </c>
      <c r="S4341">
        <v>161001000</v>
      </c>
      <c r="V4341" t="s">
        <v>138</v>
      </c>
      <c r="W4341" t="s">
        <v>195</v>
      </c>
      <c r="X4341" t="s">
        <v>139</v>
      </c>
      <c r="Y4341">
        <v>9</v>
      </c>
      <c r="Z4341">
        <v>9</v>
      </c>
      <c r="AA4341">
        <v>2021</v>
      </c>
      <c r="AB4341">
        <v>16663.46</v>
      </c>
      <c r="AC4341" t="s">
        <v>18</v>
      </c>
      <c r="AD4341" t="s">
        <v>13</v>
      </c>
      <c r="AE4341">
        <v>2021</v>
      </c>
      <c r="AF4341">
        <v>2021</v>
      </c>
      <c r="AU4341"/>
    </row>
    <row r="4342" spans="1:47" x14ac:dyDescent="0.35">
      <c r="A4342" t="s">
        <v>138</v>
      </c>
      <c r="C4342" t="s">
        <v>149</v>
      </c>
      <c r="D4342" t="s">
        <v>150</v>
      </c>
      <c r="E4342" t="s">
        <v>121</v>
      </c>
      <c r="K4342" t="s">
        <v>185</v>
      </c>
      <c r="L4342" t="s">
        <v>122</v>
      </c>
      <c r="M4342" s="14">
        <v>44454</v>
      </c>
      <c r="N4342" s="14">
        <v>44454</v>
      </c>
      <c r="O4342">
        <v>0</v>
      </c>
      <c r="P4342">
        <v>38095.24</v>
      </c>
      <c r="R4342">
        <v>2220200000</v>
      </c>
      <c r="S4342">
        <v>161002000</v>
      </c>
      <c r="V4342" t="s">
        <v>138</v>
      </c>
      <c r="W4342" t="s">
        <v>202</v>
      </c>
      <c r="X4342" t="s">
        <v>139</v>
      </c>
      <c r="Y4342">
        <v>9</v>
      </c>
      <c r="Z4342">
        <v>9</v>
      </c>
      <c r="AA4342">
        <v>2021</v>
      </c>
      <c r="AB4342">
        <v>-38095.24</v>
      </c>
      <c r="AC4342" t="s">
        <v>18</v>
      </c>
      <c r="AD4342" t="s">
        <v>72</v>
      </c>
      <c r="AE4342">
        <v>2021</v>
      </c>
      <c r="AF4342">
        <v>2021</v>
      </c>
      <c r="AU4342"/>
    </row>
    <row r="4343" spans="1:47" x14ac:dyDescent="0.35">
      <c r="A4343" t="s">
        <v>160</v>
      </c>
      <c r="B4343" t="s">
        <v>26</v>
      </c>
      <c r="C4343" t="s">
        <v>149</v>
      </c>
      <c r="D4343" t="s">
        <v>159</v>
      </c>
      <c r="E4343" t="s">
        <v>162</v>
      </c>
      <c r="G4343" t="s">
        <v>1</v>
      </c>
      <c r="K4343" t="s">
        <v>185</v>
      </c>
      <c r="L4343" t="s">
        <v>122</v>
      </c>
      <c r="M4343" s="14">
        <v>44454</v>
      </c>
      <c r="N4343" s="14">
        <v>44454</v>
      </c>
      <c r="O4343">
        <v>0</v>
      </c>
      <c r="P4343">
        <v>855.49</v>
      </c>
      <c r="R4343">
        <v>2110672000</v>
      </c>
      <c r="S4343">
        <v>162000000</v>
      </c>
      <c r="V4343" t="s">
        <v>160</v>
      </c>
      <c r="W4343" t="s">
        <v>205</v>
      </c>
      <c r="X4343" t="s">
        <v>161</v>
      </c>
      <c r="Y4343">
        <v>9</v>
      </c>
      <c r="Z4343">
        <v>9</v>
      </c>
      <c r="AA4343">
        <v>2021</v>
      </c>
      <c r="AB4343">
        <v>855.49</v>
      </c>
      <c r="AC4343" t="s">
        <v>18</v>
      </c>
      <c r="AD4343" t="s">
        <v>72</v>
      </c>
      <c r="AE4343">
        <v>2021</v>
      </c>
      <c r="AF4343">
        <v>2021</v>
      </c>
      <c r="AU4343"/>
    </row>
    <row r="4344" spans="1:47" x14ac:dyDescent="0.35">
      <c r="A4344" t="s">
        <v>193</v>
      </c>
      <c r="B4344" t="s">
        <v>29</v>
      </c>
      <c r="C4344" t="s">
        <v>149</v>
      </c>
      <c r="D4344" t="s">
        <v>159</v>
      </c>
      <c r="E4344" t="s">
        <v>162</v>
      </c>
      <c r="G4344" t="s">
        <v>1</v>
      </c>
      <c r="K4344" t="s">
        <v>185</v>
      </c>
      <c r="L4344" t="s">
        <v>122</v>
      </c>
      <c r="M4344" s="14">
        <v>44454</v>
      </c>
      <c r="N4344" s="14">
        <v>44454</v>
      </c>
      <c r="O4344">
        <v>0</v>
      </c>
      <c r="P4344">
        <v>35.71</v>
      </c>
      <c r="R4344">
        <v>2110700000</v>
      </c>
      <c r="S4344">
        <v>162600000</v>
      </c>
      <c r="V4344" t="s">
        <v>193</v>
      </c>
      <c r="W4344" t="s">
        <v>196</v>
      </c>
      <c r="X4344" t="s">
        <v>161</v>
      </c>
      <c r="Y4344">
        <v>9</v>
      </c>
      <c r="Z4344">
        <v>9</v>
      </c>
      <c r="AA4344">
        <v>2021</v>
      </c>
      <c r="AB4344">
        <v>35.71</v>
      </c>
      <c r="AC4344" t="s">
        <v>18</v>
      </c>
      <c r="AD4344" t="s">
        <v>72</v>
      </c>
      <c r="AE4344">
        <v>2021</v>
      </c>
      <c r="AF4344">
        <v>2021</v>
      </c>
      <c r="AU4344"/>
    </row>
    <row r="4345" spans="1:47" x14ac:dyDescent="0.35">
      <c r="A4345" t="s">
        <v>193</v>
      </c>
      <c r="B4345" t="s">
        <v>29</v>
      </c>
      <c r="C4345" t="s">
        <v>149</v>
      </c>
      <c r="D4345" t="s">
        <v>159</v>
      </c>
      <c r="E4345" t="s">
        <v>162</v>
      </c>
      <c r="G4345" t="s">
        <v>1</v>
      </c>
      <c r="K4345" t="s">
        <v>185</v>
      </c>
      <c r="L4345" t="s">
        <v>122</v>
      </c>
      <c r="M4345" s="14">
        <v>44454</v>
      </c>
      <c r="N4345" s="14">
        <v>44454</v>
      </c>
      <c r="O4345">
        <v>0</v>
      </c>
      <c r="P4345">
        <v>59.52</v>
      </c>
      <c r="R4345">
        <v>2110700000</v>
      </c>
      <c r="S4345">
        <v>161700000</v>
      </c>
      <c r="V4345" t="s">
        <v>193</v>
      </c>
      <c r="W4345" t="s">
        <v>210</v>
      </c>
      <c r="X4345" t="s">
        <v>161</v>
      </c>
      <c r="Y4345">
        <v>9</v>
      </c>
      <c r="Z4345">
        <v>9</v>
      </c>
      <c r="AA4345">
        <v>2021</v>
      </c>
      <c r="AB4345">
        <v>59.52</v>
      </c>
      <c r="AC4345" t="s">
        <v>18</v>
      </c>
      <c r="AD4345" t="s">
        <v>72</v>
      </c>
      <c r="AE4345">
        <v>2021</v>
      </c>
      <c r="AF4345">
        <v>2021</v>
      </c>
      <c r="AU4345"/>
    </row>
    <row r="4346" spans="1:47" x14ac:dyDescent="0.35">
      <c r="A4346" t="s">
        <v>138</v>
      </c>
      <c r="B4346" t="s">
        <v>36</v>
      </c>
      <c r="C4346" t="s">
        <v>149</v>
      </c>
      <c r="D4346" t="s">
        <v>150</v>
      </c>
      <c r="E4346" t="s">
        <v>121</v>
      </c>
      <c r="G4346" t="s">
        <v>1</v>
      </c>
      <c r="H4346" t="s">
        <v>206</v>
      </c>
      <c r="K4346" t="s">
        <v>185</v>
      </c>
      <c r="L4346" t="s">
        <v>122</v>
      </c>
      <c r="M4346" s="14">
        <v>44454</v>
      </c>
      <c r="N4346" s="14">
        <v>44454</v>
      </c>
      <c r="O4346">
        <v>-1210.8</v>
      </c>
      <c r="P4346">
        <v>-28.83</v>
      </c>
      <c r="R4346">
        <v>2220200000</v>
      </c>
      <c r="S4346">
        <v>161003000</v>
      </c>
      <c r="V4346" t="s">
        <v>138</v>
      </c>
      <c r="W4346" t="s">
        <v>232</v>
      </c>
      <c r="X4346" t="s">
        <v>139</v>
      </c>
      <c r="Y4346">
        <v>9</v>
      </c>
      <c r="Z4346">
        <v>9</v>
      </c>
      <c r="AA4346">
        <v>2021</v>
      </c>
      <c r="AB4346">
        <v>28.83</v>
      </c>
      <c r="AC4346" t="s">
        <v>18</v>
      </c>
      <c r="AD4346" t="s">
        <v>13</v>
      </c>
      <c r="AE4346">
        <v>2021</v>
      </c>
      <c r="AF4346">
        <v>2021</v>
      </c>
      <c r="AU4346"/>
    </row>
    <row r="4347" spans="1:47" x14ac:dyDescent="0.35">
      <c r="A4347" t="s">
        <v>193</v>
      </c>
      <c r="B4347" t="s">
        <v>29</v>
      </c>
      <c r="C4347" t="s">
        <v>149</v>
      </c>
      <c r="D4347" t="s">
        <v>159</v>
      </c>
      <c r="E4347" t="s">
        <v>162</v>
      </c>
      <c r="G4347" t="s">
        <v>1</v>
      </c>
      <c r="K4347" t="s">
        <v>185</v>
      </c>
      <c r="L4347" t="s">
        <v>122</v>
      </c>
      <c r="M4347" s="14">
        <v>44454</v>
      </c>
      <c r="N4347" s="14">
        <v>44454</v>
      </c>
      <c r="O4347">
        <v>0</v>
      </c>
      <c r="P4347">
        <v>178.57</v>
      </c>
      <c r="R4347">
        <v>2110700000</v>
      </c>
      <c r="S4347">
        <v>161900000</v>
      </c>
      <c r="V4347" t="s">
        <v>193</v>
      </c>
      <c r="W4347" t="s">
        <v>199</v>
      </c>
      <c r="X4347" t="s">
        <v>161</v>
      </c>
      <c r="Y4347">
        <v>9</v>
      </c>
      <c r="Z4347">
        <v>9</v>
      </c>
      <c r="AA4347">
        <v>2021</v>
      </c>
      <c r="AB4347">
        <v>178.57</v>
      </c>
      <c r="AC4347" t="s">
        <v>18</v>
      </c>
      <c r="AD4347" t="s">
        <v>72</v>
      </c>
      <c r="AE4347">
        <v>2021</v>
      </c>
      <c r="AF4347">
        <v>2021</v>
      </c>
      <c r="AU4347"/>
    </row>
    <row r="4348" spans="1:47" x14ac:dyDescent="0.35">
      <c r="A4348" t="s">
        <v>160</v>
      </c>
      <c r="B4348" t="s">
        <v>38</v>
      </c>
      <c r="C4348" t="s">
        <v>149</v>
      </c>
      <c r="D4348" t="s">
        <v>159</v>
      </c>
      <c r="E4348" t="s">
        <v>162</v>
      </c>
      <c r="G4348" t="s">
        <v>1</v>
      </c>
      <c r="K4348" t="s">
        <v>185</v>
      </c>
      <c r="L4348" t="s">
        <v>122</v>
      </c>
      <c r="M4348" s="14">
        <v>44454</v>
      </c>
      <c r="N4348" s="14">
        <v>44454</v>
      </c>
      <c r="O4348">
        <v>0</v>
      </c>
      <c r="P4348">
        <v>3631.96</v>
      </c>
      <c r="R4348">
        <v>2110672000</v>
      </c>
      <c r="S4348">
        <v>161016000</v>
      </c>
      <c r="V4348" t="s">
        <v>160</v>
      </c>
      <c r="W4348" t="s">
        <v>201</v>
      </c>
      <c r="X4348" t="s">
        <v>161</v>
      </c>
      <c r="Y4348">
        <v>9</v>
      </c>
      <c r="Z4348">
        <v>9</v>
      </c>
      <c r="AA4348">
        <v>2021</v>
      </c>
      <c r="AB4348">
        <v>3631.96</v>
      </c>
      <c r="AC4348" t="s">
        <v>18</v>
      </c>
      <c r="AD4348" t="s">
        <v>72</v>
      </c>
      <c r="AE4348">
        <v>2021</v>
      </c>
      <c r="AF4348">
        <v>2021</v>
      </c>
      <c r="AU4348"/>
    </row>
    <row r="4349" spans="1:47" x14ac:dyDescent="0.35">
      <c r="A4349" t="s">
        <v>160</v>
      </c>
      <c r="B4349" t="s">
        <v>25</v>
      </c>
      <c r="C4349" t="s">
        <v>149</v>
      </c>
      <c r="D4349" t="s">
        <v>159</v>
      </c>
      <c r="E4349" t="s">
        <v>162</v>
      </c>
      <c r="G4349" t="s">
        <v>1</v>
      </c>
      <c r="K4349" t="s">
        <v>185</v>
      </c>
      <c r="L4349" t="s">
        <v>122</v>
      </c>
      <c r="M4349" s="14">
        <v>44454</v>
      </c>
      <c r="N4349" s="14">
        <v>44454</v>
      </c>
      <c r="O4349">
        <v>6500</v>
      </c>
      <c r="P4349">
        <v>252.98</v>
      </c>
      <c r="R4349">
        <v>2110672000</v>
      </c>
      <c r="S4349">
        <v>161300000</v>
      </c>
      <c r="V4349" t="s">
        <v>160</v>
      </c>
      <c r="W4349" t="s">
        <v>192</v>
      </c>
      <c r="X4349" t="s">
        <v>161</v>
      </c>
      <c r="Y4349">
        <v>9</v>
      </c>
      <c r="Z4349">
        <v>9</v>
      </c>
      <c r="AA4349">
        <v>2021</v>
      </c>
      <c r="AB4349">
        <v>252.98</v>
      </c>
      <c r="AC4349" t="s">
        <v>18</v>
      </c>
      <c r="AD4349" t="s">
        <v>72</v>
      </c>
      <c r="AE4349">
        <v>2021</v>
      </c>
      <c r="AF4349">
        <v>2021</v>
      </c>
      <c r="AU4349"/>
    </row>
    <row r="4350" spans="1:47" x14ac:dyDescent="0.35">
      <c r="A4350" t="s">
        <v>160</v>
      </c>
      <c r="B4350" t="s">
        <v>26</v>
      </c>
      <c r="C4350" t="s">
        <v>149</v>
      </c>
      <c r="D4350" t="s">
        <v>159</v>
      </c>
      <c r="E4350" t="s">
        <v>162</v>
      </c>
      <c r="G4350" t="s">
        <v>1</v>
      </c>
      <c r="K4350" t="s">
        <v>185</v>
      </c>
      <c r="L4350" t="s">
        <v>122</v>
      </c>
      <c r="M4350" s="14">
        <v>44454</v>
      </c>
      <c r="N4350" s="14">
        <v>44454</v>
      </c>
      <c r="O4350">
        <v>0</v>
      </c>
      <c r="P4350">
        <v>3282.43</v>
      </c>
      <c r="R4350">
        <v>2110672000</v>
      </c>
      <c r="S4350">
        <v>161016000</v>
      </c>
      <c r="V4350" t="s">
        <v>160</v>
      </c>
      <c r="W4350" t="s">
        <v>201</v>
      </c>
      <c r="X4350" t="s">
        <v>161</v>
      </c>
      <c r="Y4350">
        <v>9</v>
      </c>
      <c r="Z4350">
        <v>9</v>
      </c>
      <c r="AA4350">
        <v>2021</v>
      </c>
      <c r="AB4350">
        <v>3282.43</v>
      </c>
      <c r="AC4350" t="s">
        <v>18</v>
      </c>
      <c r="AD4350" t="s">
        <v>72</v>
      </c>
      <c r="AE4350">
        <v>2021</v>
      </c>
      <c r="AF4350">
        <v>2021</v>
      </c>
      <c r="AU4350"/>
    </row>
    <row r="4351" spans="1:47" x14ac:dyDescent="0.35">
      <c r="A4351" t="s">
        <v>148</v>
      </c>
      <c r="C4351" t="s">
        <v>149</v>
      </c>
      <c r="D4351" t="s">
        <v>150</v>
      </c>
      <c r="E4351" t="s">
        <v>162</v>
      </c>
      <c r="K4351" t="s">
        <v>185</v>
      </c>
      <c r="L4351" t="s">
        <v>122</v>
      </c>
      <c r="M4351" s="14">
        <v>44454</v>
      </c>
      <c r="N4351" s="14">
        <v>44454</v>
      </c>
      <c r="P4351">
        <v>219642.63</v>
      </c>
      <c r="X4351" t="s">
        <v>152</v>
      </c>
      <c r="Y4351">
        <v>9</v>
      </c>
      <c r="Z4351">
        <v>9</v>
      </c>
      <c r="AA4351">
        <v>2021</v>
      </c>
      <c r="AB4351">
        <v>0</v>
      </c>
      <c r="AC4351" t="s">
        <v>8</v>
      </c>
      <c r="AD4351" t="s">
        <v>8</v>
      </c>
      <c r="AE4351">
        <v>2021</v>
      </c>
      <c r="AF4351">
        <v>2021</v>
      </c>
      <c r="AU4351"/>
    </row>
    <row r="4352" spans="1:47" x14ac:dyDescent="0.35">
      <c r="A4352" t="s">
        <v>148</v>
      </c>
      <c r="C4352" t="s">
        <v>149</v>
      </c>
      <c r="D4352" t="s">
        <v>150</v>
      </c>
      <c r="E4352" t="s">
        <v>162</v>
      </c>
      <c r="K4352" t="s">
        <v>185</v>
      </c>
      <c r="L4352" t="s">
        <v>122</v>
      </c>
      <c r="M4352" s="14">
        <v>44454</v>
      </c>
      <c r="N4352" s="14">
        <v>44454</v>
      </c>
      <c r="P4352">
        <v>2111.9</v>
      </c>
      <c r="X4352" t="s">
        <v>152</v>
      </c>
      <c r="Y4352">
        <v>9</v>
      </c>
      <c r="Z4352">
        <v>9</v>
      </c>
      <c r="AA4352">
        <v>2021</v>
      </c>
      <c r="AB4352">
        <v>0</v>
      </c>
      <c r="AC4352" t="s">
        <v>8</v>
      </c>
      <c r="AD4352" t="s">
        <v>8</v>
      </c>
      <c r="AE4352">
        <v>2021</v>
      </c>
      <c r="AF4352">
        <v>2021</v>
      </c>
      <c r="AU4352"/>
    </row>
    <row r="4353" spans="1:47" x14ac:dyDescent="0.35">
      <c r="A4353" t="s">
        <v>148</v>
      </c>
      <c r="C4353" t="s">
        <v>149</v>
      </c>
      <c r="D4353" t="s">
        <v>159</v>
      </c>
      <c r="E4353" t="s">
        <v>121</v>
      </c>
      <c r="J4353" t="s">
        <v>5</v>
      </c>
      <c r="K4353" t="s">
        <v>185</v>
      </c>
      <c r="L4353" t="s">
        <v>122</v>
      </c>
      <c r="M4353" s="14">
        <v>44445</v>
      </c>
      <c r="N4353" s="14">
        <v>44454</v>
      </c>
      <c r="P4353">
        <v>219642.63</v>
      </c>
      <c r="X4353" t="s">
        <v>152</v>
      </c>
      <c r="Y4353">
        <v>9</v>
      </c>
      <c r="Z4353">
        <v>9</v>
      </c>
      <c r="AA4353">
        <v>2021</v>
      </c>
      <c r="AB4353">
        <v>0</v>
      </c>
      <c r="AC4353" t="s">
        <v>8</v>
      </c>
      <c r="AD4353" t="s">
        <v>8</v>
      </c>
      <c r="AE4353">
        <v>2021</v>
      </c>
      <c r="AF4353">
        <v>2021</v>
      </c>
      <c r="AU4353"/>
    </row>
    <row r="4354" spans="1:47" x14ac:dyDescent="0.35">
      <c r="A4354" t="s">
        <v>148</v>
      </c>
      <c r="C4354" t="s">
        <v>149</v>
      </c>
      <c r="D4354" t="s">
        <v>150</v>
      </c>
      <c r="E4354" t="s">
        <v>121</v>
      </c>
      <c r="J4354" t="s">
        <v>5</v>
      </c>
      <c r="K4354" t="s">
        <v>185</v>
      </c>
      <c r="L4354" t="s">
        <v>122</v>
      </c>
      <c r="M4354" s="14">
        <v>44440</v>
      </c>
      <c r="N4354" s="14">
        <v>44454</v>
      </c>
      <c r="P4354">
        <v>2111.9</v>
      </c>
      <c r="X4354" t="s">
        <v>152</v>
      </c>
      <c r="Y4354">
        <v>9</v>
      </c>
      <c r="Z4354">
        <v>9</v>
      </c>
      <c r="AA4354">
        <v>2021</v>
      </c>
      <c r="AB4354">
        <v>0</v>
      </c>
      <c r="AC4354" t="s">
        <v>8</v>
      </c>
      <c r="AD4354" t="s">
        <v>8</v>
      </c>
      <c r="AE4354">
        <v>2021</v>
      </c>
      <c r="AF4354">
        <v>2021</v>
      </c>
      <c r="AU4354"/>
    </row>
    <row r="4355" spans="1:47" x14ac:dyDescent="0.35">
      <c r="A4355" t="s">
        <v>160</v>
      </c>
      <c r="B4355" t="s">
        <v>35</v>
      </c>
      <c r="C4355" t="s">
        <v>149</v>
      </c>
      <c r="D4355" t="s">
        <v>159</v>
      </c>
      <c r="E4355" t="s">
        <v>162</v>
      </c>
      <c r="G4355" t="s">
        <v>1</v>
      </c>
      <c r="K4355" t="s">
        <v>185</v>
      </c>
      <c r="L4355" t="s">
        <v>122</v>
      </c>
      <c r="M4355" s="14">
        <v>44454</v>
      </c>
      <c r="N4355" s="14">
        <v>44454</v>
      </c>
      <c r="O4355">
        <v>182678.34</v>
      </c>
      <c r="P4355">
        <v>3545.52</v>
      </c>
      <c r="R4355">
        <v>2110672000</v>
      </c>
      <c r="S4355">
        <v>161020000</v>
      </c>
      <c r="V4355" t="s">
        <v>160</v>
      </c>
      <c r="W4355" t="s">
        <v>194</v>
      </c>
      <c r="X4355" t="s">
        <v>161</v>
      </c>
      <c r="Y4355">
        <v>9</v>
      </c>
      <c r="Z4355">
        <v>9</v>
      </c>
      <c r="AA4355">
        <v>2021</v>
      </c>
      <c r="AB4355">
        <v>3545.52</v>
      </c>
      <c r="AC4355" t="s">
        <v>18</v>
      </c>
      <c r="AD4355" t="s">
        <v>72</v>
      </c>
      <c r="AE4355">
        <v>2021</v>
      </c>
      <c r="AF4355">
        <v>2021</v>
      </c>
      <c r="AU4355"/>
    </row>
    <row r="4356" spans="1:47" x14ac:dyDescent="0.35">
      <c r="A4356" t="s">
        <v>160</v>
      </c>
      <c r="B4356" t="s">
        <v>35</v>
      </c>
      <c r="C4356" t="s">
        <v>149</v>
      </c>
      <c r="D4356" t="s">
        <v>159</v>
      </c>
      <c r="E4356" t="s">
        <v>162</v>
      </c>
      <c r="G4356" t="s">
        <v>1</v>
      </c>
      <c r="K4356" t="s">
        <v>185</v>
      </c>
      <c r="L4356" t="s">
        <v>122</v>
      </c>
      <c r="M4356" s="14">
        <v>44454</v>
      </c>
      <c r="N4356" s="14">
        <v>44454</v>
      </c>
      <c r="O4356">
        <v>161239.07</v>
      </c>
      <c r="P4356">
        <v>3839.03</v>
      </c>
      <c r="R4356">
        <v>2110672000</v>
      </c>
      <c r="S4356">
        <v>161020000</v>
      </c>
      <c r="V4356" t="s">
        <v>160</v>
      </c>
      <c r="W4356" t="s">
        <v>194</v>
      </c>
      <c r="X4356" t="s">
        <v>161</v>
      </c>
      <c r="Y4356">
        <v>9</v>
      </c>
      <c r="Z4356">
        <v>9</v>
      </c>
      <c r="AA4356">
        <v>2021</v>
      </c>
      <c r="AB4356">
        <v>3839.03</v>
      </c>
      <c r="AC4356" t="s">
        <v>18</v>
      </c>
      <c r="AD4356" t="s">
        <v>72</v>
      </c>
      <c r="AE4356">
        <v>2021</v>
      </c>
      <c r="AF4356">
        <v>2021</v>
      </c>
      <c r="AU4356"/>
    </row>
    <row r="4357" spans="1:47" x14ac:dyDescent="0.35">
      <c r="A4357" t="s">
        <v>176</v>
      </c>
      <c r="B4357" t="s">
        <v>27</v>
      </c>
      <c r="C4357" t="s">
        <v>149</v>
      </c>
      <c r="D4357" t="s">
        <v>150</v>
      </c>
      <c r="E4357" t="s">
        <v>121</v>
      </c>
      <c r="G4357" t="s">
        <v>1</v>
      </c>
      <c r="H4357" t="s">
        <v>206</v>
      </c>
      <c r="K4357" t="s">
        <v>185</v>
      </c>
      <c r="L4357" t="s">
        <v>122</v>
      </c>
      <c r="M4357" s="14">
        <v>44454</v>
      </c>
      <c r="N4357" s="14">
        <v>44454</v>
      </c>
      <c r="O4357">
        <v>-6030</v>
      </c>
      <c r="P4357">
        <v>-143.57</v>
      </c>
      <c r="R4357">
        <v>2221517010</v>
      </c>
      <c r="S4357">
        <v>161300000</v>
      </c>
      <c r="V4357" t="s">
        <v>176</v>
      </c>
      <c r="W4357" t="s">
        <v>192</v>
      </c>
      <c r="X4357" t="s">
        <v>119</v>
      </c>
      <c r="Y4357">
        <v>9</v>
      </c>
      <c r="Z4357">
        <v>9</v>
      </c>
      <c r="AA4357">
        <v>2021</v>
      </c>
      <c r="AB4357">
        <v>143.57</v>
      </c>
      <c r="AC4357" t="s">
        <v>18</v>
      </c>
      <c r="AD4357" t="s">
        <v>13</v>
      </c>
      <c r="AE4357">
        <v>2021</v>
      </c>
      <c r="AF4357">
        <v>2021</v>
      </c>
      <c r="AU4357"/>
    </row>
    <row r="4358" spans="1:47" x14ac:dyDescent="0.35">
      <c r="A4358" t="s">
        <v>160</v>
      </c>
      <c r="B4358" t="s">
        <v>25</v>
      </c>
      <c r="C4358" t="s">
        <v>149</v>
      </c>
      <c r="D4358" t="s">
        <v>159</v>
      </c>
      <c r="E4358" t="s">
        <v>162</v>
      </c>
      <c r="G4358" t="s">
        <v>1</v>
      </c>
      <c r="K4358" t="s">
        <v>185</v>
      </c>
      <c r="L4358" t="s">
        <v>122</v>
      </c>
      <c r="M4358" s="14">
        <v>44455</v>
      </c>
      <c r="N4358" s="14">
        <v>44455</v>
      </c>
      <c r="O4358">
        <v>5000</v>
      </c>
      <c r="P4358">
        <v>124.79</v>
      </c>
      <c r="R4358">
        <v>2110672000</v>
      </c>
      <c r="S4358">
        <v>161600000</v>
      </c>
      <c r="V4358" t="s">
        <v>160</v>
      </c>
      <c r="W4358" t="s">
        <v>198</v>
      </c>
      <c r="X4358" t="s">
        <v>161</v>
      </c>
      <c r="Y4358">
        <v>9</v>
      </c>
      <c r="Z4358">
        <v>9</v>
      </c>
      <c r="AA4358">
        <v>2021</v>
      </c>
      <c r="AB4358">
        <v>124.79</v>
      </c>
      <c r="AC4358" t="s">
        <v>18</v>
      </c>
      <c r="AD4358" t="s">
        <v>72</v>
      </c>
      <c r="AE4358">
        <v>2021</v>
      </c>
      <c r="AF4358">
        <v>2021</v>
      </c>
      <c r="AU4358"/>
    </row>
    <row r="4359" spans="1:47" x14ac:dyDescent="0.35">
      <c r="A4359" t="s">
        <v>193</v>
      </c>
      <c r="B4359" t="s">
        <v>29</v>
      </c>
      <c r="C4359" t="s">
        <v>149</v>
      </c>
      <c r="D4359" t="s">
        <v>159</v>
      </c>
      <c r="E4359" t="s">
        <v>162</v>
      </c>
      <c r="G4359" t="s">
        <v>1</v>
      </c>
      <c r="K4359" t="s">
        <v>185</v>
      </c>
      <c r="L4359" t="s">
        <v>122</v>
      </c>
      <c r="M4359" s="14">
        <v>44455</v>
      </c>
      <c r="N4359" s="14">
        <v>44455</v>
      </c>
      <c r="O4359">
        <v>0</v>
      </c>
      <c r="P4359">
        <v>190.48</v>
      </c>
      <c r="R4359">
        <v>2110700000</v>
      </c>
      <c r="S4359">
        <v>162100000</v>
      </c>
      <c r="V4359" t="s">
        <v>193</v>
      </c>
      <c r="W4359" t="s">
        <v>214</v>
      </c>
      <c r="X4359" t="s">
        <v>161</v>
      </c>
      <c r="Y4359">
        <v>9</v>
      </c>
      <c r="Z4359">
        <v>9</v>
      </c>
      <c r="AA4359">
        <v>2021</v>
      </c>
      <c r="AB4359">
        <v>190.48</v>
      </c>
      <c r="AC4359" t="s">
        <v>18</v>
      </c>
      <c r="AD4359" t="s">
        <v>72</v>
      </c>
      <c r="AE4359">
        <v>2021</v>
      </c>
      <c r="AF4359">
        <v>2021</v>
      </c>
      <c r="AU4359"/>
    </row>
    <row r="4360" spans="1:47" x14ac:dyDescent="0.35">
      <c r="A4360" t="s">
        <v>193</v>
      </c>
      <c r="B4360" t="s">
        <v>29</v>
      </c>
      <c r="C4360" t="s">
        <v>149</v>
      </c>
      <c r="D4360" t="s">
        <v>159</v>
      </c>
      <c r="E4360" t="s">
        <v>162</v>
      </c>
      <c r="G4360" t="s">
        <v>1</v>
      </c>
      <c r="K4360" t="s">
        <v>185</v>
      </c>
      <c r="L4360" t="s">
        <v>122</v>
      </c>
      <c r="M4360" s="14">
        <v>44455</v>
      </c>
      <c r="N4360" s="14">
        <v>44455</v>
      </c>
      <c r="O4360">
        <v>0</v>
      </c>
      <c r="P4360">
        <v>1352.38</v>
      </c>
      <c r="R4360">
        <v>2110700000</v>
      </c>
      <c r="S4360">
        <v>162800000</v>
      </c>
      <c r="V4360" t="s">
        <v>193</v>
      </c>
      <c r="W4360" t="s">
        <v>204</v>
      </c>
      <c r="X4360" t="s">
        <v>161</v>
      </c>
      <c r="Y4360">
        <v>9</v>
      </c>
      <c r="Z4360">
        <v>9</v>
      </c>
      <c r="AA4360">
        <v>2021</v>
      </c>
      <c r="AB4360">
        <v>1352.38</v>
      </c>
      <c r="AC4360" t="s">
        <v>18</v>
      </c>
      <c r="AD4360" t="s">
        <v>72</v>
      </c>
      <c r="AE4360">
        <v>2021</v>
      </c>
      <c r="AF4360">
        <v>2021</v>
      </c>
      <c r="AU4360"/>
    </row>
    <row r="4361" spans="1:47" x14ac:dyDescent="0.35">
      <c r="A4361" t="s">
        <v>160</v>
      </c>
      <c r="B4361" t="s">
        <v>25</v>
      </c>
      <c r="C4361" t="s">
        <v>149</v>
      </c>
      <c r="D4361" t="s">
        <v>159</v>
      </c>
      <c r="E4361" t="s">
        <v>162</v>
      </c>
      <c r="G4361" t="s">
        <v>1</v>
      </c>
      <c r="K4361" t="s">
        <v>185</v>
      </c>
      <c r="L4361" t="s">
        <v>122</v>
      </c>
      <c r="M4361" s="14">
        <v>44455</v>
      </c>
      <c r="N4361" s="14">
        <v>44455</v>
      </c>
      <c r="O4361">
        <v>6500</v>
      </c>
      <c r="P4361">
        <v>210.95</v>
      </c>
      <c r="R4361">
        <v>2110672000</v>
      </c>
      <c r="S4361">
        <v>161300000</v>
      </c>
      <c r="V4361" t="s">
        <v>160</v>
      </c>
      <c r="W4361" t="s">
        <v>192</v>
      </c>
      <c r="X4361" t="s">
        <v>161</v>
      </c>
      <c r="Y4361">
        <v>9</v>
      </c>
      <c r="Z4361">
        <v>9</v>
      </c>
      <c r="AA4361">
        <v>2021</v>
      </c>
      <c r="AB4361">
        <v>210.95</v>
      </c>
      <c r="AC4361" t="s">
        <v>18</v>
      </c>
      <c r="AD4361" t="s">
        <v>72</v>
      </c>
      <c r="AE4361">
        <v>2021</v>
      </c>
      <c r="AF4361">
        <v>2021</v>
      </c>
      <c r="AU4361"/>
    </row>
    <row r="4362" spans="1:47" x14ac:dyDescent="0.35">
      <c r="A4362" t="s">
        <v>160</v>
      </c>
      <c r="B4362" t="s">
        <v>26</v>
      </c>
      <c r="C4362" t="s">
        <v>149</v>
      </c>
      <c r="D4362" t="s">
        <v>159</v>
      </c>
      <c r="E4362" t="s">
        <v>162</v>
      </c>
      <c r="G4362" t="s">
        <v>1</v>
      </c>
      <c r="K4362" t="s">
        <v>185</v>
      </c>
      <c r="L4362" t="s">
        <v>122</v>
      </c>
      <c r="M4362" s="14">
        <v>44455</v>
      </c>
      <c r="N4362" s="14">
        <v>44455</v>
      </c>
      <c r="O4362">
        <v>0</v>
      </c>
      <c r="P4362">
        <v>76886.929999999993</v>
      </c>
      <c r="R4362">
        <v>2110672000</v>
      </c>
      <c r="S4362">
        <v>161028000</v>
      </c>
      <c r="V4362" t="s">
        <v>160</v>
      </c>
      <c r="W4362" t="s">
        <v>221</v>
      </c>
      <c r="X4362" t="s">
        <v>161</v>
      </c>
      <c r="Y4362">
        <v>9</v>
      </c>
      <c r="Z4362">
        <v>9</v>
      </c>
      <c r="AA4362">
        <v>2021</v>
      </c>
      <c r="AB4362">
        <v>76886.929999999993</v>
      </c>
      <c r="AC4362" t="s">
        <v>18</v>
      </c>
      <c r="AD4362" t="s">
        <v>72</v>
      </c>
      <c r="AE4362">
        <v>2021</v>
      </c>
      <c r="AF4362">
        <v>2021</v>
      </c>
      <c r="AU4362"/>
    </row>
    <row r="4363" spans="1:47" x14ac:dyDescent="0.35">
      <c r="A4363" t="s">
        <v>193</v>
      </c>
      <c r="B4363" t="s">
        <v>29</v>
      </c>
      <c r="C4363" t="s">
        <v>149</v>
      </c>
      <c r="D4363" t="s">
        <v>159</v>
      </c>
      <c r="E4363" t="s">
        <v>162</v>
      </c>
      <c r="G4363" t="s">
        <v>1</v>
      </c>
      <c r="K4363" t="s">
        <v>185</v>
      </c>
      <c r="L4363" t="s">
        <v>122</v>
      </c>
      <c r="M4363" s="14">
        <v>44455</v>
      </c>
      <c r="N4363" s="14">
        <v>44455</v>
      </c>
      <c r="O4363">
        <v>0</v>
      </c>
      <c r="P4363">
        <v>169.05</v>
      </c>
      <c r="R4363">
        <v>2110700000</v>
      </c>
      <c r="S4363">
        <v>162800000</v>
      </c>
      <c r="V4363" t="s">
        <v>193</v>
      </c>
      <c r="W4363" t="s">
        <v>204</v>
      </c>
      <c r="X4363" t="s">
        <v>161</v>
      </c>
      <c r="Y4363">
        <v>9</v>
      </c>
      <c r="Z4363">
        <v>9</v>
      </c>
      <c r="AA4363">
        <v>2021</v>
      </c>
      <c r="AB4363">
        <v>169.05</v>
      </c>
      <c r="AC4363" t="s">
        <v>18</v>
      </c>
      <c r="AD4363" t="s">
        <v>72</v>
      </c>
      <c r="AE4363">
        <v>2021</v>
      </c>
      <c r="AF4363">
        <v>2021</v>
      </c>
      <c r="AU4363"/>
    </row>
    <row r="4364" spans="1:47" x14ac:dyDescent="0.35">
      <c r="A4364" t="s">
        <v>193</v>
      </c>
      <c r="B4364" t="s">
        <v>29</v>
      </c>
      <c r="C4364" t="s">
        <v>149</v>
      </c>
      <c r="D4364" t="s">
        <v>159</v>
      </c>
      <c r="E4364" t="s">
        <v>162</v>
      </c>
      <c r="G4364" t="s">
        <v>1</v>
      </c>
      <c r="K4364" t="s">
        <v>185</v>
      </c>
      <c r="L4364" t="s">
        <v>122</v>
      </c>
      <c r="M4364" s="14">
        <v>44455</v>
      </c>
      <c r="N4364" s="14">
        <v>44455</v>
      </c>
      <c r="O4364">
        <v>0</v>
      </c>
      <c r="P4364">
        <v>145.24</v>
      </c>
      <c r="R4364">
        <v>2110700000</v>
      </c>
      <c r="S4364">
        <v>162800000</v>
      </c>
      <c r="V4364" t="s">
        <v>193</v>
      </c>
      <c r="W4364" t="s">
        <v>204</v>
      </c>
      <c r="X4364" t="s">
        <v>161</v>
      </c>
      <c r="Y4364">
        <v>9</v>
      </c>
      <c r="Z4364">
        <v>9</v>
      </c>
      <c r="AA4364">
        <v>2021</v>
      </c>
      <c r="AB4364">
        <v>145.24</v>
      </c>
      <c r="AC4364" t="s">
        <v>18</v>
      </c>
      <c r="AD4364" t="s">
        <v>72</v>
      </c>
      <c r="AE4364">
        <v>2021</v>
      </c>
      <c r="AF4364">
        <v>2021</v>
      </c>
      <c r="AU4364"/>
    </row>
    <row r="4365" spans="1:47" x14ac:dyDescent="0.35">
      <c r="A4365" t="s">
        <v>193</v>
      </c>
      <c r="B4365" t="s">
        <v>29</v>
      </c>
      <c r="C4365" t="s">
        <v>149</v>
      </c>
      <c r="D4365" t="s">
        <v>159</v>
      </c>
      <c r="E4365" t="s">
        <v>162</v>
      </c>
      <c r="G4365" t="s">
        <v>1</v>
      </c>
      <c r="K4365" t="s">
        <v>185</v>
      </c>
      <c r="L4365" t="s">
        <v>122</v>
      </c>
      <c r="M4365" s="14">
        <v>44455</v>
      </c>
      <c r="N4365" s="14">
        <v>44455</v>
      </c>
      <c r="O4365">
        <v>0</v>
      </c>
      <c r="P4365">
        <v>97.62</v>
      </c>
      <c r="R4365">
        <v>2110700000</v>
      </c>
      <c r="S4365">
        <v>162800000</v>
      </c>
      <c r="V4365" t="s">
        <v>193</v>
      </c>
      <c r="W4365" t="s">
        <v>204</v>
      </c>
      <c r="X4365" t="s">
        <v>161</v>
      </c>
      <c r="Y4365">
        <v>9</v>
      </c>
      <c r="Z4365">
        <v>9</v>
      </c>
      <c r="AA4365">
        <v>2021</v>
      </c>
      <c r="AB4365">
        <v>97.62</v>
      </c>
      <c r="AC4365" t="s">
        <v>18</v>
      </c>
      <c r="AD4365" t="s">
        <v>72</v>
      </c>
      <c r="AE4365">
        <v>2021</v>
      </c>
      <c r="AF4365">
        <v>2021</v>
      </c>
      <c r="AU4365"/>
    </row>
    <row r="4366" spans="1:47" x14ac:dyDescent="0.35">
      <c r="A4366" t="s">
        <v>188</v>
      </c>
      <c r="B4366" t="s">
        <v>31</v>
      </c>
      <c r="C4366" t="s">
        <v>149</v>
      </c>
      <c r="D4366" t="s">
        <v>159</v>
      </c>
      <c r="E4366" t="s">
        <v>162</v>
      </c>
      <c r="G4366" t="s">
        <v>1</v>
      </c>
      <c r="K4366" t="s">
        <v>185</v>
      </c>
      <c r="L4366" t="s">
        <v>122</v>
      </c>
      <c r="M4366" s="14">
        <v>44455</v>
      </c>
      <c r="N4366" s="14">
        <v>44455</v>
      </c>
      <c r="O4366">
        <v>0</v>
      </c>
      <c r="P4366">
        <v>176.72</v>
      </c>
      <c r="R4366">
        <v>2111070000</v>
      </c>
      <c r="S4366">
        <v>162600000</v>
      </c>
      <c r="V4366" t="s">
        <v>188</v>
      </c>
      <c r="W4366" t="s">
        <v>196</v>
      </c>
      <c r="X4366" t="s">
        <v>190</v>
      </c>
      <c r="Y4366">
        <v>9</v>
      </c>
      <c r="Z4366">
        <v>9</v>
      </c>
      <c r="AA4366">
        <v>2021</v>
      </c>
      <c r="AB4366">
        <v>176.72</v>
      </c>
      <c r="AC4366" t="s">
        <v>18</v>
      </c>
      <c r="AD4366" t="s">
        <v>72</v>
      </c>
      <c r="AE4366">
        <v>2021</v>
      </c>
      <c r="AF4366">
        <v>2021</v>
      </c>
      <c r="AU4366"/>
    </row>
    <row r="4367" spans="1:47" x14ac:dyDescent="0.35">
      <c r="A4367" t="s">
        <v>138</v>
      </c>
      <c r="B4367" t="s">
        <v>27</v>
      </c>
      <c r="C4367" t="s">
        <v>149</v>
      </c>
      <c r="D4367" t="s">
        <v>150</v>
      </c>
      <c r="E4367" t="s">
        <v>121</v>
      </c>
      <c r="G4367" t="s">
        <v>1</v>
      </c>
      <c r="H4367" t="s">
        <v>206</v>
      </c>
      <c r="K4367" t="s">
        <v>185</v>
      </c>
      <c r="L4367" t="s">
        <v>122</v>
      </c>
      <c r="M4367" s="14">
        <v>44455</v>
      </c>
      <c r="N4367" s="14">
        <v>44455</v>
      </c>
      <c r="O4367">
        <v>0</v>
      </c>
      <c r="P4367">
        <v>-5.95</v>
      </c>
      <c r="R4367">
        <v>2220200000</v>
      </c>
      <c r="S4367">
        <v>161002000</v>
      </c>
      <c r="V4367" t="s">
        <v>138</v>
      </c>
      <c r="W4367" t="s">
        <v>202</v>
      </c>
      <c r="X4367" t="s">
        <v>139</v>
      </c>
      <c r="Y4367">
        <v>9</v>
      </c>
      <c r="Z4367">
        <v>9</v>
      </c>
      <c r="AA4367">
        <v>2021</v>
      </c>
      <c r="AB4367">
        <v>5.95</v>
      </c>
      <c r="AC4367" t="s">
        <v>18</v>
      </c>
      <c r="AD4367" t="s">
        <v>13</v>
      </c>
      <c r="AE4367">
        <v>2021</v>
      </c>
      <c r="AF4367">
        <v>2021</v>
      </c>
      <c r="AU4367"/>
    </row>
    <row r="4368" spans="1:47" x14ac:dyDescent="0.35">
      <c r="A4368" t="s">
        <v>160</v>
      </c>
      <c r="B4368" t="s">
        <v>26</v>
      </c>
      <c r="C4368" t="s">
        <v>149</v>
      </c>
      <c r="D4368" t="s">
        <v>159</v>
      </c>
      <c r="E4368" t="s">
        <v>162</v>
      </c>
      <c r="G4368" t="s">
        <v>1</v>
      </c>
      <c r="K4368" t="s">
        <v>185</v>
      </c>
      <c r="L4368" t="s">
        <v>122</v>
      </c>
      <c r="M4368" s="14">
        <v>44455</v>
      </c>
      <c r="N4368" s="14">
        <v>44455</v>
      </c>
      <c r="O4368">
        <v>0</v>
      </c>
      <c r="P4368">
        <v>11098.58</v>
      </c>
      <c r="R4368">
        <v>2110672000</v>
      </c>
      <c r="S4368">
        <v>161001000</v>
      </c>
      <c r="V4368" t="s">
        <v>160</v>
      </c>
      <c r="W4368" t="s">
        <v>195</v>
      </c>
      <c r="X4368" t="s">
        <v>161</v>
      </c>
      <c r="Y4368">
        <v>9</v>
      </c>
      <c r="Z4368">
        <v>9</v>
      </c>
      <c r="AA4368">
        <v>2021</v>
      </c>
      <c r="AB4368">
        <v>11098.58</v>
      </c>
      <c r="AC4368" t="s">
        <v>18</v>
      </c>
      <c r="AD4368" t="s">
        <v>72</v>
      </c>
      <c r="AE4368">
        <v>2021</v>
      </c>
      <c r="AF4368">
        <v>2021</v>
      </c>
      <c r="AU4368"/>
    </row>
    <row r="4369" spans="1:47" x14ac:dyDescent="0.35">
      <c r="A4369" t="s">
        <v>138</v>
      </c>
      <c r="B4369" t="s">
        <v>41</v>
      </c>
      <c r="C4369" t="s">
        <v>149</v>
      </c>
      <c r="D4369" t="s">
        <v>150</v>
      </c>
      <c r="E4369" t="s">
        <v>121</v>
      </c>
      <c r="G4369" t="s">
        <v>1</v>
      </c>
      <c r="H4369" t="s">
        <v>206</v>
      </c>
      <c r="K4369" t="s">
        <v>185</v>
      </c>
      <c r="L4369" t="s">
        <v>122</v>
      </c>
      <c r="M4369" s="14">
        <v>44455</v>
      </c>
      <c r="N4369" s="14">
        <v>44455</v>
      </c>
      <c r="O4369">
        <v>-3000000</v>
      </c>
      <c r="P4369">
        <v>-71375.48</v>
      </c>
      <c r="R4369">
        <v>2220200000</v>
      </c>
      <c r="S4369">
        <v>161001000</v>
      </c>
      <c r="V4369" t="s">
        <v>138</v>
      </c>
      <c r="W4369" t="s">
        <v>195</v>
      </c>
      <c r="X4369" t="s">
        <v>139</v>
      </c>
      <c r="Y4369">
        <v>9</v>
      </c>
      <c r="Z4369">
        <v>9</v>
      </c>
      <c r="AA4369">
        <v>2021</v>
      </c>
      <c r="AB4369">
        <v>71375.48</v>
      </c>
      <c r="AC4369" t="s">
        <v>18</v>
      </c>
      <c r="AD4369" t="s">
        <v>13</v>
      </c>
      <c r="AE4369">
        <v>2021</v>
      </c>
      <c r="AF4369">
        <v>2021</v>
      </c>
      <c r="AU4369"/>
    </row>
    <row r="4370" spans="1:47" x14ac:dyDescent="0.35">
      <c r="A4370" t="s">
        <v>138</v>
      </c>
      <c r="B4370" t="s">
        <v>42</v>
      </c>
      <c r="C4370" t="s">
        <v>149</v>
      </c>
      <c r="D4370" t="s">
        <v>150</v>
      </c>
      <c r="E4370" t="s">
        <v>121</v>
      </c>
      <c r="G4370" t="s">
        <v>1</v>
      </c>
      <c r="H4370" t="s">
        <v>206</v>
      </c>
      <c r="K4370" t="s">
        <v>185</v>
      </c>
      <c r="L4370" t="s">
        <v>122</v>
      </c>
      <c r="M4370" s="14">
        <v>44455</v>
      </c>
      <c r="N4370" s="14">
        <v>44455</v>
      </c>
      <c r="O4370">
        <v>-20000000</v>
      </c>
      <c r="P4370">
        <v>-470598.14</v>
      </c>
      <c r="R4370">
        <v>2220200000</v>
      </c>
      <c r="S4370">
        <v>161001000</v>
      </c>
      <c r="V4370" t="s">
        <v>138</v>
      </c>
      <c r="W4370" t="s">
        <v>195</v>
      </c>
      <c r="X4370" t="s">
        <v>139</v>
      </c>
      <c r="Y4370">
        <v>9</v>
      </c>
      <c r="Z4370">
        <v>9</v>
      </c>
      <c r="AA4370">
        <v>2021</v>
      </c>
      <c r="AB4370">
        <v>470598.14</v>
      </c>
      <c r="AC4370" t="s">
        <v>18</v>
      </c>
      <c r="AD4370" t="s">
        <v>13</v>
      </c>
      <c r="AE4370">
        <v>2021</v>
      </c>
      <c r="AF4370">
        <v>2021</v>
      </c>
      <c r="AU4370"/>
    </row>
    <row r="4371" spans="1:47" x14ac:dyDescent="0.35">
      <c r="A4371" t="s">
        <v>138</v>
      </c>
      <c r="B4371" t="s">
        <v>34</v>
      </c>
      <c r="C4371" t="s">
        <v>149</v>
      </c>
      <c r="D4371" t="s">
        <v>150</v>
      </c>
      <c r="E4371" t="s">
        <v>121</v>
      </c>
      <c r="G4371" t="s">
        <v>1</v>
      </c>
      <c r="H4371" t="s">
        <v>206</v>
      </c>
      <c r="K4371" t="s">
        <v>185</v>
      </c>
      <c r="L4371" t="s">
        <v>122</v>
      </c>
      <c r="M4371" s="14">
        <v>44455</v>
      </c>
      <c r="N4371" s="14">
        <v>44455</v>
      </c>
      <c r="O4371">
        <v>-31778</v>
      </c>
      <c r="P4371">
        <v>-756.62</v>
      </c>
      <c r="R4371">
        <v>2220200000</v>
      </c>
      <c r="S4371">
        <v>161001000</v>
      </c>
      <c r="V4371" t="s">
        <v>138</v>
      </c>
      <c r="W4371" t="s">
        <v>195</v>
      </c>
      <c r="X4371" t="s">
        <v>139</v>
      </c>
      <c r="Y4371">
        <v>9</v>
      </c>
      <c r="Z4371">
        <v>9</v>
      </c>
      <c r="AA4371">
        <v>2021</v>
      </c>
      <c r="AB4371">
        <v>756.62</v>
      </c>
      <c r="AC4371" t="s">
        <v>18</v>
      </c>
      <c r="AD4371" t="s">
        <v>13</v>
      </c>
      <c r="AE4371">
        <v>2021</v>
      </c>
      <c r="AF4371">
        <v>2021</v>
      </c>
      <c r="AU4371"/>
    </row>
    <row r="4372" spans="1:47" x14ac:dyDescent="0.35">
      <c r="A4372" t="s">
        <v>141</v>
      </c>
      <c r="C4372" t="s">
        <v>149</v>
      </c>
      <c r="D4372" t="s">
        <v>150</v>
      </c>
      <c r="E4372" t="s">
        <v>121</v>
      </c>
      <c r="J4372" t="s">
        <v>5</v>
      </c>
      <c r="K4372" t="s">
        <v>185</v>
      </c>
      <c r="L4372" t="s">
        <v>122</v>
      </c>
      <c r="M4372" s="14">
        <v>44442</v>
      </c>
      <c r="N4372" s="14">
        <v>44455</v>
      </c>
      <c r="P4372">
        <v>70187.990000000005</v>
      </c>
      <c r="X4372" t="s">
        <v>142</v>
      </c>
      <c r="Y4372">
        <v>9</v>
      </c>
      <c r="Z4372">
        <v>9</v>
      </c>
      <c r="AA4372">
        <v>2021</v>
      </c>
      <c r="AB4372">
        <v>0</v>
      </c>
      <c r="AC4372" t="s">
        <v>8</v>
      </c>
      <c r="AD4372" t="s">
        <v>8</v>
      </c>
      <c r="AE4372">
        <v>2021</v>
      </c>
      <c r="AF4372">
        <v>2021</v>
      </c>
      <c r="AU4372"/>
    </row>
    <row r="4373" spans="1:47" x14ac:dyDescent="0.35">
      <c r="A4373" t="s">
        <v>208</v>
      </c>
      <c r="C4373" t="s">
        <v>149</v>
      </c>
      <c r="D4373" t="s">
        <v>150</v>
      </c>
      <c r="E4373" t="s">
        <v>121</v>
      </c>
      <c r="J4373" t="s">
        <v>5</v>
      </c>
      <c r="K4373" t="s">
        <v>185</v>
      </c>
      <c r="L4373" t="s">
        <v>122</v>
      </c>
      <c r="M4373" s="14">
        <v>44442</v>
      </c>
      <c r="N4373" s="14">
        <v>44455</v>
      </c>
      <c r="P4373">
        <v>52497.17</v>
      </c>
      <c r="X4373" t="s">
        <v>157</v>
      </c>
      <c r="Y4373">
        <v>9</v>
      </c>
      <c r="Z4373">
        <v>9</v>
      </c>
      <c r="AA4373">
        <v>2021</v>
      </c>
      <c r="AB4373">
        <v>0</v>
      </c>
      <c r="AC4373" t="s">
        <v>8</v>
      </c>
      <c r="AD4373" t="s">
        <v>8</v>
      </c>
      <c r="AE4373">
        <v>2021</v>
      </c>
      <c r="AF4373">
        <v>2021</v>
      </c>
      <c r="AU4373"/>
    </row>
    <row r="4374" spans="1:47" x14ac:dyDescent="0.35">
      <c r="A4374" t="s">
        <v>145</v>
      </c>
      <c r="C4374" t="s">
        <v>149</v>
      </c>
      <c r="D4374" t="s">
        <v>150</v>
      </c>
      <c r="E4374" t="s">
        <v>162</v>
      </c>
      <c r="K4374" t="s">
        <v>185</v>
      </c>
      <c r="L4374" t="s">
        <v>122</v>
      </c>
      <c r="M4374" s="14">
        <v>44455</v>
      </c>
      <c r="N4374" s="14">
        <v>44455</v>
      </c>
      <c r="P4374">
        <v>122685.16</v>
      </c>
      <c r="X4374" t="s">
        <v>144</v>
      </c>
      <c r="Y4374">
        <v>9</v>
      </c>
      <c r="Z4374">
        <v>9</v>
      </c>
      <c r="AA4374">
        <v>2021</v>
      </c>
      <c r="AB4374">
        <v>0</v>
      </c>
      <c r="AC4374" t="s">
        <v>8</v>
      </c>
      <c r="AD4374" t="s">
        <v>8</v>
      </c>
      <c r="AE4374">
        <v>2021</v>
      </c>
      <c r="AF4374">
        <v>2021</v>
      </c>
      <c r="AU4374"/>
    </row>
    <row r="4375" spans="1:47" x14ac:dyDescent="0.35">
      <c r="A4375" t="s">
        <v>148</v>
      </c>
      <c r="C4375" t="s">
        <v>149</v>
      </c>
      <c r="D4375" t="s">
        <v>159</v>
      </c>
      <c r="E4375" t="s">
        <v>162</v>
      </c>
      <c r="G4375" t="s">
        <v>1</v>
      </c>
      <c r="K4375" t="s">
        <v>185</v>
      </c>
      <c r="L4375" t="s">
        <v>122</v>
      </c>
      <c r="M4375" s="14">
        <v>44455</v>
      </c>
      <c r="N4375" s="14">
        <v>44455</v>
      </c>
      <c r="O4375">
        <v>1451493.43</v>
      </c>
      <c r="P4375">
        <v>34462.03</v>
      </c>
      <c r="R4375">
        <v>2110220000</v>
      </c>
      <c r="S4375">
        <v>161008000</v>
      </c>
      <c r="V4375" t="s">
        <v>148</v>
      </c>
      <c r="W4375" t="s">
        <v>224</v>
      </c>
      <c r="X4375" t="s">
        <v>152</v>
      </c>
      <c r="Y4375">
        <v>9</v>
      </c>
      <c r="Z4375">
        <v>9</v>
      </c>
      <c r="AA4375">
        <v>2021</v>
      </c>
      <c r="AB4375">
        <v>34462.03</v>
      </c>
      <c r="AC4375" t="s">
        <v>18</v>
      </c>
      <c r="AD4375" t="s">
        <v>72</v>
      </c>
      <c r="AE4375">
        <v>2021</v>
      </c>
      <c r="AF4375">
        <v>2021</v>
      </c>
      <c r="AU4375"/>
    </row>
    <row r="4376" spans="1:47" x14ac:dyDescent="0.35">
      <c r="A4376" t="s">
        <v>160</v>
      </c>
      <c r="B4376" t="s">
        <v>28</v>
      </c>
      <c r="C4376" t="s">
        <v>149</v>
      </c>
      <c r="D4376" t="s">
        <v>159</v>
      </c>
      <c r="E4376" t="s">
        <v>162</v>
      </c>
      <c r="G4376" t="s">
        <v>1</v>
      </c>
      <c r="K4376" t="s">
        <v>185</v>
      </c>
      <c r="L4376" t="s">
        <v>122</v>
      </c>
      <c r="M4376" s="14">
        <v>44455</v>
      </c>
      <c r="N4376" s="14">
        <v>44455</v>
      </c>
      <c r="O4376">
        <v>2068.8000000000002</v>
      </c>
      <c r="P4376">
        <v>49.26</v>
      </c>
      <c r="R4376">
        <v>2110672000</v>
      </c>
      <c r="S4376">
        <v>161800000</v>
      </c>
      <c r="V4376" t="s">
        <v>160</v>
      </c>
      <c r="W4376" t="s">
        <v>197</v>
      </c>
      <c r="X4376" t="s">
        <v>161</v>
      </c>
      <c r="Y4376">
        <v>9</v>
      </c>
      <c r="Z4376">
        <v>9</v>
      </c>
      <c r="AA4376">
        <v>2021</v>
      </c>
      <c r="AB4376">
        <v>49.26</v>
      </c>
      <c r="AC4376" t="s">
        <v>18</v>
      </c>
      <c r="AD4376" t="s">
        <v>72</v>
      </c>
      <c r="AE4376">
        <v>2021</v>
      </c>
      <c r="AF4376">
        <v>2021</v>
      </c>
      <c r="AU4376"/>
    </row>
    <row r="4377" spans="1:47" x14ac:dyDescent="0.35">
      <c r="A4377" t="s">
        <v>130</v>
      </c>
      <c r="B4377" t="s">
        <v>34</v>
      </c>
      <c r="C4377" t="s">
        <v>252</v>
      </c>
      <c r="D4377" t="s">
        <v>150</v>
      </c>
      <c r="E4377" t="s">
        <v>121</v>
      </c>
      <c r="G4377" t="s">
        <v>1</v>
      </c>
      <c r="H4377" t="s">
        <v>206</v>
      </c>
      <c r="K4377" t="s">
        <v>72</v>
      </c>
      <c r="L4377" t="s">
        <v>122</v>
      </c>
      <c r="M4377" s="14">
        <v>44456</v>
      </c>
      <c r="N4377" s="14">
        <v>44456</v>
      </c>
      <c r="O4377">
        <v>-600</v>
      </c>
      <c r="P4377">
        <v>0</v>
      </c>
      <c r="R4377">
        <v>2221511000</v>
      </c>
      <c r="S4377">
        <v>162000000</v>
      </c>
      <c r="V4377" t="s">
        <v>130</v>
      </c>
      <c r="W4377" t="s">
        <v>205</v>
      </c>
      <c r="X4377" t="s">
        <v>119</v>
      </c>
      <c r="Y4377">
        <v>9</v>
      </c>
      <c r="Z4377">
        <v>9</v>
      </c>
      <c r="AA4377">
        <v>2021</v>
      </c>
      <c r="AB4377">
        <v>0</v>
      </c>
      <c r="AC4377" t="s">
        <v>18</v>
      </c>
      <c r="AD4377" t="s">
        <v>13</v>
      </c>
      <c r="AE4377">
        <v>2021</v>
      </c>
      <c r="AF4377">
        <v>2021</v>
      </c>
      <c r="AU4377"/>
    </row>
    <row r="4378" spans="1:47" x14ac:dyDescent="0.35">
      <c r="A4378" t="s">
        <v>160</v>
      </c>
      <c r="B4378" t="s">
        <v>26</v>
      </c>
      <c r="C4378" t="s">
        <v>149</v>
      </c>
      <c r="D4378" t="s">
        <v>159</v>
      </c>
      <c r="E4378" t="s">
        <v>162</v>
      </c>
      <c r="G4378" t="s">
        <v>1</v>
      </c>
      <c r="K4378" t="s">
        <v>185</v>
      </c>
      <c r="L4378" t="s">
        <v>122</v>
      </c>
      <c r="M4378" s="14">
        <v>44456</v>
      </c>
      <c r="N4378" s="14">
        <v>44456</v>
      </c>
      <c r="O4378">
        <v>23247.599999999999</v>
      </c>
      <c r="P4378">
        <v>553.51</v>
      </c>
      <c r="R4378">
        <v>2110672000</v>
      </c>
      <c r="S4378">
        <v>162300000</v>
      </c>
      <c r="V4378" t="s">
        <v>160</v>
      </c>
      <c r="W4378" t="s">
        <v>209</v>
      </c>
      <c r="X4378" t="s">
        <v>161</v>
      </c>
      <c r="Y4378">
        <v>9</v>
      </c>
      <c r="Z4378">
        <v>9</v>
      </c>
      <c r="AA4378">
        <v>2021</v>
      </c>
      <c r="AB4378">
        <v>553.51</v>
      </c>
      <c r="AC4378" t="s">
        <v>18</v>
      </c>
      <c r="AD4378" t="s">
        <v>72</v>
      </c>
      <c r="AE4378">
        <v>2021</v>
      </c>
      <c r="AF4378">
        <v>2021</v>
      </c>
      <c r="AU4378"/>
    </row>
    <row r="4379" spans="1:47" x14ac:dyDescent="0.35">
      <c r="A4379" t="s">
        <v>130</v>
      </c>
      <c r="B4379" t="s">
        <v>34</v>
      </c>
      <c r="C4379" t="s">
        <v>149</v>
      </c>
      <c r="D4379" t="s">
        <v>150</v>
      </c>
      <c r="E4379" t="s">
        <v>121</v>
      </c>
      <c r="G4379" t="s">
        <v>1</v>
      </c>
      <c r="H4379" t="s">
        <v>206</v>
      </c>
      <c r="K4379" t="s">
        <v>185</v>
      </c>
      <c r="L4379" t="s">
        <v>122</v>
      </c>
      <c r="M4379" s="14">
        <v>44456</v>
      </c>
      <c r="N4379" s="14">
        <v>44456</v>
      </c>
      <c r="O4379">
        <v>-1000</v>
      </c>
      <c r="P4379">
        <v>-3.54</v>
      </c>
      <c r="R4379">
        <v>2221511000</v>
      </c>
      <c r="S4379">
        <v>162000000</v>
      </c>
      <c r="V4379" t="s">
        <v>130</v>
      </c>
      <c r="W4379" t="s">
        <v>205</v>
      </c>
      <c r="X4379" t="s">
        <v>119</v>
      </c>
      <c r="Y4379">
        <v>9</v>
      </c>
      <c r="Z4379">
        <v>9</v>
      </c>
      <c r="AA4379">
        <v>2021</v>
      </c>
      <c r="AB4379">
        <v>3.54</v>
      </c>
      <c r="AC4379" t="s">
        <v>18</v>
      </c>
      <c r="AD4379" t="s">
        <v>13</v>
      </c>
      <c r="AE4379">
        <v>2021</v>
      </c>
      <c r="AF4379">
        <v>2021</v>
      </c>
      <c r="AU4379"/>
    </row>
    <row r="4380" spans="1:47" x14ac:dyDescent="0.35">
      <c r="A4380" t="s">
        <v>130</v>
      </c>
      <c r="B4380" t="s">
        <v>34</v>
      </c>
      <c r="C4380" t="s">
        <v>149</v>
      </c>
      <c r="D4380" t="s">
        <v>150</v>
      </c>
      <c r="E4380" t="s">
        <v>121</v>
      </c>
      <c r="G4380" t="s">
        <v>1</v>
      </c>
      <c r="H4380" t="s">
        <v>206</v>
      </c>
      <c r="K4380" t="s">
        <v>185</v>
      </c>
      <c r="L4380" t="s">
        <v>122</v>
      </c>
      <c r="M4380" s="14">
        <v>44456</v>
      </c>
      <c r="N4380" s="14">
        <v>44456</v>
      </c>
      <c r="O4380">
        <v>-1721.78</v>
      </c>
      <c r="P4380">
        <v>-40.99</v>
      </c>
      <c r="R4380">
        <v>2221511000</v>
      </c>
      <c r="S4380">
        <v>162000000</v>
      </c>
      <c r="V4380" t="s">
        <v>130</v>
      </c>
      <c r="W4380" t="s">
        <v>205</v>
      </c>
      <c r="X4380" t="s">
        <v>119</v>
      </c>
      <c r="Y4380">
        <v>9</v>
      </c>
      <c r="Z4380">
        <v>9</v>
      </c>
      <c r="AA4380">
        <v>2021</v>
      </c>
      <c r="AB4380">
        <v>40.99</v>
      </c>
      <c r="AC4380" t="s">
        <v>18</v>
      </c>
      <c r="AD4380" t="s">
        <v>13</v>
      </c>
      <c r="AE4380">
        <v>2021</v>
      </c>
      <c r="AF4380">
        <v>2021</v>
      </c>
      <c r="AU4380"/>
    </row>
    <row r="4381" spans="1:47" x14ac:dyDescent="0.35">
      <c r="A4381" t="s">
        <v>160</v>
      </c>
      <c r="B4381" t="s">
        <v>28</v>
      </c>
      <c r="C4381" t="s">
        <v>149</v>
      </c>
      <c r="D4381" t="s">
        <v>159</v>
      </c>
      <c r="E4381" t="s">
        <v>162</v>
      </c>
      <c r="G4381" t="s">
        <v>1</v>
      </c>
      <c r="K4381" t="s">
        <v>185</v>
      </c>
      <c r="L4381" t="s">
        <v>122</v>
      </c>
      <c r="M4381" s="14">
        <v>44456</v>
      </c>
      <c r="N4381" s="14">
        <v>44456</v>
      </c>
      <c r="O4381">
        <v>2208.63</v>
      </c>
      <c r="P4381">
        <v>56.4</v>
      </c>
      <c r="R4381">
        <v>2110672000</v>
      </c>
      <c r="S4381">
        <v>161900000</v>
      </c>
      <c r="V4381" t="s">
        <v>160</v>
      </c>
      <c r="W4381" t="s">
        <v>199</v>
      </c>
      <c r="X4381" t="s">
        <v>161</v>
      </c>
      <c r="Y4381">
        <v>9</v>
      </c>
      <c r="Z4381">
        <v>9</v>
      </c>
      <c r="AA4381">
        <v>2021</v>
      </c>
      <c r="AB4381">
        <v>56.4</v>
      </c>
      <c r="AC4381" t="s">
        <v>18</v>
      </c>
      <c r="AD4381" t="s">
        <v>72</v>
      </c>
      <c r="AE4381">
        <v>2021</v>
      </c>
      <c r="AF4381">
        <v>2021</v>
      </c>
      <c r="AU4381"/>
    </row>
    <row r="4382" spans="1:47" x14ac:dyDescent="0.35">
      <c r="A4382" t="s">
        <v>160</v>
      </c>
      <c r="B4382" t="s">
        <v>25</v>
      </c>
      <c r="C4382" t="s">
        <v>149</v>
      </c>
      <c r="D4382" t="s">
        <v>159</v>
      </c>
      <c r="E4382" t="s">
        <v>162</v>
      </c>
      <c r="G4382" t="s">
        <v>1</v>
      </c>
      <c r="K4382" t="s">
        <v>185</v>
      </c>
      <c r="L4382" t="s">
        <v>122</v>
      </c>
      <c r="M4382" s="14">
        <v>44456</v>
      </c>
      <c r="N4382" s="14">
        <v>44456</v>
      </c>
      <c r="O4382">
        <v>5000</v>
      </c>
      <c r="P4382">
        <v>175.81</v>
      </c>
      <c r="R4382">
        <v>2110672000</v>
      </c>
      <c r="S4382">
        <v>161600000</v>
      </c>
      <c r="V4382" t="s">
        <v>160</v>
      </c>
      <c r="W4382" t="s">
        <v>198</v>
      </c>
      <c r="X4382" t="s">
        <v>161</v>
      </c>
      <c r="Y4382">
        <v>9</v>
      </c>
      <c r="Z4382">
        <v>9</v>
      </c>
      <c r="AA4382">
        <v>2021</v>
      </c>
      <c r="AB4382">
        <v>175.81</v>
      </c>
      <c r="AC4382" t="s">
        <v>18</v>
      </c>
      <c r="AD4382" t="s">
        <v>72</v>
      </c>
      <c r="AE4382">
        <v>2021</v>
      </c>
      <c r="AF4382">
        <v>2021</v>
      </c>
      <c r="AU4382"/>
    </row>
    <row r="4383" spans="1:47" x14ac:dyDescent="0.35">
      <c r="A4383" t="s">
        <v>130</v>
      </c>
      <c r="B4383" t="s">
        <v>24</v>
      </c>
      <c r="C4383" t="s">
        <v>252</v>
      </c>
      <c r="D4383" t="s">
        <v>150</v>
      </c>
      <c r="E4383" t="s">
        <v>121</v>
      </c>
      <c r="G4383" t="s">
        <v>1</v>
      </c>
      <c r="H4383" t="s">
        <v>206</v>
      </c>
      <c r="K4383" t="s">
        <v>72</v>
      </c>
      <c r="L4383" t="s">
        <v>122</v>
      </c>
      <c r="M4383" s="14">
        <v>44456</v>
      </c>
      <c r="N4383" s="14">
        <v>44456</v>
      </c>
      <c r="O4383">
        <v>-4230.96</v>
      </c>
      <c r="P4383">
        <v>0</v>
      </c>
      <c r="R4383">
        <v>2221504000</v>
      </c>
      <c r="S4383">
        <v>162000000</v>
      </c>
      <c r="V4383" t="s">
        <v>130</v>
      </c>
      <c r="W4383" t="s">
        <v>205</v>
      </c>
      <c r="X4383" t="s">
        <v>119</v>
      </c>
      <c r="Y4383">
        <v>9</v>
      </c>
      <c r="Z4383">
        <v>9</v>
      </c>
      <c r="AA4383">
        <v>2021</v>
      </c>
      <c r="AB4383">
        <v>0</v>
      </c>
      <c r="AC4383" t="s">
        <v>18</v>
      </c>
      <c r="AD4383" t="s">
        <v>13</v>
      </c>
      <c r="AE4383">
        <v>2021</v>
      </c>
      <c r="AF4383">
        <v>2021</v>
      </c>
      <c r="AU4383"/>
    </row>
    <row r="4384" spans="1:47" x14ac:dyDescent="0.35">
      <c r="A4384" t="s">
        <v>188</v>
      </c>
      <c r="B4384" t="s">
        <v>31</v>
      </c>
      <c r="C4384" t="s">
        <v>149</v>
      </c>
      <c r="D4384" t="s">
        <v>159</v>
      </c>
      <c r="E4384" t="s">
        <v>162</v>
      </c>
      <c r="G4384" t="s">
        <v>1</v>
      </c>
      <c r="K4384" t="s">
        <v>185</v>
      </c>
      <c r="L4384" t="s">
        <v>122</v>
      </c>
      <c r="M4384" s="14">
        <v>44456</v>
      </c>
      <c r="N4384" s="14">
        <v>44456</v>
      </c>
      <c r="O4384">
        <v>0</v>
      </c>
      <c r="P4384">
        <v>256.31</v>
      </c>
      <c r="R4384">
        <v>2111070000</v>
      </c>
      <c r="S4384">
        <v>161001000</v>
      </c>
      <c r="V4384" t="s">
        <v>188</v>
      </c>
      <c r="W4384" t="s">
        <v>195</v>
      </c>
      <c r="X4384" t="s">
        <v>190</v>
      </c>
      <c r="Y4384">
        <v>9</v>
      </c>
      <c r="Z4384">
        <v>9</v>
      </c>
      <c r="AA4384">
        <v>2021</v>
      </c>
      <c r="AB4384">
        <v>256.31</v>
      </c>
      <c r="AC4384" t="s">
        <v>18</v>
      </c>
      <c r="AD4384" t="s">
        <v>72</v>
      </c>
      <c r="AE4384">
        <v>2021</v>
      </c>
      <c r="AF4384">
        <v>2021</v>
      </c>
      <c r="AU4384"/>
    </row>
    <row r="4385" spans="1:47" x14ac:dyDescent="0.35">
      <c r="A4385" t="s">
        <v>138</v>
      </c>
      <c r="B4385" t="s">
        <v>65</v>
      </c>
      <c r="C4385" t="s">
        <v>149</v>
      </c>
      <c r="D4385" t="s">
        <v>150</v>
      </c>
      <c r="E4385" t="s">
        <v>121</v>
      </c>
      <c r="G4385" t="s">
        <v>1</v>
      </c>
      <c r="H4385" t="s">
        <v>206</v>
      </c>
      <c r="K4385" t="s">
        <v>185</v>
      </c>
      <c r="L4385" t="s">
        <v>122</v>
      </c>
      <c r="M4385" s="14">
        <v>44456</v>
      </c>
      <c r="N4385" s="14">
        <v>44456</v>
      </c>
      <c r="O4385">
        <v>-24000</v>
      </c>
      <c r="P4385">
        <v>-500</v>
      </c>
      <c r="R4385">
        <v>2220200000</v>
      </c>
      <c r="S4385">
        <v>161004000</v>
      </c>
      <c r="V4385" t="s">
        <v>138</v>
      </c>
      <c r="W4385" t="s">
        <v>241</v>
      </c>
      <c r="X4385" t="s">
        <v>139</v>
      </c>
      <c r="Y4385">
        <v>9</v>
      </c>
      <c r="Z4385">
        <v>9</v>
      </c>
      <c r="AA4385">
        <v>2021</v>
      </c>
      <c r="AB4385">
        <v>500</v>
      </c>
      <c r="AC4385" t="s">
        <v>18</v>
      </c>
      <c r="AD4385" t="s">
        <v>13</v>
      </c>
      <c r="AE4385">
        <v>2021</v>
      </c>
      <c r="AF4385">
        <v>2021</v>
      </c>
      <c r="AU4385"/>
    </row>
    <row r="4386" spans="1:47" x14ac:dyDescent="0.35">
      <c r="A4386" t="s">
        <v>193</v>
      </c>
      <c r="B4386" t="s">
        <v>29</v>
      </c>
      <c r="C4386" t="s">
        <v>149</v>
      </c>
      <c r="D4386" t="s">
        <v>159</v>
      </c>
      <c r="E4386" t="s">
        <v>162</v>
      </c>
      <c r="G4386" t="s">
        <v>1</v>
      </c>
      <c r="K4386" t="s">
        <v>185</v>
      </c>
      <c r="L4386" t="s">
        <v>122</v>
      </c>
      <c r="M4386" s="14">
        <v>44456</v>
      </c>
      <c r="N4386" s="14">
        <v>44456</v>
      </c>
      <c r="O4386">
        <v>0</v>
      </c>
      <c r="P4386">
        <v>28.57</v>
      </c>
      <c r="R4386">
        <v>2110700000</v>
      </c>
      <c r="S4386">
        <v>161300000</v>
      </c>
      <c r="V4386" t="s">
        <v>193</v>
      </c>
      <c r="W4386" t="s">
        <v>192</v>
      </c>
      <c r="X4386" t="s">
        <v>161</v>
      </c>
      <c r="Y4386">
        <v>9</v>
      </c>
      <c r="Z4386">
        <v>9</v>
      </c>
      <c r="AA4386">
        <v>2021</v>
      </c>
      <c r="AB4386">
        <v>28.57</v>
      </c>
      <c r="AC4386" t="s">
        <v>18</v>
      </c>
      <c r="AD4386" t="s">
        <v>72</v>
      </c>
      <c r="AE4386">
        <v>2021</v>
      </c>
      <c r="AF4386">
        <v>2021</v>
      </c>
      <c r="AU4386"/>
    </row>
    <row r="4387" spans="1:47" x14ac:dyDescent="0.35">
      <c r="A4387" t="s">
        <v>193</v>
      </c>
      <c r="B4387" t="s">
        <v>29</v>
      </c>
      <c r="C4387" t="s">
        <v>149</v>
      </c>
      <c r="D4387" t="s">
        <v>159</v>
      </c>
      <c r="E4387" t="s">
        <v>162</v>
      </c>
      <c r="G4387" t="s">
        <v>1</v>
      </c>
      <c r="K4387" t="s">
        <v>185</v>
      </c>
      <c r="L4387" t="s">
        <v>122</v>
      </c>
      <c r="M4387" s="14">
        <v>44456</v>
      </c>
      <c r="N4387" s="14">
        <v>44456</v>
      </c>
      <c r="O4387">
        <v>0</v>
      </c>
      <c r="P4387">
        <v>119.05</v>
      </c>
      <c r="R4387">
        <v>2110700000</v>
      </c>
      <c r="S4387">
        <v>161900000</v>
      </c>
      <c r="V4387" t="s">
        <v>193</v>
      </c>
      <c r="W4387" t="s">
        <v>199</v>
      </c>
      <c r="X4387" t="s">
        <v>161</v>
      </c>
      <c r="Y4387">
        <v>9</v>
      </c>
      <c r="Z4387">
        <v>9</v>
      </c>
      <c r="AA4387">
        <v>2021</v>
      </c>
      <c r="AB4387">
        <v>119.05</v>
      </c>
      <c r="AC4387" t="s">
        <v>18</v>
      </c>
      <c r="AD4387" t="s">
        <v>72</v>
      </c>
      <c r="AE4387">
        <v>2021</v>
      </c>
      <c r="AF4387">
        <v>2021</v>
      </c>
      <c r="AU4387"/>
    </row>
    <row r="4388" spans="1:47" x14ac:dyDescent="0.35">
      <c r="A4388" t="s">
        <v>193</v>
      </c>
      <c r="B4388" t="s">
        <v>29</v>
      </c>
      <c r="C4388" t="s">
        <v>149</v>
      </c>
      <c r="D4388" t="s">
        <v>159</v>
      </c>
      <c r="E4388" t="s">
        <v>162</v>
      </c>
      <c r="G4388" t="s">
        <v>1</v>
      </c>
      <c r="K4388" t="s">
        <v>185</v>
      </c>
      <c r="L4388" t="s">
        <v>122</v>
      </c>
      <c r="M4388" s="14">
        <v>44456</v>
      </c>
      <c r="N4388" s="14">
        <v>44456</v>
      </c>
      <c r="O4388">
        <v>0</v>
      </c>
      <c r="P4388">
        <v>119.05</v>
      </c>
      <c r="R4388">
        <v>2110700000</v>
      </c>
      <c r="S4388">
        <v>161700000</v>
      </c>
      <c r="V4388" t="s">
        <v>193</v>
      </c>
      <c r="W4388" t="s">
        <v>210</v>
      </c>
      <c r="X4388" t="s">
        <v>161</v>
      </c>
      <c r="Y4388">
        <v>9</v>
      </c>
      <c r="Z4388">
        <v>9</v>
      </c>
      <c r="AA4388">
        <v>2021</v>
      </c>
      <c r="AB4388">
        <v>119.05</v>
      </c>
      <c r="AC4388" t="s">
        <v>18</v>
      </c>
      <c r="AD4388" t="s">
        <v>72</v>
      </c>
      <c r="AE4388">
        <v>2021</v>
      </c>
      <c r="AF4388">
        <v>2021</v>
      </c>
      <c r="AU4388"/>
    </row>
    <row r="4389" spans="1:47" x14ac:dyDescent="0.35">
      <c r="A4389" t="s">
        <v>160</v>
      </c>
      <c r="B4389" t="s">
        <v>28</v>
      </c>
      <c r="C4389" t="s">
        <v>149</v>
      </c>
      <c r="D4389" t="s">
        <v>159</v>
      </c>
      <c r="E4389" t="s">
        <v>162</v>
      </c>
      <c r="G4389" t="s">
        <v>1</v>
      </c>
      <c r="K4389" t="s">
        <v>185</v>
      </c>
      <c r="L4389" t="s">
        <v>122</v>
      </c>
      <c r="M4389" s="14">
        <v>44456</v>
      </c>
      <c r="N4389" s="14">
        <v>44456</v>
      </c>
      <c r="O4389">
        <v>0</v>
      </c>
      <c r="P4389">
        <v>22.24</v>
      </c>
      <c r="R4389">
        <v>2110672000</v>
      </c>
      <c r="S4389">
        <v>161300000</v>
      </c>
      <c r="V4389" t="s">
        <v>160</v>
      </c>
      <c r="W4389" t="s">
        <v>192</v>
      </c>
      <c r="X4389" t="s">
        <v>161</v>
      </c>
      <c r="Y4389">
        <v>9</v>
      </c>
      <c r="Z4389">
        <v>9</v>
      </c>
      <c r="AA4389">
        <v>2021</v>
      </c>
      <c r="AB4389">
        <v>22.24</v>
      </c>
      <c r="AC4389" t="s">
        <v>18</v>
      </c>
      <c r="AD4389" t="s">
        <v>72</v>
      </c>
      <c r="AE4389">
        <v>2021</v>
      </c>
      <c r="AF4389">
        <v>2021</v>
      </c>
      <c r="AU4389"/>
    </row>
    <row r="4390" spans="1:47" x14ac:dyDescent="0.35">
      <c r="A4390" t="s">
        <v>160</v>
      </c>
      <c r="B4390" t="s">
        <v>28</v>
      </c>
      <c r="C4390" t="s">
        <v>149</v>
      </c>
      <c r="D4390" t="s">
        <v>159</v>
      </c>
      <c r="E4390" t="s">
        <v>162</v>
      </c>
      <c r="G4390" t="s">
        <v>1</v>
      </c>
      <c r="K4390" t="s">
        <v>185</v>
      </c>
      <c r="L4390" t="s">
        <v>122</v>
      </c>
      <c r="M4390" s="14">
        <v>44456</v>
      </c>
      <c r="N4390" s="14">
        <v>44456</v>
      </c>
      <c r="O4390">
        <v>0</v>
      </c>
      <c r="P4390">
        <v>22.24</v>
      </c>
      <c r="R4390">
        <v>2110672000</v>
      </c>
      <c r="S4390">
        <v>161300000</v>
      </c>
      <c r="V4390" t="s">
        <v>160</v>
      </c>
      <c r="W4390" t="s">
        <v>192</v>
      </c>
      <c r="X4390" t="s">
        <v>161</v>
      </c>
      <c r="Y4390">
        <v>9</v>
      </c>
      <c r="Z4390">
        <v>9</v>
      </c>
      <c r="AA4390">
        <v>2021</v>
      </c>
      <c r="AB4390">
        <v>22.24</v>
      </c>
      <c r="AC4390" t="s">
        <v>18</v>
      </c>
      <c r="AD4390" t="s">
        <v>72</v>
      </c>
      <c r="AE4390">
        <v>2021</v>
      </c>
      <c r="AF4390">
        <v>2021</v>
      </c>
      <c r="AU4390"/>
    </row>
    <row r="4391" spans="1:47" x14ac:dyDescent="0.35">
      <c r="A4391" t="s">
        <v>160</v>
      </c>
      <c r="B4391" t="s">
        <v>28</v>
      </c>
      <c r="C4391" t="s">
        <v>149</v>
      </c>
      <c r="D4391" t="s">
        <v>159</v>
      </c>
      <c r="E4391" t="s">
        <v>162</v>
      </c>
      <c r="G4391" t="s">
        <v>1</v>
      </c>
      <c r="K4391" t="s">
        <v>185</v>
      </c>
      <c r="L4391" t="s">
        <v>122</v>
      </c>
      <c r="M4391" s="14">
        <v>44456</v>
      </c>
      <c r="N4391" s="14">
        <v>44456</v>
      </c>
      <c r="O4391">
        <v>0</v>
      </c>
      <c r="P4391">
        <v>22.24</v>
      </c>
      <c r="R4391">
        <v>2110672000</v>
      </c>
      <c r="S4391">
        <v>161300000</v>
      </c>
      <c r="V4391" t="s">
        <v>160</v>
      </c>
      <c r="W4391" t="s">
        <v>192</v>
      </c>
      <c r="X4391" t="s">
        <v>161</v>
      </c>
      <c r="Y4391">
        <v>9</v>
      </c>
      <c r="Z4391">
        <v>9</v>
      </c>
      <c r="AA4391">
        <v>2021</v>
      </c>
      <c r="AB4391">
        <v>22.24</v>
      </c>
      <c r="AC4391" t="s">
        <v>18</v>
      </c>
      <c r="AD4391" t="s">
        <v>72</v>
      </c>
      <c r="AE4391">
        <v>2021</v>
      </c>
      <c r="AF4391">
        <v>2021</v>
      </c>
      <c r="AU4391"/>
    </row>
    <row r="4392" spans="1:47" x14ac:dyDescent="0.35">
      <c r="A4392" t="s">
        <v>160</v>
      </c>
      <c r="B4392" t="s">
        <v>26</v>
      </c>
      <c r="C4392" t="s">
        <v>149</v>
      </c>
      <c r="D4392" t="s">
        <v>159</v>
      </c>
      <c r="E4392" t="s">
        <v>162</v>
      </c>
      <c r="G4392" t="s">
        <v>1</v>
      </c>
      <c r="K4392" t="s">
        <v>185</v>
      </c>
      <c r="L4392" t="s">
        <v>122</v>
      </c>
      <c r="M4392" s="14">
        <v>44456</v>
      </c>
      <c r="N4392" s="14">
        <v>44456</v>
      </c>
      <c r="O4392">
        <v>0</v>
      </c>
      <c r="P4392">
        <v>792.65</v>
      </c>
      <c r="R4392">
        <v>2110672000</v>
      </c>
      <c r="S4392">
        <v>161016000</v>
      </c>
      <c r="V4392" t="s">
        <v>160</v>
      </c>
      <c r="W4392" t="s">
        <v>201</v>
      </c>
      <c r="X4392" t="s">
        <v>161</v>
      </c>
      <c r="Y4392">
        <v>9</v>
      </c>
      <c r="Z4392">
        <v>9</v>
      </c>
      <c r="AA4392">
        <v>2021</v>
      </c>
      <c r="AB4392">
        <v>792.65</v>
      </c>
      <c r="AC4392" t="s">
        <v>18</v>
      </c>
      <c r="AD4392" t="s">
        <v>72</v>
      </c>
      <c r="AE4392">
        <v>2021</v>
      </c>
      <c r="AF4392">
        <v>2021</v>
      </c>
      <c r="AU4392"/>
    </row>
    <row r="4393" spans="1:47" x14ac:dyDescent="0.35">
      <c r="A4393" t="s">
        <v>193</v>
      </c>
      <c r="B4393" t="s">
        <v>29</v>
      </c>
      <c r="C4393" t="s">
        <v>149</v>
      </c>
      <c r="D4393" t="s">
        <v>159</v>
      </c>
      <c r="E4393" t="s">
        <v>162</v>
      </c>
      <c r="G4393" t="s">
        <v>1</v>
      </c>
      <c r="K4393" t="s">
        <v>185</v>
      </c>
      <c r="L4393" t="s">
        <v>122</v>
      </c>
      <c r="M4393" s="14">
        <v>44456</v>
      </c>
      <c r="N4393" s="14">
        <v>44456</v>
      </c>
      <c r="O4393">
        <v>0</v>
      </c>
      <c r="P4393">
        <v>71.430000000000007</v>
      </c>
      <c r="R4393">
        <v>2110700000</v>
      </c>
      <c r="S4393">
        <v>162700000</v>
      </c>
      <c r="V4393" t="s">
        <v>193</v>
      </c>
      <c r="W4393" t="s">
        <v>200</v>
      </c>
      <c r="X4393" t="s">
        <v>161</v>
      </c>
      <c r="Y4393">
        <v>9</v>
      </c>
      <c r="Z4393">
        <v>9</v>
      </c>
      <c r="AA4393">
        <v>2021</v>
      </c>
      <c r="AB4393">
        <v>71.430000000000007</v>
      </c>
      <c r="AC4393" t="s">
        <v>18</v>
      </c>
      <c r="AD4393" t="s">
        <v>72</v>
      </c>
      <c r="AE4393">
        <v>2021</v>
      </c>
      <c r="AF4393">
        <v>2021</v>
      </c>
      <c r="AU4393"/>
    </row>
    <row r="4394" spans="1:47" x14ac:dyDescent="0.35">
      <c r="A4394" t="s">
        <v>160</v>
      </c>
      <c r="B4394" t="s">
        <v>26</v>
      </c>
      <c r="C4394" t="s">
        <v>149</v>
      </c>
      <c r="D4394" t="s">
        <v>159</v>
      </c>
      <c r="E4394" t="s">
        <v>162</v>
      </c>
      <c r="G4394" t="s">
        <v>1</v>
      </c>
      <c r="K4394" t="s">
        <v>185</v>
      </c>
      <c r="L4394" t="s">
        <v>122</v>
      </c>
      <c r="M4394" s="14">
        <v>44456</v>
      </c>
      <c r="N4394" s="14">
        <v>44456</v>
      </c>
      <c r="O4394">
        <v>0</v>
      </c>
      <c r="P4394">
        <v>625.63</v>
      </c>
      <c r="R4394">
        <v>2110672000</v>
      </c>
      <c r="S4394">
        <v>162000000</v>
      </c>
      <c r="V4394" t="s">
        <v>160</v>
      </c>
      <c r="W4394" t="s">
        <v>205</v>
      </c>
      <c r="X4394" t="s">
        <v>161</v>
      </c>
      <c r="Y4394">
        <v>9</v>
      </c>
      <c r="Z4394">
        <v>9</v>
      </c>
      <c r="AA4394">
        <v>2021</v>
      </c>
      <c r="AB4394">
        <v>625.63</v>
      </c>
      <c r="AC4394" t="s">
        <v>18</v>
      </c>
      <c r="AD4394" t="s">
        <v>72</v>
      </c>
      <c r="AE4394">
        <v>2021</v>
      </c>
      <c r="AF4394">
        <v>2021</v>
      </c>
      <c r="AU4394"/>
    </row>
    <row r="4395" spans="1:47" x14ac:dyDescent="0.35">
      <c r="A4395" t="s">
        <v>160</v>
      </c>
      <c r="B4395" t="s">
        <v>25</v>
      </c>
      <c r="C4395" t="s">
        <v>149</v>
      </c>
      <c r="D4395" t="s">
        <v>159</v>
      </c>
      <c r="E4395" t="s">
        <v>162</v>
      </c>
      <c r="G4395" t="s">
        <v>1</v>
      </c>
      <c r="K4395" t="s">
        <v>185</v>
      </c>
      <c r="L4395" t="s">
        <v>122</v>
      </c>
      <c r="M4395" s="14">
        <v>44456</v>
      </c>
      <c r="N4395" s="14">
        <v>44456</v>
      </c>
      <c r="O4395">
        <v>6500</v>
      </c>
      <c r="P4395">
        <v>329.42</v>
      </c>
      <c r="R4395">
        <v>2110672000</v>
      </c>
      <c r="S4395">
        <v>161300000</v>
      </c>
      <c r="V4395" t="s">
        <v>160</v>
      </c>
      <c r="W4395" t="s">
        <v>192</v>
      </c>
      <c r="X4395" t="s">
        <v>161</v>
      </c>
      <c r="Y4395">
        <v>9</v>
      </c>
      <c r="Z4395">
        <v>9</v>
      </c>
      <c r="AA4395">
        <v>2021</v>
      </c>
      <c r="AB4395">
        <v>329.42</v>
      </c>
      <c r="AC4395" t="s">
        <v>18</v>
      </c>
      <c r="AD4395" t="s">
        <v>72</v>
      </c>
      <c r="AE4395">
        <v>2021</v>
      </c>
      <c r="AF4395">
        <v>2021</v>
      </c>
      <c r="AU4395"/>
    </row>
    <row r="4396" spans="1:47" x14ac:dyDescent="0.35">
      <c r="A4396" t="s">
        <v>160</v>
      </c>
      <c r="B4396" t="s">
        <v>25</v>
      </c>
      <c r="C4396" t="s">
        <v>149</v>
      </c>
      <c r="D4396" t="s">
        <v>159</v>
      </c>
      <c r="E4396" t="s">
        <v>162</v>
      </c>
      <c r="G4396" t="s">
        <v>1</v>
      </c>
      <c r="K4396" t="s">
        <v>185</v>
      </c>
      <c r="L4396" t="s">
        <v>122</v>
      </c>
      <c r="M4396" s="14">
        <v>44456</v>
      </c>
      <c r="N4396" s="14">
        <v>44456</v>
      </c>
      <c r="O4396">
        <v>33000</v>
      </c>
      <c r="P4396">
        <v>833.64</v>
      </c>
      <c r="R4396">
        <v>2110672000</v>
      </c>
      <c r="S4396">
        <v>161300000</v>
      </c>
      <c r="V4396" t="s">
        <v>160</v>
      </c>
      <c r="W4396" t="s">
        <v>192</v>
      </c>
      <c r="X4396" t="s">
        <v>161</v>
      </c>
      <c r="Y4396">
        <v>9</v>
      </c>
      <c r="Z4396">
        <v>9</v>
      </c>
      <c r="AA4396">
        <v>2021</v>
      </c>
      <c r="AB4396">
        <v>833.64</v>
      </c>
      <c r="AC4396" t="s">
        <v>18</v>
      </c>
      <c r="AD4396" t="s">
        <v>72</v>
      </c>
      <c r="AE4396">
        <v>2021</v>
      </c>
      <c r="AF4396">
        <v>2021</v>
      </c>
      <c r="AU4396"/>
    </row>
    <row r="4397" spans="1:47" x14ac:dyDescent="0.35">
      <c r="A4397" t="s">
        <v>176</v>
      </c>
      <c r="C4397" t="s">
        <v>149</v>
      </c>
      <c r="D4397" t="s">
        <v>150</v>
      </c>
      <c r="E4397" t="s">
        <v>121</v>
      </c>
      <c r="I4397" t="s">
        <v>1</v>
      </c>
      <c r="J4397" t="s">
        <v>5</v>
      </c>
      <c r="K4397" t="s">
        <v>185</v>
      </c>
      <c r="L4397" t="s">
        <v>122</v>
      </c>
      <c r="M4397" s="14">
        <v>44452</v>
      </c>
      <c r="N4397" s="14">
        <v>44456</v>
      </c>
      <c r="P4397">
        <v>9534.5400000000009</v>
      </c>
      <c r="X4397" t="s">
        <v>119</v>
      </c>
      <c r="Y4397">
        <v>9</v>
      </c>
      <c r="Z4397">
        <v>9</v>
      </c>
      <c r="AA4397">
        <v>2021</v>
      </c>
      <c r="AB4397">
        <v>0</v>
      </c>
      <c r="AC4397" t="s">
        <v>8</v>
      </c>
      <c r="AD4397" t="s">
        <v>8</v>
      </c>
      <c r="AE4397">
        <v>2021</v>
      </c>
      <c r="AF4397">
        <v>2021</v>
      </c>
      <c r="AU4397"/>
    </row>
    <row r="4398" spans="1:47" x14ac:dyDescent="0.35">
      <c r="A4398" t="s">
        <v>175</v>
      </c>
      <c r="C4398" t="s">
        <v>149</v>
      </c>
      <c r="D4398" t="s">
        <v>150</v>
      </c>
      <c r="E4398" t="s">
        <v>121</v>
      </c>
      <c r="J4398" t="s">
        <v>5</v>
      </c>
      <c r="K4398" t="s">
        <v>185</v>
      </c>
      <c r="L4398" t="s">
        <v>122</v>
      </c>
      <c r="M4398" s="14">
        <v>44452</v>
      </c>
      <c r="N4398" s="14">
        <v>44456</v>
      </c>
      <c r="P4398">
        <v>304</v>
      </c>
      <c r="X4398" t="s">
        <v>119</v>
      </c>
      <c r="Y4398">
        <v>9</v>
      </c>
      <c r="Z4398">
        <v>9</v>
      </c>
      <c r="AA4398">
        <v>2021</v>
      </c>
      <c r="AB4398">
        <v>0</v>
      </c>
      <c r="AC4398" t="s">
        <v>8</v>
      </c>
      <c r="AD4398" t="s">
        <v>8</v>
      </c>
      <c r="AE4398">
        <v>2021</v>
      </c>
      <c r="AF4398">
        <v>2021</v>
      </c>
      <c r="AU4398"/>
    </row>
    <row r="4399" spans="1:47" x14ac:dyDescent="0.35">
      <c r="A4399" t="s">
        <v>163</v>
      </c>
      <c r="C4399" t="s">
        <v>149</v>
      </c>
      <c r="D4399" t="s">
        <v>150</v>
      </c>
      <c r="E4399" t="s">
        <v>121</v>
      </c>
      <c r="J4399" t="s">
        <v>5</v>
      </c>
      <c r="K4399" t="s">
        <v>185</v>
      </c>
      <c r="L4399" t="s">
        <v>122</v>
      </c>
      <c r="M4399" s="14">
        <v>44452</v>
      </c>
      <c r="N4399" s="14">
        <v>44456</v>
      </c>
      <c r="P4399">
        <v>17101.09</v>
      </c>
      <c r="X4399" t="s">
        <v>164</v>
      </c>
      <c r="Y4399">
        <v>9</v>
      </c>
      <c r="Z4399">
        <v>9</v>
      </c>
      <c r="AA4399">
        <v>2021</v>
      </c>
      <c r="AB4399">
        <v>0</v>
      </c>
      <c r="AC4399" t="s">
        <v>8</v>
      </c>
      <c r="AD4399" t="s">
        <v>8</v>
      </c>
      <c r="AE4399">
        <v>2021</v>
      </c>
      <c r="AF4399">
        <v>2021</v>
      </c>
      <c r="AU4399"/>
    </row>
    <row r="4400" spans="1:47" x14ac:dyDescent="0.35">
      <c r="A4400" t="s">
        <v>165</v>
      </c>
      <c r="C4400" t="s">
        <v>149</v>
      </c>
      <c r="D4400" t="s">
        <v>150</v>
      </c>
      <c r="E4400" t="s">
        <v>162</v>
      </c>
      <c r="K4400" t="s">
        <v>185</v>
      </c>
      <c r="L4400" t="s">
        <v>122</v>
      </c>
      <c r="M4400" s="14">
        <v>44456</v>
      </c>
      <c r="N4400" s="14">
        <v>44456</v>
      </c>
      <c r="P4400">
        <v>139226.81</v>
      </c>
      <c r="X4400" t="s">
        <v>124</v>
      </c>
      <c r="Y4400">
        <v>9</v>
      </c>
      <c r="Z4400">
        <v>9</v>
      </c>
      <c r="AA4400">
        <v>2021</v>
      </c>
      <c r="AB4400">
        <v>0</v>
      </c>
      <c r="AC4400" t="s">
        <v>8</v>
      </c>
      <c r="AD4400" t="s">
        <v>8</v>
      </c>
      <c r="AE4400">
        <v>2021</v>
      </c>
      <c r="AF4400">
        <v>2021</v>
      </c>
      <c r="AU4400"/>
    </row>
    <row r="4401" spans="1:47" x14ac:dyDescent="0.35">
      <c r="A4401" t="s">
        <v>174</v>
      </c>
      <c r="C4401" t="s">
        <v>149</v>
      </c>
      <c r="D4401" t="s">
        <v>150</v>
      </c>
      <c r="E4401" t="s">
        <v>121</v>
      </c>
      <c r="J4401" t="s">
        <v>6</v>
      </c>
      <c r="K4401" t="s">
        <v>185</v>
      </c>
      <c r="L4401" t="s">
        <v>122</v>
      </c>
      <c r="M4401" s="14">
        <v>44454</v>
      </c>
      <c r="N4401" s="14">
        <v>44456</v>
      </c>
      <c r="P4401">
        <v>68365.27</v>
      </c>
      <c r="X4401" t="s">
        <v>157</v>
      </c>
      <c r="Y4401">
        <v>9</v>
      </c>
      <c r="Z4401">
        <v>9</v>
      </c>
      <c r="AA4401">
        <v>2021</v>
      </c>
      <c r="AB4401">
        <v>0</v>
      </c>
      <c r="AC4401" t="s">
        <v>8</v>
      </c>
      <c r="AD4401" t="s">
        <v>8</v>
      </c>
      <c r="AE4401">
        <v>2021</v>
      </c>
      <c r="AF4401">
        <v>2021</v>
      </c>
      <c r="AU4401"/>
    </row>
    <row r="4402" spans="1:47" x14ac:dyDescent="0.35">
      <c r="A4402" t="s">
        <v>126</v>
      </c>
      <c r="C4402" t="s">
        <v>149</v>
      </c>
      <c r="D4402" t="s">
        <v>150</v>
      </c>
      <c r="E4402" t="s">
        <v>121</v>
      </c>
      <c r="J4402" t="s">
        <v>6</v>
      </c>
      <c r="K4402" t="s">
        <v>185</v>
      </c>
      <c r="L4402" t="s">
        <v>122</v>
      </c>
      <c r="M4402" s="14">
        <v>44454</v>
      </c>
      <c r="N4402" s="14">
        <v>44456</v>
      </c>
      <c r="P4402">
        <v>25308.06</v>
      </c>
      <c r="X4402" t="s">
        <v>127</v>
      </c>
      <c r="Y4402">
        <v>9</v>
      </c>
      <c r="Z4402">
        <v>9</v>
      </c>
      <c r="AA4402">
        <v>2021</v>
      </c>
      <c r="AB4402">
        <v>0</v>
      </c>
      <c r="AC4402" t="s">
        <v>8</v>
      </c>
      <c r="AD4402" t="s">
        <v>8</v>
      </c>
      <c r="AE4402">
        <v>2021</v>
      </c>
      <c r="AF4402">
        <v>2021</v>
      </c>
      <c r="AU4402"/>
    </row>
    <row r="4403" spans="1:47" x14ac:dyDescent="0.35">
      <c r="A4403" t="s">
        <v>128</v>
      </c>
      <c r="C4403" t="s">
        <v>149</v>
      </c>
      <c r="D4403" t="s">
        <v>150</v>
      </c>
      <c r="E4403" t="s">
        <v>121</v>
      </c>
      <c r="J4403" t="s">
        <v>5</v>
      </c>
      <c r="K4403" t="s">
        <v>185</v>
      </c>
      <c r="L4403" t="s">
        <v>122</v>
      </c>
      <c r="M4403" s="14">
        <v>44442</v>
      </c>
      <c r="N4403" s="14">
        <v>44456</v>
      </c>
      <c r="P4403">
        <v>18613.849999999999</v>
      </c>
      <c r="X4403" t="s">
        <v>119</v>
      </c>
      <c r="Y4403">
        <v>9</v>
      </c>
      <c r="Z4403">
        <v>9</v>
      </c>
      <c r="AA4403">
        <v>2021</v>
      </c>
      <c r="AB4403">
        <v>0</v>
      </c>
      <c r="AC4403" t="s">
        <v>8</v>
      </c>
      <c r="AD4403" t="s">
        <v>8</v>
      </c>
      <c r="AE4403">
        <v>2021</v>
      </c>
      <c r="AF4403">
        <v>2021</v>
      </c>
      <c r="AU4403"/>
    </row>
    <row r="4404" spans="1:47" x14ac:dyDescent="0.35">
      <c r="A4404" t="s">
        <v>160</v>
      </c>
      <c r="B4404" t="s">
        <v>26</v>
      </c>
      <c r="C4404" t="s">
        <v>149</v>
      </c>
      <c r="D4404" t="s">
        <v>159</v>
      </c>
      <c r="E4404" t="s">
        <v>162</v>
      </c>
      <c r="G4404" t="s">
        <v>1</v>
      </c>
      <c r="K4404" t="s">
        <v>185</v>
      </c>
      <c r="L4404" t="s">
        <v>122</v>
      </c>
      <c r="M4404" s="14">
        <v>44456</v>
      </c>
      <c r="N4404" s="14">
        <v>44456</v>
      </c>
      <c r="O4404">
        <v>30515.81</v>
      </c>
      <c r="P4404">
        <v>726.57</v>
      </c>
      <c r="R4404">
        <v>2110672000</v>
      </c>
      <c r="S4404">
        <v>162600000</v>
      </c>
      <c r="V4404" t="s">
        <v>160</v>
      </c>
      <c r="W4404" t="s">
        <v>196</v>
      </c>
      <c r="X4404" t="s">
        <v>161</v>
      </c>
      <c r="Y4404">
        <v>9</v>
      </c>
      <c r="Z4404">
        <v>9</v>
      </c>
      <c r="AA4404">
        <v>2021</v>
      </c>
      <c r="AB4404">
        <v>726.57</v>
      </c>
      <c r="AC4404" t="s">
        <v>18</v>
      </c>
      <c r="AD4404" t="s">
        <v>72</v>
      </c>
      <c r="AE4404">
        <v>2021</v>
      </c>
      <c r="AF4404">
        <v>2021</v>
      </c>
      <c r="AU4404"/>
    </row>
    <row r="4405" spans="1:47" x14ac:dyDescent="0.35">
      <c r="A4405" t="s">
        <v>160</v>
      </c>
      <c r="B4405" t="s">
        <v>26</v>
      </c>
      <c r="C4405" t="s">
        <v>149</v>
      </c>
      <c r="D4405" t="s">
        <v>159</v>
      </c>
      <c r="E4405" t="s">
        <v>162</v>
      </c>
      <c r="G4405" t="s">
        <v>1</v>
      </c>
      <c r="K4405" t="s">
        <v>185</v>
      </c>
      <c r="L4405" t="s">
        <v>122</v>
      </c>
      <c r="M4405" s="14">
        <v>44456</v>
      </c>
      <c r="N4405" s="14">
        <v>44456</v>
      </c>
      <c r="O4405">
        <v>38650.68</v>
      </c>
      <c r="P4405">
        <v>920.25</v>
      </c>
      <c r="R4405">
        <v>2110672000</v>
      </c>
      <c r="S4405">
        <v>162600000</v>
      </c>
      <c r="V4405" t="s">
        <v>160</v>
      </c>
      <c r="W4405" t="s">
        <v>196</v>
      </c>
      <c r="X4405" t="s">
        <v>161</v>
      </c>
      <c r="Y4405">
        <v>9</v>
      </c>
      <c r="Z4405">
        <v>9</v>
      </c>
      <c r="AA4405">
        <v>2021</v>
      </c>
      <c r="AB4405">
        <v>920.25</v>
      </c>
      <c r="AC4405" t="s">
        <v>18</v>
      </c>
      <c r="AD4405" t="s">
        <v>72</v>
      </c>
      <c r="AE4405">
        <v>2021</v>
      </c>
      <c r="AF4405">
        <v>2021</v>
      </c>
      <c r="AU4405"/>
    </row>
    <row r="4406" spans="1:47" x14ac:dyDescent="0.35">
      <c r="A4406" t="s">
        <v>160</v>
      </c>
      <c r="B4406" t="s">
        <v>35</v>
      </c>
      <c r="C4406" t="s">
        <v>149</v>
      </c>
      <c r="D4406" t="s">
        <v>159</v>
      </c>
      <c r="E4406" t="s">
        <v>162</v>
      </c>
      <c r="G4406" t="s">
        <v>1</v>
      </c>
      <c r="K4406" t="s">
        <v>185</v>
      </c>
      <c r="L4406" t="s">
        <v>122</v>
      </c>
      <c r="M4406" s="14">
        <v>44456</v>
      </c>
      <c r="N4406" s="14">
        <v>44456</v>
      </c>
      <c r="O4406">
        <v>208032.5</v>
      </c>
      <c r="P4406">
        <v>4953.1499999999996</v>
      </c>
      <c r="R4406">
        <v>2110672000</v>
      </c>
      <c r="S4406">
        <v>161020000</v>
      </c>
      <c r="V4406" t="s">
        <v>160</v>
      </c>
      <c r="W4406" t="s">
        <v>194</v>
      </c>
      <c r="X4406" t="s">
        <v>161</v>
      </c>
      <c r="Y4406">
        <v>9</v>
      </c>
      <c r="Z4406">
        <v>9</v>
      </c>
      <c r="AA4406">
        <v>2021</v>
      </c>
      <c r="AB4406">
        <v>4953.1499999999996</v>
      </c>
      <c r="AC4406" t="s">
        <v>18</v>
      </c>
      <c r="AD4406" t="s">
        <v>72</v>
      </c>
      <c r="AE4406">
        <v>2021</v>
      </c>
      <c r="AF4406">
        <v>2021</v>
      </c>
      <c r="AU4406"/>
    </row>
    <row r="4407" spans="1:47" x14ac:dyDescent="0.35">
      <c r="A4407" t="s">
        <v>130</v>
      </c>
      <c r="B4407" t="s">
        <v>33</v>
      </c>
      <c r="C4407" t="s">
        <v>149</v>
      </c>
      <c r="D4407" t="s">
        <v>150</v>
      </c>
      <c r="E4407" t="s">
        <v>121</v>
      </c>
      <c r="G4407" t="s">
        <v>1</v>
      </c>
      <c r="H4407" t="s">
        <v>206</v>
      </c>
      <c r="K4407" t="s">
        <v>185</v>
      </c>
      <c r="L4407" t="s">
        <v>122</v>
      </c>
      <c r="M4407" s="14">
        <v>44456</v>
      </c>
      <c r="N4407" s="14">
        <v>44456</v>
      </c>
      <c r="O4407">
        <v>-1000</v>
      </c>
      <c r="P4407">
        <v>-9.24</v>
      </c>
      <c r="R4407">
        <v>2221517160</v>
      </c>
      <c r="S4407">
        <v>161012000</v>
      </c>
      <c r="V4407" t="s">
        <v>130</v>
      </c>
      <c r="W4407" t="s">
        <v>213</v>
      </c>
      <c r="X4407" t="s">
        <v>119</v>
      </c>
      <c r="Y4407">
        <v>9</v>
      </c>
      <c r="Z4407">
        <v>9</v>
      </c>
      <c r="AA4407">
        <v>2021</v>
      </c>
      <c r="AB4407">
        <v>9.24</v>
      </c>
      <c r="AC4407" t="s">
        <v>18</v>
      </c>
      <c r="AD4407" t="s">
        <v>13</v>
      </c>
      <c r="AE4407">
        <v>2021</v>
      </c>
      <c r="AF4407">
        <v>2021</v>
      </c>
      <c r="AU4407"/>
    </row>
    <row r="4408" spans="1:47" x14ac:dyDescent="0.35">
      <c r="A4408" t="s">
        <v>160</v>
      </c>
      <c r="B4408" t="s">
        <v>25</v>
      </c>
      <c r="C4408" t="s">
        <v>149</v>
      </c>
      <c r="D4408" t="s">
        <v>159</v>
      </c>
      <c r="E4408" t="s">
        <v>162</v>
      </c>
      <c r="G4408" t="s">
        <v>1</v>
      </c>
      <c r="K4408" t="s">
        <v>185</v>
      </c>
      <c r="L4408" t="s">
        <v>122</v>
      </c>
      <c r="M4408" s="14">
        <v>44459</v>
      </c>
      <c r="N4408" s="14">
        <v>44459</v>
      </c>
      <c r="O4408">
        <v>10000</v>
      </c>
      <c r="P4408">
        <v>527.14</v>
      </c>
      <c r="R4408">
        <v>2110672000</v>
      </c>
      <c r="S4408">
        <v>161600000</v>
      </c>
      <c r="V4408" t="s">
        <v>160</v>
      </c>
      <c r="W4408" t="s">
        <v>198</v>
      </c>
      <c r="X4408" t="s">
        <v>161</v>
      </c>
      <c r="Y4408">
        <v>9</v>
      </c>
      <c r="Z4408">
        <v>9</v>
      </c>
      <c r="AA4408">
        <v>2021</v>
      </c>
      <c r="AB4408">
        <v>527.14</v>
      </c>
      <c r="AC4408" t="s">
        <v>18</v>
      </c>
      <c r="AD4408" t="s">
        <v>72</v>
      </c>
      <c r="AE4408">
        <v>2021</v>
      </c>
      <c r="AF4408">
        <v>2021</v>
      </c>
      <c r="AU4408"/>
    </row>
    <row r="4409" spans="1:47" x14ac:dyDescent="0.35">
      <c r="A4409" t="s">
        <v>193</v>
      </c>
      <c r="B4409" t="s">
        <v>29</v>
      </c>
      <c r="C4409" t="s">
        <v>149</v>
      </c>
      <c r="D4409" t="s">
        <v>159</v>
      </c>
      <c r="E4409" t="s">
        <v>162</v>
      </c>
      <c r="G4409" t="s">
        <v>1</v>
      </c>
      <c r="K4409" t="s">
        <v>185</v>
      </c>
      <c r="L4409" t="s">
        <v>122</v>
      </c>
      <c r="M4409" s="14">
        <v>44459</v>
      </c>
      <c r="N4409" s="14">
        <v>44459</v>
      </c>
      <c r="O4409">
        <v>0</v>
      </c>
      <c r="P4409">
        <v>47.62</v>
      </c>
      <c r="R4409">
        <v>2110700000</v>
      </c>
      <c r="S4409">
        <v>162300000</v>
      </c>
      <c r="V4409" t="s">
        <v>193</v>
      </c>
      <c r="W4409" t="s">
        <v>209</v>
      </c>
      <c r="X4409" t="s">
        <v>161</v>
      </c>
      <c r="Y4409">
        <v>9</v>
      </c>
      <c r="Z4409">
        <v>9</v>
      </c>
      <c r="AA4409">
        <v>2021</v>
      </c>
      <c r="AB4409">
        <v>47.62</v>
      </c>
      <c r="AC4409" t="s">
        <v>18</v>
      </c>
      <c r="AD4409" t="s">
        <v>72</v>
      </c>
      <c r="AE4409">
        <v>2021</v>
      </c>
      <c r="AF4409">
        <v>2021</v>
      </c>
      <c r="AU4409"/>
    </row>
    <row r="4410" spans="1:47" x14ac:dyDescent="0.35">
      <c r="A4410" t="s">
        <v>160</v>
      </c>
      <c r="B4410" t="s">
        <v>25</v>
      </c>
      <c r="C4410" t="s">
        <v>149</v>
      </c>
      <c r="D4410" t="s">
        <v>159</v>
      </c>
      <c r="E4410" t="s">
        <v>162</v>
      </c>
      <c r="G4410" t="s">
        <v>1</v>
      </c>
      <c r="K4410" t="s">
        <v>185</v>
      </c>
      <c r="L4410" t="s">
        <v>122</v>
      </c>
      <c r="M4410" s="14">
        <v>44459</v>
      </c>
      <c r="N4410" s="14">
        <v>44459</v>
      </c>
      <c r="O4410">
        <v>18000</v>
      </c>
      <c r="P4410">
        <v>427.33</v>
      </c>
      <c r="R4410">
        <v>2110672000</v>
      </c>
      <c r="S4410">
        <v>161300000</v>
      </c>
      <c r="V4410" t="s">
        <v>160</v>
      </c>
      <c r="W4410" t="s">
        <v>192</v>
      </c>
      <c r="X4410" t="s">
        <v>161</v>
      </c>
      <c r="Y4410">
        <v>9</v>
      </c>
      <c r="Z4410">
        <v>9</v>
      </c>
      <c r="AA4410">
        <v>2021</v>
      </c>
      <c r="AB4410">
        <v>427.33</v>
      </c>
      <c r="AC4410" t="s">
        <v>18</v>
      </c>
      <c r="AD4410" t="s">
        <v>72</v>
      </c>
      <c r="AE4410">
        <v>2021</v>
      </c>
      <c r="AF4410">
        <v>2021</v>
      </c>
      <c r="AU4410"/>
    </row>
    <row r="4411" spans="1:47" x14ac:dyDescent="0.35">
      <c r="A4411" t="s">
        <v>138</v>
      </c>
      <c r="C4411" t="s">
        <v>149</v>
      </c>
      <c r="D4411" t="s">
        <v>150</v>
      </c>
      <c r="E4411" t="s">
        <v>121</v>
      </c>
      <c r="K4411" t="s">
        <v>185</v>
      </c>
      <c r="L4411" t="s">
        <v>122</v>
      </c>
      <c r="M4411" s="14">
        <v>44459</v>
      </c>
      <c r="N4411" s="14">
        <v>44459</v>
      </c>
      <c r="O4411">
        <v>0</v>
      </c>
      <c r="P4411">
        <v>83333.33</v>
      </c>
      <c r="R4411">
        <v>2220200000</v>
      </c>
      <c r="S4411">
        <v>161002000</v>
      </c>
      <c r="V4411" t="s">
        <v>138</v>
      </c>
      <c r="W4411" t="s">
        <v>202</v>
      </c>
      <c r="X4411" t="s">
        <v>139</v>
      </c>
      <c r="Y4411">
        <v>9</v>
      </c>
      <c r="Z4411">
        <v>9</v>
      </c>
      <c r="AA4411">
        <v>2021</v>
      </c>
      <c r="AB4411">
        <v>-83333.33</v>
      </c>
      <c r="AC4411" t="s">
        <v>18</v>
      </c>
      <c r="AD4411" t="s">
        <v>72</v>
      </c>
      <c r="AE4411">
        <v>2021</v>
      </c>
      <c r="AF4411">
        <v>2021</v>
      </c>
      <c r="AU4411"/>
    </row>
    <row r="4412" spans="1:47" x14ac:dyDescent="0.35">
      <c r="A4412" t="s">
        <v>138</v>
      </c>
      <c r="C4412" t="s">
        <v>149</v>
      </c>
      <c r="D4412" t="s">
        <v>150</v>
      </c>
      <c r="E4412" t="s">
        <v>121</v>
      </c>
      <c r="G4412" t="s">
        <v>1</v>
      </c>
      <c r="J4412" t="s">
        <v>5</v>
      </c>
      <c r="K4412" t="s">
        <v>185</v>
      </c>
      <c r="L4412" t="s">
        <v>122</v>
      </c>
      <c r="M4412" s="14">
        <v>44459</v>
      </c>
      <c r="N4412" s="14">
        <v>44459</v>
      </c>
      <c r="O4412">
        <v>0</v>
      </c>
      <c r="P4412">
        <v>83333.33</v>
      </c>
      <c r="R4412">
        <v>2220200000</v>
      </c>
      <c r="S4412">
        <v>161002000</v>
      </c>
      <c r="V4412" t="s">
        <v>138</v>
      </c>
      <c r="W4412" t="s">
        <v>202</v>
      </c>
      <c r="X4412" t="s">
        <v>139</v>
      </c>
      <c r="Y4412">
        <v>9</v>
      </c>
      <c r="Z4412">
        <v>9</v>
      </c>
      <c r="AA4412">
        <v>2021</v>
      </c>
      <c r="AB4412">
        <v>-83333.33</v>
      </c>
      <c r="AC4412" t="s">
        <v>18</v>
      </c>
      <c r="AD4412" t="s">
        <v>72</v>
      </c>
      <c r="AE4412">
        <v>2021</v>
      </c>
      <c r="AF4412">
        <v>2021</v>
      </c>
      <c r="AU4412"/>
    </row>
    <row r="4413" spans="1:47" x14ac:dyDescent="0.35">
      <c r="A4413" t="s">
        <v>160</v>
      </c>
      <c r="B4413" t="s">
        <v>26</v>
      </c>
      <c r="C4413" t="s">
        <v>149</v>
      </c>
      <c r="D4413" t="s">
        <v>159</v>
      </c>
      <c r="E4413" t="s">
        <v>162</v>
      </c>
      <c r="G4413" t="s">
        <v>1</v>
      </c>
      <c r="K4413" t="s">
        <v>185</v>
      </c>
      <c r="L4413" t="s">
        <v>122</v>
      </c>
      <c r="M4413" s="14">
        <v>44459</v>
      </c>
      <c r="N4413" s="14">
        <v>44459</v>
      </c>
      <c r="O4413">
        <v>0</v>
      </c>
      <c r="P4413">
        <v>263.48</v>
      </c>
      <c r="R4413">
        <v>2110672000</v>
      </c>
      <c r="S4413">
        <v>162000000</v>
      </c>
      <c r="V4413" t="s">
        <v>160</v>
      </c>
      <c r="W4413" t="s">
        <v>205</v>
      </c>
      <c r="X4413" t="s">
        <v>161</v>
      </c>
      <c r="Y4413">
        <v>9</v>
      </c>
      <c r="Z4413">
        <v>9</v>
      </c>
      <c r="AA4413">
        <v>2021</v>
      </c>
      <c r="AB4413">
        <v>263.48</v>
      </c>
      <c r="AC4413" t="s">
        <v>18</v>
      </c>
      <c r="AD4413" t="s">
        <v>72</v>
      </c>
      <c r="AE4413">
        <v>2021</v>
      </c>
      <c r="AF4413">
        <v>2021</v>
      </c>
      <c r="AU4413"/>
    </row>
    <row r="4414" spans="1:47" x14ac:dyDescent="0.35">
      <c r="A4414" t="s">
        <v>138</v>
      </c>
      <c r="B4414" t="s">
        <v>41</v>
      </c>
      <c r="C4414" t="s">
        <v>149</v>
      </c>
      <c r="D4414" t="s">
        <v>150</v>
      </c>
      <c r="E4414" t="s">
        <v>121</v>
      </c>
      <c r="G4414" t="s">
        <v>1</v>
      </c>
      <c r="H4414" t="s">
        <v>206</v>
      </c>
      <c r="K4414" t="s">
        <v>185</v>
      </c>
      <c r="L4414" t="s">
        <v>122</v>
      </c>
      <c r="M4414" s="14">
        <v>44459</v>
      </c>
      <c r="N4414" s="14">
        <v>44459</v>
      </c>
      <c r="O4414">
        <v>-145644</v>
      </c>
      <c r="P4414">
        <v>-3467.71</v>
      </c>
      <c r="R4414">
        <v>2220200000</v>
      </c>
      <c r="S4414">
        <v>161001000</v>
      </c>
      <c r="V4414" t="s">
        <v>138</v>
      </c>
      <c r="W4414" t="s">
        <v>195</v>
      </c>
      <c r="X4414" t="s">
        <v>139</v>
      </c>
      <c r="Y4414">
        <v>9</v>
      </c>
      <c r="Z4414">
        <v>9</v>
      </c>
      <c r="AA4414">
        <v>2021</v>
      </c>
      <c r="AB4414">
        <v>3467.71</v>
      </c>
      <c r="AC4414" t="s">
        <v>18</v>
      </c>
      <c r="AD4414" t="s">
        <v>13</v>
      </c>
      <c r="AE4414">
        <v>2021</v>
      </c>
      <c r="AF4414">
        <v>2021</v>
      </c>
      <c r="AU4414"/>
    </row>
    <row r="4415" spans="1:47" x14ac:dyDescent="0.35">
      <c r="A4415" t="s">
        <v>138</v>
      </c>
      <c r="B4415" t="s">
        <v>42</v>
      </c>
      <c r="C4415" t="s">
        <v>149</v>
      </c>
      <c r="D4415" t="s">
        <v>150</v>
      </c>
      <c r="E4415" t="s">
        <v>121</v>
      </c>
      <c r="G4415" t="s">
        <v>1</v>
      </c>
      <c r="H4415" t="s">
        <v>206</v>
      </c>
      <c r="K4415" t="s">
        <v>185</v>
      </c>
      <c r="L4415" t="s">
        <v>122</v>
      </c>
      <c r="M4415" s="14">
        <v>44459</v>
      </c>
      <c r="N4415" s="14">
        <v>44459</v>
      </c>
      <c r="O4415">
        <v>0</v>
      </c>
      <c r="P4415">
        <v>-380.4</v>
      </c>
      <c r="R4415">
        <v>2220200000</v>
      </c>
      <c r="S4415">
        <v>161001000</v>
      </c>
      <c r="V4415" t="s">
        <v>138</v>
      </c>
      <c r="W4415" t="s">
        <v>195</v>
      </c>
      <c r="X4415" t="s">
        <v>139</v>
      </c>
      <c r="Y4415">
        <v>9</v>
      </c>
      <c r="Z4415">
        <v>9</v>
      </c>
      <c r="AA4415">
        <v>2021</v>
      </c>
      <c r="AB4415">
        <v>380.4</v>
      </c>
      <c r="AC4415" t="s">
        <v>18</v>
      </c>
      <c r="AD4415" t="s">
        <v>13</v>
      </c>
      <c r="AE4415">
        <v>2021</v>
      </c>
      <c r="AF4415">
        <v>2021</v>
      </c>
      <c r="AU4415"/>
    </row>
    <row r="4416" spans="1:47" x14ac:dyDescent="0.35">
      <c r="A4416" t="s">
        <v>193</v>
      </c>
      <c r="B4416" t="s">
        <v>29</v>
      </c>
      <c r="C4416" t="s">
        <v>149</v>
      </c>
      <c r="D4416" t="s">
        <v>159</v>
      </c>
      <c r="E4416" t="s">
        <v>162</v>
      </c>
      <c r="G4416" t="s">
        <v>1</v>
      </c>
      <c r="K4416" t="s">
        <v>185</v>
      </c>
      <c r="L4416" t="s">
        <v>122</v>
      </c>
      <c r="M4416" s="14">
        <v>44459</v>
      </c>
      <c r="N4416" s="14">
        <v>44459</v>
      </c>
      <c r="O4416">
        <v>0</v>
      </c>
      <c r="P4416">
        <v>23.81</v>
      </c>
      <c r="R4416">
        <v>2110700000</v>
      </c>
      <c r="S4416">
        <v>162300000</v>
      </c>
      <c r="V4416" t="s">
        <v>193</v>
      </c>
      <c r="W4416" t="s">
        <v>209</v>
      </c>
      <c r="X4416" t="s">
        <v>161</v>
      </c>
      <c r="Y4416">
        <v>9</v>
      </c>
      <c r="Z4416">
        <v>9</v>
      </c>
      <c r="AA4416">
        <v>2021</v>
      </c>
      <c r="AB4416">
        <v>23.81</v>
      </c>
      <c r="AC4416" t="s">
        <v>18</v>
      </c>
      <c r="AD4416" t="s">
        <v>72</v>
      </c>
      <c r="AE4416">
        <v>2021</v>
      </c>
      <c r="AF4416">
        <v>2021</v>
      </c>
      <c r="AU4416"/>
    </row>
    <row r="4417" spans="1:47" x14ac:dyDescent="0.35">
      <c r="A4417" t="s">
        <v>160</v>
      </c>
      <c r="B4417" t="s">
        <v>26</v>
      </c>
      <c r="C4417" t="s">
        <v>149</v>
      </c>
      <c r="D4417" t="s">
        <v>159</v>
      </c>
      <c r="E4417" t="s">
        <v>162</v>
      </c>
      <c r="G4417" t="s">
        <v>1</v>
      </c>
      <c r="K4417" t="s">
        <v>185</v>
      </c>
      <c r="L4417" t="s">
        <v>122</v>
      </c>
      <c r="M4417" s="14">
        <v>44459</v>
      </c>
      <c r="N4417" s="14">
        <v>44459</v>
      </c>
      <c r="O4417">
        <v>0</v>
      </c>
      <c r="P4417">
        <v>1266.67</v>
      </c>
      <c r="R4417">
        <v>2110672000</v>
      </c>
      <c r="S4417">
        <v>162800000</v>
      </c>
      <c r="V4417" t="s">
        <v>160</v>
      </c>
      <c r="W4417" t="s">
        <v>204</v>
      </c>
      <c r="X4417" t="s">
        <v>161</v>
      </c>
      <c r="Y4417">
        <v>9</v>
      </c>
      <c r="Z4417">
        <v>9</v>
      </c>
      <c r="AA4417">
        <v>2021</v>
      </c>
      <c r="AB4417">
        <v>1266.67</v>
      </c>
      <c r="AC4417" t="s">
        <v>18</v>
      </c>
      <c r="AD4417" t="s">
        <v>72</v>
      </c>
      <c r="AE4417">
        <v>2021</v>
      </c>
      <c r="AF4417">
        <v>2021</v>
      </c>
      <c r="AU4417"/>
    </row>
    <row r="4418" spans="1:47" x14ac:dyDescent="0.35">
      <c r="A4418" t="s">
        <v>193</v>
      </c>
      <c r="B4418" t="s">
        <v>29</v>
      </c>
      <c r="C4418" t="s">
        <v>149</v>
      </c>
      <c r="D4418" t="s">
        <v>159</v>
      </c>
      <c r="E4418" t="s">
        <v>162</v>
      </c>
      <c r="G4418" t="s">
        <v>1</v>
      </c>
      <c r="K4418" t="s">
        <v>185</v>
      </c>
      <c r="L4418" t="s">
        <v>122</v>
      </c>
      <c r="M4418" s="14">
        <v>44459</v>
      </c>
      <c r="N4418" s="14">
        <v>44459</v>
      </c>
      <c r="O4418">
        <v>0</v>
      </c>
      <c r="P4418">
        <v>952.38</v>
      </c>
      <c r="R4418">
        <v>2110700000</v>
      </c>
      <c r="S4418">
        <v>161900000</v>
      </c>
      <c r="V4418" t="s">
        <v>193</v>
      </c>
      <c r="W4418" t="s">
        <v>199</v>
      </c>
      <c r="X4418" t="s">
        <v>161</v>
      </c>
      <c r="Y4418">
        <v>9</v>
      </c>
      <c r="Z4418">
        <v>9</v>
      </c>
      <c r="AA4418">
        <v>2021</v>
      </c>
      <c r="AB4418">
        <v>952.38</v>
      </c>
      <c r="AC4418" t="s">
        <v>18</v>
      </c>
      <c r="AD4418" t="s">
        <v>72</v>
      </c>
      <c r="AE4418">
        <v>2021</v>
      </c>
      <c r="AF4418">
        <v>2021</v>
      </c>
      <c r="AU4418"/>
    </row>
    <row r="4419" spans="1:47" x14ac:dyDescent="0.35">
      <c r="A4419" t="s">
        <v>193</v>
      </c>
      <c r="B4419" t="s">
        <v>29</v>
      </c>
      <c r="C4419" t="s">
        <v>149</v>
      </c>
      <c r="D4419" t="s">
        <v>159</v>
      </c>
      <c r="E4419" t="s">
        <v>162</v>
      </c>
      <c r="G4419" t="s">
        <v>1</v>
      </c>
      <c r="K4419" t="s">
        <v>185</v>
      </c>
      <c r="L4419" t="s">
        <v>122</v>
      </c>
      <c r="M4419" s="14">
        <v>44459</v>
      </c>
      <c r="N4419" s="14">
        <v>44459</v>
      </c>
      <c r="O4419">
        <v>0</v>
      </c>
      <c r="P4419">
        <v>157.13999999999999</v>
      </c>
      <c r="R4419">
        <v>2110700000</v>
      </c>
      <c r="S4419">
        <v>162300000</v>
      </c>
      <c r="V4419" t="s">
        <v>193</v>
      </c>
      <c r="W4419" t="s">
        <v>209</v>
      </c>
      <c r="X4419" t="s">
        <v>161</v>
      </c>
      <c r="Y4419">
        <v>9</v>
      </c>
      <c r="Z4419">
        <v>9</v>
      </c>
      <c r="AA4419">
        <v>2021</v>
      </c>
      <c r="AB4419">
        <v>157.13999999999999</v>
      </c>
      <c r="AC4419" t="s">
        <v>18</v>
      </c>
      <c r="AD4419" t="s">
        <v>72</v>
      </c>
      <c r="AE4419">
        <v>2021</v>
      </c>
      <c r="AF4419">
        <v>2021</v>
      </c>
      <c r="AU4419"/>
    </row>
    <row r="4420" spans="1:47" x14ac:dyDescent="0.35">
      <c r="A4420" t="s">
        <v>188</v>
      </c>
      <c r="B4420" t="s">
        <v>31</v>
      </c>
      <c r="C4420" t="s">
        <v>149</v>
      </c>
      <c r="D4420" t="s">
        <v>159</v>
      </c>
      <c r="E4420" t="s">
        <v>162</v>
      </c>
      <c r="G4420" t="s">
        <v>1</v>
      </c>
      <c r="K4420" t="s">
        <v>185</v>
      </c>
      <c r="L4420" t="s">
        <v>122</v>
      </c>
      <c r="M4420" s="14">
        <v>44459</v>
      </c>
      <c r="N4420" s="14">
        <v>44459</v>
      </c>
      <c r="O4420">
        <v>0</v>
      </c>
      <c r="P4420">
        <v>0</v>
      </c>
      <c r="R4420">
        <v>2111070000</v>
      </c>
      <c r="S4420">
        <v>161900000</v>
      </c>
      <c r="V4420" t="s">
        <v>188</v>
      </c>
      <c r="W4420" t="s">
        <v>199</v>
      </c>
      <c r="X4420" t="s">
        <v>190</v>
      </c>
      <c r="Y4420">
        <v>9</v>
      </c>
      <c r="Z4420">
        <v>9</v>
      </c>
      <c r="AA4420">
        <v>2021</v>
      </c>
      <c r="AB4420">
        <v>0</v>
      </c>
      <c r="AC4420" t="s">
        <v>18</v>
      </c>
      <c r="AD4420" t="s">
        <v>72</v>
      </c>
      <c r="AE4420">
        <v>2021</v>
      </c>
      <c r="AF4420">
        <v>2021</v>
      </c>
      <c r="AU4420"/>
    </row>
    <row r="4421" spans="1:47" x14ac:dyDescent="0.35">
      <c r="A4421" t="s">
        <v>160</v>
      </c>
      <c r="B4421" t="s">
        <v>26</v>
      </c>
      <c r="C4421" t="s">
        <v>149</v>
      </c>
      <c r="D4421" t="s">
        <v>159</v>
      </c>
      <c r="E4421" t="s">
        <v>162</v>
      </c>
      <c r="G4421" t="s">
        <v>1</v>
      </c>
      <c r="K4421" t="s">
        <v>185</v>
      </c>
      <c r="L4421" t="s">
        <v>122</v>
      </c>
      <c r="M4421" s="14">
        <v>44459</v>
      </c>
      <c r="N4421" s="14">
        <v>44459</v>
      </c>
      <c r="O4421">
        <v>1525.43</v>
      </c>
      <c r="P4421">
        <v>36.32</v>
      </c>
      <c r="R4421">
        <v>2110672000</v>
      </c>
      <c r="S4421">
        <v>162600000</v>
      </c>
      <c r="V4421" t="s">
        <v>160</v>
      </c>
      <c r="W4421" t="s">
        <v>196</v>
      </c>
      <c r="X4421" t="s">
        <v>161</v>
      </c>
      <c r="Y4421">
        <v>9</v>
      </c>
      <c r="Z4421">
        <v>9</v>
      </c>
      <c r="AA4421">
        <v>2021</v>
      </c>
      <c r="AB4421">
        <v>36.32</v>
      </c>
      <c r="AC4421" t="s">
        <v>18</v>
      </c>
      <c r="AD4421" t="s">
        <v>72</v>
      </c>
      <c r="AE4421">
        <v>2021</v>
      </c>
      <c r="AF4421">
        <v>2021</v>
      </c>
      <c r="AU4421"/>
    </row>
    <row r="4422" spans="1:47" x14ac:dyDescent="0.35">
      <c r="A4422" t="s">
        <v>160</v>
      </c>
      <c r="B4422" t="s">
        <v>26</v>
      </c>
      <c r="C4422" t="s">
        <v>149</v>
      </c>
      <c r="D4422" t="s">
        <v>159</v>
      </c>
      <c r="E4422" t="s">
        <v>162</v>
      </c>
      <c r="G4422" t="s">
        <v>1</v>
      </c>
      <c r="K4422" t="s">
        <v>185</v>
      </c>
      <c r="L4422" t="s">
        <v>122</v>
      </c>
      <c r="M4422" s="14">
        <v>44459</v>
      </c>
      <c r="N4422" s="14">
        <v>44459</v>
      </c>
      <c r="O4422">
        <v>6200</v>
      </c>
      <c r="P4422">
        <v>172.53</v>
      </c>
      <c r="R4422">
        <v>2110672000</v>
      </c>
      <c r="S4422">
        <v>161021000</v>
      </c>
      <c r="V4422" t="s">
        <v>160</v>
      </c>
      <c r="W4422" t="s">
        <v>215</v>
      </c>
      <c r="X4422" t="s">
        <v>161</v>
      </c>
      <c r="Y4422">
        <v>9</v>
      </c>
      <c r="Z4422">
        <v>9</v>
      </c>
      <c r="AA4422">
        <v>2021</v>
      </c>
      <c r="AB4422">
        <v>172.53</v>
      </c>
      <c r="AC4422" t="s">
        <v>18</v>
      </c>
      <c r="AD4422" t="s">
        <v>72</v>
      </c>
      <c r="AE4422">
        <v>2021</v>
      </c>
      <c r="AF4422">
        <v>2021</v>
      </c>
      <c r="AU4422"/>
    </row>
    <row r="4423" spans="1:47" x14ac:dyDescent="0.35">
      <c r="A4423" t="s">
        <v>138</v>
      </c>
      <c r="B4423" t="s">
        <v>36</v>
      </c>
      <c r="C4423" t="s">
        <v>149</v>
      </c>
      <c r="D4423" t="s">
        <v>150</v>
      </c>
      <c r="E4423" t="s">
        <v>121</v>
      </c>
      <c r="G4423" t="s">
        <v>1</v>
      </c>
      <c r="H4423" t="s">
        <v>206</v>
      </c>
      <c r="K4423" t="s">
        <v>185</v>
      </c>
      <c r="L4423" t="s">
        <v>122</v>
      </c>
      <c r="M4423" s="14">
        <v>44459</v>
      </c>
      <c r="N4423" s="14">
        <v>44459</v>
      </c>
      <c r="O4423">
        <v>0</v>
      </c>
      <c r="P4423">
        <v>-476.19</v>
      </c>
      <c r="R4423">
        <v>2220200000</v>
      </c>
      <c r="S4423">
        <v>161100000</v>
      </c>
      <c r="V4423" t="s">
        <v>138</v>
      </c>
      <c r="W4423" t="s">
        <v>212</v>
      </c>
      <c r="X4423" t="s">
        <v>139</v>
      </c>
      <c r="Y4423">
        <v>9</v>
      </c>
      <c r="Z4423">
        <v>9</v>
      </c>
      <c r="AA4423">
        <v>2021</v>
      </c>
      <c r="AB4423">
        <v>476.19</v>
      </c>
      <c r="AC4423" t="s">
        <v>18</v>
      </c>
      <c r="AD4423" t="s">
        <v>13</v>
      </c>
      <c r="AE4423">
        <v>2021</v>
      </c>
      <c r="AF4423">
        <v>2021</v>
      </c>
      <c r="AU4423"/>
    </row>
    <row r="4424" spans="1:47" x14ac:dyDescent="0.35">
      <c r="A4424" t="s">
        <v>193</v>
      </c>
      <c r="B4424" t="s">
        <v>29</v>
      </c>
      <c r="C4424" t="s">
        <v>149</v>
      </c>
      <c r="D4424" t="s">
        <v>159</v>
      </c>
      <c r="E4424" t="s">
        <v>162</v>
      </c>
      <c r="G4424" t="s">
        <v>1</v>
      </c>
      <c r="K4424" t="s">
        <v>185</v>
      </c>
      <c r="L4424" t="s">
        <v>122</v>
      </c>
      <c r="M4424" s="14">
        <v>44459</v>
      </c>
      <c r="N4424" s="14">
        <v>44459</v>
      </c>
      <c r="O4424">
        <v>0</v>
      </c>
      <c r="P4424">
        <v>59.52</v>
      </c>
      <c r="R4424">
        <v>2110700000</v>
      </c>
      <c r="S4424">
        <v>162100000</v>
      </c>
      <c r="V4424" t="s">
        <v>193</v>
      </c>
      <c r="W4424" t="s">
        <v>214</v>
      </c>
      <c r="X4424" t="s">
        <v>161</v>
      </c>
      <c r="Y4424">
        <v>9</v>
      </c>
      <c r="Z4424">
        <v>9</v>
      </c>
      <c r="AA4424">
        <v>2021</v>
      </c>
      <c r="AB4424">
        <v>59.52</v>
      </c>
      <c r="AC4424" t="s">
        <v>18</v>
      </c>
      <c r="AD4424" t="s">
        <v>72</v>
      </c>
      <c r="AE4424">
        <v>2021</v>
      </c>
      <c r="AF4424">
        <v>2021</v>
      </c>
      <c r="AU4424"/>
    </row>
    <row r="4425" spans="1:47" x14ac:dyDescent="0.35">
      <c r="A4425" t="s">
        <v>138</v>
      </c>
      <c r="B4425" t="s">
        <v>42</v>
      </c>
      <c r="C4425" t="s">
        <v>149</v>
      </c>
      <c r="D4425" t="s">
        <v>150</v>
      </c>
      <c r="E4425" t="s">
        <v>121</v>
      </c>
      <c r="G4425" t="s">
        <v>1</v>
      </c>
      <c r="H4425" t="s">
        <v>206</v>
      </c>
      <c r="K4425" t="s">
        <v>185</v>
      </c>
      <c r="L4425" t="s">
        <v>122</v>
      </c>
      <c r="M4425" s="14">
        <v>44459</v>
      </c>
      <c r="N4425" s="14">
        <v>44459</v>
      </c>
      <c r="O4425">
        <v>-1055356</v>
      </c>
      <c r="P4425">
        <v>-25127.52</v>
      </c>
      <c r="R4425">
        <v>2220200000</v>
      </c>
      <c r="S4425">
        <v>161001000</v>
      </c>
      <c r="V4425" t="s">
        <v>138</v>
      </c>
      <c r="W4425" t="s">
        <v>195</v>
      </c>
      <c r="X4425" t="s">
        <v>139</v>
      </c>
      <c r="Y4425">
        <v>9</v>
      </c>
      <c r="Z4425">
        <v>9</v>
      </c>
      <c r="AA4425">
        <v>2021</v>
      </c>
      <c r="AB4425">
        <v>25127.52</v>
      </c>
      <c r="AC4425" t="s">
        <v>18</v>
      </c>
      <c r="AD4425" t="s">
        <v>13</v>
      </c>
      <c r="AE4425">
        <v>2021</v>
      </c>
      <c r="AF4425">
        <v>2021</v>
      </c>
      <c r="AU4425"/>
    </row>
    <row r="4426" spans="1:47" x14ac:dyDescent="0.35">
      <c r="A4426" t="s">
        <v>160</v>
      </c>
      <c r="B4426" t="s">
        <v>35</v>
      </c>
      <c r="C4426" t="s">
        <v>149</v>
      </c>
      <c r="D4426" t="s">
        <v>159</v>
      </c>
      <c r="E4426" t="s">
        <v>162</v>
      </c>
      <c r="G4426" t="s">
        <v>1</v>
      </c>
      <c r="K4426" t="s">
        <v>185</v>
      </c>
      <c r="L4426" t="s">
        <v>122</v>
      </c>
      <c r="M4426" s="14">
        <v>44459</v>
      </c>
      <c r="N4426" s="14">
        <v>44459</v>
      </c>
      <c r="O4426">
        <v>8500</v>
      </c>
      <c r="P4426">
        <v>207.95</v>
      </c>
      <c r="R4426">
        <v>2110672000</v>
      </c>
      <c r="S4426">
        <v>161021000</v>
      </c>
      <c r="V4426" t="s">
        <v>160</v>
      </c>
      <c r="W4426" t="s">
        <v>215</v>
      </c>
      <c r="X4426" t="s">
        <v>161</v>
      </c>
      <c r="Y4426">
        <v>9</v>
      </c>
      <c r="Z4426">
        <v>9</v>
      </c>
      <c r="AA4426">
        <v>2021</v>
      </c>
      <c r="AB4426">
        <v>207.95</v>
      </c>
      <c r="AC4426" t="s">
        <v>18</v>
      </c>
      <c r="AD4426" t="s">
        <v>72</v>
      </c>
      <c r="AE4426">
        <v>2021</v>
      </c>
      <c r="AF4426">
        <v>2021</v>
      </c>
      <c r="AU4426"/>
    </row>
    <row r="4427" spans="1:47" x14ac:dyDescent="0.35">
      <c r="A4427" t="s">
        <v>188</v>
      </c>
      <c r="B4427" t="s">
        <v>31</v>
      </c>
      <c r="C4427" t="s">
        <v>149</v>
      </c>
      <c r="D4427" t="s">
        <v>159</v>
      </c>
      <c r="E4427" t="s">
        <v>162</v>
      </c>
      <c r="G4427" t="s">
        <v>1</v>
      </c>
      <c r="K4427" t="s">
        <v>185</v>
      </c>
      <c r="L4427" t="s">
        <v>122</v>
      </c>
      <c r="M4427" s="14">
        <v>44459</v>
      </c>
      <c r="N4427" s="14">
        <v>44459</v>
      </c>
      <c r="O4427">
        <v>0</v>
      </c>
      <c r="P4427">
        <v>232.5</v>
      </c>
      <c r="R4427">
        <v>2111070000</v>
      </c>
      <c r="S4427">
        <v>161001000</v>
      </c>
      <c r="V4427" t="s">
        <v>188</v>
      </c>
      <c r="W4427" t="s">
        <v>195</v>
      </c>
      <c r="X4427" t="s">
        <v>190</v>
      </c>
      <c r="Y4427">
        <v>9</v>
      </c>
      <c r="Z4427">
        <v>9</v>
      </c>
      <c r="AA4427">
        <v>2021</v>
      </c>
      <c r="AB4427">
        <v>232.5</v>
      </c>
      <c r="AC4427" t="s">
        <v>18</v>
      </c>
      <c r="AD4427" t="s">
        <v>72</v>
      </c>
      <c r="AE4427">
        <v>2021</v>
      </c>
      <c r="AF4427">
        <v>2021</v>
      </c>
      <c r="AU4427"/>
    </row>
    <row r="4428" spans="1:47" x14ac:dyDescent="0.35">
      <c r="A4428" t="s">
        <v>128</v>
      </c>
      <c r="C4428" t="s">
        <v>149</v>
      </c>
      <c r="D4428" t="s">
        <v>150</v>
      </c>
      <c r="E4428" t="s">
        <v>121</v>
      </c>
      <c r="J4428" t="s">
        <v>6</v>
      </c>
      <c r="K4428" t="s">
        <v>185</v>
      </c>
      <c r="L4428" t="s">
        <v>122</v>
      </c>
      <c r="M4428" s="14">
        <v>44454</v>
      </c>
      <c r="N4428" s="14">
        <v>44459</v>
      </c>
      <c r="P4428">
        <v>11.57</v>
      </c>
      <c r="X4428" t="s">
        <v>119</v>
      </c>
      <c r="Y4428">
        <v>9</v>
      </c>
      <c r="Z4428">
        <v>9</v>
      </c>
      <c r="AA4428">
        <v>2021</v>
      </c>
      <c r="AB4428">
        <v>0</v>
      </c>
      <c r="AC4428" t="s">
        <v>8</v>
      </c>
      <c r="AD4428" t="s">
        <v>8</v>
      </c>
      <c r="AE4428">
        <v>2021</v>
      </c>
      <c r="AF4428">
        <v>2021</v>
      </c>
      <c r="AU4428"/>
    </row>
    <row r="4429" spans="1:47" x14ac:dyDescent="0.35">
      <c r="A4429" t="s">
        <v>125</v>
      </c>
      <c r="C4429" t="s">
        <v>149</v>
      </c>
      <c r="D4429" t="s">
        <v>150</v>
      </c>
      <c r="E4429" t="s">
        <v>162</v>
      </c>
      <c r="K4429" t="s">
        <v>185</v>
      </c>
      <c r="L4429" t="s">
        <v>122</v>
      </c>
      <c r="M4429" s="14">
        <v>44459</v>
      </c>
      <c r="N4429" s="14">
        <v>44459</v>
      </c>
      <c r="P4429">
        <v>11.57</v>
      </c>
      <c r="X4429" t="s">
        <v>124</v>
      </c>
      <c r="Y4429">
        <v>9</v>
      </c>
      <c r="Z4429">
        <v>9</v>
      </c>
      <c r="AA4429">
        <v>2021</v>
      </c>
      <c r="AB4429">
        <v>0</v>
      </c>
      <c r="AC4429" t="s">
        <v>8</v>
      </c>
      <c r="AD4429" t="s">
        <v>8</v>
      </c>
      <c r="AE4429">
        <v>2021</v>
      </c>
      <c r="AF4429">
        <v>2021</v>
      </c>
      <c r="AU4429"/>
    </row>
    <row r="4430" spans="1:47" x14ac:dyDescent="0.35">
      <c r="A4430" t="s">
        <v>160</v>
      </c>
      <c r="B4430" t="s">
        <v>25</v>
      </c>
      <c r="C4430" t="s">
        <v>149</v>
      </c>
      <c r="D4430" t="s">
        <v>159</v>
      </c>
      <c r="E4430" t="s">
        <v>162</v>
      </c>
      <c r="G4430" t="s">
        <v>1</v>
      </c>
      <c r="K4430" t="s">
        <v>185</v>
      </c>
      <c r="L4430" t="s">
        <v>122</v>
      </c>
      <c r="M4430" s="14">
        <v>44460</v>
      </c>
      <c r="N4430" s="14">
        <v>44460</v>
      </c>
      <c r="O4430">
        <v>5000</v>
      </c>
      <c r="P4430">
        <v>19.53</v>
      </c>
      <c r="R4430">
        <v>2110672000</v>
      </c>
      <c r="S4430">
        <v>161600000</v>
      </c>
      <c r="V4430" t="s">
        <v>160</v>
      </c>
      <c r="W4430" t="s">
        <v>198</v>
      </c>
      <c r="X4430" t="s">
        <v>161</v>
      </c>
      <c r="Y4430">
        <v>9</v>
      </c>
      <c r="Z4430">
        <v>9</v>
      </c>
      <c r="AA4430">
        <v>2021</v>
      </c>
      <c r="AB4430">
        <v>19.53</v>
      </c>
      <c r="AC4430" t="s">
        <v>18</v>
      </c>
      <c r="AD4430" t="s">
        <v>72</v>
      </c>
      <c r="AE4430">
        <v>2021</v>
      </c>
      <c r="AF4430">
        <v>2021</v>
      </c>
      <c r="AU4430"/>
    </row>
    <row r="4431" spans="1:47" x14ac:dyDescent="0.35">
      <c r="A4431" t="s">
        <v>193</v>
      </c>
      <c r="B4431" t="s">
        <v>29</v>
      </c>
      <c r="C4431" t="s">
        <v>149</v>
      </c>
      <c r="D4431" t="s">
        <v>159</v>
      </c>
      <c r="E4431" t="s">
        <v>162</v>
      </c>
      <c r="G4431" t="s">
        <v>1</v>
      </c>
      <c r="K4431" t="s">
        <v>185</v>
      </c>
      <c r="L4431" t="s">
        <v>122</v>
      </c>
      <c r="M4431" s="14">
        <v>44460</v>
      </c>
      <c r="N4431" s="14">
        <v>44460</v>
      </c>
      <c r="O4431">
        <v>0</v>
      </c>
      <c r="P4431">
        <v>12071.43</v>
      </c>
      <c r="R4431">
        <v>2110700000</v>
      </c>
      <c r="S4431">
        <v>162800000</v>
      </c>
      <c r="V4431" t="s">
        <v>193</v>
      </c>
      <c r="W4431" t="s">
        <v>204</v>
      </c>
      <c r="X4431" t="s">
        <v>161</v>
      </c>
      <c r="Y4431">
        <v>9</v>
      </c>
      <c r="Z4431">
        <v>9</v>
      </c>
      <c r="AA4431">
        <v>2021</v>
      </c>
      <c r="AB4431">
        <v>12071.43</v>
      </c>
      <c r="AC4431" t="s">
        <v>18</v>
      </c>
      <c r="AD4431" t="s">
        <v>72</v>
      </c>
      <c r="AE4431">
        <v>2021</v>
      </c>
      <c r="AF4431">
        <v>2021</v>
      </c>
      <c r="AU4431"/>
    </row>
    <row r="4432" spans="1:47" x14ac:dyDescent="0.35">
      <c r="A4432" t="s">
        <v>138</v>
      </c>
      <c r="C4432" t="s">
        <v>149</v>
      </c>
      <c r="D4432" t="s">
        <v>159</v>
      </c>
      <c r="E4432" t="s">
        <v>121</v>
      </c>
      <c r="G4432" t="s">
        <v>1</v>
      </c>
      <c r="K4432" t="s">
        <v>185</v>
      </c>
      <c r="L4432" t="s">
        <v>122</v>
      </c>
      <c r="M4432" s="14">
        <v>44460</v>
      </c>
      <c r="N4432" s="14">
        <v>44460</v>
      </c>
      <c r="O4432">
        <v>0</v>
      </c>
      <c r="P4432">
        <v>13578.19</v>
      </c>
      <c r="R4432">
        <v>2220200000</v>
      </c>
      <c r="S4432">
        <v>161008000</v>
      </c>
      <c r="V4432" t="s">
        <v>138</v>
      </c>
      <c r="W4432" t="s">
        <v>224</v>
      </c>
      <c r="X4432" t="s">
        <v>139</v>
      </c>
      <c r="Y4432">
        <v>9</v>
      </c>
      <c r="Z4432">
        <v>9</v>
      </c>
      <c r="AA4432">
        <v>2021</v>
      </c>
      <c r="AB4432">
        <v>13578.19</v>
      </c>
      <c r="AC4432" t="s">
        <v>18</v>
      </c>
      <c r="AD4432" t="s">
        <v>72</v>
      </c>
      <c r="AE4432">
        <v>2021</v>
      </c>
      <c r="AF4432">
        <v>2021</v>
      </c>
      <c r="AU4432"/>
    </row>
    <row r="4433" spans="1:47" x14ac:dyDescent="0.35">
      <c r="A4433" t="s">
        <v>160</v>
      </c>
      <c r="B4433" t="s">
        <v>25</v>
      </c>
      <c r="C4433" t="s">
        <v>149</v>
      </c>
      <c r="D4433" t="s">
        <v>159</v>
      </c>
      <c r="E4433" t="s">
        <v>162</v>
      </c>
      <c r="G4433" t="s">
        <v>1</v>
      </c>
      <c r="K4433" t="s">
        <v>185</v>
      </c>
      <c r="L4433" t="s">
        <v>122</v>
      </c>
      <c r="M4433" s="14">
        <v>44460</v>
      </c>
      <c r="N4433" s="14">
        <v>44460</v>
      </c>
      <c r="O4433">
        <v>42000</v>
      </c>
      <c r="P4433">
        <v>944.57</v>
      </c>
      <c r="R4433">
        <v>2110672000</v>
      </c>
      <c r="S4433">
        <v>161300000</v>
      </c>
      <c r="V4433" t="s">
        <v>160</v>
      </c>
      <c r="W4433" t="s">
        <v>192</v>
      </c>
      <c r="X4433" t="s">
        <v>161</v>
      </c>
      <c r="Y4433">
        <v>9</v>
      </c>
      <c r="Z4433">
        <v>9</v>
      </c>
      <c r="AA4433">
        <v>2021</v>
      </c>
      <c r="AB4433">
        <v>944.57</v>
      </c>
      <c r="AC4433" t="s">
        <v>18</v>
      </c>
      <c r="AD4433" t="s">
        <v>72</v>
      </c>
      <c r="AE4433">
        <v>2021</v>
      </c>
      <c r="AF4433">
        <v>2021</v>
      </c>
      <c r="AU4433"/>
    </row>
    <row r="4434" spans="1:47" x14ac:dyDescent="0.35">
      <c r="A4434" t="s">
        <v>160</v>
      </c>
      <c r="B4434" t="s">
        <v>25</v>
      </c>
      <c r="C4434" t="s">
        <v>149</v>
      </c>
      <c r="D4434" t="s">
        <v>159</v>
      </c>
      <c r="E4434" t="s">
        <v>162</v>
      </c>
      <c r="G4434" t="s">
        <v>1</v>
      </c>
      <c r="K4434" t="s">
        <v>185</v>
      </c>
      <c r="L4434" t="s">
        <v>122</v>
      </c>
      <c r="M4434" s="14">
        <v>44460</v>
      </c>
      <c r="N4434" s="14">
        <v>44460</v>
      </c>
      <c r="O4434">
        <v>6500</v>
      </c>
      <c r="P4434">
        <v>164.48</v>
      </c>
      <c r="R4434">
        <v>2110672000</v>
      </c>
      <c r="S4434">
        <v>161300000</v>
      </c>
      <c r="V4434" t="s">
        <v>160</v>
      </c>
      <c r="W4434" t="s">
        <v>192</v>
      </c>
      <c r="X4434" t="s">
        <v>161</v>
      </c>
      <c r="Y4434">
        <v>9</v>
      </c>
      <c r="Z4434">
        <v>9</v>
      </c>
      <c r="AA4434">
        <v>2021</v>
      </c>
      <c r="AB4434">
        <v>164.48</v>
      </c>
      <c r="AC4434" t="s">
        <v>18</v>
      </c>
      <c r="AD4434" t="s">
        <v>72</v>
      </c>
      <c r="AE4434">
        <v>2021</v>
      </c>
      <c r="AF4434">
        <v>2021</v>
      </c>
      <c r="AU4434"/>
    </row>
    <row r="4435" spans="1:47" x14ac:dyDescent="0.35">
      <c r="A4435" t="s">
        <v>193</v>
      </c>
      <c r="B4435" t="s">
        <v>29</v>
      </c>
      <c r="C4435" t="s">
        <v>149</v>
      </c>
      <c r="D4435" t="s">
        <v>159</v>
      </c>
      <c r="E4435" t="s">
        <v>162</v>
      </c>
      <c r="G4435" t="s">
        <v>1</v>
      </c>
      <c r="K4435" t="s">
        <v>185</v>
      </c>
      <c r="L4435" t="s">
        <v>122</v>
      </c>
      <c r="M4435" s="14">
        <v>44460</v>
      </c>
      <c r="N4435" s="14">
        <v>44460</v>
      </c>
      <c r="O4435">
        <v>0</v>
      </c>
      <c r="P4435">
        <v>115.43</v>
      </c>
      <c r="R4435">
        <v>2110700000</v>
      </c>
      <c r="S4435">
        <v>161020000</v>
      </c>
      <c r="V4435" t="s">
        <v>193</v>
      </c>
      <c r="W4435" t="s">
        <v>194</v>
      </c>
      <c r="X4435" t="s">
        <v>161</v>
      </c>
      <c r="Y4435">
        <v>9</v>
      </c>
      <c r="Z4435">
        <v>9</v>
      </c>
      <c r="AA4435">
        <v>2021</v>
      </c>
      <c r="AB4435">
        <v>115.43</v>
      </c>
      <c r="AC4435" t="s">
        <v>18</v>
      </c>
      <c r="AD4435" t="s">
        <v>72</v>
      </c>
      <c r="AE4435">
        <v>2021</v>
      </c>
      <c r="AF4435">
        <v>2021</v>
      </c>
      <c r="AU4435"/>
    </row>
    <row r="4436" spans="1:47" x14ac:dyDescent="0.35">
      <c r="A4436" t="s">
        <v>193</v>
      </c>
      <c r="B4436" t="s">
        <v>29</v>
      </c>
      <c r="C4436" t="s">
        <v>149</v>
      </c>
      <c r="D4436" t="s">
        <v>159</v>
      </c>
      <c r="E4436" t="s">
        <v>162</v>
      </c>
      <c r="G4436" t="s">
        <v>1</v>
      </c>
      <c r="K4436" t="s">
        <v>185</v>
      </c>
      <c r="L4436" t="s">
        <v>122</v>
      </c>
      <c r="M4436" s="14">
        <v>44460</v>
      </c>
      <c r="N4436" s="14">
        <v>44460</v>
      </c>
      <c r="O4436">
        <v>0</v>
      </c>
      <c r="P4436">
        <v>9885.7099999999991</v>
      </c>
      <c r="R4436">
        <v>2110700000</v>
      </c>
      <c r="S4436">
        <v>162800000</v>
      </c>
      <c r="V4436" t="s">
        <v>193</v>
      </c>
      <c r="W4436" t="s">
        <v>204</v>
      </c>
      <c r="X4436" t="s">
        <v>161</v>
      </c>
      <c r="Y4436">
        <v>9</v>
      </c>
      <c r="Z4436">
        <v>9</v>
      </c>
      <c r="AA4436">
        <v>2021</v>
      </c>
      <c r="AB4436">
        <v>9885.7099999999991</v>
      </c>
      <c r="AC4436" t="s">
        <v>18</v>
      </c>
      <c r="AD4436" t="s">
        <v>72</v>
      </c>
      <c r="AE4436">
        <v>2021</v>
      </c>
      <c r="AF4436">
        <v>2021</v>
      </c>
      <c r="AU4436"/>
    </row>
    <row r="4437" spans="1:47" x14ac:dyDescent="0.35">
      <c r="A4437" t="s">
        <v>160</v>
      </c>
      <c r="B4437" t="s">
        <v>28</v>
      </c>
      <c r="C4437" t="s">
        <v>149</v>
      </c>
      <c r="D4437" t="s">
        <v>159</v>
      </c>
      <c r="E4437" t="s">
        <v>162</v>
      </c>
      <c r="G4437" t="s">
        <v>1</v>
      </c>
      <c r="K4437" t="s">
        <v>185</v>
      </c>
      <c r="L4437" t="s">
        <v>122</v>
      </c>
      <c r="M4437" s="14">
        <v>44460</v>
      </c>
      <c r="N4437" s="14">
        <v>44460</v>
      </c>
      <c r="O4437">
        <v>0</v>
      </c>
      <c r="P4437">
        <v>278.57</v>
      </c>
      <c r="R4437">
        <v>2110672000</v>
      </c>
      <c r="S4437">
        <v>161400000</v>
      </c>
      <c r="V4437" t="s">
        <v>160</v>
      </c>
      <c r="W4437" t="s">
        <v>211</v>
      </c>
      <c r="X4437" t="s">
        <v>161</v>
      </c>
      <c r="Y4437">
        <v>9</v>
      </c>
      <c r="Z4437">
        <v>9</v>
      </c>
      <c r="AA4437">
        <v>2021</v>
      </c>
      <c r="AB4437">
        <v>278.57</v>
      </c>
      <c r="AC4437" t="s">
        <v>18</v>
      </c>
      <c r="AD4437" t="s">
        <v>72</v>
      </c>
      <c r="AE4437">
        <v>2021</v>
      </c>
      <c r="AF4437">
        <v>2021</v>
      </c>
      <c r="AU4437"/>
    </row>
    <row r="4438" spans="1:47" x14ac:dyDescent="0.35">
      <c r="A4438" t="s">
        <v>123</v>
      </c>
      <c r="C4438" t="s">
        <v>149</v>
      </c>
      <c r="D4438" t="s">
        <v>150</v>
      </c>
      <c r="E4438" t="s">
        <v>162</v>
      </c>
      <c r="K4438" t="s">
        <v>185</v>
      </c>
      <c r="L4438" t="s">
        <v>122</v>
      </c>
      <c r="M4438" s="14">
        <v>44460</v>
      </c>
      <c r="N4438" s="14">
        <v>44460</v>
      </c>
      <c r="P4438">
        <v>391312.64000000001</v>
      </c>
      <c r="X4438" t="s">
        <v>124</v>
      </c>
      <c r="Y4438">
        <v>9</v>
      </c>
      <c r="Z4438">
        <v>9</v>
      </c>
      <c r="AA4438">
        <v>2021</v>
      </c>
      <c r="AB4438">
        <v>0</v>
      </c>
      <c r="AC4438" t="s">
        <v>8</v>
      </c>
      <c r="AD4438" t="s">
        <v>8</v>
      </c>
      <c r="AE4438">
        <v>2021</v>
      </c>
      <c r="AF4438">
        <v>2021</v>
      </c>
      <c r="AU4438"/>
    </row>
    <row r="4439" spans="1:47" x14ac:dyDescent="0.35">
      <c r="A4439" t="s">
        <v>175</v>
      </c>
      <c r="C4439" t="s">
        <v>149</v>
      </c>
      <c r="D4439" t="s">
        <v>150</v>
      </c>
      <c r="E4439" t="s">
        <v>121</v>
      </c>
      <c r="J4439" t="s">
        <v>5</v>
      </c>
      <c r="K4439" t="s">
        <v>185</v>
      </c>
      <c r="L4439" t="s">
        <v>122</v>
      </c>
      <c r="M4439" s="14">
        <v>44442</v>
      </c>
      <c r="N4439" s="14">
        <v>44460</v>
      </c>
      <c r="P4439">
        <v>6442.98</v>
      </c>
      <c r="X4439" t="s">
        <v>119</v>
      </c>
      <c r="Y4439">
        <v>9</v>
      </c>
      <c r="Z4439">
        <v>9</v>
      </c>
      <c r="AA4439">
        <v>2021</v>
      </c>
      <c r="AB4439">
        <v>0</v>
      </c>
      <c r="AC4439" t="s">
        <v>8</v>
      </c>
      <c r="AD4439" t="s">
        <v>8</v>
      </c>
      <c r="AE4439">
        <v>2021</v>
      </c>
      <c r="AF4439">
        <v>2021</v>
      </c>
      <c r="AU4439"/>
    </row>
    <row r="4440" spans="1:47" x14ac:dyDescent="0.35">
      <c r="A4440" t="s">
        <v>148</v>
      </c>
      <c r="C4440" t="s">
        <v>149</v>
      </c>
      <c r="D4440" t="s">
        <v>150</v>
      </c>
      <c r="E4440" t="s">
        <v>121</v>
      </c>
      <c r="I4440" t="s">
        <v>1</v>
      </c>
      <c r="J4440" t="s">
        <v>7</v>
      </c>
      <c r="K4440" t="s">
        <v>185</v>
      </c>
      <c r="L4440" t="s">
        <v>122</v>
      </c>
      <c r="M4440" s="14">
        <v>44449</v>
      </c>
      <c r="N4440" s="14">
        <v>44460</v>
      </c>
      <c r="P4440">
        <v>7568.68</v>
      </c>
      <c r="X4440" t="s">
        <v>152</v>
      </c>
      <c r="Y4440">
        <v>9</v>
      </c>
      <c r="Z4440">
        <v>9</v>
      </c>
      <c r="AA4440">
        <v>2021</v>
      </c>
      <c r="AB4440">
        <v>0</v>
      </c>
      <c r="AC4440" t="s">
        <v>8</v>
      </c>
      <c r="AD4440" t="s">
        <v>8</v>
      </c>
      <c r="AE4440">
        <v>2021</v>
      </c>
      <c r="AF4440">
        <v>2021</v>
      </c>
      <c r="AU4440"/>
    </row>
    <row r="4441" spans="1:47" x14ac:dyDescent="0.35">
      <c r="A4441" t="s">
        <v>123</v>
      </c>
      <c r="C4441" t="s">
        <v>149</v>
      </c>
      <c r="D4441" t="s">
        <v>150</v>
      </c>
      <c r="E4441" t="s">
        <v>121</v>
      </c>
      <c r="I4441" t="s">
        <v>1</v>
      </c>
      <c r="J4441" t="s">
        <v>7</v>
      </c>
      <c r="K4441" t="s">
        <v>185</v>
      </c>
      <c r="L4441" t="s">
        <v>122</v>
      </c>
      <c r="M4441" s="14">
        <v>44449</v>
      </c>
      <c r="N4441" s="14">
        <v>44460</v>
      </c>
      <c r="P4441">
        <v>63155.37</v>
      </c>
      <c r="X4441" t="s">
        <v>124</v>
      </c>
      <c r="Y4441">
        <v>9</v>
      </c>
      <c r="Z4441">
        <v>9</v>
      </c>
      <c r="AA4441">
        <v>2021</v>
      </c>
      <c r="AB4441">
        <v>0</v>
      </c>
      <c r="AC4441" t="s">
        <v>8</v>
      </c>
      <c r="AD4441" t="s">
        <v>8</v>
      </c>
      <c r="AE4441">
        <v>2021</v>
      </c>
      <c r="AF4441">
        <v>2021</v>
      </c>
      <c r="AU4441"/>
    </row>
    <row r="4442" spans="1:47" x14ac:dyDescent="0.35">
      <c r="A4442" t="s">
        <v>123</v>
      </c>
      <c r="C4442" t="s">
        <v>149</v>
      </c>
      <c r="D4442" t="s">
        <v>150</v>
      </c>
      <c r="E4442" t="s">
        <v>121</v>
      </c>
      <c r="J4442" t="s">
        <v>7</v>
      </c>
      <c r="K4442" t="s">
        <v>185</v>
      </c>
      <c r="L4442" t="s">
        <v>122</v>
      </c>
      <c r="M4442" s="14">
        <v>44449</v>
      </c>
      <c r="N4442" s="14">
        <v>44460</v>
      </c>
      <c r="P4442">
        <v>314145.59999999998</v>
      </c>
      <c r="X4442" t="s">
        <v>124</v>
      </c>
      <c r="Y4442">
        <v>9</v>
      </c>
      <c r="Z4442">
        <v>9</v>
      </c>
      <c r="AA4442">
        <v>2021</v>
      </c>
      <c r="AB4442">
        <v>0</v>
      </c>
      <c r="AC4442" t="s">
        <v>8</v>
      </c>
      <c r="AD4442" t="s">
        <v>8</v>
      </c>
      <c r="AE4442">
        <v>2021</v>
      </c>
      <c r="AF4442">
        <v>2021</v>
      </c>
      <c r="AU4442"/>
    </row>
    <row r="4443" spans="1:47" x14ac:dyDescent="0.35">
      <c r="A4443" t="s">
        <v>160</v>
      </c>
      <c r="B4443" t="s">
        <v>35</v>
      </c>
      <c r="C4443" t="s">
        <v>149</v>
      </c>
      <c r="D4443" t="s">
        <v>159</v>
      </c>
      <c r="E4443" t="s">
        <v>162</v>
      </c>
      <c r="G4443" t="s">
        <v>1</v>
      </c>
      <c r="K4443" t="s">
        <v>185</v>
      </c>
      <c r="L4443" t="s">
        <v>122</v>
      </c>
      <c r="M4443" s="14">
        <v>44460</v>
      </c>
      <c r="N4443" s="14">
        <v>44460</v>
      </c>
      <c r="O4443">
        <v>390481.81</v>
      </c>
      <c r="P4443">
        <v>9297.19</v>
      </c>
      <c r="R4443">
        <v>2110672000</v>
      </c>
      <c r="S4443">
        <v>161020000</v>
      </c>
      <c r="V4443" t="s">
        <v>160</v>
      </c>
      <c r="W4443" t="s">
        <v>194</v>
      </c>
      <c r="X4443" t="s">
        <v>161</v>
      </c>
      <c r="Y4443">
        <v>9</v>
      </c>
      <c r="Z4443">
        <v>9</v>
      </c>
      <c r="AA4443">
        <v>2021</v>
      </c>
      <c r="AB4443">
        <v>9297.19</v>
      </c>
      <c r="AC4443" t="s">
        <v>18</v>
      </c>
      <c r="AD4443" t="s">
        <v>72</v>
      </c>
      <c r="AE4443">
        <v>2021</v>
      </c>
      <c r="AF4443">
        <v>2021</v>
      </c>
      <c r="AU4443"/>
    </row>
    <row r="4444" spans="1:47" x14ac:dyDescent="0.35">
      <c r="A4444" t="s">
        <v>160</v>
      </c>
      <c r="B4444" t="s">
        <v>28</v>
      </c>
      <c r="C4444" t="s">
        <v>149</v>
      </c>
      <c r="D4444" t="s">
        <v>159</v>
      </c>
      <c r="E4444" t="s">
        <v>162</v>
      </c>
      <c r="G4444" t="s">
        <v>1</v>
      </c>
      <c r="K4444" t="s">
        <v>185</v>
      </c>
      <c r="L4444" t="s">
        <v>122</v>
      </c>
      <c r="M4444" s="14">
        <v>44460</v>
      </c>
      <c r="N4444" s="14">
        <v>44460</v>
      </c>
      <c r="O4444">
        <v>1563.25</v>
      </c>
      <c r="P4444">
        <v>37.22</v>
      </c>
      <c r="R4444">
        <v>2110672000</v>
      </c>
      <c r="S4444">
        <v>161800000</v>
      </c>
      <c r="V4444" t="s">
        <v>160</v>
      </c>
      <c r="W4444" t="s">
        <v>197</v>
      </c>
      <c r="X4444" t="s">
        <v>161</v>
      </c>
      <c r="Y4444">
        <v>9</v>
      </c>
      <c r="Z4444">
        <v>9</v>
      </c>
      <c r="AA4444">
        <v>2021</v>
      </c>
      <c r="AB4444">
        <v>37.22</v>
      </c>
      <c r="AC4444" t="s">
        <v>18</v>
      </c>
      <c r="AD4444" t="s">
        <v>72</v>
      </c>
      <c r="AE4444">
        <v>2021</v>
      </c>
      <c r="AF4444">
        <v>2021</v>
      </c>
      <c r="AU4444"/>
    </row>
    <row r="4445" spans="1:47" x14ac:dyDescent="0.35">
      <c r="A4445" t="s">
        <v>160</v>
      </c>
      <c r="B4445" t="s">
        <v>35</v>
      </c>
      <c r="C4445" t="s">
        <v>149</v>
      </c>
      <c r="D4445" t="s">
        <v>159</v>
      </c>
      <c r="E4445" t="s">
        <v>162</v>
      </c>
      <c r="G4445" t="s">
        <v>1</v>
      </c>
      <c r="K4445" t="s">
        <v>185</v>
      </c>
      <c r="L4445" t="s">
        <v>122</v>
      </c>
      <c r="M4445" s="14">
        <v>44460</v>
      </c>
      <c r="N4445" s="14">
        <v>44460</v>
      </c>
      <c r="O4445">
        <v>21661.200000000001</v>
      </c>
      <c r="P4445">
        <v>515.74</v>
      </c>
      <c r="R4445">
        <v>2110672000</v>
      </c>
      <c r="S4445">
        <v>162700000</v>
      </c>
      <c r="V4445" t="s">
        <v>160</v>
      </c>
      <c r="W4445" t="s">
        <v>200</v>
      </c>
      <c r="X4445" t="s">
        <v>161</v>
      </c>
      <c r="Y4445">
        <v>9</v>
      </c>
      <c r="Z4445">
        <v>9</v>
      </c>
      <c r="AA4445">
        <v>2021</v>
      </c>
      <c r="AB4445">
        <v>515.74</v>
      </c>
      <c r="AC4445" t="s">
        <v>18</v>
      </c>
      <c r="AD4445" t="s">
        <v>72</v>
      </c>
      <c r="AE4445">
        <v>2021</v>
      </c>
      <c r="AF4445">
        <v>2021</v>
      </c>
      <c r="AU4445"/>
    </row>
    <row r="4446" spans="1:47" x14ac:dyDescent="0.35">
      <c r="A4446" t="s">
        <v>175</v>
      </c>
      <c r="B4446" t="s">
        <v>39</v>
      </c>
      <c r="C4446" t="s">
        <v>149</v>
      </c>
      <c r="D4446" t="s">
        <v>150</v>
      </c>
      <c r="E4446" t="s">
        <v>121</v>
      </c>
      <c r="G4446" t="s">
        <v>1</v>
      </c>
      <c r="H4446" t="s">
        <v>206</v>
      </c>
      <c r="K4446" t="s">
        <v>185</v>
      </c>
      <c r="L4446" t="s">
        <v>122</v>
      </c>
      <c r="M4446" s="14">
        <v>44461</v>
      </c>
      <c r="N4446" s="14">
        <v>44461</v>
      </c>
      <c r="O4446">
        <v>-155800</v>
      </c>
      <c r="P4446">
        <v>-3709.52</v>
      </c>
      <c r="R4446">
        <v>2221506000</v>
      </c>
      <c r="S4446">
        <v>161026000</v>
      </c>
      <c r="V4446" t="s">
        <v>175</v>
      </c>
      <c r="W4446" t="s">
        <v>216</v>
      </c>
      <c r="X4446" t="s">
        <v>119</v>
      </c>
      <c r="Y4446">
        <v>9</v>
      </c>
      <c r="Z4446">
        <v>9</v>
      </c>
      <c r="AA4446">
        <v>2021</v>
      </c>
      <c r="AB4446">
        <v>3709.52</v>
      </c>
      <c r="AC4446" t="s">
        <v>18</v>
      </c>
      <c r="AD4446" t="s">
        <v>13</v>
      </c>
      <c r="AE4446">
        <v>2021</v>
      </c>
      <c r="AF4446">
        <v>2021</v>
      </c>
      <c r="AU4446"/>
    </row>
    <row r="4447" spans="1:47" x14ac:dyDescent="0.35">
      <c r="A4447" t="s">
        <v>160</v>
      </c>
      <c r="B4447" t="s">
        <v>25</v>
      </c>
      <c r="C4447" t="s">
        <v>149</v>
      </c>
      <c r="D4447" t="s">
        <v>159</v>
      </c>
      <c r="E4447" t="s">
        <v>162</v>
      </c>
      <c r="G4447" t="s">
        <v>1</v>
      </c>
      <c r="K4447" t="s">
        <v>185</v>
      </c>
      <c r="L4447" t="s">
        <v>122</v>
      </c>
      <c r="M4447" s="14">
        <v>44461</v>
      </c>
      <c r="N4447" s="14">
        <v>44461</v>
      </c>
      <c r="O4447">
        <v>5000</v>
      </c>
      <c r="P4447">
        <v>82.09</v>
      </c>
      <c r="R4447">
        <v>2110672000</v>
      </c>
      <c r="S4447">
        <v>161600000</v>
      </c>
      <c r="V4447" t="s">
        <v>160</v>
      </c>
      <c r="W4447" t="s">
        <v>198</v>
      </c>
      <c r="X4447" t="s">
        <v>161</v>
      </c>
      <c r="Y4447">
        <v>9</v>
      </c>
      <c r="Z4447">
        <v>9</v>
      </c>
      <c r="AA4447">
        <v>2021</v>
      </c>
      <c r="AB4447">
        <v>82.09</v>
      </c>
      <c r="AC4447" t="s">
        <v>18</v>
      </c>
      <c r="AD4447" t="s">
        <v>72</v>
      </c>
      <c r="AE4447">
        <v>2021</v>
      </c>
      <c r="AF4447">
        <v>2021</v>
      </c>
      <c r="AU4447"/>
    </row>
    <row r="4448" spans="1:47" x14ac:dyDescent="0.35">
      <c r="A4448" t="s">
        <v>160</v>
      </c>
      <c r="B4448" t="s">
        <v>25</v>
      </c>
      <c r="C4448" t="s">
        <v>149</v>
      </c>
      <c r="D4448" t="s">
        <v>159</v>
      </c>
      <c r="E4448" t="s">
        <v>162</v>
      </c>
      <c r="G4448" t="s">
        <v>1</v>
      </c>
      <c r="K4448" t="s">
        <v>185</v>
      </c>
      <c r="L4448" t="s">
        <v>122</v>
      </c>
      <c r="M4448" s="14">
        <v>44461</v>
      </c>
      <c r="N4448" s="14">
        <v>44461</v>
      </c>
      <c r="O4448">
        <v>6500</v>
      </c>
      <c r="P4448">
        <v>232.79</v>
      </c>
      <c r="R4448">
        <v>2110672000</v>
      </c>
      <c r="S4448">
        <v>161300000</v>
      </c>
      <c r="V4448" t="s">
        <v>160</v>
      </c>
      <c r="W4448" t="s">
        <v>192</v>
      </c>
      <c r="X4448" t="s">
        <v>161</v>
      </c>
      <c r="Y4448">
        <v>9</v>
      </c>
      <c r="Z4448">
        <v>9</v>
      </c>
      <c r="AA4448">
        <v>2021</v>
      </c>
      <c r="AB4448">
        <v>232.79</v>
      </c>
      <c r="AC4448" t="s">
        <v>18</v>
      </c>
      <c r="AD4448" t="s">
        <v>72</v>
      </c>
      <c r="AE4448">
        <v>2021</v>
      </c>
      <c r="AF4448">
        <v>2021</v>
      </c>
      <c r="AU4448"/>
    </row>
    <row r="4449" spans="1:47" x14ac:dyDescent="0.35">
      <c r="A4449" t="s">
        <v>160</v>
      </c>
      <c r="B4449" t="s">
        <v>26</v>
      </c>
      <c r="C4449" t="s">
        <v>149</v>
      </c>
      <c r="D4449" t="s">
        <v>159</v>
      </c>
      <c r="E4449" t="s">
        <v>162</v>
      </c>
      <c r="G4449" t="s">
        <v>1</v>
      </c>
      <c r="K4449" t="s">
        <v>185</v>
      </c>
      <c r="L4449" t="s">
        <v>122</v>
      </c>
      <c r="M4449" s="14">
        <v>44461</v>
      </c>
      <c r="N4449" s="14">
        <v>44461</v>
      </c>
      <c r="O4449">
        <v>0</v>
      </c>
      <c r="P4449">
        <v>303.55</v>
      </c>
      <c r="R4449">
        <v>2110672000</v>
      </c>
      <c r="S4449">
        <v>162000000</v>
      </c>
      <c r="V4449" t="s">
        <v>160</v>
      </c>
      <c r="W4449" t="s">
        <v>205</v>
      </c>
      <c r="X4449" t="s">
        <v>161</v>
      </c>
      <c r="Y4449">
        <v>9</v>
      </c>
      <c r="Z4449">
        <v>9</v>
      </c>
      <c r="AA4449">
        <v>2021</v>
      </c>
      <c r="AB4449">
        <v>303.55</v>
      </c>
      <c r="AC4449" t="s">
        <v>18</v>
      </c>
      <c r="AD4449" t="s">
        <v>72</v>
      </c>
      <c r="AE4449">
        <v>2021</v>
      </c>
      <c r="AF4449">
        <v>2021</v>
      </c>
      <c r="AU4449"/>
    </row>
    <row r="4450" spans="1:47" x14ac:dyDescent="0.35">
      <c r="A4450" t="s">
        <v>160</v>
      </c>
      <c r="B4450" t="s">
        <v>35</v>
      </c>
      <c r="C4450" t="s">
        <v>149</v>
      </c>
      <c r="D4450" t="s">
        <v>159</v>
      </c>
      <c r="E4450" t="s">
        <v>162</v>
      </c>
      <c r="G4450" t="s">
        <v>1</v>
      </c>
      <c r="K4450" t="s">
        <v>185</v>
      </c>
      <c r="L4450" t="s">
        <v>122</v>
      </c>
      <c r="M4450" s="14">
        <v>44461</v>
      </c>
      <c r="N4450" s="14">
        <v>44461</v>
      </c>
      <c r="O4450">
        <v>0</v>
      </c>
      <c r="P4450">
        <v>292.10000000000002</v>
      </c>
      <c r="R4450">
        <v>2110672000</v>
      </c>
      <c r="S4450">
        <v>161020000</v>
      </c>
      <c r="V4450" t="s">
        <v>160</v>
      </c>
      <c r="W4450" t="s">
        <v>194</v>
      </c>
      <c r="X4450" t="s">
        <v>161</v>
      </c>
      <c r="Y4450">
        <v>9</v>
      </c>
      <c r="Z4450">
        <v>9</v>
      </c>
      <c r="AA4450">
        <v>2021</v>
      </c>
      <c r="AB4450">
        <v>292.10000000000002</v>
      </c>
      <c r="AC4450" t="s">
        <v>18</v>
      </c>
      <c r="AD4450" t="s">
        <v>72</v>
      </c>
      <c r="AE4450">
        <v>2021</v>
      </c>
      <c r="AF4450">
        <v>2021</v>
      </c>
      <c r="AU4450"/>
    </row>
    <row r="4451" spans="1:47" x14ac:dyDescent="0.35">
      <c r="A4451" t="s">
        <v>138</v>
      </c>
      <c r="B4451" t="s">
        <v>42</v>
      </c>
      <c r="C4451" t="s">
        <v>149</v>
      </c>
      <c r="D4451" t="s">
        <v>150</v>
      </c>
      <c r="E4451" t="s">
        <v>121</v>
      </c>
      <c r="G4451" t="s">
        <v>1</v>
      </c>
      <c r="H4451" t="s">
        <v>206</v>
      </c>
      <c r="K4451" t="s">
        <v>185</v>
      </c>
      <c r="L4451" t="s">
        <v>122</v>
      </c>
      <c r="M4451" s="14">
        <v>44461</v>
      </c>
      <c r="N4451" s="14">
        <v>44461</v>
      </c>
      <c r="O4451">
        <v>-1872870</v>
      </c>
      <c r="P4451">
        <v>-44592.14</v>
      </c>
      <c r="R4451">
        <v>2220200000</v>
      </c>
      <c r="S4451">
        <v>161001000</v>
      </c>
      <c r="V4451" t="s">
        <v>138</v>
      </c>
      <c r="W4451" t="s">
        <v>195</v>
      </c>
      <c r="X4451" t="s">
        <v>139</v>
      </c>
      <c r="Y4451">
        <v>9</v>
      </c>
      <c r="Z4451">
        <v>9</v>
      </c>
      <c r="AA4451">
        <v>2021</v>
      </c>
      <c r="AB4451">
        <v>44592.14</v>
      </c>
      <c r="AC4451" t="s">
        <v>18</v>
      </c>
      <c r="AD4451" t="s">
        <v>13</v>
      </c>
      <c r="AE4451">
        <v>2021</v>
      </c>
      <c r="AF4451">
        <v>2021</v>
      </c>
      <c r="AU4451"/>
    </row>
    <row r="4452" spans="1:47" x14ac:dyDescent="0.35">
      <c r="A4452" t="s">
        <v>138</v>
      </c>
      <c r="B4452" t="s">
        <v>41</v>
      </c>
      <c r="C4452" t="s">
        <v>149</v>
      </c>
      <c r="D4452" t="s">
        <v>150</v>
      </c>
      <c r="E4452" t="s">
        <v>121</v>
      </c>
      <c r="G4452" t="s">
        <v>1</v>
      </c>
      <c r="H4452" t="s">
        <v>206</v>
      </c>
      <c r="K4452" t="s">
        <v>185</v>
      </c>
      <c r="L4452" t="s">
        <v>122</v>
      </c>
      <c r="M4452" s="14">
        <v>44461</v>
      </c>
      <c r="N4452" s="14">
        <v>44461</v>
      </c>
      <c r="O4452">
        <v>-6800000</v>
      </c>
      <c r="P4452">
        <v>-162011</v>
      </c>
      <c r="R4452">
        <v>2220200000</v>
      </c>
      <c r="S4452">
        <v>161001000</v>
      </c>
      <c r="V4452" t="s">
        <v>138</v>
      </c>
      <c r="W4452" t="s">
        <v>195</v>
      </c>
      <c r="X4452" t="s">
        <v>139</v>
      </c>
      <c r="Y4452">
        <v>9</v>
      </c>
      <c r="Z4452">
        <v>9</v>
      </c>
      <c r="AA4452">
        <v>2021</v>
      </c>
      <c r="AB4452">
        <v>162011</v>
      </c>
      <c r="AC4452" t="s">
        <v>18</v>
      </c>
      <c r="AD4452" t="s">
        <v>13</v>
      </c>
      <c r="AE4452">
        <v>2021</v>
      </c>
      <c r="AF4452">
        <v>2021</v>
      </c>
      <c r="AU4452"/>
    </row>
    <row r="4453" spans="1:47" x14ac:dyDescent="0.35">
      <c r="A4453" t="s">
        <v>188</v>
      </c>
      <c r="B4453" t="s">
        <v>31</v>
      </c>
      <c r="C4453" t="s">
        <v>149</v>
      </c>
      <c r="D4453" t="s">
        <v>159</v>
      </c>
      <c r="E4453" t="s">
        <v>162</v>
      </c>
      <c r="G4453" t="s">
        <v>1</v>
      </c>
      <c r="K4453" t="s">
        <v>185</v>
      </c>
      <c r="L4453" t="s">
        <v>122</v>
      </c>
      <c r="M4453" s="14">
        <v>44461</v>
      </c>
      <c r="N4453" s="14">
        <v>44461</v>
      </c>
      <c r="O4453">
        <v>0</v>
      </c>
      <c r="P4453">
        <v>782.1</v>
      </c>
      <c r="R4453">
        <v>2111070000</v>
      </c>
      <c r="S4453">
        <v>162600000</v>
      </c>
      <c r="V4453" t="s">
        <v>188</v>
      </c>
      <c r="W4453" t="s">
        <v>196</v>
      </c>
      <c r="X4453" t="s">
        <v>190</v>
      </c>
      <c r="Y4453">
        <v>9</v>
      </c>
      <c r="Z4453">
        <v>9</v>
      </c>
      <c r="AA4453">
        <v>2021</v>
      </c>
      <c r="AB4453">
        <v>782.1</v>
      </c>
      <c r="AC4453" t="s">
        <v>18</v>
      </c>
      <c r="AD4453" t="s">
        <v>72</v>
      </c>
      <c r="AE4453">
        <v>2021</v>
      </c>
      <c r="AF4453">
        <v>2021</v>
      </c>
      <c r="AU4453"/>
    </row>
    <row r="4454" spans="1:47" x14ac:dyDescent="0.35">
      <c r="A4454" t="s">
        <v>138</v>
      </c>
      <c r="B4454" t="s">
        <v>36</v>
      </c>
      <c r="C4454" t="s">
        <v>149</v>
      </c>
      <c r="D4454" t="s">
        <v>150</v>
      </c>
      <c r="E4454" t="s">
        <v>121</v>
      </c>
      <c r="G4454" t="s">
        <v>1</v>
      </c>
      <c r="H4454" t="s">
        <v>206</v>
      </c>
      <c r="K4454" t="s">
        <v>185</v>
      </c>
      <c r="L4454" t="s">
        <v>122</v>
      </c>
      <c r="M4454" s="14">
        <v>44461</v>
      </c>
      <c r="N4454" s="14">
        <v>44461</v>
      </c>
      <c r="O4454">
        <v>0</v>
      </c>
      <c r="P4454">
        <v>-335.02</v>
      </c>
      <c r="R4454">
        <v>2220200000</v>
      </c>
      <c r="S4454">
        <v>161013000</v>
      </c>
      <c r="V4454" t="s">
        <v>138</v>
      </c>
      <c r="W4454" t="s">
        <v>223</v>
      </c>
      <c r="X4454" t="s">
        <v>139</v>
      </c>
      <c r="Y4454">
        <v>9</v>
      </c>
      <c r="Z4454">
        <v>9</v>
      </c>
      <c r="AA4454">
        <v>2021</v>
      </c>
      <c r="AB4454">
        <v>335.02</v>
      </c>
      <c r="AC4454" t="s">
        <v>18</v>
      </c>
      <c r="AD4454" t="s">
        <v>13</v>
      </c>
      <c r="AE4454">
        <v>2021</v>
      </c>
      <c r="AF4454">
        <v>2021</v>
      </c>
      <c r="AU4454"/>
    </row>
    <row r="4455" spans="1:47" x14ac:dyDescent="0.35">
      <c r="A4455" t="s">
        <v>138</v>
      </c>
      <c r="B4455" t="s">
        <v>46</v>
      </c>
      <c r="C4455" t="s">
        <v>149</v>
      </c>
      <c r="D4455" t="s">
        <v>150</v>
      </c>
      <c r="E4455" t="s">
        <v>121</v>
      </c>
      <c r="G4455" t="s">
        <v>1</v>
      </c>
      <c r="H4455" t="s">
        <v>206</v>
      </c>
      <c r="K4455" t="s">
        <v>185</v>
      </c>
      <c r="L4455" t="s">
        <v>122</v>
      </c>
      <c r="M4455" s="14">
        <v>44461</v>
      </c>
      <c r="N4455" s="14">
        <v>44461</v>
      </c>
      <c r="O4455">
        <v>-80000</v>
      </c>
      <c r="P4455">
        <v>-1903.57</v>
      </c>
      <c r="R4455">
        <v>2220200000</v>
      </c>
      <c r="S4455">
        <v>161001000</v>
      </c>
      <c r="V4455" t="s">
        <v>138</v>
      </c>
      <c r="W4455" t="s">
        <v>195</v>
      </c>
      <c r="X4455" t="s">
        <v>139</v>
      </c>
      <c r="Y4455">
        <v>9</v>
      </c>
      <c r="Z4455">
        <v>9</v>
      </c>
      <c r="AA4455">
        <v>2021</v>
      </c>
      <c r="AB4455">
        <v>1903.57</v>
      </c>
      <c r="AC4455" t="s">
        <v>18</v>
      </c>
      <c r="AD4455" t="s">
        <v>13</v>
      </c>
      <c r="AE4455">
        <v>2021</v>
      </c>
      <c r="AF4455">
        <v>2021</v>
      </c>
      <c r="AU4455"/>
    </row>
    <row r="4456" spans="1:47" x14ac:dyDescent="0.35">
      <c r="A4456" t="s">
        <v>153</v>
      </c>
      <c r="C4456" t="s">
        <v>149</v>
      </c>
      <c r="D4456" t="s">
        <v>150</v>
      </c>
      <c r="E4456" t="s">
        <v>121</v>
      </c>
      <c r="J4456" t="s">
        <v>6</v>
      </c>
      <c r="K4456" t="s">
        <v>185</v>
      </c>
      <c r="L4456" t="s">
        <v>122</v>
      </c>
      <c r="M4456" s="14">
        <v>44454</v>
      </c>
      <c r="N4456" s="14">
        <v>44461</v>
      </c>
      <c r="P4456">
        <v>299922.90999999997</v>
      </c>
      <c r="X4456" t="s">
        <v>154</v>
      </c>
      <c r="Y4456">
        <v>9</v>
      </c>
      <c r="Z4456">
        <v>9</v>
      </c>
      <c r="AA4456">
        <v>2021</v>
      </c>
      <c r="AB4456">
        <v>0</v>
      </c>
      <c r="AC4456" t="s">
        <v>8</v>
      </c>
      <c r="AD4456" t="s">
        <v>8</v>
      </c>
      <c r="AE4456">
        <v>2021</v>
      </c>
      <c r="AF4456">
        <v>2021</v>
      </c>
      <c r="AU4456"/>
    </row>
    <row r="4457" spans="1:47" x14ac:dyDescent="0.35">
      <c r="A4457" t="s">
        <v>174</v>
      </c>
      <c r="C4457" t="s">
        <v>149</v>
      </c>
      <c r="D4457" t="s">
        <v>150</v>
      </c>
      <c r="E4457" t="s">
        <v>162</v>
      </c>
      <c r="K4457" t="s">
        <v>185</v>
      </c>
      <c r="L4457" t="s">
        <v>122</v>
      </c>
      <c r="M4457" s="14">
        <v>44461</v>
      </c>
      <c r="N4457" s="14">
        <v>44461</v>
      </c>
      <c r="P4457">
        <v>335456.08</v>
      </c>
      <c r="X4457" t="s">
        <v>157</v>
      </c>
      <c r="Y4457">
        <v>9</v>
      </c>
      <c r="Z4457">
        <v>9</v>
      </c>
      <c r="AA4457">
        <v>2021</v>
      </c>
      <c r="AB4457">
        <v>0</v>
      </c>
      <c r="AC4457" t="s">
        <v>8</v>
      </c>
      <c r="AD4457" t="s">
        <v>8</v>
      </c>
      <c r="AE4457">
        <v>2021</v>
      </c>
      <c r="AF4457">
        <v>2021</v>
      </c>
      <c r="AU4457"/>
    </row>
    <row r="4458" spans="1:47" x14ac:dyDescent="0.35">
      <c r="A4458" t="s">
        <v>145</v>
      </c>
      <c r="C4458" t="s">
        <v>149</v>
      </c>
      <c r="D4458" t="s">
        <v>150</v>
      </c>
      <c r="E4458" t="s">
        <v>121</v>
      </c>
      <c r="J4458" t="s">
        <v>7</v>
      </c>
      <c r="K4458" t="s">
        <v>185</v>
      </c>
      <c r="L4458" t="s">
        <v>122</v>
      </c>
      <c r="M4458" s="14">
        <v>44442</v>
      </c>
      <c r="N4458" s="14">
        <v>44461</v>
      </c>
      <c r="P4458">
        <v>35533.18</v>
      </c>
      <c r="X4458" t="s">
        <v>144</v>
      </c>
      <c r="Y4458">
        <v>9</v>
      </c>
      <c r="Z4458">
        <v>9</v>
      </c>
      <c r="AA4458">
        <v>2021</v>
      </c>
      <c r="AB4458">
        <v>0</v>
      </c>
      <c r="AC4458" t="s">
        <v>8</v>
      </c>
      <c r="AD4458" t="s">
        <v>8</v>
      </c>
      <c r="AE4458">
        <v>2021</v>
      </c>
      <c r="AF4458">
        <v>2021</v>
      </c>
      <c r="AU4458"/>
    </row>
    <row r="4459" spans="1:47" x14ac:dyDescent="0.35">
      <c r="A4459" t="s">
        <v>160</v>
      </c>
      <c r="B4459" t="s">
        <v>25</v>
      </c>
      <c r="C4459" t="s">
        <v>149</v>
      </c>
      <c r="D4459" t="s">
        <v>159</v>
      </c>
      <c r="E4459" t="s">
        <v>162</v>
      </c>
      <c r="G4459" t="s">
        <v>1</v>
      </c>
      <c r="K4459" t="s">
        <v>185</v>
      </c>
      <c r="L4459" t="s">
        <v>122</v>
      </c>
      <c r="M4459" s="14">
        <v>44462</v>
      </c>
      <c r="N4459" s="14">
        <v>44462</v>
      </c>
      <c r="O4459">
        <v>5000</v>
      </c>
      <c r="P4459">
        <v>71.900000000000006</v>
      </c>
      <c r="R4459">
        <v>2110672000</v>
      </c>
      <c r="S4459">
        <v>161600000</v>
      </c>
      <c r="V4459" t="s">
        <v>160</v>
      </c>
      <c r="W4459" t="s">
        <v>198</v>
      </c>
      <c r="X4459" t="s">
        <v>161</v>
      </c>
      <c r="Y4459">
        <v>9</v>
      </c>
      <c r="Z4459">
        <v>9</v>
      </c>
      <c r="AA4459">
        <v>2021</v>
      </c>
      <c r="AB4459">
        <v>71.900000000000006</v>
      </c>
      <c r="AC4459" t="s">
        <v>18</v>
      </c>
      <c r="AD4459" t="s">
        <v>72</v>
      </c>
      <c r="AE4459">
        <v>2021</v>
      </c>
      <c r="AF4459">
        <v>2021</v>
      </c>
      <c r="AU4459"/>
    </row>
    <row r="4460" spans="1:47" x14ac:dyDescent="0.35">
      <c r="A4460" t="s">
        <v>138</v>
      </c>
      <c r="B4460" t="s">
        <v>65</v>
      </c>
      <c r="C4460" t="s">
        <v>149</v>
      </c>
      <c r="D4460" t="s">
        <v>150</v>
      </c>
      <c r="E4460" t="s">
        <v>121</v>
      </c>
      <c r="G4460" t="s">
        <v>1</v>
      </c>
      <c r="H4460" t="s">
        <v>206</v>
      </c>
      <c r="K4460" t="s">
        <v>185</v>
      </c>
      <c r="L4460" t="s">
        <v>122</v>
      </c>
      <c r="M4460" s="14">
        <v>44462</v>
      </c>
      <c r="N4460" s="14">
        <v>44462</v>
      </c>
      <c r="O4460">
        <v>-1300</v>
      </c>
      <c r="P4460">
        <v>-30.95</v>
      </c>
      <c r="R4460">
        <v>2220200000</v>
      </c>
      <c r="S4460">
        <v>161400000</v>
      </c>
      <c r="V4460" t="s">
        <v>138</v>
      </c>
      <c r="W4460" t="s">
        <v>211</v>
      </c>
      <c r="X4460" t="s">
        <v>139</v>
      </c>
      <c r="Y4460">
        <v>9</v>
      </c>
      <c r="Z4460">
        <v>9</v>
      </c>
      <c r="AA4460">
        <v>2021</v>
      </c>
      <c r="AB4460">
        <v>30.95</v>
      </c>
      <c r="AC4460" t="s">
        <v>18</v>
      </c>
      <c r="AD4460" t="s">
        <v>13</v>
      </c>
      <c r="AE4460">
        <v>2021</v>
      </c>
      <c r="AF4460">
        <v>2021</v>
      </c>
      <c r="AU4460"/>
    </row>
    <row r="4461" spans="1:47" x14ac:dyDescent="0.35">
      <c r="A4461" t="s">
        <v>138</v>
      </c>
      <c r="B4461" t="s">
        <v>65</v>
      </c>
      <c r="C4461" t="s">
        <v>149</v>
      </c>
      <c r="D4461" t="s">
        <v>150</v>
      </c>
      <c r="E4461" t="s">
        <v>121</v>
      </c>
      <c r="G4461" t="s">
        <v>1</v>
      </c>
      <c r="H4461" t="s">
        <v>206</v>
      </c>
      <c r="K4461" t="s">
        <v>185</v>
      </c>
      <c r="L4461" t="s">
        <v>122</v>
      </c>
      <c r="M4461" s="14">
        <v>44462</v>
      </c>
      <c r="N4461" s="14">
        <v>44462</v>
      </c>
      <c r="O4461">
        <v>-9100</v>
      </c>
      <c r="P4461">
        <v>-216.67</v>
      </c>
      <c r="R4461">
        <v>2220200000</v>
      </c>
      <c r="S4461">
        <v>162000000</v>
      </c>
      <c r="V4461" t="s">
        <v>138</v>
      </c>
      <c r="W4461" t="s">
        <v>205</v>
      </c>
      <c r="X4461" t="s">
        <v>139</v>
      </c>
      <c r="Y4461">
        <v>9</v>
      </c>
      <c r="Z4461">
        <v>9</v>
      </c>
      <c r="AA4461">
        <v>2021</v>
      </c>
      <c r="AB4461">
        <v>216.67</v>
      </c>
      <c r="AC4461" t="s">
        <v>18</v>
      </c>
      <c r="AD4461" t="s">
        <v>13</v>
      </c>
      <c r="AE4461">
        <v>2021</v>
      </c>
      <c r="AF4461">
        <v>2021</v>
      </c>
      <c r="AU4461"/>
    </row>
    <row r="4462" spans="1:47" x14ac:dyDescent="0.35">
      <c r="A4462" t="s">
        <v>193</v>
      </c>
      <c r="B4462" t="s">
        <v>29</v>
      </c>
      <c r="C4462" t="s">
        <v>149</v>
      </c>
      <c r="D4462" t="s">
        <v>159</v>
      </c>
      <c r="E4462" t="s">
        <v>162</v>
      </c>
      <c r="G4462" t="s">
        <v>1</v>
      </c>
      <c r="K4462" t="s">
        <v>185</v>
      </c>
      <c r="L4462" t="s">
        <v>122</v>
      </c>
      <c r="M4462" s="14">
        <v>44462</v>
      </c>
      <c r="N4462" s="14">
        <v>44462</v>
      </c>
      <c r="O4462">
        <v>0</v>
      </c>
      <c r="P4462">
        <v>23.81</v>
      </c>
      <c r="R4462">
        <v>2110700000</v>
      </c>
      <c r="S4462">
        <v>161800000</v>
      </c>
      <c r="V4462" t="s">
        <v>193</v>
      </c>
      <c r="W4462" t="s">
        <v>197</v>
      </c>
      <c r="X4462" t="s">
        <v>161</v>
      </c>
      <c r="Y4462">
        <v>9</v>
      </c>
      <c r="Z4462">
        <v>9</v>
      </c>
      <c r="AA4462">
        <v>2021</v>
      </c>
      <c r="AB4462">
        <v>23.81</v>
      </c>
      <c r="AC4462" t="s">
        <v>18</v>
      </c>
      <c r="AD4462" t="s">
        <v>72</v>
      </c>
      <c r="AE4462">
        <v>2021</v>
      </c>
      <c r="AF4462">
        <v>2021</v>
      </c>
      <c r="AU4462"/>
    </row>
    <row r="4463" spans="1:47" x14ac:dyDescent="0.35">
      <c r="A4463" t="s">
        <v>160</v>
      </c>
      <c r="B4463" t="s">
        <v>25</v>
      </c>
      <c r="C4463" t="s">
        <v>149</v>
      </c>
      <c r="D4463" t="s">
        <v>159</v>
      </c>
      <c r="E4463" t="s">
        <v>162</v>
      </c>
      <c r="G4463" t="s">
        <v>1</v>
      </c>
      <c r="K4463" t="s">
        <v>185</v>
      </c>
      <c r="L4463" t="s">
        <v>122</v>
      </c>
      <c r="M4463" s="14">
        <v>44462</v>
      </c>
      <c r="N4463" s="14">
        <v>44462</v>
      </c>
      <c r="O4463">
        <v>6500</v>
      </c>
      <c r="P4463">
        <v>254.61</v>
      </c>
      <c r="R4463">
        <v>2110672000</v>
      </c>
      <c r="S4463">
        <v>161300000</v>
      </c>
      <c r="V4463" t="s">
        <v>160</v>
      </c>
      <c r="W4463" t="s">
        <v>192</v>
      </c>
      <c r="X4463" t="s">
        <v>161</v>
      </c>
      <c r="Y4463">
        <v>9</v>
      </c>
      <c r="Z4463">
        <v>9</v>
      </c>
      <c r="AA4463">
        <v>2021</v>
      </c>
      <c r="AB4463">
        <v>254.61</v>
      </c>
      <c r="AC4463" t="s">
        <v>18</v>
      </c>
      <c r="AD4463" t="s">
        <v>72</v>
      </c>
      <c r="AE4463">
        <v>2021</v>
      </c>
      <c r="AF4463">
        <v>2021</v>
      </c>
      <c r="AU4463"/>
    </row>
    <row r="4464" spans="1:47" x14ac:dyDescent="0.35">
      <c r="A4464" t="s">
        <v>138</v>
      </c>
      <c r="B4464" t="s">
        <v>65</v>
      </c>
      <c r="C4464" t="s">
        <v>149</v>
      </c>
      <c r="D4464" t="s">
        <v>150</v>
      </c>
      <c r="E4464" t="s">
        <v>121</v>
      </c>
      <c r="G4464" t="s">
        <v>1</v>
      </c>
      <c r="H4464" t="s">
        <v>206</v>
      </c>
      <c r="K4464" t="s">
        <v>185</v>
      </c>
      <c r="L4464" t="s">
        <v>122</v>
      </c>
      <c r="M4464" s="14">
        <v>44462</v>
      </c>
      <c r="N4464" s="14">
        <v>44462</v>
      </c>
      <c r="O4464">
        <v>-3900</v>
      </c>
      <c r="P4464">
        <v>-92.86</v>
      </c>
      <c r="R4464">
        <v>2220200000</v>
      </c>
      <c r="S4464">
        <v>161900000</v>
      </c>
      <c r="V4464" t="s">
        <v>138</v>
      </c>
      <c r="W4464" t="s">
        <v>199</v>
      </c>
      <c r="X4464" t="s">
        <v>139</v>
      </c>
      <c r="Y4464">
        <v>9</v>
      </c>
      <c r="Z4464">
        <v>9</v>
      </c>
      <c r="AA4464">
        <v>2021</v>
      </c>
      <c r="AB4464">
        <v>92.86</v>
      </c>
      <c r="AC4464" t="s">
        <v>18</v>
      </c>
      <c r="AD4464" t="s">
        <v>13</v>
      </c>
      <c r="AE4464">
        <v>2021</v>
      </c>
      <c r="AF4464">
        <v>2021</v>
      </c>
      <c r="AU4464"/>
    </row>
    <row r="4465" spans="1:47" x14ac:dyDescent="0.35">
      <c r="A4465" t="s">
        <v>138</v>
      </c>
      <c r="B4465" t="s">
        <v>65</v>
      </c>
      <c r="C4465" t="s">
        <v>149</v>
      </c>
      <c r="D4465" t="s">
        <v>150</v>
      </c>
      <c r="E4465" t="s">
        <v>121</v>
      </c>
      <c r="G4465" t="s">
        <v>1</v>
      </c>
      <c r="H4465" t="s">
        <v>206</v>
      </c>
      <c r="K4465" t="s">
        <v>185</v>
      </c>
      <c r="L4465" t="s">
        <v>122</v>
      </c>
      <c r="M4465" s="14">
        <v>44462</v>
      </c>
      <c r="N4465" s="14">
        <v>44462</v>
      </c>
      <c r="O4465">
        <v>0</v>
      </c>
      <c r="P4465">
        <v>-185.71</v>
      </c>
      <c r="R4465">
        <v>2220200000</v>
      </c>
      <c r="S4465">
        <v>161700000</v>
      </c>
      <c r="V4465" t="s">
        <v>138</v>
      </c>
      <c r="W4465" t="s">
        <v>210</v>
      </c>
      <c r="X4465" t="s">
        <v>139</v>
      </c>
      <c r="Y4465">
        <v>9</v>
      </c>
      <c r="Z4465">
        <v>9</v>
      </c>
      <c r="AA4465">
        <v>2021</v>
      </c>
      <c r="AB4465">
        <v>185.71</v>
      </c>
      <c r="AC4465" t="s">
        <v>18</v>
      </c>
      <c r="AD4465" t="s">
        <v>13</v>
      </c>
      <c r="AE4465">
        <v>2021</v>
      </c>
      <c r="AF4465">
        <v>2021</v>
      </c>
      <c r="AU4465"/>
    </row>
    <row r="4466" spans="1:47" x14ac:dyDescent="0.35">
      <c r="A4466" t="s">
        <v>193</v>
      </c>
      <c r="B4466" t="s">
        <v>29</v>
      </c>
      <c r="C4466" t="s">
        <v>149</v>
      </c>
      <c r="D4466" t="s">
        <v>159</v>
      </c>
      <c r="E4466" t="s">
        <v>162</v>
      </c>
      <c r="G4466" t="s">
        <v>1</v>
      </c>
      <c r="K4466" t="s">
        <v>185</v>
      </c>
      <c r="L4466" t="s">
        <v>122</v>
      </c>
      <c r="M4466" s="14">
        <v>44462</v>
      </c>
      <c r="N4466" s="14">
        <v>44462</v>
      </c>
      <c r="O4466">
        <v>0</v>
      </c>
      <c r="P4466">
        <v>13380.95</v>
      </c>
      <c r="R4466">
        <v>2110700000</v>
      </c>
      <c r="S4466">
        <v>162800000</v>
      </c>
      <c r="V4466" t="s">
        <v>193</v>
      </c>
      <c r="W4466" t="s">
        <v>204</v>
      </c>
      <c r="X4466" t="s">
        <v>161</v>
      </c>
      <c r="Y4466">
        <v>9</v>
      </c>
      <c r="Z4466">
        <v>9</v>
      </c>
      <c r="AA4466">
        <v>2021</v>
      </c>
      <c r="AB4466">
        <v>13380.95</v>
      </c>
      <c r="AC4466" t="s">
        <v>18</v>
      </c>
      <c r="AD4466" t="s">
        <v>72</v>
      </c>
      <c r="AE4466">
        <v>2021</v>
      </c>
      <c r="AF4466">
        <v>2021</v>
      </c>
      <c r="AU4466"/>
    </row>
    <row r="4467" spans="1:47" x14ac:dyDescent="0.35">
      <c r="A4467" t="s">
        <v>193</v>
      </c>
      <c r="B4467" t="s">
        <v>29</v>
      </c>
      <c r="C4467" t="s">
        <v>149</v>
      </c>
      <c r="D4467" t="s">
        <v>159</v>
      </c>
      <c r="E4467" t="s">
        <v>162</v>
      </c>
      <c r="G4467" t="s">
        <v>1</v>
      </c>
      <c r="K4467" t="s">
        <v>185</v>
      </c>
      <c r="L4467" t="s">
        <v>122</v>
      </c>
      <c r="M4467" s="14">
        <v>44462</v>
      </c>
      <c r="N4467" s="14">
        <v>44462</v>
      </c>
      <c r="O4467">
        <v>0</v>
      </c>
      <c r="P4467">
        <v>119.05</v>
      </c>
      <c r="R4467">
        <v>2110700000</v>
      </c>
      <c r="S4467">
        <v>162300000</v>
      </c>
      <c r="V4467" t="s">
        <v>193</v>
      </c>
      <c r="W4467" t="s">
        <v>209</v>
      </c>
      <c r="X4467" t="s">
        <v>161</v>
      </c>
      <c r="Y4467">
        <v>9</v>
      </c>
      <c r="Z4467">
        <v>9</v>
      </c>
      <c r="AA4467">
        <v>2021</v>
      </c>
      <c r="AB4467">
        <v>119.05</v>
      </c>
      <c r="AC4467" t="s">
        <v>18</v>
      </c>
      <c r="AD4467" t="s">
        <v>72</v>
      </c>
      <c r="AE4467">
        <v>2021</v>
      </c>
      <c r="AF4467">
        <v>2021</v>
      </c>
      <c r="AU4467"/>
    </row>
    <row r="4468" spans="1:47" x14ac:dyDescent="0.35">
      <c r="A4468" t="s">
        <v>160</v>
      </c>
      <c r="B4468" t="s">
        <v>26</v>
      </c>
      <c r="C4468" t="s">
        <v>149</v>
      </c>
      <c r="D4468" t="s">
        <v>159</v>
      </c>
      <c r="E4468" t="s">
        <v>162</v>
      </c>
      <c r="G4468" t="s">
        <v>1</v>
      </c>
      <c r="K4468" t="s">
        <v>185</v>
      </c>
      <c r="L4468" t="s">
        <v>122</v>
      </c>
      <c r="M4468" s="14">
        <v>44462</v>
      </c>
      <c r="N4468" s="14">
        <v>44462</v>
      </c>
      <c r="O4468">
        <v>0</v>
      </c>
      <c r="P4468">
        <v>1708.1</v>
      </c>
      <c r="R4468">
        <v>2110672000</v>
      </c>
      <c r="S4468">
        <v>162000000</v>
      </c>
      <c r="V4468" t="s">
        <v>160</v>
      </c>
      <c r="W4468" t="s">
        <v>205</v>
      </c>
      <c r="X4468" t="s">
        <v>161</v>
      </c>
      <c r="Y4468">
        <v>9</v>
      </c>
      <c r="Z4468">
        <v>9</v>
      </c>
      <c r="AA4468">
        <v>2021</v>
      </c>
      <c r="AB4468">
        <v>1708.1</v>
      </c>
      <c r="AC4468" t="s">
        <v>18</v>
      </c>
      <c r="AD4468" t="s">
        <v>72</v>
      </c>
      <c r="AE4468">
        <v>2021</v>
      </c>
      <c r="AF4468">
        <v>2021</v>
      </c>
      <c r="AU4468"/>
    </row>
    <row r="4469" spans="1:47" x14ac:dyDescent="0.35">
      <c r="A4469" t="s">
        <v>193</v>
      </c>
      <c r="B4469" t="s">
        <v>29</v>
      </c>
      <c r="C4469" t="s">
        <v>149</v>
      </c>
      <c r="D4469" t="s">
        <v>159</v>
      </c>
      <c r="E4469" t="s">
        <v>162</v>
      </c>
      <c r="G4469" t="s">
        <v>1</v>
      </c>
      <c r="K4469" t="s">
        <v>185</v>
      </c>
      <c r="L4469" t="s">
        <v>122</v>
      </c>
      <c r="M4469" s="14">
        <v>44462</v>
      </c>
      <c r="N4469" s="14">
        <v>44462</v>
      </c>
      <c r="O4469">
        <v>0</v>
      </c>
      <c r="P4469">
        <v>221.43</v>
      </c>
      <c r="R4469">
        <v>2110700000</v>
      </c>
      <c r="S4469">
        <v>161020000</v>
      </c>
      <c r="V4469" t="s">
        <v>193</v>
      </c>
      <c r="W4469" t="s">
        <v>194</v>
      </c>
      <c r="X4469" t="s">
        <v>161</v>
      </c>
      <c r="Y4469">
        <v>9</v>
      </c>
      <c r="Z4469">
        <v>9</v>
      </c>
      <c r="AA4469">
        <v>2021</v>
      </c>
      <c r="AB4469">
        <v>221.43</v>
      </c>
      <c r="AC4469" t="s">
        <v>18</v>
      </c>
      <c r="AD4469" t="s">
        <v>72</v>
      </c>
      <c r="AE4469">
        <v>2021</v>
      </c>
      <c r="AF4469">
        <v>2021</v>
      </c>
      <c r="AU4469"/>
    </row>
    <row r="4470" spans="1:47" x14ac:dyDescent="0.35">
      <c r="A4470" t="s">
        <v>208</v>
      </c>
      <c r="C4470" t="s">
        <v>149</v>
      </c>
      <c r="D4470" t="s">
        <v>150</v>
      </c>
      <c r="E4470" t="s">
        <v>162</v>
      </c>
      <c r="K4470" t="s">
        <v>185</v>
      </c>
      <c r="L4470" t="s">
        <v>122</v>
      </c>
      <c r="M4470" s="14">
        <v>44462</v>
      </c>
      <c r="N4470" s="14">
        <v>44462</v>
      </c>
      <c r="P4470">
        <v>78059.570000000007</v>
      </c>
      <c r="X4470" t="s">
        <v>157</v>
      </c>
      <c r="Y4470">
        <v>9</v>
      </c>
      <c r="Z4470">
        <v>9</v>
      </c>
      <c r="AA4470">
        <v>2021</v>
      </c>
      <c r="AB4470">
        <v>0</v>
      </c>
      <c r="AC4470" t="s">
        <v>8</v>
      </c>
      <c r="AD4470" t="s">
        <v>8</v>
      </c>
      <c r="AE4470">
        <v>2021</v>
      </c>
      <c r="AF4470">
        <v>2021</v>
      </c>
      <c r="AU4470"/>
    </row>
    <row r="4471" spans="1:47" x14ac:dyDescent="0.35">
      <c r="A4471" t="s">
        <v>153</v>
      </c>
      <c r="C4471" t="s">
        <v>149</v>
      </c>
      <c r="D4471" t="s">
        <v>150</v>
      </c>
      <c r="E4471" t="s">
        <v>121</v>
      </c>
      <c r="J4471" t="s">
        <v>6</v>
      </c>
      <c r="K4471" t="s">
        <v>185</v>
      </c>
      <c r="L4471" t="s">
        <v>122</v>
      </c>
      <c r="M4471" s="14">
        <v>44454</v>
      </c>
      <c r="N4471" s="14">
        <v>44462</v>
      </c>
      <c r="P4471">
        <v>78059.570000000007</v>
      </c>
      <c r="X4471" t="s">
        <v>154</v>
      </c>
      <c r="Y4471">
        <v>9</v>
      </c>
      <c r="Z4471">
        <v>9</v>
      </c>
      <c r="AA4471">
        <v>2021</v>
      </c>
      <c r="AB4471">
        <v>0</v>
      </c>
      <c r="AC4471" t="s">
        <v>8</v>
      </c>
      <c r="AD4471" t="s">
        <v>8</v>
      </c>
      <c r="AE4471">
        <v>2021</v>
      </c>
      <c r="AF4471">
        <v>2021</v>
      </c>
      <c r="AU4471"/>
    </row>
    <row r="4472" spans="1:47" x14ac:dyDescent="0.35">
      <c r="A4472" t="s">
        <v>160</v>
      </c>
      <c r="B4472" t="s">
        <v>28</v>
      </c>
      <c r="C4472" t="s">
        <v>149</v>
      </c>
      <c r="D4472" t="s">
        <v>159</v>
      </c>
      <c r="E4472" t="s">
        <v>162</v>
      </c>
      <c r="G4472" t="s">
        <v>1</v>
      </c>
      <c r="K4472" t="s">
        <v>185</v>
      </c>
      <c r="L4472" t="s">
        <v>122</v>
      </c>
      <c r="M4472" s="14">
        <v>44462</v>
      </c>
      <c r="N4472" s="14">
        <v>44462</v>
      </c>
      <c r="O4472">
        <v>1342.81</v>
      </c>
      <c r="P4472">
        <v>31.97</v>
      </c>
      <c r="R4472">
        <v>2110672000</v>
      </c>
      <c r="S4472">
        <v>161800000</v>
      </c>
      <c r="V4472" t="s">
        <v>160</v>
      </c>
      <c r="W4472" t="s">
        <v>197</v>
      </c>
      <c r="X4472" t="s">
        <v>161</v>
      </c>
      <c r="Y4472">
        <v>9</v>
      </c>
      <c r="Z4472">
        <v>9</v>
      </c>
      <c r="AA4472">
        <v>2021</v>
      </c>
      <c r="AB4472">
        <v>31.97</v>
      </c>
      <c r="AC4472" t="s">
        <v>18</v>
      </c>
      <c r="AD4472" t="s">
        <v>72</v>
      </c>
      <c r="AE4472">
        <v>2021</v>
      </c>
      <c r="AF4472">
        <v>2021</v>
      </c>
      <c r="AU4472"/>
    </row>
    <row r="4473" spans="1:47" x14ac:dyDescent="0.35">
      <c r="A4473" t="s">
        <v>160</v>
      </c>
      <c r="B4473" t="s">
        <v>35</v>
      </c>
      <c r="C4473" t="s">
        <v>149</v>
      </c>
      <c r="D4473" t="s">
        <v>159</v>
      </c>
      <c r="E4473" t="s">
        <v>162</v>
      </c>
      <c r="G4473" t="s">
        <v>1</v>
      </c>
      <c r="K4473" t="s">
        <v>185</v>
      </c>
      <c r="L4473" t="s">
        <v>122</v>
      </c>
      <c r="M4473" s="14">
        <v>44462</v>
      </c>
      <c r="N4473" s="14">
        <v>44462</v>
      </c>
      <c r="O4473">
        <v>8646.3700000000008</v>
      </c>
      <c r="P4473">
        <v>205.87</v>
      </c>
      <c r="R4473">
        <v>2110672000</v>
      </c>
      <c r="S4473">
        <v>161800000</v>
      </c>
      <c r="V4473" t="s">
        <v>160</v>
      </c>
      <c r="W4473" t="s">
        <v>197</v>
      </c>
      <c r="X4473" t="s">
        <v>161</v>
      </c>
      <c r="Y4473">
        <v>9</v>
      </c>
      <c r="Z4473">
        <v>9</v>
      </c>
      <c r="AA4473">
        <v>2021</v>
      </c>
      <c r="AB4473">
        <v>205.87</v>
      </c>
      <c r="AC4473" t="s">
        <v>18</v>
      </c>
      <c r="AD4473" t="s">
        <v>72</v>
      </c>
      <c r="AE4473">
        <v>2021</v>
      </c>
      <c r="AF4473">
        <v>2021</v>
      </c>
      <c r="AU4473"/>
    </row>
    <row r="4474" spans="1:47" x14ac:dyDescent="0.35">
      <c r="A4474" t="s">
        <v>160</v>
      </c>
      <c r="B4474" t="s">
        <v>28</v>
      </c>
      <c r="C4474" t="s">
        <v>149</v>
      </c>
      <c r="D4474" t="s">
        <v>159</v>
      </c>
      <c r="E4474" t="s">
        <v>162</v>
      </c>
      <c r="G4474" t="s">
        <v>1</v>
      </c>
      <c r="K4474" t="s">
        <v>185</v>
      </c>
      <c r="L4474" t="s">
        <v>122</v>
      </c>
      <c r="M4474" s="14">
        <v>44462</v>
      </c>
      <c r="N4474" s="14">
        <v>44462</v>
      </c>
      <c r="O4474">
        <v>3586.2</v>
      </c>
      <c r="P4474">
        <v>85.39</v>
      </c>
      <c r="R4474">
        <v>2110672000</v>
      </c>
      <c r="S4474">
        <v>161800000</v>
      </c>
      <c r="V4474" t="s">
        <v>160</v>
      </c>
      <c r="W4474" t="s">
        <v>197</v>
      </c>
      <c r="X4474" t="s">
        <v>161</v>
      </c>
      <c r="Y4474">
        <v>9</v>
      </c>
      <c r="Z4474">
        <v>9</v>
      </c>
      <c r="AA4474">
        <v>2021</v>
      </c>
      <c r="AB4474">
        <v>85.39</v>
      </c>
      <c r="AC4474" t="s">
        <v>18</v>
      </c>
      <c r="AD4474" t="s">
        <v>72</v>
      </c>
      <c r="AE4474">
        <v>2021</v>
      </c>
      <c r="AF4474">
        <v>2021</v>
      </c>
      <c r="AU4474"/>
    </row>
    <row r="4475" spans="1:47" x14ac:dyDescent="0.35">
      <c r="A4475" t="s">
        <v>188</v>
      </c>
      <c r="B4475" t="s">
        <v>31</v>
      </c>
      <c r="C4475" t="s">
        <v>149</v>
      </c>
      <c r="D4475" t="s">
        <v>159</v>
      </c>
      <c r="E4475" t="s">
        <v>162</v>
      </c>
      <c r="G4475" t="s">
        <v>1</v>
      </c>
      <c r="K4475" t="s">
        <v>185</v>
      </c>
      <c r="L4475" t="s">
        <v>122</v>
      </c>
      <c r="M4475" s="14">
        <v>44463</v>
      </c>
      <c r="N4475" s="14">
        <v>44463</v>
      </c>
      <c r="O4475">
        <v>27416.9</v>
      </c>
      <c r="P4475">
        <v>652.78</v>
      </c>
      <c r="R4475">
        <v>2111070000</v>
      </c>
      <c r="S4475">
        <v>161900000</v>
      </c>
      <c r="V4475" t="s">
        <v>188</v>
      </c>
      <c r="W4475" t="s">
        <v>199</v>
      </c>
      <c r="X4475" t="s">
        <v>190</v>
      </c>
      <c r="Y4475">
        <v>9</v>
      </c>
      <c r="Z4475">
        <v>9</v>
      </c>
      <c r="AA4475">
        <v>2021</v>
      </c>
      <c r="AB4475">
        <v>652.78</v>
      </c>
      <c r="AC4475" t="s">
        <v>18</v>
      </c>
      <c r="AD4475" t="s">
        <v>72</v>
      </c>
      <c r="AE4475">
        <v>2021</v>
      </c>
      <c r="AF4475">
        <v>2021</v>
      </c>
      <c r="AU4475"/>
    </row>
    <row r="4476" spans="1:47" x14ac:dyDescent="0.35">
      <c r="A4476" t="s">
        <v>160</v>
      </c>
      <c r="B4476" t="s">
        <v>25</v>
      </c>
      <c r="C4476" t="s">
        <v>149</v>
      </c>
      <c r="D4476" t="s">
        <v>159</v>
      </c>
      <c r="E4476" t="s">
        <v>162</v>
      </c>
      <c r="G4476" t="s">
        <v>1</v>
      </c>
      <c r="K4476" t="s">
        <v>185</v>
      </c>
      <c r="L4476" t="s">
        <v>122</v>
      </c>
      <c r="M4476" s="14">
        <v>44463</v>
      </c>
      <c r="N4476" s="14">
        <v>44463</v>
      </c>
      <c r="O4476">
        <v>5000</v>
      </c>
      <c r="P4476">
        <v>210.6</v>
      </c>
      <c r="R4476">
        <v>2110672000</v>
      </c>
      <c r="S4476">
        <v>161600000</v>
      </c>
      <c r="V4476" t="s">
        <v>160</v>
      </c>
      <c r="W4476" t="s">
        <v>198</v>
      </c>
      <c r="X4476" t="s">
        <v>161</v>
      </c>
      <c r="Y4476">
        <v>9</v>
      </c>
      <c r="Z4476">
        <v>9</v>
      </c>
      <c r="AA4476">
        <v>2021</v>
      </c>
      <c r="AB4476">
        <v>210.6</v>
      </c>
      <c r="AC4476" t="s">
        <v>18</v>
      </c>
      <c r="AD4476" t="s">
        <v>72</v>
      </c>
      <c r="AE4476">
        <v>2021</v>
      </c>
      <c r="AF4476">
        <v>2021</v>
      </c>
      <c r="AU4476"/>
    </row>
    <row r="4477" spans="1:47" x14ac:dyDescent="0.35">
      <c r="A4477" t="s">
        <v>160</v>
      </c>
      <c r="B4477" t="s">
        <v>25</v>
      </c>
      <c r="C4477" t="s">
        <v>149</v>
      </c>
      <c r="D4477" t="s">
        <v>159</v>
      </c>
      <c r="E4477" t="s">
        <v>162</v>
      </c>
      <c r="G4477" t="s">
        <v>1</v>
      </c>
      <c r="K4477" t="s">
        <v>185</v>
      </c>
      <c r="L4477" t="s">
        <v>122</v>
      </c>
      <c r="M4477" s="14">
        <v>44463</v>
      </c>
      <c r="N4477" s="14">
        <v>44463</v>
      </c>
      <c r="O4477">
        <v>6500</v>
      </c>
      <c r="P4477">
        <v>225.38</v>
      </c>
      <c r="R4477">
        <v>2110672000</v>
      </c>
      <c r="S4477">
        <v>161300000</v>
      </c>
      <c r="V4477" t="s">
        <v>160</v>
      </c>
      <c r="W4477" t="s">
        <v>192</v>
      </c>
      <c r="X4477" t="s">
        <v>161</v>
      </c>
      <c r="Y4477">
        <v>9</v>
      </c>
      <c r="Z4477">
        <v>9</v>
      </c>
      <c r="AA4477">
        <v>2021</v>
      </c>
      <c r="AB4477">
        <v>225.38</v>
      </c>
      <c r="AC4477" t="s">
        <v>18</v>
      </c>
      <c r="AD4477" t="s">
        <v>72</v>
      </c>
      <c r="AE4477">
        <v>2021</v>
      </c>
      <c r="AF4477">
        <v>2021</v>
      </c>
      <c r="AU4477"/>
    </row>
    <row r="4478" spans="1:47" x14ac:dyDescent="0.35">
      <c r="A4478" t="s">
        <v>160</v>
      </c>
      <c r="B4478" t="s">
        <v>25</v>
      </c>
      <c r="C4478" t="s">
        <v>149</v>
      </c>
      <c r="D4478" t="s">
        <v>159</v>
      </c>
      <c r="E4478" t="s">
        <v>162</v>
      </c>
      <c r="G4478" t="s">
        <v>1</v>
      </c>
      <c r="K4478" t="s">
        <v>185</v>
      </c>
      <c r="L4478" t="s">
        <v>122</v>
      </c>
      <c r="M4478" s="14">
        <v>44463</v>
      </c>
      <c r="N4478" s="14">
        <v>44463</v>
      </c>
      <c r="O4478">
        <v>33000</v>
      </c>
      <c r="P4478">
        <v>701.45</v>
      </c>
      <c r="R4478">
        <v>2110672000</v>
      </c>
      <c r="S4478">
        <v>161300000</v>
      </c>
      <c r="V4478" t="s">
        <v>160</v>
      </c>
      <c r="W4478" t="s">
        <v>192</v>
      </c>
      <c r="X4478" t="s">
        <v>161</v>
      </c>
      <c r="Y4478">
        <v>9</v>
      </c>
      <c r="Z4478">
        <v>9</v>
      </c>
      <c r="AA4478">
        <v>2021</v>
      </c>
      <c r="AB4478">
        <v>701.45</v>
      </c>
      <c r="AC4478" t="s">
        <v>18</v>
      </c>
      <c r="AD4478" t="s">
        <v>72</v>
      </c>
      <c r="AE4478">
        <v>2021</v>
      </c>
      <c r="AF4478">
        <v>2021</v>
      </c>
      <c r="AU4478"/>
    </row>
    <row r="4479" spans="1:47" x14ac:dyDescent="0.35">
      <c r="A4479" t="s">
        <v>138</v>
      </c>
      <c r="C4479" t="s">
        <v>149</v>
      </c>
      <c r="D4479" t="s">
        <v>150</v>
      </c>
      <c r="E4479" t="s">
        <v>121</v>
      </c>
      <c r="K4479" t="s">
        <v>185</v>
      </c>
      <c r="L4479" t="s">
        <v>122</v>
      </c>
      <c r="M4479" s="14">
        <v>44463</v>
      </c>
      <c r="N4479" s="14">
        <v>44463</v>
      </c>
      <c r="O4479">
        <v>0</v>
      </c>
      <c r="P4479">
        <v>2071428.57</v>
      </c>
      <c r="R4479">
        <v>2220200000</v>
      </c>
      <c r="S4479">
        <v>161002000</v>
      </c>
      <c r="V4479" t="s">
        <v>138</v>
      </c>
      <c r="W4479" t="s">
        <v>202</v>
      </c>
      <c r="X4479" t="s">
        <v>139</v>
      </c>
      <c r="Y4479">
        <v>9</v>
      </c>
      <c r="Z4479">
        <v>9</v>
      </c>
      <c r="AA4479">
        <v>2021</v>
      </c>
      <c r="AB4479">
        <v>-2071428.57</v>
      </c>
      <c r="AC4479" t="s">
        <v>18</v>
      </c>
      <c r="AD4479" t="s">
        <v>72</v>
      </c>
      <c r="AE4479">
        <v>2021</v>
      </c>
      <c r="AF4479">
        <v>2021</v>
      </c>
      <c r="AU4479"/>
    </row>
    <row r="4480" spans="1:47" x14ac:dyDescent="0.35">
      <c r="A4480" t="s">
        <v>160</v>
      </c>
      <c r="B4480" t="s">
        <v>35</v>
      </c>
      <c r="C4480" t="s">
        <v>149</v>
      </c>
      <c r="D4480" t="s">
        <v>159</v>
      </c>
      <c r="E4480" t="s">
        <v>162</v>
      </c>
      <c r="G4480" t="s">
        <v>1</v>
      </c>
      <c r="K4480" t="s">
        <v>185</v>
      </c>
      <c r="L4480" t="s">
        <v>122</v>
      </c>
      <c r="M4480" s="14">
        <v>44463</v>
      </c>
      <c r="N4480" s="14">
        <v>44463</v>
      </c>
      <c r="O4480">
        <v>280</v>
      </c>
      <c r="P4480">
        <v>6.73</v>
      </c>
      <c r="R4480">
        <v>2110672000</v>
      </c>
      <c r="S4480">
        <v>161021000</v>
      </c>
      <c r="V4480" t="s">
        <v>160</v>
      </c>
      <c r="W4480" t="s">
        <v>215</v>
      </c>
      <c r="X4480" t="s">
        <v>161</v>
      </c>
      <c r="Y4480">
        <v>9</v>
      </c>
      <c r="Z4480">
        <v>9</v>
      </c>
      <c r="AA4480">
        <v>2021</v>
      </c>
      <c r="AB4480">
        <v>6.73</v>
      </c>
      <c r="AC4480" t="s">
        <v>18</v>
      </c>
      <c r="AD4480" t="s">
        <v>72</v>
      </c>
      <c r="AE4480">
        <v>2021</v>
      </c>
      <c r="AF4480">
        <v>2021</v>
      </c>
      <c r="AU4480"/>
    </row>
    <row r="4481" spans="1:47" x14ac:dyDescent="0.35">
      <c r="A4481" t="s">
        <v>138</v>
      </c>
      <c r="C4481" t="s">
        <v>149</v>
      </c>
      <c r="D4481" t="s">
        <v>159</v>
      </c>
      <c r="E4481" t="s">
        <v>121</v>
      </c>
      <c r="G4481" t="s">
        <v>1</v>
      </c>
      <c r="K4481" t="s">
        <v>185</v>
      </c>
      <c r="L4481" t="s">
        <v>122</v>
      </c>
      <c r="M4481" s="14">
        <v>44463</v>
      </c>
      <c r="N4481" s="14">
        <v>44463</v>
      </c>
      <c r="O4481">
        <v>0</v>
      </c>
      <c r="P4481">
        <v>0.82</v>
      </c>
      <c r="R4481">
        <v>2220200000</v>
      </c>
      <c r="S4481">
        <v>161020000</v>
      </c>
      <c r="V4481" t="s">
        <v>138</v>
      </c>
      <c r="W4481" t="s">
        <v>194</v>
      </c>
      <c r="X4481" t="s">
        <v>139</v>
      </c>
      <c r="Y4481">
        <v>9</v>
      </c>
      <c r="Z4481">
        <v>9</v>
      </c>
      <c r="AA4481">
        <v>2021</v>
      </c>
      <c r="AB4481">
        <v>0.82</v>
      </c>
      <c r="AC4481" t="s">
        <v>18</v>
      </c>
      <c r="AD4481" t="s">
        <v>72</v>
      </c>
      <c r="AE4481">
        <v>2021</v>
      </c>
      <c r="AF4481">
        <v>2021</v>
      </c>
      <c r="AU4481"/>
    </row>
    <row r="4482" spans="1:47" x14ac:dyDescent="0.35">
      <c r="A4482" t="s">
        <v>138</v>
      </c>
      <c r="C4482" t="s">
        <v>149</v>
      </c>
      <c r="D4482" t="s">
        <v>150</v>
      </c>
      <c r="E4482" t="s">
        <v>121</v>
      </c>
      <c r="G4482" t="s">
        <v>1</v>
      </c>
      <c r="J4482" t="s">
        <v>6</v>
      </c>
      <c r="K4482" t="s">
        <v>185</v>
      </c>
      <c r="L4482" t="s">
        <v>122</v>
      </c>
      <c r="M4482" s="14">
        <v>44463</v>
      </c>
      <c r="N4482" s="14">
        <v>44463</v>
      </c>
      <c r="O4482">
        <v>0</v>
      </c>
      <c r="P4482">
        <v>2071428.57</v>
      </c>
      <c r="R4482">
        <v>2220200000</v>
      </c>
      <c r="S4482">
        <v>161002000</v>
      </c>
      <c r="V4482" t="s">
        <v>138</v>
      </c>
      <c r="W4482" t="s">
        <v>202</v>
      </c>
      <c r="X4482" t="s">
        <v>139</v>
      </c>
      <c r="Y4482">
        <v>9</v>
      </c>
      <c r="Z4482">
        <v>9</v>
      </c>
      <c r="AA4482">
        <v>2021</v>
      </c>
      <c r="AB4482">
        <v>-2071428.57</v>
      </c>
      <c r="AC4482" t="s">
        <v>18</v>
      </c>
      <c r="AD4482" t="s">
        <v>72</v>
      </c>
      <c r="AE4482">
        <v>2021</v>
      </c>
      <c r="AF4482">
        <v>2021</v>
      </c>
      <c r="AU4482"/>
    </row>
    <row r="4483" spans="1:47" x14ac:dyDescent="0.35">
      <c r="A4483" t="s">
        <v>160</v>
      </c>
      <c r="B4483" t="s">
        <v>26</v>
      </c>
      <c r="C4483" t="s">
        <v>149</v>
      </c>
      <c r="D4483" t="s">
        <v>159</v>
      </c>
      <c r="E4483" t="s">
        <v>162</v>
      </c>
      <c r="G4483" t="s">
        <v>1</v>
      </c>
      <c r="K4483" t="s">
        <v>185</v>
      </c>
      <c r="L4483" t="s">
        <v>122</v>
      </c>
      <c r="M4483" s="14">
        <v>44463</v>
      </c>
      <c r="N4483" s="14">
        <v>44463</v>
      </c>
      <c r="O4483">
        <v>0</v>
      </c>
      <c r="P4483">
        <v>792.65</v>
      </c>
      <c r="R4483">
        <v>2110672000</v>
      </c>
      <c r="S4483">
        <v>161016000</v>
      </c>
      <c r="V4483" t="s">
        <v>160</v>
      </c>
      <c r="W4483" t="s">
        <v>201</v>
      </c>
      <c r="X4483" t="s">
        <v>161</v>
      </c>
      <c r="Y4483">
        <v>9</v>
      </c>
      <c r="Z4483">
        <v>9</v>
      </c>
      <c r="AA4483">
        <v>2021</v>
      </c>
      <c r="AB4483">
        <v>792.65</v>
      </c>
      <c r="AC4483" t="s">
        <v>18</v>
      </c>
      <c r="AD4483" t="s">
        <v>72</v>
      </c>
      <c r="AE4483">
        <v>2021</v>
      </c>
      <c r="AF4483">
        <v>2021</v>
      </c>
      <c r="AU4483"/>
    </row>
    <row r="4484" spans="1:47" x14ac:dyDescent="0.35">
      <c r="A4484" t="s">
        <v>193</v>
      </c>
      <c r="B4484" t="s">
        <v>29</v>
      </c>
      <c r="C4484" t="s">
        <v>149</v>
      </c>
      <c r="D4484" t="s">
        <v>159</v>
      </c>
      <c r="E4484" t="s">
        <v>162</v>
      </c>
      <c r="G4484" t="s">
        <v>1</v>
      </c>
      <c r="K4484" t="s">
        <v>185</v>
      </c>
      <c r="L4484" t="s">
        <v>122</v>
      </c>
      <c r="M4484" s="14">
        <v>44463</v>
      </c>
      <c r="N4484" s="14">
        <v>44463</v>
      </c>
      <c r="O4484">
        <v>0</v>
      </c>
      <c r="P4484">
        <v>190.48</v>
      </c>
      <c r="R4484">
        <v>2110700000</v>
      </c>
      <c r="S4484">
        <v>162700000</v>
      </c>
      <c r="V4484" t="s">
        <v>193</v>
      </c>
      <c r="W4484" t="s">
        <v>200</v>
      </c>
      <c r="X4484" t="s">
        <v>161</v>
      </c>
      <c r="Y4484">
        <v>9</v>
      </c>
      <c r="Z4484">
        <v>9</v>
      </c>
      <c r="AA4484">
        <v>2021</v>
      </c>
      <c r="AB4484">
        <v>190.48</v>
      </c>
      <c r="AC4484" t="s">
        <v>18</v>
      </c>
      <c r="AD4484" t="s">
        <v>72</v>
      </c>
      <c r="AE4484">
        <v>2021</v>
      </c>
      <c r="AF4484">
        <v>2021</v>
      </c>
      <c r="AU4484"/>
    </row>
    <row r="4485" spans="1:47" x14ac:dyDescent="0.35">
      <c r="A4485" t="s">
        <v>130</v>
      </c>
      <c r="C4485" t="s">
        <v>149</v>
      </c>
      <c r="D4485" t="s">
        <v>150</v>
      </c>
      <c r="E4485" t="s">
        <v>121</v>
      </c>
      <c r="J4485" t="s">
        <v>5</v>
      </c>
      <c r="K4485" t="s">
        <v>185</v>
      </c>
      <c r="L4485" t="s">
        <v>122</v>
      </c>
      <c r="M4485" s="14">
        <v>44442</v>
      </c>
      <c r="N4485" s="14">
        <v>44463</v>
      </c>
      <c r="P4485">
        <v>17202.52</v>
      </c>
      <c r="X4485" t="s">
        <v>119</v>
      </c>
      <c r="Y4485">
        <v>9</v>
      </c>
      <c r="Z4485">
        <v>9</v>
      </c>
      <c r="AA4485">
        <v>2021</v>
      </c>
      <c r="AB4485">
        <v>0</v>
      </c>
      <c r="AC4485" t="s">
        <v>8</v>
      </c>
      <c r="AD4485" t="s">
        <v>8</v>
      </c>
      <c r="AE4485">
        <v>2021</v>
      </c>
      <c r="AF4485">
        <v>2021</v>
      </c>
      <c r="AU4485"/>
    </row>
    <row r="4486" spans="1:47" x14ac:dyDescent="0.35">
      <c r="A4486" t="s">
        <v>130</v>
      </c>
      <c r="C4486" t="s">
        <v>149</v>
      </c>
      <c r="D4486" t="s">
        <v>150</v>
      </c>
      <c r="E4486" t="s">
        <v>121</v>
      </c>
      <c r="J4486" t="s">
        <v>6</v>
      </c>
      <c r="K4486" t="s">
        <v>185</v>
      </c>
      <c r="L4486" t="s">
        <v>122</v>
      </c>
      <c r="M4486" s="14">
        <v>44452</v>
      </c>
      <c r="N4486" s="14">
        <v>44463</v>
      </c>
      <c r="P4486">
        <v>301690.01</v>
      </c>
      <c r="X4486" t="s">
        <v>119</v>
      </c>
      <c r="Y4486">
        <v>9</v>
      </c>
      <c r="Z4486">
        <v>9</v>
      </c>
      <c r="AA4486">
        <v>2021</v>
      </c>
      <c r="AB4486">
        <v>0</v>
      </c>
      <c r="AC4486" t="s">
        <v>8</v>
      </c>
      <c r="AD4486" t="s">
        <v>8</v>
      </c>
      <c r="AE4486">
        <v>2021</v>
      </c>
      <c r="AF4486">
        <v>2021</v>
      </c>
      <c r="AU4486"/>
    </row>
    <row r="4487" spans="1:47" x14ac:dyDescent="0.35">
      <c r="A4487" t="s">
        <v>171</v>
      </c>
      <c r="C4487" t="s">
        <v>149</v>
      </c>
      <c r="D4487" t="s">
        <v>150</v>
      </c>
      <c r="E4487" t="s">
        <v>121</v>
      </c>
      <c r="I4487" t="s">
        <v>1</v>
      </c>
      <c r="J4487" t="s">
        <v>6</v>
      </c>
      <c r="K4487" t="s">
        <v>185</v>
      </c>
      <c r="L4487" t="s">
        <v>122</v>
      </c>
      <c r="M4487" s="14">
        <v>44454</v>
      </c>
      <c r="N4487" s="14">
        <v>44463</v>
      </c>
      <c r="P4487">
        <v>2928.57</v>
      </c>
      <c r="X4487" t="s">
        <v>137</v>
      </c>
      <c r="Y4487">
        <v>9</v>
      </c>
      <c r="Z4487">
        <v>9</v>
      </c>
      <c r="AA4487">
        <v>2021</v>
      </c>
      <c r="AB4487">
        <v>0</v>
      </c>
      <c r="AC4487" t="s">
        <v>8</v>
      </c>
      <c r="AD4487" t="s">
        <v>8</v>
      </c>
      <c r="AE4487">
        <v>2021</v>
      </c>
      <c r="AF4487">
        <v>2021</v>
      </c>
      <c r="AU4487"/>
    </row>
    <row r="4488" spans="1:47" x14ac:dyDescent="0.35">
      <c r="A4488" t="s">
        <v>126</v>
      </c>
      <c r="C4488" t="s">
        <v>149</v>
      </c>
      <c r="D4488" t="s">
        <v>150</v>
      </c>
      <c r="E4488" t="s">
        <v>162</v>
      </c>
      <c r="K4488" t="s">
        <v>185</v>
      </c>
      <c r="L4488" t="s">
        <v>122</v>
      </c>
      <c r="M4488" s="14">
        <v>44463</v>
      </c>
      <c r="N4488" s="14">
        <v>44463</v>
      </c>
      <c r="P4488">
        <v>585890.01</v>
      </c>
      <c r="X4488" t="s">
        <v>127</v>
      </c>
      <c r="Y4488">
        <v>9</v>
      </c>
      <c r="Z4488">
        <v>9</v>
      </c>
      <c r="AA4488">
        <v>2021</v>
      </c>
      <c r="AB4488">
        <v>0</v>
      </c>
      <c r="AC4488" t="s">
        <v>8</v>
      </c>
      <c r="AD4488" t="s">
        <v>8</v>
      </c>
      <c r="AE4488">
        <v>2021</v>
      </c>
      <c r="AF4488">
        <v>2021</v>
      </c>
      <c r="AU4488"/>
    </row>
    <row r="4489" spans="1:47" x14ac:dyDescent="0.35">
      <c r="A4489" t="s">
        <v>172</v>
      </c>
      <c r="C4489" t="s">
        <v>149</v>
      </c>
      <c r="D4489" t="s">
        <v>150</v>
      </c>
      <c r="E4489" t="s">
        <v>121</v>
      </c>
      <c r="J4489" t="s">
        <v>6</v>
      </c>
      <c r="K4489" t="s">
        <v>185</v>
      </c>
      <c r="L4489" t="s">
        <v>122</v>
      </c>
      <c r="M4489" s="14">
        <v>44454</v>
      </c>
      <c r="N4489" s="14">
        <v>44463</v>
      </c>
      <c r="P4489">
        <v>217440.62</v>
      </c>
      <c r="X4489" t="s">
        <v>135</v>
      </c>
      <c r="Y4489">
        <v>9</v>
      </c>
      <c r="Z4489">
        <v>9</v>
      </c>
      <c r="AA4489">
        <v>2021</v>
      </c>
      <c r="AB4489">
        <v>0</v>
      </c>
      <c r="AC4489" t="s">
        <v>8</v>
      </c>
      <c r="AD4489" t="s">
        <v>8</v>
      </c>
      <c r="AE4489">
        <v>2021</v>
      </c>
      <c r="AF4489">
        <v>2021</v>
      </c>
      <c r="AU4489"/>
    </row>
    <row r="4490" spans="1:47" x14ac:dyDescent="0.35">
      <c r="A4490" t="s">
        <v>148</v>
      </c>
      <c r="C4490" t="s">
        <v>149</v>
      </c>
      <c r="D4490" t="s">
        <v>150</v>
      </c>
      <c r="E4490" t="s">
        <v>121</v>
      </c>
      <c r="J4490" t="s">
        <v>6</v>
      </c>
      <c r="K4490" t="s">
        <v>185</v>
      </c>
      <c r="L4490" t="s">
        <v>122</v>
      </c>
      <c r="M4490" s="14">
        <v>44454</v>
      </c>
      <c r="N4490" s="14">
        <v>44463</v>
      </c>
      <c r="P4490">
        <v>8721.66</v>
      </c>
      <c r="X4490" t="s">
        <v>152</v>
      </c>
      <c r="Y4490">
        <v>9</v>
      </c>
      <c r="Z4490">
        <v>9</v>
      </c>
      <c r="AA4490">
        <v>2021</v>
      </c>
      <c r="AB4490">
        <v>0</v>
      </c>
      <c r="AC4490" t="s">
        <v>8</v>
      </c>
      <c r="AD4490" t="s">
        <v>8</v>
      </c>
      <c r="AE4490">
        <v>2021</v>
      </c>
      <c r="AF4490">
        <v>2021</v>
      </c>
      <c r="AU4490"/>
    </row>
    <row r="4491" spans="1:47" x14ac:dyDescent="0.35">
      <c r="A4491" t="s">
        <v>165</v>
      </c>
      <c r="C4491" t="s">
        <v>149</v>
      </c>
      <c r="D4491" t="s">
        <v>150</v>
      </c>
      <c r="E4491" t="s">
        <v>121</v>
      </c>
      <c r="J4491" t="s">
        <v>6</v>
      </c>
      <c r="K4491" t="s">
        <v>185</v>
      </c>
      <c r="L4491" t="s">
        <v>122</v>
      </c>
      <c r="M4491" s="14">
        <v>44454</v>
      </c>
      <c r="N4491" s="14">
        <v>44463</v>
      </c>
      <c r="P4491">
        <v>32216.14</v>
      </c>
      <c r="X4491" t="s">
        <v>124</v>
      </c>
      <c r="Y4491">
        <v>9</v>
      </c>
      <c r="Z4491">
        <v>9</v>
      </c>
      <c r="AA4491">
        <v>2021</v>
      </c>
      <c r="AB4491">
        <v>0</v>
      </c>
      <c r="AC4491" t="s">
        <v>8</v>
      </c>
      <c r="AD4491" t="s">
        <v>8</v>
      </c>
      <c r="AE4491">
        <v>2021</v>
      </c>
      <c r="AF4491">
        <v>2021</v>
      </c>
      <c r="AU4491"/>
    </row>
    <row r="4492" spans="1:47" x14ac:dyDescent="0.35">
      <c r="A4492" t="s">
        <v>170</v>
      </c>
      <c r="C4492" t="s">
        <v>149</v>
      </c>
      <c r="D4492" t="s">
        <v>150</v>
      </c>
      <c r="E4492" t="s">
        <v>121</v>
      </c>
      <c r="I4492" t="s">
        <v>1</v>
      </c>
      <c r="J4492" t="s">
        <v>6</v>
      </c>
      <c r="K4492" t="s">
        <v>185</v>
      </c>
      <c r="L4492" t="s">
        <v>122</v>
      </c>
      <c r="M4492" s="14">
        <v>44454</v>
      </c>
      <c r="N4492" s="14">
        <v>44463</v>
      </c>
      <c r="P4492">
        <v>5690.48</v>
      </c>
      <c r="X4492" t="s">
        <v>119</v>
      </c>
      <c r="Y4492">
        <v>9</v>
      </c>
      <c r="Z4492">
        <v>9</v>
      </c>
      <c r="AA4492">
        <v>2021</v>
      </c>
      <c r="AB4492">
        <v>0</v>
      </c>
      <c r="AC4492" t="s">
        <v>8</v>
      </c>
      <c r="AD4492" t="s">
        <v>8</v>
      </c>
      <c r="AE4492">
        <v>2021</v>
      </c>
      <c r="AF4492">
        <v>2021</v>
      </c>
      <c r="AU4492"/>
    </row>
    <row r="4493" spans="1:47" x14ac:dyDescent="0.35">
      <c r="A4493" t="s">
        <v>160</v>
      </c>
      <c r="B4493" t="s">
        <v>35</v>
      </c>
      <c r="C4493" t="s">
        <v>149</v>
      </c>
      <c r="D4493" t="s">
        <v>159</v>
      </c>
      <c r="E4493" t="s">
        <v>162</v>
      </c>
      <c r="G4493" t="s">
        <v>1</v>
      </c>
      <c r="K4493" t="s">
        <v>185</v>
      </c>
      <c r="L4493" t="s">
        <v>122</v>
      </c>
      <c r="M4493" s="14">
        <v>44463</v>
      </c>
      <c r="N4493" s="14">
        <v>44463</v>
      </c>
      <c r="O4493">
        <v>333626.93</v>
      </c>
      <c r="P4493">
        <v>7943.5</v>
      </c>
      <c r="R4493">
        <v>2110672000</v>
      </c>
      <c r="S4493">
        <v>161020000</v>
      </c>
      <c r="V4493" t="s">
        <v>160</v>
      </c>
      <c r="W4493" t="s">
        <v>194</v>
      </c>
      <c r="X4493" t="s">
        <v>161</v>
      </c>
      <c r="Y4493">
        <v>9</v>
      </c>
      <c r="Z4493">
        <v>9</v>
      </c>
      <c r="AA4493">
        <v>2021</v>
      </c>
      <c r="AB4493">
        <v>7943.5</v>
      </c>
      <c r="AC4493" t="s">
        <v>18</v>
      </c>
      <c r="AD4493" t="s">
        <v>72</v>
      </c>
      <c r="AE4493">
        <v>2021</v>
      </c>
      <c r="AF4493">
        <v>2021</v>
      </c>
      <c r="AU4493"/>
    </row>
    <row r="4494" spans="1:47" x14ac:dyDescent="0.35">
      <c r="A4494" t="s">
        <v>155</v>
      </c>
      <c r="B4494" t="s">
        <v>32</v>
      </c>
      <c r="C4494" t="s">
        <v>149</v>
      </c>
      <c r="D4494" t="s">
        <v>150</v>
      </c>
      <c r="E4494" t="s">
        <v>121</v>
      </c>
      <c r="G4494" t="s">
        <v>1</v>
      </c>
      <c r="H4494" t="s">
        <v>206</v>
      </c>
      <c r="K4494" t="s">
        <v>185</v>
      </c>
      <c r="L4494" t="s">
        <v>122</v>
      </c>
      <c r="M4494" s="14">
        <v>44463</v>
      </c>
      <c r="N4494" s="14">
        <v>44463</v>
      </c>
      <c r="O4494">
        <v>-1300000</v>
      </c>
      <c r="P4494">
        <v>-29829.45</v>
      </c>
      <c r="R4494">
        <v>2220610000</v>
      </c>
      <c r="S4494">
        <v>161012000</v>
      </c>
      <c r="V4494" t="s">
        <v>155</v>
      </c>
      <c r="W4494" t="s">
        <v>213</v>
      </c>
      <c r="X4494" t="s">
        <v>156</v>
      </c>
      <c r="Y4494">
        <v>9</v>
      </c>
      <c r="Z4494">
        <v>9</v>
      </c>
      <c r="AA4494">
        <v>2021</v>
      </c>
      <c r="AB4494">
        <v>29829.45</v>
      </c>
      <c r="AC4494" t="s">
        <v>18</v>
      </c>
      <c r="AD4494" t="s">
        <v>13</v>
      </c>
      <c r="AE4494">
        <v>2021</v>
      </c>
      <c r="AF4494">
        <v>2021</v>
      </c>
      <c r="AU4494"/>
    </row>
    <row r="4495" spans="1:47" x14ac:dyDescent="0.35">
      <c r="A4495" t="s">
        <v>155</v>
      </c>
      <c r="B4495" t="s">
        <v>49</v>
      </c>
      <c r="C4495" t="s">
        <v>149</v>
      </c>
      <c r="D4495" t="s">
        <v>150</v>
      </c>
      <c r="E4495" t="s">
        <v>121</v>
      </c>
      <c r="G4495" t="s">
        <v>1</v>
      </c>
      <c r="H4495" t="s">
        <v>206</v>
      </c>
      <c r="K4495" t="s">
        <v>185</v>
      </c>
      <c r="L4495" t="s">
        <v>122</v>
      </c>
      <c r="M4495" s="14">
        <v>44463</v>
      </c>
      <c r="N4495" s="14">
        <v>44463</v>
      </c>
      <c r="O4495">
        <v>-200000</v>
      </c>
      <c r="P4495">
        <v>-5884.84</v>
      </c>
      <c r="R4495">
        <v>2220620000</v>
      </c>
      <c r="S4495">
        <v>161012000</v>
      </c>
      <c r="V4495" t="s">
        <v>155</v>
      </c>
      <c r="W4495" t="s">
        <v>213</v>
      </c>
      <c r="X4495" t="s">
        <v>156</v>
      </c>
      <c r="Y4495">
        <v>9</v>
      </c>
      <c r="Z4495">
        <v>9</v>
      </c>
      <c r="AA4495">
        <v>2021</v>
      </c>
      <c r="AB4495">
        <v>5884.84</v>
      </c>
      <c r="AC4495" t="s">
        <v>18</v>
      </c>
      <c r="AD4495" t="s">
        <v>13</v>
      </c>
      <c r="AE4495">
        <v>2021</v>
      </c>
      <c r="AF4495">
        <v>2021</v>
      </c>
      <c r="AU4495"/>
    </row>
    <row r="4496" spans="1:47" x14ac:dyDescent="0.35">
      <c r="A4496" t="s">
        <v>160</v>
      </c>
      <c r="B4496" t="s">
        <v>35</v>
      </c>
      <c r="C4496" t="s">
        <v>252</v>
      </c>
      <c r="D4496" t="s">
        <v>159</v>
      </c>
      <c r="E4496" t="s">
        <v>162</v>
      </c>
      <c r="G4496" t="s">
        <v>1</v>
      </c>
      <c r="K4496" t="s">
        <v>72</v>
      </c>
      <c r="L4496" t="s">
        <v>122</v>
      </c>
      <c r="M4496" s="14">
        <v>44466</v>
      </c>
      <c r="N4496" s="14">
        <v>44466</v>
      </c>
      <c r="O4496">
        <v>120615.78</v>
      </c>
      <c r="P4496">
        <v>0</v>
      </c>
      <c r="R4496">
        <v>2110672000</v>
      </c>
      <c r="S4496">
        <v>162000000</v>
      </c>
      <c r="V4496" t="s">
        <v>160</v>
      </c>
      <c r="W4496" t="s">
        <v>205</v>
      </c>
      <c r="X4496" t="s">
        <v>161</v>
      </c>
      <c r="Y4496">
        <v>9</v>
      </c>
      <c r="Z4496">
        <v>9</v>
      </c>
      <c r="AA4496">
        <v>2021</v>
      </c>
      <c r="AB4496">
        <v>0</v>
      </c>
      <c r="AC4496" t="s">
        <v>18</v>
      </c>
      <c r="AD4496" t="s">
        <v>72</v>
      </c>
      <c r="AE4496">
        <v>2021</v>
      </c>
      <c r="AF4496">
        <v>2021</v>
      </c>
      <c r="AU4496"/>
    </row>
    <row r="4497" spans="1:47" x14ac:dyDescent="0.35">
      <c r="A4497" t="s">
        <v>160</v>
      </c>
      <c r="B4497" t="s">
        <v>50</v>
      </c>
      <c r="C4497" t="s">
        <v>149</v>
      </c>
      <c r="D4497" t="s">
        <v>159</v>
      </c>
      <c r="E4497" t="s">
        <v>162</v>
      </c>
      <c r="G4497" t="s">
        <v>1</v>
      </c>
      <c r="K4497" t="s">
        <v>185</v>
      </c>
      <c r="L4497" t="s">
        <v>122</v>
      </c>
      <c r="M4497" s="14">
        <v>44466</v>
      </c>
      <c r="N4497" s="14">
        <v>44466</v>
      </c>
      <c r="O4497">
        <v>12389.54</v>
      </c>
      <c r="P4497">
        <v>294.99</v>
      </c>
      <c r="R4497">
        <v>2110672000</v>
      </c>
      <c r="S4497">
        <v>162300000</v>
      </c>
      <c r="V4497" t="s">
        <v>160</v>
      </c>
      <c r="W4497" t="s">
        <v>209</v>
      </c>
      <c r="X4497" t="s">
        <v>161</v>
      </c>
      <c r="Y4497">
        <v>9</v>
      </c>
      <c r="Z4497">
        <v>9</v>
      </c>
      <c r="AA4497">
        <v>2021</v>
      </c>
      <c r="AB4497">
        <v>294.99</v>
      </c>
      <c r="AC4497" t="s">
        <v>18</v>
      </c>
      <c r="AD4497" t="s">
        <v>72</v>
      </c>
      <c r="AE4497">
        <v>2021</v>
      </c>
      <c r="AF4497">
        <v>2021</v>
      </c>
      <c r="AU4497"/>
    </row>
    <row r="4498" spans="1:47" x14ac:dyDescent="0.35">
      <c r="A4498" t="s">
        <v>160</v>
      </c>
      <c r="B4498" t="s">
        <v>26</v>
      </c>
      <c r="C4498" t="s">
        <v>149</v>
      </c>
      <c r="D4498" t="s">
        <v>159</v>
      </c>
      <c r="E4498" t="s">
        <v>162</v>
      </c>
      <c r="G4498" t="s">
        <v>1</v>
      </c>
      <c r="K4498" t="s">
        <v>185</v>
      </c>
      <c r="L4498" t="s">
        <v>122</v>
      </c>
      <c r="M4498" s="14">
        <v>44466</v>
      </c>
      <c r="N4498" s="14">
        <v>44466</v>
      </c>
      <c r="O4498">
        <v>83214.36</v>
      </c>
      <c r="P4498">
        <v>1981.29</v>
      </c>
      <c r="R4498">
        <v>2110672000</v>
      </c>
      <c r="S4498">
        <v>162300000</v>
      </c>
      <c r="V4498" t="s">
        <v>160</v>
      </c>
      <c r="W4498" t="s">
        <v>209</v>
      </c>
      <c r="X4498" t="s">
        <v>161</v>
      </c>
      <c r="Y4498">
        <v>9</v>
      </c>
      <c r="Z4498">
        <v>9</v>
      </c>
      <c r="AA4498">
        <v>2021</v>
      </c>
      <c r="AB4498">
        <v>1981.29</v>
      </c>
      <c r="AC4498" t="s">
        <v>18</v>
      </c>
      <c r="AD4498" t="s">
        <v>72</v>
      </c>
      <c r="AE4498">
        <v>2021</v>
      </c>
      <c r="AF4498">
        <v>2021</v>
      </c>
      <c r="AU4498"/>
    </row>
    <row r="4499" spans="1:47" x14ac:dyDescent="0.35">
      <c r="A4499" t="s">
        <v>160</v>
      </c>
      <c r="B4499" t="s">
        <v>28</v>
      </c>
      <c r="C4499" t="s">
        <v>149</v>
      </c>
      <c r="D4499" t="s">
        <v>159</v>
      </c>
      <c r="E4499" t="s">
        <v>162</v>
      </c>
      <c r="G4499" t="s">
        <v>1</v>
      </c>
      <c r="K4499" t="s">
        <v>185</v>
      </c>
      <c r="L4499" t="s">
        <v>122</v>
      </c>
      <c r="M4499" s="14">
        <v>44466</v>
      </c>
      <c r="N4499" s="14">
        <v>44466</v>
      </c>
      <c r="O4499">
        <v>220000</v>
      </c>
      <c r="P4499">
        <v>3148.86</v>
      </c>
      <c r="R4499">
        <v>2110672000</v>
      </c>
      <c r="S4499">
        <v>161600000</v>
      </c>
      <c r="V4499" t="s">
        <v>160</v>
      </c>
      <c r="W4499" t="s">
        <v>198</v>
      </c>
      <c r="X4499" t="s">
        <v>161</v>
      </c>
      <c r="Y4499">
        <v>9</v>
      </c>
      <c r="Z4499">
        <v>9</v>
      </c>
      <c r="AA4499">
        <v>2021</v>
      </c>
      <c r="AB4499">
        <v>3148.86</v>
      </c>
      <c r="AC4499" t="s">
        <v>18</v>
      </c>
      <c r="AD4499" t="s">
        <v>72</v>
      </c>
      <c r="AE4499">
        <v>2021</v>
      </c>
      <c r="AF4499">
        <v>2021</v>
      </c>
      <c r="AU4499"/>
    </row>
    <row r="4500" spans="1:47" x14ac:dyDescent="0.35">
      <c r="A4500" t="s">
        <v>160</v>
      </c>
      <c r="B4500" t="s">
        <v>25</v>
      </c>
      <c r="C4500" t="s">
        <v>149</v>
      </c>
      <c r="D4500" t="s">
        <v>159</v>
      </c>
      <c r="E4500" t="s">
        <v>162</v>
      </c>
      <c r="G4500" t="s">
        <v>1</v>
      </c>
      <c r="K4500" t="s">
        <v>185</v>
      </c>
      <c r="L4500" t="s">
        <v>122</v>
      </c>
      <c r="M4500" s="14">
        <v>44466</v>
      </c>
      <c r="N4500" s="14">
        <v>44466</v>
      </c>
      <c r="O4500">
        <v>250000</v>
      </c>
      <c r="P4500">
        <v>6692.96</v>
      </c>
      <c r="R4500">
        <v>2110672000</v>
      </c>
      <c r="S4500">
        <v>161600000</v>
      </c>
      <c r="V4500" t="s">
        <v>160</v>
      </c>
      <c r="W4500" t="s">
        <v>198</v>
      </c>
      <c r="X4500" t="s">
        <v>161</v>
      </c>
      <c r="Y4500">
        <v>9</v>
      </c>
      <c r="Z4500">
        <v>9</v>
      </c>
      <c r="AA4500">
        <v>2021</v>
      </c>
      <c r="AB4500">
        <v>6692.96</v>
      </c>
      <c r="AC4500" t="s">
        <v>18</v>
      </c>
      <c r="AD4500" t="s">
        <v>72</v>
      </c>
      <c r="AE4500">
        <v>2021</v>
      </c>
      <c r="AF4500">
        <v>2021</v>
      </c>
      <c r="AU4500"/>
    </row>
    <row r="4501" spans="1:47" x14ac:dyDescent="0.35">
      <c r="A4501" t="s">
        <v>160</v>
      </c>
      <c r="B4501" t="s">
        <v>25</v>
      </c>
      <c r="C4501" t="s">
        <v>149</v>
      </c>
      <c r="D4501" t="s">
        <v>159</v>
      </c>
      <c r="E4501" t="s">
        <v>162</v>
      </c>
      <c r="G4501" t="s">
        <v>1</v>
      </c>
      <c r="K4501" t="s">
        <v>185</v>
      </c>
      <c r="L4501" t="s">
        <v>122</v>
      </c>
      <c r="M4501" s="14">
        <v>44466</v>
      </c>
      <c r="N4501" s="14">
        <v>44466</v>
      </c>
      <c r="O4501">
        <v>10000</v>
      </c>
      <c r="P4501">
        <v>231.66</v>
      </c>
      <c r="R4501">
        <v>2110672000</v>
      </c>
      <c r="S4501">
        <v>161600000</v>
      </c>
      <c r="V4501" t="s">
        <v>160</v>
      </c>
      <c r="W4501" t="s">
        <v>198</v>
      </c>
      <c r="X4501" t="s">
        <v>161</v>
      </c>
      <c r="Y4501">
        <v>9</v>
      </c>
      <c r="Z4501">
        <v>9</v>
      </c>
      <c r="AA4501">
        <v>2021</v>
      </c>
      <c r="AB4501">
        <v>231.66</v>
      </c>
      <c r="AC4501" t="s">
        <v>18</v>
      </c>
      <c r="AD4501" t="s">
        <v>72</v>
      </c>
      <c r="AE4501">
        <v>2021</v>
      </c>
      <c r="AF4501">
        <v>2021</v>
      </c>
      <c r="AU4501"/>
    </row>
    <row r="4502" spans="1:47" x14ac:dyDescent="0.35">
      <c r="A4502" t="s">
        <v>160</v>
      </c>
      <c r="B4502" t="s">
        <v>25</v>
      </c>
      <c r="C4502" t="s">
        <v>149</v>
      </c>
      <c r="D4502" t="s">
        <v>159</v>
      </c>
      <c r="E4502" t="s">
        <v>162</v>
      </c>
      <c r="G4502" t="s">
        <v>1</v>
      </c>
      <c r="K4502" t="s">
        <v>185</v>
      </c>
      <c r="L4502" t="s">
        <v>122</v>
      </c>
      <c r="M4502" s="14">
        <v>44466</v>
      </c>
      <c r="N4502" s="14">
        <v>44466</v>
      </c>
      <c r="O4502">
        <v>18000</v>
      </c>
      <c r="P4502">
        <v>502.49</v>
      </c>
      <c r="R4502">
        <v>2110672000</v>
      </c>
      <c r="S4502">
        <v>161300000</v>
      </c>
      <c r="V4502" t="s">
        <v>160</v>
      </c>
      <c r="W4502" t="s">
        <v>192</v>
      </c>
      <c r="X4502" t="s">
        <v>161</v>
      </c>
      <c r="Y4502">
        <v>9</v>
      </c>
      <c r="Z4502">
        <v>9</v>
      </c>
      <c r="AA4502">
        <v>2021</v>
      </c>
      <c r="AB4502">
        <v>502.49</v>
      </c>
      <c r="AC4502" t="s">
        <v>18</v>
      </c>
      <c r="AD4502" t="s">
        <v>72</v>
      </c>
      <c r="AE4502">
        <v>2021</v>
      </c>
      <c r="AF4502">
        <v>2021</v>
      </c>
      <c r="AU4502"/>
    </row>
    <row r="4503" spans="1:47" x14ac:dyDescent="0.35">
      <c r="A4503" t="s">
        <v>138</v>
      </c>
      <c r="B4503" t="s">
        <v>41</v>
      </c>
      <c r="C4503" t="s">
        <v>149</v>
      </c>
      <c r="D4503" t="s">
        <v>150</v>
      </c>
      <c r="E4503" t="s">
        <v>121</v>
      </c>
      <c r="G4503" t="s">
        <v>1</v>
      </c>
      <c r="H4503" t="s">
        <v>206</v>
      </c>
      <c r="K4503" t="s">
        <v>185</v>
      </c>
      <c r="L4503" t="s">
        <v>122</v>
      </c>
      <c r="M4503" s="14">
        <v>44466</v>
      </c>
      <c r="N4503" s="14">
        <v>44466</v>
      </c>
      <c r="O4503">
        <v>-98143</v>
      </c>
      <c r="P4503">
        <v>-2336.7399999999998</v>
      </c>
      <c r="R4503">
        <v>2220200000</v>
      </c>
      <c r="S4503">
        <v>161001000</v>
      </c>
      <c r="V4503" t="s">
        <v>138</v>
      </c>
      <c r="W4503" t="s">
        <v>195</v>
      </c>
      <c r="X4503" t="s">
        <v>139</v>
      </c>
      <c r="Y4503">
        <v>9</v>
      </c>
      <c r="Z4503">
        <v>9</v>
      </c>
      <c r="AA4503">
        <v>2021</v>
      </c>
      <c r="AB4503">
        <v>2336.7399999999998</v>
      </c>
      <c r="AC4503" t="s">
        <v>18</v>
      </c>
      <c r="AD4503" t="s">
        <v>13</v>
      </c>
      <c r="AE4503">
        <v>2021</v>
      </c>
      <c r="AF4503">
        <v>2021</v>
      </c>
      <c r="AU4503"/>
    </row>
    <row r="4504" spans="1:47" x14ac:dyDescent="0.35">
      <c r="A4504" t="s">
        <v>138</v>
      </c>
      <c r="B4504" t="s">
        <v>42</v>
      </c>
      <c r="C4504" t="s">
        <v>149</v>
      </c>
      <c r="D4504" t="s">
        <v>150</v>
      </c>
      <c r="E4504" t="s">
        <v>121</v>
      </c>
      <c r="G4504" t="s">
        <v>1</v>
      </c>
      <c r="H4504" t="s">
        <v>206</v>
      </c>
      <c r="K4504" t="s">
        <v>185</v>
      </c>
      <c r="L4504" t="s">
        <v>122</v>
      </c>
      <c r="M4504" s="14">
        <v>44466</v>
      </c>
      <c r="N4504" s="14">
        <v>44466</v>
      </c>
      <c r="O4504">
        <v>-744246</v>
      </c>
      <c r="P4504">
        <v>-17720.14</v>
      </c>
      <c r="R4504">
        <v>2220200000</v>
      </c>
      <c r="S4504">
        <v>161001000</v>
      </c>
      <c r="V4504" t="s">
        <v>138</v>
      </c>
      <c r="W4504" t="s">
        <v>195</v>
      </c>
      <c r="X4504" t="s">
        <v>139</v>
      </c>
      <c r="Y4504">
        <v>9</v>
      </c>
      <c r="Z4504">
        <v>9</v>
      </c>
      <c r="AA4504">
        <v>2021</v>
      </c>
      <c r="AB4504">
        <v>17720.14</v>
      </c>
      <c r="AC4504" t="s">
        <v>18</v>
      </c>
      <c r="AD4504" t="s">
        <v>13</v>
      </c>
      <c r="AE4504">
        <v>2021</v>
      </c>
      <c r="AF4504">
        <v>2021</v>
      </c>
      <c r="AU4504"/>
    </row>
    <row r="4505" spans="1:47" x14ac:dyDescent="0.35">
      <c r="A4505" t="s">
        <v>193</v>
      </c>
      <c r="B4505" t="s">
        <v>29</v>
      </c>
      <c r="C4505" t="s">
        <v>149</v>
      </c>
      <c r="D4505" t="s">
        <v>159</v>
      </c>
      <c r="E4505" t="s">
        <v>162</v>
      </c>
      <c r="G4505" t="s">
        <v>1</v>
      </c>
      <c r="K4505" t="s">
        <v>185</v>
      </c>
      <c r="L4505" t="s">
        <v>122</v>
      </c>
      <c r="M4505" s="14">
        <v>44466</v>
      </c>
      <c r="N4505" s="14">
        <v>44466</v>
      </c>
      <c r="O4505">
        <v>0</v>
      </c>
      <c r="P4505">
        <v>142.86000000000001</v>
      </c>
      <c r="R4505">
        <v>2110700000</v>
      </c>
      <c r="S4505">
        <v>162700000</v>
      </c>
      <c r="V4505" t="s">
        <v>193</v>
      </c>
      <c r="W4505" t="s">
        <v>200</v>
      </c>
      <c r="X4505" t="s">
        <v>161</v>
      </c>
      <c r="Y4505">
        <v>9</v>
      </c>
      <c r="Z4505">
        <v>9</v>
      </c>
      <c r="AA4505">
        <v>2021</v>
      </c>
      <c r="AB4505">
        <v>142.86000000000001</v>
      </c>
      <c r="AC4505" t="s">
        <v>18</v>
      </c>
      <c r="AD4505" t="s">
        <v>72</v>
      </c>
      <c r="AE4505">
        <v>2021</v>
      </c>
      <c r="AF4505">
        <v>2021</v>
      </c>
      <c r="AU4505"/>
    </row>
    <row r="4506" spans="1:47" x14ac:dyDescent="0.35">
      <c r="A4506" t="s">
        <v>136</v>
      </c>
      <c r="C4506" t="s">
        <v>149</v>
      </c>
      <c r="D4506" t="s">
        <v>150</v>
      </c>
      <c r="E4506" t="s">
        <v>121</v>
      </c>
      <c r="J4506" t="s">
        <v>6</v>
      </c>
      <c r="K4506" t="s">
        <v>185</v>
      </c>
      <c r="L4506" t="s">
        <v>122</v>
      </c>
      <c r="M4506" s="14">
        <v>44454</v>
      </c>
      <c r="N4506" s="14">
        <v>44466</v>
      </c>
      <c r="P4506">
        <v>2583333.33</v>
      </c>
      <c r="X4506" t="s">
        <v>137</v>
      </c>
      <c r="Y4506">
        <v>9</v>
      </c>
      <c r="Z4506">
        <v>9</v>
      </c>
      <c r="AA4506">
        <v>2021</v>
      </c>
      <c r="AB4506">
        <v>0</v>
      </c>
      <c r="AC4506" t="s">
        <v>8</v>
      </c>
      <c r="AD4506" t="s">
        <v>8</v>
      </c>
      <c r="AE4506">
        <v>2021</v>
      </c>
      <c r="AF4506">
        <v>2021</v>
      </c>
      <c r="AU4506"/>
    </row>
    <row r="4507" spans="1:47" x14ac:dyDescent="0.35">
      <c r="A4507" t="s">
        <v>148</v>
      </c>
      <c r="C4507" t="s">
        <v>149</v>
      </c>
      <c r="D4507" t="s">
        <v>150</v>
      </c>
      <c r="E4507" t="s">
        <v>121</v>
      </c>
      <c r="J4507" t="s">
        <v>6</v>
      </c>
      <c r="K4507" t="s">
        <v>185</v>
      </c>
      <c r="L4507" t="s">
        <v>122</v>
      </c>
      <c r="M4507" s="14">
        <v>44454</v>
      </c>
      <c r="N4507" s="14">
        <v>44466</v>
      </c>
      <c r="P4507">
        <v>5545573.0099999998</v>
      </c>
      <c r="X4507" t="s">
        <v>152</v>
      </c>
      <c r="Y4507">
        <v>9</v>
      </c>
      <c r="Z4507">
        <v>9</v>
      </c>
      <c r="AA4507">
        <v>2021</v>
      </c>
      <c r="AB4507">
        <v>0</v>
      </c>
      <c r="AC4507" t="s">
        <v>8</v>
      </c>
      <c r="AD4507" t="s">
        <v>8</v>
      </c>
      <c r="AE4507">
        <v>2021</v>
      </c>
      <c r="AF4507">
        <v>2021</v>
      </c>
      <c r="AU4507"/>
    </row>
    <row r="4508" spans="1:47" x14ac:dyDescent="0.35">
      <c r="A4508" t="s">
        <v>176</v>
      </c>
      <c r="C4508" t="s">
        <v>149</v>
      </c>
      <c r="D4508" t="s">
        <v>150</v>
      </c>
      <c r="E4508" t="s">
        <v>162</v>
      </c>
      <c r="K4508" t="s">
        <v>185</v>
      </c>
      <c r="L4508" t="s">
        <v>122</v>
      </c>
      <c r="M4508" s="14">
        <v>44466</v>
      </c>
      <c r="N4508" s="14">
        <v>44466</v>
      </c>
      <c r="P4508">
        <v>8987095.0600000005</v>
      </c>
      <c r="X4508" t="s">
        <v>119</v>
      </c>
      <c r="Y4508">
        <v>9</v>
      </c>
      <c r="Z4508">
        <v>9</v>
      </c>
      <c r="AA4508">
        <v>2021</v>
      </c>
      <c r="AB4508">
        <v>0</v>
      </c>
      <c r="AC4508" t="s">
        <v>8</v>
      </c>
      <c r="AD4508" t="s">
        <v>8</v>
      </c>
      <c r="AE4508">
        <v>2021</v>
      </c>
      <c r="AF4508">
        <v>2021</v>
      </c>
      <c r="AU4508"/>
    </row>
    <row r="4509" spans="1:47" x14ac:dyDescent="0.35">
      <c r="A4509" t="s">
        <v>155</v>
      </c>
      <c r="C4509" t="s">
        <v>149</v>
      </c>
      <c r="D4509" t="s">
        <v>150</v>
      </c>
      <c r="E4509" t="s">
        <v>121</v>
      </c>
      <c r="J4509" t="s">
        <v>6</v>
      </c>
      <c r="K4509" t="s">
        <v>185</v>
      </c>
      <c r="L4509" t="s">
        <v>122</v>
      </c>
      <c r="M4509" s="14">
        <v>44454</v>
      </c>
      <c r="N4509" s="14">
        <v>44466</v>
      </c>
      <c r="P4509">
        <v>426319.74</v>
      </c>
      <c r="X4509" t="s">
        <v>156</v>
      </c>
      <c r="Y4509">
        <v>9</v>
      </c>
      <c r="Z4509">
        <v>9</v>
      </c>
      <c r="AA4509">
        <v>2021</v>
      </c>
      <c r="AB4509">
        <v>0</v>
      </c>
      <c r="AC4509" t="s">
        <v>8</v>
      </c>
      <c r="AD4509" t="s">
        <v>8</v>
      </c>
      <c r="AE4509">
        <v>2021</v>
      </c>
      <c r="AF4509">
        <v>2021</v>
      </c>
      <c r="AU4509"/>
    </row>
    <row r="4510" spans="1:47" x14ac:dyDescent="0.35">
      <c r="A4510" t="s">
        <v>148</v>
      </c>
      <c r="C4510" t="s">
        <v>149</v>
      </c>
      <c r="D4510" t="s">
        <v>150</v>
      </c>
      <c r="E4510" t="s">
        <v>121</v>
      </c>
      <c r="J4510" t="s">
        <v>6</v>
      </c>
      <c r="K4510" t="s">
        <v>185</v>
      </c>
      <c r="L4510" t="s">
        <v>122</v>
      </c>
      <c r="M4510" s="14">
        <v>44454</v>
      </c>
      <c r="N4510" s="14">
        <v>44466</v>
      </c>
      <c r="P4510">
        <v>15405.71</v>
      </c>
      <c r="X4510" t="s">
        <v>152</v>
      </c>
      <c r="Y4510">
        <v>9</v>
      </c>
      <c r="Z4510">
        <v>9</v>
      </c>
      <c r="AA4510">
        <v>2021</v>
      </c>
      <c r="AB4510">
        <v>0</v>
      </c>
      <c r="AC4510" t="s">
        <v>8</v>
      </c>
      <c r="AD4510" t="s">
        <v>8</v>
      </c>
      <c r="AE4510">
        <v>2021</v>
      </c>
      <c r="AF4510">
        <v>2021</v>
      </c>
      <c r="AU4510"/>
    </row>
    <row r="4511" spans="1:47" x14ac:dyDescent="0.35">
      <c r="A4511" t="s">
        <v>136</v>
      </c>
      <c r="C4511" t="s">
        <v>149</v>
      </c>
      <c r="D4511" t="s">
        <v>150</v>
      </c>
      <c r="E4511" t="s">
        <v>121</v>
      </c>
      <c r="J4511" t="s">
        <v>6</v>
      </c>
      <c r="K4511" t="s">
        <v>185</v>
      </c>
      <c r="L4511" t="s">
        <v>122</v>
      </c>
      <c r="M4511" s="14">
        <v>44452</v>
      </c>
      <c r="N4511" s="14">
        <v>44466</v>
      </c>
      <c r="P4511">
        <v>6813.75</v>
      </c>
      <c r="X4511" t="s">
        <v>137</v>
      </c>
      <c r="Y4511">
        <v>9</v>
      </c>
      <c r="Z4511">
        <v>9</v>
      </c>
      <c r="AA4511">
        <v>2021</v>
      </c>
      <c r="AB4511">
        <v>0</v>
      </c>
      <c r="AC4511" t="s">
        <v>8</v>
      </c>
      <c r="AD4511" t="s">
        <v>8</v>
      </c>
      <c r="AE4511">
        <v>2021</v>
      </c>
      <c r="AF4511">
        <v>2021</v>
      </c>
      <c r="AU4511"/>
    </row>
    <row r="4512" spans="1:47" x14ac:dyDescent="0.35">
      <c r="A4512" t="s">
        <v>123</v>
      </c>
      <c r="C4512" t="s">
        <v>149</v>
      </c>
      <c r="D4512" t="s">
        <v>150</v>
      </c>
      <c r="E4512" t="s">
        <v>121</v>
      </c>
      <c r="J4512" t="s">
        <v>6</v>
      </c>
      <c r="K4512" t="s">
        <v>185</v>
      </c>
      <c r="L4512" t="s">
        <v>122</v>
      </c>
      <c r="M4512" s="14">
        <v>44454</v>
      </c>
      <c r="N4512" s="14">
        <v>44466</v>
      </c>
      <c r="P4512">
        <v>230252.99</v>
      </c>
      <c r="X4512" t="s">
        <v>124</v>
      </c>
      <c r="Y4512">
        <v>9</v>
      </c>
      <c r="Z4512">
        <v>9</v>
      </c>
      <c r="AA4512">
        <v>2021</v>
      </c>
      <c r="AB4512">
        <v>0</v>
      </c>
      <c r="AC4512" t="s">
        <v>8</v>
      </c>
      <c r="AD4512" t="s">
        <v>8</v>
      </c>
      <c r="AE4512">
        <v>2021</v>
      </c>
      <c r="AF4512">
        <v>2021</v>
      </c>
      <c r="AU4512"/>
    </row>
    <row r="4513" spans="1:47" x14ac:dyDescent="0.35">
      <c r="A4513" t="s">
        <v>123</v>
      </c>
      <c r="C4513" t="s">
        <v>149</v>
      </c>
      <c r="D4513" t="s">
        <v>150</v>
      </c>
      <c r="E4513" t="s">
        <v>121</v>
      </c>
      <c r="I4513" t="s">
        <v>1</v>
      </c>
      <c r="J4513" t="s">
        <v>6</v>
      </c>
      <c r="K4513" t="s">
        <v>185</v>
      </c>
      <c r="L4513" t="s">
        <v>122</v>
      </c>
      <c r="M4513" s="14">
        <v>44454</v>
      </c>
      <c r="N4513" s="14">
        <v>44466</v>
      </c>
      <c r="P4513">
        <v>179396.53</v>
      </c>
      <c r="X4513" t="s">
        <v>124</v>
      </c>
      <c r="Y4513">
        <v>9</v>
      </c>
      <c r="Z4513">
        <v>9</v>
      </c>
      <c r="AA4513">
        <v>2021</v>
      </c>
      <c r="AB4513">
        <v>0</v>
      </c>
      <c r="AC4513" t="s">
        <v>8</v>
      </c>
      <c r="AD4513" t="s">
        <v>8</v>
      </c>
      <c r="AE4513">
        <v>2021</v>
      </c>
      <c r="AF4513">
        <v>2021</v>
      </c>
      <c r="AU4513"/>
    </row>
    <row r="4514" spans="1:47" x14ac:dyDescent="0.35">
      <c r="A4514" t="s">
        <v>160</v>
      </c>
      <c r="B4514" t="s">
        <v>35</v>
      </c>
      <c r="C4514" t="s">
        <v>149</v>
      </c>
      <c r="D4514" t="s">
        <v>159</v>
      </c>
      <c r="E4514" t="s">
        <v>162</v>
      </c>
      <c r="G4514" t="s">
        <v>1</v>
      </c>
      <c r="K4514" t="s">
        <v>185</v>
      </c>
      <c r="L4514" t="s">
        <v>122</v>
      </c>
      <c r="M4514" s="14">
        <v>44466</v>
      </c>
      <c r="N4514" s="14">
        <v>44466</v>
      </c>
      <c r="O4514">
        <v>876540.66</v>
      </c>
      <c r="P4514">
        <v>20870.02</v>
      </c>
      <c r="R4514">
        <v>2110672000</v>
      </c>
      <c r="S4514">
        <v>161020000</v>
      </c>
      <c r="V4514" t="s">
        <v>160</v>
      </c>
      <c r="W4514" t="s">
        <v>194</v>
      </c>
      <c r="X4514" t="s">
        <v>161</v>
      </c>
      <c r="Y4514">
        <v>9</v>
      </c>
      <c r="Z4514">
        <v>9</v>
      </c>
      <c r="AA4514">
        <v>2021</v>
      </c>
      <c r="AB4514">
        <v>20870.02</v>
      </c>
      <c r="AC4514" t="s">
        <v>18</v>
      </c>
      <c r="AD4514" t="s">
        <v>72</v>
      </c>
      <c r="AE4514">
        <v>2021</v>
      </c>
      <c r="AF4514">
        <v>2021</v>
      </c>
      <c r="AU4514"/>
    </row>
    <row r="4515" spans="1:47" x14ac:dyDescent="0.35">
      <c r="A4515" t="s">
        <v>160</v>
      </c>
      <c r="B4515" t="s">
        <v>26</v>
      </c>
      <c r="C4515" t="s">
        <v>252</v>
      </c>
      <c r="D4515" t="s">
        <v>159</v>
      </c>
      <c r="E4515" t="s">
        <v>162</v>
      </c>
      <c r="G4515" t="s">
        <v>1</v>
      </c>
      <c r="K4515" t="s">
        <v>72</v>
      </c>
      <c r="L4515" t="s">
        <v>122</v>
      </c>
      <c r="M4515" s="14">
        <v>44466</v>
      </c>
      <c r="N4515" s="14">
        <v>44466</v>
      </c>
      <c r="O4515">
        <v>3487288.8</v>
      </c>
      <c r="P4515">
        <v>0</v>
      </c>
      <c r="R4515">
        <v>2110672000</v>
      </c>
      <c r="S4515">
        <v>162700000</v>
      </c>
      <c r="V4515" t="s">
        <v>160</v>
      </c>
      <c r="W4515" t="s">
        <v>200</v>
      </c>
      <c r="X4515" t="s">
        <v>161</v>
      </c>
      <c r="Y4515">
        <v>9</v>
      </c>
      <c r="Z4515">
        <v>9</v>
      </c>
      <c r="AA4515">
        <v>2021</v>
      </c>
      <c r="AB4515">
        <v>0</v>
      </c>
      <c r="AC4515" t="s">
        <v>18</v>
      </c>
      <c r="AD4515" t="s">
        <v>72</v>
      </c>
      <c r="AE4515">
        <v>2021</v>
      </c>
      <c r="AF4515">
        <v>2021</v>
      </c>
      <c r="AU4515"/>
    </row>
    <row r="4516" spans="1:47" x14ac:dyDescent="0.35">
      <c r="A4516" t="s">
        <v>160</v>
      </c>
      <c r="B4516" t="s">
        <v>26</v>
      </c>
      <c r="C4516" t="s">
        <v>149</v>
      </c>
      <c r="D4516" t="s">
        <v>159</v>
      </c>
      <c r="E4516" t="s">
        <v>162</v>
      </c>
      <c r="G4516" t="s">
        <v>1</v>
      </c>
      <c r="K4516" t="s">
        <v>185</v>
      </c>
      <c r="L4516" t="s">
        <v>122</v>
      </c>
      <c r="M4516" s="14">
        <v>44466</v>
      </c>
      <c r="N4516" s="14">
        <v>44466</v>
      </c>
      <c r="O4516">
        <v>10440</v>
      </c>
      <c r="P4516">
        <v>248.57</v>
      </c>
      <c r="R4516">
        <v>2110672000</v>
      </c>
      <c r="S4516">
        <v>161011000</v>
      </c>
      <c r="V4516" t="s">
        <v>160</v>
      </c>
      <c r="W4516" t="s">
        <v>231</v>
      </c>
      <c r="X4516" t="s">
        <v>161</v>
      </c>
      <c r="Y4516">
        <v>9</v>
      </c>
      <c r="Z4516">
        <v>9</v>
      </c>
      <c r="AA4516">
        <v>2021</v>
      </c>
      <c r="AB4516">
        <v>248.57</v>
      </c>
      <c r="AC4516" t="s">
        <v>18</v>
      </c>
      <c r="AD4516" t="s">
        <v>72</v>
      </c>
      <c r="AE4516">
        <v>2021</v>
      </c>
      <c r="AF4516">
        <v>2021</v>
      </c>
      <c r="AU4516"/>
    </row>
    <row r="4517" spans="1:47" x14ac:dyDescent="0.35">
      <c r="A4517" t="s">
        <v>160</v>
      </c>
      <c r="B4517" t="s">
        <v>25</v>
      </c>
      <c r="C4517" t="s">
        <v>149</v>
      </c>
      <c r="D4517" t="s">
        <v>159</v>
      </c>
      <c r="E4517" t="s">
        <v>162</v>
      </c>
      <c r="G4517" t="s">
        <v>1</v>
      </c>
      <c r="K4517" t="s">
        <v>185</v>
      </c>
      <c r="L4517" t="s">
        <v>122</v>
      </c>
      <c r="M4517" s="14">
        <v>44467</v>
      </c>
      <c r="N4517" s="14">
        <v>44467</v>
      </c>
      <c r="O4517">
        <v>5000</v>
      </c>
      <c r="P4517">
        <v>83.5</v>
      </c>
      <c r="R4517">
        <v>2110672000</v>
      </c>
      <c r="S4517">
        <v>161600000</v>
      </c>
      <c r="V4517" t="s">
        <v>160</v>
      </c>
      <c r="W4517" t="s">
        <v>198</v>
      </c>
      <c r="X4517" t="s">
        <v>161</v>
      </c>
      <c r="Y4517">
        <v>9</v>
      </c>
      <c r="Z4517">
        <v>9</v>
      </c>
      <c r="AA4517">
        <v>2021</v>
      </c>
      <c r="AB4517">
        <v>83.5</v>
      </c>
      <c r="AC4517" t="s">
        <v>18</v>
      </c>
      <c r="AD4517" t="s">
        <v>72</v>
      </c>
      <c r="AE4517">
        <v>2021</v>
      </c>
      <c r="AF4517">
        <v>2021</v>
      </c>
      <c r="AU4517"/>
    </row>
    <row r="4518" spans="1:47" x14ac:dyDescent="0.35">
      <c r="A4518" t="s">
        <v>138</v>
      </c>
      <c r="B4518" t="s">
        <v>43</v>
      </c>
      <c r="C4518" t="s">
        <v>149</v>
      </c>
      <c r="D4518" t="s">
        <v>150</v>
      </c>
      <c r="E4518" t="s">
        <v>121</v>
      </c>
      <c r="G4518" t="s">
        <v>1</v>
      </c>
      <c r="H4518" t="s">
        <v>206</v>
      </c>
      <c r="K4518" t="s">
        <v>185</v>
      </c>
      <c r="L4518" t="s">
        <v>122</v>
      </c>
      <c r="M4518" s="14">
        <v>44467</v>
      </c>
      <c r="N4518" s="14">
        <v>44467</v>
      </c>
      <c r="O4518">
        <v>-34608</v>
      </c>
      <c r="P4518">
        <v>-824.02</v>
      </c>
      <c r="R4518">
        <v>2220200000</v>
      </c>
      <c r="S4518">
        <v>161001000</v>
      </c>
      <c r="V4518" t="s">
        <v>138</v>
      </c>
      <c r="W4518" t="s">
        <v>195</v>
      </c>
      <c r="X4518" t="s">
        <v>139</v>
      </c>
      <c r="Y4518">
        <v>9</v>
      </c>
      <c r="Z4518">
        <v>9</v>
      </c>
      <c r="AA4518">
        <v>2021</v>
      </c>
      <c r="AB4518">
        <v>824.02</v>
      </c>
      <c r="AC4518" t="s">
        <v>18</v>
      </c>
      <c r="AD4518" t="s">
        <v>18</v>
      </c>
      <c r="AE4518">
        <v>2021</v>
      </c>
      <c r="AF4518">
        <v>2021</v>
      </c>
      <c r="AU4518"/>
    </row>
    <row r="4519" spans="1:47" x14ac:dyDescent="0.35">
      <c r="A4519" t="s">
        <v>160</v>
      </c>
      <c r="B4519" t="s">
        <v>25</v>
      </c>
      <c r="C4519" t="s">
        <v>149</v>
      </c>
      <c r="D4519" t="s">
        <v>159</v>
      </c>
      <c r="E4519" t="s">
        <v>162</v>
      </c>
      <c r="G4519" t="s">
        <v>1</v>
      </c>
      <c r="K4519" t="s">
        <v>185</v>
      </c>
      <c r="L4519" t="s">
        <v>122</v>
      </c>
      <c r="M4519" s="14">
        <v>44467</v>
      </c>
      <c r="N4519" s="14">
        <v>44467</v>
      </c>
      <c r="O4519">
        <v>42000</v>
      </c>
      <c r="P4519">
        <v>1220.1199999999999</v>
      </c>
      <c r="R4519">
        <v>2110672000</v>
      </c>
      <c r="S4519">
        <v>161300000</v>
      </c>
      <c r="V4519" t="s">
        <v>160</v>
      </c>
      <c r="W4519" t="s">
        <v>192</v>
      </c>
      <c r="X4519" t="s">
        <v>161</v>
      </c>
      <c r="Y4519">
        <v>9</v>
      </c>
      <c r="Z4519">
        <v>9</v>
      </c>
      <c r="AA4519">
        <v>2021</v>
      </c>
      <c r="AB4519">
        <v>1220.1199999999999</v>
      </c>
      <c r="AC4519" t="s">
        <v>18</v>
      </c>
      <c r="AD4519" t="s">
        <v>72</v>
      </c>
      <c r="AE4519">
        <v>2021</v>
      </c>
      <c r="AF4519">
        <v>2021</v>
      </c>
      <c r="AU4519"/>
    </row>
    <row r="4520" spans="1:47" x14ac:dyDescent="0.35">
      <c r="A4520" t="s">
        <v>138</v>
      </c>
      <c r="C4520" t="s">
        <v>252</v>
      </c>
      <c r="D4520" t="s">
        <v>150</v>
      </c>
      <c r="E4520" t="s">
        <v>121</v>
      </c>
      <c r="K4520" t="s">
        <v>72</v>
      </c>
      <c r="L4520" t="s">
        <v>122</v>
      </c>
      <c r="M4520" s="14">
        <v>44467</v>
      </c>
      <c r="N4520" s="14">
        <v>44467</v>
      </c>
      <c r="O4520">
        <v>0</v>
      </c>
      <c r="P4520">
        <v>0</v>
      </c>
      <c r="R4520">
        <v>2220200000</v>
      </c>
      <c r="S4520">
        <v>161002000</v>
      </c>
      <c r="V4520" t="s">
        <v>138</v>
      </c>
      <c r="W4520" t="s">
        <v>202</v>
      </c>
      <c r="X4520" t="s">
        <v>139</v>
      </c>
      <c r="Y4520">
        <v>9</v>
      </c>
      <c r="Z4520">
        <v>9</v>
      </c>
      <c r="AA4520">
        <v>2021</v>
      </c>
      <c r="AB4520">
        <v>0</v>
      </c>
      <c r="AC4520" t="s">
        <v>18</v>
      </c>
      <c r="AD4520" t="s">
        <v>72</v>
      </c>
      <c r="AE4520">
        <v>2021</v>
      </c>
      <c r="AF4520">
        <v>2021</v>
      </c>
      <c r="AU4520"/>
    </row>
    <row r="4521" spans="1:47" x14ac:dyDescent="0.35">
      <c r="A4521" t="s">
        <v>160</v>
      </c>
      <c r="B4521" t="s">
        <v>25</v>
      </c>
      <c r="C4521" t="s">
        <v>149</v>
      </c>
      <c r="D4521" t="s">
        <v>159</v>
      </c>
      <c r="E4521" t="s">
        <v>162</v>
      </c>
      <c r="G4521" t="s">
        <v>1</v>
      </c>
      <c r="K4521" t="s">
        <v>185</v>
      </c>
      <c r="L4521" t="s">
        <v>122</v>
      </c>
      <c r="M4521" s="14">
        <v>44467</v>
      </c>
      <c r="N4521" s="14">
        <v>44467</v>
      </c>
      <c r="O4521">
        <v>6500</v>
      </c>
      <c r="P4521">
        <v>132.78</v>
      </c>
      <c r="R4521">
        <v>2110672000</v>
      </c>
      <c r="S4521">
        <v>161300000</v>
      </c>
      <c r="V4521" t="s">
        <v>160</v>
      </c>
      <c r="W4521" t="s">
        <v>192</v>
      </c>
      <c r="X4521" t="s">
        <v>161</v>
      </c>
      <c r="Y4521">
        <v>9</v>
      </c>
      <c r="Z4521">
        <v>9</v>
      </c>
      <c r="AA4521">
        <v>2021</v>
      </c>
      <c r="AB4521">
        <v>132.78</v>
      </c>
      <c r="AC4521" t="s">
        <v>18</v>
      </c>
      <c r="AD4521" t="s">
        <v>72</v>
      </c>
      <c r="AE4521">
        <v>2021</v>
      </c>
      <c r="AF4521">
        <v>2021</v>
      </c>
      <c r="AU4521"/>
    </row>
    <row r="4522" spans="1:47" x14ac:dyDescent="0.35">
      <c r="A4522" t="s">
        <v>138</v>
      </c>
      <c r="B4522" t="s">
        <v>41</v>
      </c>
      <c r="C4522" t="s">
        <v>149</v>
      </c>
      <c r="D4522" t="s">
        <v>150</v>
      </c>
      <c r="E4522" t="s">
        <v>121</v>
      </c>
      <c r="G4522" t="s">
        <v>1</v>
      </c>
      <c r="H4522" t="s">
        <v>206</v>
      </c>
      <c r="K4522" t="s">
        <v>185</v>
      </c>
      <c r="L4522" t="s">
        <v>122</v>
      </c>
      <c r="M4522" s="14">
        <v>44467</v>
      </c>
      <c r="N4522" s="14">
        <v>44467</v>
      </c>
      <c r="O4522">
        <v>-80000000</v>
      </c>
      <c r="P4522">
        <v>-1844829.02</v>
      </c>
      <c r="R4522">
        <v>2220200000</v>
      </c>
      <c r="S4522">
        <v>161001000</v>
      </c>
      <c r="V4522" t="s">
        <v>138</v>
      </c>
      <c r="W4522" t="s">
        <v>195</v>
      </c>
      <c r="X4522" t="s">
        <v>139</v>
      </c>
      <c r="Y4522">
        <v>9</v>
      </c>
      <c r="Z4522">
        <v>9</v>
      </c>
      <c r="AA4522">
        <v>2021</v>
      </c>
      <c r="AB4522">
        <v>1844829.02</v>
      </c>
      <c r="AC4522" t="s">
        <v>18</v>
      </c>
      <c r="AD4522" t="s">
        <v>18</v>
      </c>
      <c r="AE4522">
        <v>2021</v>
      </c>
      <c r="AF4522">
        <v>2021</v>
      </c>
      <c r="AU4522"/>
    </row>
    <row r="4523" spans="1:47" x14ac:dyDescent="0.35">
      <c r="A4523" t="s">
        <v>138</v>
      </c>
      <c r="B4523" t="s">
        <v>42</v>
      </c>
      <c r="C4523" t="s">
        <v>149</v>
      </c>
      <c r="D4523" t="s">
        <v>150</v>
      </c>
      <c r="E4523" t="s">
        <v>121</v>
      </c>
      <c r="G4523" t="s">
        <v>1</v>
      </c>
      <c r="H4523" t="s">
        <v>206</v>
      </c>
      <c r="K4523" t="s">
        <v>185</v>
      </c>
      <c r="L4523" t="s">
        <v>122</v>
      </c>
      <c r="M4523" s="14">
        <v>44467</v>
      </c>
      <c r="N4523" s="14">
        <v>44467</v>
      </c>
      <c r="O4523">
        <v>0</v>
      </c>
      <c r="P4523">
        <v>-16416.14</v>
      </c>
      <c r="R4523">
        <v>2220200000</v>
      </c>
      <c r="S4523">
        <v>161001000</v>
      </c>
      <c r="V4523" t="s">
        <v>138</v>
      </c>
      <c r="W4523" t="s">
        <v>195</v>
      </c>
      <c r="X4523" t="s">
        <v>139</v>
      </c>
      <c r="Y4523">
        <v>9</v>
      </c>
      <c r="Z4523">
        <v>9</v>
      </c>
      <c r="AA4523">
        <v>2021</v>
      </c>
      <c r="AB4523">
        <v>16416.14</v>
      </c>
      <c r="AC4523" t="s">
        <v>18</v>
      </c>
      <c r="AD4523" t="s">
        <v>18</v>
      </c>
      <c r="AE4523">
        <v>2021</v>
      </c>
      <c r="AF4523">
        <v>2021</v>
      </c>
      <c r="AU4523"/>
    </row>
    <row r="4524" spans="1:47" x14ac:dyDescent="0.35">
      <c r="A4524" t="s">
        <v>138</v>
      </c>
      <c r="C4524" t="s">
        <v>252</v>
      </c>
      <c r="D4524" t="s">
        <v>150</v>
      </c>
      <c r="E4524" t="s">
        <v>121</v>
      </c>
      <c r="G4524" t="s">
        <v>1</v>
      </c>
      <c r="J4524" t="s">
        <v>6</v>
      </c>
      <c r="K4524" t="s">
        <v>72</v>
      </c>
      <c r="L4524" t="s">
        <v>122</v>
      </c>
      <c r="M4524" s="14">
        <v>44467</v>
      </c>
      <c r="N4524" s="14">
        <v>44467</v>
      </c>
      <c r="O4524">
        <v>0</v>
      </c>
      <c r="P4524">
        <v>0</v>
      </c>
      <c r="R4524">
        <v>2220200000</v>
      </c>
      <c r="S4524">
        <v>161002000</v>
      </c>
      <c r="V4524" t="s">
        <v>138</v>
      </c>
      <c r="W4524" t="s">
        <v>202</v>
      </c>
      <c r="X4524" t="s">
        <v>139</v>
      </c>
      <c r="Y4524">
        <v>9</v>
      </c>
      <c r="Z4524">
        <v>9</v>
      </c>
      <c r="AA4524">
        <v>2021</v>
      </c>
      <c r="AB4524">
        <v>0</v>
      </c>
      <c r="AC4524" t="s">
        <v>18</v>
      </c>
      <c r="AD4524" t="s">
        <v>72</v>
      </c>
      <c r="AE4524">
        <v>2021</v>
      </c>
      <c r="AF4524">
        <v>2021</v>
      </c>
      <c r="AU4524"/>
    </row>
    <row r="4525" spans="1:47" x14ac:dyDescent="0.35">
      <c r="A4525" t="s">
        <v>160</v>
      </c>
      <c r="B4525" t="s">
        <v>35</v>
      </c>
      <c r="C4525" t="s">
        <v>149</v>
      </c>
      <c r="D4525" t="s">
        <v>159</v>
      </c>
      <c r="E4525" t="s">
        <v>162</v>
      </c>
      <c r="G4525" t="s">
        <v>1</v>
      </c>
      <c r="K4525" t="s">
        <v>185</v>
      </c>
      <c r="L4525" t="s">
        <v>122</v>
      </c>
      <c r="M4525" s="14">
        <v>44467</v>
      </c>
      <c r="N4525" s="14">
        <v>44467</v>
      </c>
      <c r="O4525">
        <v>224288.28</v>
      </c>
      <c r="P4525">
        <v>5303.88</v>
      </c>
      <c r="R4525">
        <v>2110672000</v>
      </c>
      <c r="S4525">
        <v>161020000</v>
      </c>
      <c r="V4525" t="s">
        <v>160</v>
      </c>
      <c r="W4525" t="s">
        <v>194</v>
      </c>
      <c r="X4525" t="s">
        <v>161</v>
      </c>
      <c r="Y4525">
        <v>9</v>
      </c>
      <c r="Z4525">
        <v>9</v>
      </c>
      <c r="AA4525">
        <v>2021</v>
      </c>
      <c r="AB4525">
        <v>5303.88</v>
      </c>
      <c r="AC4525" t="s">
        <v>18</v>
      </c>
      <c r="AD4525" t="s">
        <v>72</v>
      </c>
      <c r="AE4525">
        <v>2021</v>
      </c>
      <c r="AF4525">
        <v>2021</v>
      </c>
      <c r="AU4525"/>
    </row>
    <row r="4526" spans="1:47" x14ac:dyDescent="0.35">
      <c r="A4526" t="s">
        <v>193</v>
      </c>
      <c r="B4526" t="s">
        <v>29</v>
      </c>
      <c r="C4526" t="s">
        <v>149</v>
      </c>
      <c r="D4526" t="s">
        <v>159</v>
      </c>
      <c r="E4526" t="s">
        <v>162</v>
      </c>
      <c r="G4526" t="s">
        <v>1</v>
      </c>
      <c r="K4526" t="s">
        <v>185</v>
      </c>
      <c r="L4526" t="s">
        <v>122</v>
      </c>
      <c r="M4526" s="14">
        <v>44467</v>
      </c>
      <c r="N4526" s="14">
        <v>44467</v>
      </c>
      <c r="O4526">
        <v>0</v>
      </c>
      <c r="P4526">
        <v>9759.52</v>
      </c>
      <c r="R4526">
        <v>2110700000</v>
      </c>
      <c r="S4526">
        <v>162800000</v>
      </c>
      <c r="V4526" t="s">
        <v>193</v>
      </c>
      <c r="W4526" t="s">
        <v>204</v>
      </c>
      <c r="X4526" t="s">
        <v>161</v>
      </c>
      <c r="Y4526">
        <v>9</v>
      </c>
      <c r="Z4526">
        <v>9</v>
      </c>
      <c r="AA4526">
        <v>2021</v>
      </c>
      <c r="AB4526">
        <v>9759.52</v>
      </c>
      <c r="AC4526" t="s">
        <v>18</v>
      </c>
      <c r="AD4526" t="s">
        <v>72</v>
      </c>
      <c r="AE4526">
        <v>2021</v>
      </c>
      <c r="AF4526">
        <v>2021</v>
      </c>
      <c r="AU4526"/>
    </row>
    <row r="4527" spans="1:47" x14ac:dyDescent="0.35">
      <c r="A4527" t="s">
        <v>193</v>
      </c>
      <c r="B4527" t="s">
        <v>29</v>
      </c>
      <c r="C4527" t="s">
        <v>149</v>
      </c>
      <c r="D4527" t="s">
        <v>159</v>
      </c>
      <c r="E4527" t="s">
        <v>162</v>
      </c>
      <c r="G4527" t="s">
        <v>1</v>
      </c>
      <c r="K4527" t="s">
        <v>185</v>
      </c>
      <c r="L4527" t="s">
        <v>122</v>
      </c>
      <c r="M4527" s="14">
        <v>44467</v>
      </c>
      <c r="N4527" s="14">
        <v>44467</v>
      </c>
      <c r="O4527">
        <v>0</v>
      </c>
      <c r="P4527">
        <v>35.71</v>
      </c>
      <c r="R4527">
        <v>2110700000</v>
      </c>
      <c r="S4527">
        <v>161700000</v>
      </c>
      <c r="V4527" t="s">
        <v>193</v>
      </c>
      <c r="W4527" t="s">
        <v>210</v>
      </c>
      <c r="X4527" t="s">
        <v>161</v>
      </c>
      <c r="Y4527">
        <v>9</v>
      </c>
      <c r="Z4527">
        <v>9</v>
      </c>
      <c r="AA4527">
        <v>2021</v>
      </c>
      <c r="AB4527">
        <v>35.71</v>
      </c>
      <c r="AC4527" t="s">
        <v>18</v>
      </c>
      <c r="AD4527" t="s">
        <v>72</v>
      </c>
      <c r="AE4527">
        <v>2021</v>
      </c>
      <c r="AF4527">
        <v>2021</v>
      </c>
      <c r="AU4527"/>
    </row>
    <row r="4528" spans="1:47" x14ac:dyDescent="0.35">
      <c r="A4528" t="s">
        <v>193</v>
      </c>
      <c r="B4528" t="s">
        <v>29</v>
      </c>
      <c r="C4528" t="s">
        <v>149</v>
      </c>
      <c r="D4528" t="s">
        <v>159</v>
      </c>
      <c r="E4528" t="s">
        <v>162</v>
      </c>
      <c r="G4528" t="s">
        <v>1</v>
      </c>
      <c r="K4528" t="s">
        <v>185</v>
      </c>
      <c r="L4528" t="s">
        <v>122</v>
      </c>
      <c r="M4528" s="14">
        <v>44467</v>
      </c>
      <c r="N4528" s="14">
        <v>44467</v>
      </c>
      <c r="O4528">
        <v>0</v>
      </c>
      <c r="P4528">
        <v>500</v>
      </c>
      <c r="R4528">
        <v>2110700000</v>
      </c>
      <c r="S4528">
        <v>161020000</v>
      </c>
      <c r="V4528" t="s">
        <v>193</v>
      </c>
      <c r="W4528" t="s">
        <v>194</v>
      </c>
      <c r="X4528" t="s">
        <v>161</v>
      </c>
      <c r="Y4528">
        <v>9</v>
      </c>
      <c r="Z4528">
        <v>9</v>
      </c>
      <c r="AA4528">
        <v>2021</v>
      </c>
      <c r="AB4528">
        <v>500</v>
      </c>
      <c r="AC4528" t="s">
        <v>18</v>
      </c>
      <c r="AD4528" t="s">
        <v>72</v>
      </c>
      <c r="AE4528">
        <v>2021</v>
      </c>
      <c r="AF4528">
        <v>2021</v>
      </c>
      <c r="AU4528"/>
    </row>
    <row r="4529" spans="1:47" x14ac:dyDescent="0.35">
      <c r="A4529" t="s">
        <v>141</v>
      </c>
      <c r="C4529" t="s">
        <v>149</v>
      </c>
      <c r="D4529" t="s">
        <v>150</v>
      </c>
      <c r="E4529" t="s">
        <v>121</v>
      </c>
      <c r="J4529" t="s">
        <v>68</v>
      </c>
      <c r="K4529" t="s">
        <v>185</v>
      </c>
      <c r="L4529" t="s">
        <v>122</v>
      </c>
      <c r="M4529" s="14">
        <v>44456</v>
      </c>
      <c r="N4529" s="14">
        <v>44467</v>
      </c>
      <c r="P4529">
        <v>285526.51</v>
      </c>
      <c r="X4529" t="s">
        <v>142</v>
      </c>
      <c r="Y4529">
        <v>9</v>
      </c>
      <c r="Z4529">
        <v>9</v>
      </c>
      <c r="AA4529">
        <v>2021</v>
      </c>
      <c r="AB4529">
        <v>0</v>
      </c>
      <c r="AC4529" t="s">
        <v>8</v>
      </c>
      <c r="AD4529" t="s">
        <v>8</v>
      </c>
      <c r="AE4529">
        <v>2021</v>
      </c>
      <c r="AF4529">
        <v>2021</v>
      </c>
      <c r="AU4529"/>
    </row>
    <row r="4530" spans="1:47" x14ac:dyDescent="0.35">
      <c r="A4530" t="s">
        <v>175</v>
      </c>
      <c r="C4530" t="s">
        <v>149</v>
      </c>
      <c r="D4530" t="s">
        <v>159</v>
      </c>
      <c r="E4530" t="s">
        <v>121</v>
      </c>
      <c r="K4530" t="s">
        <v>185</v>
      </c>
      <c r="L4530" t="s">
        <v>122</v>
      </c>
      <c r="M4530" s="14">
        <v>44440</v>
      </c>
      <c r="N4530" s="14">
        <v>44467</v>
      </c>
      <c r="P4530">
        <v>2447396.29</v>
      </c>
      <c r="X4530" t="s">
        <v>119</v>
      </c>
      <c r="Y4530">
        <v>9</v>
      </c>
      <c r="Z4530">
        <v>9</v>
      </c>
      <c r="AA4530">
        <v>2021</v>
      </c>
      <c r="AB4530">
        <v>0</v>
      </c>
      <c r="AC4530" t="s">
        <v>8</v>
      </c>
      <c r="AD4530" t="s">
        <v>8</v>
      </c>
      <c r="AE4530">
        <v>2021</v>
      </c>
      <c r="AF4530">
        <v>2021</v>
      </c>
      <c r="AU4530"/>
    </row>
    <row r="4531" spans="1:47" x14ac:dyDescent="0.35">
      <c r="A4531" t="s">
        <v>130</v>
      </c>
      <c r="C4531" t="s">
        <v>149</v>
      </c>
      <c r="D4531" t="s">
        <v>150</v>
      </c>
      <c r="E4531" t="s">
        <v>162</v>
      </c>
      <c r="K4531" t="s">
        <v>185</v>
      </c>
      <c r="L4531" t="s">
        <v>122</v>
      </c>
      <c r="M4531" s="14">
        <v>44467</v>
      </c>
      <c r="N4531" s="14">
        <v>44467</v>
      </c>
      <c r="P4531">
        <v>4070059.39</v>
      </c>
      <c r="X4531" t="s">
        <v>119</v>
      </c>
      <c r="Y4531">
        <v>9</v>
      </c>
      <c r="Z4531">
        <v>9</v>
      </c>
      <c r="AA4531">
        <v>2021</v>
      </c>
      <c r="AB4531">
        <v>0</v>
      </c>
      <c r="AC4531" t="s">
        <v>8</v>
      </c>
      <c r="AD4531" t="s">
        <v>8</v>
      </c>
      <c r="AE4531">
        <v>2021</v>
      </c>
      <c r="AF4531">
        <v>2021</v>
      </c>
      <c r="AU4531"/>
    </row>
    <row r="4532" spans="1:47" x14ac:dyDescent="0.35">
      <c r="A4532" t="s">
        <v>126</v>
      </c>
      <c r="C4532" t="s">
        <v>149</v>
      </c>
      <c r="D4532" t="s">
        <v>150</v>
      </c>
      <c r="E4532" t="s">
        <v>121</v>
      </c>
      <c r="J4532" t="s">
        <v>6</v>
      </c>
      <c r="K4532" t="s">
        <v>185</v>
      </c>
      <c r="L4532" t="s">
        <v>122</v>
      </c>
      <c r="M4532" s="14">
        <v>44454</v>
      </c>
      <c r="N4532" s="14">
        <v>44467</v>
      </c>
      <c r="P4532">
        <v>296264.83</v>
      </c>
      <c r="X4532" t="s">
        <v>127</v>
      </c>
      <c r="Y4532">
        <v>9</v>
      </c>
      <c r="Z4532">
        <v>9</v>
      </c>
      <c r="AA4532">
        <v>2021</v>
      </c>
      <c r="AB4532">
        <v>0</v>
      </c>
      <c r="AC4532" t="s">
        <v>8</v>
      </c>
      <c r="AD4532" t="s">
        <v>8</v>
      </c>
      <c r="AE4532">
        <v>2021</v>
      </c>
      <c r="AF4532">
        <v>2021</v>
      </c>
      <c r="AU4532"/>
    </row>
    <row r="4533" spans="1:47" x14ac:dyDescent="0.35">
      <c r="A4533" t="s">
        <v>257</v>
      </c>
      <c r="C4533" t="s">
        <v>149</v>
      </c>
      <c r="D4533" t="s">
        <v>150</v>
      </c>
      <c r="E4533" t="s">
        <v>162</v>
      </c>
      <c r="K4533" t="s">
        <v>185</v>
      </c>
      <c r="L4533" t="s">
        <v>122</v>
      </c>
      <c r="M4533" s="14">
        <v>44467</v>
      </c>
      <c r="N4533" s="14">
        <v>44467</v>
      </c>
      <c r="P4533">
        <v>2447396.29</v>
      </c>
      <c r="X4533" t="s">
        <v>258</v>
      </c>
      <c r="Y4533">
        <v>9</v>
      </c>
      <c r="Z4533">
        <v>9</v>
      </c>
      <c r="AA4533">
        <v>2021</v>
      </c>
      <c r="AB4533">
        <v>0</v>
      </c>
      <c r="AC4533" t="s">
        <v>8</v>
      </c>
      <c r="AD4533" t="s">
        <v>8</v>
      </c>
      <c r="AE4533">
        <v>2021</v>
      </c>
      <c r="AF4533">
        <v>2021</v>
      </c>
      <c r="AU4533"/>
    </row>
    <row r="4534" spans="1:47" x14ac:dyDescent="0.35">
      <c r="A4534" t="s">
        <v>146</v>
      </c>
      <c r="C4534" t="s">
        <v>149</v>
      </c>
      <c r="D4534" t="s">
        <v>150</v>
      </c>
      <c r="E4534" t="s">
        <v>121</v>
      </c>
      <c r="I4534" t="s">
        <v>1</v>
      </c>
      <c r="J4534" t="s">
        <v>68</v>
      </c>
      <c r="K4534" t="s">
        <v>185</v>
      </c>
      <c r="L4534" t="s">
        <v>122</v>
      </c>
      <c r="M4534" s="14">
        <v>44456</v>
      </c>
      <c r="N4534" s="14">
        <v>44467</v>
      </c>
      <c r="P4534">
        <v>2720902.06</v>
      </c>
      <c r="X4534" t="s">
        <v>147</v>
      </c>
      <c r="Y4534">
        <v>9</v>
      </c>
      <c r="Z4534">
        <v>9</v>
      </c>
      <c r="AA4534">
        <v>2021</v>
      </c>
      <c r="AB4534">
        <v>0</v>
      </c>
      <c r="AC4534" t="s">
        <v>8</v>
      </c>
      <c r="AD4534" t="s">
        <v>8</v>
      </c>
      <c r="AE4534">
        <v>2021</v>
      </c>
      <c r="AF4534">
        <v>2021</v>
      </c>
      <c r="AU4534"/>
    </row>
    <row r="4535" spans="1:47" x14ac:dyDescent="0.35">
      <c r="A4535" t="s">
        <v>155</v>
      </c>
      <c r="C4535" t="s">
        <v>149</v>
      </c>
      <c r="D4535" t="s">
        <v>150</v>
      </c>
      <c r="E4535" t="s">
        <v>121</v>
      </c>
      <c r="J4535" t="s">
        <v>5</v>
      </c>
      <c r="K4535" t="s">
        <v>185</v>
      </c>
      <c r="L4535" t="s">
        <v>122</v>
      </c>
      <c r="M4535" s="14">
        <v>44442</v>
      </c>
      <c r="N4535" s="14">
        <v>44467</v>
      </c>
      <c r="P4535">
        <v>4125</v>
      </c>
      <c r="X4535" t="s">
        <v>156</v>
      </c>
      <c r="Y4535">
        <v>9</v>
      </c>
      <c r="Z4535">
        <v>9</v>
      </c>
      <c r="AA4535">
        <v>2021</v>
      </c>
      <c r="AB4535">
        <v>0</v>
      </c>
      <c r="AC4535" t="s">
        <v>8</v>
      </c>
      <c r="AD4535" t="s">
        <v>8</v>
      </c>
      <c r="AE4535">
        <v>2021</v>
      </c>
      <c r="AF4535">
        <v>2021</v>
      </c>
      <c r="AU4535"/>
    </row>
    <row r="4536" spans="1:47" x14ac:dyDescent="0.35">
      <c r="A4536" t="s">
        <v>136</v>
      </c>
      <c r="C4536" t="s">
        <v>149</v>
      </c>
      <c r="D4536" t="s">
        <v>150</v>
      </c>
      <c r="E4536" t="s">
        <v>121</v>
      </c>
      <c r="J4536" t="s">
        <v>6</v>
      </c>
      <c r="K4536" t="s">
        <v>185</v>
      </c>
      <c r="L4536" t="s">
        <v>122</v>
      </c>
      <c r="M4536" s="14">
        <v>44454</v>
      </c>
      <c r="N4536" s="14">
        <v>44467</v>
      </c>
      <c r="P4536">
        <v>728200.9</v>
      </c>
      <c r="X4536" t="s">
        <v>137</v>
      </c>
      <c r="Y4536">
        <v>9</v>
      </c>
      <c r="Z4536">
        <v>9</v>
      </c>
      <c r="AA4536">
        <v>2021</v>
      </c>
      <c r="AB4536">
        <v>0</v>
      </c>
      <c r="AC4536" t="s">
        <v>8</v>
      </c>
      <c r="AD4536" t="s">
        <v>8</v>
      </c>
      <c r="AE4536">
        <v>2021</v>
      </c>
      <c r="AF4536">
        <v>2021</v>
      </c>
      <c r="AU4536"/>
    </row>
    <row r="4537" spans="1:47" x14ac:dyDescent="0.35">
      <c r="A4537" t="s">
        <v>143</v>
      </c>
      <c r="C4537" t="s">
        <v>149</v>
      </c>
      <c r="D4537" t="s">
        <v>150</v>
      </c>
      <c r="E4537" t="s">
        <v>121</v>
      </c>
      <c r="J4537" t="s">
        <v>6</v>
      </c>
      <c r="K4537" t="s">
        <v>185</v>
      </c>
      <c r="L4537" t="s">
        <v>122</v>
      </c>
      <c r="M4537" s="14">
        <v>44455</v>
      </c>
      <c r="N4537" s="14">
        <v>44467</v>
      </c>
      <c r="P4537">
        <v>35040.089999999997</v>
      </c>
      <c r="X4537" t="s">
        <v>144</v>
      </c>
      <c r="Y4537">
        <v>9</v>
      </c>
      <c r="Z4537">
        <v>9</v>
      </c>
      <c r="AA4537">
        <v>2021</v>
      </c>
      <c r="AB4537">
        <v>0</v>
      </c>
      <c r="AC4537" t="s">
        <v>8</v>
      </c>
      <c r="AD4537" t="s">
        <v>8</v>
      </c>
      <c r="AE4537">
        <v>2021</v>
      </c>
      <c r="AF4537">
        <v>2021</v>
      </c>
      <c r="AU4537"/>
    </row>
    <row r="4538" spans="1:47" x14ac:dyDescent="0.35">
      <c r="A4538" t="s">
        <v>160</v>
      </c>
      <c r="B4538" t="s">
        <v>28</v>
      </c>
      <c r="C4538" t="s">
        <v>149</v>
      </c>
      <c r="D4538" t="s">
        <v>159</v>
      </c>
      <c r="E4538" t="s">
        <v>162</v>
      </c>
      <c r="G4538" t="s">
        <v>1</v>
      </c>
      <c r="K4538" t="s">
        <v>185</v>
      </c>
      <c r="L4538" t="s">
        <v>122</v>
      </c>
      <c r="M4538" s="14">
        <v>44467</v>
      </c>
      <c r="N4538" s="14">
        <v>44467</v>
      </c>
      <c r="O4538">
        <v>1213.8</v>
      </c>
      <c r="P4538">
        <v>28.9</v>
      </c>
      <c r="R4538">
        <v>2110672000</v>
      </c>
      <c r="S4538">
        <v>161400000</v>
      </c>
      <c r="V4538" t="s">
        <v>160</v>
      </c>
      <c r="W4538" t="s">
        <v>211</v>
      </c>
      <c r="X4538" t="s">
        <v>161</v>
      </c>
      <c r="Y4538">
        <v>9</v>
      </c>
      <c r="Z4538">
        <v>9</v>
      </c>
      <c r="AA4538">
        <v>2021</v>
      </c>
      <c r="AB4538">
        <v>28.9</v>
      </c>
      <c r="AC4538" t="s">
        <v>18</v>
      </c>
      <c r="AD4538" t="s">
        <v>72</v>
      </c>
      <c r="AE4538">
        <v>2021</v>
      </c>
      <c r="AF4538">
        <v>2021</v>
      </c>
      <c r="AU4538"/>
    </row>
    <row r="4539" spans="1:47" x14ac:dyDescent="0.35">
      <c r="A4539" t="s">
        <v>160</v>
      </c>
      <c r="B4539" t="s">
        <v>28</v>
      </c>
      <c r="C4539" t="s">
        <v>149</v>
      </c>
      <c r="D4539" t="s">
        <v>159</v>
      </c>
      <c r="E4539" t="s">
        <v>162</v>
      </c>
      <c r="G4539" t="s">
        <v>1</v>
      </c>
      <c r="K4539" t="s">
        <v>185</v>
      </c>
      <c r="L4539" t="s">
        <v>122</v>
      </c>
      <c r="M4539" s="14">
        <v>44467</v>
      </c>
      <c r="N4539" s="14">
        <v>44467</v>
      </c>
      <c r="O4539">
        <v>1499.69</v>
      </c>
      <c r="P4539">
        <v>35.71</v>
      </c>
      <c r="R4539">
        <v>2110672000</v>
      </c>
      <c r="S4539">
        <v>161400000</v>
      </c>
      <c r="V4539" t="s">
        <v>160</v>
      </c>
      <c r="W4539" t="s">
        <v>211</v>
      </c>
      <c r="X4539" t="s">
        <v>161</v>
      </c>
      <c r="Y4539">
        <v>9</v>
      </c>
      <c r="Z4539">
        <v>9</v>
      </c>
      <c r="AA4539">
        <v>2021</v>
      </c>
      <c r="AB4539">
        <v>35.71</v>
      </c>
      <c r="AC4539" t="s">
        <v>18</v>
      </c>
      <c r="AD4539" t="s">
        <v>72</v>
      </c>
      <c r="AE4539">
        <v>2021</v>
      </c>
      <c r="AF4539">
        <v>2021</v>
      </c>
      <c r="AU4539"/>
    </row>
    <row r="4540" spans="1:47" x14ac:dyDescent="0.35">
      <c r="A4540" t="s">
        <v>160</v>
      </c>
      <c r="B4540" t="s">
        <v>28</v>
      </c>
      <c r="C4540" t="s">
        <v>149</v>
      </c>
      <c r="D4540" t="s">
        <v>159</v>
      </c>
      <c r="E4540" t="s">
        <v>162</v>
      </c>
      <c r="G4540" t="s">
        <v>1</v>
      </c>
      <c r="K4540" t="s">
        <v>185</v>
      </c>
      <c r="L4540" t="s">
        <v>122</v>
      </c>
      <c r="M4540" s="14">
        <v>44467</v>
      </c>
      <c r="N4540" s="14">
        <v>44467</v>
      </c>
      <c r="O4540">
        <v>1976.43</v>
      </c>
      <c r="P4540">
        <v>47.06</v>
      </c>
      <c r="R4540">
        <v>2110672000</v>
      </c>
      <c r="S4540">
        <v>161400000</v>
      </c>
      <c r="V4540" t="s">
        <v>160</v>
      </c>
      <c r="W4540" t="s">
        <v>211</v>
      </c>
      <c r="X4540" t="s">
        <v>161</v>
      </c>
      <c r="Y4540">
        <v>9</v>
      </c>
      <c r="Z4540">
        <v>9</v>
      </c>
      <c r="AA4540">
        <v>2021</v>
      </c>
      <c r="AB4540">
        <v>47.06</v>
      </c>
      <c r="AC4540" t="s">
        <v>18</v>
      </c>
      <c r="AD4540" t="s">
        <v>72</v>
      </c>
      <c r="AE4540">
        <v>2021</v>
      </c>
      <c r="AF4540">
        <v>2021</v>
      </c>
      <c r="AU4540"/>
    </row>
    <row r="4541" spans="1:47" x14ac:dyDescent="0.35">
      <c r="A4541" t="s">
        <v>160</v>
      </c>
      <c r="B4541" t="s">
        <v>28</v>
      </c>
      <c r="C4541" t="s">
        <v>149</v>
      </c>
      <c r="D4541" t="s">
        <v>159</v>
      </c>
      <c r="E4541" t="s">
        <v>162</v>
      </c>
      <c r="G4541" t="s">
        <v>1</v>
      </c>
      <c r="K4541" t="s">
        <v>185</v>
      </c>
      <c r="L4541" t="s">
        <v>122</v>
      </c>
      <c r="M4541" s="14">
        <v>44467</v>
      </c>
      <c r="N4541" s="14">
        <v>44467</v>
      </c>
      <c r="O4541">
        <v>1022.95</v>
      </c>
      <c r="P4541">
        <v>24.36</v>
      </c>
      <c r="R4541">
        <v>2110672000</v>
      </c>
      <c r="S4541">
        <v>161400000</v>
      </c>
      <c r="V4541" t="s">
        <v>160</v>
      </c>
      <c r="W4541" t="s">
        <v>211</v>
      </c>
      <c r="X4541" t="s">
        <v>161</v>
      </c>
      <c r="Y4541">
        <v>9</v>
      </c>
      <c r="Z4541">
        <v>9</v>
      </c>
      <c r="AA4541">
        <v>2021</v>
      </c>
      <c r="AB4541">
        <v>24.36</v>
      </c>
      <c r="AC4541" t="s">
        <v>18</v>
      </c>
      <c r="AD4541" t="s">
        <v>72</v>
      </c>
      <c r="AE4541">
        <v>2021</v>
      </c>
      <c r="AF4541">
        <v>2021</v>
      </c>
      <c r="AU4541"/>
    </row>
    <row r="4542" spans="1:47" x14ac:dyDescent="0.35">
      <c r="A4542" t="s">
        <v>160</v>
      </c>
      <c r="B4542" t="s">
        <v>28</v>
      </c>
      <c r="C4542" t="s">
        <v>149</v>
      </c>
      <c r="D4542" t="s">
        <v>159</v>
      </c>
      <c r="E4542" t="s">
        <v>162</v>
      </c>
      <c r="G4542" t="s">
        <v>1</v>
      </c>
      <c r="K4542" t="s">
        <v>185</v>
      </c>
      <c r="L4542" t="s">
        <v>122</v>
      </c>
      <c r="M4542" s="14">
        <v>44467</v>
      </c>
      <c r="N4542" s="14">
        <v>44467</v>
      </c>
      <c r="O4542">
        <v>4075.48</v>
      </c>
      <c r="P4542">
        <v>97.04</v>
      </c>
      <c r="R4542">
        <v>2110672000</v>
      </c>
      <c r="S4542">
        <v>161400000</v>
      </c>
      <c r="V4542" t="s">
        <v>160</v>
      </c>
      <c r="W4542" t="s">
        <v>211</v>
      </c>
      <c r="X4542" t="s">
        <v>161</v>
      </c>
      <c r="Y4542">
        <v>9</v>
      </c>
      <c r="Z4542">
        <v>9</v>
      </c>
      <c r="AA4542">
        <v>2021</v>
      </c>
      <c r="AB4542">
        <v>97.04</v>
      </c>
      <c r="AC4542" t="s">
        <v>18</v>
      </c>
      <c r="AD4542" t="s">
        <v>72</v>
      </c>
      <c r="AE4542">
        <v>2021</v>
      </c>
      <c r="AF4542">
        <v>2021</v>
      </c>
      <c r="AU4542"/>
    </row>
    <row r="4543" spans="1:47" x14ac:dyDescent="0.35">
      <c r="A4543" t="s">
        <v>160</v>
      </c>
      <c r="B4543" t="s">
        <v>35</v>
      </c>
      <c r="C4543" t="s">
        <v>149</v>
      </c>
      <c r="D4543" t="s">
        <v>159</v>
      </c>
      <c r="E4543" t="s">
        <v>162</v>
      </c>
      <c r="G4543" t="s">
        <v>1</v>
      </c>
      <c r="K4543" t="s">
        <v>185</v>
      </c>
      <c r="L4543" t="s">
        <v>122</v>
      </c>
      <c r="M4543" s="14">
        <v>44467</v>
      </c>
      <c r="N4543" s="14">
        <v>44467</v>
      </c>
      <c r="O4543">
        <v>17184.55</v>
      </c>
      <c r="P4543">
        <v>409.16</v>
      </c>
      <c r="R4543">
        <v>2110672000</v>
      </c>
      <c r="S4543">
        <v>161020000</v>
      </c>
      <c r="V4543" t="s">
        <v>160</v>
      </c>
      <c r="W4543" t="s">
        <v>194</v>
      </c>
      <c r="X4543" t="s">
        <v>161</v>
      </c>
      <c r="Y4543">
        <v>9</v>
      </c>
      <c r="Z4543">
        <v>9</v>
      </c>
      <c r="AA4543">
        <v>2021</v>
      </c>
      <c r="AB4543">
        <v>409.16</v>
      </c>
      <c r="AC4543" t="s">
        <v>18</v>
      </c>
      <c r="AD4543" t="s">
        <v>72</v>
      </c>
      <c r="AE4543">
        <v>2021</v>
      </c>
      <c r="AF4543">
        <v>2021</v>
      </c>
      <c r="AU4543"/>
    </row>
    <row r="4544" spans="1:47" x14ac:dyDescent="0.35">
      <c r="A4544" t="s">
        <v>160</v>
      </c>
      <c r="B4544" t="s">
        <v>28</v>
      </c>
      <c r="C4544" t="s">
        <v>149</v>
      </c>
      <c r="D4544" t="s">
        <v>159</v>
      </c>
      <c r="E4544" t="s">
        <v>162</v>
      </c>
      <c r="G4544" t="s">
        <v>1</v>
      </c>
      <c r="K4544" t="s">
        <v>185</v>
      </c>
      <c r="L4544" t="s">
        <v>122</v>
      </c>
      <c r="M4544" s="14">
        <v>44467</v>
      </c>
      <c r="N4544" s="14">
        <v>44467</v>
      </c>
      <c r="O4544">
        <v>840.88</v>
      </c>
      <c r="P4544">
        <v>20.02</v>
      </c>
      <c r="R4544">
        <v>2110672000</v>
      </c>
      <c r="S4544">
        <v>161400000</v>
      </c>
      <c r="V4544" t="s">
        <v>160</v>
      </c>
      <c r="W4544" t="s">
        <v>211</v>
      </c>
      <c r="X4544" t="s">
        <v>161</v>
      </c>
      <c r="Y4544">
        <v>9</v>
      </c>
      <c r="Z4544">
        <v>9</v>
      </c>
      <c r="AA4544">
        <v>2021</v>
      </c>
      <c r="AB4544">
        <v>20.02</v>
      </c>
      <c r="AC4544" t="s">
        <v>18</v>
      </c>
      <c r="AD4544" t="s">
        <v>72</v>
      </c>
      <c r="AE4544">
        <v>2021</v>
      </c>
      <c r="AF4544">
        <v>2021</v>
      </c>
      <c r="AU4544"/>
    </row>
    <row r="4545" spans="1:47" x14ac:dyDescent="0.35">
      <c r="A4545" t="s">
        <v>160</v>
      </c>
      <c r="B4545" t="s">
        <v>25</v>
      </c>
      <c r="C4545" t="s">
        <v>149</v>
      </c>
      <c r="D4545" t="s">
        <v>159</v>
      </c>
      <c r="E4545" t="s">
        <v>162</v>
      </c>
      <c r="G4545" t="s">
        <v>1</v>
      </c>
      <c r="K4545" t="s">
        <v>185</v>
      </c>
      <c r="L4545" t="s">
        <v>122</v>
      </c>
      <c r="M4545" s="14">
        <v>44468</v>
      </c>
      <c r="N4545" s="14">
        <v>44468</v>
      </c>
      <c r="O4545">
        <v>5000</v>
      </c>
      <c r="P4545">
        <v>114.58</v>
      </c>
      <c r="R4545">
        <v>2110672000</v>
      </c>
      <c r="S4545">
        <v>161600000</v>
      </c>
      <c r="V4545" t="s">
        <v>160</v>
      </c>
      <c r="W4545" t="s">
        <v>198</v>
      </c>
      <c r="X4545" t="s">
        <v>161</v>
      </c>
      <c r="Y4545">
        <v>9</v>
      </c>
      <c r="Z4545">
        <v>9</v>
      </c>
      <c r="AA4545">
        <v>2021</v>
      </c>
      <c r="AB4545">
        <v>114.58</v>
      </c>
      <c r="AC4545" t="s">
        <v>18</v>
      </c>
      <c r="AD4545" t="s">
        <v>72</v>
      </c>
      <c r="AE4545">
        <v>2021</v>
      </c>
      <c r="AF4545">
        <v>2021</v>
      </c>
      <c r="AU4545"/>
    </row>
    <row r="4546" spans="1:47" x14ac:dyDescent="0.35">
      <c r="A4546" t="s">
        <v>175</v>
      </c>
      <c r="B4546" t="s">
        <v>39</v>
      </c>
      <c r="C4546" t="s">
        <v>149</v>
      </c>
      <c r="D4546" t="s">
        <v>150</v>
      </c>
      <c r="E4546" t="s">
        <v>121</v>
      </c>
      <c r="G4546" t="s">
        <v>1</v>
      </c>
      <c r="H4546" t="s">
        <v>206</v>
      </c>
      <c r="K4546" t="s">
        <v>185</v>
      </c>
      <c r="L4546" t="s">
        <v>122</v>
      </c>
      <c r="M4546" s="14">
        <v>44468</v>
      </c>
      <c r="N4546" s="14">
        <v>44468</v>
      </c>
      <c r="O4546">
        <v>-188200</v>
      </c>
      <c r="P4546">
        <v>-4480.95</v>
      </c>
      <c r="R4546">
        <v>2221506000</v>
      </c>
      <c r="S4546">
        <v>161026000</v>
      </c>
      <c r="V4546" t="s">
        <v>175</v>
      </c>
      <c r="W4546" t="s">
        <v>216</v>
      </c>
      <c r="X4546" t="s">
        <v>119</v>
      </c>
      <c r="Y4546">
        <v>9</v>
      </c>
      <c r="Z4546">
        <v>9</v>
      </c>
      <c r="AA4546">
        <v>2021</v>
      </c>
      <c r="AB4546">
        <v>4480.95</v>
      </c>
      <c r="AC4546" t="s">
        <v>18</v>
      </c>
      <c r="AD4546" t="s">
        <v>18</v>
      </c>
      <c r="AE4546">
        <v>2021</v>
      </c>
      <c r="AF4546">
        <v>2021</v>
      </c>
      <c r="AU4546"/>
    </row>
    <row r="4547" spans="1:47" x14ac:dyDescent="0.35">
      <c r="A4547" t="s">
        <v>160</v>
      </c>
      <c r="B4547" t="s">
        <v>26</v>
      </c>
      <c r="C4547" t="s">
        <v>149</v>
      </c>
      <c r="D4547" t="s">
        <v>159</v>
      </c>
      <c r="E4547" t="s">
        <v>162</v>
      </c>
      <c r="G4547" t="s">
        <v>1</v>
      </c>
      <c r="K4547" t="s">
        <v>185</v>
      </c>
      <c r="L4547" t="s">
        <v>122</v>
      </c>
      <c r="M4547" s="14">
        <v>44468</v>
      </c>
      <c r="N4547" s="14">
        <v>44468</v>
      </c>
      <c r="O4547">
        <v>47758.57</v>
      </c>
      <c r="P4547">
        <v>1137.1099999999999</v>
      </c>
      <c r="R4547">
        <v>2110672000</v>
      </c>
      <c r="S4547">
        <v>161018000</v>
      </c>
      <c r="V4547" t="s">
        <v>160</v>
      </c>
      <c r="W4547" t="s">
        <v>228</v>
      </c>
      <c r="X4547" t="s">
        <v>161</v>
      </c>
      <c r="Y4547">
        <v>9</v>
      </c>
      <c r="Z4547">
        <v>9</v>
      </c>
      <c r="AA4547">
        <v>2021</v>
      </c>
      <c r="AB4547">
        <v>1137.1099999999999</v>
      </c>
      <c r="AC4547" t="s">
        <v>18</v>
      </c>
      <c r="AD4547" t="s">
        <v>72</v>
      </c>
      <c r="AE4547">
        <v>2021</v>
      </c>
      <c r="AF4547">
        <v>2021</v>
      </c>
      <c r="AU4547"/>
    </row>
    <row r="4548" spans="1:47" x14ac:dyDescent="0.35">
      <c r="A4548" t="s">
        <v>138</v>
      </c>
      <c r="B4548" t="s">
        <v>41</v>
      </c>
      <c r="C4548" t="s">
        <v>149</v>
      </c>
      <c r="D4548" t="s">
        <v>150</v>
      </c>
      <c r="E4548" t="s">
        <v>121</v>
      </c>
      <c r="G4548" t="s">
        <v>1</v>
      </c>
      <c r="H4548" t="s">
        <v>206</v>
      </c>
      <c r="K4548" t="s">
        <v>185</v>
      </c>
      <c r="L4548" t="s">
        <v>122</v>
      </c>
      <c r="M4548" s="14">
        <v>44468</v>
      </c>
      <c r="N4548" s="14">
        <v>44468</v>
      </c>
      <c r="O4548">
        <v>-15200000</v>
      </c>
      <c r="P4548">
        <v>-356289.05</v>
      </c>
      <c r="R4548">
        <v>2220200000</v>
      </c>
      <c r="S4548">
        <v>161001000</v>
      </c>
      <c r="V4548" t="s">
        <v>138</v>
      </c>
      <c r="W4548" t="s">
        <v>195</v>
      </c>
      <c r="X4548" t="s">
        <v>139</v>
      </c>
      <c r="Y4548">
        <v>9</v>
      </c>
      <c r="Z4548">
        <v>9</v>
      </c>
      <c r="AA4548">
        <v>2021</v>
      </c>
      <c r="AB4548">
        <v>356289.05</v>
      </c>
      <c r="AC4548" t="s">
        <v>18</v>
      </c>
      <c r="AD4548" t="s">
        <v>18</v>
      </c>
      <c r="AE4548">
        <v>2021</v>
      </c>
      <c r="AF4548">
        <v>2021</v>
      </c>
      <c r="AU4548"/>
    </row>
    <row r="4549" spans="1:47" x14ac:dyDescent="0.35">
      <c r="A4549" t="s">
        <v>160</v>
      </c>
      <c r="B4549" t="s">
        <v>25</v>
      </c>
      <c r="C4549" t="s">
        <v>149</v>
      </c>
      <c r="D4549" t="s">
        <v>159</v>
      </c>
      <c r="E4549" t="s">
        <v>162</v>
      </c>
      <c r="G4549" t="s">
        <v>1</v>
      </c>
      <c r="K4549" t="s">
        <v>185</v>
      </c>
      <c r="L4549" t="s">
        <v>122</v>
      </c>
      <c r="M4549" s="14">
        <v>44468</v>
      </c>
      <c r="N4549" s="14">
        <v>44468</v>
      </c>
      <c r="O4549">
        <v>6500</v>
      </c>
      <c r="P4549">
        <v>269.62</v>
      </c>
      <c r="R4549">
        <v>2110672000</v>
      </c>
      <c r="S4549">
        <v>161300000</v>
      </c>
      <c r="V4549" t="s">
        <v>160</v>
      </c>
      <c r="W4549" t="s">
        <v>192</v>
      </c>
      <c r="X4549" t="s">
        <v>161</v>
      </c>
      <c r="Y4549">
        <v>9</v>
      </c>
      <c r="Z4549">
        <v>9</v>
      </c>
      <c r="AA4549">
        <v>2021</v>
      </c>
      <c r="AB4549">
        <v>269.62</v>
      </c>
      <c r="AC4549" t="s">
        <v>18</v>
      </c>
      <c r="AD4549" t="s">
        <v>72</v>
      </c>
      <c r="AE4549">
        <v>2021</v>
      </c>
      <c r="AF4549">
        <v>2021</v>
      </c>
      <c r="AU4549"/>
    </row>
    <row r="4550" spans="1:47" x14ac:dyDescent="0.35">
      <c r="A4550" t="s">
        <v>138</v>
      </c>
      <c r="B4550" t="s">
        <v>46</v>
      </c>
      <c r="C4550" t="s">
        <v>149</v>
      </c>
      <c r="D4550" t="s">
        <v>150</v>
      </c>
      <c r="E4550" t="s">
        <v>121</v>
      </c>
      <c r="G4550" t="s">
        <v>1</v>
      </c>
      <c r="H4550" t="s">
        <v>206</v>
      </c>
      <c r="K4550" t="s">
        <v>185</v>
      </c>
      <c r="L4550" t="s">
        <v>122</v>
      </c>
      <c r="M4550" s="14">
        <v>44468</v>
      </c>
      <c r="N4550" s="14">
        <v>44468</v>
      </c>
      <c r="O4550">
        <v>-325500</v>
      </c>
      <c r="P4550">
        <v>-7384.29</v>
      </c>
      <c r="R4550">
        <v>2220200000</v>
      </c>
      <c r="S4550">
        <v>161001000</v>
      </c>
      <c r="V4550" t="s">
        <v>138</v>
      </c>
      <c r="W4550" t="s">
        <v>195</v>
      </c>
      <c r="X4550" t="s">
        <v>139</v>
      </c>
      <c r="Y4550">
        <v>9</v>
      </c>
      <c r="Z4550">
        <v>9</v>
      </c>
      <c r="AA4550">
        <v>2021</v>
      </c>
      <c r="AB4550">
        <v>7384.29</v>
      </c>
      <c r="AC4550" t="s">
        <v>18</v>
      </c>
      <c r="AD4550" t="s">
        <v>18</v>
      </c>
      <c r="AE4550">
        <v>2021</v>
      </c>
      <c r="AF4550">
        <v>2021</v>
      </c>
      <c r="AU4550"/>
    </row>
    <row r="4551" spans="1:47" x14ac:dyDescent="0.35">
      <c r="A4551" t="s">
        <v>138</v>
      </c>
      <c r="B4551" t="s">
        <v>42</v>
      </c>
      <c r="C4551" t="s">
        <v>149</v>
      </c>
      <c r="D4551" t="s">
        <v>150</v>
      </c>
      <c r="E4551" t="s">
        <v>121</v>
      </c>
      <c r="G4551" t="s">
        <v>1</v>
      </c>
      <c r="H4551" t="s">
        <v>206</v>
      </c>
      <c r="K4551" t="s">
        <v>185</v>
      </c>
      <c r="L4551" t="s">
        <v>122</v>
      </c>
      <c r="M4551" s="14">
        <v>44468</v>
      </c>
      <c r="N4551" s="14">
        <v>44468</v>
      </c>
      <c r="O4551">
        <v>-755000</v>
      </c>
      <c r="P4551">
        <v>-18232.5</v>
      </c>
      <c r="R4551">
        <v>2220200000</v>
      </c>
      <c r="S4551">
        <v>161001000</v>
      </c>
      <c r="V4551" t="s">
        <v>138</v>
      </c>
      <c r="W4551" t="s">
        <v>195</v>
      </c>
      <c r="X4551" t="s">
        <v>139</v>
      </c>
      <c r="Y4551">
        <v>9</v>
      </c>
      <c r="Z4551">
        <v>9</v>
      </c>
      <c r="AA4551">
        <v>2021</v>
      </c>
      <c r="AB4551">
        <v>18232.5</v>
      </c>
      <c r="AC4551" t="s">
        <v>18</v>
      </c>
      <c r="AD4551" t="s">
        <v>18</v>
      </c>
      <c r="AE4551">
        <v>2021</v>
      </c>
      <c r="AF4551">
        <v>2021</v>
      </c>
      <c r="AU4551"/>
    </row>
    <row r="4552" spans="1:47" x14ac:dyDescent="0.35">
      <c r="A4552" t="s">
        <v>138</v>
      </c>
      <c r="B4552" t="s">
        <v>27</v>
      </c>
      <c r="C4552" t="s">
        <v>149</v>
      </c>
      <c r="D4552" t="s">
        <v>150</v>
      </c>
      <c r="E4552" t="s">
        <v>121</v>
      </c>
      <c r="G4552" t="s">
        <v>1</v>
      </c>
      <c r="H4552" t="s">
        <v>206</v>
      </c>
      <c r="K4552" t="s">
        <v>185</v>
      </c>
      <c r="L4552" t="s">
        <v>122</v>
      </c>
      <c r="M4552" s="14">
        <v>44468</v>
      </c>
      <c r="N4552" s="14">
        <v>44468</v>
      </c>
      <c r="O4552">
        <v>0</v>
      </c>
      <c r="P4552">
        <v>-5.95</v>
      </c>
      <c r="R4552">
        <v>2220200000</v>
      </c>
      <c r="S4552">
        <v>161002000</v>
      </c>
      <c r="V4552" t="s">
        <v>138</v>
      </c>
      <c r="W4552" t="s">
        <v>202</v>
      </c>
      <c r="X4552" t="s">
        <v>139</v>
      </c>
      <c r="Y4552">
        <v>9</v>
      </c>
      <c r="Z4552">
        <v>9</v>
      </c>
      <c r="AA4552">
        <v>2021</v>
      </c>
      <c r="AB4552">
        <v>5.95</v>
      </c>
      <c r="AC4552" t="s">
        <v>18</v>
      </c>
      <c r="AD4552" t="s">
        <v>18</v>
      </c>
      <c r="AE4552">
        <v>2021</v>
      </c>
      <c r="AF4552">
        <v>2021</v>
      </c>
      <c r="AU4552"/>
    </row>
    <row r="4553" spans="1:47" x14ac:dyDescent="0.35">
      <c r="A4553" t="s">
        <v>193</v>
      </c>
      <c r="B4553" t="s">
        <v>29</v>
      </c>
      <c r="C4553" t="s">
        <v>149</v>
      </c>
      <c r="D4553" t="s">
        <v>159</v>
      </c>
      <c r="E4553" t="s">
        <v>162</v>
      </c>
      <c r="G4553" t="s">
        <v>1</v>
      </c>
      <c r="K4553" t="s">
        <v>185</v>
      </c>
      <c r="L4553" t="s">
        <v>122</v>
      </c>
      <c r="M4553" s="14">
        <v>44468</v>
      </c>
      <c r="N4553" s="14">
        <v>44468</v>
      </c>
      <c r="O4553">
        <v>0</v>
      </c>
      <c r="P4553">
        <v>71.430000000000007</v>
      </c>
      <c r="R4553">
        <v>2110700000</v>
      </c>
      <c r="S4553">
        <v>162800000</v>
      </c>
      <c r="V4553" t="s">
        <v>193</v>
      </c>
      <c r="W4553" t="s">
        <v>204</v>
      </c>
      <c r="X4553" t="s">
        <v>161</v>
      </c>
      <c r="Y4553">
        <v>9</v>
      </c>
      <c r="Z4553">
        <v>9</v>
      </c>
      <c r="AA4553">
        <v>2021</v>
      </c>
      <c r="AB4553">
        <v>71.430000000000007</v>
      </c>
      <c r="AC4553" t="s">
        <v>18</v>
      </c>
      <c r="AD4553" t="s">
        <v>72</v>
      </c>
      <c r="AE4553">
        <v>2021</v>
      </c>
      <c r="AF4553">
        <v>2021</v>
      </c>
      <c r="AU4553"/>
    </row>
    <row r="4554" spans="1:47" x14ac:dyDescent="0.35">
      <c r="A4554" t="s">
        <v>160</v>
      </c>
      <c r="B4554" t="s">
        <v>26</v>
      </c>
      <c r="C4554" t="s">
        <v>149</v>
      </c>
      <c r="D4554" t="s">
        <v>159</v>
      </c>
      <c r="E4554" t="s">
        <v>162</v>
      </c>
      <c r="G4554" t="s">
        <v>1</v>
      </c>
      <c r="K4554" t="s">
        <v>185</v>
      </c>
      <c r="L4554" t="s">
        <v>122</v>
      </c>
      <c r="M4554" s="14">
        <v>44468</v>
      </c>
      <c r="N4554" s="14">
        <v>44468</v>
      </c>
      <c r="O4554">
        <v>0</v>
      </c>
      <c r="P4554">
        <v>10344.56</v>
      </c>
      <c r="R4554">
        <v>2110672000</v>
      </c>
      <c r="S4554">
        <v>161001000</v>
      </c>
      <c r="V4554" t="s">
        <v>160</v>
      </c>
      <c r="W4554" t="s">
        <v>195</v>
      </c>
      <c r="X4554" t="s">
        <v>161</v>
      </c>
      <c r="Y4554">
        <v>9</v>
      </c>
      <c r="Z4554">
        <v>9</v>
      </c>
      <c r="AA4554">
        <v>2021</v>
      </c>
      <c r="AB4554">
        <v>10344.56</v>
      </c>
      <c r="AC4554" t="s">
        <v>18</v>
      </c>
      <c r="AD4554" t="s">
        <v>72</v>
      </c>
      <c r="AE4554">
        <v>2021</v>
      </c>
      <c r="AF4554">
        <v>2021</v>
      </c>
      <c r="AU4554"/>
    </row>
    <row r="4555" spans="1:47" x14ac:dyDescent="0.35">
      <c r="A4555" t="s">
        <v>153</v>
      </c>
      <c r="C4555" t="s">
        <v>149</v>
      </c>
      <c r="D4555" t="s">
        <v>150</v>
      </c>
      <c r="E4555" t="s">
        <v>162</v>
      </c>
      <c r="K4555" t="s">
        <v>185</v>
      </c>
      <c r="L4555" t="s">
        <v>122</v>
      </c>
      <c r="M4555" s="14">
        <v>44468</v>
      </c>
      <c r="N4555" s="14">
        <v>44468</v>
      </c>
      <c r="P4555">
        <v>75616.73</v>
      </c>
      <c r="X4555" t="s">
        <v>154</v>
      </c>
      <c r="Y4555">
        <v>9</v>
      </c>
      <c r="Z4555">
        <v>9</v>
      </c>
      <c r="AA4555">
        <v>2021</v>
      </c>
      <c r="AB4555">
        <v>0</v>
      </c>
      <c r="AC4555" t="s">
        <v>8</v>
      </c>
      <c r="AD4555" t="s">
        <v>8</v>
      </c>
      <c r="AE4555">
        <v>2021</v>
      </c>
      <c r="AF4555">
        <v>2021</v>
      </c>
      <c r="AU4555"/>
    </row>
    <row r="4556" spans="1:47" x14ac:dyDescent="0.35">
      <c r="A4556" t="s">
        <v>128</v>
      </c>
      <c r="C4556" t="s">
        <v>149</v>
      </c>
      <c r="D4556" t="s">
        <v>150</v>
      </c>
      <c r="E4556" t="s">
        <v>121</v>
      </c>
      <c r="J4556" t="s">
        <v>6</v>
      </c>
      <c r="K4556" t="s">
        <v>185</v>
      </c>
      <c r="L4556" t="s">
        <v>122</v>
      </c>
      <c r="M4556" s="14">
        <v>44454</v>
      </c>
      <c r="N4556" s="14">
        <v>44468</v>
      </c>
      <c r="P4556">
        <v>75616.73</v>
      </c>
      <c r="X4556" t="s">
        <v>119</v>
      </c>
      <c r="Y4556">
        <v>9</v>
      </c>
      <c r="Z4556">
        <v>9</v>
      </c>
      <c r="AA4556">
        <v>2021</v>
      </c>
      <c r="AB4556">
        <v>0</v>
      </c>
      <c r="AC4556" t="s">
        <v>8</v>
      </c>
      <c r="AD4556" t="s">
        <v>8</v>
      </c>
      <c r="AE4556">
        <v>2021</v>
      </c>
      <c r="AF4556">
        <v>2021</v>
      </c>
      <c r="AU4556"/>
    </row>
    <row r="4557" spans="1:47" x14ac:dyDescent="0.35">
      <c r="A4557" t="s">
        <v>160</v>
      </c>
      <c r="B4557" t="s">
        <v>26</v>
      </c>
      <c r="C4557" t="s">
        <v>149</v>
      </c>
      <c r="D4557" t="s">
        <v>159</v>
      </c>
      <c r="E4557" t="s">
        <v>162</v>
      </c>
      <c r="G4557" t="s">
        <v>1</v>
      </c>
      <c r="K4557" t="s">
        <v>185</v>
      </c>
      <c r="L4557" t="s">
        <v>122</v>
      </c>
      <c r="M4557" s="14">
        <v>44468</v>
      </c>
      <c r="N4557" s="14">
        <v>44468</v>
      </c>
      <c r="O4557">
        <v>28271.18</v>
      </c>
      <c r="P4557">
        <v>673.12</v>
      </c>
      <c r="R4557">
        <v>2110672000</v>
      </c>
      <c r="S4557">
        <v>162600000</v>
      </c>
      <c r="V4557" t="s">
        <v>160</v>
      </c>
      <c r="W4557" t="s">
        <v>196</v>
      </c>
      <c r="X4557" t="s">
        <v>161</v>
      </c>
      <c r="Y4557">
        <v>9</v>
      </c>
      <c r="Z4557">
        <v>9</v>
      </c>
      <c r="AA4557">
        <v>2021</v>
      </c>
      <c r="AB4557">
        <v>673.12</v>
      </c>
      <c r="AC4557" t="s">
        <v>18</v>
      </c>
      <c r="AD4557" t="s">
        <v>72</v>
      </c>
      <c r="AE4557">
        <v>2021</v>
      </c>
      <c r="AF4557">
        <v>2021</v>
      </c>
      <c r="AU4557"/>
    </row>
    <row r="4558" spans="1:47" x14ac:dyDescent="0.35">
      <c r="A4558" t="s">
        <v>155</v>
      </c>
      <c r="B4558" t="s">
        <v>32</v>
      </c>
      <c r="C4558" t="s">
        <v>149</v>
      </c>
      <c r="D4558" t="s">
        <v>150</v>
      </c>
      <c r="E4558" t="s">
        <v>121</v>
      </c>
      <c r="G4558" t="s">
        <v>1</v>
      </c>
      <c r="H4558" t="s">
        <v>206</v>
      </c>
      <c r="K4558" t="s">
        <v>185</v>
      </c>
      <c r="L4558" t="s">
        <v>122</v>
      </c>
      <c r="M4558" s="14">
        <v>44468</v>
      </c>
      <c r="N4558" s="14">
        <v>44468</v>
      </c>
      <c r="O4558">
        <v>-500000</v>
      </c>
      <c r="P4558">
        <v>-7142.86</v>
      </c>
      <c r="R4558">
        <v>2220610000</v>
      </c>
      <c r="S4558">
        <v>161012000</v>
      </c>
      <c r="V4558" t="s">
        <v>155</v>
      </c>
      <c r="W4558" t="s">
        <v>213</v>
      </c>
      <c r="X4558" t="s">
        <v>156</v>
      </c>
      <c r="Y4558">
        <v>9</v>
      </c>
      <c r="Z4558">
        <v>9</v>
      </c>
      <c r="AA4558">
        <v>2021</v>
      </c>
      <c r="AB4558">
        <v>7142.86</v>
      </c>
      <c r="AC4558" t="s">
        <v>18</v>
      </c>
      <c r="AD4558" t="s">
        <v>18</v>
      </c>
      <c r="AE4558">
        <v>2021</v>
      </c>
      <c r="AF4558">
        <v>2021</v>
      </c>
      <c r="AU4558"/>
    </row>
    <row r="4559" spans="1:47" x14ac:dyDescent="0.35">
      <c r="A4559" t="s">
        <v>160</v>
      </c>
      <c r="B4559" t="s">
        <v>35</v>
      </c>
      <c r="C4559" t="s">
        <v>149</v>
      </c>
      <c r="D4559" t="s">
        <v>159</v>
      </c>
      <c r="E4559" t="s">
        <v>162</v>
      </c>
      <c r="G4559" t="s">
        <v>1</v>
      </c>
      <c r="K4559" t="s">
        <v>185</v>
      </c>
      <c r="L4559" t="s">
        <v>122</v>
      </c>
      <c r="M4559" s="14">
        <v>44468</v>
      </c>
      <c r="N4559" s="14">
        <v>44468</v>
      </c>
      <c r="O4559">
        <v>26714.99</v>
      </c>
      <c r="P4559">
        <v>636.07000000000005</v>
      </c>
      <c r="R4559">
        <v>2110672000</v>
      </c>
      <c r="S4559">
        <v>161020000</v>
      </c>
      <c r="V4559" t="s">
        <v>160</v>
      </c>
      <c r="W4559" t="s">
        <v>194</v>
      </c>
      <c r="X4559" t="s">
        <v>161</v>
      </c>
      <c r="Y4559">
        <v>9</v>
      </c>
      <c r="Z4559">
        <v>9</v>
      </c>
      <c r="AA4559">
        <v>2021</v>
      </c>
      <c r="AB4559">
        <v>636.07000000000005</v>
      </c>
      <c r="AC4559" t="s">
        <v>18</v>
      </c>
      <c r="AD4559" t="s">
        <v>72</v>
      </c>
      <c r="AE4559">
        <v>2021</v>
      </c>
      <c r="AF4559">
        <v>2021</v>
      </c>
      <c r="AU4559"/>
    </row>
    <row r="4560" spans="1:47" x14ac:dyDescent="0.35">
      <c r="A4560" t="s">
        <v>160</v>
      </c>
      <c r="B4560" t="s">
        <v>25</v>
      </c>
      <c r="C4560" t="s">
        <v>149</v>
      </c>
      <c r="D4560" t="s">
        <v>159</v>
      </c>
      <c r="E4560" t="s">
        <v>162</v>
      </c>
      <c r="G4560" t="s">
        <v>1</v>
      </c>
      <c r="K4560" t="s">
        <v>185</v>
      </c>
      <c r="L4560" t="s">
        <v>122</v>
      </c>
      <c r="M4560" s="14">
        <v>44469</v>
      </c>
      <c r="N4560" s="14">
        <v>44469</v>
      </c>
      <c r="O4560">
        <v>5000</v>
      </c>
      <c r="P4560">
        <v>55.74</v>
      </c>
      <c r="R4560">
        <v>2110672000</v>
      </c>
      <c r="S4560">
        <v>161600000</v>
      </c>
      <c r="V4560" t="s">
        <v>160</v>
      </c>
      <c r="W4560" t="s">
        <v>198</v>
      </c>
      <c r="X4560" t="s">
        <v>161</v>
      </c>
      <c r="Y4560">
        <v>9</v>
      </c>
      <c r="Z4560">
        <v>9</v>
      </c>
      <c r="AA4560">
        <v>2021</v>
      </c>
      <c r="AB4560">
        <v>55.74</v>
      </c>
      <c r="AC4560" t="s">
        <v>18</v>
      </c>
      <c r="AD4560" t="s">
        <v>72</v>
      </c>
      <c r="AE4560">
        <v>2021</v>
      </c>
      <c r="AF4560">
        <v>2021</v>
      </c>
      <c r="AU4560"/>
    </row>
    <row r="4561" spans="1:47" x14ac:dyDescent="0.35">
      <c r="A4561" t="s">
        <v>160</v>
      </c>
      <c r="B4561" t="s">
        <v>26</v>
      </c>
      <c r="C4561" t="s">
        <v>149</v>
      </c>
      <c r="D4561" t="s">
        <v>159</v>
      </c>
      <c r="E4561" t="s">
        <v>162</v>
      </c>
      <c r="G4561" t="s">
        <v>1</v>
      </c>
      <c r="K4561" t="s">
        <v>185</v>
      </c>
      <c r="L4561" t="s">
        <v>122</v>
      </c>
      <c r="M4561" s="14">
        <v>44469</v>
      </c>
      <c r="N4561" s="14">
        <v>44469</v>
      </c>
      <c r="O4561">
        <v>70000</v>
      </c>
      <c r="P4561">
        <v>2013.85</v>
      </c>
      <c r="R4561">
        <v>2110672000</v>
      </c>
      <c r="S4561">
        <v>162000000</v>
      </c>
      <c r="V4561" t="s">
        <v>160</v>
      </c>
      <c r="W4561" t="s">
        <v>205</v>
      </c>
      <c r="X4561" t="s">
        <v>161</v>
      </c>
      <c r="Y4561">
        <v>9</v>
      </c>
      <c r="Z4561">
        <v>9</v>
      </c>
      <c r="AA4561">
        <v>2021</v>
      </c>
      <c r="AB4561">
        <v>2013.85</v>
      </c>
      <c r="AC4561" t="s">
        <v>18</v>
      </c>
      <c r="AD4561" t="s">
        <v>72</v>
      </c>
      <c r="AE4561">
        <v>2021</v>
      </c>
      <c r="AF4561">
        <v>2021</v>
      </c>
      <c r="AU4561"/>
    </row>
    <row r="4562" spans="1:47" x14ac:dyDescent="0.35">
      <c r="A4562" t="s">
        <v>160</v>
      </c>
      <c r="B4562" t="s">
        <v>25</v>
      </c>
      <c r="C4562" t="s">
        <v>149</v>
      </c>
      <c r="D4562" t="s">
        <v>159</v>
      </c>
      <c r="E4562" t="s">
        <v>162</v>
      </c>
      <c r="G4562" t="s">
        <v>1</v>
      </c>
      <c r="K4562" t="s">
        <v>185</v>
      </c>
      <c r="L4562" t="s">
        <v>122</v>
      </c>
      <c r="M4562" s="14">
        <v>44469</v>
      </c>
      <c r="N4562" s="14">
        <v>44469</v>
      </c>
      <c r="O4562">
        <v>6500</v>
      </c>
      <c r="P4562">
        <v>247.82</v>
      </c>
      <c r="R4562">
        <v>2110672000</v>
      </c>
      <c r="S4562">
        <v>161300000</v>
      </c>
      <c r="V4562" t="s">
        <v>160</v>
      </c>
      <c r="W4562" t="s">
        <v>192</v>
      </c>
      <c r="X4562" t="s">
        <v>161</v>
      </c>
      <c r="Y4562">
        <v>9</v>
      </c>
      <c r="Z4562">
        <v>9</v>
      </c>
      <c r="AA4562">
        <v>2021</v>
      </c>
      <c r="AB4562">
        <v>247.82</v>
      </c>
      <c r="AC4562" t="s">
        <v>18</v>
      </c>
      <c r="AD4562" t="s">
        <v>72</v>
      </c>
      <c r="AE4562">
        <v>2021</v>
      </c>
      <c r="AF4562">
        <v>2021</v>
      </c>
      <c r="AU4562"/>
    </row>
    <row r="4563" spans="1:47" x14ac:dyDescent="0.35">
      <c r="A4563" t="s">
        <v>238</v>
      </c>
      <c r="B4563" t="s">
        <v>53</v>
      </c>
      <c r="C4563" t="s">
        <v>149</v>
      </c>
      <c r="D4563" t="s">
        <v>150</v>
      </c>
      <c r="E4563" t="s">
        <v>121</v>
      </c>
      <c r="G4563" t="s">
        <v>1</v>
      </c>
      <c r="H4563" t="s">
        <v>206</v>
      </c>
      <c r="K4563" t="s">
        <v>185</v>
      </c>
      <c r="L4563" t="s">
        <v>122</v>
      </c>
      <c r="M4563" s="14">
        <v>44469</v>
      </c>
      <c r="N4563" s="14">
        <v>44469</v>
      </c>
      <c r="O4563">
        <v>-1096500</v>
      </c>
      <c r="P4563">
        <v>-25499.29</v>
      </c>
      <c r="R4563">
        <v>2221517040</v>
      </c>
      <c r="S4563">
        <v>161007000</v>
      </c>
      <c r="V4563" t="s">
        <v>238</v>
      </c>
      <c r="W4563" t="s">
        <v>243</v>
      </c>
      <c r="X4563" t="s">
        <v>119</v>
      </c>
      <c r="Y4563">
        <v>9</v>
      </c>
      <c r="Z4563">
        <v>9</v>
      </c>
      <c r="AA4563">
        <v>2021</v>
      </c>
      <c r="AB4563">
        <v>25499.29</v>
      </c>
      <c r="AC4563" t="s">
        <v>18</v>
      </c>
      <c r="AD4563" t="s">
        <v>18</v>
      </c>
      <c r="AE4563">
        <v>2021</v>
      </c>
      <c r="AF4563">
        <v>2021</v>
      </c>
      <c r="AU4563"/>
    </row>
    <row r="4564" spans="1:47" x14ac:dyDescent="0.35">
      <c r="A4564" t="s">
        <v>138</v>
      </c>
      <c r="C4564" t="s">
        <v>149</v>
      </c>
      <c r="D4564" t="s">
        <v>159</v>
      </c>
      <c r="E4564" t="s">
        <v>121</v>
      </c>
      <c r="G4564" t="s">
        <v>1</v>
      </c>
      <c r="H4564" t="s">
        <v>220</v>
      </c>
      <c r="K4564" t="s">
        <v>185</v>
      </c>
      <c r="L4564" t="s">
        <v>122</v>
      </c>
      <c r="M4564" s="14">
        <v>44469</v>
      </c>
      <c r="N4564" s="14">
        <v>44469</v>
      </c>
      <c r="O4564">
        <v>0</v>
      </c>
      <c r="P4564">
        <v>491749.71</v>
      </c>
      <c r="R4564">
        <v>2220200000</v>
      </c>
      <c r="S4564">
        <v>161200000</v>
      </c>
      <c r="V4564" t="s">
        <v>138</v>
      </c>
      <c r="W4564" t="s">
        <v>253</v>
      </c>
      <c r="X4564" t="s">
        <v>139</v>
      </c>
      <c r="Y4564">
        <v>9</v>
      </c>
      <c r="Z4564">
        <v>9</v>
      </c>
      <c r="AA4564">
        <v>2021</v>
      </c>
      <c r="AB4564">
        <v>491749.71</v>
      </c>
      <c r="AC4564" t="s">
        <v>18</v>
      </c>
      <c r="AD4564" t="s">
        <v>72</v>
      </c>
      <c r="AE4564">
        <v>2021</v>
      </c>
      <c r="AF4564">
        <v>2021</v>
      </c>
      <c r="AU4564"/>
    </row>
    <row r="4565" spans="1:47" x14ac:dyDescent="0.35">
      <c r="A4565" t="s">
        <v>138</v>
      </c>
      <c r="B4565" t="s">
        <v>36</v>
      </c>
      <c r="C4565" t="s">
        <v>252</v>
      </c>
      <c r="D4565" t="s">
        <v>150</v>
      </c>
      <c r="E4565" t="s">
        <v>121</v>
      </c>
      <c r="G4565" t="s">
        <v>1</v>
      </c>
      <c r="H4565" t="s">
        <v>206</v>
      </c>
      <c r="K4565" t="s">
        <v>72</v>
      </c>
      <c r="L4565" t="s">
        <v>122</v>
      </c>
      <c r="M4565" s="14">
        <v>44469</v>
      </c>
      <c r="N4565" s="14">
        <v>44469</v>
      </c>
      <c r="O4565">
        <v>-2421.6</v>
      </c>
      <c r="P4565">
        <v>0</v>
      </c>
      <c r="R4565">
        <v>2220200000</v>
      </c>
      <c r="S4565">
        <v>161003000</v>
      </c>
      <c r="V4565" t="s">
        <v>138</v>
      </c>
      <c r="W4565" t="s">
        <v>232</v>
      </c>
      <c r="X4565" t="s">
        <v>139</v>
      </c>
      <c r="Y4565">
        <v>9</v>
      </c>
      <c r="Z4565">
        <v>9</v>
      </c>
      <c r="AA4565">
        <v>2021</v>
      </c>
      <c r="AB4565">
        <v>0</v>
      </c>
      <c r="AC4565" t="s">
        <v>18</v>
      </c>
      <c r="AD4565" t="s">
        <v>18</v>
      </c>
      <c r="AE4565">
        <v>2021</v>
      </c>
      <c r="AF4565">
        <v>2021</v>
      </c>
      <c r="AU4565"/>
    </row>
    <row r="4566" spans="1:47" x14ac:dyDescent="0.35">
      <c r="A4566" t="s">
        <v>160</v>
      </c>
      <c r="B4566" t="s">
        <v>25</v>
      </c>
      <c r="C4566" t="s">
        <v>149</v>
      </c>
      <c r="D4566" t="s">
        <v>159</v>
      </c>
      <c r="E4566" t="s">
        <v>162</v>
      </c>
      <c r="G4566" t="s">
        <v>1</v>
      </c>
      <c r="K4566" t="s">
        <v>185</v>
      </c>
      <c r="L4566" t="s">
        <v>122</v>
      </c>
      <c r="M4566" s="14">
        <v>44469</v>
      </c>
      <c r="N4566" s="14">
        <v>44469</v>
      </c>
      <c r="O4566">
        <v>429163.64</v>
      </c>
      <c r="P4566">
        <v>10218.18</v>
      </c>
      <c r="R4566">
        <v>2110672000</v>
      </c>
      <c r="S4566">
        <v>161300000</v>
      </c>
      <c r="V4566" t="s">
        <v>160</v>
      </c>
      <c r="W4566" t="s">
        <v>192</v>
      </c>
      <c r="X4566" t="s">
        <v>161</v>
      </c>
      <c r="Y4566">
        <v>9</v>
      </c>
      <c r="Z4566">
        <v>9</v>
      </c>
      <c r="AA4566">
        <v>2021</v>
      </c>
      <c r="AB4566">
        <v>10218.18</v>
      </c>
      <c r="AC4566" t="s">
        <v>18</v>
      </c>
      <c r="AD4566" t="s">
        <v>72</v>
      </c>
      <c r="AE4566">
        <v>2021</v>
      </c>
      <c r="AF4566">
        <v>2021</v>
      </c>
      <c r="AU4566"/>
    </row>
    <row r="4567" spans="1:47" x14ac:dyDescent="0.35">
      <c r="A4567" t="s">
        <v>160</v>
      </c>
      <c r="B4567" t="s">
        <v>38</v>
      </c>
      <c r="C4567" t="s">
        <v>252</v>
      </c>
      <c r="D4567" t="s">
        <v>159</v>
      </c>
      <c r="E4567" t="s">
        <v>162</v>
      </c>
      <c r="G4567" t="s">
        <v>1</v>
      </c>
      <c r="K4567" t="s">
        <v>72</v>
      </c>
      <c r="L4567" t="s">
        <v>122</v>
      </c>
      <c r="M4567" s="14">
        <v>44469</v>
      </c>
      <c r="N4567" s="14">
        <v>44469</v>
      </c>
      <c r="O4567">
        <v>245230.76</v>
      </c>
      <c r="P4567">
        <v>0</v>
      </c>
      <c r="R4567">
        <v>2110672000</v>
      </c>
      <c r="S4567">
        <v>161300000</v>
      </c>
      <c r="V4567" t="s">
        <v>160</v>
      </c>
      <c r="W4567" t="s">
        <v>192</v>
      </c>
      <c r="X4567" t="s">
        <v>161</v>
      </c>
      <c r="Y4567">
        <v>9</v>
      </c>
      <c r="Z4567">
        <v>9</v>
      </c>
      <c r="AA4567">
        <v>2021</v>
      </c>
      <c r="AB4567">
        <v>0</v>
      </c>
      <c r="AC4567" t="s">
        <v>18</v>
      </c>
      <c r="AD4567" t="s">
        <v>72</v>
      </c>
      <c r="AE4567">
        <v>2021</v>
      </c>
      <c r="AF4567">
        <v>2021</v>
      </c>
      <c r="AU4567"/>
    </row>
    <row r="4568" spans="1:47" x14ac:dyDescent="0.35">
      <c r="A4568" t="s">
        <v>138</v>
      </c>
      <c r="B4568" t="s">
        <v>46</v>
      </c>
      <c r="C4568" t="s">
        <v>149</v>
      </c>
      <c r="D4568" t="s">
        <v>150</v>
      </c>
      <c r="E4568" t="s">
        <v>121</v>
      </c>
      <c r="G4568" t="s">
        <v>1</v>
      </c>
      <c r="H4568" t="s">
        <v>206</v>
      </c>
      <c r="K4568" t="s">
        <v>185</v>
      </c>
      <c r="L4568" t="s">
        <v>122</v>
      </c>
      <c r="M4568" s="14">
        <v>44469</v>
      </c>
      <c r="N4568" s="14">
        <v>44469</v>
      </c>
      <c r="O4568">
        <v>0</v>
      </c>
      <c r="P4568">
        <v>-8988.4599999999991</v>
      </c>
      <c r="R4568">
        <v>2220200000</v>
      </c>
      <c r="S4568">
        <v>161021000</v>
      </c>
      <c r="V4568" t="s">
        <v>138</v>
      </c>
      <c r="W4568" t="s">
        <v>215</v>
      </c>
      <c r="X4568" t="s">
        <v>139</v>
      </c>
      <c r="Y4568">
        <v>9</v>
      </c>
      <c r="Z4568">
        <v>9</v>
      </c>
      <c r="AA4568">
        <v>2021</v>
      </c>
      <c r="AB4568">
        <v>8988.4599999999991</v>
      </c>
      <c r="AC4568" t="s">
        <v>18</v>
      </c>
      <c r="AD4568" t="s">
        <v>18</v>
      </c>
      <c r="AE4568">
        <v>2021</v>
      </c>
      <c r="AF4568">
        <v>2021</v>
      </c>
      <c r="AU4568"/>
    </row>
    <row r="4569" spans="1:47" x14ac:dyDescent="0.35">
      <c r="A4569" t="s">
        <v>138</v>
      </c>
      <c r="B4569" t="s">
        <v>34</v>
      </c>
      <c r="C4569" t="s">
        <v>149</v>
      </c>
      <c r="D4569" t="s">
        <v>150</v>
      </c>
      <c r="E4569" t="s">
        <v>121</v>
      </c>
      <c r="G4569" t="s">
        <v>1</v>
      </c>
      <c r="H4569" t="s">
        <v>206</v>
      </c>
      <c r="K4569" t="s">
        <v>185</v>
      </c>
      <c r="L4569" t="s">
        <v>122</v>
      </c>
      <c r="M4569" s="14">
        <v>44469</v>
      </c>
      <c r="N4569" s="14">
        <v>44469</v>
      </c>
      <c r="O4569">
        <v>0</v>
      </c>
      <c r="P4569">
        <v>-659.97</v>
      </c>
      <c r="R4569">
        <v>2220200000</v>
      </c>
      <c r="S4569">
        <v>162800000</v>
      </c>
      <c r="V4569" t="s">
        <v>138</v>
      </c>
      <c r="W4569" t="s">
        <v>204</v>
      </c>
      <c r="X4569" t="s">
        <v>139</v>
      </c>
      <c r="Y4569">
        <v>9</v>
      </c>
      <c r="Z4569">
        <v>9</v>
      </c>
      <c r="AA4569">
        <v>2021</v>
      </c>
      <c r="AB4569">
        <v>659.97</v>
      </c>
      <c r="AC4569" t="s">
        <v>18</v>
      </c>
      <c r="AD4569" t="s">
        <v>18</v>
      </c>
      <c r="AE4569">
        <v>2021</v>
      </c>
      <c r="AF4569">
        <v>2021</v>
      </c>
      <c r="AU4569"/>
    </row>
    <row r="4570" spans="1:47" x14ac:dyDescent="0.35">
      <c r="A4570" t="s">
        <v>138</v>
      </c>
      <c r="B4570" t="s">
        <v>27</v>
      </c>
      <c r="C4570" t="s">
        <v>149</v>
      </c>
      <c r="D4570" t="s">
        <v>150</v>
      </c>
      <c r="E4570" t="s">
        <v>121</v>
      </c>
      <c r="G4570" t="s">
        <v>1</v>
      </c>
      <c r="H4570" t="s">
        <v>206</v>
      </c>
      <c r="K4570" t="s">
        <v>185</v>
      </c>
      <c r="L4570" t="s">
        <v>122</v>
      </c>
      <c r="M4570" s="14">
        <v>44469</v>
      </c>
      <c r="N4570" s="14">
        <v>44469</v>
      </c>
      <c r="O4570">
        <v>0</v>
      </c>
      <c r="P4570">
        <v>-163.75</v>
      </c>
      <c r="R4570">
        <v>2220200000</v>
      </c>
      <c r="S4570">
        <v>161002000</v>
      </c>
      <c r="V4570" t="s">
        <v>138</v>
      </c>
      <c r="W4570" t="s">
        <v>202</v>
      </c>
      <c r="X4570" t="s">
        <v>139</v>
      </c>
      <c r="Y4570">
        <v>9</v>
      </c>
      <c r="Z4570">
        <v>9</v>
      </c>
      <c r="AA4570">
        <v>2021</v>
      </c>
      <c r="AB4570">
        <v>163.75</v>
      </c>
      <c r="AC4570" t="s">
        <v>18</v>
      </c>
      <c r="AD4570" t="s">
        <v>18</v>
      </c>
      <c r="AE4570">
        <v>2021</v>
      </c>
      <c r="AF4570">
        <v>2021</v>
      </c>
      <c r="AU4570"/>
    </row>
    <row r="4571" spans="1:47" x14ac:dyDescent="0.35">
      <c r="A4571" t="s">
        <v>160</v>
      </c>
      <c r="B4571" t="s">
        <v>35</v>
      </c>
      <c r="C4571" t="s">
        <v>149</v>
      </c>
      <c r="D4571" t="s">
        <v>159</v>
      </c>
      <c r="E4571" t="s">
        <v>162</v>
      </c>
      <c r="G4571" t="s">
        <v>1</v>
      </c>
      <c r="K4571" t="s">
        <v>185</v>
      </c>
      <c r="L4571" t="s">
        <v>122</v>
      </c>
      <c r="M4571" s="14">
        <v>44469</v>
      </c>
      <c r="N4571" s="14">
        <v>44469</v>
      </c>
      <c r="O4571">
        <v>0</v>
      </c>
      <c r="P4571">
        <v>20.2</v>
      </c>
      <c r="R4571">
        <v>2110672000</v>
      </c>
      <c r="S4571">
        <v>161021000</v>
      </c>
      <c r="V4571" t="s">
        <v>160</v>
      </c>
      <c r="W4571" t="s">
        <v>215</v>
      </c>
      <c r="X4571" t="s">
        <v>161</v>
      </c>
      <c r="Y4571">
        <v>9</v>
      </c>
      <c r="Z4571">
        <v>9</v>
      </c>
      <c r="AA4571">
        <v>2021</v>
      </c>
      <c r="AB4571">
        <v>20.2</v>
      </c>
      <c r="AC4571" t="s">
        <v>18</v>
      </c>
      <c r="AD4571" t="s">
        <v>72</v>
      </c>
      <c r="AE4571">
        <v>2021</v>
      </c>
      <c r="AF4571">
        <v>2021</v>
      </c>
      <c r="AU4571"/>
    </row>
    <row r="4572" spans="1:47" x14ac:dyDescent="0.35">
      <c r="A4572" t="s">
        <v>160</v>
      </c>
      <c r="B4572" t="s">
        <v>26</v>
      </c>
      <c r="C4572" t="s">
        <v>149</v>
      </c>
      <c r="D4572" t="s">
        <v>159</v>
      </c>
      <c r="E4572" t="s">
        <v>162</v>
      </c>
      <c r="G4572" t="s">
        <v>1</v>
      </c>
      <c r="K4572" t="s">
        <v>185</v>
      </c>
      <c r="L4572" t="s">
        <v>122</v>
      </c>
      <c r="M4572" s="14">
        <v>44469</v>
      </c>
      <c r="N4572" s="14">
        <v>44469</v>
      </c>
      <c r="O4572">
        <v>0</v>
      </c>
      <c r="P4572">
        <v>4.55</v>
      </c>
      <c r="R4572">
        <v>2110672000</v>
      </c>
      <c r="S4572">
        <v>161021000</v>
      </c>
      <c r="V4572" t="s">
        <v>160</v>
      </c>
      <c r="W4572" t="s">
        <v>215</v>
      </c>
      <c r="X4572" t="s">
        <v>161</v>
      </c>
      <c r="Y4572">
        <v>9</v>
      </c>
      <c r="Z4572">
        <v>9</v>
      </c>
      <c r="AA4572">
        <v>2021</v>
      </c>
      <c r="AB4572">
        <v>4.55</v>
      </c>
      <c r="AC4572" t="s">
        <v>18</v>
      </c>
      <c r="AD4572" t="s">
        <v>72</v>
      </c>
      <c r="AE4572">
        <v>2021</v>
      </c>
      <c r="AF4572">
        <v>2021</v>
      </c>
      <c r="AU4572"/>
    </row>
    <row r="4573" spans="1:47" x14ac:dyDescent="0.35">
      <c r="A4573" t="s">
        <v>193</v>
      </c>
      <c r="B4573" t="s">
        <v>29</v>
      </c>
      <c r="C4573" t="s">
        <v>149</v>
      </c>
      <c r="D4573" t="s">
        <v>159</v>
      </c>
      <c r="E4573" t="s">
        <v>162</v>
      </c>
      <c r="G4573" t="s">
        <v>1</v>
      </c>
      <c r="K4573" t="s">
        <v>185</v>
      </c>
      <c r="L4573" t="s">
        <v>122</v>
      </c>
      <c r="M4573" s="14">
        <v>44469</v>
      </c>
      <c r="N4573" s="14">
        <v>44469</v>
      </c>
      <c r="O4573">
        <v>0</v>
      </c>
      <c r="P4573">
        <v>47.62</v>
      </c>
      <c r="R4573">
        <v>2110700000</v>
      </c>
      <c r="S4573">
        <v>161900000</v>
      </c>
      <c r="V4573" t="s">
        <v>193</v>
      </c>
      <c r="W4573" t="s">
        <v>199</v>
      </c>
      <c r="X4573" t="s">
        <v>161</v>
      </c>
      <c r="Y4573">
        <v>9</v>
      </c>
      <c r="Z4573">
        <v>9</v>
      </c>
      <c r="AA4573">
        <v>2021</v>
      </c>
      <c r="AB4573">
        <v>47.62</v>
      </c>
      <c r="AC4573" t="s">
        <v>18</v>
      </c>
      <c r="AD4573" t="s">
        <v>72</v>
      </c>
      <c r="AE4573">
        <v>2021</v>
      </c>
      <c r="AF4573">
        <v>2021</v>
      </c>
      <c r="AU4573"/>
    </row>
    <row r="4574" spans="1:47" x14ac:dyDescent="0.35">
      <c r="A4574" t="s">
        <v>193</v>
      </c>
      <c r="B4574" t="s">
        <v>29</v>
      </c>
      <c r="C4574" t="s">
        <v>149</v>
      </c>
      <c r="D4574" t="s">
        <v>159</v>
      </c>
      <c r="E4574" t="s">
        <v>162</v>
      </c>
      <c r="G4574" t="s">
        <v>1</v>
      </c>
      <c r="K4574" t="s">
        <v>185</v>
      </c>
      <c r="L4574" t="s">
        <v>122</v>
      </c>
      <c r="M4574" s="14">
        <v>44469</v>
      </c>
      <c r="N4574" s="14">
        <v>44469</v>
      </c>
      <c r="O4574">
        <v>0</v>
      </c>
      <c r="P4574">
        <v>119.05</v>
      </c>
      <c r="R4574">
        <v>2110700000</v>
      </c>
      <c r="S4574">
        <v>161900000</v>
      </c>
      <c r="V4574" t="s">
        <v>193</v>
      </c>
      <c r="W4574" t="s">
        <v>199</v>
      </c>
      <c r="X4574" t="s">
        <v>161</v>
      </c>
      <c r="Y4574">
        <v>9</v>
      </c>
      <c r="Z4574">
        <v>9</v>
      </c>
      <c r="AA4574">
        <v>2021</v>
      </c>
      <c r="AB4574">
        <v>119.05</v>
      </c>
      <c r="AC4574" t="s">
        <v>18</v>
      </c>
      <c r="AD4574" t="s">
        <v>72</v>
      </c>
      <c r="AE4574">
        <v>2021</v>
      </c>
      <c r="AF4574">
        <v>2021</v>
      </c>
      <c r="AU4574"/>
    </row>
    <row r="4575" spans="1:47" x14ac:dyDescent="0.35">
      <c r="A4575" t="s">
        <v>193</v>
      </c>
      <c r="B4575" t="s">
        <v>29</v>
      </c>
      <c r="C4575" t="s">
        <v>149</v>
      </c>
      <c r="D4575" t="s">
        <v>159</v>
      </c>
      <c r="E4575" t="s">
        <v>162</v>
      </c>
      <c r="G4575" t="s">
        <v>1</v>
      </c>
      <c r="K4575" t="s">
        <v>185</v>
      </c>
      <c r="L4575" t="s">
        <v>122</v>
      </c>
      <c r="M4575" s="14">
        <v>44469</v>
      </c>
      <c r="N4575" s="14">
        <v>44469</v>
      </c>
      <c r="O4575">
        <v>0</v>
      </c>
      <c r="P4575">
        <v>71.430000000000007</v>
      </c>
      <c r="R4575">
        <v>2110700000</v>
      </c>
      <c r="S4575">
        <v>161800000</v>
      </c>
      <c r="V4575" t="s">
        <v>193</v>
      </c>
      <c r="W4575" t="s">
        <v>197</v>
      </c>
      <c r="X4575" t="s">
        <v>161</v>
      </c>
      <c r="Y4575">
        <v>9</v>
      </c>
      <c r="Z4575">
        <v>9</v>
      </c>
      <c r="AA4575">
        <v>2021</v>
      </c>
      <c r="AB4575">
        <v>71.430000000000007</v>
      </c>
      <c r="AC4575" t="s">
        <v>18</v>
      </c>
      <c r="AD4575" t="s">
        <v>72</v>
      </c>
      <c r="AE4575">
        <v>2021</v>
      </c>
      <c r="AF4575">
        <v>2021</v>
      </c>
      <c r="AU4575"/>
    </row>
    <row r="4576" spans="1:47" x14ac:dyDescent="0.35">
      <c r="A4576" t="s">
        <v>188</v>
      </c>
      <c r="B4576" t="s">
        <v>31</v>
      </c>
      <c r="C4576" t="s">
        <v>149</v>
      </c>
      <c r="D4576" t="s">
        <v>159</v>
      </c>
      <c r="E4576" t="s">
        <v>162</v>
      </c>
      <c r="G4576" t="s">
        <v>1</v>
      </c>
      <c r="K4576" t="s">
        <v>185</v>
      </c>
      <c r="L4576" t="s">
        <v>122</v>
      </c>
      <c r="M4576" s="14">
        <v>44469</v>
      </c>
      <c r="N4576" s="14">
        <v>44469</v>
      </c>
      <c r="O4576">
        <v>0</v>
      </c>
      <c r="P4576">
        <v>540.48</v>
      </c>
      <c r="R4576">
        <v>2111070000</v>
      </c>
      <c r="S4576">
        <v>161900000</v>
      </c>
      <c r="V4576" t="s">
        <v>188</v>
      </c>
      <c r="W4576" t="s">
        <v>199</v>
      </c>
      <c r="X4576" t="s">
        <v>190</v>
      </c>
      <c r="Y4576">
        <v>9</v>
      </c>
      <c r="Z4576">
        <v>9</v>
      </c>
      <c r="AA4576">
        <v>2021</v>
      </c>
      <c r="AB4576">
        <v>540.48</v>
      </c>
      <c r="AC4576" t="s">
        <v>18</v>
      </c>
      <c r="AD4576" t="s">
        <v>72</v>
      </c>
      <c r="AE4576">
        <v>2021</v>
      </c>
      <c r="AF4576">
        <v>2021</v>
      </c>
      <c r="AU4576"/>
    </row>
    <row r="4577" spans="1:47" x14ac:dyDescent="0.35">
      <c r="A4577" t="s">
        <v>138</v>
      </c>
      <c r="B4577" t="s">
        <v>27</v>
      </c>
      <c r="C4577" t="s">
        <v>149</v>
      </c>
      <c r="D4577" t="s">
        <v>150</v>
      </c>
      <c r="E4577" t="s">
        <v>121</v>
      </c>
      <c r="G4577" t="s">
        <v>1</v>
      </c>
      <c r="H4577" t="s">
        <v>206</v>
      </c>
      <c r="K4577" t="s">
        <v>185</v>
      </c>
      <c r="L4577" t="s">
        <v>122</v>
      </c>
      <c r="M4577" s="14">
        <v>44469</v>
      </c>
      <c r="N4577" s="14">
        <v>44469</v>
      </c>
      <c r="O4577">
        <v>0</v>
      </c>
      <c r="P4577">
        <v>-395.38</v>
      </c>
      <c r="R4577">
        <v>2220200000</v>
      </c>
      <c r="S4577">
        <v>161002000</v>
      </c>
      <c r="V4577" t="s">
        <v>138</v>
      </c>
      <c r="W4577" t="s">
        <v>202</v>
      </c>
      <c r="X4577" t="s">
        <v>139</v>
      </c>
      <c r="Y4577">
        <v>9</v>
      </c>
      <c r="Z4577">
        <v>9</v>
      </c>
      <c r="AA4577">
        <v>2021</v>
      </c>
      <c r="AB4577">
        <v>395.38</v>
      </c>
      <c r="AC4577" t="s">
        <v>18</v>
      </c>
      <c r="AD4577" t="s">
        <v>18</v>
      </c>
      <c r="AE4577">
        <v>2021</v>
      </c>
      <c r="AF4577">
        <v>2021</v>
      </c>
      <c r="AU4577"/>
    </row>
    <row r="4578" spans="1:47" x14ac:dyDescent="0.35">
      <c r="A4578" t="s">
        <v>160</v>
      </c>
      <c r="B4578" t="s">
        <v>25</v>
      </c>
      <c r="C4578" t="s">
        <v>149</v>
      </c>
      <c r="D4578" t="s">
        <v>159</v>
      </c>
      <c r="E4578" t="s">
        <v>162</v>
      </c>
      <c r="G4578" t="s">
        <v>1</v>
      </c>
      <c r="K4578" t="s">
        <v>185</v>
      </c>
      <c r="L4578" t="s">
        <v>122</v>
      </c>
      <c r="M4578" s="14">
        <v>44469</v>
      </c>
      <c r="N4578" s="14">
        <v>44469</v>
      </c>
      <c r="O4578">
        <v>0</v>
      </c>
      <c r="P4578">
        <v>163.75</v>
      </c>
      <c r="R4578">
        <v>2110672000</v>
      </c>
      <c r="S4578">
        <v>160000000</v>
      </c>
      <c r="V4578" t="s">
        <v>160</v>
      </c>
      <c r="W4578" t="s">
        <v>186</v>
      </c>
      <c r="X4578" t="s">
        <v>161</v>
      </c>
      <c r="Y4578">
        <v>9</v>
      </c>
      <c r="Z4578">
        <v>9</v>
      </c>
      <c r="AA4578">
        <v>2021</v>
      </c>
      <c r="AB4578">
        <v>163.75</v>
      </c>
      <c r="AC4578" t="s">
        <v>18</v>
      </c>
      <c r="AD4578" t="s">
        <v>72</v>
      </c>
      <c r="AE4578">
        <v>2021</v>
      </c>
      <c r="AF4578">
        <v>2021</v>
      </c>
      <c r="AU4578"/>
    </row>
    <row r="4579" spans="1:47" x14ac:dyDescent="0.35">
      <c r="A4579" t="s">
        <v>193</v>
      </c>
      <c r="B4579" t="s">
        <v>29</v>
      </c>
      <c r="C4579" t="s">
        <v>149</v>
      </c>
      <c r="D4579" t="s">
        <v>159</v>
      </c>
      <c r="E4579" t="s">
        <v>162</v>
      </c>
      <c r="G4579" t="s">
        <v>1</v>
      </c>
      <c r="K4579" t="s">
        <v>185</v>
      </c>
      <c r="L4579" t="s">
        <v>122</v>
      </c>
      <c r="M4579" s="14">
        <v>44469</v>
      </c>
      <c r="N4579" s="14">
        <v>44469</v>
      </c>
      <c r="O4579">
        <v>0</v>
      </c>
      <c r="P4579">
        <v>28.21</v>
      </c>
      <c r="R4579">
        <v>2110700000</v>
      </c>
      <c r="S4579">
        <v>161020000</v>
      </c>
      <c r="V4579" t="s">
        <v>193</v>
      </c>
      <c r="W4579" t="s">
        <v>194</v>
      </c>
      <c r="X4579" t="s">
        <v>161</v>
      </c>
      <c r="Y4579">
        <v>9</v>
      </c>
      <c r="Z4579">
        <v>9</v>
      </c>
      <c r="AA4579">
        <v>2021</v>
      </c>
      <c r="AB4579">
        <v>28.21</v>
      </c>
      <c r="AC4579" t="s">
        <v>18</v>
      </c>
      <c r="AD4579" t="s">
        <v>72</v>
      </c>
      <c r="AE4579">
        <v>2021</v>
      </c>
      <c r="AF4579">
        <v>2021</v>
      </c>
      <c r="AU4579"/>
    </row>
    <row r="4580" spans="1:47" x14ac:dyDescent="0.35">
      <c r="A4580" t="s">
        <v>148</v>
      </c>
      <c r="C4580" t="s">
        <v>149</v>
      </c>
      <c r="D4580" t="s">
        <v>150</v>
      </c>
      <c r="E4580" t="s">
        <v>121</v>
      </c>
      <c r="J4580" t="s">
        <v>6</v>
      </c>
      <c r="K4580" t="s">
        <v>185</v>
      </c>
      <c r="L4580" t="s">
        <v>122</v>
      </c>
      <c r="M4580" s="14">
        <v>44455</v>
      </c>
      <c r="N4580" s="14">
        <v>44469</v>
      </c>
      <c r="P4580">
        <v>3804410.19</v>
      </c>
      <c r="X4580" t="s">
        <v>152</v>
      </c>
      <c r="Y4580">
        <v>9</v>
      </c>
      <c r="Z4580">
        <v>9</v>
      </c>
      <c r="AA4580">
        <v>2021</v>
      </c>
      <c r="AB4580">
        <v>0</v>
      </c>
      <c r="AC4580" t="s">
        <v>8</v>
      </c>
      <c r="AD4580" t="s">
        <v>8</v>
      </c>
      <c r="AE4580">
        <v>2021</v>
      </c>
      <c r="AF4580">
        <v>2021</v>
      </c>
      <c r="AU4580"/>
    </row>
    <row r="4581" spans="1:47" x14ac:dyDescent="0.35">
      <c r="A4581" t="s">
        <v>233</v>
      </c>
      <c r="C4581" t="s">
        <v>149</v>
      </c>
      <c r="D4581" t="s">
        <v>159</v>
      </c>
      <c r="E4581" t="s">
        <v>121</v>
      </c>
      <c r="J4581" t="s">
        <v>68</v>
      </c>
      <c r="K4581" t="s">
        <v>185</v>
      </c>
      <c r="L4581" t="s">
        <v>122</v>
      </c>
      <c r="M4581" s="14">
        <v>44464</v>
      </c>
      <c r="N4581" s="14">
        <v>44469</v>
      </c>
      <c r="P4581">
        <v>326.98</v>
      </c>
      <c r="X4581" t="s">
        <v>234</v>
      </c>
      <c r="Y4581">
        <v>9</v>
      </c>
      <c r="Z4581">
        <v>9</v>
      </c>
      <c r="AA4581">
        <v>2021</v>
      </c>
      <c r="AB4581">
        <v>0</v>
      </c>
      <c r="AC4581" t="s">
        <v>8</v>
      </c>
      <c r="AD4581" t="s">
        <v>8</v>
      </c>
      <c r="AE4581">
        <v>2021</v>
      </c>
      <c r="AF4581">
        <v>2021</v>
      </c>
      <c r="AU4581"/>
    </row>
    <row r="4582" spans="1:47" x14ac:dyDescent="0.35">
      <c r="A4582" t="s">
        <v>148</v>
      </c>
      <c r="C4582" t="s">
        <v>149</v>
      </c>
      <c r="D4582" t="s">
        <v>150</v>
      </c>
      <c r="E4582" t="s">
        <v>121</v>
      </c>
      <c r="J4582" t="s">
        <v>6</v>
      </c>
      <c r="K4582" t="s">
        <v>185</v>
      </c>
      <c r="L4582" t="s">
        <v>122</v>
      </c>
      <c r="M4582" s="14">
        <v>44454</v>
      </c>
      <c r="N4582" s="14">
        <v>44469</v>
      </c>
      <c r="P4582">
        <v>13584109.699999999</v>
      </c>
      <c r="X4582" t="s">
        <v>152</v>
      </c>
      <c r="Y4582">
        <v>9</v>
      </c>
      <c r="Z4582">
        <v>9</v>
      </c>
      <c r="AA4582">
        <v>2021</v>
      </c>
      <c r="AB4582">
        <v>0</v>
      </c>
      <c r="AC4582" t="s">
        <v>8</v>
      </c>
      <c r="AD4582" t="s">
        <v>8</v>
      </c>
      <c r="AE4582">
        <v>2021</v>
      </c>
      <c r="AF4582">
        <v>2021</v>
      </c>
      <c r="AU4582"/>
    </row>
    <row r="4583" spans="1:47" x14ac:dyDescent="0.35">
      <c r="A4583" t="s">
        <v>148</v>
      </c>
      <c r="C4583" t="s">
        <v>149</v>
      </c>
      <c r="D4583" t="s">
        <v>150</v>
      </c>
      <c r="E4583" t="s">
        <v>162</v>
      </c>
      <c r="K4583" t="s">
        <v>185</v>
      </c>
      <c r="L4583" t="s">
        <v>122</v>
      </c>
      <c r="M4583" s="14">
        <v>44469</v>
      </c>
      <c r="N4583" s="14">
        <v>44469</v>
      </c>
      <c r="P4583">
        <v>326.98</v>
      </c>
      <c r="X4583" t="s">
        <v>152</v>
      </c>
      <c r="Y4583">
        <v>9</v>
      </c>
      <c r="Z4583">
        <v>9</v>
      </c>
      <c r="AA4583">
        <v>2021</v>
      </c>
      <c r="AB4583">
        <v>0</v>
      </c>
      <c r="AC4583" t="s">
        <v>8</v>
      </c>
      <c r="AD4583" t="s">
        <v>8</v>
      </c>
      <c r="AE4583">
        <v>2021</v>
      </c>
      <c r="AF4583">
        <v>2021</v>
      </c>
      <c r="AU4583"/>
    </row>
    <row r="4584" spans="1:47" x14ac:dyDescent="0.35">
      <c r="A4584" t="s">
        <v>166</v>
      </c>
      <c r="C4584" t="s">
        <v>180</v>
      </c>
      <c r="D4584" t="s">
        <v>150</v>
      </c>
      <c r="E4584" t="s">
        <v>162</v>
      </c>
      <c r="L4584" t="s">
        <v>122</v>
      </c>
      <c r="M4584" s="14">
        <v>44469</v>
      </c>
      <c r="N4584" s="14">
        <v>44469</v>
      </c>
      <c r="P4584">
        <v>55699930.079999998</v>
      </c>
      <c r="X4584" t="s">
        <v>167</v>
      </c>
      <c r="Y4584">
        <v>9</v>
      </c>
      <c r="Z4584">
        <v>9</v>
      </c>
      <c r="AA4584">
        <v>2021</v>
      </c>
      <c r="AB4584">
        <v>0</v>
      </c>
      <c r="AC4584" t="s">
        <v>8</v>
      </c>
      <c r="AD4584" t="s">
        <v>8</v>
      </c>
      <c r="AE4584">
        <v>2021</v>
      </c>
      <c r="AF4584">
        <v>2021</v>
      </c>
      <c r="AU4584"/>
    </row>
    <row r="4585" spans="1:47" x14ac:dyDescent="0.35">
      <c r="A4585" t="s">
        <v>146</v>
      </c>
      <c r="C4585" t="s">
        <v>149</v>
      </c>
      <c r="D4585" t="s">
        <v>150</v>
      </c>
      <c r="E4585" t="s">
        <v>121</v>
      </c>
      <c r="J4585" t="s">
        <v>5</v>
      </c>
      <c r="K4585" t="s">
        <v>185</v>
      </c>
      <c r="L4585" t="s">
        <v>122</v>
      </c>
      <c r="M4585" s="14">
        <v>44442</v>
      </c>
      <c r="N4585" s="14">
        <v>44469</v>
      </c>
      <c r="P4585">
        <v>259647.38</v>
      </c>
      <c r="X4585" t="s">
        <v>147</v>
      </c>
      <c r="Y4585">
        <v>9</v>
      </c>
      <c r="Z4585">
        <v>9</v>
      </c>
      <c r="AA4585">
        <v>2021</v>
      </c>
      <c r="AB4585">
        <v>0</v>
      </c>
      <c r="AC4585" t="s">
        <v>8</v>
      </c>
      <c r="AD4585" t="s">
        <v>8</v>
      </c>
      <c r="AE4585">
        <v>2021</v>
      </c>
      <c r="AF4585">
        <v>2021</v>
      </c>
      <c r="AU4585"/>
    </row>
    <row r="4586" spans="1:47" x14ac:dyDescent="0.35">
      <c r="A4586" t="s">
        <v>163</v>
      </c>
      <c r="C4586" t="s">
        <v>149</v>
      </c>
      <c r="D4586" t="s">
        <v>150</v>
      </c>
      <c r="E4586" t="s">
        <v>162</v>
      </c>
      <c r="K4586" t="s">
        <v>185</v>
      </c>
      <c r="L4586" t="s">
        <v>122</v>
      </c>
      <c r="M4586" s="14">
        <v>44469</v>
      </c>
      <c r="N4586" s="14">
        <v>44469</v>
      </c>
      <c r="P4586">
        <v>17648167.280000001</v>
      </c>
      <c r="X4586" t="s">
        <v>164</v>
      </c>
      <c r="Y4586">
        <v>9</v>
      </c>
      <c r="Z4586">
        <v>9</v>
      </c>
      <c r="AA4586">
        <v>2021</v>
      </c>
      <c r="AB4586">
        <v>0</v>
      </c>
      <c r="AC4586" t="s">
        <v>8</v>
      </c>
      <c r="AD4586" t="s">
        <v>8</v>
      </c>
      <c r="AE4586">
        <v>2021</v>
      </c>
      <c r="AF4586">
        <v>2021</v>
      </c>
      <c r="AU4586"/>
    </row>
    <row r="4587" spans="1:47" x14ac:dyDescent="0.35">
      <c r="A4587" t="s">
        <v>143</v>
      </c>
      <c r="B4587" t="s">
        <v>48</v>
      </c>
      <c r="C4587" t="s">
        <v>149</v>
      </c>
      <c r="D4587" t="s">
        <v>159</v>
      </c>
      <c r="E4587" t="s">
        <v>121</v>
      </c>
      <c r="G4587" t="s">
        <v>1</v>
      </c>
      <c r="K4587" t="s">
        <v>185</v>
      </c>
      <c r="L4587" t="s">
        <v>122</v>
      </c>
      <c r="M4587" s="14">
        <v>44469</v>
      </c>
      <c r="N4587" s="14">
        <v>44469</v>
      </c>
      <c r="O4587">
        <v>0</v>
      </c>
      <c r="P4587">
        <v>608809.52</v>
      </c>
      <c r="R4587">
        <v>2220510000</v>
      </c>
      <c r="S4587">
        <v>161020000</v>
      </c>
      <c r="V4587" t="s">
        <v>143</v>
      </c>
      <c r="W4587" t="s">
        <v>194</v>
      </c>
      <c r="X4587" t="s">
        <v>144</v>
      </c>
      <c r="Y4587">
        <v>9</v>
      </c>
      <c r="Z4587">
        <v>9</v>
      </c>
      <c r="AA4587">
        <v>2021</v>
      </c>
      <c r="AB4587">
        <v>608809.52</v>
      </c>
      <c r="AC4587" t="s">
        <v>18</v>
      </c>
      <c r="AD4587" t="s">
        <v>72</v>
      </c>
      <c r="AE4587">
        <v>2021</v>
      </c>
      <c r="AF4587">
        <v>2021</v>
      </c>
      <c r="AU4587"/>
    </row>
    <row r="4588" spans="1:47" x14ac:dyDescent="0.35">
      <c r="A4588" t="s">
        <v>160</v>
      </c>
      <c r="B4588" t="s">
        <v>35</v>
      </c>
      <c r="C4588" t="s">
        <v>252</v>
      </c>
      <c r="D4588" t="s">
        <v>159</v>
      </c>
      <c r="E4588" t="s">
        <v>162</v>
      </c>
      <c r="G4588" t="s">
        <v>1</v>
      </c>
      <c r="K4588" t="s">
        <v>72</v>
      </c>
      <c r="L4588" t="s">
        <v>122</v>
      </c>
      <c r="M4588" s="14">
        <v>44469</v>
      </c>
      <c r="N4588" s="14">
        <v>44469</v>
      </c>
      <c r="O4588">
        <v>798534.4</v>
      </c>
      <c r="P4588">
        <v>0</v>
      </c>
      <c r="R4588">
        <v>2110672000</v>
      </c>
      <c r="S4588">
        <v>161020000</v>
      </c>
      <c r="V4588" t="s">
        <v>160</v>
      </c>
      <c r="W4588" t="s">
        <v>194</v>
      </c>
      <c r="X4588" t="s">
        <v>161</v>
      </c>
      <c r="Y4588">
        <v>9</v>
      </c>
      <c r="Z4588">
        <v>9</v>
      </c>
      <c r="AA4588">
        <v>2021</v>
      </c>
      <c r="AB4588">
        <v>0</v>
      </c>
      <c r="AC4588" t="s">
        <v>18</v>
      </c>
      <c r="AD4588" t="s">
        <v>72</v>
      </c>
      <c r="AE4588">
        <v>2021</v>
      </c>
      <c r="AF4588">
        <v>2021</v>
      </c>
      <c r="AU4588"/>
    </row>
    <row r="4589" spans="1:47" x14ac:dyDescent="0.35">
      <c r="A4589" t="s">
        <v>160</v>
      </c>
      <c r="B4589" t="s">
        <v>35</v>
      </c>
      <c r="C4589" t="s">
        <v>252</v>
      </c>
      <c r="D4589" t="s">
        <v>159</v>
      </c>
      <c r="E4589" t="s">
        <v>162</v>
      </c>
      <c r="G4589" t="s">
        <v>1</v>
      </c>
      <c r="K4589" t="s">
        <v>72</v>
      </c>
      <c r="L4589" t="s">
        <v>122</v>
      </c>
      <c r="M4589" s="14">
        <v>44469</v>
      </c>
      <c r="N4589" s="14">
        <v>44469</v>
      </c>
      <c r="O4589">
        <v>6000</v>
      </c>
      <c r="P4589">
        <v>0</v>
      </c>
      <c r="R4589">
        <v>2110672000</v>
      </c>
      <c r="S4589">
        <v>161020000</v>
      </c>
      <c r="V4589" t="s">
        <v>160</v>
      </c>
      <c r="W4589" t="s">
        <v>194</v>
      </c>
      <c r="X4589" t="s">
        <v>161</v>
      </c>
      <c r="Y4589">
        <v>9</v>
      </c>
      <c r="Z4589">
        <v>9</v>
      </c>
      <c r="AA4589">
        <v>2021</v>
      </c>
      <c r="AB4589">
        <v>0</v>
      </c>
      <c r="AC4589" t="s">
        <v>18</v>
      </c>
      <c r="AD4589" t="s">
        <v>72</v>
      </c>
      <c r="AE4589">
        <v>2021</v>
      </c>
      <c r="AF4589">
        <v>2021</v>
      </c>
      <c r="AU4589"/>
    </row>
    <row r="4590" spans="1:47" x14ac:dyDescent="0.35">
      <c r="A4590" t="s">
        <v>160</v>
      </c>
      <c r="B4590" t="s">
        <v>35</v>
      </c>
      <c r="C4590" t="s">
        <v>149</v>
      </c>
      <c r="D4590" t="s">
        <v>159</v>
      </c>
      <c r="E4590" t="s">
        <v>162</v>
      </c>
      <c r="G4590" t="s">
        <v>1</v>
      </c>
      <c r="K4590" t="s">
        <v>185</v>
      </c>
      <c r="L4590" t="s">
        <v>122</v>
      </c>
      <c r="M4590" s="14">
        <v>44469</v>
      </c>
      <c r="N4590" s="14">
        <v>44469</v>
      </c>
      <c r="O4590">
        <v>224288.28</v>
      </c>
      <c r="P4590">
        <v>36.32</v>
      </c>
      <c r="R4590">
        <v>2110672000</v>
      </c>
      <c r="S4590">
        <v>161020000</v>
      </c>
      <c r="V4590" t="s">
        <v>160</v>
      </c>
      <c r="W4590" t="s">
        <v>194</v>
      </c>
      <c r="X4590" t="s">
        <v>161</v>
      </c>
      <c r="Y4590">
        <v>9</v>
      </c>
      <c r="Z4590">
        <v>9</v>
      </c>
      <c r="AA4590">
        <v>2021</v>
      </c>
      <c r="AB4590">
        <v>36.32</v>
      </c>
      <c r="AC4590" t="s">
        <v>18</v>
      </c>
      <c r="AD4590" t="s">
        <v>72</v>
      </c>
      <c r="AE4590">
        <v>2021</v>
      </c>
      <c r="AF4590">
        <v>2021</v>
      </c>
      <c r="AU4590"/>
    </row>
    <row r="4591" spans="1:47" x14ac:dyDescent="0.35">
      <c r="A4591" t="s">
        <v>160</v>
      </c>
      <c r="B4591" t="s">
        <v>25</v>
      </c>
      <c r="C4591" t="s">
        <v>149</v>
      </c>
      <c r="D4591" t="s">
        <v>159</v>
      </c>
      <c r="E4591" t="s">
        <v>162</v>
      </c>
      <c r="G4591" t="s">
        <v>1</v>
      </c>
      <c r="K4591" t="s">
        <v>185</v>
      </c>
      <c r="L4591" t="s">
        <v>122</v>
      </c>
      <c r="M4591" s="14">
        <v>44470</v>
      </c>
      <c r="N4591" s="14">
        <v>44470</v>
      </c>
      <c r="O4591">
        <v>5000</v>
      </c>
      <c r="P4591">
        <v>77.47</v>
      </c>
      <c r="R4591">
        <v>2110672000</v>
      </c>
      <c r="S4591">
        <v>161600000</v>
      </c>
      <c r="V4591" t="s">
        <v>160</v>
      </c>
      <c r="W4591" t="s">
        <v>198</v>
      </c>
      <c r="X4591" t="s">
        <v>161</v>
      </c>
      <c r="Y4591">
        <v>10</v>
      </c>
      <c r="Z4591">
        <v>10</v>
      </c>
      <c r="AA4591">
        <v>2021</v>
      </c>
      <c r="AB4591">
        <v>77.47</v>
      </c>
      <c r="AC4591" t="s">
        <v>19</v>
      </c>
      <c r="AD4591" t="s">
        <v>72</v>
      </c>
      <c r="AE4591">
        <v>2021</v>
      </c>
      <c r="AF4591">
        <v>2021</v>
      </c>
      <c r="AU4591"/>
    </row>
    <row r="4592" spans="1:47" x14ac:dyDescent="0.35">
      <c r="A4592" t="s">
        <v>160</v>
      </c>
      <c r="B4592" t="s">
        <v>25</v>
      </c>
      <c r="C4592" t="s">
        <v>149</v>
      </c>
      <c r="D4592" t="s">
        <v>159</v>
      </c>
      <c r="E4592" t="s">
        <v>162</v>
      </c>
      <c r="G4592" t="s">
        <v>1</v>
      </c>
      <c r="K4592" t="s">
        <v>185</v>
      </c>
      <c r="L4592" t="s">
        <v>122</v>
      </c>
      <c r="M4592" s="14">
        <v>44470</v>
      </c>
      <c r="N4592" s="14">
        <v>44470</v>
      </c>
      <c r="O4592">
        <v>7000</v>
      </c>
      <c r="P4592">
        <v>181.2</v>
      </c>
      <c r="R4592">
        <v>2110672000</v>
      </c>
      <c r="S4592">
        <v>161300000</v>
      </c>
      <c r="V4592" t="s">
        <v>160</v>
      </c>
      <c r="W4592" t="s">
        <v>192</v>
      </c>
      <c r="X4592" t="s">
        <v>161</v>
      </c>
      <c r="Y4592">
        <v>10</v>
      </c>
      <c r="Z4592">
        <v>10</v>
      </c>
      <c r="AA4592">
        <v>2021</v>
      </c>
      <c r="AB4592">
        <v>181.2</v>
      </c>
      <c r="AC4592" t="s">
        <v>19</v>
      </c>
      <c r="AD4592" t="s">
        <v>72</v>
      </c>
      <c r="AE4592">
        <v>2021</v>
      </c>
      <c r="AF4592">
        <v>2021</v>
      </c>
      <c r="AU4592"/>
    </row>
    <row r="4593" spans="1:47" x14ac:dyDescent="0.35">
      <c r="A4593" t="s">
        <v>160</v>
      </c>
      <c r="B4593" t="s">
        <v>25</v>
      </c>
      <c r="C4593" t="s">
        <v>149</v>
      </c>
      <c r="D4593" t="s">
        <v>159</v>
      </c>
      <c r="E4593" t="s">
        <v>162</v>
      </c>
      <c r="G4593" t="s">
        <v>1</v>
      </c>
      <c r="K4593" t="s">
        <v>185</v>
      </c>
      <c r="L4593" t="s">
        <v>122</v>
      </c>
      <c r="M4593" s="14">
        <v>44470</v>
      </c>
      <c r="N4593" s="14">
        <v>44470</v>
      </c>
      <c r="O4593">
        <v>50000</v>
      </c>
      <c r="P4593">
        <v>1190.48</v>
      </c>
      <c r="R4593">
        <v>2110672000</v>
      </c>
      <c r="S4593">
        <v>161300000</v>
      </c>
      <c r="V4593" t="s">
        <v>160</v>
      </c>
      <c r="W4593" t="s">
        <v>192</v>
      </c>
      <c r="X4593" t="s">
        <v>161</v>
      </c>
      <c r="Y4593">
        <v>10</v>
      </c>
      <c r="Z4593">
        <v>10</v>
      </c>
      <c r="AA4593">
        <v>2021</v>
      </c>
      <c r="AB4593">
        <v>1190.48</v>
      </c>
      <c r="AC4593" t="s">
        <v>19</v>
      </c>
      <c r="AD4593" t="s">
        <v>72</v>
      </c>
      <c r="AE4593">
        <v>2021</v>
      </c>
      <c r="AF4593">
        <v>2021</v>
      </c>
      <c r="AU4593"/>
    </row>
    <row r="4594" spans="1:47" x14ac:dyDescent="0.35">
      <c r="A4594" t="s">
        <v>160</v>
      </c>
      <c r="B4594" t="s">
        <v>25</v>
      </c>
      <c r="C4594" t="s">
        <v>149</v>
      </c>
      <c r="D4594" t="s">
        <v>159</v>
      </c>
      <c r="E4594" t="s">
        <v>162</v>
      </c>
      <c r="G4594" t="s">
        <v>1</v>
      </c>
      <c r="K4594" t="s">
        <v>185</v>
      </c>
      <c r="L4594" t="s">
        <v>122</v>
      </c>
      <c r="M4594" s="14">
        <v>44470</v>
      </c>
      <c r="N4594" s="14">
        <v>44470</v>
      </c>
      <c r="O4594">
        <v>0</v>
      </c>
      <c r="P4594">
        <v>890.26</v>
      </c>
      <c r="R4594">
        <v>2110672000</v>
      </c>
      <c r="S4594">
        <v>161300000</v>
      </c>
      <c r="V4594" t="s">
        <v>160</v>
      </c>
      <c r="W4594" t="s">
        <v>192</v>
      </c>
      <c r="X4594" t="s">
        <v>161</v>
      </c>
      <c r="Y4594">
        <v>10</v>
      </c>
      <c r="Z4594">
        <v>10</v>
      </c>
      <c r="AA4594">
        <v>2021</v>
      </c>
      <c r="AB4594">
        <v>890.26</v>
      </c>
      <c r="AC4594" t="s">
        <v>19</v>
      </c>
      <c r="AD4594" t="s">
        <v>72</v>
      </c>
      <c r="AE4594">
        <v>2021</v>
      </c>
      <c r="AF4594">
        <v>2021</v>
      </c>
      <c r="AU4594"/>
    </row>
    <row r="4595" spans="1:47" x14ac:dyDescent="0.35">
      <c r="A4595" t="s">
        <v>193</v>
      </c>
      <c r="B4595" t="s">
        <v>29</v>
      </c>
      <c r="C4595" t="s">
        <v>149</v>
      </c>
      <c r="D4595" t="s">
        <v>159</v>
      </c>
      <c r="E4595" t="s">
        <v>162</v>
      </c>
      <c r="G4595" t="s">
        <v>1</v>
      </c>
      <c r="K4595" t="s">
        <v>185</v>
      </c>
      <c r="L4595" t="s">
        <v>122</v>
      </c>
      <c r="M4595" s="14">
        <v>44470</v>
      </c>
      <c r="N4595" s="14">
        <v>44470</v>
      </c>
      <c r="O4595">
        <v>0</v>
      </c>
      <c r="P4595">
        <v>20.83</v>
      </c>
      <c r="R4595">
        <v>2110700000</v>
      </c>
      <c r="S4595">
        <v>162700000</v>
      </c>
      <c r="V4595" t="s">
        <v>193</v>
      </c>
      <c r="W4595" t="s">
        <v>200</v>
      </c>
      <c r="X4595" t="s">
        <v>161</v>
      </c>
      <c r="Y4595">
        <v>10</v>
      </c>
      <c r="Z4595">
        <v>10</v>
      </c>
      <c r="AA4595">
        <v>2021</v>
      </c>
      <c r="AB4595">
        <v>20.83</v>
      </c>
      <c r="AC4595" t="s">
        <v>19</v>
      </c>
      <c r="AD4595" t="s">
        <v>72</v>
      </c>
      <c r="AE4595">
        <v>2021</v>
      </c>
      <c r="AF4595">
        <v>2021</v>
      </c>
      <c r="AU4595"/>
    </row>
    <row r="4596" spans="1:47" x14ac:dyDescent="0.35">
      <c r="A4596" t="s">
        <v>188</v>
      </c>
      <c r="B4596" t="s">
        <v>31</v>
      </c>
      <c r="C4596" t="s">
        <v>149</v>
      </c>
      <c r="D4596" t="s">
        <v>159</v>
      </c>
      <c r="E4596" t="s">
        <v>162</v>
      </c>
      <c r="G4596" t="s">
        <v>1</v>
      </c>
      <c r="K4596" t="s">
        <v>185</v>
      </c>
      <c r="L4596" t="s">
        <v>122</v>
      </c>
      <c r="M4596" s="14">
        <v>44470</v>
      </c>
      <c r="N4596" s="14">
        <v>44470</v>
      </c>
      <c r="O4596">
        <v>0</v>
      </c>
      <c r="P4596">
        <v>30.95</v>
      </c>
      <c r="R4596">
        <v>2111070000</v>
      </c>
      <c r="S4596">
        <v>162800000</v>
      </c>
      <c r="V4596" t="s">
        <v>188</v>
      </c>
      <c r="W4596" t="s">
        <v>204</v>
      </c>
      <c r="X4596" t="s">
        <v>190</v>
      </c>
      <c r="Y4596">
        <v>10</v>
      </c>
      <c r="Z4596">
        <v>10</v>
      </c>
      <c r="AA4596">
        <v>2021</v>
      </c>
      <c r="AB4596">
        <v>30.95</v>
      </c>
      <c r="AC4596" t="s">
        <v>19</v>
      </c>
      <c r="AD4596" t="s">
        <v>72</v>
      </c>
      <c r="AE4596">
        <v>2021</v>
      </c>
      <c r="AF4596">
        <v>2021</v>
      </c>
      <c r="AU4596"/>
    </row>
    <row r="4597" spans="1:47" x14ac:dyDescent="0.35">
      <c r="A4597" t="s">
        <v>143</v>
      </c>
      <c r="C4597" t="s">
        <v>120</v>
      </c>
      <c r="D4597" t="s">
        <v>150</v>
      </c>
      <c r="E4597" t="s">
        <v>121</v>
      </c>
      <c r="L4597" t="s">
        <v>129</v>
      </c>
      <c r="M4597" s="14">
        <v>44470</v>
      </c>
      <c r="N4597" s="14">
        <v>44470</v>
      </c>
      <c r="O4597">
        <v>2155014.6799999997</v>
      </c>
      <c r="X4597" t="s">
        <v>144</v>
      </c>
      <c r="Y4597">
        <v>10</v>
      </c>
      <c r="Z4597">
        <v>10</v>
      </c>
      <c r="AA4597">
        <v>2021</v>
      </c>
      <c r="AB4597">
        <v>0</v>
      </c>
      <c r="AC4597" t="s">
        <v>8</v>
      </c>
      <c r="AD4597" t="s">
        <v>8</v>
      </c>
      <c r="AE4597">
        <v>2021</v>
      </c>
      <c r="AF4597">
        <v>2021</v>
      </c>
      <c r="AU4597"/>
    </row>
    <row r="4598" spans="1:47" x14ac:dyDescent="0.35">
      <c r="A4598" t="s">
        <v>148</v>
      </c>
      <c r="C4598" t="s">
        <v>120</v>
      </c>
      <c r="D4598" t="s">
        <v>159</v>
      </c>
      <c r="E4598" t="s">
        <v>162</v>
      </c>
      <c r="L4598" t="s">
        <v>129</v>
      </c>
      <c r="M4598" s="14">
        <v>44470</v>
      </c>
      <c r="N4598" s="14">
        <v>44470</v>
      </c>
      <c r="O4598">
        <v>10142281.25</v>
      </c>
      <c r="X4598" t="s">
        <v>152</v>
      </c>
      <c r="Y4598">
        <v>10</v>
      </c>
      <c r="Z4598">
        <v>10</v>
      </c>
      <c r="AA4598">
        <v>2021</v>
      </c>
      <c r="AB4598">
        <v>0</v>
      </c>
      <c r="AC4598" t="s">
        <v>8</v>
      </c>
      <c r="AD4598" t="s">
        <v>8</v>
      </c>
      <c r="AE4598">
        <v>2021</v>
      </c>
      <c r="AF4598">
        <v>2021</v>
      </c>
      <c r="AU4598"/>
    </row>
    <row r="4599" spans="1:47" x14ac:dyDescent="0.35">
      <c r="A4599" t="s">
        <v>160</v>
      </c>
      <c r="C4599" t="s">
        <v>120</v>
      </c>
      <c r="D4599" t="s">
        <v>159</v>
      </c>
      <c r="E4599" t="s">
        <v>162</v>
      </c>
      <c r="L4599" t="s">
        <v>129</v>
      </c>
      <c r="M4599" s="14">
        <v>44470</v>
      </c>
      <c r="N4599" s="14">
        <v>44470</v>
      </c>
      <c r="O4599">
        <v>380000</v>
      </c>
      <c r="X4599" t="s">
        <v>161</v>
      </c>
      <c r="Y4599">
        <v>10</v>
      </c>
      <c r="Z4599">
        <v>10</v>
      </c>
      <c r="AA4599">
        <v>2021</v>
      </c>
      <c r="AB4599">
        <v>0</v>
      </c>
      <c r="AC4599" t="s">
        <v>8</v>
      </c>
      <c r="AD4599" t="s">
        <v>8</v>
      </c>
      <c r="AE4599">
        <v>2021</v>
      </c>
      <c r="AF4599">
        <v>2021</v>
      </c>
      <c r="AU4599"/>
    </row>
    <row r="4600" spans="1:47" x14ac:dyDescent="0.35">
      <c r="A4600" t="s">
        <v>233</v>
      </c>
      <c r="C4600" t="s">
        <v>120</v>
      </c>
      <c r="D4600" t="s">
        <v>159</v>
      </c>
      <c r="E4600" t="s">
        <v>162</v>
      </c>
      <c r="L4600" t="s">
        <v>129</v>
      </c>
      <c r="M4600" s="14">
        <v>44470</v>
      </c>
      <c r="N4600" s="14">
        <v>44470</v>
      </c>
      <c r="O4600">
        <v>172004.07</v>
      </c>
      <c r="X4600" t="s">
        <v>234</v>
      </c>
      <c r="Y4600">
        <v>10</v>
      </c>
      <c r="Z4600">
        <v>10</v>
      </c>
      <c r="AA4600">
        <v>2021</v>
      </c>
      <c r="AB4600">
        <v>0</v>
      </c>
      <c r="AC4600" t="s">
        <v>8</v>
      </c>
      <c r="AD4600" t="s">
        <v>8</v>
      </c>
      <c r="AE4600">
        <v>2021</v>
      </c>
      <c r="AF4600">
        <v>2021</v>
      </c>
      <c r="AU4600"/>
    </row>
    <row r="4601" spans="1:47" x14ac:dyDescent="0.35">
      <c r="A4601" t="s">
        <v>133</v>
      </c>
      <c r="C4601" t="s">
        <v>120</v>
      </c>
      <c r="D4601" t="s">
        <v>150</v>
      </c>
      <c r="E4601" t="s">
        <v>121</v>
      </c>
      <c r="L4601" t="s">
        <v>129</v>
      </c>
      <c r="M4601" s="14">
        <v>44470</v>
      </c>
      <c r="N4601" s="14">
        <v>44470</v>
      </c>
      <c r="O4601">
        <v>74670.63</v>
      </c>
      <c r="X4601" t="s">
        <v>134</v>
      </c>
      <c r="Y4601">
        <v>10</v>
      </c>
      <c r="Z4601">
        <v>10</v>
      </c>
      <c r="AA4601">
        <v>2021</v>
      </c>
      <c r="AB4601">
        <v>0</v>
      </c>
      <c r="AC4601" t="s">
        <v>8</v>
      </c>
      <c r="AD4601" t="s">
        <v>8</v>
      </c>
      <c r="AE4601">
        <v>2021</v>
      </c>
      <c r="AF4601">
        <v>2021</v>
      </c>
      <c r="AU4601"/>
    </row>
    <row r="4602" spans="1:47" x14ac:dyDescent="0.35">
      <c r="A4602" t="s">
        <v>138</v>
      </c>
      <c r="C4602" t="s">
        <v>120</v>
      </c>
      <c r="D4602" t="s">
        <v>150</v>
      </c>
      <c r="E4602" t="s">
        <v>121</v>
      </c>
      <c r="L4602" t="s">
        <v>129</v>
      </c>
      <c r="M4602" s="14">
        <v>44470</v>
      </c>
      <c r="N4602" s="14">
        <v>44470</v>
      </c>
      <c r="O4602">
        <v>7626734.96</v>
      </c>
      <c r="X4602" t="s">
        <v>139</v>
      </c>
      <c r="Y4602">
        <v>10</v>
      </c>
      <c r="Z4602">
        <v>10</v>
      </c>
      <c r="AA4602">
        <v>2021</v>
      </c>
      <c r="AB4602">
        <v>0</v>
      </c>
      <c r="AC4602" t="s">
        <v>8</v>
      </c>
      <c r="AD4602" t="s">
        <v>8</v>
      </c>
      <c r="AE4602">
        <v>2021</v>
      </c>
      <c r="AF4602">
        <v>2021</v>
      </c>
      <c r="AU4602"/>
    </row>
    <row r="4603" spans="1:47" x14ac:dyDescent="0.35">
      <c r="A4603" t="s">
        <v>148</v>
      </c>
      <c r="C4603" t="s">
        <v>120</v>
      </c>
      <c r="D4603" t="s">
        <v>150</v>
      </c>
      <c r="E4603" t="s">
        <v>162</v>
      </c>
      <c r="L4603" t="s">
        <v>129</v>
      </c>
      <c r="M4603" s="14">
        <v>44470</v>
      </c>
      <c r="N4603" s="14">
        <v>44470</v>
      </c>
      <c r="O4603">
        <v>55959148.909999996</v>
      </c>
      <c r="X4603" t="s">
        <v>152</v>
      </c>
      <c r="Y4603">
        <v>10</v>
      </c>
      <c r="Z4603">
        <v>10</v>
      </c>
      <c r="AA4603">
        <v>2021</v>
      </c>
      <c r="AB4603">
        <v>0</v>
      </c>
      <c r="AC4603" t="s">
        <v>8</v>
      </c>
      <c r="AD4603" t="s">
        <v>8</v>
      </c>
      <c r="AE4603">
        <v>2021</v>
      </c>
      <c r="AF4603">
        <v>2021</v>
      </c>
      <c r="AU4603"/>
    </row>
    <row r="4604" spans="1:47" x14ac:dyDescent="0.35">
      <c r="B4604" t="s">
        <v>137</v>
      </c>
      <c r="C4604" t="s">
        <v>120</v>
      </c>
      <c r="D4604" t="s">
        <v>150</v>
      </c>
      <c r="E4604" t="s">
        <v>121</v>
      </c>
      <c r="L4604" t="s">
        <v>129</v>
      </c>
      <c r="M4604" s="14">
        <v>44470</v>
      </c>
      <c r="N4604" s="14">
        <v>44470</v>
      </c>
      <c r="O4604">
        <v>6086476.1900000004</v>
      </c>
      <c r="X4604" t="s">
        <v>137</v>
      </c>
      <c r="Y4604">
        <v>10</v>
      </c>
      <c r="Z4604">
        <v>10</v>
      </c>
      <c r="AA4604">
        <v>2021</v>
      </c>
      <c r="AB4604">
        <v>0</v>
      </c>
      <c r="AC4604" t="s">
        <v>8</v>
      </c>
      <c r="AD4604" t="s">
        <v>8</v>
      </c>
      <c r="AE4604">
        <v>2021</v>
      </c>
      <c r="AF4604">
        <v>2021</v>
      </c>
      <c r="AU4604"/>
    </row>
    <row r="4605" spans="1:47" x14ac:dyDescent="0.35">
      <c r="A4605" t="s">
        <v>193</v>
      </c>
      <c r="B4605" t="s">
        <v>29</v>
      </c>
      <c r="C4605" t="s">
        <v>149</v>
      </c>
      <c r="D4605" t="s">
        <v>159</v>
      </c>
      <c r="E4605" t="s">
        <v>162</v>
      </c>
      <c r="G4605" t="s">
        <v>1</v>
      </c>
      <c r="K4605" t="s">
        <v>185</v>
      </c>
      <c r="L4605" t="s">
        <v>122</v>
      </c>
      <c r="M4605" s="14">
        <v>44470</v>
      </c>
      <c r="N4605" s="14">
        <v>44470</v>
      </c>
      <c r="O4605">
        <v>30653417.48</v>
      </c>
      <c r="P4605">
        <v>729843.27</v>
      </c>
      <c r="R4605">
        <v>2110700000</v>
      </c>
      <c r="S4605">
        <v>161100000</v>
      </c>
      <c r="V4605" t="s">
        <v>193</v>
      </c>
      <c r="W4605" t="s">
        <v>212</v>
      </c>
      <c r="X4605" t="s">
        <v>161</v>
      </c>
      <c r="Y4605">
        <v>10</v>
      </c>
      <c r="Z4605">
        <v>10</v>
      </c>
      <c r="AA4605">
        <v>2021</v>
      </c>
      <c r="AB4605">
        <v>729843.27</v>
      </c>
      <c r="AC4605" t="s">
        <v>19</v>
      </c>
      <c r="AD4605" t="s">
        <v>72</v>
      </c>
      <c r="AE4605">
        <v>2021</v>
      </c>
      <c r="AF4605">
        <v>2021</v>
      </c>
      <c r="AU4605"/>
    </row>
    <row r="4606" spans="1:47" x14ac:dyDescent="0.35">
      <c r="A4606" t="s">
        <v>143</v>
      </c>
      <c r="C4606" t="s">
        <v>120</v>
      </c>
      <c r="D4606" t="s">
        <v>159</v>
      </c>
      <c r="E4606" t="s">
        <v>121</v>
      </c>
      <c r="L4606" t="s">
        <v>129</v>
      </c>
      <c r="M4606" s="14">
        <v>44470</v>
      </c>
      <c r="N4606" s="14">
        <v>44470</v>
      </c>
      <c r="O4606">
        <v>10694285.32</v>
      </c>
      <c r="X4606" t="s">
        <v>144</v>
      </c>
      <c r="Y4606">
        <v>10</v>
      </c>
      <c r="Z4606">
        <v>10</v>
      </c>
      <c r="AA4606">
        <v>2021</v>
      </c>
      <c r="AB4606">
        <v>0</v>
      </c>
      <c r="AC4606" t="s">
        <v>8</v>
      </c>
      <c r="AD4606" t="s">
        <v>8</v>
      </c>
      <c r="AE4606">
        <v>2021</v>
      </c>
      <c r="AF4606">
        <v>2021</v>
      </c>
      <c r="AU4606"/>
    </row>
    <row r="4607" spans="1:47" x14ac:dyDescent="0.35">
      <c r="A4607" t="s">
        <v>145</v>
      </c>
      <c r="C4607" t="s">
        <v>120</v>
      </c>
      <c r="D4607" t="s">
        <v>150</v>
      </c>
      <c r="E4607" t="s">
        <v>121</v>
      </c>
      <c r="L4607" t="s">
        <v>129</v>
      </c>
      <c r="M4607" s="14">
        <v>44470</v>
      </c>
      <c r="N4607" s="14">
        <v>44470</v>
      </c>
      <c r="O4607">
        <v>0</v>
      </c>
      <c r="X4607" t="s">
        <v>144</v>
      </c>
      <c r="Y4607">
        <v>10</v>
      </c>
      <c r="Z4607">
        <v>10</v>
      </c>
      <c r="AA4607">
        <v>2021</v>
      </c>
      <c r="AB4607">
        <v>0</v>
      </c>
      <c r="AC4607" t="s">
        <v>8</v>
      </c>
      <c r="AD4607" t="s">
        <v>8</v>
      </c>
      <c r="AE4607">
        <v>2021</v>
      </c>
      <c r="AF4607">
        <v>2021</v>
      </c>
      <c r="AU4607"/>
    </row>
    <row r="4608" spans="1:47" x14ac:dyDescent="0.35">
      <c r="A4608" t="s">
        <v>155</v>
      </c>
      <c r="C4608" t="s">
        <v>120</v>
      </c>
      <c r="D4608" t="s">
        <v>150</v>
      </c>
      <c r="E4608" t="s">
        <v>121</v>
      </c>
      <c r="L4608" t="s">
        <v>129</v>
      </c>
      <c r="M4608" s="14">
        <v>44470</v>
      </c>
      <c r="N4608" s="14">
        <v>44470</v>
      </c>
      <c r="O4608">
        <v>338749.2</v>
      </c>
      <c r="X4608" t="s">
        <v>156</v>
      </c>
      <c r="Y4608">
        <v>10</v>
      </c>
      <c r="Z4608">
        <v>10</v>
      </c>
      <c r="AA4608">
        <v>2021</v>
      </c>
      <c r="AB4608">
        <v>0</v>
      </c>
      <c r="AC4608" t="s">
        <v>8</v>
      </c>
      <c r="AD4608" t="s">
        <v>8</v>
      </c>
      <c r="AE4608">
        <v>2021</v>
      </c>
      <c r="AF4608">
        <v>2021</v>
      </c>
      <c r="AU4608"/>
    </row>
    <row r="4609" spans="1:47" x14ac:dyDescent="0.35">
      <c r="A4609" t="s">
        <v>146</v>
      </c>
      <c r="C4609" t="s">
        <v>120</v>
      </c>
      <c r="D4609" t="s">
        <v>150</v>
      </c>
      <c r="E4609" t="s">
        <v>121</v>
      </c>
      <c r="L4609" t="s">
        <v>129</v>
      </c>
      <c r="M4609" s="14">
        <v>44470</v>
      </c>
      <c r="N4609" s="14">
        <v>44470</v>
      </c>
      <c r="O4609">
        <v>0</v>
      </c>
      <c r="X4609" t="s">
        <v>147</v>
      </c>
      <c r="Y4609">
        <v>10</v>
      </c>
      <c r="Z4609">
        <v>10</v>
      </c>
      <c r="AA4609">
        <v>2021</v>
      </c>
      <c r="AB4609">
        <v>0</v>
      </c>
      <c r="AC4609" t="s">
        <v>8</v>
      </c>
      <c r="AD4609" t="s">
        <v>8</v>
      </c>
      <c r="AE4609">
        <v>2021</v>
      </c>
      <c r="AF4609">
        <v>2021</v>
      </c>
      <c r="AU4609"/>
    </row>
    <row r="4610" spans="1:47" x14ac:dyDescent="0.35">
      <c r="B4610" t="s">
        <v>124</v>
      </c>
      <c r="C4610" t="s">
        <v>120</v>
      </c>
      <c r="D4610" t="s">
        <v>150</v>
      </c>
      <c r="E4610" t="s">
        <v>121</v>
      </c>
      <c r="L4610" t="s">
        <v>129</v>
      </c>
      <c r="M4610" s="14">
        <v>44470</v>
      </c>
      <c r="N4610" s="14">
        <v>44470</v>
      </c>
      <c r="O4610">
        <v>351755.78</v>
      </c>
      <c r="X4610" t="s">
        <v>124</v>
      </c>
      <c r="Y4610">
        <v>10</v>
      </c>
      <c r="Z4610">
        <v>10</v>
      </c>
      <c r="AA4610">
        <v>2021</v>
      </c>
      <c r="AB4610">
        <v>0</v>
      </c>
      <c r="AC4610" t="s">
        <v>8</v>
      </c>
      <c r="AD4610" t="s">
        <v>8</v>
      </c>
      <c r="AE4610">
        <v>2021</v>
      </c>
      <c r="AF4610">
        <v>2021</v>
      </c>
      <c r="AU4610"/>
    </row>
    <row r="4611" spans="1:47" x14ac:dyDescent="0.35">
      <c r="B4611" t="s">
        <v>157</v>
      </c>
      <c r="C4611" t="s">
        <v>120</v>
      </c>
      <c r="D4611" t="s">
        <v>150</v>
      </c>
      <c r="E4611" t="s">
        <v>121</v>
      </c>
      <c r="L4611" t="s">
        <v>129</v>
      </c>
      <c r="M4611" s="14">
        <v>44470</v>
      </c>
      <c r="N4611" s="14">
        <v>44470</v>
      </c>
      <c r="O4611">
        <v>2565359.7200000002</v>
      </c>
      <c r="X4611" t="s">
        <v>157</v>
      </c>
      <c r="Y4611">
        <v>10</v>
      </c>
      <c r="Z4611">
        <v>10</v>
      </c>
      <c r="AA4611">
        <v>2021</v>
      </c>
      <c r="AB4611">
        <v>0</v>
      </c>
      <c r="AC4611" t="s">
        <v>8</v>
      </c>
      <c r="AD4611" t="s">
        <v>8</v>
      </c>
      <c r="AE4611">
        <v>2021</v>
      </c>
      <c r="AF4611">
        <v>2021</v>
      </c>
      <c r="AU4611"/>
    </row>
    <row r="4612" spans="1:47" x14ac:dyDescent="0.35">
      <c r="A4612" t="s">
        <v>126</v>
      </c>
      <c r="C4612" t="s">
        <v>120</v>
      </c>
      <c r="D4612" t="s">
        <v>150</v>
      </c>
      <c r="E4612" t="s">
        <v>121</v>
      </c>
      <c r="L4612" t="s">
        <v>129</v>
      </c>
      <c r="M4612" s="14">
        <v>44470</v>
      </c>
      <c r="N4612" s="14">
        <v>44470</v>
      </c>
      <c r="O4612">
        <v>11183.24</v>
      </c>
      <c r="X4612" t="s">
        <v>127</v>
      </c>
      <c r="Y4612">
        <v>10</v>
      </c>
      <c r="Z4612">
        <v>10</v>
      </c>
      <c r="AA4612">
        <v>2021</v>
      </c>
      <c r="AB4612">
        <v>0</v>
      </c>
      <c r="AC4612" t="s">
        <v>8</v>
      </c>
      <c r="AD4612" t="s">
        <v>8</v>
      </c>
      <c r="AE4612">
        <v>2021</v>
      </c>
      <c r="AF4612">
        <v>2021</v>
      </c>
      <c r="AU4612"/>
    </row>
    <row r="4613" spans="1:47" x14ac:dyDescent="0.35">
      <c r="A4613" t="s">
        <v>166</v>
      </c>
      <c r="C4613" t="s">
        <v>120</v>
      </c>
      <c r="D4613" t="s">
        <v>150</v>
      </c>
      <c r="E4613" t="s">
        <v>121</v>
      </c>
      <c r="L4613" t="s">
        <v>129</v>
      </c>
      <c r="M4613" s="14">
        <v>44470</v>
      </c>
      <c r="N4613" s="14">
        <v>44470</v>
      </c>
      <c r="O4613">
        <v>1265071.43</v>
      </c>
      <c r="X4613" t="s">
        <v>83</v>
      </c>
      <c r="Y4613">
        <v>10</v>
      </c>
      <c r="Z4613">
        <v>10</v>
      </c>
      <c r="AA4613">
        <v>2021</v>
      </c>
      <c r="AB4613">
        <v>0</v>
      </c>
      <c r="AC4613" t="s">
        <v>8</v>
      </c>
      <c r="AD4613" t="s">
        <v>8</v>
      </c>
      <c r="AE4613">
        <v>2021</v>
      </c>
      <c r="AF4613">
        <v>2021</v>
      </c>
      <c r="AU4613"/>
    </row>
    <row r="4614" spans="1:47" x14ac:dyDescent="0.35">
      <c r="A4614" t="s">
        <v>131</v>
      </c>
      <c r="C4614" t="s">
        <v>120</v>
      </c>
      <c r="D4614" t="s">
        <v>150</v>
      </c>
      <c r="E4614" t="s">
        <v>121</v>
      </c>
      <c r="L4614" t="s">
        <v>129</v>
      </c>
      <c r="M4614" s="14">
        <v>44470</v>
      </c>
      <c r="N4614" s="14">
        <v>44470</v>
      </c>
      <c r="O4614">
        <v>0</v>
      </c>
      <c r="X4614" t="s">
        <v>132</v>
      </c>
      <c r="Y4614">
        <v>10</v>
      </c>
      <c r="Z4614">
        <v>10</v>
      </c>
      <c r="AA4614">
        <v>2021</v>
      </c>
      <c r="AB4614">
        <v>0</v>
      </c>
      <c r="AC4614" t="s">
        <v>8</v>
      </c>
      <c r="AD4614" t="s">
        <v>8</v>
      </c>
      <c r="AE4614">
        <v>2021</v>
      </c>
      <c r="AF4614">
        <v>2021</v>
      </c>
      <c r="AU4614"/>
    </row>
    <row r="4615" spans="1:47" x14ac:dyDescent="0.35">
      <c r="B4615" t="s">
        <v>135</v>
      </c>
      <c r="C4615" t="s">
        <v>120</v>
      </c>
      <c r="D4615" t="s">
        <v>150</v>
      </c>
      <c r="E4615" t="s">
        <v>121</v>
      </c>
      <c r="L4615" t="s">
        <v>129</v>
      </c>
      <c r="M4615" s="14">
        <v>44470</v>
      </c>
      <c r="N4615" s="14">
        <v>44470</v>
      </c>
      <c r="O4615">
        <v>0</v>
      </c>
      <c r="X4615" t="s">
        <v>135</v>
      </c>
      <c r="Y4615">
        <v>10</v>
      </c>
      <c r="Z4615">
        <v>10</v>
      </c>
      <c r="AA4615">
        <v>2021</v>
      </c>
      <c r="AB4615">
        <v>0</v>
      </c>
      <c r="AC4615" t="s">
        <v>8</v>
      </c>
      <c r="AD4615" t="s">
        <v>8</v>
      </c>
      <c r="AE4615">
        <v>2021</v>
      </c>
      <c r="AF4615">
        <v>2021</v>
      </c>
      <c r="AU4615"/>
    </row>
    <row r="4616" spans="1:47" x14ac:dyDescent="0.35">
      <c r="A4616" t="s">
        <v>163</v>
      </c>
      <c r="C4616" t="s">
        <v>120</v>
      </c>
      <c r="D4616" t="s">
        <v>159</v>
      </c>
      <c r="E4616" t="s">
        <v>121</v>
      </c>
      <c r="L4616" t="s">
        <v>129</v>
      </c>
      <c r="M4616" s="14">
        <v>44470</v>
      </c>
      <c r="N4616" s="14">
        <v>44470</v>
      </c>
      <c r="O4616">
        <v>0</v>
      </c>
      <c r="X4616" t="s">
        <v>164</v>
      </c>
      <c r="Y4616">
        <v>10</v>
      </c>
      <c r="Z4616">
        <v>10</v>
      </c>
      <c r="AA4616">
        <v>2021</v>
      </c>
      <c r="AB4616">
        <v>0</v>
      </c>
      <c r="AC4616" t="s">
        <v>8</v>
      </c>
      <c r="AD4616" t="s">
        <v>8</v>
      </c>
      <c r="AE4616">
        <v>2021</v>
      </c>
      <c r="AF4616">
        <v>2021</v>
      </c>
      <c r="AU4616"/>
    </row>
    <row r="4617" spans="1:47" x14ac:dyDescent="0.35">
      <c r="A4617" t="s">
        <v>153</v>
      </c>
      <c r="C4617" t="s">
        <v>120</v>
      </c>
      <c r="D4617" t="s">
        <v>150</v>
      </c>
      <c r="E4617" t="s">
        <v>121</v>
      </c>
      <c r="L4617" t="s">
        <v>129</v>
      </c>
      <c r="M4617" s="14">
        <v>44470</v>
      </c>
      <c r="N4617" s="14">
        <v>44470</v>
      </c>
      <c r="O4617">
        <v>0</v>
      </c>
      <c r="X4617" t="s">
        <v>154</v>
      </c>
      <c r="Y4617">
        <v>10</v>
      </c>
      <c r="Z4617">
        <v>10</v>
      </c>
      <c r="AA4617">
        <v>2021</v>
      </c>
      <c r="AB4617">
        <v>0</v>
      </c>
      <c r="AC4617" t="s">
        <v>8</v>
      </c>
      <c r="AD4617" t="s">
        <v>8</v>
      </c>
      <c r="AE4617">
        <v>2021</v>
      </c>
      <c r="AF4617">
        <v>2021</v>
      </c>
      <c r="AU4617"/>
    </row>
    <row r="4618" spans="1:47" x14ac:dyDescent="0.35">
      <c r="A4618" t="s">
        <v>141</v>
      </c>
      <c r="C4618" t="s">
        <v>120</v>
      </c>
      <c r="D4618" t="s">
        <v>150</v>
      </c>
      <c r="E4618" t="s">
        <v>121</v>
      </c>
      <c r="L4618" t="s">
        <v>129</v>
      </c>
      <c r="M4618" s="14">
        <v>44470</v>
      </c>
      <c r="N4618" s="14">
        <v>44470</v>
      </c>
      <c r="O4618">
        <v>0</v>
      </c>
      <c r="X4618" t="s">
        <v>142</v>
      </c>
      <c r="Y4618">
        <v>10</v>
      </c>
      <c r="Z4618">
        <v>10</v>
      </c>
      <c r="AA4618">
        <v>2021</v>
      </c>
      <c r="AB4618">
        <v>0</v>
      </c>
      <c r="AC4618" t="s">
        <v>8</v>
      </c>
      <c r="AD4618" t="s">
        <v>8</v>
      </c>
      <c r="AE4618">
        <v>2021</v>
      </c>
      <c r="AF4618">
        <v>2021</v>
      </c>
      <c r="AU4618"/>
    </row>
    <row r="4619" spans="1:47" x14ac:dyDescent="0.35">
      <c r="B4619" t="s">
        <v>119</v>
      </c>
      <c r="C4619" t="s">
        <v>120</v>
      </c>
      <c r="D4619" t="s">
        <v>150</v>
      </c>
      <c r="E4619" t="s">
        <v>121</v>
      </c>
      <c r="L4619" t="s">
        <v>129</v>
      </c>
      <c r="M4619" s="14">
        <v>44470</v>
      </c>
      <c r="N4619" s="14">
        <v>44470</v>
      </c>
      <c r="O4619">
        <v>0</v>
      </c>
      <c r="X4619" t="s">
        <v>119</v>
      </c>
      <c r="Y4619">
        <v>10</v>
      </c>
      <c r="Z4619">
        <v>10</v>
      </c>
      <c r="AA4619">
        <v>2021</v>
      </c>
      <c r="AB4619">
        <v>0</v>
      </c>
      <c r="AC4619" t="s">
        <v>8</v>
      </c>
      <c r="AD4619" t="s">
        <v>8</v>
      </c>
      <c r="AE4619">
        <v>2021</v>
      </c>
      <c r="AF4619">
        <v>2021</v>
      </c>
      <c r="AU4619"/>
    </row>
    <row r="4620" spans="1:47" x14ac:dyDescent="0.35">
      <c r="B4620" t="s">
        <v>140</v>
      </c>
      <c r="C4620" t="s">
        <v>120</v>
      </c>
      <c r="D4620" t="s">
        <v>150</v>
      </c>
      <c r="E4620" t="s">
        <v>121</v>
      </c>
      <c r="L4620" t="s">
        <v>129</v>
      </c>
      <c r="M4620" s="14">
        <v>44470</v>
      </c>
      <c r="N4620" s="14">
        <v>44470</v>
      </c>
      <c r="O4620">
        <v>49726.41</v>
      </c>
      <c r="X4620" t="s">
        <v>140</v>
      </c>
      <c r="Y4620">
        <v>10</v>
      </c>
      <c r="Z4620">
        <v>10</v>
      </c>
      <c r="AA4620">
        <v>2021</v>
      </c>
      <c r="AB4620">
        <v>0</v>
      </c>
      <c r="AC4620" t="s">
        <v>8</v>
      </c>
      <c r="AD4620" t="s">
        <v>8</v>
      </c>
      <c r="AE4620">
        <v>2021</v>
      </c>
      <c r="AF4620">
        <v>2021</v>
      </c>
      <c r="AU4620"/>
    </row>
    <row r="4621" spans="1:47" x14ac:dyDescent="0.35">
      <c r="A4621" t="s">
        <v>148</v>
      </c>
      <c r="C4621" t="s">
        <v>149</v>
      </c>
      <c r="D4621" t="s">
        <v>150</v>
      </c>
      <c r="E4621" t="s">
        <v>121</v>
      </c>
      <c r="L4621" t="s">
        <v>129</v>
      </c>
      <c r="M4621" s="14">
        <v>44470</v>
      </c>
      <c r="N4621" s="14">
        <v>44470</v>
      </c>
      <c r="O4621">
        <v>63074.85</v>
      </c>
      <c r="X4621" t="s">
        <v>152</v>
      </c>
      <c r="Y4621">
        <v>10</v>
      </c>
      <c r="Z4621">
        <v>10</v>
      </c>
      <c r="AA4621">
        <v>2021</v>
      </c>
      <c r="AB4621">
        <v>0</v>
      </c>
      <c r="AC4621" t="s">
        <v>8</v>
      </c>
      <c r="AD4621" t="s">
        <v>8</v>
      </c>
      <c r="AE4621">
        <v>2021</v>
      </c>
      <c r="AF4621">
        <v>2021</v>
      </c>
      <c r="AU4621"/>
    </row>
    <row r="4622" spans="1:47" x14ac:dyDescent="0.35">
      <c r="A4622" t="s">
        <v>125</v>
      </c>
      <c r="C4622" t="s">
        <v>149</v>
      </c>
      <c r="D4622" t="s">
        <v>150</v>
      </c>
      <c r="E4622" t="s">
        <v>121</v>
      </c>
      <c r="L4622" t="s">
        <v>129</v>
      </c>
      <c r="M4622" s="14">
        <v>44470</v>
      </c>
      <c r="N4622" s="14">
        <v>44470</v>
      </c>
      <c r="O4622">
        <v>4032971.12</v>
      </c>
      <c r="X4622" t="s">
        <v>124</v>
      </c>
      <c r="Y4622">
        <v>10</v>
      </c>
      <c r="Z4622">
        <v>10</v>
      </c>
      <c r="AA4622">
        <v>2021</v>
      </c>
      <c r="AB4622">
        <v>0</v>
      </c>
      <c r="AC4622" t="s">
        <v>8</v>
      </c>
      <c r="AD4622" t="s">
        <v>8</v>
      </c>
      <c r="AE4622">
        <v>2021</v>
      </c>
      <c r="AF4622">
        <v>2021</v>
      </c>
      <c r="AU4622"/>
    </row>
    <row r="4623" spans="1:47" x14ac:dyDescent="0.35">
      <c r="A4623" t="s">
        <v>130</v>
      </c>
      <c r="B4623" t="s">
        <v>119</v>
      </c>
      <c r="C4623" t="s">
        <v>149</v>
      </c>
      <c r="D4623" t="s">
        <v>150</v>
      </c>
      <c r="E4623" t="s">
        <v>121</v>
      </c>
      <c r="L4623" t="s">
        <v>129</v>
      </c>
      <c r="M4623" s="14">
        <v>44470</v>
      </c>
      <c r="N4623" s="14">
        <v>44470</v>
      </c>
      <c r="O4623">
        <v>2738095.24</v>
      </c>
      <c r="X4623" t="s">
        <v>119</v>
      </c>
      <c r="Y4623">
        <v>10</v>
      </c>
      <c r="Z4623">
        <v>10</v>
      </c>
      <c r="AA4623">
        <v>2021</v>
      </c>
      <c r="AB4623">
        <v>0</v>
      </c>
      <c r="AC4623" t="s">
        <v>8</v>
      </c>
      <c r="AD4623" t="s">
        <v>8</v>
      </c>
      <c r="AE4623">
        <v>2021</v>
      </c>
      <c r="AF4623">
        <v>2021</v>
      </c>
      <c r="AU4623"/>
    </row>
    <row r="4624" spans="1:47" x14ac:dyDescent="0.35">
      <c r="A4624" t="s">
        <v>148</v>
      </c>
      <c r="C4624" t="s">
        <v>149</v>
      </c>
      <c r="D4624" t="s">
        <v>150</v>
      </c>
      <c r="E4624" t="s">
        <v>121</v>
      </c>
      <c r="L4624" t="s">
        <v>129</v>
      </c>
      <c r="M4624" s="14">
        <v>44470</v>
      </c>
      <c r="N4624" s="14">
        <v>44470</v>
      </c>
      <c r="O4624">
        <v>249523.81</v>
      </c>
      <c r="X4624" t="s">
        <v>152</v>
      </c>
      <c r="Y4624">
        <v>10</v>
      </c>
      <c r="Z4624">
        <v>10</v>
      </c>
      <c r="AA4624">
        <v>2021</v>
      </c>
      <c r="AB4624">
        <v>0</v>
      </c>
      <c r="AC4624" t="s">
        <v>8</v>
      </c>
      <c r="AD4624" t="s">
        <v>8</v>
      </c>
      <c r="AE4624">
        <v>2021</v>
      </c>
      <c r="AF4624">
        <v>2021</v>
      </c>
      <c r="AU4624"/>
    </row>
    <row r="4625" spans="1:47" x14ac:dyDescent="0.35">
      <c r="A4625" t="s">
        <v>125</v>
      </c>
      <c r="B4625" t="s">
        <v>135</v>
      </c>
      <c r="C4625" t="s">
        <v>149</v>
      </c>
      <c r="D4625" t="s">
        <v>150</v>
      </c>
      <c r="E4625" t="s">
        <v>121</v>
      </c>
      <c r="L4625" t="s">
        <v>129</v>
      </c>
      <c r="M4625" s="14">
        <v>44470</v>
      </c>
      <c r="N4625" s="14">
        <v>44470</v>
      </c>
      <c r="O4625">
        <v>178571.43</v>
      </c>
      <c r="X4625" t="s">
        <v>135</v>
      </c>
      <c r="Y4625">
        <v>10</v>
      </c>
      <c r="Z4625">
        <v>10</v>
      </c>
      <c r="AA4625">
        <v>2021</v>
      </c>
      <c r="AB4625">
        <v>0</v>
      </c>
      <c r="AC4625" t="s">
        <v>8</v>
      </c>
      <c r="AD4625" t="s">
        <v>8</v>
      </c>
      <c r="AE4625">
        <v>2021</v>
      </c>
      <c r="AF4625">
        <v>2021</v>
      </c>
      <c r="AU4625"/>
    </row>
    <row r="4626" spans="1:47" x14ac:dyDescent="0.35">
      <c r="A4626" t="s">
        <v>148</v>
      </c>
      <c r="C4626" t="s">
        <v>149</v>
      </c>
      <c r="D4626" t="s">
        <v>150</v>
      </c>
      <c r="E4626" t="s">
        <v>121</v>
      </c>
      <c r="L4626" t="s">
        <v>129</v>
      </c>
      <c r="M4626" s="14">
        <v>44470</v>
      </c>
      <c r="N4626" s="14">
        <v>44470</v>
      </c>
      <c r="O4626">
        <v>52142.86</v>
      </c>
      <c r="X4626" t="s">
        <v>152</v>
      </c>
      <c r="Y4626">
        <v>10</v>
      </c>
      <c r="Z4626">
        <v>10</v>
      </c>
      <c r="AA4626">
        <v>2021</v>
      </c>
      <c r="AB4626">
        <v>0</v>
      </c>
      <c r="AC4626" t="s">
        <v>8</v>
      </c>
      <c r="AD4626" t="s">
        <v>8</v>
      </c>
      <c r="AE4626">
        <v>2021</v>
      </c>
      <c r="AF4626">
        <v>2021</v>
      </c>
      <c r="AU4626"/>
    </row>
    <row r="4627" spans="1:47" x14ac:dyDescent="0.35">
      <c r="A4627" t="s">
        <v>148</v>
      </c>
      <c r="B4627" t="s">
        <v>157</v>
      </c>
      <c r="C4627" t="s">
        <v>149</v>
      </c>
      <c r="D4627" t="s">
        <v>150</v>
      </c>
      <c r="E4627" t="s">
        <v>121</v>
      </c>
      <c r="L4627" t="s">
        <v>129</v>
      </c>
      <c r="M4627" s="14">
        <v>44470</v>
      </c>
      <c r="N4627" s="14">
        <v>44470</v>
      </c>
      <c r="O4627">
        <v>162857.14000000001</v>
      </c>
      <c r="X4627" t="s">
        <v>157</v>
      </c>
      <c r="Y4627">
        <v>10</v>
      </c>
      <c r="Z4627">
        <v>10</v>
      </c>
      <c r="AA4627">
        <v>2021</v>
      </c>
      <c r="AB4627">
        <v>0</v>
      </c>
      <c r="AC4627" t="s">
        <v>8</v>
      </c>
      <c r="AD4627" t="s">
        <v>8</v>
      </c>
      <c r="AE4627">
        <v>2021</v>
      </c>
      <c r="AF4627">
        <v>2021</v>
      </c>
      <c r="AU4627"/>
    </row>
    <row r="4628" spans="1:47" x14ac:dyDescent="0.35">
      <c r="A4628" t="s">
        <v>148</v>
      </c>
      <c r="C4628" t="s">
        <v>149</v>
      </c>
      <c r="D4628" t="s">
        <v>150</v>
      </c>
      <c r="E4628" t="s">
        <v>121</v>
      </c>
      <c r="L4628" t="s">
        <v>129</v>
      </c>
      <c r="M4628" s="14">
        <v>44470</v>
      </c>
      <c r="N4628" s="14">
        <v>44470</v>
      </c>
      <c r="O4628">
        <v>238095.24</v>
      </c>
      <c r="X4628" t="s">
        <v>152</v>
      </c>
      <c r="Y4628">
        <v>10</v>
      </c>
      <c r="Z4628">
        <v>10</v>
      </c>
      <c r="AA4628">
        <v>2021</v>
      </c>
      <c r="AB4628">
        <v>0</v>
      </c>
      <c r="AC4628" t="s">
        <v>8</v>
      </c>
      <c r="AD4628" t="s">
        <v>8</v>
      </c>
      <c r="AE4628">
        <v>2021</v>
      </c>
      <c r="AF4628">
        <v>2021</v>
      </c>
      <c r="AU4628"/>
    </row>
    <row r="4629" spans="1:47" x14ac:dyDescent="0.35">
      <c r="A4629" t="s">
        <v>148</v>
      </c>
      <c r="C4629" t="s">
        <v>149</v>
      </c>
      <c r="D4629" t="s">
        <v>150</v>
      </c>
      <c r="E4629" t="s">
        <v>121</v>
      </c>
      <c r="L4629" t="s">
        <v>129</v>
      </c>
      <c r="M4629" s="14">
        <v>44470</v>
      </c>
      <c r="N4629" s="14">
        <v>44470</v>
      </c>
      <c r="O4629">
        <v>190476.19</v>
      </c>
      <c r="X4629" t="s">
        <v>152</v>
      </c>
      <c r="Y4629">
        <v>10</v>
      </c>
      <c r="Z4629">
        <v>10</v>
      </c>
      <c r="AA4629">
        <v>2021</v>
      </c>
      <c r="AB4629">
        <v>0</v>
      </c>
      <c r="AC4629" t="s">
        <v>8</v>
      </c>
      <c r="AD4629" t="s">
        <v>8</v>
      </c>
      <c r="AE4629">
        <v>2021</v>
      </c>
      <c r="AF4629">
        <v>2021</v>
      </c>
      <c r="AU4629"/>
    </row>
    <row r="4630" spans="1:47" x14ac:dyDescent="0.35">
      <c r="A4630" t="s">
        <v>148</v>
      </c>
      <c r="C4630" t="s">
        <v>149</v>
      </c>
      <c r="D4630" t="s">
        <v>150</v>
      </c>
      <c r="E4630" t="s">
        <v>121</v>
      </c>
      <c r="L4630" t="s">
        <v>129</v>
      </c>
      <c r="M4630" s="14">
        <v>44470</v>
      </c>
      <c r="N4630" s="14">
        <v>44470</v>
      </c>
      <c r="O4630">
        <v>5315000</v>
      </c>
      <c r="X4630" t="s">
        <v>152</v>
      </c>
      <c r="Y4630">
        <v>10</v>
      </c>
      <c r="Z4630">
        <v>10</v>
      </c>
      <c r="AA4630">
        <v>2021</v>
      </c>
      <c r="AB4630">
        <v>0</v>
      </c>
      <c r="AC4630" t="s">
        <v>8</v>
      </c>
      <c r="AD4630" t="s">
        <v>8</v>
      </c>
      <c r="AE4630">
        <v>2021</v>
      </c>
      <c r="AF4630">
        <v>2021</v>
      </c>
      <c r="AU4630"/>
    </row>
    <row r="4631" spans="1:47" x14ac:dyDescent="0.35">
      <c r="A4631" t="s">
        <v>155</v>
      </c>
      <c r="C4631" t="s">
        <v>149</v>
      </c>
      <c r="D4631" t="s">
        <v>150</v>
      </c>
      <c r="E4631" t="s">
        <v>121</v>
      </c>
      <c r="L4631" t="s">
        <v>129</v>
      </c>
      <c r="M4631" s="14">
        <v>44470</v>
      </c>
      <c r="N4631" s="14">
        <v>44470</v>
      </c>
      <c r="O4631">
        <v>11690476.189999999</v>
      </c>
      <c r="X4631" t="s">
        <v>156</v>
      </c>
      <c r="Y4631">
        <v>10</v>
      </c>
      <c r="Z4631">
        <v>10</v>
      </c>
      <c r="AA4631">
        <v>2021</v>
      </c>
      <c r="AB4631">
        <v>0</v>
      </c>
      <c r="AC4631" t="s">
        <v>8</v>
      </c>
      <c r="AD4631" t="s">
        <v>8</v>
      </c>
      <c r="AE4631">
        <v>2021</v>
      </c>
      <c r="AF4631">
        <v>2021</v>
      </c>
      <c r="AU4631"/>
    </row>
    <row r="4632" spans="1:47" x14ac:dyDescent="0.35">
      <c r="A4632" t="s">
        <v>174</v>
      </c>
      <c r="C4632" t="s">
        <v>149</v>
      </c>
      <c r="D4632" t="s">
        <v>150</v>
      </c>
      <c r="E4632" t="s">
        <v>121</v>
      </c>
      <c r="L4632" t="s">
        <v>129</v>
      </c>
      <c r="M4632" s="14">
        <v>44470</v>
      </c>
      <c r="N4632" s="14">
        <v>44470</v>
      </c>
      <c r="O4632">
        <v>5714285.71</v>
      </c>
      <c r="X4632" t="s">
        <v>157</v>
      </c>
      <c r="Y4632">
        <v>10</v>
      </c>
      <c r="Z4632">
        <v>10</v>
      </c>
      <c r="AA4632">
        <v>2021</v>
      </c>
      <c r="AB4632">
        <v>0</v>
      </c>
      <c r="AC4632" t="s">
        <v>8</v>
      </c>
      <c r="AD4632" t="s">
        <v>8</v>
      </c>
      <c r="AE4632">
        <v>2021</v>
      </c>
      <c r="AF4632">
        <v>2021</v>
      </c>
      <c r="AU4632"/>
    </row>
    <row r="4633" spans="1:47" x14ac:dyDescent="0.35">
      <c r="A4633" t="s">
        <v>155</v>
      </c>
      <c r="C4633" t="s">
        <v>149</v>
      </c>
      <c r="D4633" t="s">
        <v>150</v>
      </c>
      <c r="E4633" t="s">
        <v>121</v>
      </c>
      <c r="L4633" t="s">
        <v>129</v>
      </c>
      <c r="M4633" s="14">
        <v>44470</v>
      </c>
      <c r="N4633" s="14">
        <v>44470</v>
      </c>
      <c r="O4633">
        <v>797380.95</v>
      </c>
      <c r="X4633" t="s">
        <v>156</v>
      </c>
      <c r="Y4633">
        <v>10</v>
      </c>
      <c r="Z4633">
        <v>10</v>
      </c>
      <c r="AA4633">
        <v>2021</v>
      </c>
      <c r="AB4633">
        <v>0</v>
      </c>
      <c r="AC4633" t="s">
        <v>8</v>
      </c>
      <c r="AD4633" t="s">
        <v>8</v>
      </c>
      <c r="AE4633">
        <v>2021</v>
      </c>
      <c r="AF4633">
        <v>2021</v>
      </c>
      <c r="AU4633"/>
    </row>
    <row r="4634" spans="1:47" x14ac:dyDescent="0.35">
      <c r="A4634" t="s">
        <v>143</v>
      </c>
      <c r="C4634" t="s">
        <v>180</v>
      </c>
      <c r="D4634" t="s">
        <v>150</v>
      </c>
      <c r="E4634" t="s">
        <v>121</v>
      </c>
      <c r="L4634" t="s">
        <v>122</v>
      </c>
      <c r="M4634" s="14">
        <v>44470</v>
      </c>
      <c r="N4634" s="14">
        <v>44470</v>
      </c>
      <c r="O4634">
        <v>764.6</v>
      </c>
      <c r="P4634">
        <v>9649.77</v>
      </c>
      <c r="X4634" t="s">
        <v>144</v>
      </c>
      <c r="Y4634">
        <v>10</v>
      </c>
      <c r="Z4634">
        <v>10</v>
      </c>
      <c r="AA4634">
        <v>2021</v>
      </c>
      <c r="AB4634">
        <v>0</v>
      </c>
      <c r="AC4634" t="s">
        <v>8</v>
      </c>
      <c r="AD4634" t="s">
        <v>8</v>
      </c>
      <c r="AE4634">
        <v>2021</v>
      </c>
      <c r="AF4634">
        <v>2021</v>
      </c>
      <c r="AU4634"/>
    </row>
    <row r="4635" spans="1:47" x14ac:dyDescent="0.35">
      <c r="A4635" t="s">
        <v>146</v>
      </c>
      <c r="C4635" t="s">
        <v>180</v>
      </c>
      <c r="D4635" t="s">
        <v>150</v>
      </c>
      <c r="E4635" t="s">
        <v>121</v>
      </c>
      <c r="L4635" t="s">
        <v>122</v>
      </c>
      <c r="M4635" s="14">
        <v>44470</v>
      </c>
      <c r="N4635" s="14">
        <v>44470</v>
      </c>
      <c r="P4635">
        <v>32288.54</v>
      </c>
      <c r="X4635" t="s">
        <v>147</v>
      </c>
      <c r="Y4635">
        <v>10</v>
      </c>
      <c r="Z4635">
        <v>10</v>
      </c>
      <c r="AA4635">
        <v>2021</v>
      </c>
      <c r="AB4635">
        <v>0</v>
      </c>
      <c r="AC4635" t="s">
        <v>8</v>
      </c>
      <c r="AD4635" t="s">
        <v>8</v>
      </c>
      <c r="AE4635">
        <v>2021</v>
      </c>
      <c r="AF4635">
        <v>2021</v>
      </c>
      <c r="AU4635"/>
    </row>
    <row r="4636" spans="1:47" x14ac:dyDescent="0.35">
      <c r="A4636" t="s">
        <v>131</v>
      </c>
      <c r="C4636" t="s">
        <v>149</v>
      </c>
      <c r="D4636" t="s">
        <v>150</v>
      </c>
      <c r="E4636" t="s">
        <v>121</v>
      </c>
      <c r="L4636" t="s">
        <v>129</v>
      </c>
      <c r="M4636" s="14">
        <v>44470</v>
      </c>
      <c r="N4636" s="14">
        <v>44470</v>
      </c>
      <c r="O4636">
        <v>412180.95</v>
      </c>
      <c r="X4636" t="s">
        <v>132</v>
      </c>
      <c r="Y4636">
        <v>10</v>
      </c>
      <c r="Z4636">
        <v>10</v>
      </c>
      <c r="AA4636">
        <v>2021</v>
      </c>
      <c r="AB4636">
        <v>0</v>
      </c>
      <c r="AC4636" t="s">
        <v>8</v>
      </c>
      <c r="AD4636" t="s">
        <v>8</v>
      </c>
      <c r="AE4636">
        <v>2021</v>
      </c>
      <c r="AF4636">
        <v>2021</v>
      </c>
      <c r="AU4636"/>
    </row>
    <row r="4637" spans="1:47" x14ac:dyDescent="0.35">
      <c r="A4637" t="s">
        <v>145</v>
      </c>
      <c r="C4637" t="s">
        <v>180</v>
      </c>
      <c r="D4637" t="s">
        <v>150</v>
      </c>
      <c r="E4637" t="s">
        <v>121</v>
      </c>
      <c r="L4637" t="s">
        <v>122</v>
      </c>
      <c r="M4637" s="14">
        <v>44470</v>
      </c>
      <c r="N4637" s="14">
        <v>44470</v>
      </c>
      <c r="P4637">
        <v>15389.44</v>
      </c>
      <c r="X4637" t="s">
        <v>144</v>
      </c>
      <c r="Y4637">
        <v>10</v>
      </c>
      <c r="Z4637">
        <v>10</v>
      </c>
      <c r="AA4637">
        <v>2021</v>
      </c>
      <c r="AB4637">
        <v>0</v>
      </c>
      <c r="AC4637" t="s">
        <v>8</v>
      </c>
      <c r="AD4637" t="s">
        <v>8</v>
      </c>
      <c r="AE4637">
        <v>2021</v>
      </c>
      <c r="AF4637">
        <v>2021</v>
      </c>
      <c r="AU4637"/>
    </row>
    <row r="4638" spans="1:47" x14ac:dyDescent="0.35">
      <c r="A4638" t="s">
        <v>143</v>
      </c>
      <c r="C4638" t="s">
        <v>180</v>
      </c>
      <c r="D4638" t="s">
        <v>150</v>
      </c>
      <c r="E4638" t="s">
        <v>121</v>
      </c>
      <c r="L4638" t="s">
        <v>122</v>
      </c>
      <c r="M4638" s="14">
        <v>44470</v>
      </c>
      <c r="N4638" s="14">
        <v>44470</v>
      </c>
      <c r="O4638">
        <v>5960.47</v>
      </c>
      <c r="P4638">
        <v>61823.75</v>
      </c>
      <c r="X4638" t="s">
        <v>144</v>
      </c>
      <c r="Y4638">
        <v>10</v>
      </c>
      <c r="Z4638">
        <v>10</v>
      </c>
      <c r="AA4638">
        <v>2021</v>
      </c>
      <c r="AB4638">
        <v>0</v>
      </c>
      <c r="AC4638" t="s">
        <v>8</v>
      </c>
      <c r="AD4638" t="s">
        <v>8</v>
      </c>
      <c r="AE4638">
        <v>2021</v>
      </c>
      <c r="AF4638">
        <v>2021</v>
      </c>
      <c r="AU4638"/>
    </row>
    <row r="4639" spans="1:47" x14ac:dyDescent="0.35">
      <c r="A4639" t="s">
        <v>136</v>
      </c>
      <c r="C4639" t="s">
        <v>180</v>
      </c>
      <c r="D4639" t="s">
        <v>150</v>
      </c>
      <c r="E4639" t="s">
        <v>121</v>
      </c>
      <c r="L4639" t="s">
        <v>122</v>
      </c>
      <c r="M4639" s="14">
        <v>44470</v>
      </c>
      <c r="N4639" s="14">
        <v>44470</v>
      </c>
      <c r="P4639">
        <v>201853.6</v>
      </c>
      <c r="X4639" t="s">
        <v>137</v>
      </c>
      <c r="Y4639">
        <v>10</v>
      </c>
      <c r="Z4639">
        <v>10</v>
      </c>
      <c r="AA4639">
        <v>2021</v>
      </c>
      <c r="AB4639">
        <v>0</v>
      </c>
      <c r="AC4639" t="s">
        <v>8</v>
      </c>
      <c r="AD4639" t="s">
        <v>8</v>
      </c>
      <c r="AE4639">
        <v>2021</v>
      </c>
      <c r="AF4639">
        <v>2021</v>
      </c>
      <c r="AU4639"/>
    </row>
    <row r="4640" spans="1:47" x14ac:dyDescent="0.35">
      <c r="A4640" t="s">
        <v>171</v>
      </c>
      <c r="C4640" t="s">
        <v>180</v>
      </c>
      <c r="D4640" t="s">
        <v>150</v>
      </c>
      <c r="E4640" t="s">
        <v>121</v>
      </c>
      <c r="L4640" t="s">
        <v>122</v>
      </c>
      <c r="M4640" s="14">
        <v>44470</v>
      </c>
      <c r="N4640" s="14">
        <v>44470</v>
      </c>
      <c r="P4640">
        <v>1003292.61</v>
      </c>
      <c r="X4640" t="s">
        <v>137</v>
      </c>
      <c r="Y4640">
        <v>10</v>
      </c>
      <c r="Z4640">
        <v>10</v>
      </c>
      <c r="AA4640">
        <v>2021</v>
      </c>
      <c r="AB4640">
        <v>0</v>
      </c>
      <c r="AC4640" t="s">
        <v>8</v>
      </c>
      <c r="AD4640" t="s">
        <v>8</v>
      </c>
      <c r="AE4640">
        <v>2021</v>
      </c>
      <c r="AF4640">
        <v>2021</v>
      </c>
      <c r="AU4640"/>
    </row>
    <row r="4641" spans="1:47" x14ac:dyDescent="0.35">
      <c r="A4641" t="s">
        <v>131</v>
      </c>
      <c r="C4641" t="s">
        <v>180</v>
      </c>
      <c r="D4641" t="s">
        <v>150</v>
      </c>
      <c r="E4641" t="s">
        <v>121</v>
      </c>
      <c r="L4641" t="s">
        <v>122</v>
      </c>
      <c r="M4641" s="14">
        <v>44470</v>
      </c>
      <c r="N4641" s="14">
        <v>44470</v>
      </c>
      <c r="P4641">
        <v>6180641.7999999998</v>
      </c>
      <c r="X4641" t="s">
        <v>132</v>
      </c>
      <c r="Y4641">
        <v>10</v>
      </c>
      <c r="Z4641">
        <v>10</v>
      </c>
      <c r="AA4641">
        <v>2021</v>
      </c>
      <c r="AB4641">
        <v>0</v>
      </c>
      <c r="AC4641" t="s">
        <v>8</v>
      </c>
      <c r="AD4641" t="s">
        <v>8</v>
      </c>
      <c r="AE4641">
        <v>2021</v>
      </c>
      <c r="AF4641">
        <v>2021</v>
      </c>
      <c r="AU4641"/>
    </row>
    <row r="4642" spans="1:47" x14ac:dyDescent="0.35">
      <c r="A4642" t="s">
        <v>133</v>
      </c>
      <c r="C4642" t="s">
        <v>180</v>
      </c>
      <c r="D4642" t="s">
        <v>150</v>
      </c>
      <c r="E4642" t="s">
        <v>121</v>
      </c>
      <c r="L4642" t="s">
        <v>122</v>
      </c>
      <c r="M4642" s="14">
        <v>44470</v>
      </c>
      <c r="N4642" s="14">
        <v>44470</v>
      </c>
      <c r="P4642">
        <v>304370.01</v>
      </c>
      <c r="X4642" t="s">
        <v>134</v>
      </c>
      <c r="Y4642">
        <v>10</v>
      </c>
      <c r="Z4642">
        <v>10</v>
      </c>
      <c r="AA4642">
        <v>2021</v>
      </c>
      <c r="AB4642">
        <v>0</v>
      </c>
      <c r="AC4642" t="s">
        <v>8</v>
      </c>
      <c r="AD4642" t="s">
        <v>8</v>
      </c>
      <c r="AE4642">
        <v>2021</v>
      </c>
      <c r="AF4642">
        <v>2021</v>
      </c>
      <c r="AU4642"/>
    </row>
    <row r="4643" spans="1:47" x14ac:dyDescent="0.35">
      <c r="A4643" t="s">
        <v>166</v>
      </c>
      <c r="C4643" t="s">
        <v>180</v>
      </c>
      <c r="D4643" t="s">
        <v>150</v>
      </c>
      <c r="E4643" t="s">
        <v>121</v>
      </c>
      <c r="L4643" t="s">
        <v>122</v>
      </c>
      <c r="M4643" s="14">
        <v>44470</v>
      </c>
      <c r="N4643" s="14">
        <v>44470</v>
      </c>
      <c r="P4643">
        <v>249792.73</v>
      </c>
      <c r="X4643" t="s">
        <v>167</v>
      </c>
      <c r="Y4643">
        <v>10</v>
      </c>
      <c r="Z4643">
        <v>10</v>
      </c>
      <c r="AA4643">
        <v>2021</v>
      </c>
      <c r="AB4643">
        <v>0</v>
      </c>
      <c r="AC4643" t="s">
        <v>8</v>
      </c>
      <c r="AD4643" t="s">
        <v>8</v>
      </c>
      <c r="AE4643">
        <v>2021</v>
      </c>
      <c r="AF4643">
        <v>2021</v>
      </c>
      <c r="AU4643"/>
    </row>
    <row r="4644" spans="1:47" x14ac:dyDescent="0.35">
      <c r="A4644" t="s">
        <v>155</v>
      </c>
      <c r="C4644" t="s">
        <v>180</v>
      </c>
      <c r="D4644" t="s">
        <v>150</v>
      </c>
      <c r="E4644" t="s">
        <v>121</v>
      </c>
      <c r="L4644" t="s">
        <v>122</v>
      </c>
      <c r="M4644" s="14">
        <v>44470</v>
      </c>
      <c r="N4644" s="14">
        <v>44470</v>
      </c>
      <c r="P4644">
        <v>33968.660000000003</v>
      </c>
      <c r="X4644" t="s">
        <v>156</v>
      </c>
      <c r="Y4644">
        <v>10</v>
      </c>
      <c r="Z4644">
        <v>10</v>
      </c>
      <c r="AA4644">
        <v>2021</v>
      </c>
      <c r="AB4644">
        <v>0</v>
      </c>
      <c r="AC4644" t="s">
        <v>8</v>
      </c>
      <c r="AD4644" t="s">
        <v>8</v>
      </c>
      <c r="AE4644">
        <v>2021</v>
      </c>
      <c r="AF4644">
        <v>2021</v>
      </c>
      <c r="AU4644"/>
    </row>
    <row r="4645" spans="1:47" x14ac:dyDescent="0.35">
      <c r="A4645" t="s">
        <v>153</v>
      </c>
      <c r="C4645" t="s">
        <v>180</v>
      </c>
      <c r="D4645" t="s">
        <v>150</v>
      </c>
      <c r="E4645" t="s">
        <v>121</v>
      </c>
      <c r="L4645" t="s">
        <v>122</v>
      </c>
      <c r="M4645" s="14">
        <v>44470</v>
      </c>
      <c r="N4645" s="14">
        <v>44470</v>
      </c>
      <c r="P4645">
        <v>6860616</v>
      </c>
      <c r="X4645" t="s">
        <v>154</v>
      </c>
      <c r="Y4645">
        <v>10</v>
      </c>
      <c r="Z4645">
        <v>10</v>
      </c>
      <c r="AA4645">
        <v>2021</v>
      </c>
      <c r="AB4645">
        <v>0</v>
      </c>
      <c r="AC4645" t="s">
        <v>8</v>
      </c>
      <c r="AD4645" t="s">
        <v>8</v>
      </c>
      <c r="AE4645">
        <v>2021</v>
      </c>
      <c r="AF4645">
        <v>2021</v>
      </c>
      <c r="AU4645"/>
    </row>
    <row r="4646" spans="1:47" x14ac:dyDescent="0.35">
      <c r="A4646" t="s">
        <v>165</v>
      </c>
      <c r="C4646" t="s">
        <v>180</v>
      </c>
      <c r="D4646" t="s">
        <v>150</v>
      </c>
      <c r="E4646" t="s">
        <v>121</v>
      </c>
      <c r="L4646" t="s">
        <v>122</v>
      </c>
      <c r="M4646" s="14">
        <v>44470</v>
      </c>
      <c r="N4646" s="14">
        <v>44470</v>
      </c>
      <c r="P4646">
        <v>1429898.17</v>
      </c>
      <c r="X4646" t="s">
        <v>124</v>
      </c>
      <c r="Y4646">
        <v>10</v>
      </c>
      <c r="Z4646">
        <v>10</v>
      </c>
      <c r="AA4646">
        <v>2021</v>
      </c>
      <c r="AB4646">
        <v>0</v>
      </c>
      <c r="AC4646" t="s">
        <v>8</v>
      </c>
      <c r="AD4646" t="s">
        <v>8</v>
      </c>
      <c r="AE4646">
        <v>2021</v>
      </c>
      <c r="AF4646">
        <v>2021</v>
      </c>
      <c r="AU4646"/>
    </row>
    <row r="4647" spans="1:47" x14ac:dyDescent="0.35">
      <c r="A4647" t="s">
        <v>123</v>
      </c>
      <c r="C4647" t="s">
        <v>180</v>
      </c>
      <c r="D4647" t="s">
        <v>150</v>
      </c>
      <c r="E4647" t="s">
        <v>121</v>
      </c>
      <c r="L4647" t="s">
        <v>122</v>
      </c>
      <c r="M4647" s="14">
        <v>44470</v>
      </c>
      <c r="N4647" s="14">
        <v>44470</v>
      </c>
      <c r="P4647">
        <v>217826.84</v>
      </c>
      <c r="X4647" t="s">
        <v>124</v>
      </c>
      <c r="Y4647">
        <v>10</v>
      </c>
      <c r="Z4647">
        <v>10</v>
      </c>
      <c r="AA4647">
        <v>2021</v>
      </c>
      <c r="AB4647">
        <v>0</v>
      </c>
      <c r="AC4647" t="s">
        <v>8</v>
      </c>
      <c r="AD4647" t="s">
        <v>8</v>
      </c>
      <c r="AE4647">
        <v>2021</v>
      </c>
      <c r="AF4647">
        <v>2021</v>
      </c>
      <c r="AU4647"/>
    </row>
    <row r="4648" spans="1:47" x14ac:dyDescent="0.35">
      <c r="A4648" t="s">
        <v>125</v>
      </c>
      <c r="C4648" t="s">
        <v>180</v>
      </c>
      <c r="D4648" t="s">
        <v>150</v>
      </c>
      <c r="E4648" t="s">
        <v>121</v>
      </c>
      <c r="L4648" t="s">
        <v>122</v>
      </c>
      <c r="M4648" s="14">
        <v>44470</v>
      </c>
      <c r="N4648" s="14">
        <v>44470</v>
      </c>
      <c r="P4648">
        <v>141.9</v>
      </c>
      <c r="X4648" t="s">
        <v>124</v>
      </c>
      <c r="Y4648">
        <v>10</v>
      </c>
      <c r="Z4648">
        <v>10</v>
      </c>
      <c r="AA4648">
        <v>2021</v>
      </c>
      <c r="AB4648">
        <v>0</v>
      </c>
      <c r="AC4648" t="s">
        <v>8</v>
      </c>
      <c r="AD4648" t="s">
        <v>8</v>
      </c>
      <c r="AE4648">
        <v>2021</v>
      </c>
      <c r="AF4648">
        <v>2021</v>
      </c>
      <c r="AU4648"/>
    </row>
    <row r="4649" spans="1:47" x14ac:dyDescent="0.35">
      <c r="A4649" t="s">
        <v>126</v>
      </c>
      <c r="C4649" t="s">
        <v>180</v>
      </c>
      <c r="D4649" t="s">
        <v>150</v>
      </c>
      <c r="E4649" t="s">
        <v>121</v>
      </c>
      <c r="L4649" t="s">
        <v>122</v>
      </c>
      <c r="M4649" s="14">
        <v>44470</v>
      </c>
      <c r="N4649" s="14">
        <v>44470</v>
      </c>
      <c r="O4649">
        <v>25069.279999999999</v>
      </c>
      <c r="P4649">
        <v>587489.11</v>
      </c>
      <c r="X4649" t="s">
        <v>127</v>
      </c>
      <c r="Y4649">
        <v>10</v>
      </c>
      <c r="Z4649">
        <v>10</v>
      </c>
      <c r="AA4649">
        <v>2021</v>
      </c>
      <c r="AB4649">
        <v>0</v>
      </c>
      <c r="AC4649" t="s">
        <v>8</v>
      </c>
      <c r="AD4649" t="s">
        <v>8</v>
      </c>
      <c r="AE4649">
        <v>2021</v>
      </c>
      <c r="AF4649">
        <v>2021</v>
      </c>
      <c r="AU4649"/>
    </row>
    <row r="4650" spans="1:47" x14ac:dyDescent="0.35">
      <c r="A4650" t="s">
        <v>138</v>
      </c>
      <c r="C4650" t="s">
        <v>180</v>
      </c>
      <c r="D4650" t="s">
        <v>150</v>
      </c>
      <c r="E4650" t="s">
        <v>121</v>
      </c>
      <c r="L4650" t="s">
        <v>122</v>
      </c>
      <c r="M4650" s="14">
        <v>44470</v>
      </c>
      <c r="N4650" s="14">
        <v>44470</v>
      </c>
      <c r="P4650">
        <v>11129845.52</v>
      </c>
      <c r="X4650" t="s">
        <v>139</v>
      </c>
      <c r="Y4650">
        <v>10</v>
      </c>
      <c r="Z4650">
        <v>10</v>
      </c>
      <c r="AA4650">
        <v>2021</v>
      </c>
      <c r="AB4650">
        <v>0</v>
      </c>
      <c r="AC4650" t="s">
        <v>8</v>
      </c>
      <c r="AD4650" t="s">
        <v>8</v>
      </c>
      <c r="AE4650">
        <v>2021</v>
      </c>
      <c r="AF4650">
        <v>2021</v>
      </c>
      <c r="AU4650"/>
    </row>
    <row r="4651" spans="1:47" x14ac:dyDescent="0.35">
      <c r="A4651" t="s">
        <v>179</v>
      </c>
      <c r="C4651" t="s">
        <v>149</v>
      </c>
      <c r="D4651" t="s">
        <v>150</v>
      </c>
      <c r="E4651" t="s">
        <v>121</v>
      </c>
      <c r="L4651" t="s">
        <v>129</v>
      </c>
      <c r="M4651" s="14">
        <v>44470</v>
      </c>
      <c r="N4651" s="14">
        <v>44470</v>
      </c>
      <c r="O4651">
        <v>6261628.5700000003</v>
      </c>
      <c r="X4651" t="s">
        <v>140</v>
      </c>
      <c r="Y4651">
        <v>10</v>
      </c>
      <c r="Z4651">
        <v>10</v>
      </c>
      <c r="AA4651">
        <v>2021</v>
      </c>
      <c r="AB4651">
        <v>0</v>
      </c>
      <c r="AC4651" t="s">
        <v>8</v>
      </c>
      <c r="AD4651" t="s">
        <v>8</v>
      </c>
      <c r="AE4651">
        <v>2021</v>
      </c>
      <c r="AF4651">
        <v>2021</v>
      </c>
      <c r="AU4651"/>
    </row>
    <row r="4652" spans="1:47" x14ac:dyDescent="0.35">
      <c r="A4652" t="s">
        <v>143</v>
      </c>
      <c r="B4652" t="s">
        <v>140</v>
      </c>
      <c r="C4652" t="s">
        <v>149</v>
      </c>
      <c r="D4652" t="s">
        <v>150</v>
      </c>
      <c r="E4652" t="s">
        <v>121</v>
      </c>
      <c r="L4652" t="s">
        <v>129</v>
      </c>
      <c r="M4652" s="14">
        <v>44470</v>
      </c>
      <c r="N4652" s="14">
        <v>44470</v>
      </c>
      <c r="O4652">
        <v>3886757.17</v>
      </c>
      <c r="X4652" t="s">
        <v>140</v>
      </c>
      <c r="Y4652">
        <v>10</v>
      </c>
      <c r="Z4652">
        <v>10</v>
      </c>
      <c r="AA4652">
        <v>2021</v>
      </c>
      <c r="AB4652">
        <v>0</v>
      </c>
      <c r="AC4652" t="s">
        <v>8</v>
      </c>
      <c r="AD4652" t="s">
        <v>8</v>
      </c>
      <c r="AE4652">
        <v>2021</v>
      </c>
      <c r="AF4652">
        <v>2021</v>
      </c>
      <c r="AU4652"/>
    </row>
    <row r="4653" spans="1:47" x14ac:dyDescent="0.35">
      <c r="A4653" t="s">
        <v>145</v>
      </c>
      <c r="C4653" t="s">
        <v>149</v>
      </c>
      <c r="D4653" t="s">
        <v>150</v>
      </c>
      <c r="E4653" t="s">
        <v>121</v>
      </c>
      <c r="L4653" t="s">
        <v>129</v>
      </c>
      <c r="M4653" s="14">
        <v>44470</v>
      </c>
      <c r="N4653" s="14">
        <v>44470</v>
      </c>
      <c r="O4653">
        <v>2928571.43</v>
      </c>
      <c r="X4653" t="s">
        <v>144</v>
      </c>
      <c r="Y4653">
        <v>10</v>
      </c>
      <c r="Z4653">
        <v>10</v>
      </c>
      <c r="AA4653">
        <v>2021</v>
      </c>
      <c r="AB4653">
        <v>0</v>
      </c>
      <c r="AC4653" t="s">
        <v>8</v>
      </c>
      <c r="AD4653" t="s">
        <v>8</v>
      </c>
      <c r="AE4653">
        <v>2021</v>
      </c>
      <c r="AF4653">
        <v>2021</v>
      </c>
      <c r="AU4653"/>
    </row>
    <row r="4654" spans="1:47" x14ac:dyDescent="0.35">
      <c r="A4654" t="s">
        <v>175</v>
      </c>
      <c r="C4654" t="s">
        <v>149</v>
      </c>
      <c r="D4654" t="s">
        <v>150</v>
      </c>
      <c r="E4654" t="s">
        <v>121</v>
      </c>
      <c r="L4654" t="s">
        <v>129</v>
      </c>
      <c r="M4654" s="14">
        <v>44470</v>
      </c>
      <c r="N4654" s="14">
        <v>44470</v>
      </c>
      <c r="O4654">
        <v>6690476.1900000004</v>
      </c>
      <c r="X4654" t="s">
        <v>119</v>
      </c>
      <c r="Y4654">
        <v>10</v>
      </c>
      <c r="Z4654">
        <v>10</v>
      </c>
      <c r="AA4654">
        <v>2021</v>
      </c>
      <c r="AB4654">
        <v>0</v>
      </c>
      <c r="AC4654" t="s">
        <v>8</v>
      </c>
      <c r="AD4654" t="s">
        <v>8</v>
      </c>
      <c r="AE4654">
        <v>2021</v>
      </c>
      <c r="AF4654">
        <v>2021</v>
      </c>
      <c r="AU4654"/>
    </row>
    <row r="4655" spans="1:47" x14ac:dyDescent="0.35">
      <c r="A4655" t="s">
        <v>130</v>
      </c>
      <c r="C4655" t="s">
        <v>149</v>
      </c>
      <c r="D4655" t="s">
        <v>159</v>
      </c>
      <c r="E4655" t="s">
        <v>121</v>
      </c>
      <c r="L4655" t="s">
        <v>129</v>
      </c>
      <c r="M4655" s="14">
        <v>44470</v>
      </c>
      <c r="N4655" s="14">
        <v>44470</v>
      </c>
      <c r="O4655">
        <v>607619.05000000005</v>
      </c>
      <c r="X4655" t="s">
        <v>119</v>
      </c>
      <c r="Y4655">
        <v>10</v>
      </c>
      <c r="Z4655">
        <v>10</v>
      </c>
      <c r="AA4655">
        <v>2021</v>
      </c>
      <c r="AB4655">
        <v>0</v>
      </c>
      <c r="AC4655" t="s">
        <v>8</v>
      </c>
      <c r="AD4655" t="s">
        <v>8</v>
      </c>
      <c r="AE4655">
        <v>2021</v>
      </c>
      <c r="AF4655">
        <v>2021</v>
      </c>
      <c r="AU4655"/>
    </row>
    <row r="4656" spans="1:47" x14ac:dyDescent="0.35">
      <c r="A4656" t="s">
        <v>148</v>
      </c>
      <c r="C4656" t="s">
        <v>149</v>
      </c>
      <c r="D4656" t="s">
        <v>150</v>
      </c>
      <c r="E4656" t="s">
        <v>121</v>
      </c>
      <c r="L4656" t="s">
        <v>129</v>
      </c>
      <c r="M4656" s="14">
        <v>44470</v>
      </c>
      <c r="N4656" s="14">
        <v>44470</v>
      </c>
      <c r="O4656">
        <v>27142.86</v>
      </c>
      <c r="X4656" t="s">
        <v>152</v>
      </c>
      <c r="Y4656">
        <v>10</v>
      </c>
      <c r="Z4656">
        <v>10</v>
      </c>
      <c r="AA4656">
        <v>2021</v>
      </c>
      <c r="AB4656">
        <v>0</v>
      </c>
      <c r="AC4656" t="s">
        <v>8</v>
      </c>
      <c r="AD4656" t="s">
        <v>8</v>
      </c>
      <c r="AE4656">
        <v>2021</v>
      </c>
      <c r="AF4656">
        <v>2021</v>
      </c>
      <c r="AU4656"/>
    </row>
    <row r="4657" spans="1:47" x14ac:dyDescent="0.35">
      <c r="A4657" t="s">
        <v>208</v>
      </c>
      <c r="C4657" t="s">
        <v>149</v>
      </c>
      <c r="D4657" t="s">
        <v>150</v>
      </c>
      <c r="E4657" t="s">
        <v>121</v>
      </c>
      <c r="L4657" t="s">
        <v>129</v>
      </c>
      <c r="M4657" s="14">
        <v>44470</v>
      </c>
      <c r="N4657" s="14">
        <v>44470</v>
      </c>
      <c r="O4657">
        <v>6253095.2400000002</v>
      </c>
      <c r="X4657" t="s">
        <v>157</v>
      </c>
      <c r="Y4657">
        <v>10</v>
      </c>
      <c r="Z4657">
        <v>10</v>
      </c>
      <c r="AA4657">
        <v>2021</v>
      </c>
      <c r="AB4657">
        <v>0</v>
      </c>
      <c r="AC4657" t="s">
        <v>8</v>
      </c>
      <c r="AD4657" t="s">
        <v>8</v>
      </c>
      <c r="AE4657">
        <v>2021</v>
      </c>
      <c r="AF4657">
        <v>2021</v>
      </c>
      <c r="AU4657"/>
    </row>
    <row r="4658" spans="1:47" x14ac:dyDescent="0.35">
      <c r="A4658" t="s">
        <v>141</v>
      </c>
      <c r="C4658" t="s">
        <v>180</v>
      </c>
      <c r="D4658" t="s">
        <v>150</v>
      </c>
      <c r="E4658" t="s">
        <v>121</v>
      </c>
      <c r="L4658" t="s">
        <v>122</v>
      </c>
      <c r="M4658" s="14">
        <v>44470</v>
      </c>
      <c r="N4658" s="14">
        <v>44470</v>
      </c>
      <c r="O4658">
        <v>1605.04</v>
      </c>
      <c r="P4658">
        <v>396802.13</v>
      </c>
      <c r="X4658" t="s">
        <v>142</v>
      </c>
      <c r="Y4658">
        <v>10</v>
      </c>
      <c r="Z4658">
        <v>10</v>
      </c>
      <c r="AA4658">
        <v>2021</v>
      </c>
      <c r="AB4658">
        <v>0</v>
      </c>
      <c r="AC4658" t="s">
        <v>8</v>
      </c>
      <c r="AD4658" t="s">
        <v>8</v>
      </c>
      <c r="AE4658">
        <v>2021</v>
      </c>
      <c r="AF4658">
        <v>2021</v>
      </c>
      <c r="AU4658"/>
    </row>
    <row r="4659" spans="1:47" x14ac:dyDescent="0.35">
      <c r="A4659" t="s">
        <v>160</v>
      </c>
      <c r="B4659" t="s">
        <v>25</v>
      </c>
      <c r="C4659" t="s">
        <v>149</v>
      </c>
      <c r="D4659" t="s">
        <v>159</v>
      </c>
      <c r="E4659" t="s">
        <v>162</v>
      </c>
      <c r="G4659" t="s">
        <v>1</v>
      </c>
      <c r="K4659" t="s">
        <v>185</v>
      </c>
      <c r="L4659" t="s">
        <v>122</v>
      </c>
      <c r="M4659" s="14">
        <v>44473</v>
      </c>
      <c r="N4659" s="14">
        <v>44473</v>
      </c>
      <c r="O4659">
        <v>8000</v>
      </c>
      <c r="P4659">
        <v>195.3</v>
      </c>
      <c r="R4659">
        <v>2110672000</v>
      </c>
      <c r="S4659">
        <v>161600000</v>
      </c>
      <c r="V4659" t="s">
        <v>160</v>
      </c>
      <c r="W4659" t="s">
        <v>198</v>
      </c>
      <c r="X4659" t="s">
        <v>161</v>
      </c>
      <c r="Y4659">
        <v>10</v>
      </c>
      <c r="Z4659">
        <v>10</v>
      </c>
      <c r="AA4659">
        <v>2021</v>
      </c>
      <c r="AB4659">
        <v>195.3</v>
      </c>
      <c r="AC4659" t="s">
        <v>19</v>
      </c>
      <c r="AD4659" t="s">
        <v>72</v>
      </c>
      <c r="AE4659">
        <v>2021</v>
      </c>
      <c r="AF4659">
        <v>2021</v>
      </c>
      <c r="AU4659"/>
    </row>
    <row r="4660" spans="1:47" x14ac:dyDescent="0.35">
      <c r="A4660" t="s">
        <v>160</v>
      </c>
      <c r="B4660" t="s">
        <v>25</v>
      </c>
      <c r="C4660" t="s">
        <v>149</v>
      </c>
      <c r="D4660" t="s">
        <v>159</v>
      </c>
      <c r="E4660" t="s">
        <v>162</v>
      </c>
      <c r="G4660" t="s">
        <v>1</v>
      </c>
      <c r="K4660" t="s">
        <v>185</v>
      </c>
      <c r="L4660" t="s">
        <v>122</v>
      </c>
      <c r="M4660" s="14">
        <v>44473</v>
      </c>
      <c r="N4660" s="14">
        <v>44473</v>
      </c>
      <c r="O4660">
        <v>20000</v>
      </c>
      <c r="P4660">
        <v>587.29</v>
      </c>
      <c r="R4660">
        <v>2110672000</v>
      </c>
      <c r="S4660">
        <v>161300000</v>
      </c>
      <c r="V4660" t="s">
        <v>160</v>
      </c>
      <c r="W4660" t="s">
        <v>192</v>
      </c>
      <c r="X4660" t="s">
        <v>161</v>
      </c>
      <c r="Y4660">
        <v>10</v>
      </c>
      <c r="Z4660">
        <v>10</v>
      </c>
      <c r="AA4660">
        <v>2021</v>
      </c>
      <c r="AB4660">
        <v>587.29</v>
      </c>
      <c r="AC4660" t="s">
        <v>19</v>
      </c>
      <c r="AD4660" t="s">
        <v>72</v>
      </c>
      <c r="AE4660">
        <v>2021</v>
      </c>
      <c r="AF4660">
        <v>2021</v>
      </c>
      <c r="AU4660"/>
    </row>
    <row r="4661" spans="1:47" x14ac:dyDescent="0.35">
      <c r="A4661" t="s">
        <v>138</v>
      </c>
      <c r="B4661" t="s">
        <v>46</v>
      </c>
      <c r="C4661" t="s">
        <v>149</v>
      </c>
      <c r="D4661" t="s">
        <v>150</v>
      </c>
      <c r="E4661" t="s">
        <v>121</v>
      </c>
      <c r="G4661" t="s">
        <v>1</v>
      </c>
      <c r="H4661" t="s">
        <v>206</v>
      </c>
      <c r="K4661" t="s">
        <v>185</v>
      </c>
      <c r="L4661" t="s">
        <v>122</v>
      </c>
      <c r="M4661" s="14">
        <v>44473</v>
      </c>
      <c r="N4661" s="14">
        <v>44473</v>
      </c>
      <c r="O4661">
        <v>0</v>
      </c>
      <c r="P4661">
        <v>-15226.19</v>
      </c>
      <c r="R4661">
        <v>2220200000</v>
      </c>
      <c r="S4661">
        <v>161001000</v>
      </c>
      <c r="V4661" t="s">
        <v>138</v>
      </c>
      <c r="W4661" t="s">
        <v>195</v>
      </c>
      <c r="X4661" t="s">
        <v>139</v>
      </c>
      <c r="Y4661">
        <v>10</v>
      </c>
      <c r="Z4661">
        <v>10</v>
      </c>
      <c r="AA4661">
        <v>2021</v>
      </c>
      <c r="AB4661">
        <v>15226.19</v>
      </c>
      <c r="AC4661" t="s">
        <v>19</v>
      </c>
      <c r="AD4661" t="s">
        <v>18</v>
      </c>
      <c r="AE4661">
        <v>2021</v>
      </c>
      <c r="AF4661">
        <v>2021</v>
      </c>
      <c r="AU4661"/>
    </row>
    <row r="4662" spans="1:47" x14ac:dyDescent="0.35">
      <c r="A4662" t="s">
        <v>193</v>
      </c>
      <c r="B4662" t="s">
        <v>29</v>
      </c>
      <c r="C4662" t="s">
        <v>149</v>
      </c>
      <c r="D4662" t="s">
        <v>159</v>
      </c>
      <c r="E4662" t="s">
        <v>162</v>
      </c>
      <c r="G4662" t="s">
        <v>1</v>
      </c>
      <c r="K4662" t="s">
        <v>185</v>
      </c>
      <c r="L4662" t="s">
        <v>122</v>
      </c>
      <c r="M4662" s="14">
        <v>44473</v>
      </c>
      <c r="N4662" s="14">
        <v>44473</v>
      </c>
      <c r="O4662">
        <v>0</v>
      </c>
      <c r="P4662">
        <v>595.24</v>
      </c>
      <c r="R4662">
        <v>2110700000</v>
      </c>
      <c r="S4662">
        <v>161800000</v>
      </c>
      <c r="V4662" t="s">
        <v>193</v>
      </c>
      <c r="W4662" t="s">
        <v>197</v>
      </c>
      <c r="X4662" t="s">
        <v>161</v>
      </c>
      <c r="Y4662">
        <v>10</v>
      </c>
      <c r="Z4662">
        <v>10</v>
      </c>
      <c r="AA4662">
        <v>2021</v>
      </c>
      <c r="AB4662">
        <v>595.24</v>
      </c>
      <c r="AC4662" t="s">
        <v>19</v>
      </c>
      <c r="AD4662" t="s">
        <v>72</v>
      </c>
      <c r="AE4662">
        <v>2021</v>
      </c>
      <c r="AF4662">
        <v>2021</v>
      </c>
      <c r="AU4662"/>
    </row>
    <row r="4663" spans="1:47" x14ac:dyDescent="0.35">
      <c r="A4663" t="s">
        <v>193</v>
      </c>
      <c r="B4663" t="s">
        <v>29</v>
      </c>
      <c r="C4663" t="s">
        <v>149</v>
      </c>
      <c r="D4663" t="s">
        <v>159</v>
      </c>
      <c r="E4663" t="s">
        <v>162</v>
      </c>
      <c r="G4663" t="s">
        <v>1</v>
      </c>
      <c r="K4663" t="s">
        <v>185</v>
      </c>
      <c r="L4663" t="s">
        <v>122</v>
      </c>
      <c r="M4663" s="14">
        <v>44473</v>
      </c>
      <c r="N4663" s="14">
        <v>44473</v>
      </c>
      <c r="O4663">
        <v>0</v>
      </c>
      <c r="P4663">
        <v>476.19</v>
      </c>
      <c r="R4663">
        <v>2110700000</v>
      </c>
      <c r="S4663">
        <v>162700000</v>
      </c>
      <c r="V4663" t="s">
        <v>193</v>
      </c>
      <c r="W4663" t="s">
        <v>200</v>
      </c>
      <c r="X4663" t="s">
        <v>161</v>
      </c>
      <c r="Y4663">
        <v>10</v>
      </c>
      <c r="Z4663">
        <v>10</v>
      </c>
      <c r="AA4663">
        <v>2021</v>
      </c>
      <c r="AB4663">
        <v>476.19</v>
      </c>
      <c r="AC4663" t="s">
        <v>19</v>
      </c>
      <c r="AD4663" t="s">
        <v>72</v>
      </c>
      <c r="AE4663">
        <v>2021</v>
      </c>
      <c r="AF4663">
        <v>2021</v>
      </c>
      <c r="AU4663"/>
    </row>
    <row r="4664" spans="1:47" x14ac:dyDescent="0.35">
      <c r="A4664" t="s">
        <v>160</v>
      </c>
      <c r="B4664" t="s">
        <v>25</v>
      </c>
      <c r="C4664" t="s">
        <v>149</v>
      </c>
      <c r="D4664" t="s">
        <v>159</v>
      </c>
      <c r="E4664" t="s">
        <v>162</v>
      </c>
      <c r="G4664" t="s">
        <v>1</v>
      </c>
      <c r="K4664" t="s">
        <v>185</v>
      </c>
      <c r="L4664" t="s">
        <v>122</v>
      </c>
      <c r="M4664" s="14">
        <v>44474</v>
      </c>
      <c r="N4664" s="14">
        <v>44474</v>
      </c>
      <c r="O4664">
        <v>5000</v>
      </c>
      <c r="P4664">
        <v>385.13</v>
      </c>
      <c r="R4664">
        <v>2110672000</v>
      </c>
      <c r="S4664">
        <v>161600000</v>
      </c>
      <c r="V4664" t="s">
        <v>160</v>
      </c>
      <c r="W4664" t="s">
        <v>198</v>
      </c>
      <c r="X4664" t="s">
        <v>161</v>
      </c>
      <c r="Y4664">
        <v>10</v>
      </c>
      <c r="Z4664">
        <v>10</v>
      </c>
      <c r="AA4664">
        <v>2021</v>
      </c>
      <c r="AB4664">
        <v>385.13</v>
      </c>
      <c r="AC4664" t="s">
        <v>19</v>
      </c>
      <c r="AD4664" t="s">
        <v>72</v>
      </c>
      <c r="AE4664">
        <v>2021</v>
      </c>
      <c r="AF4664">
        <v>2021</v>
      </c>
      <c r="AU4664"/>
    </row>
    <row r="4665" spans="1:47" x14ac:dyDescent="0.35">
      <c r="A4665" t="s">
        <v>160</v>
      </c>
      <c r="B4665" t="s">
        <v>26</v>
      </c>
      <c r="C4665" t="s">
        <v>149</v>
      </c>
      <c r="D4665" t="s">
        <v>159</v>
      </c>
      <c r="E4665" t="s">
        <v>162</v>
      </c>
      <c r="G4665" t="s">
        <v>1</v>
      </c>
      <c r="K4665" t="s">
        <v>185</v>
      </c>
      <c r="L4665" t="s">
        <v>122</v>
      </c>
      <c r="M4665" s="14">
        <v>44474</v>
      </c>
      <c r="N4665" s="14">
        <v>44474</v>
      </c>
      <c r="O4665">
        <v>16891.349999999999</v>
      </c>
      <c r="P4665">
        <v>337.73</v>
      </c>
      <c r="R4665">
        <v>2110672000</v>
      </c>
      <c r="S4665">
        <v>162000000</v>
      </c>
      <c r="V4665" t="s">
        <v>160</v>
      </c>
      <c r="W4665" t="s">
        <v>205</v>
      </c>
      <c r="X4665" t="s">
        <v>161</v>
      </c>
      <c r="Y4665">
        <v>10</v>
      </c>
      <c r="Z4665">
        <v>10</v>
      </c>
      <c r="AA4665">
        <v>2021</v>
      </c>
      <c r="AB4665">
        <v>337.73</v>
      </c>
      <c r="AC4665" t="s">
        <v>19</v>
      </c>
      <c r="AD4665" t="s">
        <v>72</v>
      </c>
      <c r="AE4665">
        <v>2021</v>
      </c>
      <c r="AF4665">
        <v>2021</v>
      </c>
      <c r="AU4665"/>
    </row>
    <row r="4666" spans="1:47" x14ac:dyDescent="0.35">
      <c r="A4666" t="s">
        <v>160</v>
      </c>
      <c r="B4666" t="s">
        <v>25</v>
      </c>
      <c r="C4666" t="s">
        <v>149</v>
      </c>
      <c r="D4666" t="s">
        <v>159</v>
      </c>
      <c r="E4666" t="s">
        <v>162</v>
      </c>
      <c r="G4666" t="s">
        <v>1</v>
      </c>
      <c r="K4666" t="s">
        <v>185</v>
      </c>
      <c r="L4666" t="s">
        <v>122</v>
      </c>
      <c r="M4666" s="14">
        <v>44474</v>
      </c>
      <c r="N4666" s="14">
        <v>44474</v>
      </c>
      <c r="O4666">
        <v>40000</v>
      </c>
      <c r="P4666">
        <v>991.18</v>
      </c>
      <c r="R4666">
        <v>2110672000</v>
      </c>
      <c r="S4666">
        <v>161300000</v>
      </c>
      <c r="V4666" t="s">
        <v>160</v>
      </c>
      <c r="W4666" t="s">
        <v>192</v>
      </c>
      <c r="X4666" t="s">
        <v>161</v>
      </c>
      <c r="Y4666">
        <v>10</v>
      </c>
      <c r="Z4666">
        <v>10</v>
      </c>
      <c r="AA4666">
        <v>2021</v>
      </c>
      <c r="AB4666">
        <v>991.18</v>
      </c>
      <c r="AC4666" t="s">
        <v>19</v>
      </c>
      <c r="AD4666" t="s">
        <v>72</v>
      </c>
      <c r="AE4666">
        <v>2021</v>
      </c>
      <c r="AF4666">
        <v>2021</v>
      </c>
      <c r="AU4666"/>
    </row>
    <row r="4667" spans="1:47" x14ac:dyDescent="0.35">
      <c r="A4667" t="s">
        <v>160</v>
      </c>
      <c r="B4667" t="s">
        <v>25</v>
      </c>
      <c r="C4667" t="s">
        <v>149</v>
      </c>
      <c r="D4667" t="s">
        <v>159</v>
      </c>
      <c r="E4667" t="s">
        <v>162</v>
      </c>
      <c r="G4667" t="s">
        <v>1</v>
      </c>
      <c r="K4667" t="s">
        <v>185</v>
      </c>
      <c r="L4667" t="s">
        <v>122</v>
      </c>
      <c r="M4667" s="14">
        <v>44474</v>
      </c>
      <c r="N4667" s="14">
        <v>44474</v>
      </c>
      <c r="O4667">
        <v>6500</v>
      </c>
      <c r="P4667">
        <v>189.76</v>
      </c>
      <c r="R4667">
        <v>2110672000</v>
      </c>
      <c r="S4667">
        <v>161300000</v>
      </c>
      <c r="V4667" t="s">
        <v>160</v>
      </c>
      <c r="W4667" t="s">
        <v>192</v>
      </c>
      <c r="X4667" t="s">
        <v>161</v>
      </c>
      <c r="Y4667">
        <v>10</v>
      </c>
      <c r="Z4667">
        <v>10</v>
      </c>
      <c r="AA4667">
        <v>2021</v>
      </c>
      <c r="AB4667">
        <v>189.76</v>
      </c>
      <c r="AC4667" t="s">
        <v>19</v>
      </c>
      <c r="AD4667" t="s">
        <v>72</v>
      </c>
      <c r="AE4667">
        <v>2021</v>
      </c>
      <c r="AF4667">
        <v>2021</v>
      </c>
      <c r="AU4667"/>
    </row>
    <row r="4668" spans="1:47" x14ac:dyDescent="0.35">
      <c r="A4668" t="s">
        <v>193</v>
      </c>
      <c r="B4668" t="s">
        <v>29</v>
      </c>
      <c r="C4668" t="s">
        <v>149</v>
      </c>
      <c r="D4668" t="s">
        <v>159</v>
      </c>
      <c r="E4668" t="s">
        <v>162</v>
      </c>
      <c r="G4668" t="s">
        <v>1</v>
      </c>
      <c r="K4668" t="s">
        <v>185</v>
      </c>
      <c r="L4668" t="s">
        <v>122</v>
      </c>
      <c r="M4668" s="14">
        <v>44474</v>
      </c>
      <c r="N4668" s="14">
        <v>44474</v>
      </c>
      <c r="O4668">
        <v>0</v>
      </c>
      <c r="P4668">
        <v>119.05</v>
      </c>
      <c r="R4668">
        <v>2110700000</v>
      </c>
      <c r="S4668">
        <v>162700000</v>
      </c>
      <c r="V4668" t="s">
        <v>193</v>
      </c>
      <c r="W4668" t="s">
        <v>200</v>
      </c>
      <c r="X4668" t="s">
        <v>161</v>
      </c>
      <c r="Y4668">
        <v>10</v>
      </c>
      <c r="Z4668">
        <v>10</v>
      </c>
      <c r="AA4668">
        <v>2021</v>
      </c>
      <c r="AB4668">
        <v>119.05</v>
      </c>
      <c r="AC4668" t="s">
        <v>19</v>
      </c>
      <c r="AD4668" t="s">
        <v>72</v>
      </c>
      <c r="AE4668">
        <v>2021</v>
      </c>
      <c r="AF4668">
        <v>2021</v>
      </c>
      <c r="AU4668"/>
    </row>
    <row r="4669" spans="1:47" x14ac:dyDescent="0.35">
      <c r="A4669" t="s">
        <v>193</v>
      </c>
      <c r="B4669" t="s">
        <v>29</v>
      </c>
      <c r="C4669" t="s">
        <v>149</v>
      </c>
      <c r="D4669" t="s">
        <v>159</v>
      </c>
      <c r="E4669" t="s">
        <v>162</v>
      </c>
      <c r="G4669" t="s">
        <v>1</v>
      </c>
      <c r="K4669" t="s">
        <v>185</v>
      </c>
      <c r="L4669" t="s">
        <v>122</v>
      </c>
      <c r="M4669" s="14">
        <v>44474</v>
      </c>
      <c r="N4669" s="14">
        <v>44474</v>
      </c>
      <c r="O4669">
        <v>0</v>
      </c>
      <c r="P4669">
        <v>142.71</v>
      </c>
      <c r="R4669">
        <v>2110700000</v>
      </c>
      <c r="S4669">
        <v>162700000</v>
      </c>
      <c r="V4669" t="s">
        <v>193</v>
      </c>
      <c r="W4669" t="s">
        <v>200</v>
      </c>
      <c r="X4669" t="s">
        <v>161</v>
      </c>
      <c r="Y4669">
        <v>10</v>
      </c>
      <c r="Z4669">
        <v>10</v>
      </c>
      <c r="AA4669">
        <v>2021</v>
      </c>
      <c r="AB4669">
        <v>142.71</v>
      </c>
      <c r="AC4669" t="s">
        <v>19</v>
      </c>
      <c r="AD4669" t="s">
        <v>72</v>
      </c>
      <c r="AE4669">
        <v>2021</v>
      </c>
      <c r="AF4669">
        <v>2021</v>
      </c>
      <c r="AU4669"/>
    </row>
    <row r="4670" spans="1:47" x14ac:dyDescent="0.35">
      <c r="A4670" t="s">
        <v>138</v>
      </c>
      <c r="B4670" t="s">
        <v>41</v>
      </c>
      <c r="C4670" t="s">
        <v>149</v>
      </c>
      <c r="D4670" t="s">
        <v>150</v>
      </c>
      <c r="E4670" t="s">
        <v>121</v>
      </c>
      <c r="G4670" t="s">
        <v>1</v>
      </c>
      <c r="H4670" t="s">
        <v>206</v>
      </c>
      <c r="K4670" t="s">
        <v>185</v>
      </c>
      <c r="L4670" t="s">
        <v>122</v>
      </c>
      <c r="M4670" s="14">
        <v>44474</v>
      </c>
      <c r="N4670" s="14">
        <v>44474</v>
      </c>
      <c r="O4670">
        <v>0</v>
      </c>
      <c r="P4670">
        <v>-425.02</v>
      </c>
      <c r="R4670">
        <v>2220200000</v>
      </c>
      <c r="S4670">
        <v>161001000</v>
      </c>
      <c r="V4670" t="s">
        <v>138</v>
      </c>
      <c r="W4670" t="s">
        <v>195</v>
      </c>
      <c r="X4670" t="s">
        <v>139</v>
      </c>
      <c r="Y4670">
        <v>10</v>
      </c>
      <c r="Z4670">
        <v>10</v>
      </c>
      <c r="AA4670">
        <v>2021</v>
      </c>
      <c r="AB4670">
        <v>425.02</v>
      </c>
      <c r="AC4670" t="s">
        <v>19</v>
      </c>
      <c r="AD4670" t="s">
        <v>18</v>
      </c>
      <c r="AE4670">
        <v>2021</v>
      </c>
      <c r="AF4670">
        <v>2021</v>
      </c>
      <c r="AU4670"/>
    </row>
    <row r="4671" spans="1:47" x14ac:dyDescent="0.35">
      <c r="A4671" t="s">
        <v>160</v>
      </c>
      <c r="B4671" t="s">
        <v>35</v>
      </c>
      <c r="C4671" t="s">
        <v>149</v>
      </c>
      <c r="D4671" t="s">
        <v>159</v>
      </c>
      <c r="E4671" t="s">
        <v>162</v>
      </c>
      <c r="G4671" t="s">
        <v>1</v>
      </c>
      <c r="K4671" t="s">
        <v>185</v>
      </c>
      <c r="L4671" t="s">
        <v>122</v>
      </c>
      <c r="M4671" s="14">
        <v>44474</v>
      </c>
      <c r="N4671" s="14">
        <v>44474</v>
      </c>
      <c r="O4671">
        <v>182678.34</v>
      </c>
      <c r="P4671">
        <v>803.96</v>
      </c>
      <c r="R4671">
        <v>2110672000</v>
      </c>
      <c r="S4671">
        <v>161020000</v>
      </c>
      <c r="V4671" t="s">
        <v>160</v>
      </c>
      <c r="W4671" t="s">
        <v>194</v>
      </c>
      <c r="X4671" t="s">
        <v>161</v>
      </c>
      <c r="Y4671">
        <v>10</v>
      </c>
      <c r="Z4671">
        <v>10</v>
      </c>
      <c r="AA4671">
        <v>2021</v>
      </c>
      <c r="AB4671">
        <v>803.96</v>
      </c>
      <c r="AC4671" t="s">
        <v>19</v>
      </c>
      <c r="AD4671" t="s">
        <v>72</v>
      </c>
      <c r="AE4671">
        <v>2021</v>
      </c>
      <c r="AF4671">
        <v>2021</v>
      </c>
      <c r="AU4671"/>
    </row>
    <row r="4672" spans="1:47" x14ac:dyDescent="0.35">
      <c r="A4672" t="s">
        <v>126</v>
      </c>
      <c r="C4672" t="s">
        <v>149</v>
      </c>
      <c r="D4672" t="s">
        <v>150</v>
      </c>
      <c r="E4672" t="s">
        <v>162</v>
      </c>
      <c r="K4672" t="s">
        <v>185</v>
      </c>
      <c r="L4672" t="s">
        <v>122</v>
      </c>
      <c r="M4672" s="14">
        <v>44474</v>
      </c>
      <c r="N4672" s="14">
        <v>44474</v>
      </c>
      <c r="P4672">
        <v>223780.11</v>
      </c>
      <c r="X4672" t="s">
        <v>127</v>
      </c>
      <c r="Y4672">
        <v>10</v>
      </c>
      <c r="Z4672">
        <v>10</v>
      </c>
      <c r="AA4672">
        <v>2021</v>
      </c>
      <c r="AB4672">
        <v>0</v>
      </c>
      <c r="AC4672" t="s">
        <v>8</v>
      </c>
      <c r="AD4672" t="s">
        <v>8</v>
      </c>
      <c r="AE4672">
        <v>2021</v>
      </c>
      <c r="AF4672">
        <v>2021</v>
      </c>
      <c r="AU4672"/>
    </row>
    <row r="4673" spans="1:47" x14ac:dyDescent="0.35">
      <c r="A4673" t="s">
        <v>208</v>
      </c>
      <c r="C4673" t="s">
        <v>149</v>
      </c>
      <c r="D4673" t="s">
        <v>159</v>
      </c>
      <c r="E4673" t="s">
        <v>121</v>
      </c>
      <c r="J4673" t="s">
        <v>68</v>
      </c>
      <c r="K4673" t="s">
        <v>185</v>
      </c>
      <c r="L4673" t="s">
        <v>122</v>
      </c>
      <c r="M4673" s="14">
        <v>44470</v>
      </c>
      <c r="N4673" s="14">
        <v>44474</v>
      </c>
      <c r="P4673">
        <v>223780.11</v>
      </c>
      <c r="X4673" t="s">
        <v>157</v>
      </c>
      <c r="Y4673">
        <v>10</v>
      </c>
      <c r="Z4673">
        <v>10</v>
      </c>
      <c r="AA4673">
        <v>2021</v>
      </c>
      <c r="AB4673">
        <v>0</v>
      </c>
      <c r="AC4673" t="s">
        <v>8</v>
      </c>
      <c r="AD4673" t="s">
        <v>8</v>
      </c>
      <c r="AE4673">
        <v>2021</v>
      </c>
      <c r="AF4673">
        <v>2021</v>
      </c>
      <c r="AU4673"/>
    </row>
    <row r="4674" spans="1:47" x14ac:dyDescent="0.35">
      <c r="A4674" t="s">
        <v>166</v>
      </c>
      <c r="C4674" t="s">
        <v>180</v>
      </c>
      <c r="D4674" t="s">
        <v>150</v>
      </c>
      <c r="E4674" t="s">
        <v>121</v>
      </c>
      <c r="K4674" t="s">
        <v>185</v>
      </c>
      <c r="L4674" t="s">
        <v>122</v>
      </c>
      <c r="M4674" s="14">
        <v>44474</v>
      </c>
      <c r="N4674" s="14">
        <v>44474</v>
      </c>
      <c r="P4674">
        <v>223780.11</v>
      </c>
      <c r="X4674" t="s">
        <v>167</v>
      </c>
      <c r="Y4674">
        <v>10</v>
      </c>
      <c r="Z4674">
        <v>10</v>
      </c>
      <c r="AA4674">
        <v>2021</v>
      </c>
      <c r="AB4674">
        <v>0</v>
      </c>
      <c r="AC4674" t="s">
        <v>8</v>
      </c>
      <c r="AD4674" t="s">
        <v>8</v>
      </c>
      <c r="AE4674">
        <v>2021</v>
      </c>
      <c r="AF4674">
        <v>2021</v>
      </c>
      <c r="AU4674"/>
    </row>
    <row r="4675" spans="1:47" x14ac:dyDescent="0.35">
      <c r="A4675" t="s">
        <v>160</v>
      </c>
      <c r="B4675" t="s">
        <v>26</v>
      </c>
      <c r="C4675" t="s">
        <v>149</v>
      </c>
      <c r="D4675" t="s">
        <v>159</v>
      </c>
      <c r="E4675" t="s">
        <v>162</v>
      </c>
      <c r="G4675" t="s">
        <v>1</v>
      </c>
      <c r="K4675" t="s">
        <v>185</v>
      </c>
      <c r="L4675" t="s">
        <v>122</v>
      </c>
      <c r="M4675" s="14">
        <v>44474</v>
      </c>
      <c r="N4675" s="14">
        <v>44474</v>
      </c>
      <c r="O4675">
        <v>2762350.56</v>
      </c>
      <c r="P4675">
        <v>65770.25</v>
      </c>
      <c r="R4675">
        <v>2110672000</v>
      </c>
      <c r="S4675">
        <v>161016000</v>
      </c>
      <c r="V4675" t="s">
        <v>160</v>
      </c>
      <c r="W4675" t="s">
        <v>201</v>
      </c>
      <c r="X4675" t="s">
        <v>161</v>
      </c>
      <c r="Y4675">
        <v>10</v>
      </c>
      <c r="Z4675">
        <v>10</v>
      </c>
      <c r="AA4675">
        <v>2021</v>
      </c>
      <c r="AB4675">
        <v>65770.25</v>
      </c>
      <c r="AC4675" t="s">
        <v>19</v>
      </c>
      <c r="AD4675" t="s">
        <v>72</v>
      </c>
      <c r="AE4675">
        <v>2021</v>
      </c>
      <c r="AF4675">
        <v>2021</v>
      </c>
      <c r="AU4675"/>
    </row>
    <row r="4676" spans="1:47" x14ac:dyDescent="0.35">
      <c r="A4676" t="s">
        <v>175</v>
      </c>
      <c r="B4676" t="s">
        <v>39</v>
      </c>
      <c r="C4676" t="s">
        <v>149</v>
      </c>
      <c r="D4676" t="s">
        <v>150</v>
      </c>
      <c r="E4676" t="s">
        <v>121</v>
      </c>
      <c r="G4676" t="s">
        <v>1</v>
      </c>
      <c r="H4676" t="s">
        <v>206</v>
      </c>
      <c r="K4676" t="s">
        <v>185</v>
      </c>
      <c r="L4676" t="s">
        <v>122</v>
      </c>
      <c r="M4676" s="14">
        <v>44475</v>
      </c>
      <c r="N4676" s="14">
        <v>44475</v>
      </c>
      <c r="O4676">
        <v>-146668</v>
      </c>
      <c r="P4676">
        <v>-3492.1</v>
      </c>
      <c r="R4676">
        <v>2221506000</v>
      </c>
      <c r="S4676">
        <v>161026000</v>
      </c>
      <c r="V4676" t="s">
        <v>175</v>
      </c>
      <c r="W4676" t="s">
        <v>216</v>
      </c>
      <c r="X4676" t="s">
        <v>119</v>
      </c>
      <c r="Y4676">
        <v>10</v>
      </c>
      <c r="Z4676">
        <v>10</v>
      </c>
      <c r="AA4676">
        <v>2021</v>
      </c>
      <c r="AB4676">
        <v>3492.1</v>
      </c>
      <c r="AC4676" t="s">
        <v>19</v>
      </c>
      <c r="AD4676" t="s">
        <v>18</v>
      </c>
      <c r="AE4676">
        <v>2021</v>
      </c>
      <c r="AF4676">
        <v>2021</v>
      </c>
      <c r="AU4676"/>
    </row>
    <row r="4677" spans="1:47" x14ac:dyDescent="0.35">
      <c r="A4677" t="s">
        <v>130</v>
      </c>
      <c r="B4677" t="s">
        <v>34</v>
      </c>
      <c r="C4677" t="s">
        <v>149</v>
      </c>
      <c r="D4677" t="s">
        <v>150</v>
      </c>
      <c r="E4677" t="s">
        <v>121</v>
      </c>
      <c r="G4677" t="s">
        <v>1</v>
      </c>
      <c r="H4677" t="s">
        <v>206</v>
      </c>
      <c r="K4677" t="s">
        <v>185</v>
      </c>
      <c r="L4677" t="s">
        <v>122</v>
      </c>
      <c r="M4677" s="14">
        <v>44475</v>
      </c>
      <c r="N4677" s="14">
        <v>44475</v>
      </c>
      <c r="O4677">
        <v>-3998.33</v>
      </c>
      <c r="P4677">
        <v>-95.2</v>
      </c>
      <c r="R4677">
        <v>2221511000</v>
      </c>
      <c r="S4677">
        <v>162000000</v>
      </c>
      <c r="V4677" t="s">
        <v>130</v>
      </c>
      <c r="W4677" t="s">
        <v>205</v>
      </c>
      <c r="X4677" t="s">
        <v>119</v>
      </c>
      <c r="Y4677">
        <v>10</v>
      </c>
      <c r="Z4677">
        <v>10</v>
      </c>
      <c r="AA4677">
        <v>2021</v>
      </c>
      <c r="AB4677">
        <v>95.2</v>
      </c>
      <c r="AC4677" t="s">
        <v>19</v>
      </c>
      <c r="AD4677" t="s">
        <v>18</v>
      </c>
      <c r="AE4677">
        <v>2021</v>
      </c>
      <c r="AF4677">
        <v>2021</v>
      </c>
      <c r="AU4677"/>
    </row>
    <row r="4678" spans="1:47" x14ac:dyDescent="0.35">
      <c r="A4678" t="s">
        <v>130</v>
      </c>
      <c r="B4678" t="s">
        <v>36</v>
      </c>
      <c r="C4678" t="s">
        <v>149</v>
      </c>
      <c r="D4678" t="s">
        <v>150</v>
      </c>
      <c r="E4678" t="s">
        <v>121</v>
      </c>
      <c r="G4678" t="s">
        <v>1</v>
      </c>
      <c r="H4678" t="s">
        <v>206</v>
      </c>
      <c r="K4678" t="s">
        <v>185</v>
      </c>
      <c r="L4678" t="s">
        <v>122</v>
      </c>
      <c r="M4678" s="14">
        <v>44475</v>
      </c>
      <c r="N4678" s="14">
        <v>44475</v>
      </c>
      <c r="O4678">
        <v>-50000</v>
      </c>
      <c r="P4678">
        <v>-1190.48</v>
      </c>
      <c r="R4678">
        <v>2221517110</v>
      </c>
      <c r="S4678">
        <v>161003000</v>
      </c>
      <c r="V4678" t="s">
        <v>130</v>
      </c>
      <c r="W4678" t="s">
        <v>232</v>
      </c>
      <c r="X4678" t="s">
        <v>119</v>
      </c>
      <c r="Y4678">
        <v>10</v>
      </c>
      <c r="Z4678">
        <v>10</v>
      </c>
      <c r="AA4678">
        <v>2021</v>
      </c>
      <c r="AB4678">
        <v>1190.48</v>
      </c>
      <c r="AC4678" t="s">
        <v>19</v>
      </c>
      <c r="AD4678" t="s">
        <v>18</v>
      </c>
      <c r="AE4678">
        <v>2021</v>
      </c>
      <c r="AF4678">
        <v>2021</v>
      </c>
      <c r="AU4678"/>
    </row>
    <row r="4679" spans="1:47" x14ac:dyDescent="0.35">
      <c r="A4679" t="s">
        <v>160</v>
      </c>
      <c r="B4679" t="s">
        <v>25</v>
      </c>
      <c r="C4679" t="s">
        <v>149</v>
      </c>
      <c r="D4679" t="s">
        <v>159</v>
      </c>
      <c r="E4679" t="s">
        <v>162</v>
      </c>
      <c r="G4679" t="s">
        <v>1</v>
      </c>
      <c r="K4679" t="s">
        <v>185</v>
      </c>
      <c r="L4679" t="s">
        <v>122</v>
      </c>
      <c r="M4679" s="14">
        <v>44475</v>
      </c>
      <c r="N4679" s="14">
        <v>44475</v>
      </c>
      <c r="O4679">
        <v>5000</v>
      </c>
      <c r="P4679">
        <v>56.59</v>
      </c>
      <c r="R4679">
        <v>2110672000</v>
      </c>
      <c r="S4679">
        <v>161600000</v>
      </c>
      <c r="V4679" t="s">
        <v>160</v>
      </c>
      <c r="W4679" t="s">
        <v>198</v>
      </c>
      <c r="X4679" t="s">
        <v>161</v>
      </c>
      <c r="Y4679">
        <v>10</v>
      </c>
      <c r="Z4679">
        <v>10</v>
      </c>
      <c r="AA4679">
        <v>2021</v>
      </c>
      <c r="AB4679">
        <v>56.59</v>
      </c>
      <c r="AC4679" t="s">
        <v>19</v>
      </c>
      <c r="AD4679" t="s">
        <v>72</v>
      </c>
      <c r="AE4679">
        <v>2021</v>
      </c>
      <c r="AF4679">
        <v>2021</v>
      </c>
      <c r="AU4679"/>
    </row>
    <row r="4680" spans="1:47" x14ac:dyDescent="0.35">
      <c r="A4680" t="s">
        <v>138</v>
      </c>
      <c r="B4680" t="s">
        <v>36</v>
      </c>
      <c r="C4680" t="s">
        <v>149</v>
      </c>
      <c r="D4680" t="s">
        <v>150</v>
      </c>
      <c r="E4680" t="s">
        <v>121</v>
      </c>
      <c r="G4680" t="s">
        <v>1</v>
      </c>
      <c r="H4680" t="s">
        <v>206</v>
      </c>
      <c r="K4680" t="s">
        <v>185</v>
      </c>
      <c r="L4680" t="s">
        <v>122</v>
      </c>
      <c r="M4680" s="14">
        <v>44475</v>
      </c>
      <c r="N4680" s="14">
        <v>44475</v>
      </c>
      <c r="O4680">
        <v>-40920</v>
      </c>
      <c r="P4680">
        <v>-974.29</v>
      </c>
      <c r="R4680">
        <v>2220200000</v>
      </c>
      <c r="S4680">
        <v>161001000</v>
      </c>
      <c r="V4680" t="s">
        <v>138</v>
      </c>
      <c r="W4680" t="s">
        <v>195</v>
      </c>
      <c r="X4680" t="s">
        <v>139</v>
      </c>
      <c r="Y4680">
        <v>10</v>
      </c>
      <c r="Z4680">
        <v>10</v>
      </c>
      <c r="AA4680">
        <v>2021</v>
      </c>
      <c r="AB4680">
        <v>974.29</v>
      </c>
      <c r="AC4680" t="s">
        <v>19</v>
      </c>
      <c r="AD4680" t="s">
        <v>18</v>
      </c>
      <c r="AE4680">
        <v>2021</v>
      </c>
      <c r="AF4680">
        <v>2021</v>
      </c>
      <c r="AU4680"/>
    </row>
    <row r="4681" spans="1:47" x14ac:dyDescent="0.35">
      <c r="A4681" t="s">
        <v>138</v>
      </c>
      <c r="B4681" t="s">
        <v>46</v>
      </c>
      <c r="C4681" t="s">
        <v>149</v>
      </c>
      <c r="D4681" t="s">
        <v>150</v>
      </c>
      <c r="E4681" t="s">
        <v>121</v>
      </c>
      <c r="G4681" t="s">
        <v>1</v>
      </c>
      <c r="H4681" t="s">
        <v>206</v>
      </c>
      <c r="K4681" t="s">
        <v>185</v>
      </c>
      <c r="L4681" t="s">
        <v>122</v>
      </c>
      <c r="M4681" s="14">
        <v>44475</v>
      </c>
      <c r="N4681" s="14">
        <v>44475</v>
      </c>
      <c r="O4681">
        <v>-656521.80000000005</v>
      </c>
      <c r="P4681">
        <v>-14814.8</v>
      </c>
      <c r="R4681">
        <v>2220200000</v>
      </c>
      <c r="S4681">
        <v>161001000</v>
      </c>
      <c r="V4681" t="s">
        <v>138</v>
      </c>
      <c r="W4681" t="s">
        <v>195</v>
      </c>
      <c r="X4681" t="s">
        <v>139</v>
      </c>
      <c r="Y4681">
        <v>10</v>
      </c>
      <c r="Z4681">
        <v>10</v>
      </c>
      <c r="AA4681">
        <v>2021</v>
      </c>
      <c r="AB4681">
        <v>14814.8</v>
      </c>
      <c r="AC4681" t="s">
        <v>19</v>
      </c>
      <c r="AD4681" t="s">
        <v>18</v>
      </c>
      <c r="AE4681">
        <v>2021</v>
      </c>
      <c r="AF4681">
        <v>2021</v>
      </c>
      <c r="AU4681"/>
    </row>
    <row r="4682" spans="1:47" x14ac:dyDescent="0.35">
      <c r="A4682" t="s">
        <v>160</v>
      </c>
      <c r="B4682" t="s">
        <v>25</v>
      </c>
      <c r="C4682" t="s">
        <v>149</v>
      </c>
      <c r="D4682" t="s">
        <v>159</v>
      </c>
      <c r="E4682" t="s">
        <v>162</v>
      </c>
      <c r="G4682" t="s">
        <v>1</v>
      </c>
      <c r="K4682" t="s">
        <v>185</v>
      </c>
      <c r="L4682" t="s">
        <v>122</v>
      </c>
      <c r="M4682" s="14">
        <v>44475</v>
      </c>
      <c r="N4682" s="14">
        <v>44475</v>
      </c>
      <c r="O4682">
        <v>7000</v>
      </c>
      <c r="P4682">
        <v>364.7</v>
      </c>
      <c r="R4682">
        <v>2110672000</v>
      </c>
      <c r="S4682">
        <v>161300000</v>
      </c>
      <c r="V4682" t="s">
        <v>160</v>
      </c>
      <c r="W4682" t="s">
        <v>192</v>
      </c>
      <c r="X4682" t="s">
        <v>161</v>
      </c>
      <c r="Y4682">
        <v>10</v>
      </c>
      <c r="Z4682">
        <v>10</v>
      </c>
      <c r="AA4682">
        <v>2021</v>
      </c>
      <c r="AB4682">
        <v>364.7</v>
      </c>
      <c r="AC4682" t="s">
        <v>19</v>
      </c>
      <c r="AD4682" t="s">
        <v>72</v>
      </c>
      <c r="AE4682">
        <v>2021</v>
      </c>
      <c r="AF4682">
        <v>2021</v>
      </c>
      <c r="AU4682"/>
    </row>
    <row r="4683" spans="1:47" x14ac:dyDescent="0.35">
      <c r="A4683" t="s">
        <v>138</v>
      </c>
      <c r="B4683" t="s">
        <v>41</v>
      </c>
      <c r="C4683" t="s">
        <v>149</v>
      </c>
      <c r="D4683" t="s">
        <v>150</v>
      </c>
      <c r="E4683" t="s">
        <v>121</v>
      </c>
      <c r="G4683" t="s">
        <v>1</v>
      </c>
      <c r="H4683" t="s">
        <v>206</v>
      </c>
      <c r="K4683" t="s">
        <v>185</v>
      </c>
      <c r="L4683" t="s">
        <v>122</v>
      </c>
      <c r="M4683" s="14">
        <v>44475</v>
      </c>
      <c r="N4683" s="14">
        <v>44475</v>
      </c>
      <c r="O4683">
        <v>-1829940</v>
      </c>
      <c r="P4683">
        <v>-43570</v>
      </c>
      <c r="R4683">
        <v>2220200000</v>
      </c>
      <c r="S4683">
        <v>161001000</v>
      </c>
      <c r="V4683" t="s">
        <v>138</v>
      </c>
      <c r="W4683" t="s">
        <v>195</v>
      </c>
      <c r="X4683" t="s">
        <v>139</v>
      </c>
      <c r="Y4683">
        <v>10</v>
      </c>
      <c r="Z4683">
        <v>10</v>
      </c>
      <c r="AA4683">
        <v>2021</v>
      </c>
      <c r="AB4683">
        <v>43570</v>
      </c>
      <c r="AC4683" t="s">
        <v>19</v>
      </c>
      <c r="AD4683" t="s">
        <v>18</v>
      </c>
      <c r="AE4683">
        <v>2021</v>
      </c>
      <c r="AF4683">
        <v>2021</v>
      </c>
      <c r="AU4683"/>
    </row>
    <row r="4684" spans="1:47" x14ac:dyDescent="0.35">
      <c r="A4684" t="s">
        <v>138</v>
      </c>
      <c r="B4684" t="s">
        <v>34</v>
      </c>
      <c r="C4684" t="s">
        <v>149</v>
      </c>
      <c r="D4684" t="s">
        <v>150</v>
      </c>
      <c r="E4684" t="s">
        <v>121</v>
      </c>
      <c r="G4684" t="s">
        <v>1</v>
      </c>
      <c r="H4684" t="s">
        <v>206</v>
      </c>
      <c r="K4684" t="s">
        <v>185</v>
      </c>
      <c r="L4684" t="s">
        <v>122</v>
      </c>
      <c r="M4684" s="14">
        <v>44475</v>
      </c>
      <c r="N4684" s="14">
        <v>44475</v>
      </c>
      <c r="O4684">
        <v>-377069.31</v>
      </c>
      <c r="P4684">
        <v>-9206.41</v>
      </c>
      <c r="R4684">
        <v>2220200000</v>
      </c>
      <c r="S4684">
        <v>161001000</v>
      </c>
      <c r="V4684" t="s">
        <v>138</v>
      </c>
      <c r="W4684" t="s">
        <v>195</v>
      </c>
      <c r="X4684" t="s">
        <v>139</v>
      </c>
      <c r="Y4684">
        <v>10</v>
      </c>
      <c r="Z4684">
        <v>10</v>
      </c>
      <c r="AA4684">
        <v>2021</v>
      </c>
      <c r="AB4684">
        <v>9206.41</v>
      </c>
      <c r="AC4684" t="s">
        <v>19</v>
      </c>
      <c r="AD4684" t="s">
        <v>18</v>
      </c>
      <c r="AE4684">
        <v>2021</v>
      </c>
      <c r="AF4684">
        <v>2021</v>
      </c>
      <c r="AU4684"/>
    </row>
    <row r="4685" spans="1:47" x14ac:dyDescent="0.35">
      <c r="A4685" t="s">
        <v>138</v>
      </c>
      <c r="B4685" t="s">
        <v>65</v>
      </c>
      <c r="C4685" t="s">
        <v>149</v>
      </c>
      <c r="D4685" t="s">
        <v>150</v>
      </c>
      <c r="E4685" t="s">
        <v>121</v>
      </c>
      <c r="G4685" t="s">
        <v>1</v>
      </c>
      <c r="H4685" t="s">
        <v>206</v>
      </c>
      <c r="K4685" t="s">
        <v>185</v>
      </c>
      <c r="L4685" t="s">
        <v>122</v>
      </c>
      <c r="M4685" s="14">
        <v>44475</v>
      </c>
      <c r="N4685" s="14">
        <v>44475</v>
      </c>
      <c r="O4685">
        <v>-6500</v>
      </c>
      <c r="P4685">
        <v>-154.76</v>
      </c>
      <c r="R4685">
        <v>2220200000</v>
      </c>
      <c r="S4685">
        <v>162100000</v>
      </c>
      <c r="V4685" t="s">
        <v>138</v>
      </c>
      <c r="W4685" t="s">
        <v>214</v>
      </c>
      <c r="X4685" t="s">
        <v>139</v>
      </c>
      <c r="Y4685">
        <v>10</v>
      </c>
      <c r="Z4685">
        <v>10</v>
      </c>
      <c r="AA4685">
        <v>2021</v>
      </c>
      <c r="AB4685">
        <v>154.76</v>
      </c>
      <c r="AC4685" t="s">
        <v>19</v>
      </c>
      <c r="AD4685" t="s">
        <v>18</v>
      </c>
      <c r="AE4685">
        <v>2021</v>
      </c>
      <c r="AF4685">
        <v>2021</v>
      </c>
      <c r="AU4685"/>
    </row>
    <row r="4686" spans="1:47" x14ac:dyDescent="0.35">
      <c r="A4686" t="s">
        <v>193</v>
      </c>
      <c r="B4686" t="s">
        <v>29</v>
      </c>
      <c r="C4686" t="s">
        <v>149</v>
      </c>
      <c r="D4686" t="s">
        <v>159</v>
      </c>
      <c r="E4686" t="s">
        <v>162</v>
      </c>
      <c r="G4686" t="s">
        <v>1</v>
      </c>
      <c r="K4686" t="s">
        <v>185</v>
      </c>
      <c r="L4686" t="s">
        <v>122</v>
      </c>
      <c r="M4686" s="14">
        <v>44475</v>
      </c>
      <c r="N4686" s="14">
        <v>44475</v>
      </c>
      <c r="O4686">
        <v>0</v>
      </c>
      <c r="P4686">
        <v>23.81</v>
      </c>
      <c r="R4686">
        <v>2110700000</v>
      </c>
      <c r="S4686">
        <v>161900000</v>
      </c>
      <c r="V4686" t="s">
        <v>193</v>
      </c>
      <c r="W4686" t="s">
        <v>199</v>
      </c>
      <c r="X4686" t="s">
        <v>161</v>
      </c>
      <c r="Y4686">
        <v>10</v>
      </c>
      <c r="Z4686">
        <v>10</v>
      </c>
      <c r="AA4686">
        <v>2021</v>
      </c>
      <c r="AB4686">
        <v>23.81</v>
      </c>
      <c r="AC4686" t="s">
        <v>19</v>
      </c>
      <c r="AD4686" t="s">
        <v>72</v>
      </c>
      <c r="AE4686">
        <v>2021</v>
      </c>
      <c r="AF4686">
        <v>2021</v>
      </c>
      <c r="AU4686"/>
    </row>
    <row r="4687" spans="1:47" x14ac:dyDescent="0.35">
      <c r="A4687" t="s">
        <v>160</v>
      </c>
      <c r="B4687" t="s">
        <v>25</v>
      </c>
      <c r="C4687" t="s">
        <v>149</v>
      </c>
      <c r="D4687" t="s">
        <v>159</v>
      </c>
      <c r="E4687" t="s">
        <v>162</v>
      </c>
      <c r="G4687" t="s">
        <v>1</v>
      </c>
      <c r="K4687" t="s">
        <v>185</v>
      </c>
      <c r="L4687" t="s">
        <v>122</v>
      </c>
      <c r="M4687" s="14">
        <v>44476</v>
      </c>
      <c r="N4687" s="14">
        <v>44476</v>
      </c>
      <c r="O4687">
        <v>5000</v>
      </c>
      <c r="P4687">
        <v>426.39</v>
      </c>
      <c r="R4687">
        <v>2110672000</v>
      </c>
      <c r="S4687">
        <v>161600000</v>
      </c>
      <c r="V4687" t="s">
        <v>160</v>
      </c>
      <c r="W4687" t="s">
        <v>198</v>
      </c>
      <c r="X4687" t="s">
        <v>161</v>
      </c>
      <c r="Y4687">
        <v>10</v>
      </c>
      <c r="Z4687">
        <v>10</v>
      </c>
      <c r="AA4687">
        <v>2021</v>
      </c>
      <c r="AB4687">
        <v>426.39</v>
      </c>
      <c r="AC4687" t="s">
        <v>19</v>
      </c>
      <c r="AD4687" t="s">
        <v>72</v>
      </c>
      <c r="AE4687">
        <v>2021</v>
      </c>
      <c r="AF4687">
        <v>2021</v>
      </c>
      <c r="AU4687"/>
    </row>
    <row r="4688" spans="1:47" x14ac:dyDescent="0.35">
      <c r="A4688" t="s">
        <v>160</v>
      </c>
      <c r="B4688" t="s">
        <v>28</v>
      </c>
      <c r="C4688" t="s">
        <v>149</v>
      </c>
      <c r="D4688" t="s">
        <v>159</v>
      </c>
      <c r="E4688" t="s">
        <v>162</v>
      </c>
      <c r="G4688" t="s">
        <v>1</v>
      </c>
      <c r="K4688" t="s">
        <v>185</v>
      </c>
      <c r="L4688" t="s">
        <v>122</v>
      </c>
      <c r="M4688" s="14">
        <v>44476</v>
      </c>
      <c r="N4688" s="14">
        <v>44476</v>
      </c>
      <c r="O4688">
        <v>2133.27</v>
      </c>
      <c r="P4688">
        <v>99.84</v>
      </c>
      <c r="R4688">
        <v>2110672000</v>
      </c>
      <c r="S4688">
        <v>161900000</v>
      </c>
      <c r="V4688" t="s">
        <v>160</v>
      </c>
      <c r="W4688" t="s">
        <v>199</v>
      </c>
      <c r="X4688" t="s">
        <v>161</v>
      </c>
      <c r="Y4688">
        <v>10</v>
      </c>
      <c r="Z4688">
        <v>10</v>
      </c>
      <c r="AA4688">
        <v>2021</v>
      </c>
      <c r="AB4688">
        <v>99.84</v>
      </c>
      <c r="AC4688" t="s">
        <v>19</v>
      </c>
      <c r="AD4688" t="s">
        <v>72</v>
      </c>
      <c r="AE4688">
        <v>2021</v>
      </c>
      <c r="AF4688">
        <v>2021</v>
      </c>
      <c r="AU4688"/>
    </row>
    <row r="4689" spans="1:47" x14ac:dyDescent="0.35">
      <c r="A4689" t="s">
        <v>160</v>
      </c>
      <c r="B4689" t="s">
        <v>25</v>
      </c>
      <c r="C4689" t="s">
        <v>149</v>
      </c>
      <c r="D4689" t="s">
        <v>159</v>
      </c>
      <c r="E4689" t="s">
        <v>162</v>
      </c>
      <c r="G4689" t="s">
        <v>1</v>
      </c>
      <c r="K4689" t="s">
        <v>185</v>
      </c>
      <c r="L4689" t="s">
        <v>122</v>
      </c>
      <c r="M4689" s="14">
        <v>44476</v>
      </c>
      <c r="N4689" s="14">
        <v>44476</v>
      </c>
      <c r="O4689">
        <v>7000</v>
      </c>
      <c r="P4689">
        <v>244.38</v>
      </c>
      <c r="R4689">
        <v>2110672000</v>
      </c>
      <c r="S4689">
        <v>161300000</v>
      </c>
      <c r="V4689" t="s">
        <v>160</v>
      </c>
      <c r="W4689" t="s">
        <v>192</v>
      </c>
      <c r="X4689" t="s">
        <v>161</v>
      </c>
      <c r="Y4689">
        <v>10</v>
      </c>
      <c r="Z4689">
        <v>10</v>
      </c>
      <c r="AA4689">
        <v>2021</v>
      </c>
      <c r="AB4689">
        <v>244.38</v>
      </c>
      <c r="AC4689" t="s">
        <v>19</v>
      </c>
      <c r="AD4689" t="s">
        <v>72</v>
      </c>
      <c r="AE4689">
        <v>2021</v>
      </c>
      <c r="AF4689">
        <v>2021</v>
      </c>
      <c r="AU4689"/>
    </row>
    <row r="4690" spans="1:47" x14ac:dyDescent="0.35">
      <c r="A4690" t="s">
        <v>160</v>
      </c>
      <c r="B4690" t="s">
        <v>25</v>
      </c>
      <c r="C4690" t="s">
        <v>149</v>
      </c>
      <c r="D4690" t="s">
        <v>159</v>
      </c>
      <c r="E4690" t="s">
        <v>162</v>
      </c>
      <c r="G4690" t="s">
        <v>1</v>
      </c>
      <c r="K4690" t="s">
        <v>185</v>
      </c>
      <c r="L4690" t="s">
        <v>122</v>
      </c>
      <c r="M4690" s="14">
        <v>44476</v>
      </c>
      <c r="N4690" s="14">
        <v>44476</v>
      </c>
      <c r="O4690">
        <v>438914.06</v>
      </c>
      <c r="P4690">
        <v>10450.33</v>
      </c>
      <c r="R4690">
        <v>2110672000</v>
      </c>
      <c r="S4690">
        <v>161300000</v>
      </c>
      <c r="V4690" t="s">
        <v>160</v>
      </c>
      <c r="W4690" t="s">
        <v>192</v>
      </c>
      <c r="X4690" t="s">
        <v>161</v>
      </c>
      <c r="Y4690">
        <v>10</v>
      </c>
      <c r="Z4690">
        <v>10</v>
      </c>
      <c r="AA4690">
        <v>2021</v>
      </c>
      <c r="AB4690">
        <v>10450.33</v>
      </c>
      <c r="AC4690" t="s">
        <v>19</v>
      </c>
      <c r="AD4690" t="s">
        <v>72</v>
      </c>
      <c r="AE4690">
        <v>2021</v>
      </c>
      <c r="AF4690">
        <v>2021</v>
      </c>
      <c r="AU4690"/>
    </row>
    <row r="4691" spans="1:47" x14ac:dyDescent="0.35">
      <c r="A4691" t="s">
        <v>193</v>
      </c>
      <c r="B4691" t="s">
        <v>29</v>
      </c>
      <c r="C4691" t="s">
        <v>149</v>
      </c>
      <c r="D4691" t="s">
        <v>159</v>
      </c>
      <c r="E4691" t="s">
        <v>162</v>
      </c>
      <c r="G4691" t="s">
        <v>1</v>
      </c>
      <c r="K4691" t="s">
        <v>185</v>
      </c>
      <c r="L4691" t="s">
        <v>122</v>
      </c>
      <c r="M4691" s="14">
        <v>44476</v>
      </c>
      <c r="N4691" s="14">
        <v>44476</v>
      </c>
      <c r="O4691">
        <v>0</v>
      </c>
      <c r="P4691">
        <v>190.48</v>
      </c>
      <c r="R4691">
        <v>2110700000</v>
      </c>
      <c r="S4691">
        <v>161900000</v>
      </c>
      <c r="V4691" t="s">
        <v>193</v>
      </c>
      <c r="W4691" t="s">
        <v>199</v>
      </c>
      <c r="X4691" t="s">
        <v>161</v>
      </c>
      <c r="Y4691">
        <v>10</v>
      </c>
      <c r="Z4691">
        <v>10</v>
      </c>
      <c r="AA4691">
        <v>2021</v>
      </c>
      <c r="AB4691">
        <v>190.48</v>
      </c>
      <c r="AC4691" t="s">
        <v>19</v>
      </c>
      <c r="AD4691" t="s">
        <v>72</v>
      </c>
      <c r="AE4691">
        <v>2021</v>
      </c>
      <c r="AF4691">
        <v>2021</v>
      </c>
      <c r="AU4691"/>
    </row>
    <row r="4692" spans="1:47" x14ac:dyDescent="0.35">
      <c r="A4692" t="s">
        <v>160</v>
      </c>
      <c r="B4692" t="s">
        <v>35</v>
      </c>
      <c r="C4692" t="s">
        <v>149</v>
      </c>
      <c r="D4692" t="s">
        <v>159</v>
      </c>
      <c r="E4692" t="s">
        <v>162</v>
      </c>
      <c r="G4692" t="s">
        <v>1</v>
      </c>
      <c r="K4692" t="s">
        <v>185</v>
      </c>
      <c r="L4692" t="s">
        <v>122</v>
      </c>
      <c r="M4692" s="14">
        <v>44476</v>
      </c>
      <c r="N4692" s="14">
        <v>44476</v>
      </c>
      <c r="O4692">
        <v>0</v>
      </c>
      <c r="P4692">
        <v>163.43</v>
      </c>
      <c r="R4692">
        <v>2110672000</v>
      </c>
      <c r="S4692">
        <v>161021000</v>
      </c>
      <c r="V4692" t="s">
        <v>160</v>
      </c>
      <c r="W4692" t="s">
        <v>215</v>
      </c>
      <c r="X4692" t="s">
        <v>161</v>
      </c>
      <c r="Y4692">
        <v>10</v>
      </c>
      <c r="Z4692">
        <v>10</v>
      </c>
      <c r="AA4692">
        <v>2021</v>
      </c>
      <c r="AB4692">
        <v>163.43</v>
      </c>
      <c r="AC4692" t="s">
        <v>19</v>
      </c>
      <c r="AD4692" t="s">
        <v>72</v>
      </c>
      <c r="AE4692">
        <v>2021</v>
      </c>
      <c r="AF4692">
        <v>2021</v>
      </c>
      <c r="AU4692"/>
    </row>
    <row r="4693" spans="1:47" x14ac:dyDescent="0.35">
      <c r="A4693" t="s">
        <v>172</v>
      </c>
      <c r="C4693" t="s">
        <v>149</v>
      </c>
      <c r="D4693" t="s">
        <v>150</v>
      </c>
      <c r="E4693" t="s">
        <v>121</v>
      </c>
      <c r="J4693" t="s">
        <v>5</v>
      </c>
      <c r="K4693" t="s">
        <v>185</v>
      </c>
      <c r="L4693" t="s">
        <v>122</v>
      </c>
      <c r="M4693" s="14">
        <v>44440</v>
      </c>
      <c r="N4693" s="14">
        <v>44476</v>
      </c>
      <c r="P4693">
        <v>2590.9699999999998</v>
      </c>
      <c r="X4693" t="s">
        <v>135</v>
      </c>
      <c r="Y4693">
        <v>9</v>
      </c>
      <c r="Z4693">
        <v>10</v>
      </c>
      <c r="AA4693">
        <v>2021</v>
      </c>
      <c r="AB4693">
        <v>0</v>
      </c>
      <c r="AC4693" t="s">
        <v>8</v>
      </c>
      <c r="AD4693" t="s">
        <v>8</v>
      </c>
      <c r="AE4693">
        <v>2021</v>
      </c>
      <c r="AF4693">
        <v>2021</v>
      </c>
      <c r="AU4693"/>
    </row>
    <row r="4694" spans="1:47" x14ac:dyDescent="0.35">
      <c r="A4694" t="s">
        <v>130</v>
      </c>
      <c r="C4694" t="s">
        <v>149</v>
      </c>
      <c r="D4694" t="s">
        <v>150</v>
      </c>
      <c r="E4694" t="s">
        <v>162</v>
      </c>
      <c r="K4694" t="s">
        <v>185</v>
      </c>
      <c r="L4694" t="s">
        <v>122</v>
      </c>
      <c r="M4694" s="14">
        <v>44476</v>
      </c>
      <c r="N4694" s="14">
        <v>44476</v>
      </c>
      <c r="P4694">
        <v>2590.9699999999998</v>
      </c>
      <c r="X4694" t="s">
        <v>119</v>
      </c>
      <c r="Y4694">
        <v>10</v>
      </c>
      <c r="Z4694">
        <v>10</v>
      </c>
      <c r="AA4694">
        <v>2021</v>
      </c>
      <c r="AB4694">
        <v>0</v>
      </c>
      <c r="AC4694" t="s">
        <v>8</v>
      </c>
      <c r="AD4694" t="s">
        <v>8</v>
      </c>
      <c r="AE4694">
        <v>2021</v>
      </c>
      <c r="AF4694">
        <v>2021</v>
      </c>
      <c r="AU4694"/>
    </row>
    <row r="4695" spans="1:47" x14ac:dyDescent="0.35">
      <c r="A4695" t="s">
        <v>160</v>
      </c>
      <c r="B4695" t="s">
        <v>35</v>
      </c>
      <c r="C4695" t="s">
        <v>149</v>
      </c>
      <c r="D4695" t="s">
        <v>159</v>
      </c>
      <c r="E4695" t="s">
        <v>162</v>
      </c>
      <c r="G4695" t="s">
        <v>1</v>
      </c>
      <c r="K4695" t="s">
        <v>185</v>
      </c>
      <c r="L4695" t="s">
        <v>122</v>
      </c>
      <c r="M4695" s="14">
        <v>44476</v>
      </c>
      <c r="N4695" s="14">
        <v>44476</v>
      </c>
      <c r="O4695">
        <v>12465.94</v>
      </c>
      <c r="P4695">
        <v>296.81</v>
      </c>
      <c r="R4695">
        <v>2110672000</v>
      </c>
      <c r="S4695">
        <v>161020000</v>
      </c>
      <c r="V4695" t="s">
        <v>160</v>
      </c>
      <c r="W4695" t="s">
        <v>194</v>
      </c>
      <c r="X4695" t="s">
        <v>161</v>
      </c>
      <c r="Y4695">
        <v>10</v>
      </c>
      <c r="Z4695">
        <v>10</v>
      </c>
      <c r="AA4695">
        <v>2021</v>
      </c>
      <c r="AB4695">
        <v>296.81</v>
      </c>
      <c r="AC4695" t="s">
        <v>19</v>
      </c>
      <c r="AD4695" t="s">
        <v>72</v>
      </c>
      <c r="AE4695">
        <v>2021</v>
      </c>
      <c r="AF4695">
        <v>2021</v>
      </c>
      <c r="AU4695"/>
    </row>
    <row r="4696" spans="1:47" x14ac:dyDescent="0.35">
      <c r="A4696" t="s">
        <v>130</v>
      </c>
      <c r="B4696" t="s">
        <v>34</v>
      </c>
      <c r="C4696" t="s">
        <v>149</v>
      </c>
      <c r="D4696" t="s">
        <v>150</v>
      </c>
      <c r="E4696" t="s">
        <v>121</v>
      </c>
      <c r="G4696" t="s">
        <v>1</v>
      </c>
      <c r="H4696" t="s">
        <v>206</v>
      </c>
      <c r="K4696" t="s">
        <v>185</v>
      </c>
      <c r="L4696" t="s">
        <v>122</v>
      </c>
      <c r="M4696" s="14">
        <v>44477</v>
      </c>
      <c r="N4696" s="14">
        <v>44477</v>
      </c>
      <c r="O4696">
        <v>-12036.06</v>
      </c>
      <c r="P4696">
        <v>-286.57</v>
      </c>
      <c r="R4696">
        <v>2221511000</v>
      </c>
      <c r="S4696">
        <v>161600000</v>
      </c>
      <c r="V4696" t="s">
        <v>130</v>
      </c>
      <c r="W4696" t="s">
        <v>198</v>
      </c>
      <c r="X4696" t="s">
        <v>119</v>
      </c>
      <c r="Y4696">
        <v>10</v>
      </c>
      <c r="Z4696">
        <v>10</v>
      </c>
      <c r="AA4696">
        <v>2021</v>
      </c>
      <c r="AB4696">
        <v>286.57</v>
      </c>
      <c r="AC4696" t="s">
        <v>19</v>
      </c>
      <c r="AD4696" t="s">
        <v>18</v>
      </c>
      <c r="AE4696">
        <v>2021</v>
      </c>
      <c r="AF4696">
        <v>2021</v>
      </c>
      <c r="AU4696"/>
    </row>
    <row r="4697" spans="1:47" x14ac:dyDescent="0.35">
      <c r="A4697" t="s">
        <v>130</v>
      </c>
      <c r="B4697" t="s">
        <v>34</v>
      </c>
      <c r="C4697" t="s">
        <v>149</v>
      </c>
      <c r="D4697" t="s">
        <v>150</v>
      </c>
      <c r="E4697" t="s">
        <v>121</v>
      </c>
      <c r="G4697" t="s">
        <v>1</v>
      </c>
      <c r="H4697" t="s">
        <v>206</v>
      </c>
      <c r="K4697" t="s">
        <v>185</v>
      </c>
      <c r="L4697" t="s">
        <v>122</v>
      </c>
      <c r="M4697" s="14">
        <v>44477</v>
      </c>
      <c r="N4697" s="14">
        <v>44477</v>
      </c>
      <c r="O4697">
        <v>-315.70999999999998</v>
      </c>
      <c r="P4697">
        <v>-7.52</v>
      </c>
      <c r="R4697">
        <v>2221511000</v>
      </c>
      <c r="S4697">
        <v>162000000</v>
      </c>
      <c r="V4697" t="s">
        <v>130</v>
      </c>
      <c r="W4697" t="s">
        <v>205</v>
      </c>
      <c r="X4697" t="s">
        <v>119</v>
      </c>
      <c r="Y4697">
        <v>10</v>
      </c>
      <c r="Z4697">
        <v>10</v>
      </c>
      <c r="AA4697">
        <v>2021</v>
      </c>
      <c r="AB4697">
        <v>7.52</v>
      </c>
      <c r="AC4697" t="s">
        <v>19</v>
      </c>
      <c r="AD4697" t="s">
        <v>18</v>
      </c>
      <c r="AE4697">
        <v>2021</v>
      </c>
      <c r="AF4697">
        <v>2021</v>
      </c>
      <c r="AU4697"/>
    </row>
    <row r="4698" spans="1:47" x14ac:dyDescent="0.35">
      <c r="A4698" t="s">
        <v>160</v>
      </c>
      <c r="B4698" t="s">
        <v>25</v>
      </c>
      <c r="C4698" t="s">
        <v>149</v>
      </c>
      <c r="D4698" t="s">
        <v>159</v>
      </c>
      <c r="E4698" t="s">
        <v>162</v>
      </c>
      <c r="G4698" t="s">
        <v>1</v>
      </c>
      <c r="K4698" t="s">
        <v>185</v>
      </c>
      <c r="L4698" t="s">
        <v>122</v>
      </c>
      <c r="M4698" s="14">
        <v>44477</v>
      </c>
      <c r="N4698" s="14">
        <v>44477</v>
      </c>
      <c r="O4698">
        <v>5000</v>
      </c>
      <c r="P4698">
        <v>128.5</v>
      </c>
      <c r="R4698">
        <v>2110672000</v>
      </c>
      <c r="S4698">
        <v>161600000</v>
      </c>
      <c r="V4698" t="s">
        <v>160</v>
      </c>
      <c r="W4698" t="s">
        <v>198</v>
      </c>
      <c r="X4698" t="s">
        <v>161</v>
      </c>
      <c r="Y4698">
        <v>10</v>
      </c>
      <c r="Z4698">
        <v>10</v>
      </c>
      <c r="AA4698">
        <v>2021</v>
      </c>
      <c r="AB4698">
        <v>128.5</v>
      </c>
      <c r="AC4698" t="s">
        <v>19</v>
      </c>
      <c r="AD4698" t="s">
        <v>72</v>
      </c>
      <c r="AE4698">
        <v>2021</v>
      </c>
      <c r="AF4698">
        <v>2021</v>
      </c>
      <c r="AU4698"/>
    </row>
    <row r="4699" spans="1:47" x14ac:dyDescent="0.35">
      <c r="A4699" t="s">
        <v>160</v>
      </c>
      <c r="B4699" t="s">
        <v>35</v>
      </c>
      <c r="C4699" t="s">
        <v>149</v>
      </c>
      <c r="D4699" t="s">
        <v>159</v>
      </c>
      <c r="E4699" t="s">
        <v>162</v>
      </c>
      <c r="G4699" t="s">
        <v>1</v>
      </c>
      <c r="K4699" t="s">
        <v>185</v>
      </c>
      <c r="L4699" t="s">
        <v>122</v>
      </c>
      <c r="M4699" s="14">
        <v>44477</v>
      </c>
      <c r="N4699" s="14">
        <v>44477</v>
      </c>
      <c r="O4699">
        <v>1250.22</v>
      </c>
      <c r="P4699">
        <v>29.77</v>
      </c>
      <c r="R4699">
        <v>2110672000</v>
      </c>
      <c r="S4699">
        <v>162000000</v>
      </c>
      <c r="V4699" t="s">
        <v>160</v>
      </c>
      <c r="W4699" t="s">
        <v>205</v>
      </c>
      <c r="X4699" t="s">
        <v>161</v>
      </c>
      <c r="Y4699">
        <v>10</v>
      </c>
      <c r="Z4699">
        <v>10</v>
      </c>
      <c r="AA4699">
        <v>2021</v>
      </c>
      <c r="AB4699">
        <v>29.77</v>
      </c>
      <c r="AC4699" t="s">
        <v>19</v>
      </c>
      <c r="AD4699" t="s">
        <v>72</v>
      </c>
      <c r="AE4699">
        <v>2021</v>
      </c>
      <c r="AF4699">
        <v>2021</v>
      </c>
      <c r="AU4699"/>
    </row>
    <row r="4700" spans="1:47" x14ac:dyDescent="0.35">
      <c r="A4700" t="s">
        <v>160</v>
      </c>
      <c r="B4700" t="s">
        <v>25</v>
      </c>
      <c r="C4700" t="s">
        <v>149</v>
      </c>
      <c r="D4700" t="s">
        <v>159</v>
      </c>
      <c r="E4700" t="s">
        <v>162</v>
      </c>
      <c r="G4700" t="s">
        <v>1</v>
      </c>
      <c r="K4700" t="s">
        <v>185</v>
      </c>
      <c r="L4700" t="s">
        <v>122</v>
      </c>
      <c r="M4700" s="14">
        <v>44477</v>
      </c>
      <c r="N4700" s="14">
        <v>44477</v>
      </c>
      <c r="O4700">
        <v>7000</v>
      </c>
      <c r="P4700">
        <v>175.99</v>
      </c>
      <c r="R4700">
        <v>2110672000</v>
      </c>
      <c r="S4700">
        <v>161300000</v>
      </c>
      <c r="V4700" t="s">
        <v>160</v>
      </c>
      <c r="W4700" t="s">
        <v>192</v>
      </c>
      <c r="X4700" t="s">
        <v>161</v>
      </c>
      <c r="Y4700">
        <v>10</v>
      </c>
      <c r="Z4700">
        <v>10</v>
      </c>
      <c r="AA4700">
        <v>2021</v>
      </c>
      <c r="AB4700">
        <v>175.99</v>
      </c>
      <c r="AC4700" t="s">
        <v>19</v>
      </c>
      <c r="AD4700" t="s">
        <v>72</v>
      </c>
      <c r="AE4700">
        <v>2021</v>
      </c>
      <c r="AF4700">
        <v>2021</v>
      </c>
      <c r="AU4700"/>
    </row>
    <row r="4701" spans="1:47" x14ac:dyDescent="0.35">
      <c r="A4701" t="s">
        <v>160</v>
      </c>
      <c r="B4701" t="s">
        <v>25</v>
      </c>
      <c r="C4701" t="s">
        <v>149</v>
      </c>
      <c r="D4701" t="s">
        <v>159</v>
      </c>
      <c r="E4701" t="s">
        <v>162</v>
      </c>
      <c r="G4701" t="s">
        <v>1</v>
      </c>
      <c r="K4701" t="s">
        <v>185</v>
      </c>
      <c r="L4701" t="s">
        <v>122</v>
      </c>
      <c r="M4701" s="14">
        <v>44477</v>
      </c>
      <c r="N4701" s="14">
        <v>44477</v>
      </c>
      <c r="O4701">
        <v>35000</v>
      </c>
      <c r="P4701">
        <v>909.1</v>
      </c>
      <c r="R4701">
        <v>2110672000</v>
      </c>
      <c r="S4701">
        <v>161300000</v>
      </c>
      <c r="V4701" t="s">
        <v>160</v>
      </c>
      <c r="W4701" t="s">
        <v>192</v>
      </c>
      <c r="X4701" t="s">
        <v>161</v>
      </c>
      <c r="Y4701">
        <v>10</v>
      </c>
      <c r="Z4701">
        <v>10</v>
      </c>
      <c r="AA4701">
        <v>2021</v>
      </c>
      <c r="AB4701">
        <v>909.1</v>
      </c>
      <c r="AC4701" t="s">
        <v>19</v>
      </c>
      <c r="AD4701" t="s">
        <v>72</v>
      </c>
      <c r="AE4701">
        <v>2021</v>
      </c>
      <c r="AF4701">
        <v>2021</v>
      </c>
      <c r="AU4701"/>
    </row>
    <row r="4702" spans="1:47" x14ac:dyDescent="0.35">
      <c r="A4702" t="s">
        <v>193</v>
      </c>
      <c r="B4702" t="s">
        <v>29</v>
      </c>
      <c r="C4702" t="s">
        <v>149</v>
      </c>
      <c r="D4702" t="s">
        <v>159</v>
      </c>
      <c r="E4702" t="s">
        <v>162</v>
      </c>
      <c r="G4702" t="s">
        <v>1</v>
      </c>
      <c r="K4702" t="s">
        <v>185</v>
      </c>
      <c r="L4702" t="s">
        <v>122</v>
      </c>
      <c r="M4702" s="14">
        <v>44477</v>
      </c>
      <c r="N4702" s="14">
        <v>44477</v>
      </c>
      <c r="O4702">
        <v>0</v>
      </c>
      <c r="P4702">
        <v>45.24</v>
      </c>
      <c r="R4702">
        <v>2110700000</v>
      </c>
      <c r="S4702">
        <v>161900000</v>
      </c>
      <c r="V4702" t="s">
        <v>193</v>
      </c>
      <c r="W4702" t="s">
        <v>199</v>
      </c>
      <c r="X4702" t="s">
        <v>161</v>
      </c>
      <c r="Y4702">
        <v>10</v>
      </c>
      <c r="Z4702">
        <v>10</v>
      </c>
      <c r="AA4702">
        <v>2021</v>
      </c>
      <c r="AB4702">
        <v>45.24</v>
      </c>
      <c r="AC4702" t="s">
        <v>19</v>
      </c>
      <c r="AD4702" t="s">
        <v>72</v>
      </c>
      <c r="AE4702">
        <v>2021</v>
      </c>
      <c r="AF4702">
        <v>2021</v>
      </c>
      <c r="AU4702"/>
    </row>
    <row r="4703" spans="1:47" x14ac:dyDescent="0.35">
      <c r="A4703" t="s">
        <v>193</v>
      </c>
      <c r="B4703" t="s">
        <v>29</v>
      </c>
      <c r="C4703" t="s">
        <v>149</v>
      </c>
      <c r="D4703" t="s">
        <v>159</v>
      </c>
      <c r="E4703" t="s">
        <v>162</v>
      </c>
      <c r="G4703" t="s">
        <v>1</v>
      </c>
      <c r="K4703" t="s">
        <v>185</v>
      </c>
      <c r="L4703" t="s">
        <v>122</v>
      </c>
      <c r="M4703" s="14">
        <v>44477</v>
      </c>
      <c r="N4703" s="14">
        <v>44477</v>
      </c>
      <c r="O4703">
        <v>0</v>
      </c>
      <c r="P4703">
        <v>119.05</v>
      </c>
      <c r="R4703">
        <v>2110700000</v>
      </c>
      <c r="S4703">
        <v>162600000</v>
      </c>
      <c r="V4703" t="s">
        <v>193</v>
      </c>
      <c r="W4703" t="s">
        <v>196</v>
      </c>
      <c r="X4703" t="s">
        <v>161</v>
      </c>
      <c r="Y4703">
        <v>10</v>
      </c>
      <c r="Z4703">
        <v>10</v>
      </c>
      <c r="AA4703">
        <v>2021</v>
      </c>
      <c r="AB4703">
        <v>119.05</v>
      </c>
      <c r="AC4703" t="s">
        <v>19</v>
      </c>
      <c r="AD4703" t="s">
        <v>72</v>
      </c>
      <c r="AE4703">
        <v>2021</v>
      </c>
      <c r="AF4703">
        <v>2021</v>
      </c>
      <c r="AU4703"/>
    </row>
    <row r="4704" spans="1:47" x14ac:dyDescent="0.35">
      <c r="A4704" t="s">
        <v>193</v>
      </c>
      <c r="B4704" t="s">
        <v>29</v>
      </c>
      <c r="C4704" t="s">
        <v>149</v>
      </c>
      <c r="D4704" t="s">
        <v>159</v>
      </c>
      <c r="E4704" t="s">
        <v>162</v>
      </c>
      <c r="G4704" t="s">
        <v>1</v>
      </c>
      <c r="K4704" t="s">
        <v>185</v>
      </c>
      <c r="L4704" t="s">
        <v>122</v>
      </c>
      <c r="M4704" s="14">
        <v>44477</v>
      </c>
      <c r="N4704" s="14">
        <v>44477</v>
      </c>
      <c r="O4704">
        <v>0</v>
      </c>
      <c r="P4704">
        <v>119.05</v>
      </c>
      <c r="R4704">
        <v>2110700000</v>
      </c>
      <c r="S4704">
        <v>162800000</v>
      </c>
      <c r="V4704" t="s">
        <v>193</v>
      </c>
      <c r="W4704" t="s">
        <v>204</v>
      </c>
      <c r="X4704" t="s">
        <v>161</v>
      </c>
      <c r="Y4704">
        <v>10</v>
      </c>
      <c r="Z4704">
        <v>10</v>
      </c>
      <c r="AA4704">
        <v>2021</v>
      </c>
      <c r="AB4704">
        <v>119.05</v>
      </c>
      <c r="AC4704" t="s">
        <v>19</v>
      </c>
      <c r="AD4704" t="s">
        <v>72</v>
      </c>
      <c r="AE4704">
        <v>2021</v>
      </c>
      <c r="AF4704">
        <v>2021</v>
      </c>
      <c r="AU4704"/>
    </row>
    <row r="4705" spans="1:47" x14ac:dyDescent="0.35">
      <c r="A4705" t="s">
        <v>138</v>
      </c>
      <c r="B4705" t="s">
        <v>34</v>
      </c>
      <c r="C4705" t="s">
        <v>149</v>
      </c>
      <c r="D4705" t="s">
        <v>150</v>
      </c>
      <c r="E4705" t="s">
        <v>121</v>
      </c>
      <c r="G4705" t="s">
        <v>1</v>
      </c>
      <c r="H4705" t="s">
        <v>206</v>
      </c>
      <c r="K4705" t="s">
        <v>185</v>
      </c>
      <c r="L4705" t="s">
        <v>122</v>
      </c>
      <c r="M4705" s="14">
        <v>44477</v>
      </c>
      <c r="N4705" s="14">
        <v>44477</v>
      </c>
      <c r="O4705">
        <v>-231808.88</v>
      </c>
      <c r="P4705">
        <v>-5519.26</v>
      </c>
      <c r="R4705">
        <v>2220200000</v>
      </c>
      <c r="S4705">
        <v>161014000</v>
      </c>
      <c r="V4705" t="s">
        <v>138</v>
      </c>
      <c r="W4705" t="s">
        <v>218</v>
      </c>
      <c r="X4705" t="s">
        <v>139</v>
      </c>
      <c r="Y4705">
        <v>10</v>
      </c>
      <c r="Z4705">
        <v>10</v>
      </c>
      <c r="AA4705">
        <v>2021</v>
      </c>
      <c r="AB4705">
        <v>5519.26</v>
      </c>
      <c r="AC4705" t="s">
        <v>19</v>
      </c>
      <c r="AD4705" t="s">
        <v>18</v>
      </c>
      <c r="AE4705">
        <v>2021</v>
      </c>
      <c r="AF4705">
        <v>2021</v>
      </c>
      <c r="AU4705"/>
    </row>
    <row r="4706" spans="1:47" x14ac:dyDescent="0.35">
      <c r="A4706" t="s">
        <v>193</v>
      </c>
      <c r="B4706" t="s">
        <v>29</v>
      </c>
      <c r="C4706" t="s">
        <v>149</v>
      </c>
      <c r="D4706" t="s">
        <v>159</v>
      </c>
      <c r="E4706" t="s">
        <v>162</v>
      </c>
      <c r="G4706" t="s">
        <v>1</v>
      </c>
      <c r="K4706" t="s">
        <v>185</v>
      </c>
      <c r="L4706" t="s">
        <v>122</v>
      </c>
      <c r="M4706" s="14">
        <v>44477</v>
      </c>
      <c r="N4706" s="14">
        <v>44477</v>
      </c>
      <c r="O4706">
        <v>0</v>
      </c>
      <c r="P4706">
        <v>34402.379999999997</v>
      </c>
      <c r="R4706">
        <v>2110700000</v>
      </c>
      <c r="S4706">
        <v>162100000</v>
      </c>
      <c r="V4706" t="s">
        <v>193</v>
      </c>
      <c r="W4706" t="s">
        <v>214</v>
      </c>
      <c r="X4706" t="s">
        <v>161</v>
      </c>
      <c r="Y4706">
        <v>10</v>
      </c>
      <c r="Z4706">
        <v>10</v>
      </c>
      <c r="AA4706">
        <v>2021</v>
      </c>
      <c r="AB4706">
        <v>34402.379999999997</v>
      </c>
      <c r="AC4706" t="s">
        <v>19</v>
      </c>
      <c r="AD4706" t="s">
        <v>72</v>
      </c>
      <c r="AE4706">
        <v>2021</v>
      </c>
      <c r="AF4706">
        <v>2021</v>
      </c>
      <c r="AU4706"/>
    </row>
    <row r="4707" spans="1:47" x14ac:dyDescent="0.35">
      <c r="A4707" t="s">
        <v>160</v>
      </c>
      <c r="B4707" t="s">
        <v>26</v>
      </c>
      <c r="C4707" t="s">
        <v>149</v>
      </c>
      <c r="D4707" t="s">
        <v>159</v>
      </c>
      <c r="E4707" t="s">
        <v>162</v>
      </c>
      <c r="G4707" t="s">
        <v>1</v>
      </c>
      <c r="K4707" t="s">
        <v>185</v>
      </c>
      <c r="L4707" t="s">
        <v>122</v>
      </c>
      <c r="M4707" s="14">
        <v>44477</v>
      </c>
      <c r="N4707" s="14">
        <v>44477</v>
      </c>
      <c r="O4707">
        <v>8135.59</v>
      </c>
      <c r="P4707">
        <v>193.7</v>
      </c>
      <c r="R4707">
        <v>2110672000</v>
      </c>
      <c r="S4707">
        <v>162600000</v>
      </c>
      <c r="V4707" t="s">
        <v>160</v>
      </c>
      <c r="W4707" t="s">
        <v>196</v>
      </c>
      <c r="X4707" t="s">
        <v>161</v>
      </c>
      <c r="Y4707">
        <v>10</v>
      </c>
      <c r="Z4707">
        <v>10</v>
      </c>
      <c r="AA4707">
        <v>2021</v>
      </c>
      <c r="AB4707">
        <v>193.7</v>
      </c>
      <c r="AC4707" t="s">
        <v>19</v>
      </c>
      <c r="AD4707" t="s">
        <v>72</v>
      </c>
      <c r="AE4707">
        <v>2021</v>
      </c>
      <c r="AF4707">
        <v>2021</v>
      </c>
      <c r="AU4707"/>
    </row>
    <row r="4708" spans="1:47" x14ac:dyDescent="0.35">
      <c r="A4708" t="s">
        <v>160</v>
      </c>
      <c r="B4708" t="s">
        <v>26</v>
      </c>
      <c r="C4708" t="s">
        <v>149</v>
      </c>
      <c r="D4708" t="s">
        <v>159</v>
      </c>
      <c r="E4708" t="s">
        <v>162</v>
      </c>
      <c r="G4708" t="s">
        <v>1</v>
      </c>
      <c r="K4708" t="s">
        <v>185</v>
      </c>
      <c r="L4708" t="s">
        <v>122</v>
      </c>
      <c r="M4708" s="14">
        <v>44477</v>
      </c>
      <c r="N4708" s="14">
        <v>44477</v>
      </c>
      <c r="O4708">
        <v>50000</v>
      </c>
      <c r="P4708">
        <v>1190.48</v>
      </c>
      <c r="R4708">
        <v>2110672000</v>
      </c>
      <c r="S4708">
        <v>162600000</v>
      </c>
      <c r="V4708" t="s">
        <v>160</v>
      </c>
      <c r="W4708" t="s">
        <v>196</v>
      </c>
      <c r="X4708" t="s">
        <v>161</v>
      </c>
      <c r="Y4708">
        <v>10</v>
      </c>
      <c r="Z4708">
        <v>10</v>
      </c>
      <c r="AA4708">
        <v>2021</v>
      </c>
      <c r="AB4708">
        <v>1190.48</v>
      </c>
      <c r="AC4708" t="s">
        <v>19</v>
      </c>
      <c r="AD4708" t="s">
        <v>72</v>
      </c>
      <c r="AE4708">
        <v>2021</v>
      </c>
      <c r="AF4708">
        <v>2021</v>
      </c>
      <c r="AU4708"/>
    </row>
    <row r="4709" spans="1:47" x14ac:dyDescent="0.35">
      <c r="A4709" t="s">
        <v>160</v>
      </c>
      <c r="B4709" t="s">
        <v>28</v>
      </c>
      <c r="C4709" t="s">
        <v>149</v>
      </c>
      <c r="D4709" t="s">
        <v>159</v>
      </c>
      <c r="E4709" t="s">
        <v>162</v>
      </c>
      <c r="G4709" t="s">
        <v>1</v>
      </c>
      <c r="K4709" t="s">
        <v>185</v>
      </c>
      <c r="L4709" t="s">
        <v>122</v>
      </c>
      <c r="M4709" s="14">
        <v>44477</v>
      </c>
      <c r="N4709" s="14">
        <v>44477</v>
      </c>
      <c r="O4709">
        <v>2130.4</v>
      </c>
      <c r="P4709">
        <v>50.72</v>
      </c>
      <c r="R4709">
        <v>2110672000</v>
      </c>
      <c r="S4709">
        <v>161800000</v>
      </c>
      <c r="V4709" t="s">
        <v>160</v>
      </c>
      <c r="W4709" t="s">
        <v>197</v>
      </c>
      <c r="X4709" t="s">
        <v>161</v>
      </c>
      <c r="Y4709">
        <v>10</v>
      </c>
      <c r="Z4709">
        <v>10</v>
      </c>
      <c r="AA4709">
        <v>2021</v>
      </c>
      <c r="AB4709">
        <v>50.72</v>
      </c>
      <c r="AC4709" t="s">
        <v>19</v>
      </c>
      <c r="AD4709" t="s">
        <v>72</v>
      </c>
      <c r="AE4709">
        <v>2021</v>
      </c>
      <c r="AF4709">
        <v>2021</v>
      </c>
      <c r="AU4709"/>
    </row>
    <row r="4710" spans="1:47" x14ac:dyDescent="0.35">
      <c r="A4710" t="s">
        <v>187</v>
      </c>
      <c r="B4710" t="s">
        <v>65</v>
      </c>
      <c r="C4710" t="s">
        <v>149</v>
      </c>
      <c r="D4710" t="s">
        <v>150</v>
      </c>
      <c r="E4710" t="s">
        <v>121</v>
      </c>
      <c r="G4710" t="s">
        <v>1</v>
      </c>
      <c r="H4710" t="s">
        <v>206</v>
      </c>
      <c r="K4710" t="s">
        <v>185</v>
      </c>
      <c r="L4710" t="s">
        <v>122</v>
      </c>
      <c r="M4710" s="14">
        <v>44480</v>
      </c>
      <c r="N4710" s="14">
        <v>44480</v>
      </c>
      <c r="O4710">
        <v>-163400</v>
      </c>
      <c r="P4710">
        <v>-3890.48</v>
      </c>
      <c r="R4710">
        <v>2220316000</v>
      </c>
      <c r="S4710">
        <v>161013000</v>
      </c>
      <c r="V4710" t="s">
        <v>187</v>
      </c>
      <c r="W4710" t="s">
        <v>223</v>
      </c>
      <c r="X4710" t="s">
        <v>140</v>
      </c>
      <c r="Y4710">
        <v>10</v>
      </c>
      <c r="Z4710">
        <v>10</v>
      </c>
      <c r="AA4710">
        <v>2021</v>
      </c>
      <c r="AB4710">
        <v>3890.48</v>
      </c>
      <c r="AC4710" t="s">
        <v>19</v>
      </c>
      <c r="AD4710" t="s">
        <v>18</v>
      </c>
      <c r="AE4710">
        <v>2021</v>
      </c>
      <c r="AF4710">
        <v>2021</v>
      </c>
      <c r="AU4710"/>
    </row>
    <row r="4711" spans="1:47" x14ac:dyDescent="0.35">
      <c r="A4711" t="s">
        <v>160</v>
      </c>
      <c r="B4711" t="s">
        <v>25</v>
      </c>
      <c r="C4711" t="s">
        <v>149</v>
      </c>
      <c r="D4711" t="s">
        <v>159</v>
      </c>
      <c r="E4711" t="s">
        <v>162</v>
      </c>
      <c r="G4711" t="s">
        <v>1</v>
      </c>
      <c r="K4711" t="s">
        <v>185</v>
      </c>
      <c r="L4711" t="s">
        <v>122</v>
      </c>
      <c r="M4711" s="14">
        <v>44480</v>
      </c>
      <c r="N4711" s="14">
        <v>44480</v>
      </c>
      <c r="O4711">
        <v>9000</v>
      </c>
      <c r="P4711">
        <v>170.25</v>
      </c>
      <c r="R4711">
        <v>2110672000</v>
      </c>
      <c r="S4711">
        <v>161600000</v>
      </c>
      <c r="V4711" t="s">
        <v>160</v>
      </c>
      <c r="W4711" t="s">
        <v>198</v>
      </c>
      <c r="X4711" t="s">
        <v>161</v>
      </c>
      <c r="Y4711">
        <v>10</v>
      </c>
      <c r="Z4711">
        <v>10</v>
      </c>
      <c r="AA4711">
        <v>2021</v>
      </c>
      <c r="AB4711">
        <v>170.25</v>
      </c>
      <c r="AC4711" t="s">
        <v>19</v>
      </c>
      <c r="AD4711" t="s">
        <v>72</v>
      </c>
      <c r="AE4711">
        <v>2021</v>
      </c>
      <c r="AF4711">
        <v>2021</v>
      </c>
      <c r="AU4711"/>
    </row>
    <row r="4712" spans="1:47" x14ac:dyDescent="0.35">
      <c r="A4712" t="s">
        <v>130</v>
      </c>
      <c r="B4712" t="s">
        <v>34</v>
      </c>
      <c r="C4712" t="s">
        <v>149</v>
      </c>
      <c r="D4712" t="s">
        <v>150</v>
      </c>
      <c r="E4712" t="s">
        <v>121</v>
      </c>
      <c r="G4712" t="s">
        <v>1</v>
      </c>
      <c r="H4712" t="s">
        <v>206</v>
      </c>
      <c r="K4712" t="s">
        <v>185</v>
      </c>
      <c r="L4712" t="s">
        <v>122</v>
      </c>
      <c r="M4712" s="14">
        <v>44480</v>
      </c>
      <c r="N4712" s="14">
        <v>44480</v>
      </c>
      <c r="O4712">
        <v>-12400</v>
      </c>
      <c r="P4712">
        <v>-295.24</v>
      </c>
      <c r="R4712">
        <v>2221511000</v>
      </c>
      <c r="S4712">
        <v>162800000</v>
      </c>
      <c r="V4712" t="s">
        <v>130</v>
      </c>
      <c r="W4712" t="s">
        <v>204</v>
      </c>
      <c r="X4712" t="s">
        <v>119</v>
      </c>
      <c r="Y4712">
        <v>10</v>
      </c>
      <c r="Z4712">
        <v>10</v>
      </c>
      <c r="AA4712">
        <v>2021</v>
      </c>
      <c r="AB4712">
        <v>295.24</v>
      </c>
      <c r="AC4712" t="s">
        <v>19</v>
      </c>
      <c r="AD4712" t="s">
        <v>18</v>
      </c>
      <c r="AE4712">
        <v>2021</v>
      </c>
      <c r="AF4712">
        <v>2021</v>
      </c>
      <c r="AU4712"/>
    </row>
    <row r="4713" spans="1:47" x14ac:dyDescent="0.35">
      <c r="A4713" t="s">
        <v>160</v>
      </c>
      <c r="B4713" t="s">
        <v>25</v>
      </c>
      <c r="C4713" t="s">
        <v>149</v>
      </c>
      <c r="D4713" t="s">
        <v>159</v>
      </c>
      <c r="E4713" t="s">
        <v>162</v>
      </c>
      <c r="G4713" t="s">
        <v>1</v>
      </c>
      <c r="K4713" t="s">
        <v>185</v>
      </c>
      <c r="L4713" t="s">
        <v>122</v>
      </c>
      <c r="M4713" s="14">
        <v>44480</v>
      </c>
      <c r="N4713" s="14">
        <v>44480</v>
      </c>
      <c r="O4713">
        <v>20000</v>
      </c>
      <c r="P4713">
        <v>714.5</v>
      </c>
      <c r="R4713">
        <v>2110672000</v>
      </c>
      <c r="S4713">
        <v>161300000</v>
      </c>
      <c r="V4713" t="s">
        <v>160</v>
      </c>
      <c r="W4713" t="s">
        <v>192</v>
      </c>
      <c r="X4713" t="s">
        <v>161</v>
      </c>
      <c r="Y4713">
        <v>10</v>
      </c>
      <c r="Z4713">
        <v>10</v>
      </c>
      <c r="AA4713">
        <v>2021</v>
      </c>
      <c r="AB4713">
        <v>714.5</v>
      </c>
      <c r="AC4713" t="s">
        <v>19</v>
      </c>
      <c r="AD4713" t="s">
        <v>72</v>
      </c>
      <c r="AE4713">
        <v>2021</v>
      </c>
      <c r="AF4713">
        <v>2021</v>
      </c>
      <c r="AU4713"/>
    </row>
    <row r="4714" spans="1:47" x14ac:dyDescent="0.35">
      <c r="A4714" t="s">
        <v>160</v>
      </c>
      <c r="B4714" t="s">
        <v>26</v>
      </c>
      <c r="C4714" t="s">
        <v>149</v>
      </c>
      <c r="D4714" t="s">
        <v>159</v>
      </c>
      <c r="E4714" t="s">
        <v>162</v>
      </c>
      <c r="G4714" t="s">
        <v>1</v>
      </c>
      <c r="K4714" t="s">
        <v>185</v>
      </c>
      <c r="L4714" t="s">
        <v>122</v>
      </c>
      <c r="M4714" s="14">
        <v>44480</v>
      </c>
      <c r="N4714" s="14">
        <v>44480</v>
      </c>
      <c r="O4714">
        <v>39966.11</v>
      </c>
      <c r="P4714">
        <v>242.13</v>
      </c>
      <c r="R4714">
        <v>2110672000</v>
      </c>
      <c r="S4714">
        <v>162600000</v>
      </c>
      <c r="V4714" t="s">
        <v>160</v>
      </c>
      <c r="W4714" t="s">
        <v>196</v>
      </c>
      <c r="X4714" t="s">
        <v>161</v>
      </c>
      <c r="Y4714">
        <v>10</v>
      </c>
      <c r="Z4714">
        <v>10</v>
      </c>
      <c r="AA4714">
        <v>2021</v>
      </c>
      <c r="AB4714">
        <v>242.13</v>
      </c>
      <c r="AC4714" t="s">
        <v>19</v>
      </c>
      <c r="AD4714" t="s">
        <v>72</v>
      </c>
      <c r="AE4714">
        <v>2021</v>
      </c>
      <c r="AF4714">
        <v>2021</v>
      </c>
      <c r="AU4714"/>
    </row>
    <row r="4715" spans="1:47" x14ac:dyDescent="0.35">
      <c r="A4715" t="s">
        <v>138</v>
      </c>
      <c r="B4715" t="s">
        <v>65</v>
      </c>
      <c r="C4715" t="s">
        <v>149</v>
      </c>
      <c r="D4715" t="s">
        <v>150</v>
      </c>
      <c r="E4715" t="s">
        <v>121</v>
      </c>
      <c r="G4715" t="s">
        <v>1</v>
      </c>
      <c r="H4715" t="s">
        <v>206</v>
      </c>
      <c r="K4715" t="s">
        <v>185</v>
      </c>
      <c r="L4715" t="s">
        <v>122</v>
      </c>
      <c r="M4715" s="14">
        <v>44480</v>
      </c>
      <c r="N4715" s="14">
        <v>44480</v>
      </c>
      <c r="O4715">
        <v>0</v>
      </c>
      <c r="P4715">
        <v>-142.86000000000001</v>
      </c>
      <c r="R4715">
        <v>2220200000</v>
      </c>
      <c r="S4715">
        <v>161004000</v>
      </c>
      <c r="V4715" t="s">
        <v>138</v>
      </c>
      <c r="W4715" t="s">
        <v>241</v>
      </c>
      <c r="X4715" t="s">
        <v>139</v>
      </c>
      <c r="Y4715">
        <v>10</v>
      </c>
      <c r="Z4715">
        <v>10</v>
      </c>
      <c r="AA4715">
        <v>2021</v>
      </c>
      <c r="AB4715">
        <v>142.86000000000001</v>
      </c>
      <c r="AC4715" t="s">
        <v>19</v>
      </c>
      <c r="AD4715" t="s">
        <v>18</v>
      </c>
      <c r="AE4715">
        <v>2021</v>
      </c>
      <c r="AF4715">
        <v>2021</v>
      </c>
      <c r="AU4715"/>
    </row>
    <row r="4716" spans="1:47" x14ac:dyDescent="0.35">
      <c r="A4716" t="s">
        <v>193</v>
      </c>
      <c r="B4716" t="s">
        <v>29</v>
      </c>
      <c r="C4716" t="s">
        <v>149</v>
      </c>
      <c r="D4716" t="s">
        <v>159</v>
      </c>
      <c r="E4716" t="s">
        <v>162</v>
      </c>
      <c r="G4716" t="s">
        <v>1</v>
      </c>
      <c r="K4716" t="s">
        <v>185</v>
      </c>
      <c r="L4716" t="s">
        <v>122</v>
      </c>
      <c r="M4716" s="14">
        <v>44480</v>
      </c>
      <c r="N4716" s="14">
        <v>44480</v>
      </c>
      <c r="O4716">
        <v>0</v>
      </c>
      <c r="P4716">
        <v>238.1</v>
      </c>
      <c r="R4716">
        <v>2110700000</v>
      </c>
      <c r="S4716">
        <v>162300000</v>
      </c>
      <c r="V4716" t="s">
        <v>193</v>
      </c>
      <c r="W4716" t="s">
        <v>209</v>
      </c>
      <c r="X4716" t="s">
        <v>161</v>
      </c>
      <c r="Y4716">
        <v>10</v>
      </c>
      <c r="Z4716">
        <v>10</v>
      </c>
      <c r="AA4716">
        <v>2021</v>
      </c>
      <c r="AB4716">
        <v>238.1</v>
      </c>
      <c r="AC4716" t="s">
        <v>19</v>
      </c>
      <c r="AD4716" t="s">
        <v>72</v>
      </c>
      <c r="AE4716">
        <v>2021</v>
      </c>
      <c r="AF4716">
        <v>2021</v>
      </c>
      <c r="AU4716"/>
    </row>
    <row r="4717" spans="1:47" x14ac:dyDescent="0.35">
      <c r="A4717" t="s">
        <v>160</v>
      </c>
      <c r="B4717" t="s">
        <v>35</v>
      </c>
      <c r="C4717" t="s">
        <v>149</v>
      </c>
      <c r="D4717" t="s">
        <v>159</v>
      </c>
      <c r="E4717" t="s">
        <v>162</v>
      </c>
      <c r="G4717" t="s">
        <v>1</v>
      </c>
      <c r="K4717" t="s">
        <v>185</v>
      </c>
      <c r="L4717" t="s">
        <v>122</v>
      </c>
      <c r="M4717" s="14">
        <v>44480</v>
      </c>
      <c r="N4717" s="14">
        <v>44480</v>
      </c>
      <c r="O4717">
        <v>798534.4</v>
      </c>
      <c r="P4717">
        <v>2476.36</v>
      </c>
      <c r="R4717">
        <v>2110672000</v>
      </c>
      <c r="S4717">
        <v>161020000</v>
      </c>
      <c r="V4717" t="s">
        <v>160</v>
      </c>
      <c r="W4717" t="s">
        <v>194</v>
      </c>
      <c r="X4717" t="s">
        <v>161</v>
      </c>
      <c r="Y4717">
        <v>10</v>
      </c>
      <c r="Z4717">
        <v>10</v>
      </c>
      <c r="AA4717">
        <v>2021</v>
      </c>
      <c r="AB4717">
        <v>2476.36</v>
      </c>
      <c r="AC4717" t="s">
        <v>19</v>
      </c>
      <c r="AD4717" t="s">
        <v>72</v>
      </c>
      <c r="AE4717">
        <v>2021</v>
      </c>
      <c r="AF4717">
        <v>2021</v>
      </c>
      <c r="AU4717"/>
    </row>
    <row r="4718" spans="1:47" x14ac:dyDescent="0.35">
      <c r="A4718" t="s">
        <v>193</v>
      </c>
      <c r="B4718" t="s">
        <v>29</v>
      </c>
      <c r="C4718" t="s">
        <v>149</v>
      </c>
      <c r="D4718" t="s">
        <v>159</v>
      </c>
      <c r="E4718" t="s">
        <v>162</v>
      </c>
      <c r="G4718" t="s">
        <v>1</v>
      </c>
      <c r="K4718" t="s">
        <v>185</v>
      </c>
      <c r="L4718" t="s">
        <v>122</v>
      </c>
      <c r="M4718" s="14">
        <v>44480</v>
      </c>
      <c r="N4718" s="14">
        <v>44480</v>
      </c>
      <c r="O4718">
        <v>0</v>
      </c>
      <c r="P4718">
        <v>61.9</v>
      </c>
      <c r="R4718">
        <v>2110700000</v>
      </c>
      <c r="S4718">
        <v>162100000</v>
      </c>
      <c r="V4718" t="s">
        <v>193</v>
      </c>
      <c r="W4718" t="s">
        <v>214</v>
      </c>
      <c r="X4718" t="s">
        <v>161</v>
      </c>
      <c r="Y4718">
        <v>10</v>
      </c>
      <c r="Z4718">
        <v>10</v>
      </c>
      <c r="AA4718">
        <v>2021</v>
      </c>
      <c r="AB4718">
        <v>61.9</v>
      </c>
      <c r="AC4718" t="s">
        <v>19</v>
      </c>
      <c r="AD4718" t="s">
        <v>72</v>
      </c>
      <c r="AE4718">
        <v>2021</v>
      </c>
      <c r="AF4718">
        <v>2021</v>
      </c>
      <c r="AU4718"/>
    </row>
    <row r="4719" spans="1:47" x14ac:dyDescent="0.35">
      <c r="A4719" t="s">
        <v>193</v>
      </c>
      <c r="B4719" t="s">
        <v>29</v>
      </c>
      <c r="C4719" t="s">
        <v>149</v>
      </c>
      <c r="D4719" t="s">
        <v>159</v>
      </c>
      <c r="E4719" t="s">
        <v>162</v>
      </c>
      <c r="G4719" t="s">
        <v>1</v>
      </c>
      <c r="K4719" t="s">
        <v>185</v>
      </c>
      <c r="L4719" t="s">
        <v>122</v>
      </c>
      <c r="M4719" s="14">
        <v>44480</v>
      </c>
      <c r="N4719" s="14">
        <v>44480</v>
      </c>
      <c r="O4719">
        <v>0</v>
      </c>
      <c r="P4719">
        <v>95.24</v>
      </c>
      <c r="R4719">
        <v>2110700000</v>
      </c>
      <c r="S4719">
        <v>162600000</v>
      </c>
      <c r="V4719" t="s">
        <v>193</v>
      </c>
      <c r="W4719" t="s">
        <v>196</v>
      </c>
      <c r="X4719" t="s">
        <v>161</v>
      </c>
      <c r="Y4719">
        <v>10</v>
      </c>
      <c r="Z4719">
        <v>10</v>
      </c>
      <c r="AA4719">
        <v>2021</v>
      </c>
      <c r="AB4719">
        <v>95.24</v>
      </c>
      <c r="AC4719" t="s">
        <v>19</v>
      </c>
      <c r="AD4719" t="s">
        <v>72</v>
      </c>
      <c r="AE4719">
        <v>2021</v>
      </c>
      <c r="AF4719">
        <v>2021</v>
      </c>
      <c r="AU4719"/>
    </row>
    <row r="4720" spans="1:47" x14ac:dyDescent="0.35">
      <c r="A4720" t="s">
        <v>193</v>
      </c>
      <c r="B4720" t="s">
        <v>29</v>
      </c>
      <c r="C4720" t="s">
        <v>149</v>
      </c>
      <c r="D4720" t="s">
        <v>159</v>
      </c>
      <c r="E4720" t="s">
        <v>162</v>
      </c>
      <c r="G4720" t="s">
        <v>1</v>
      </c>
      <c r="K4720" t="s">
        <v>185</v>
      </c>
      <c r="L4720" t="s">
        <v>122</v>
      </c>
      <c r="M4720" s="14">
        <v>44480</v>
      </c>
      <c r="N4720" s="14">
        <v>44480</v>
      </c>
      <c r="O4720">
        <v>0</v>
      </c>
      <c r="P4720">
        <v>476.19</v>
      </c>
      <c r="R4720">
        <v>2110700000</v>
      </c>
      <c r="S4720">
        <v>161020000</v>
      </c>
      <c r="V4720" t="s">
        <v>193</v>
      </c>
      <c r="W4720" t="s">
        <v>194</v>
      </c>
      <c r="X4720" t="s">
        <v>161</v>
      </c>
      <c r="Y4720">
        <v>10</v>
      </c>
      <c r="Z4720">
        <v>10</v>
      </c>
      <c r="AA4720">
        <v>2021</v>
      </c>
      <c r="AB4720">
        <v>476.19</v>
      </c>
      <c r="AC4720" t="s">
        <v>19</v>
      </c>
      <c r="AD4720" t="s">
        <v>72</v>
      </c>
      <c r="AE4720">
        <v>2021</v>
      </c>
      <c r="AF4720">
        <v>2021</v>
      </c>
      <c r="AU4720"/>
    </row>
    <row r="4721" spans="1:47" x14ac:dyDescent="0.35">
      <c r="A4721" t="s">
        <v>193</v>
      </c>
      <c r="B4721" t="s">
        <v>29</v>
      </c>
      <c r="C4721" t="s">
        <v>149</v>
      </c>
      <c r="D4721" t="s">
        <v>159</v>
      </c>
      <c r="E4721" t="s">
        <v>162</v>
      </c>
      <c r="G4721" t="s">
        <v>1</v>
      </c>
      <c r="K4721" t="s">
        <v>185</v>
      </c>
      <c r="L4721" t="s">
        <v>122</v>
      </c>
      <c r="M4721" s="14">
        <v>44480</v>
      </c>
      <c r="N4721" s="14">
        <v>44480</v>
      </c>
      <c r="O4721">
        <v>0</v>
      </c>
      <c r="P4721">
        <v>23.81</v>
      </c>
      <c r="R4721">
        <v>2110700000</v>
      </c>
      <c r="S4721">
        <v>161700000</v>
      </c>
      <c r="V4721" t="s">
        <v>193</v>
      </c>
      <c r="W4721" t="s">
        <v>210</v>
      </c>
      <c r="X4721" t="s">
        <v>161</v>
      </c>
      <c r="Y4721">
        <v>10</v>
      </c>
      <c r="Z4721">
        <v>10</v>
      </c>
      <c r="AA4721">
        <v>2021</v>
      </c>
      <c r="AB4721">
        <v>23.81</v>
      </c>
      <c r="AC4721" t="s">
        <v>19</v>
      </c>
      <c r="AD4721" t="s">
        <v>72</v>
      </c>
      <c r="AE4721">
        <v>2021</v>
      </c>
      <c r="AF4721">
        <v>2021</v>
      </c>
      <c r="AU4721"/>
    </row>
    <row r="4722" spans="1:47" x14ac:dyDescent="0.35">
      <c r="A4722" t="s">
        <v>160</v>
      </c>
      <c r="B4722" t="s">
        <v>28</v>
      </c>
      <c r="C4722" t="s">
        <v>149</v>
      </c>
      <c r="D4722" t="s">
        <v>159</v>
      </c>
      <c r="E4722" t="s">
        <v>162</v>
      </c>
      <c r="G4722" t="s">
        <v>1</v>
      </c>
      <c r="K4722" t="s">
        <v>185</v>
      </c>
      <c r="L4722" t="s">
        <v>122</v>
      </c>
      <c r="M4722" s="14">
        <v>44480</v>
      </c>
      <c r="N4722" s="14">
        <v>44480</v>
      </c>
      <c r="O4722">
        <v>0</v>
      </c>
      <c r="P4722">
        <v>52.55</v>
      </c>
      <c r="R4722">
        <v>2110672000</v>
      </c>
      <c r="S4722">
        <v>161900000</v>
      </c>
      <c r="V4722" t="s">
        <v>160</v>
      </c>
      <c r="W4722" t="s">
        <v>199</v>
      </c>
      <c r="X4722" t="s">
        <v>161</v>
      </c>
      <c r="Y4722">
        <v>10</v>
      </c>
      <c r="Z4722">
        <v>10</v>
      </c>
      <c r="AA4722">
        <v>2021</v>
      </c>
      <c r="AB4722">
        <v>52.55</v>
      </c>
      <c r="AC4722" t="s">
        <v>19</v>
      </c>
      <c r="AD4722" t="s">
        <v>72</v>
      </c>
      <c r="AE4722">
        <v>2021</v>
      </c>
      <c r="AF4722">
        <v>2021</v>
      </c>
      <c r="AU4722"/>
    </row>
    <row r="4723" spans="1:47" x14ac:dyDescent="0.35">
      <c r="A4723" t="s">
        <v>193</v>
      </c>
      <c r="B4723" t="s">
        <v>29</v>
      </c>
      <c r="C4723" t="s">
        <v>149</v>
      </c>
      <c r="D4723" t="s">
        <v>159</v>
      </c>
      <c r="E4723" t="s">
        <v>162</v>
      </c>
      <c r="G4723" t="s">
        <v>1</v>
      </c>
      <c r="K4723" t="s">
        <v>185</v>
      </c>
      <c r="L4723" t="s">
        <v>122</v>
      </c>
      <c r="M4723" s="14">
        <v>44480</v>
      </c>
      <c r="N4723" s="14">
        <v>44480</v>
      </c>
      <c r="O4723">
        <v>0</v>
      </c>
      <c r="P4723">
        <v>476.57</v>
      </c>
      <c r="R4723">
        <v>2110700000</v>
      </c>
      <c r="S4723">
        <v>161300000</v>
      </c>
      <c r="V4723" t="s">
        <v>193</v>
      </c>
      <c r="W4723" t="s">
        <v>192</v>
      </c>
      <c r="X4723" t="s">
        <v>161</v>
      </c>
      <c r="Y4723">
        <v>10</v>
      </c>
      <c r="Z4723">
        <v>10</v>
      </c>
      <c r="AA4723">
        <v>2021</v>
      </c>
      <c r="AB4723">
        <v>476.57</v>
      </c>
      <c r="AC4723" t="s">
        <v>19</v>
      </c>
      <c r="AD4723" t="s">
        <v>72</v>
      </c>
      <c r="AE4723">
        <v>2021</v>
      </c>
      <c r="AF4723">
        <v>2021</v>
      </c>
      <c r="AU4723"/>
    </row>
    <row r="4724" spans="1:47" x14ac:dyDescent="0.35">
      <c r="A4724" t="s">
        <v>125</v>
      </c>
      <c r="C4724" t="s">
        <v>149</v>
      </c>
      <c r="D4724" t="s">
        <v>150</v>
      </c>
      <c r="E4724" t="s">
        <v>162</v>
      </c>
      <c r="K4724" t="s">
        <v>185</v>
      </c>
      <c r="L4724" t="s">
        <v>122</v>
      </c>
      <c r="M4724" s="14">
        <v>44480</v>
      </c>
      <c r="N4724" s="14">
        <v>44480</v>
      </c>
      <c r="P4724">
        <v>72679.38</v>
      </c>
      <c r="X4724" t="s">
        <v>124</v>
      </c>
      <c r="Y4724">
        <v>10</v>
      </c>
      <c r="Z4724">
        <v>10</v>
      </c>
      <c r="AA4724">
        <v>2021</v>
      </c>
      <c r="AB4724">
        <v>0</v>
      </c>
      <c r="AC4724" t="s">
        <v>8</v>
      </c>
      <c r="AD4724" t="s">
        <v>8</v>
      </c>
      <c r="AE4724">
        <v>2021</v>
      </c>
      <c r="AF4724">
        <v>2021</v>
      </c>
      <c r="AU4724"/>
    </row>
    <row r="4725" spans="1:47" x14ac:dyDescent="0.35">
      <c r="A4725" t="s">
        <v>148</v>
      </c>
      <c r="C4725" t="s">
        <v>149</v>
      </c>
      <c r="D4725" t="s">
        <v>150</v>
      </c>
      <c r="E4725" t="s">
        <v>121</v>
      </c>
      <c r="J4725" t="s">
        <v>5</v>
      </c>
      <c r="K4725" t="s">
        <v>185</v>
      </c>
      <c r="L4725" t="s">
        <v>122</v>
      </c>
      <c r="M4725" s="14">
        <v>44482</v>
      </c>
      <c r="N4725" s="14">
        <v>44480</v>
      </c>
      <c r="P4725">
        <v>14493.12</v>
      </c>
      <c r="X4725" t="s">
        <v>152</v>
      </c>
      <c r="Y4725">
        <v>10</v>
      </c>
      <c r="Z4725">
        <v>10</v>
      </c>
      <c r="AA4725">
        <v>2021</v>
      </c>
      <c r="AB4725">
        <v>0</v>
      </c>
      <c r="AC4725" t="s">
        <v>8</v>
      </c>
      <c r="AD4725" t="s">
        <v>8</v>
      </c>
      <c r="AE4725">
        <v>2021</v>
      </c>
      <c r="AF4725">
        <v>2021</v>
      </c>
      <c r="AU4725"/>
    </row>
    <row r="4726" spans="1:47" x14ac:dyDescent="0.35">
      <c r="A4726" t="s">
        <v>163</v>
      </c>
      <c r="C4726" t="s">
        <v>149</v>
      </c>
      <c r="D4726" t="s">
        <v>150</v>
      </c>
      <c r="E4726" t="s">
        <v>121</v>
      </c>
      <c r="J4726" t="s">
        <v>5</v>
      </c>
      <c r="K4726" t="s">
        <v>185</v>
      </c>
      <c r="L4726" t="s">
        <v>122</v>
      </c>
      <c r="M4726" s="14">
        <v>44480</v>
      </c>
      <c r="N4726" s="14">
        <v>44480</v>
      </c>
      <c r="P4726">
        <v>19304.54</v>
      </c>
      <c r="X4726" t="s">
        <v>164</v>
      </c>
      <c r="Y4726">
        <v>10</v>
      </c>
      <c r="Z4726">
        <v>10</v>
      </c>
      <c r="AA4726">
        <v>2021</v>
      </c>
      <c r="AB4726">
        <v>0</v>
      </c>
      <c r="AC4726" t="s">
        <v>8</v>
      </c>
      <c r="AD4726" t="s">
        <v>8</v>
      </c>
      <c r="AE4726">
        <v>2021</v>
      </c>
      <c r="AF4726">
        <v>2021</v>
      </c>
      <c r="AU4726"/>
    </row>
    <row r="4727" spans="1:47" x14ac:dyDescent="0.35">
      <c r="A4727" t="s">
        <v>126</v>
      </c>
      <c r="C4727" t="s">
        <v>149</v>
      </c>
      <c r="D4727" t="s">
        <v>150</v>
      </c>
      <c r="E4727" t="s">
        <v>121</v>
      </c>
      <c r="J4727" t="s">
        <v>5</v>
      </c>
      <c r="K4727" t="s">
        <v>185</v>
      </c>
      <c r="L4727" t="s">
        <v>122</v>
      </c>
      <c r="M4727" s="14">
        <v>44480</v>
      </c>
      <c r="N4727" s="14">
        <v>44480</v>
      </c>
      <c r="P4727">
        <v>38881.71</v>
      </c>
      <c r="X4727" t="s">
        <v>127</v>
      </c>
      <c r="Y4727">
        <v>10</v>
      </c>
      <c r="Z4727">
        <v>10</v>
      </c>
      <c r="AA4727">
        <v>2021</v>
      </c>
      <c r="AB4727">
        <v>0</v>
      </c>
      <c r="AC4727" t="s">
        <v>8</v>
      </c>
      <c r="AD4727" t="s">
        <v>8</v>
      </c>
      <c r="AE4727">
        <v>2021</v>
      </c>
      <c r="AF4727">
        <v>2021</v>
      </c>
      <c r="AU4727"/>
    </row>
    <row r="4728" spans="1:47" x14ac:dyDescent="0.35">
      <c r="A4728" t="s">
        <v>160</v>
      </c>
      <c r="B4728" t="s">
        <v>35</v>
      </c>
      <c r="C4728" t="s">
        <v>149</v>
      </c>
      <c r="D4728" t="s">
        <v>159</v>
      </c>
      <c r="E4728" t="s">
        <v>162</v>
      </c>
      <c r="G4728" t="s">
        <v>1</v>
      </c>
      <c r="K4728" t="s">
        <v>185</v>
      </c>
      <c r="L4728" t="s">
        <v>122</v>
      </c>
      <c r="M4728" s="14">
        <v>44480</v>
      </c>
      <c r="N4728" s="14">
        <v>44480</v>
      </c>
      <c r="O4728">
        <v>39274.480000000003</v>
      </c>
      <c r="P4728">
        <v>935.11</v>
      </c>
      <c r="R4728">
        <v>2110672000</v>
      </c>
      <c r="S4728">
        <v>161020000</v>
      </c>
      <c r="V4728" t="s">
        <v>160</v>
      </c>
      <c r="W4728" t="s">
        <v>194</v>
      </c>
      <c r="X4728" t="s">
        <v>161</v>
      </c>
      <c r="Y4728">
        <v>10</v>
      </c>
      <c r="Z4728">
        <v>10</v>
      </c>
      <c r="AA4728">
        <v>2021</v>
      </c>
      <c r="AB4728">
        <v>935.11</v>
      </c>
      <c r="AC4728" t="s">
        <v>19</v>
      </c>
      <c r="AD4728" t="s">
        <v>72</v>
      </c>
      <c r="AE4728">
        <v>2021</v>
      </c>
      <c r="AF4728">
        <v>2021</v>
      </c>
      <c r="AU4728"/>
    </row>
    <row r="4729" spans="1:47" x14ac:dyDescent="0.35">
      <c r="A4729" t="s">
        <v>160</v>
      </c>
      <c r="B4729" t="s">
        <v>28</v>
      </c>
      <c r="C4729" t="s">
        <v>149</v>
      </c>
      <c r="D4729" t="s">
        <v>159</v>
      </c>
      <c r="E4729" t="s">
        <v>162</v>
      </c>
      <c r="G4729" t="s">
        <v>1</v>
      </c>
      <c r="K4729" t="s">
        <v>185</v>
      </c>
      <c r="L4729" t="s">
        <v>122</v>
      </c>
      <c r="M4729" s="14">
        <v>44480</v>
      </c>
      <c r="N4729" s="14">
        <v>44480</v>
      </c>
      <c r="O4729">
        <v>3462.3</v>
      </c>
      <c r="P4729">
        <v>82.44</v>
      </c>
      <c r="R4729">
        <v>2110672000</v>
      </c>
      <c r="S4729">
        <v>161800000</v>
      </c>
      <c r="V4729" t="s">
        <v>160</v>
      </c>
      <c r="W4729" t="s">
        <v>197</v>
      </c>
      <c r="X4729" t="s">
        <v>161</v>
      </c>
      <c r="Y4729">
        <v>10</v>
      </c>
      <c r="Z4729">
        <v>10</v>
      </c>
      <c r="AA4729">
        <v>2021</v>
      </c>
      <c r="AB4729">
        <v>82.44</v>
      </c>
      <c r="AC4729" t="s">
        <v>19</v>
      </c>
      <c r="AD4729" t="s">
        <v>72</v>
      </c>
      <c r="AE4729">
        <v>2021</v>
      </c>
      <c r="AF4729">
        <v>2021</v>
      </c>
      <c r="AU4729"/>
    </row>
    <row r="4730" spans="1:47" x14ac:dyDescent="0.35">
      <c r="A4730" t="s">
        <v>160</v>
      </c>
      <c r="B4730" t="s">
        <v>25</v>
      </c>
      <c r="C4730" t="s">
        <v>149</v>
      </c>
      <c r="D4730" t="s">
        <v>159</v>
      </c>
      <c r="E4730" t="s">
        <v>162</v>
      </c>
      <c r="G4730" t="s">
        <v>1</v>
      </c>
      <c r="K4730" t="s">
        <v>185</v>
      </c>
      <c r="L4730" t="s">
        <v>122</v>
      </c>
      <c r="M4730" s="14">
        <v>44481</v>
      </c>
      <c r="N4730" s="14">
        <v>44481</v>
      </c>
      <c r="O4730">
        <v>5000</v>
      </c>
      <c r="P4730">
        <v>19.02</v>
      </c>
      <c r="R4730">
        <v>2110672000</v>
      </c>
      <c r="S4730">
        <v>161600000</v>
      </c>
      <c r="V4730" t="s">
        <v>160</v>
      </c>
      <c r="W4730" t="s">
        <v>198</v>
      </c>
      <c r="X4730" t="s">
        <v>161</v>
      </c>
      <c r="Y4730">
        <v>10</v>
      </c>
      <c r="Z4730">
        <v>10</v>
      </c>
      <c r="AA4730">
        <v>2021</v>
      </c>
      <c r="AB4730">
        <v>19.02</v>
      </c>
      <c r="AC4730" t="s">
        <v>19</v>
      </c>
      <c r="AD4730" t="s">
        <v>72</v>
      </c>
      <c r="AE4730">
        <v>2021</v>
      </c>
      <c r="AF4730">
        <v>2021</v>
      </c>
      <c r="AU4730"/>
    </row>
    <row r="4731" spans="1:47" x14ac:dyDescent="0.35">
      <c r="A4731" t="s">
        <v>138</v>
      </c>
      <c r="C4731" t="s">
        <v>149</v>
      </c>
      <c r="D4731" t="s">
        <v>150</v>
      </c>
      <c r="E4731" t="s">
        <v>121</v>
      </c>
      <c r="G4731" t="s">
        <v>1</v>
      </c>
      <c r="J4731" t="s">
        <v>5</v>
      </c>
      <c r="K4731" t="s">
        <v>185</v>
      </c>
      <c r="L4731" t="s">
        <v>122</v>
      </c>
      <c r="M4731" s="14">
        <v>44481</v>
      </c>
      <c r="N4731" s="14">
        <v>44481</v>
      </c>
      <c r="O4731">
        <v>0</v>
      </c>
      <c r="P4731">
        <v>738095.24</v>
      </c>
      <c r="R4731">
        <v>2220200000</v>
      </c>
      <c r="S4731">
        <v>161002000</v>
      </c>
      <c r="V4731" t="s">
        <v>138</v>
      </c>
      <c r="W4731" t="s">
        <v>202</v>
      </c>
      <c r="X4731" t="s">
        <v>139</v>
      </c>
      <c r="Y4731">
        <v>10</v>
      </c>
      <c r="Z4731">
        <v>10</v>
      </c>
      <c r="AA4731">
        <v>2021</v>
      </c>
      <c r="AB4731">
        <v>-738095.24</v>
      </c>
      <c r="AC4731" t="s">
        <v>19</v>
      </c>
      <c r="AD4731" t="s">
        <v>72</v>
      </c>
      <c r="AE4731">
        <v>2021</v>
      </c>
      <c r="AF4731">
        <v>2021</v>
      </c>
      <c r="AU4731"/>
    </row>
    <row r="4732" spans="1:47" x14ac:dyDescent="0.35">
      <c r="A4732" t="s">
        <v>138</v>
      </c>
      <c r="C4732" t="s">
        <v>149</v>
      </c>
      <c r="D4732" t="s">
        <v>150</v>
      </c>
      <c r="E4732" t="s">
        <v>121</v>
      </c>
      <c r="K4732" t="s">
        <v>185</v>
      </c>
      <c r="L4732" t="s">
        <v>122</v>
      </c>
      <c r="M4732" s="14">
        <v>44481</v>
      </c>
      <c r="N4732" s="14">
        <v>44481</v>
      </c>
      <c r="O4732">
        <v>0</v>
      </c>
      <c r="P4732">
        <v>7833333.3300000001</v>
      </c>
      <c r="R4732">
        <v>2220200000</v>
      </c>
      <c r="S4732">
        <v>161002000</v>
      </c>
      <c r="V4732" t="s">
        <v>138</v>
      </c>
      <c r="W4732" t="s">
        <v>202</v>
      </c>
      <c r="X4732" t="s">
        <v>139</v>
      </c>
      <c r="Y4732">
        <v>10</v>
      </c>
      <c r="Z4732">
        <v>10</v>
      </c>
      <c r="AA4732">
        <v>2021</v>
      </c>
      <c r="AB4732">
        <v>-7833333.3300000001</v>
      </c>
      <c r="AC4732" t="s">
        <v>19</v>
      </c>
      <c r="AD4732" t="s">
        <v>72</v>
      </c>
      <c r="AE4732">
        <v>2021</v>
      </c>
      <c r="AF4732">
        <v>2021</v>
      </c>
      <c r="AU4732"/>
    </row>
    <row r="4733" spans="1:47" x14ac:dyDescent="0.35">
      <c r="A4733" t="s">
        <v>138</v>
      </c>
      <c r="C4733" t="s">
        <v>149</v>
      </c>
      <c r="D4733" t="s">
        <v>150</v>
      </c>
      <c r="E4733" t="s">
        <v>121</v>
      </c>
      <c r="G4733" t="s">
        <v>1</v>
      </c>
      <c r="J4733" t="s">
        <v>5</v>
      </c>
      <c r="K4733" t="s">
        <v>185</v>
      </c>
      <c r="L4733" t="s">
        <v>122</v>
      </c>
      <c r="M4733" s="14">
        <v>44481</v>
      </c>
      <c r="N4733" s="14">
        <v>44481</v>
      </c>
      <c r="O4733">
        <v>0</v>
      </c>
      <c r="P4733">
        <v>2928571.43</v>
      </c>
      <c r="R4733">
        <v>2220200000</v>
      </c>
      <c r="S4733">
        <v>161002000</v>
      </c>
      <c r="V4733" t="s">
        <v>138</v>
      </c>
      <c r="W4733" t="s">
        <v>202</v>
      </c>
      <c r="X4733" t="s">
        <v>139</v>
      </c>
      <c r="Y4733">
        <v>10</v>
      </c>
      <c r="Z4733">
        <v>10</v>
      </c>
      <c r="AA4733">
        <v>2021</v>
      </c>
      <c r="AB4733">
        <v>-2928571.43</v>
      </c>
      <c r="AC4733" t="s">
        <v>19</v>
      </c>
      <c r="AD4733" t="s">
        <v>72</v>
      </c>
      <c r="AE4733">
        <v>2021</v>
      </c>
      <c r="AF4733">
        <v>2021</v>
      </c>
      <c r="AU4733"/>
    </row>
    <row r="4734" spans="1:47" x14ac:dyDescent="0.35">
      <c r="A4734" t="s">
        <v>160</v>
      </c>
      <c r="B4734" t="s">
        <v>25</v>
      </c>
      <c r="C4734" t="s">
        <v>149</v>
      </c>
      <c r="D4734" t="s">
        <v>159</v>
      </c>
      <c r="E4734" t="s">
        <v>162</v>
      </c>
      <c r="G4734" t="s">
        <v>1</v>
      </c>
      <c r="K4734" t="s">
        <v>185</v>
      </c>
      <c r="L4734" t="s">
        <v>122</v>
      </c>
      <c r="M4734" s="14">
        <v>44481</v>
      </c>
      <c r="N4734" s="14">
        <v>44481</v>
      </c>
      <c r="O4734">
        <v>6500</v>
      </c>
      <c r="P4734">
        <v>245.9</v>
      </c>
      <c r="R4734">
        <v>2110672000</v>
      </c>
      <c r="S4734">
        <v>161300000</v>
      </c>
      <c r="V4734" t="s">
        <v>160</v>
      </c>
      <c r="W4734" t="s">
        <v>192</v>
      </c>
      <c r="X4734" t="s">
        <v>161</v>
      </c>
      <c r="Y4734">
        <v>10</v>
      </c>
      <c r="Z4734">
        <v>10</v>
      </c>
      <c r="AA4734">
        <v>2021</v>
      </c>
      <c r="AB4734">
        <v>245.9</v>
      </c>
      <c r="AC4734" t="s">
        <v>19</v>
      </c>
      <c r="AD4734" t="s">
        <v>72</v>
      </c>
      <c r="AE4734">
        <v>2021</v>
      </c>
      <c r="AF4734">
        <v>2021</v>
      </c>
      <c r="AU4734"/>
    </row>
    <row r="4735" spans="1:47" x14ac:dyDescent="0.35">
      <c r="A4735" t="s">
        <v>160</v>
      </c>
      <c r="B4735" t="s">
        <v>25</v>
      </c>
      <c r="C4735" t="s">
        <v>149</v>
      </c>
      <c r="D4735" t="s">
        <v>159</v>
      </c>
      <c r="E4735" t="s">
        <v>162</v>
      </c>
      <c r="G4735" t="s">
        <v>1</v>
      </c>
      <c r="K4735" t="s">
        <v>185</v>
      </c>
      <c r="L4735" t="s">
        <v>122</v>
      </c>
      <c r="M4735" s="14">
        <v>44481</v>
      </c>
      <c r="N4735" s="14">
        <v>44481</v>
      </c>
      <c r="O4735">
        <v>40000</v>
      </c>
      <c r="P4735">
        <v>1358.86</v>
      </c>
      <c r="R4735">
        <v>2110672000</v>
      </c>
      <c r="S4735">
        <v>161300000</v>
      </c>
      <c r="V4735" t="s">
        <v>160</v>
      </c>
      <c r="W4735" t="s">
        <v>192</v>
      </c>
      <c r="X4735" t="s">
        <v>161</v>
      </c>
      <c r="Y4735">
        <v>10</v>
      </c>
      <c r="Z4735">
        <v>10</v>
      </c>
      <c r="AA4735">
        <v>2021</v>
      </c>
      <c r="AB4735">
        <v>1358.86</v>
      </c>
      <c r="AC4735" t="s">
        <v>19</v>
      </c>
      <c r="AD4735" t="s">
        <v>72</v>
      </c>
      <c r="AE4735">
        <v>2021</v>
      </c>
      <c r="AF4735">
        <v>2021</v>
      </c>
      <c r="AU4735"/>
    </row>
    <row r="4736" spans="1:47" x14ac:dyDescent="0.35">
      <c r="A4736" t="s">
        <v>138</v>
      </c>
      <c r="C4736" t="s">
        <v>149</v>
      </c>
      <c r="D4736" t="s">
        <v>150</v>
      </c>
      <c r="E4736" t="s">
        <v>121</v>
      </c>
      <c r="G4736" t="s">
        <v>1</v>
      </c>
      <c r="J4736" t="s">
        <v>5</v>
      </c>
      <c r="K4736" t="s">
        <v>185</v>
      </c>
      <c r="L4736" t="s">
        <v>122</v>
      </c>
      <c r="M4736" s="14">
        <v>44481</v>
      </c>
      <c r="N4736" s="14">
        <v>44481</v>
      </c>
      <c r="O4736">
        <v>0</v>
      </c>
      <c r="P4736">
        <v>4161190.48</v>
      </c>
      <c r="R4736">
        <v>2220200000</v>
      </c>
      <c r="S4736">
        <v>161002000</v>
      </c>
      <c r="V4736" t="s">
        <v>138</v>
      </c>
      <c r="W4736" t="s">
        <v>202</v>
      </c>
      <c r="X4736" t="s">
        <v>139</v>
      </c>
      <c r="Y4736">
        <v>10</v>
      </c>
      <c r="Z4736">
        <v>10</v>
      </c>
      <c r="AA4736">
        <v>2021</v>
      </c>
      <c r="AB4736">
        <v>-4161190.48</v>
      </c>
      <c r="AC4736" t="s">
        <v>19</v>
      </c>
      <c r="AD4736" t="s">
        <v>72</v>
      </c>
      <c r="AE4736">
        <v>2021</v>
      </c>
      <c r="AF4736">
        <v>2021</v>
      </c>
      <c r="AU4736"/>
    </row>
    <row r="4737" spans="1:47" x14ac:dyDescent="0.35">
      <c r="A4737" t="s">
        <v>138</v>
      </c>
      <c r="C4737" t="s">
        <v>149</v>
      </c>
      <c r="D4737" t="s">
        <v>150</v>
      </c>
      <c r="E4737" t="s">
        <v>121</v>
      </c>
      <c r="G4737" t="s">
        <v>1</v>
      </c>
      <c r="J4737" t="s">
        <v>5</v>
      </c>
      <c r="K4737" t="s">
        <v>185</v>
      </c>
      <c r="L4737" t="s">
        <v>122</v>
      </c>
      <c r="M4737" s="14">
        <v>44481</v>
      </c>
      <c r="N4737" s="14">
        <v>44481</v>
      </c>
      <c r="O4737">
        <v>0</v>
      </c>
      <c r="P4737">
        <v>5476.19</v>
      </c>
      <c r="R4737">
        <v>2220200000</v>
      </c>
      <c r="S4737">
        <v>161002000</v>
      </c>
      <c r="V4737" t="s">
        <v>138</v>
      </c>
      <c r="W4737" t="s">
        <v>202</v>
      </c>
      <c r="X4737" t="s">
        <v>139</v>
      </c>
      <c r="Y4737">
        <v>10</v>
      </c>
      <c r="Z4737">
        <v>10</v>
      </c>
      <c r="AA4737">
        <v>2021</v>
      </c>
      <c r="AB4737">
        <v>-5476.19</v>
      </c>
      <c r="AC4737" t="s">
        <v>19</v>
      </c>
      <c r="AD4737" t="s">
        <v>72</v>
      </c>
      <c r="AE4737">
        <v>2021</v>
      </c>
      <c r="AF4737">
        <v>2021</v>
      </c>
      <c r="AU4737"/>
    </row>
    <row r="4738" spans="1:47" x14ac:dyDescent="0.35">
      <c r="A4738" t="s">
        <v>193</v>
      </c>
      <c r="B4738" t="s">
        <v>29</v>
      </c>
      <c r="C4738" t="s">
        <v>149</v>
      </c>
      <c r="D4738" t="s">
        <v>159</v>
      </c>
      <c r="E4738" t="s">
        <v>162</v>
      </c>
      <c r="G4738" t="s">
        <v>1</v>
      </c>
      <c r="K4738" t="s">
        <v>185</v>
      </c>
      <c r="L4738" t="s">
        <v>122</v>
      </c>
      <c r="M4738" s="14">
        <v>44481</v>
      </c>
      <c r="N4738" s="14">
        <v>44481</v>
      </c>
      <c r="O4738">
        <v>0</v>
      </c>
      <c r="P4738">
        <v>476.19</v>
      </c>
      <c r="R4738">
        <v>2110700000</v>
      </c>
      <c r="S4738">
        <v>161900000</v>
      </c>
      <c r="V4738" t="s">
        <v>193</v>
      </c>
      <c r="W4738" t="s">
        <v>199</v>
      </c>
      <c r="X4738" t="s">
        <v>161</v>
      </c>
      <c r="Y4738">
        <v>10</v>
      </c>
      <c r="Z4738">
        <v>10</v>
      </c>
      <c r="AA4738">
        <v>2021</v>
      </c>
      <c r="AB4738">
        <v>476.19</v>
      </c>
      <c r="AC4738" t="s">
        <v>19</v>
      </c>
      <c r="AD4738" t="s">
        <v>72</v>
      </c>
      <c r="AE4738">
        <v>2021</v>
      </c>
      <c r="AF4738">
        <v>2021</v>
      </c>
      <c r="AU4738"/>
    </row>
    <row r="4739" spans="1:47" x14ac:dyDescent="0.35">
      <c r="A4739" t="s">
        <v>160</v>
      </c>
      <c r="B4739" t="s">
        <v>26</v>
      </c>
      <c r="C4739" t="s">
        <v>149</v>
      </c>
      <c r="D4739" t="s">
        <v>159</v>
      </c>
      <c r="E4739" t="s">
        <v>162</v>
      </c>
      <c r="G4739" t="s">
        <v>1</v>
      </c>
      <c r="K4739" t="s">
        <v>185</v>
      </c>
      <c r="L4739" t="s">
        <v>122</v>
      </c>
      <c r="M4739" s="14">
        <v>44481</v>
      </c>
      <c r="N4739" s="14">
        <v>44481</v>
      </c>
      <c r="O4739">
        <v>0</v>
      </c>
      <c r="P4739">
        <v>792.65</v>
      </c>
      <c r="R4739">
        <v>2110672000</v>
      </c>
      <c r="S4739">
        <v>161016000</v>
      </c>
      <c r="V4739" t="s">
        <v>160</v>
      </c>
      <c r="W4739" t="s">
        <v>201</v>
      </c>
      <c r="X4739" t="s">
        <v>161</v>
      </c>
      <c r="Y4739">
        <v>10</v>
      </c>
      <c r="Z4739">
        <v>10</v>
      </c>
      <c r="AA4739">
        <v>2021</v>
      </c>
      <c r="AB4739">
        <v>792.65</v>
      </c>
      <c r="AC4739" t="s">
        <v>19</v>
      </c>
      <c r="AD4739" t="s">
        <v>72</v>
      </c>
      <c r="AE4739">
        <v>2021</v>
      </c>
      <c r="AF4739">
        <v>2021</v>
      </c>
      <c r="AU4739"/>
    </row>
    <row r="4740" spans="1:47" x14ac:dyDescent="0.35">
      <c r="A4740" t="s">
        <v>193</v>
      </c>
      <c r="B4740" t="s">
        <v>29</v>
      </c>
      <c r="C4740" t="s">
        <v>149</v>
      </c>
      <c r="D4740" t="s">
        <v>159</v>
      </c>
      <c r="E4740" t="s">
        <v>162</v>
      </c>
      <c r="G4740" t="s">
        <v>1</v>
      </c>
      <c r="K4740" t="s">
        <v>185</v>
      </c>
      <c r="L4740" t="s">
        <v>122</v>
      </c>
      <c r="M4740" s="14">
        <v>44481</v>
      </c>
      <c r="N4740" s="14">
        <v>44481</v>
      </c>
      <c r="O4740">
        <v>0</v>
      </c>
      <c r="P4740">
        <v>14.62</v>
      </c>
      <c r="R4740">
        <v>2110700000</v>
      </c>
      <c r="S4740">
        <v>162100000</v>
      </c>
      <c r="V4740" t="s">
        <v>193</v>
      </c>
      <c r="W4740" t="s">
        <v>214</v>
      </c>
      <c r="X4740" t="s">
        <v>161</v>
      </c>
      <c r="Y4740">
        <v>10</v>
      </c>
      <c r="Z4740">
        <v>10</v>
      </c>
      <c r="AA4740">
        <v>2021</v>
      </c>
      <c r="AB4740">
        <v>14.62</v>
      </c>
      <c r="AC4740" t="s">
        <v>19</v>
      </c>
      <c r="AD4740" t="s">
        <v>72</v>
      </c>
      <c r="AE4740">
        <v>2021</v>
      </c>
      <c r="AF4740">
        <v>2021</v>
      </c>
      <c r="AU4740"/>
    </row>
    <row r="4741" spans="1:47" x14ac:dyDescent="0.35">
      <c r="A4741" t="s">
        <v>188</v>
      </c>
      <c r="B4741" t="s">
        <v>31</v>
      </c>
      <c r="C4741" t="s">
        <v>149</v>
      </c>
      <c r="D4741" t="s">
        <v>159</v>
      </c>
      <c r="E4741" t="s">
        <v>162</v>
      </c>
      <c r="G4741" t="s">
        <v>1</v>
      </c>
      <c r="K4741" t="s">
        <v>185</v>
      </c>
      <c r="L4741" t="s">
        <v>122</v>
      </c>
      <c r="M4741" s="14">
        <v>44481</v>
      </c>
      <c r="N4741" s="14">
        <v>44481</v>
      </c>
      <c r="O4741">
        <v>0</v>
      </c>
      <c r="P4741">
        <v>210.48</v>
      </c>
      <c r="R4741">
        <v>2111070000</v>
      </c>
      <c r="S4741">
        <v>161900000</v>
      </c>
      <c r="V4741" t="s">
        <v>188</v>
      </c>
      <c r="W4741" t="s">
        <v>199</v>
      </c>
      <c r="X4741" t="s">
        <v>190</v>
      </c>
      <c r="Y4741">
        <v>10</v>
      </c>
      <c r="Z4741">
        <v>10</v>
      </c>
      <c r="AA4741">
        <v>2021</v>
      </c>
      <c r="AB4741">
        <v>210.48</v>
      </c>
      <c r="AC4741" t="s">
        <v>19</v>
      </c>
      <c r="AD4741" t="s">
        <v>72</v>
      </c>
      <c r="AE4741">
        <v>2021</v>
      </c>
      <c r="AF4741">
        <v>2021</v>
      </c>
      <c r="AU4741"/>
    </row>
    <row r="4742" spans="1:47" x14ac:dyDescent="0.35">
      <c r="A4742" t="s">
        <v>160</v>
      </c>
      <c r="B4742" t="s">
        <v>25</v>
      </c>
      <c r="C4742" t="s">
        <v>149</v>
      </c>
      <c r="D4742" t="s">
        <v>159</v>
      </c>
      <c r="E4742" t="s">
        <v>162</v>
      </c>
      <c r="G4742" t="s">
        <v>1</v>
      </c>
      <c r="K4742" t="s">
        <v>185</v>
      </c>
      <c r="L4742" t="s">
        <v>122</v>
      </c>
      <c r="M4742" s="14">
        <v>44482</v>
      </c>
      <c r="N4742" s="14">
        <v>44482</v>
      </c>
      <c r="O4742">
        <v>5000</v>
      </c>
      <c r="P4742">
        <v>71.900000000000006</v>
      </c>
      <c r="R4742">
        <v>2110672000</v>
      </c>
      <c r="S4742">
        <v>161600000</v>
      </c>
      <c r="V4742" t="s">
        <v>160</v>
      </c>
      <c r="W4742" t="s">
        <v>198</v>
      </c>
      <c r="X4742" t="s">
        <v>161</v>
      </c>
      <c r="Y4742">
        <v>10</v>
      </c>
      <c r="Z4742">
        <v>10</v>
      </c>
      <c r="AA4742">
        <v>2021</v>
      </c>
      <c r="AB4742">
        <v>71.900000000000006</v>
      </c>
      <c r="AC4742" t="s">
        <v>19</v>
      </c>
      <c r="AD4742" t="s">
        <v>72</v>
      </c>
      <c r="AE4742">
        <v>2021</v>
      </c>
      <c r="AF4742">
        <v>2021</v>
      </c>
      <c r="AU4742"/>
    </row>
    <row r="4743" spans="1:47" x14ac:dyDescent="0.35">
      <c r="A4743" t="s">
        <v>175</v>
      </c>
      <c r="B4743" t="s">
        <v>39</v>
      </c>
      <c r="C4743" t="s">
        <v>149</v>
      </c>
      <c r="D4743" t="s">
        <v>150</v>
      </c>
      <c r="E4743" t="s">
        <v>121</v>
      </c>
      <c r="G4743" t="s">
        <v>1</v>
      </c>
      <c r="H4743" t="s">
        <v>206</v>
      </c>
      <c r="K4743" t="s">
        <v>185</v>
      </c>
      <c r="L4743" t="s">
        <v>122</v>
      </c>
      <c r="M4743" s="14">
        <v>44482</v>
      </c>
      <c r="N4743" s="14">
        <v>44482</v>
      </c>
      <c r="O4743">
        <v>-178727</v>
      </c>
      <c r="P4743">
        <v>-4255.3999999999996</v>
      </c>
      <c r="R4743">
        <v>2221506000</v>
      </c>
      <c r="S4743">
        <v>161026000</v>
      </c>
      <c r="V4743" t="s">
        <v>175</v>
      </c>
      <c r="W4743" t="s">
        <v>216</v>
      </c>
      <c r="X4743" t="s">
        <v>119</v>
      </c>
      <c r="Y4743">
        <v>10</v>
      </c>
      <c r="Z4743">
        <v>10</v>
      </c>
      <c r="AA4743">
        <v>2021</v>
      </c>
      <c r="AB4743">
        <v>4255.3999999999996</v>
      </c>
      <c r="AC4743" t="s">
        <v>19</v>
      </c>
      <c r="AD4743" t="s">
        <v>18</v>
      </c>
      <c r="AE4743">
        <v>2021</v>
      </c>
      <c r="AF4743">
        <v>2021</v>
      </c>
      <c r="AU4743"/>
    </row>
    <row r="4744" spans="1:47" x14ac:dyDescent="0.35">
      <c r="A4744" t="s">
        <v>138</v>
      </c>
      <c r="B4744" t="s">
        <v>41</v>
      </c>
      <c r="C4744" t="s">
        <v>149</v>
      </c>
      <c r="D4744" t="s">
        <v>150</v>
      </c>
      <c r="E4744" t="s">
        <v>121</v>
      </c>
      <c r="G4744" t="s">
        <v>1</v>
      </c>
      <c r="H4744" t="s">
        <v>206</v>
      </c>
      <c r="K4744" t="s">
        <v>185</v>
      </c>
      <c r="L4744" t="s">
        <v>122</v>
      </c>
      <c r="M4744" s="14">
        <v>44482</v>
      </c>
      <c r="N4744" s="14">
        <v>44482</v>
      </c>
      <c r="O4744">
        <v>-5700000</v>
      </c>
      <c r="P4744">
        <v>-133639.71</v>
      </c>
      <c r="R4744">
        <v>2220200000</v>
      </c>
      <c r="S4744">
        <v>161001000</v>
      </c>
      <c r="V4744" t="s">
        <v>138</v>
      </c>
      <c r="W4744" t="s">
        <v>195</v>
      </c>
      <c r="X4744" t="s">
        <v>139</v>
      </c>
      <c r="Y4744">
        <v>10</v>
      </c>
      <c r="Z4744">
        <v>10</v>
      </c>
      <c r="AA4744">
        <v>2021</v>
      </c>
      <c r="AB4744">
        <v>133639.71</v>
      </c>
      <c r="AC4744" t="s">
        <v>19</v>
      </c>
      <c r="AD4744" t="s">
        <v>18</v>
      </c>
      <c r="AE4744">
        <v>2021</v>
      </c>
      <c r="AF4744">
        <v>2021</v>
      </c>
      <c r="AU4744"/>
    </row>
    <row r="4745" spans="1:47" x14ac:dyDescent="0.35">
      <c r="A4745" t="s">
        <v>138</v>
      </c>
      <c r="B4745" t="s">
        <v>46</v>
      </c>
      <c r="C4745" t="s">
        <v>149</v>
      </c>
      <c r="D4745" t="s">
        <v>150</v>
      </c>
      <c r="E4745" t="s">
        <v>121</v>
      </c>
      <c r="G4745" t="s">
        <v>1</v>
      </c>
      <c r="H4745" t="s">
        <v>206</v>
      </c>
      <c r="K4745" t="s">
        <v>185</v>
      </c>
      <c r="L4745" t="s">
        <v>122</v>
      </c>
      <c r="M4745" s="14">
        <v>44482</v>
      </c>
      <c r="N4745" s="14">
        <v>44482</v>
      </c>
      <c r="O4745">
        <v>-350000</v>
      </c>
      <c r="P4745">
        <v>-8941.52</v>
      </c>
      <c r="R4745">
        <v>2220200000</v>
      </c>
      <c r="S4745">
        <v>161001000</v>
      </c>
      <c r="V4745" t="s">
        <v>138</v>
      </c>
      <c r="W4745" t="s">
        <v>195</v>
      </c>
      <c r="X4745" t="s">
        <v>139</v>
      </c>
      <c r="Y4745">
        <v>10</v>
      </c>
      <c r="Z4745">
        <v>10</v>
      </c>
      <c r="AA4745">
        <v>2021</v>
      </c>
      <c r="AB4745">
        <v>8941.52</v>
      </c>
      <c r="AC4745" t="s">
        <v>19</v>
      </c>
      <c r="AD4745" t="s">
        <v>18</v>
      </c>
      <c r="AE4745">
        <v>2021</v>
      </c>
      <c r="AF4745">
        <v>2021</v>
      </c>
      <c r="AU4745"/>
    </row>
    <row r="4746" spans="1:47" x14ac:dyDescent="0.35">
      <c r="A4746" t="s">
        <v>138</v>
      </c>
      <c r="B4746" t="s">
        <v>44</v>
      </c>
      <c r="C4746" t="s">
        <v>149</v>
      </c>
      <c r="D4746" t="s">
        <v>150</v>
      </c>
      <c r="E4746" t="s">
        <v>121</v>
      </c>
      <c r="G4746" t="s">
        <v>1</v>
      </c>
      <c r="H4746" t="s">
        <v>206</v>
      </c>
      <c r="K4746" t="s">
        <v>185</v>
      </c>
      <c r="L4746" t="s">
        <v>122</v>
      </c>
      <c r="M4746" s="14">
        <v>44482</v>
      </c>
      <c r="N4746" s="14">
        <v>44482</v>
      </c>
      <c r="O4746">
        <v>-123000000</v>
      </c>
      <c r="P4746">
        <v>-2928571.43</v>
      </c>
      <c r="R4746">
        <v>2220200000</v>
      </c>
      <c r="S4746">
        <v>161001000</v>
      </c>
      <c r="V4746" t="s">
        <v>138</v>
      </c>
      <c r="W4746" t="s">
        <v>195</v>
      </c>
      <c r="X4746" t="s">
        <v>139</v>
      </c>
      <c r="Y4746">
        <v>10</v>
      </c>
      <c r="Z4746">
        <v>10</v>
      </c>
      <c r="AA4746">
        <v>2021</v>
      </c>
      <c r="AB4746">
        <v>2928571.43</v>
      </c>
      <c r="AC4746" t="s">
        <v>19</v>
      </c>
      <c r="AD4746" t="s">
        <v>18</v>
      </c>
      <c r="AE4746">
        <v>2021</v>
      </c>
      <c r="AF4746">
        <v>2021</v>
      </c>
      <c r="AU4746"/>
    </row>
    <row r="4747" spans="1:47" x14ac:dyDescent="0.35">
      <c r="A4747" t="s">
        <v>160</v>
      </c>
      <c r="B4747" t="s">
        <v>25</v>
      </c>
      <c r="C4747" t="s">
        <v>149</v>
      </c>
      <c r="D4747" t="s">
        <v>159</v>
      </c>
      <c r="E4747" t="s">
        <v>162</v>
      </c>
      <c r="G4747" t="s">
        <v>1</v>
      </c>
      <c r="K4747" t="s">
        <v>185</v>
      </c>
      <c r="L4747" t="s">
        <v>122</v>
      </c>
      <c r="M4747" s="14">
        <v>44482</v>
      </c>
      <c r="N4747" s="14">
        <v>44482</v>
      </c>
      <c r="O4747">
        <v>7000</v>
      </c>
      <c r="P4747">
        <v>271.63</v>
      </c>
      <c r="R4747">
        <v>2110672000</v>
      </c>
      <c r="S4747">
        <v>161300000</v>
      </c>
      <c r="V4747" t="s">
        <v>160</v>
      </c>
      <c r="W4747" t="s">
        <v>192</v>
      </c>
      <c r="X4747" t="s">
        <v>161</v>
      </c>
      <c r="Y4747">
        <v>10</v>
      </c>
      <c r="Z4747">
        <v>10</v>
      </c>
      <c r="AA4747">
        <v>2021</v>
      </c>
      <c r="AB4747">
        <v>271.63</v>
      </c>
      <c r="AC4747" t="s">
        <v>19</v>
      </c>
      <c r="AD4747" t="s">
        <v>72</v>
      </c>
      <c r="AE4747">
        <v>2021</v>
      </c>
      <c r="AF4747">
        <v>2021</v>
      </c>
      <c r="AU4747"/>
    </row>
    <row r="4748" spans="1:47" x14ac:dyDescent="0.35">
      <c r="A4748" t="s">
        <v>193</v>
      </c>
      <c r="B4748" t="s">
        <v>29</v>
      </c>
      <c r="C4748" t="s">
        <v>149</v>
      </c>
      <c r="D4748" t="s">
        <v>159</v>
      </c>
      <c r="E4748" t="s">
        <v>162</v>
      </c>
      <c r="G4748" t="s">
        <v>1</v>
      </c>
      <c r="K4748" t="s">
        <v>185</v>
      </c>
      <c r="L4748" t="s">
        <v>122</v>
      </c>
      <c r="M4748" s="14">
        <v>44482</v>
      </c>
      <c r="N4748" s="14">
        <v>44482</v>
      </c>
      <c r="O4748">
        <v>0</v>
      </c>
      <c r="P4748">
        <v>23.81</v>
      </c>
      <c r="R4748">
        <v>2110700000</v>
      </c>
      <c r="S4748">
        <v>161900000</v>
      </c>
      <c r="V4748" t="s">
        <v>193</v>
      </c>
      <c r="W4748" t="s">
        <v>199</v>
      </c>
      <c r="X4748" t="s">
        <v>161</v>
      </c>
      <c r="Y4748">
        <v>10</v>
      </c>
      <c r="Z4748">
        <v>10</v>
      </c>
      <c r="AA4748">
        <v>2021</v>
      </c>
      <c r="AB4748">
        <v>23.81</v>
      </c>
      <c r="AC4748" t="s">
        <v>19</v>
      </c>
      <c r="AD4748" t="s">
        <v>72</v>
      </c>
      <c r="AE4748">
        <v>2021</v>
      </c>
      <c r="AF4748">
        <v>2021</v>
      </c>
      <c r="AU4748"/>
    </row>
    <row r="4749" spans="1:47" x14ac:dyDescent="0.35">
      <c r="A4749" t="s">
        <v>193</v>
      </c>
      <c r="B4749" t="s">
        <v>29</v>
      </c>
      <c r="C4749" t="s">
        <v>149</v>
      </c>
      <c r="D4749" t="s">
        <v>159</v>
      </c>
      <c r="E4749" t="s">
        <v>162</v>
      </c>
      <c r="G4749" t="s">
        <v>1</v>
      </c>
      <c r="K4749" t="s">
        <v>185</v>
      </c>
      <c r="L4749" t="s">
        <v>122</v>
      </c>
      <c r="M4749" s="14">
        <v>44482</v>
      </c>
      <c r="N4749" s="14">
        <v>44482</v>
      </c>
      <c r="O4749">
        <v>0</v>
      </c>
      <c r="P4749">
        <v>47.62</v>
      </c>
      <c r="R4749">
        <v>2110700000</v>
      </c>
      <c r="S4749">
        <v>161900000</v>
      </c>
      <c r="V4749" t="s">
        <v>193</v>
      </c>
      <c r="W4749" t="s">
        <v>199</v>
      </c>
      <c r="X4749" t="s">
        <v>161</v>
      </c>
      <c r="Y4749">
        <v>10</v>
      </c>
      <c r="Z4749">
        <v>10</v>
      </c>
      <c r="AA4749">
        <v>2021</v>
      </c>
      <c r="AB4749">
        <v>47.62</v>
      </c>
      <c r="AC4749" t="s">
        <v>19</v>
      </c>
      <c r="AD4749" t="s">
        <v>72</v>
      </c>
      <c r="AE4749">
        <v>2021</v>
      </c>
      <c r="AF4749">
        <v>2021</v>
      </c>
      <c r="AU4749"/>
    </row>
    <row r="4750" spans="1:47" x14ac:dyDescent="0.35">
      <c r="A4750" t="s">
        <v>188</v>
      </c>
      <c r="B4750" t="s">
        <v>31</v>
      </c>
      <c r="C4750" t="s">
        <v>149</v>
      </c>
      <c r="D4750" t="s">
        <v>159</v>
      </c>
      <c r="E4750" t="s">
        <v>162</v>
      </c>
      <c r="G4750" t="s">
        <v>1</v>
      </c>
      <c r="K4750" t="s">
        <v>185</v>
      </c>
      <c r="L4750" t="s">
        <v>122</v>
      </c>
      <c r="M4750" s="14">
        <v>44482</v>
      </c>
      <c r="N4750" s="14">
        <v>44482</v>
      </c>
      <c r="O4750">
        <v>0</v>
      </c>
      <c r="P4750">
        <v>2500</v>
      </c>
      <c r="R4750">
        <v>2111070000</v>
      </c>
      <c r="S4750">
        <v>161013000</v>
      </c>
      <c r="V4750" t="s">
        <v>188</v>
      </c>
      <c r="W4750" t="s">
        <v>223</v>
      </c>
      <c r="X4750" t="s">
        <v>190</v>
      </c>
      <c r="Y4750">
        <v>10</v>
      </c>
      <c r="Z4750">
        <v>10</v>
      </c>
      <c r="AA4750">
        <v>2021</v>
      </c>
      <c r="AB4750">
        <v>2500</v>
      </c>
      <c r="AC4750" t="s">
        <v>19</v>
      </c>
      <c r="AD4750" t="s">
        <v>72</v>
      </c>
      <c r="AE4750">
        <v>2021</v>
      </c>
      <c r="AF4750">
        <v>2021</v>
      </c>
      <c r="AU4750"/>
    </row>
    <row r="4751" spans="1:47" x14ac:dyDescent="0.35">
      <c r="A4751" t="s">
        <v>193</v>
      </c>
      <c r="B4751" t="s">
        <v>29</v>
      </c>
      <c r="C4751" t="s">
        <v>149</v>
      </c>
      <c r="D4751" t="s">
        <v>159</v>
      </c>
      <c r="E4751" t="s">
        <v>162</v>
      </c>
      <c r="G4751" t="s">
        <v>1</v>
      </c>
      <c r="K4751" t="s">
        <v>185</v>
      </c>
      <c r="L4751" t="s">
        <v>122</v>
      </c>
      <c r="M4751" s="14">
        <v>44482</v>
      </c>
      <c r="N4751" s="14">
        <v>44482</v>
      </c>
      <c r="O4751">
        <v>0</v>
      </c>
      <c r="P4751">
        <v>714.29</v>
      </c>
      <c r="R4751">
        <v>2110700000</v>
      </c>
      <c r="S4751">
        <v>161800000</v>
      </c>
      <c r="V4751" t="s">
        <v>193</v>
      </c>
      <c r="W4751" t="s">
        <v>197</v>
      </c>
      <c r="X4751" t="s">
        <v>161</v>
      </c>
      <c r="Y4751">
        <v>10</v>
      </c>
      <c r="Z4751">
        <v>10</v>
      </c>
      <c r="AA4751">
        <v>2021</v>
      </c>
      <c r="AB4751">
        <v>714.29</v>
      </c>
      <c r="AC4751" t="s">
        <v>19</v>
      </c>
      <c r="AD4751" t="s">
        <v>72</v>
      </c>
      <c r="AE4751">
        <v>2021</v>
      </c>
      <c r="AF4751">
        <v>2021</v>
      </c>
      <c r="AU4751"/>
    </row>
    <row r="4752" spans="1:47" x14ac:dyDescent="0.35">
      <c r="A4752" t="s">
        <v>193</v>
      </c>
      <c r="B4752" t="s">
        <v>29</v>
      </c>
      <c r="C4752" t="s">
        <v>149</v>
      </c>
      <c r="D4752" t="s">
        <v>159</v>
      </c>
      <c r="E4752" t="s">
        <v>162</v>
      </c>
      <c r="G4752" t="s">
        <v>1</v>
      </c>
      <c r="K4752" t="s">
        <v>185</v>
      </c>
      <c r="L4752" t="s">
        <v>122</v>
      </c>
      <c r="M4752" s="14">
        <v>44482</v>
      </c>
      <c r="N4752" s="14">
        <v>44482</v>
      </c>
      <c r="O4752">
        <v>0</v>
      </c>
      <c r="P4752">
        <v>71.430000000000007</v>
      </c>
      <c r="R4752">
        <v>2110700000</v>
      </c>
      <c r="S4752">
        <v>161900000</v>
      </c>
      <c r="V4752" t="s">
        <v>193</v>
      </c>
      <c r="W4752" t="s">
        <v>199</v>
      </c>
      <c r="X4752" t="s">
        <v>161</v>
      </c>
      <c r="Y4752">
        <v>10</v>
      </c>
      <c r="Z4752">
        <v>10</v>
      </c>
      <c r="AA4752">
        <v>2021</v>
      </c>
      <c r="AB4752">
        <v>71.430000000000007</v>
      </c>
      <c r="AC4752" t="s">
        <v>19</v>
      </c>
      <c r="AD4752" t="s">
        <v>72</v>
      </c>
      <c r="AE4752">
        <v>2021</v>
      </c>
      <c r="AF4752">
        <v>2021</v>
      </c>
      <c r="AU4752"/>
    </row>
    <row r="4753" spans="1:47" x14ac:dyDescent="0.35">
      <c r="A4753" t="s">
        <v>193</v>
      </c>
      <c r="B4753" t="s">
        <v>29</v>
      </c>
      <c r="C4753" t="s">
        <v>149</v>
      </c>
      <c r="D4753" t="s">
        <v>159</v>
      </c>
      <c r="E4753" t="s">
        <v>162</v>
      </c>
      <c r="G4753" t="s">
        <v>1</v>
      </c>
      <c r="K4753" t="s">
        <v>185</v>
      </c>
      <c r="L4753" t="s">
        <v>122</v>
      </c>
      <c r="M4753" s="14">
        <v>44482</v>
      </c>
      <c r="N4753" s="14">
        <v>44482</v>
      </c>
      <c r="O4753">
        <v>0</v>
      </c>
      <c r="P4753">
        <v>20.83</v>
      </c>
      <c r="R4753">
        <v>2110700000</v>
      </c>
      <c r="S4753">
        <v>162700000</v>
      </c>
      <c r="V4753" t="s">
        <v>193</v>
      </c>
      <c r="W4753" t="s">
        <v>200</v>
      </c>
      <c r="X4753" t="s">
        <v>161</v>
      </c>
      <c r="Y4753">
        <v>10</v>
      </c>
      <c r="Z4753">
        <v>10</v>
      </c>
      <c r="AA4753">
        <v>2021</v>
      </c>
      <c r="AB4753">
        <v>20.83</v>
      </c>
      <c r="AC4753" t="s">
        <v>19</v>
      </c>
      <c r="AD4753" t="s">
        <v>72</v>
      </c>
      <c r="AE4753">
        <v>2021</v>
      </c>
      <c r="AF4753">
        <v>2021</v>
      </c>
      <c r="AU4753"/>
    </row>
    <row r="4754" spans="1:47" x14ac:dyDescent="0.35">
      <c r="A4754" t="s">
        <v>193</v>
      </c>
      <c r="B4754" t="s">
        <v>29</v>
      </c>
      <c r="C4754" t="s">
        <v>149</v>
      </c>
      <c r="D4754" t="s">
        <v>159</v>
      </c>
      <c r="E4754" t="s">
        <v>162</v>
      </c>
      <c r="G4754" t="s">
        <v>1</v>
      </c>
      <c r="K4754" t="s">
        <v>185</v>
      </c>
      <c r="L4754" t="s">
        <v>122</v>
      </c>
      <c r="M4754" s="14">
        <v>44482</v>
      </c>
      <c r="N4754" s="14">
        <v>44482</v>
      </c>
      <c r="O4754">
        <v>0</v>
      </c>
      <c r="P4754">
        <v>71.430000000000007</v>
      </c>
      <c r="R4754">
        <v>2110700000</v>
      </c>
      <c r="S4754">
        <v>162700000</v>
      </c>
      <c r="V4754" t="s">
        <v>193</v>
      </c>
      <c r="W4754" t="s">
        <v>200</v>
      </c>
      <c r="X4754" t="s">
        <v>161</v>
      </c>
      <c r="Y4754">
        <v>10</v>
      </c>
      <c r="Z4754">
        <v>10</v>
      </c>
      <c r="AA4754">
        <v>2021</v>
      </c>
      <c r="AB4754">
        <v>71.430000000000007</v>
      </c>
      <c r="AC4754" t="s">
        <v>19</v>
      </c>
      <c r="AD4754" t="s">
        <v>72</v>
      </c>
      <c r="AE4754">
        <v>2021</v>
      </c>
      <c r="AF4754">
        <v>2021</v>
      </c>
      <c r="AU4754"/>
    </row>
    <row r="4755" spans="1:47" x14ac:dyDescent="0.35">
      <c r="A4755" t="s">
        <v>138</v>
      </c>
      <c r="C4755" t="s">
        <v>149</v>
      </c>
      <c r="D4755" t="s">
        <v>159</v>
      </c>
      <c r="E4755" t="s">
        <v>121</v>
      </c>
      <c r="G4755" t="s">
        <v>1</v>
      </c>
      <c r="H4755" t="s">
        <v>220</v>
      </c>
      <c r="K4755" t="s">
        <v>185</v>
      </c>
      <c r="L4755" t="s">
        <v>122</v>
      </c>
      <c r="M4755" s="14">
        <v>44482</v>
      </c>
      <c r="N4755" s="14">
        <v>44482</v>
      </c>
      <c r="O4755">
        <v>0</v>
      </c>
      <c r="P4755">
        <v>11904.76</v>
      </c>
      <c r="R4755">
        <v>2220200000</v>
      </c>
      <c r="S4755">
        <v>161001000</v>
      </c>
      <c r="V4755" t="s">
        <v>138</v>
      </c>
      <c r="W4755" t="s">
        <v>195</v>
      </c>
      <c r="X4755" t="s">
        <v>139</v>
      </c>
      <c r="Y4755">
        <v>10</v>
      </c>
      <c r="Z4755">
        <v>10</v>
      </c>
      <c r="AA4755">
        <v>2021</v>
      </c>
      <c r="AB4755">
        <v>11904.76</v>
      </c>
      <c r="AC4755" t="s">
        <v>19</v>
      </c>
      <c r="AD4755" t="s">
        <v>72</v>
      </c>
      <c r="AE4755">
        <v>2021</v>
      </c>
      <c r="AF4755">
        <v>2021</v>
      </c>
      <c r="AU4755"/>
    </row>
    <row r="4756" spans="1:47" x14ac:dyDescent="0.35">
      <c r="A4756" t="s">
        <v>123</v>
      </c>
      <c r="C4756" t="s">
        <v>149</v>
      </c>
      <c r="D4756" t="s">
        <v>150</v>
      </c>
      <c r="E4756" t="s">
        <v>121</v>
      </c>
      <c r="J4756" t="s">
        <v>5</v>
      </c>
      <c r="K4756" t="s">
        <v>185</v>
      </c>
      <c r="L4756" t="s">
        <v>122</v>
      </c>
      <c r="M4756" s="14">
        <v>44482</v>
      </c>
      <c r="N4756" s="14">
        <v>44482</v>
      </c>
      <c r="P4756">
        <v>130786.59</v>
      </c>
      <c r="X4756" t="s">
        <v>124</v>
      </c>
      <c r="Y4756">
        <v>10</v>
      </c>
      <c r="Z4756">
        <v>10</v>
      </c>
      <c r="AA4756">
        <v>2021</v>
      </c>
      <c r="AB4756">
        <v>0</v>
      </c>
      <c r="AC4756" t="s">
        <v>8</v>
      </c>
      <c r="AD4756" t="s">
        <v>8</v>
      </c>
      <c r="AE4756">
        <v>2021</v>
      </c>
      <c r="AF4756">
        <v>2021</v>
      </c>
      <c r="AU4756"/>
    </row>
    <row r="4757" spans="1:47" x14ac:dyDescent="0.35">
      <c r="A4757" t="s">
        <v>146</v>
      </c>
      <c r="C4757" t="s">
        <v>149</v>
      </c>
      <c r="D4757" t="s">
        <v>150</v>
      </c>
      <c r="E4757" t="s">
        <v>121</v>
      </c>
      <c r="I4757" t="s">
        <v>1</v>
      </c>
      <c r="J4757" t="s">
        <v>5</v>
      </c>
      <c r="K4757" t="s">
        <v>185</v>
      </c>
      <c r="L4757" t="s">
        <v>122</v>
      </c>
      <c r="M4757" s="14">
        <v>44482</v>
      </c>
      <c r="N4757" s="14">
        <v>44482</v>
      </c>
      <c r="P4757">
        <v>3738.1</v>
      </c>
      <c r="X4757" t="s">
        <v>147</v>
      </c>
      <c r="Y4757">
        <v>10</v>
      </c>
      <c r="Z4757">
        <v>10</v>
      </c>
      <c r="AA4757">
        <v>2021</v>
      </c>
      <c r="AB4757">
        <v>0</v>
      </c>
      <c r="AC4757" t="s">
        <v>8</v>
      </c>
      <c r="AD4757" t="s">
        <v>8</v>
      </c>
      <c r="AE4757">
        <v>2021</v>
      </c>
      <c r="AF4757">
        <v>2021</v>
      </c>
      <c r="AU4757"/>
    </row>
    <row r="4758" spans="1:47" x14ac:dyDescent="0.35">
      <c r="A4758" t="s">
        <v>165</v>
      </c>
      <c r="C4758" t="s">
        <v>149</v>
      </c>
      <c r="D4758" t="s">
        <v>150</v>
      </c>
      <c r="E4758" t="s">
        <v>121</v>
      </c>
      <c r="J4758" t="s">
        <v>5</v>
      </c>
      <c r="K4758" t="s">
        <v>185</v>
      </c>
      <c r="L4758" t="s">
        <v>122</v>
      </c>
      <c r="M4758" s="14">
        <v>44482</v>
      </c>
      <c r="N4758" s="14">
        <v>44482</v>
      </c>
      <c r="P4758">
        <v>54344.83</v>
      </c>
      <c r="X4758" t="s">
        <v>124</v>
      </c>
      <c r="Y4758">
        <v>10</v>
      </c>
      <c r="Z4758">
        <v>10</v>
      </c>
      <c r="AA4758">
        <v>2021</v>
      </c>
      <c r="AB4758">
        <v>0</v>
      </c>
      <c r="AC4758" t="s">
        <v>8</v>
      </c>
      <c r="AD4758" t="s">
        <v>8</v>
      </c>
      <c r="AE4758">
        <v>2021</v>
      </c>
      <c r="AF4758">
        <v>2021</v>
      </c>
      <c r="AU4758"/>
    </row>
    <row r="4759" spans="1:47" x14ac:dyDescent="0.35">
      <c r="A4759" t="s">
        <v>160</v>
      </c>
      <c r="B4759" t="s">
        <v>35</v>
      </c>
      <c r="C4759" t="s">
        <v>149</v>
      </c>
      <c r="D4759" t="s">
        <v>159</v>
      </c>
      <c r="E4759" t="s">
        <v>162</v>
      </c>
      <c r="G4759" t="s">
        <v>1</v>
      </c>
      <c r="K4759" t="s">
        <v>185</v>
      </c>
      <c r="L4759" t="s">
        <v>122</v>
      </c>
      <c r="M4759" s="14">
        <v>44482</v>
      </c>
      <c r="N4759" s="14">
        <v>44482</v>
      </c>
      <c r="O4759">
        <v>6000</v>
      </c>
      <c r="P4759">
        <v>142.86000000000001</v>
      </c>
      <c r="R4759">
        <v>2110672000</v>
      </c>
      <c r="S4759">
        <v>161020000</v>
      </c>
      <c r="V4759" t="s">
        <v>160</v>
      </c>
      <c r="W4759" t="s">
        <v>194</v>
      </c>
      <c r="X4759" t="s">
        <v>161</v>
      </c>
      <c r="Y4759">
        <v>10</v>
      </c>
      <c r="Z4759">
        <v>10</v>
      </c>
      <c r="AA4759">
        <v>2021</v>
      </c>
      <c r="AB4759">
        <v>142.86000000000001</v>
      </c>
      <c r="AC4759" t="s">
        <v>19</v>
      </c>
      <c r="AD4759" t="s">
        <v>72</v>
      </c>
      <c r="AE4759">
        <v>2021</v>
      </c>
      <c r="AF4759">
        <v>2021</v>
      </c>
      <c r="AU4759"/>
    </row>
    <row r="4760" spans="1:47" x14ac:dyDescent="0.35">
      <c r="A4760" t="s">
        <v>160</v>
      </c>
      <c r="B4760" t="s">
        <v>25</v>
      </c>
      <c r="C4760" t="s">
        <v>149</v>
      </c>
      <c r="D4760" t="s">
        <v>159</v>
      </c>
      <c r="E4760" t="s">
        <v>162</v>
      </c>
      <c r="G4760" t="s">
        <v>1</v>
      </c>
      <c r="K4760" t="s">
        <v>185</v>
      </c>
      <c r="L4760" t="s">
        <v>122</v>
      </c>
      <c r="M4760" s="14">
        <v>44483</v>
      </c>
      <c r="N4760" s="14">
        <v>44483</v>
      </c>
      <c r="O4760">
        <v>5000</v>
      </c>
      <c r="P4760">
        <v>10.67</v>
      </c>
      <c r="R4760">
        <v>2110672000</v>
      </c>
      <c r="S4760">
        <v>161600000</v>
      </c>
      <c r="V4760" t="s">
        <v>160</v>
      </c>
      <c r="W4760" t="s">
        <v>198</v>
      </c>
      <c r="X4760" t="s">
        <v>161</v>
      </c>
      <c r="Y4760">
        <v>10</v>
      </c>
      <c r="Z4760">
        <v>10</v>
      </c>
      <c r="AA4760">
        <v>2021</v>
      </c>
      <c r="AB4760">
        <v>10.67</v>
      </c>
      <c r="AC4760" t="s">
        <v>19</v>
      </c>
      <c r="AD4760" t="s">
        <v>72</v>
      </c>
      <c r="AE4760">
        <v>2021</v>
      </c>
      <c r="AF4760">
        <v>2021</v>
      </c>
      <c r="AU4760"/>
    </row>
    <row r="4761" spans="1:47" x14ac:dyDescent="0.35">
      <c r="A4761" t="s">
        <v>138</v>
      </c>
      <c r="B4761" t="s">
        <v>42</v>
      </c>
      <c r="C4761" t="s">
        <v>149</v>
      </c>
      <c r="D4761" t="s">
        <v>150</v>
      </c>
      <c r="E4761" t="s">
        <v>121</v>
      </c>
      <c r="G4761" t="s">
        <v>1</v>
      </c>
      <c r="H4761" t="s">
        <v>206</v>
      </c>
      <c r="K4761" t="s">
        <v>185</v>
      </c>
      <c r="L4761" t="s">
        <v>122</v>
      </c>
      <c r="M4761" s="14">
        <v>44483</v>
      </c>
      <c r="N4761" s="14">
        <v>44483</v>
      </c>
      <c r="O4761">
        <v>-370000</v>
      </c>
      <c r="P4761">
        <v>-24213.91</v>
      </c>
      <c r="R4761">
        <v>2220200000</v>
      </c>
      <c r="S4761">
        <v>161001000</v>
      </c>
      <c r="V4761" t="s">
        <v>138</v>
      </c>
      <c r="W4761" t="s">
        <v>195</v>
      </c>
      <c r="X4761" t="s">
        <v>139</v>
      </c>
      <c r="Y4761">
        <v>10</v>
      </c>
      <c r="Z4761">
        <v>10</v>
      </c>
      <c r="AA4761">
        <v>2021</v>
      </c>
      <c r="AB4761">
        <v>24213.91</v>
      </c>
      <c r="AC4761" t="s">
        <v>19</v>
      </c>
      <c r="AD4761" t="s">
        <v>18</v>
      </c>
      <c r="AE4761">
        <v>2021</v>
      </c>
      <c r="AF4761">
        <v>2021</v>
      </c>
      <c r="AU4761"/>
    </row>
    <row r="4762" spans="1:47" x14ac:dyDescent="0.35">
      <c r="A4762" t="s">
        <v>160</v>
      </c>
      <c r="B4762" t="s">
        <v>25</v>
      </c>
      <c r="C4762" t="s">
        <v>149</v>
      </c>
      <c r="D4762" t="s">
        <v>159</v>
      </c>
      <c r="E4762" t="s">
        <v>162</v>
      </c>
      <c r="G4762" t="s">
        <v>1</v>
      </c>
      <c r="K4762" t="s">
        <v>185</v>
      </c>
      <c r="L4762" t="s">
        <v>122</v>
      </c>
      <c r="M4762" s="14">
        <v>44483</v>
      </c>
      <c r="N4762" s="14">
        <v>44483</v>
      </c>
      <c r="O4762">
        <v>7000</v>
      </c>
      <c r="P4762">
        <v>191.51</v>
      </c>
      <c r="R4762">
        <v>2110672000</v>
      </c>
      <c r="S4762">
        <v>161300000</v>
      </c>
      <c r="V4762" t="s">
        <v>160</v>
      </c>
      <c r="W4762" t="s">
        <v>192</v>
      </c>
      <c r="X4762" t="s">
        <v>161</v>
      </c>
      <c r="Y4762">
        <v>10</v>
      </c>
      <c r="Z4762">
        <v>10</v>
      </c>
      <c r="AA4762">
        <v>2021</v>
      </c>
      <c r="AB4762">
        <v>191.51</v>
      </c>
      <c r="AC4762" t="s">
        <v>19</v>
      </c>
      <c r="AD4762" t="s">
        <v>72</v>
      </c>
      <c r="AE4762">
        <v>2021</v>
      </c>
      <c r="AF4762">
        <v>2021</v>
      </c>
      <c r="AU4762"/>
    </row>
    <row r="4763" spans="1:47" x14ac:dyDescent="0.35">
      <c r="A4763" t="s">
        <v>138</v>
      </c>
      <c r="C4763" t="s">
        <v>149</v>
      </c>
      <c r="D4763" t="s">
        <v>150</v>
      </c>
      <c r="E4763" t="s">
        <v>121</v>
      </c>
      <c r="G4763" t="s">
        <v>1</v>
      </c>
      <c r="J4763" t="s">
        <v>6</v>
      </c>
      <c r="K4763" t="s">
        <v>185</v>
      </c>
      <c r="L4763" t="s">
        <v>122</v>
      </c>
      <c r="M4763" s="14">
        <v>44483</v>
      </c>
      <c r="N4763" s="14">
        <v>44483</v>
      </c>
      <c r="O4763">
        <v>0</v>
      </c>
      <c r="P4763">
        <v>9523.81</v>
      </c>
      <c r="R4763">
        <v>2220200000</v>
      </c>
      <c r="S4763">
        <v>161002000</v>
      </c>
      <c r="V4763" t="s">
        <v>138</v>
      </c>
      <c r="W4763" t="s">
        <v>202</v>
      </c>
      <c r="X4763" t="s">
        <v>139</v>
      </c>
      <c r="Y4763">
        <v>10</v>
      </c>
      <c r="Z4763">
        <v>10</v>
      </c>
      <c r="AA4763">
        <v>2021</v>
      </c>
      <c r="AB4763">
        <v>-9523.81</v>
      </c>
      <c r="AC4763" t="s">
        <v>19</v>
      </c>
      <c r="AD4763" t="s">
        <v>72</v>
      </c>
      <c r="AE4763">
        <v>2021</v>
      </c>
      <c r="AF4763">
        <v>2021</v>
      </c>
      <c r="AU4763"/>
    </row>
    <row r="4764" spans="1:47" x14ac:dyDescent="0.35">
      <c r="A4764" t="s">
        <v>138</v>
      </c>
      <c r="C4764" t="s">
        <v>149</v>
      </c>
      <c r="D4764" t="s">
        <v>150</v>
      </c>
      <c r="E4764" t="s">
        <v>121</v>
      </c>
      <c r="G4764" t="s">
        <v>1</v>
      </c>
      <c r="J4764" t="s">
        <v>6</v>
      </c>
      <c r="K4764" t="s">
        <v>185</v>
      </c>
      <c r="L4764" t="s">
        <v>122</v>
      </c>
      <c r="M4764" s="14">
        <v>44483</v>
      </c>
      <c r="N4764" s="14">
        <v>44483</v>
      </c>
      <c r="O4764">
        <v>0</v>
      </c>
      <c r="P4764">
        <v>3571.43</v>
      </c>
      <c r="R4764">
        <v>2220200000</v>
      </c>
      <c r="S4764">
        <v>161002000</v>
      </c>
      <c r="V4764" t="s">
        <v>138</v>
      </c>
      <c r="W4764" t="s">
        <v>202</v>
      </c>
      <c r="X4764" t="s">
        <v>139</v>
      </c>
      <c r="Y4764">
        <v>10</v>
      </c>
      <c r="Z4764">
        <v>10</v>
      </c>
      <c r="AA4764">
        <v>2021</v>
      </c>
      <c r="AB4764">
        <v>-3571.43</v>
      </c>
      <c r="AC4764" t="s">
        <v>19</v>
      </c>
      <c r="AD4764" t="s">
        <v>72</v>
      </c>
      <c r="AE4764">
        <v>2021</v>
      </c>
      <c r="AF4764">
        <v>2021</v>
      </c>
      <c r="AU4764"/>
    </row>
    <row r="4765" spans="1:47" x14ac:dyDescent="0.35">
      <c r="A4765" t="s">
        <v>138</v>
      </c>
      <c r="C4765" t="s">
        <v>149</v>
      </c>
      <c r="D4765" t="s">
        <v>150</v>
      </c>
      <c r="E4765" t="s">
        <v>121</v>
      </c>
      <c r="G4765" t="s">
        <v>1</v>
      </c>
      <c r="J4765" t="s">
        <v>7</v>
      </c>
      <c r="K4765" t="s">
        <v>185</v>
      </c>
      <c r="L4765" t="s">
        <v>122</v>
      </c>
      <c r="M4765" s="14">
        <v>44483</v>
      </c>
      <c r="N4765" s="14">
        <v>44483</v>
      </c>
      <c r="O4765">
        <v>0</v>
      </c>
      <c r="P4765">
        <v>50000</v>
      </c>
      <c r="R4765">
        <v>2220200000</v>
      </c>
      <c r="S4765">
        <v>161002000</v>
      </c>
      <c r="V4765" t="s">
        <v>138</v>
      </c>
      <c r="W4765" t="s">
        <v>202</v>
      </c>
      <c r="X4765" t="s">
        <v>139</v>
      </c>
      <c r="Y4765">
        <v>10</v>
      </c>
      <c r="Z4765">
        <v>10</v>
      </c>
      <c r="AA4765">
        <v>2021</v>
      </c>
      <c r="AB4765">
        <v>-50000</v>
      </c>
      <c r="AC4765" t="s">
        <v>19</v>
      </c>
      <c r="AD4765" t="s">
        <v>72</v>
      </c>
      <c r="AE4765">
        <v>2021</v>
      </c>
      <c r="AF4765">
        <v>2021</v>
      </c>
      <c r="AU4765"/>
    </row>
    <row r="4766" spans="1:47" x14ac:dyDescent="0.35">
      <c r="A4766" t="s">
        <v>138</v>
      </c>
      <c r="C4766" t="s">
        <v>149</v>
      </c>
      <c r="D4766" t="s">
        <v>150</v>
      </c>
      <c r="E4766" t="s">
        <v>121</v>
      </c>
      <c r="K4766" t="s">
        <v>185</v>
      </c>
      <c r="L4766" t="s">
        <v>122</v>
      </c>
      <c r="M4766" s="14">
        <v>44483</v>
      </c>
      <c r="N4766" s="14">
        <v>44483</v>
      </c>
      <c r="O4766">
        <v>0</v>
      </c>
      <c r="P4766">
        <v>63095.24</v>
      </c>
      <c r="R4766">
        <v>2220200000</v>
      </c>
      <c r="S4766">
        <v>161002000</v>
      </c>
      <c r="V4766" t="s">
        <v>138</v>
      </c>
      <c r="W4766" t="s">
        <v>202</v>
      </c>
      <c r="X4766" t="s">
        <v>139</v>
      </c>
      <c r="Y4766">
        <v>10</v>
      </c>
      <c r="Z4766">
        <v>10</v>
      </c>
      <c r="AA4766">
        <v>2021</v>
      </c>
      <c r="AB4766">
        <v>-63095.24</v>
      </c>
      <c r="AC4766" t="s">
        <v>19</v>
      </c>
      <c r="AD4766" t="s">
        <v>72</v>
      </c>
      <c r="AE4766">
        <v>2021</v>
      </c>
      <c r="AF4766">
        <v>2021</v>
      </c>
      <c r="AU4766"/>
    </row>
    <row r="4767" spans="1:47" x14ac:dyDescent="0.35">
      <c r="A4767" t="s">
        <v>138</v>
      </c>
      <c r="B4767" t="s">
        <v>41</v>
      </c>
      <c r="C4767" t="s">
        <v>149</v>
      </c>
      <c r="D4767" t="s">
        <v>150</v>
      </c>
      <c r="E4767" t="s">
        <v>121</v>
      </c>
      <c r="G4767" t="s">
        <v>1</v>
      </c>
      <c r="H4767" t="s">
        <v>206</v>
      </c>
      <c r="K4767" t="s">
        <v>185</v>
      </c>
      <c r="L4767" t="s">
        <v>122</v>
      </c>
      <c r="M4767" s="14">
        <v>44483</v>
      </c>
      <c r="N4767" s="14">
        <v>44483</v>
      </c>
      <c r="O4767">
        <v>-140000000</v>
      </c>
      <c r="P4767">
        <v>-3327398.84</v>
      </c>
      <c r="R4767">
        <v>2220200000</v>
      </c>
      <c r="S4767">
        <v>161001000</v>
      </c>
      <c r="V4767" t="s">
        <v>138</v>
      </c>
      <c r="W4767" t="s">
        <v>195</v>
      </c>
      <c r="X4767" t="s">
        <v>139</v>
      </c>
      <c r="Y4767">
        <v>10</v>
      </c>
      <c r="Z4767">
        <v>10</v>
      </c>
      <c r="AA4767">
        <v>2021</v>
      </c>
      <c r="AB4767">
        <v>3327398.84</v>
      </c>
      <c r="AC4767" t="s">
        <v>19</v>
      </c>
      <c r="AD4767" t="s">
        <v>18</v>
      </c>
      <c r="AE4767">
        <v>2021</v>
      </c>
      <c r="AF4767">
        <v>2021</v>
      </c>
      <c r="AU4767"/>
    </row>
    <row r="4768" spans="1:47" x14ac:dyDescent="0.35">
      <c r="A4768" t="s">
        <v>138</v>
      </c>
      <c r="B4768" t="s">
        <v>43</v>
      </c>
      <c r="C4768" t="s">
        <v>149</v>
      </c>
      <c r="D4768" t="s">
        <v>150</v>
      </c>
      <c r="E4768" t="s">
        <v>121</v>
      </c>
      <c r="G4768" t="s">
        <v>1</v>
      </c>
      <c r="H4768" t="s">
        <v>206</v>
      </c>
      <c r="K4768" t="s">
        <v>185</v>
      </c>
      <c r="L4768" t="s">
        <v>122</v>
      </c>
      <c r="M4768" s="14">
        <v>44483</v>
      </c>
      <c r="N4768" s="14">
        <v>44483</v>
      </c>
      <c r="O4768">
        <v>-1200000</v>
      </c>
      <c r="P4768">
        <v>-27382.02</v>
      </c>
      <c r="R4768">
        <v>2220200000</v>
      </c>
      <c r="S4768">
        <v>161001000</v>
      </c>
      <c r="V4768" t="s">
        <v>138</v>
      </c>
      <c r="W4768" t="s">
        <v>195</v>
      </c>
      <c r="X4768" t="s">
        <v>139</v>
      </c>
      <c r="Y4768">
        <v>10</v>
      </c>
      <c r="Z4768">
        <v>10</v>
      </c>
      <c r="AA4768">
        <v>2021</v>
      </c>
      <c r="AB4768">
        <v>27382.02</v>
      </c>
      <c r="AC4768" t="s">
        <v>19</v>
      </c>
      <c r="AD4768" t="s">
        <v>18</v>
      </c>
      <c r="AE4768">
        <v>2021</v>
      </c>
      <c r="AF4768">
        <v>2021</v>
      </c>
      <c r="AU4768"/>
    </row>
    <row r="4769" spans="1:47" x14ac:dyDescent="0.35">
      <c r="A4769" t="s">
        <v>193</v>
      </c>
      <c r="B4769" t="s">
        <v>29</v>
      </c>
      <c r="C4769" t="s">
        <v>149</v>
      </c>
      <c r="D4769" t="s">
        <v>159</v>
      </c>
      <c r="E4769" t="s">
        <v>162</v>
      </c>
      <c r="G4769" t="s">
        <v>1</v>
      </c>
      <c r="K4769" t="s">
        <v>185</v>
      </c>
      <c r="L4769" t="s">
        <v>122</v>
      </c>
      <c r="M4769" s="14">
        <v>44483</v>
      </c>
      <c r="N4769" s="14">
        <v>44483</v>
      </c>
      <c r="O4769">
        <v>0</v>
      </c>
      <c r="P4769">
        <v>3811.9</v>
      </c>
      <c r="R4769">
        <v>2110700000</v>
      </c>
      <c r="S4769">
        <v>162100000</v>
      </c>
      <c r="V4769" t="s">
        <v>193</v>
      </c>
      <c r="W4769" t="s">
        <v>214</v>
      </c>
      <c r="X4769" t="s">
        <v>161</v>
      </c>
      <c r="Y4769">
        <v>10</v>
      </c>
      <c r="Z4769">
        <v>10</v>
      </c>
      <c r="AA4769">
        <v>2021</v>
      </c>
      <c r="AB4769">
        <v>3811.9</v>
      </c>
      <c r="AC4769" t="s">
        <v>19</v>
      </c>
      <c r="AD4769" t="s">
        <v>72</v>
      </c>
      <c r="AE4769">
        <v>2021</v>
      </c>
      <c r="AF4769">
        <v>2021</v>
      </c>
      <c r="AU4769"/>
    </row>
    <row r="4770" spans="1:47" x14ac:dyDescent="0.35">
      <c r="A4770" t="s">
        <v>193</v>
      </c>
      <c r="B4770" t="s">
        <v>29</v>
      </c>
      <c r="C4770" t="s">
        <v>149</v>
      </c>
      <c r="D4770" t="s">
        <v>159</v>
      </c>
      <c r="E4770" t="s">
        <v>162</v>
      </c>
      <c r="G4770" t="s">
        <v>1</v>
      </c>
      <c r="K4770" t="s">
        <v>185</v>
      </c>
      <c r="L4770" t="s">
        <v>122</v>
      </c>
      <c r="M4770" s="14">
        <v>44483</v>
      </c>
      <c r="N4770" s="14">
        <v>44483</v>
      </c>
      <c r="O4770">
        <v>0</v>
      </c>
      <c r="P4770">
        <v>38.479999999999997</v>
      </c>
      <c r="R4770">
        <v>2110700000</v>
      </c>
      <c r="S4770">
        <v>161020000</v>
      </c>
      <c r="V4770" t="s">
        <v>193</v>
      </c>
      <c r="W4770" t="s">
        <v>194</v>
      </c>
      <c r="X4770" t="s">
        <v>161</v>
      </c>
      <c r="Y4770">
        <v>10</v>
      </c>
      <c r="Z4770">
        <v>10</v>
      </c>
      <c r="AA4770">
        <v>2021</v>
      </c>
      <c r="AB4770">
        <v>38.479999999999997</v>
      </c>
      <c r="AC4770" t="s">
        <v>19</v>
      </c>
      <c r="AD4770" t="s">
        <v>72</v>
      </c>
      <c r="AE4770">
        <v>2021</v>
      </c>
      <c r="AF4770">
        <v>2021</v>
      </c>
      <c r="AU4770"/>
    </row>
    <row r="4771" spans="1:47" x14ac:dyDescent="0.35">
      <c r="A4771" t="s">
        <v>193</v>
      </c>
      <c r="B4771" t="s">
        <v>29</v>
      </c>
      <c r="C4771" t="s">
        <v>149</v>
      </c>
      <c r="D4771" t="s">
        <v>159</v>
      </c>
      <c r="E4771" t="s">
        <v>162</v>
      </c>
      <c r="G4771" t="s">
        <v>1</v>
      </c>
      <c r="K4771" t="s">
        <v>185</v>
      </c>
      <c r="L4771" t="s">
        <v>122</v>
      </c>
      <c r="M4771" s="14">
        <v>44483</v>
      </c>
      <c r="N4771" s="14">
        <v>44483</v>
      </c>
      <c r="O4771">
        <v>0</v>
      </c>
      <c r="P4771">
        <v>119.05</v>
      </c>
      <c r="R4771">
        <v>2110700000</v>
      </c>
      <c r="S4771">
        <v>161900000</v>
      </c>
      <c r="V4771" t="s">
        <v>193</v>
      </c>
      <c r="W4771" t="s">
        <v>199</v>
      </c>
      <c r="X4771" t="s">
        <v>161</v>
      </c>
      <c r="Y4771">
        <v>10</v>
      </c>
      <c r="Z4771">
        <v>10</v>
      </c>
      <c r="AA4771">
        <v>2021</v>
      </c>
      <c r="AB4771">
        <v>119.05</v>
      </c>
      <c r="AC4771" t="s">
        <v>19</v>
      </c>
      <c r="AD4771" t="s">
        <v>72</v>
      </c>
      <c r="AE4771">
        <v>2021</v>
      </c>
      <c r="AF4771">
        <v>2021</v>
      </c>
      <c r="AU4771"/>
    </row>
    <row r="4772" spans="1:47" x14ac:dyDescent="0.35">
      <c r="A4772" t="s">
        <v>193</v>
      </c>
      <c r="B4772" t="s">
        <v>29</v>
      </c>
      <c r="C4772" t="s">
        <v>149</v>
      </c>
      <c r="D4772" t="s">
        <v>159</v>
      </c>
      <c r="E4772" t="s">
        <v>162</v>
      </c>
      <c r="G4772" t="s">
        <v>1</v>
      </c>
      <c r="K4772" t="s">
        <v>185</v>
      </c>
      <c r="L4772" t="s">
        <v>122</v>
      </c>
      <c r="M4772" s="14">
        <v>44483</v>
      </c>
      <c r="N4772" s="14">
        <v>44483</v>
      </c>
      <c r="O4772">
        <v>0</v>
      </c>
      <c r="P4772">
        <v>61.9</v>
      </c>
      <c r="R4772">
        <v>2110700000</v>
      </c>
      <c r="S4772">
        <v>161900000</v>
      </c>
      <c r="V4772" t="s">
        <v>193</v>
      </c>
      <c r="W4772" t="s">
        <v>199</v>
      </c>
      <c r="X4772" t="s">
        <v>161</v>
      </c>
      <c r="Y4772">
        <v>10</v>
      </c>
      <c r="Z4772">
        <v>10</v>
      </c>
      <c r="AA4772">
        <v>2021</v>
      </c>
      <c r="AB4772">
        <v>61.9</v>
      </c>
      <c r="AC4772" t="s">
        <v>19</v>
      </c>
      <c r="AD4772" t="s">
        <v>72</v>
      </c>
      <c r="AE4772">
        <v>2021</v>
      </c>
      <c r="AF4772">
        <v>2021</v>
      </c>
      <c r="AU4772"/>
    </row>
    <row r="4773" spans="1:47" x14ac:dyDescent="0.35">
      <c r="A4773" t="s">
        <v>138</v>
      </c>
      <c r="B4773" t="s">
        <v>27</v>
      </c>
      <c r="C4773" t="s">
        <v>149</v>
      </c>
      <c r="D4773" t="s">
        <v>150</v>
      </c>
      <c r="E4773" t="s">
        <v>121</v>
      </c>
      <c r="G4773" t="s">
        <v>1</v>
      </c>
      <c r="H4773" t="s">
        <v>206</v>
      </c>
      <c r="K4773" t="s">
        <v>185</v>
      </c>
      <c r="L4773" t="s">
        <v>122</v>
      </c>
      <c r="M4773" s="14">
        <v>44483</v>
      </c>
      <c r="N4773" s="14">
        <v>44483</v>
      </c>
      <c r="O4773">
        <v>0</v>
      </c>
      <c r="P4773">
        <v>-2.86</v>
      </c>
      <c r="R4773">
        <v>2220200000</v>
      </c>
      <c r="S4773">
        <v>161002000</v>
      </c>
      <c r="V4773" t="s">
        <v>138</v>
      </c>
      <c r="W4773" t="s">
        <v>202</v>
      </c>
      <c r="X4773" t="s">
        <v>139</v>
      </c>
      <c r="Y4773">
        <v>10</v>
      </c>
      <c r="Z4773">
        <v>10</v>
      </c>
      <c r="AA4773">
        <v>2021</v>
      </c>
      <c r="AB4773">
        <v>2.86</v>
      </c>
      <c r="AC4773" t="s">
        <v>19</v>
      </c>
      <c r="AD4773" t="s">
        <v>18</v>
      </c>
      <c r="AE4773">
        <v>2021</v>
      </c>
      <c r="AF4773">
        <v>2021</v>
      </c>
      <c r="AU4773"/>
    </row>
    <row r="4774" spans="1:47" x14ac:dyDescent="0.35">
      <c r="A4774" t="s">
        <v>188</v>
      </c>
      <c r="B4774" t="s">
        <v>31</v>
      </c>
      <c r="C4774" t="s">
        <v>149</v>
      </c>
      <c r="D4774" t="s">
        <v>159</v>
      </c>
      <c r="E4774" t="s">
        <v>162</v>
      </c>
      <c r="G4774" t="s">
        <v>1</v>
      </c>
      <c r="K4774" t="s">
        <v>185</v>
      </c>
      <c r="L4774" t="s">
        <v>122</v>
      </c>
      <c r="M4774" s="14">
        <v>44483</v>
      </c>
      <c r="N4774" s="14">
        <v>44483</v>
      </c>
      <c r="O4774">
        <v>0</v>
      </c>
      <c r="P4774">
        <v>285.70999999999998</v>
      </c>
      <c r="R4774">
        <v>2111070000</v>
      </c>
      <c r="S4774">
        <v>161001000</v>
      </c>
      <c r="V4774" t="s">
        <v>188</v>
      </c>
      <c r="W4774" t="s">
        <v>195</v>
      </c>
      <c r="X4774" t="s">
        <v>190</v>
      </c>
      <c r="Y4774">
        <v>10</v>
      </c>
      <c r="Z4774">
        <v>10</v>
      </c>
      <c r="AA4774">
        <v>2021</v>
      </c>
      <c r="AB4774">
        <v>285.70999999999998</v>
      </c>
      <c r="AC4774" t="s">
        <v>19</v>
      </c>
      <c r="AD4774" t="s">
        <v>72</v>
      </c>
      <c r="AE4774">
        <v>2021</v>
      </c>
      <c r="AF4774">
        <v>2021</v>
      </c>
      <c r="AU4774"/>
    </row>
    <row r="4775" spans="1:47" x14ac:dyDescent="0.35">
      <c r="A4775" t="s">
        <v>126</v>
      </c>
      <c r="C4775" t="s">
        <v>149</v>
      </c>
      <c r="D4775" t="s">
        <v>159</v>
      </c>
      <c r="E4775" t="s">
        <v>121</v>
      </c>
      <c r="J4775" t="s">
        <v>5</v>
      </c>
      <c r="K4775" t="s">
        <v>185</v>
      </c>
      <c r="L4775" t="s">
        <v>122</v>
      </c>
      <c r="M4775" s="14">
        <v>44470</v>
      </c>
      <c r="N4775" s="14">
        <v>44483</v>
      </c>
      <c r="P4775">
        <v>59232.42</v>
      </c>
      <c r="X4775" t="s">
        <v>127</v>
      </c>
      <c r="Y4775">
        <v>10</v>
      </c>
      <c r="Z4775">
        <v>10</v>
      </c>
      <c r="AA4775">
        <v>2021</v>
      </c>
      <c r="AB4775">
        <v>0</v>
      </c>
      <c r="AC4775" t="s">
        <v>8</v>
      </c>
      <c r="AD4775" t="s">
        <v>8</v>
      </c>
      <c r="AE4775">
        <v>2021</v>
      </c>
      <c r="AF4775">
        <v>2021</v>
      </c>
      <c r="AU4775"/>
    </row>
    <row r="4776" spans="1:47" x14ac:dyDescent="0.35">
      <c r="A4776" t="s">
        <v>165</v>
      </c>
      <c r="C4776" t="s">
        <v>149</v>
      </c>
      <c r="D4776" t="s">
        <v>150</v>
      </c>
      <c r="E4776" t="s">
        <v>121</v>
      </c>
      <c r="J4776" t="s">
        <v>5</v>
      </c>
      <c r="K4776" t="s">
        <v>185</v>
      </c>
      <c r="L4776" t="s">
        <v>122</v>
      </c>
      <c r="M4776" s="14">
        <v>44482</v>
      </c>
      <c r="N4776" s="14">
        <v>44483</v>
      </c>
      <c r="P4776">
        <v>124.51</v>
      </c>
      <c r="X4776" t="s">
        <v>124</v>
      </c>
      <c r="Y4776">
        <v>10</v>
      </c>
      <c r="Z4776">
        <v>10</v>
      </c>
      <c r="AA4776">
        <v>2021</v>
      </c>
      <c r="AB4776">
        <v>0</v>
      </c>
      <c r="AC4776" t="s">
        <v>8</v>
      </c>
      <c r="AD4776" t="s">
        <v>8</v>
      </c>
      <c r="AE4776">
        <v>2021</v>
      </c>
      <c r="AF4776">
        <v>2021</v>
      </c>
      <c r="AU4776"/>
    </row>
    <row r="4777" spans="1:47" x14ac:dyDescent="0.35">
      <c r="A4777" t="s">
        <v>160</v>
      </c>
      <c r="B4777" t="s">
        <v>26</v>
      </c>
      <c r="C4777" t="s">
        <v>149</v>
      </c>
      <c r="D4777" t="s">
        <v>159</v>
      </c>
      <c r="E4777" t="s">
        <v>162</v>
      </c>
      <c r="G4777" t="s">
        <v>1</v>
      </c>
      <c r="K4777" t="s">
        <v>185</v>
      </c>
      <c r="L4777" t="s">
        <v>122</v>
      </c>
      <c r="M4777" s="14">
        <v>44483</v>
      </c>
      <c r="N4777" s="14">
        <v>44483</v>
      </c>
      <c r="O4777">
        <v>19588.8</v>
      </c>
      <c r="P4777">
        <v>466.4</v>
      </c>
      <c r="R4777">
        <v>2110672000</v>
      </c>
      <c r="S4777">
        <v>162700000</v>
      </c>
      <c r="V4777" t="s">
        <v>160</v>
      </c>
      <c r="W4777" t="s">
        <v>200</v>
      </c>
      <c r="X4777" t="s">
        <v>161</v>
      </c>
      <c r="Y4777">
        <v>10</v>
      </c>
      <c r="Z4777">
        <v>10</v>
      </c>
      <c r="AA4777">
        <v>2021</v>
      </c>
      <c r="AB4777">
        <v>466.4</v>
      </c>
      <c r="AC4777" t="s">
        <v>19</v>
      </c>
      <c r="AD4777" t="s">
        <v>72</v>
      </c>
      <c r="AE4777">
        <v>2021</v>
      </c>
      <c r="AF4777">
        <v>2021</v>
      </c>
      <c r="AU4777"/>
    </row>
    <row r="4778" spans="1:47" x14ac:dyDescent="0.35">
      <c r="A4778" t="s">
        <v>160</v>
      </c>
      <c r="B4778" t="s">
        <v>35</v>
      </c>
      <c r="C4778" t="s">
        <v>149</v>
      </c>
      <c r="D4778" t="s">
        <v>159</v>
      </c>
      <c r="E4778" t="s">
        <v>162</v>
      </c>
      <c r="G4778" t="s">
        <v>1</v>
      </c>
      <c r="K4778" t="s">
        <v>185</v>
      </c>
      <c r="L4778" t="s">
        <v>122</v>
      </c>
      <c r="M4778" s="14">
        <v>44483</v>
      </c>
      <c r="N4778" s="14">
        <v>44483</v>
      </c>
      <c r="O4778">
        <v>21661.200000000001</v>
      </c>
      <c r="P4778">
        <v>515.74</v>
      </c>
      <c r="R4778">
        <v>2110672000</v>
      </c>
      <c r="S4778">
        <v>162700000</v>
      </c>
      <c r="V4778" t="s">
        <v>160</v>
      </c>
      <c r="W4778" t="s">
        <v>200</v>
      </c>
      <c r="X4778" t="s">
        <v>161</v>
      </c>
      <c r="Y4778">
        <v>10</v>
      </c>
      <c r="Z4778">
        <v>10</v>
      </c>
      <c r="AA4778">
        <v>2021</v>
      </c>
      <c r="AB4778">
        <v>515.74</v>
      </c>
      <c r="AC4778" t="s">
        <v>19</v>
      </c>
      <c r="AD4778" t="s">
        <v>72</v>
      </c>
      <c r="AE4778">
        <v>2021</v>
      </c>
      <c r="AF4778">
        <v>2021</v>
      </c>
      <c r="AU4778"/>
    </row>
    <row r="4779" spans="1:47" x14ac:dyDescent="0.35">
      <c r="A4779" t="s">
        <v>130</v>
      </c>
      <c r="B4779" t="s">
        <v>36</v>
      </c>
      <c r="C4779" t="s">
        <v>149</v>
      </c>
      <c r="D4779" t="s">
        <v>150</v>
      </c>
      <c r="E4779" t="s">
        <v>121</v>
      </c>
      <c r="G4779" t="s">
        <v>1</v>
      </c>
      <c r="H4779" t="s">
        <v>206</v>
      </c>
      <c r="K4779" t="s">
        <v>185</v>
      </c>
      <c r="L4779" t="s">
        <v>122</v>
      </c>
      <c r="M4779" s="14">
        <v>44484</v>
      </c>
      <c r="N4779" s="14">
        <v>44484</v>
      </c>
      <c r="O4779">
        <v>-50000</v>
      </c>
      <c r="P4779">
        <v>-1190.48</v>
      </c>
      <c r="R4779">
        <v>2221517110</v>
      </c>
      <c r="S4779">
        <v>161003000</v>
      </c>
      <c r="V4779" t="s">
        <v>130</v>
      </c>
      <c r="W4779" t="s">
        <v>232</v>
      </c>
      <c r="X4779" t="s">
        <v>119</v>
      </c>
      <c r="Y4779">
        <v>10</v>
      </c>
      <c r="Z4779">
        <v>10</v>
      </c>
      <c r="AA4779">
        <v>2021</v>
      </c>
      <c r="AB4779">
        <v>1190.48</v>
      </c>
      <c r="AC4779" t="s">
        <v>19</v>
      </c>
      <c r="AD4779" t="s">
        <v>18</v>
      </c>
      <c r="AE4779">
        <v>2021</v>
      </c>
      <c r="AF4779">
        <v>2021</v>
      </c>
      <c r="AU4779"/>
    </row>
    <row r="4780" spans="1:47" x14ac:dyDescent="0.35">
      <c r="A4780" t="s">
        <v>160</v>
      </c>
      <c r="B4780" t="s">
        <v>26</v>
      </c>
      <c r="C4780" t="s">
        <v>149</v>
      </c>
      <c r="D4780" t="s">
        <v>159</v>
      </c>
      <c r="E4780" t="s">
        <v>162</v>
      </c>
      <c r="G4780" t="s">
        <v>1</v>
      </c>
      <c r="K4780" t="s">
        <v>185</v>
      </c>
      <c r="L4780" t="s">
        <v>122</v>
      </c>
      <c r="M4780" s="14">
        <v>44484</v>
      </c>
      <c r="N4780" s="14">
        <v>44484</v>
      </c>
      <c r="O4780">
        <v>6240433.8600000003</v>
      </c>
      <c r="P4780">
        <v>149471.70000000001</v>
      </c>
      <c r="R4780">
        <v>2110672000</v>
      </c>
      <c r="S4780">
        <v>162800000</v>
      </c>
      <c r="V4780" t="s">
        <v>160</v>
      </c>
      <c r="W4780" t="s">
        <v>204</v>
      </c>
      <c r="X4780" t="s">
        <v>161</v>
      </c>
      <c r="Y4780">
        <v>10</v>
      </c>
      <c r="Z4780">
        <v>10</v>
      </c>
      <c r="AA4780">
        <v>2021</v>
      </c>
      <c r="AB4780">
        <v>149471.70000000001</v>
      </c>
      <c r="AC4780" t="s">
        <v>19</v>
      </c>
      <c r="AD4780" t="s">
        <v>72</v>
      </c>
      <c r="AE4780">
        <v>2021</v>
      </c>
      <c r="AF4780">
        <v>2021</v>
      </c>
      <c r="AU4780"/>
    </row>
    <row r="4781" spans="1:47" x14ac:dyDescent="0.35">
      <c r="A4781" t="s">
        <v>160</v>
      </c>
      <c r="B4781" t="s">
        <v>35</v>
      </c>
      <c r="C4781" t="s">
        <v>149</v>
      </c>
      <c r="D4781" t="s">
        <v>159</v>
      </c>
      <c r="E4781" t="s">
        <v>162</v>
      </c>
      <c r="G4781" t="s">
        <v>1</v>
      </c>
      <c r="K4781" t="s">
        <v>185</v>
      </c>
      <c r="L4781" t="s">
        <v>122</v>
      </c>
      <c r="M4781" s="14">
        <v>44484</v>
      </c>
      <c r="N4781" s="14">
        <v>44484</v>
      </c>
      <c r="O4781">
        <v>1560</v>
      </c>
      <c r="P4781">
        <v>37.14</v>
      </c>
      <c r="R4781">
        <v>2110672000</v>
      </c>
      <c r="S4781">
        <v>162800000</v>
      </c>
      <c r="V4781" t="s">
        <v>160</v>
      </c>
      <c r="W4781" t="s">
        <v>204</v>
      </c>
      <c r="X4781" t="s">
        <v>161</v>
      </c>
      <c r="Y4781">
        <v>10</v>
      </c>
      <c r="Z4781">
        <v>10</v>
      </c>
      <c r="AA4781">
        <v>2021</v>
      </c>
      <c r="AB4781">
        <v>37.14</v>
      </c>
      <c r="AC4781" t="s">
        <v>19</v>
      </c>
      <c r="AD4781" t="s">
        <v>72</v>
      </c>
      <c r="AE4781">
        <v>2021</v>
      </c>
      <c r="AF4781">
        <v>2021</v>
      </c>
      <c r="AU4781"/>
    </row>
    <row r="4782" spans="1:47" x14ac:dyDescent="0.35">
      <c r="A4782" t="s">
        <v>160</v>
      </c>
      <c r="B4782" t="s">
        <v>25</v>
      </c>
      <c r="C4782" t="s">
        <v>149</v>
      </c>
      <c r="D4782" t="s">
        <v>159</v>
      </c>
      <c r="E4782" t="s">
        <v>162</v>
      </c>
      <c r="G4782" t="s">
        <v>1</v>
      </c>
      <c r="K4782" t="s">
        <v>185</v>
      </c>
      <c r="L4782" t="s">
        <v>122</v>
      </c>
      <c r="M4782" s="14">
        <v>44484</v>
      </c>
      <c r="N4782" s="14">
        <v>44484</v>
      </c>
      <c r="O4782">
        <v>5000</v>
      </c>
      <c r="P4782">
        <v>89.53</v>
      </c>
      <c r="R4782">
        <v>2110672000</v>
      </c>
      <c r="S4782">
        <v>161600000</v>
      </c>
      <c r="V4782" t="s">
        <v>160</v>
      </c>
      <c r="W4782" t="s">
        <v>198</v>
      </c>
      <c r="X4782" t="s">
        <v>161</v>
      </c>
      <c r="Y4782">
        <v>10</v>
      </c>
      <c r="Z4782">
        <v>10</v>
      </c>
      <c r="AA4782">
        <v>2021</v>
      </c>
      <c r="AB4782">
        <v>89.53</v>
      </c>
      <c r="AC4782" t="s">
        <v>19</v>
      </c>
      <c r="AD4782" t="s">
        <v>72</v>
      </c>
      <c r="AE4782">
        <v>2021</v>
      </c>
      <c r="AF4782">
        <v>2021</v>
      </c>
      <c r="AU4782"/>
    </row>
    <row r="4783" spans="1:47" x14ac:dyDescent="0.35">
      <c r="A4783" t="s">
        <v>160</v>
      </c>
      <c r="B4783" t="s">
        <v>26</v>
      </c>
      <c r="C4783" t="s">
        <v>149</v>
      </c>
      <c r="D4783" t="s">
        <v>159</v>
      </c>
      <c r="E4783" t="s">
        <v>162</v>
      </c>
      <c r="G4783" t="s">
        <v>1</v>
      </c>
      <c r="K4783" t="s">
        <v>185</v>
      </c>
      <c r="L4783" t="s">
        <v>122</v>
      </c>
      <c r="M4783" s="14">
        <v>44484</v>
      </c>
      <c r="N4783" s="14">
        <v>44484</v>
      </c>
      <c r="O4783">
        <v>46922.04</v>
      </c>
      <c r="P4783">
        <v>670.31</v>
      </c>
      <c r="R4783">
        <v>2110672000</v>
      </c>
      <c r="S4783">
        <v>162000000</v>
      </c>
      <c r="V4783" t="s">
        <v>160</v>
      </c>
      <c r="W4783" t="s">
        <v>205</v>
      </c>
      <c r="X4783" t="s">
        <v>161</v>
      </c>
      <c r="Y4783">
        <v>10</v>
      </c>
      <c r="Z4783">
        <v>10</v>
      </c>
      <c r="AA4783">
        <v>2021</v>
      </c>
      <c r="AB4783">
        <v>670.31</v>
      </c>
      <c r="AC4783" t="s">
        <v>19</v>
      </c>
      <c r="AD4783" t="s">
        <v>72</v>
      </c>
      <c r="AE4783">
        <v>2021</v>
      </c>
      <c r="AF4783">
        <v>2021</v>
      </c>
      <c r="AU4783"/>
    </row>
    <row r="4784" spans="1:47" x14ac:dyDescent="0.35">
      <c r="A4784" t="s">
        <v>160</v>
      </c>
      <c r="B4784" t="s">
        <v>28</v>
      </c>
      <c r="C4784" t="s">
        <v>149</v>
      </c>
      <c r="D4784" t="s">
        <v>159</v>
      </c>
      <c r="E4784" t="s">
        <v>162</v>
      </c>
      <c r="G4784" t="s">
        <v>1</v>
      </c>
      <c r="K4784" t="s">
        <v>185</v>
      </c>
      <c r="L4784" t="s">
        <v>122</v>
      </c>
      <c r="M4784" s="14">
        <v>44484</v>
      </c>
      <c r="N4784" s="14">
        <v>44484</v>
      </c>
      <c r="O4784">
        <v>2332.64</v>
      </c>
      <c r="P4784">
        <v>56.4</v>
      </c>
      <c r="R4784">
        <v>2110672000</v>
      </c>
      <c r="S4784">
        <v>161900000</v>
      </c>
      <c r="V4784" t="s">
        <v>160</v>
      </c>
      <c r="W4784" t="s">
        <v>199</v>
      </c>
      <c r="X4784" t="s">
        <v>161</v>
      </c>
      <c r="Y4784">
        <v>10</v>
      </c>
      <c r="Z4784">
        <v>10</v>
      </c>
      <c r="AA4784">
        <v>2021</v>
      </c>
      <c r="AB4784">
        <v>56.4</v>
      </c>
      <c r="AC4784" t="s">
        <v>19</v>
      </c>
      <c r="AD4784" t="s">
        <v>72</v>
      </c>
      <c r="AE4784">
        <v>2021</v>
      </c>
      <c r="AF4784">
        <v>2021</v>
      </c>
      <c r="AU4784"/>
    </row>
    <row r="4785" spans="1:47" x14ac:dyDescent="0.35">
      <c r="A4785" t="s">
        <v>138</v>
      </c>
      <c r="C4785" t="s">
        <v>149</v>
      </c>
      <c r="D4785" t="s">
        <v>150</v>
      </c>
      <c r="E4785" t="s">
        <v>121</v>
      </c>
      <c r="G4785" t="s">
        <v>1</v>
      </c>
      <c r="J4785" t="s">
        <v>6</v>
      </c>
      <c r="K4785" t="s">
        <v>185</v>
      </c>
      <c r="L4785" t="s">
        <v>122</v>
      </c>
      <c r="M4785" s="14">
        <v>44484</v>
      </c>
      <c r="N4785" s="14">
        <v>44484</v>
      </c>
      <c r="O4785">
        <v>0</v>
      </c>
      <c r="P4785">
        <v>59523.81</v>
      </c>
      <c r="R4785">
        <v>2220200000</v>
      </c>
      <c r="S4785">
        <v>161002000</v>
      </c>
      <c r="V4785" t="s">
        <v>138</v>
      </c>
      <c r="W4785" t="s">
        <v>202</v>
      </c>
      <c r="X4785" t="s">
        <v>139</v>
      </c>
      <c r="Y4785">
        <v>10</v>
      </c>
      <c r="Z4785">
        <v>10</v>
      </c>
      <c r="AA4785">
        <v>2021</v>
      </c>
      <c r="AB4785">
        <v>-59523.81</v>
      </c>
      <c r="AC4785" t="s">
        <v>19</v>
      </c>
      <c r="AD4785" t="s">
        <v>72</v>
      </c>
      <c r="AE4785">
        <v>2021</v>
      </c>
      <c r="AF4785">
        <v>2021</v>
      </c>
      <c r="AU4785"/>
    </row>
    <row r="4786" spans="1:47" x14ac:dyDescent="0.35">
      <c r="A4786" t="s">
        <v>160</v>
      </c>
      <c r="B4786" t="s">
        <v>25</v>
      </c>
      <c r="C4786" t="s">
        <v>149</v>
      </c>
      <c r="D4786" t="s">
        <v>159</v>
      </c>
      <c r="E4786" t="s">
        <v>162</v>
      </c>
      <c r="G4786" t="s">
        <v>1</v>
      </c>
      <c r="K4786" t="s">
        <v>185</v>
      </c>
      <c r="L4786" t="s">
        <v>122</v>
      </c>
      <c r="M4786" s="14">
        <v>44484</v>
      </c>
      <c r="N4786" s="14">
        <v>44484</v>
      </c>
      <c r="O4786">
        <v>7000</v>
      </c>
      <c r="P4786">
        <v>209.95</v>
      </c>
      <c r="R4786">
        <v>2110672000</v>
      </c>
      <c r="S4786">
        <v>161300000</v>
      </c>
      <c r="V4786" t="s">
        <v>160</v>
      </c>
      <c r="W4786" t="s">
        <v>192</v>
      </c>
      <c r="X4786" t="s">
        <v>161</v>
      </c>
      <c r="Y4786">
        <v>10</v>
      </c>
      <c r="Z4786">
        <v>10</v>
      </c>
      <c r="AA4786">
        <v>2021</v>
      </c>
      <c r="AB4786">
        <v>209.95</v>
      </c>
      <c r="AC4786" t="s">
        <v>19</v>
      </c>
      <c r="AD4786" t="s">
        <v>72</v>
      </c>
      <c r="AE4786">
        <v>2021</v>
      </c>
      <c r="AF4786">
        <v>2021</v>
      </c>
      <c r="AU4786"/>
    </row>
    <row r="4787" spans="1:47" x14ac:dyDescent="0.35">
      <c r="A4787" t="s">
        <v>160</v>
      </c>
      <c r="B4787" t="s">
        <v>25</v>
      </c>
      <c r="C4787" t="s">
        <v>149</v>
      </c>
      <c r="D4787" t="s">
        <v>159</v>
      </c>
      <c r="E4787" t="s">
        <v>162</v>
      </c>
      <c r="G4787" t="s">
        <v>1</v>
      </c>
      <c r="K4787" t="s">
        <v>185</v>
      </c>
      <c r="L4787" t="s">
        <v>122</v>
      </c>
      <c r="M4787" s="14">
        <v>44484</v>
      </c>
      <c r="N4787" s="14">
        <v>44484</v>
      </c>
      <c r="O4787">
        <v>35000</v>
      </c>
      <c r="P4787">
        <v>863.52</v>
      </c>
      <c r="R4787">
        <v>2110672000</v>
      </c>
      <c r="S4787">
        <v>161300000</v>
      </c>
      <c r="V4787" t="s">
        <v>160</v>
      </c>
      <c r="W4787" t="s">
        <v>192</v>
      </c>
      <c r="X4787" t="s">
        <v>161</v>
      </c>
      <c r="Y4787">
        <v>10</v>
      </c>
      <c r="Z4787">
        <v>10</v>
      </c>
      <c r="AA4787">
        <v>2021</v>
      </c>
      <c r="AB4787">
        <v>863.52</v>
      </c>
      <c r="AC4787" t="s">
        <v>19</v>
      </c>
      <c r="AD4787" t="s">
        <v>72</v>
      </c>
      <c r="AE4787">
        <v>2021</v>
      </c>
      <c r="AF4787">
        <v>2021</v>
      </c>
      <c r="AU4787"/>
    </row>
    <row r="4788" spans="1:47" x14ac:dyDescent="0.35">
      <c r="A4788" t="s">
        <v>193</v>
      </c>
      <c r="B4788" t="s">
        <v>29</v>
      </c>
      <c r="C4788" t="s">
        <v>149</v>
      </c>
      <c r="D4788" t="s">
        <v>159</v>
      </c>
      <c r="E4788" t="s">
        <v>162</v>
      </c>
      <c r="G4788" t="s">
        <v>1</v>
      </c>
      <c r="K4788" t="s">
        <v>185</v>
      </c>
      <c r="L4788" t="s">
        <v>122</v>
      </c>
      <c r="M4788" s="14">
        <v>44484</v>
      </c>
      <c r="N4788" s="14">
        <v>44484</v>
      </c>
      <c r="O4788">
        <v>0</v>
      </c>
      <c r="P4788">
        <v>238.1</v>
      </c>
      <c r="R4788">
        <v>2110700000</v>
      </c>
      <c r="S4788">
        <v>161020000</v>
      </c>
      <c r="V4788" t="s">
        <v>193</v>
      </c>
      <c r="W4788" t="s">
        <v>194</v>
      </c>
      <c r="X4788" t="s">
        <v>161</v>
      </c>
      <c r="Y4788">
        <v>10</v>
      </c>
      <c r="Z4788">
        <v>10</v>
      </c>
      <c r="AA4788">
        <v>2021</v>
      </c>
      <c r="AB4788">
        <v>238.1</v>
      </c>
      <c r="AC4788" t="s">
        <v>19</v>
      </c>
      <c r="AD4788" t="s">
        <v>72</v>
      </c>
      <c r="AE4788">
        <v>2021</v>
      </c>
      <c r="AF4788">
        <v>2021</v>
      </c>
      <c r="AU4788"/>
    </row>
    <row r="4789" spans="1:47" x14ac:dyDescent="0.35">
      <c r="A4789" t="s">
        <v>138</v>
      </c>
      <c r="C4789" t="s">
        <v>149</v>
      </c>
      <c r="D4789" t="s">
        <v>150</v>
      </c>
      <c r="E4789" t="s">
        <v>121</v>
      </c>
      <c r="G4789" t="s">
        <v>1</v>
      </c>
      <c r="J4789" t="s">
        <v>6</v>
      </c>
      <c r="K4789" t="s">
        <v>185</v>
      </c>
      <c r="L4789" t="s">
        <v>122</v>
      </c>
      <c r="M4789" s="14">
        <v>44484</v>
      </c>
      <c r="N4789" s="14">
        <v>44484</v>
      </c>
      <c r="O4789">
        <v>0</v>
      </c>
      <c r="P4789">
        <v>30238.1</v>
      </c>
      <c r="R4789">
        <v>2220200000</v>
      </c>
      <c r="S4789">
        <v>161002000</v>
      </c>
      <c r="V4789" t="s">
        <v>138</v>
      </c>
      <c r="W4789" t="s">
        <v>202</v>
      </c>
      <c r="X4789" t="s">
        <v>139</v>
      </c>
      <c r="Y4789">
        <v>10</v>
      </c>
      <c r="Z4789">
        <v>10</v>
      </c>
      <c r="AA4789">
        <v>2021</v>
      </c>
      <c r="AB4789">
        <v>-30238.1</v>
      </c>
      <c r="AC4789" t="s">
        <v>19</v>
      </c>
      <c r="AD4789" t="s">
        <v>72</v>
      </c>
      <c r="AE4789">
        <v>2021</v>
      </c>
      <c r="AF4789">
        <v>2021</v>
      </c>
      <c r="AU4789"/>
    </row>
    <row r="4790" spans="1:47" x14ac:dyDescent="0.35">
      <c r="A4790" t="s">
        <v>188</v>
      </c>
      <c r="B4790" t="s">
        <v>31</v>
      </c>
      <c r="C4790" t="s">
        <v>149</v>
      </c>
      <c r="D4790" t="s">
        <v>159</v>
      </c>
      <c r="E4790" t="s">
        <v>162</v>
      </c>
      <c r="G4790" t="s">
        <v>1</v>
      </c>
      <c r="H4790" t="s">
        <v>220</v>
      </c>
      <c r="K4790" t="s">
        <v>185</v>
      </c>
      <c r="L4790" t="s">
        <v>122</v>
      </c>
      <c r="M4790" s="14">
        <v>44484</v>
      </c>
      <c r="N4790" s="14">
        <v>44484</v>
      </c>
      <c r="O4790">
        <v>0</v>
      </c>
      <c r="P4790">
        <v>33316.339999999997</v>
      </c>
      <c r="R4790">
        <v>2111070000</v>
      </c>
      <c r="S4790">
        <v>161200000</v>
      </c>
      <c r="V4790" t="s">
        <v>188</v>
      </c>
      <c r="W4790" t="s">
        <v>253</v>
      </c>
      <c r="X4790" t="s">
        <v>190</v>
      </c>
      <c r="Y4790">
        <v>10</v>
      </c>
      <c r="Z4790">
        <v>10</v>
      </c>
      <c r="AA4790">
        <v>2021</v>
      </c>
      <c r="AB4790">
        <v>33316.339999999997</v>
      </c>
      <c r="AC4790" t="s">
        <v>19</v>
      </c>
      <c r="AD4790" t="s">
        <v>72</v>
      </c>
      <c r="AE4790">
        <v>2021</v>
      </c>
      <c r="AF4790">
        <v>2021</v>
      </c>
      <c r="AU4790"/>
    </row>
    <row r="4791" spans="1:47" x14ac:dyDescent="0.35">
      <c r="A4791" t="s">
        <v>138</v>
      </c>
      <c r="C4791" t="s">
        <v>149</v>
      </c>
      <c r="D4791" t="s">
        <v>159</v>
      </c>
      <c r="E4791" t="s">
        <v>121</v>
      </c>
      <c r="G4791" t="s">
        <v>1</v>
      </c>
      <c r="K4791" t="s">
        <v>185</v>
      </c>
      <c r="L4791" t="s">
        <v>122</v>
      </c>
      <c r="M4791" s="14">
        <v>44484</v>
      </c>
      <c r="N4791" s="14">
        <v>44484</v>
      </c>
      <c r="O4791">
        <v>0</v>
      </c>
      <c r="P4791">
        <v>5.92</v>
      </c>
      <c r="R4791">
        <v>2220200000</v>
      </c>
      <c r="S4791">
        <v>161020000</v>
      </c>
      <c r="V4791" t="s">
        <v>138</v>
      </c>
      <c r="W4791" t="s">
        <v>194</v>
      </c>
      <c r="X4791" t="s">
        <v>139</v>
      </c>
      <c r="Y4791">
        <v>10</v>
      </c>
      <c r="Z4791">
        <v>10</v>
      </c>
      <c r="AA4791">
        <v>2021</v>
      </c>
      <c r="AB4791">
        <v>5.92</v>
      </c>
      <c r="AC4791" t="s">
        <v>19</v>
      </c>
      <c r="AD4791" t="s">
        <v>72</v>
      </c>
      <c r="AE4791">
        <v>2021</v>
      </c>
      <c r="AF4791">
        <v>2021</v>
      </c>
      <c r="AU4791"/>
    </row>
    <row r="4792" spans="1:47" x14ac:dyDescent="0.35">
      <c r="A4792" t="s">
        <v>138</v>
      </c>
      <c r="B4792" t="s">
        <v>27</v>
      </c>
      <c r="C4792" t="s">
        <v>149</v>
      </c>
      <c r="D4792" t="s">
        <v>150</v>
      </c>
      <c r="E4792" t="s">
        <v>121</v>
      </c>
      <c r="G4792" t="s">
        <v>1</v>
      </c>
      <c r="H4792" t="s">
        <v>206</v>
      </c>
      <c r="K4792" t="s">
        <v>185</v>
      </c>
      <c r="L4792" t="s">
        <v>122</v>
      </c>
      <c r="M4792" s="14">
        <v>44484</v>
      </c>
      <c r="N4792" s="14">
        <v>44484</v>
      </c>
      <c r="O4792">
        <v>0</v>
      </c>
      <c r="P4792">
        <v>-5.95</v>
      </c>
      <c r="R4792">
        <v>2220200000</v>
      </c>
      <c r="S4792">
        <v>161002000</v>
      </c>
      <c r="V4792" t="s">
        <v>138</v>
      </c>
      <c r="W4792" t="s">
        <v>202</v>
      </c>
      <c r="X4792" t="s">
        <v>139</v>
      </c>
      <c r="Y4792">
        <v>10</v>
      </c>
      <c r="Z4792">
        <v>10</v>
      </c>
      <c r="AA4792">
        <v>2021</v>
      </c>
      <c r="AB4792">
        <v>5.95</v>
      </c>
      <c r="AC4792" t="s">
        <v>19</v>
      </c>
      <c r="AD4792" t="s">
        <v>18</v>
      </c>
      <c r="AE4792">
        <v>2021</v>
      </c>
      <c r="AF4792">
        <v>2021</v>
      </c>
      <c r="AU4792"/>
    </row>
    <row r="4793" spans="1:47" x14ac:dyDescent="0.35">
      <c r="A4793" t="s">
        <v>138</v>
      </c>
      <c r="B4793" t="s">
        <v>27</v>
      </c>
      <c r="C4793" t="s">
        <v>149</v>
      </c>
      <c r="D4793" t="s">
        <v>150</v>
      </c>
      <c r="E4793" t="s">
        <v>121</v>
      </c>
      <c r="G4793" t="s">
        <v>1</v>
      </c>
      <c r="H4793" t="s">
        <v>206</v>
      </c>
      <c r="K4793" t="s">
        <v>185</v>
      </c>
      <c r="L4793" t="s">
        <v>122</v>
      </c>
      <c r="M4793" s="14">
        <v>44484</v>
      </c>
      <c r="N4793" s="14">
        <v>44484</v>
      </c>
      <c r="O4793">
        <v>0</v>
      </c>
      <c r="P4793">
        <v>-2.86</v>
      </c>
      <c r="R4793">
        <v>2220200000</v>
      </c>
      <c r="S4793">
        <v>161002000</v>
      </c>
      <c r="V4793" t="s">
        <v>138</v>
      </c>
      <c r="W4793" t="s">
        <v>202</v>
      </c>
      <c r="X4793" t="s">
        <v>139</v>
      </c>
      <c r="Y4793">
        <v>10</v>
      </c>
      <c r="Z4793">
        <v>10</v>
      </c>
      <c r="AA4793">
        <v>2021</v>
      </c>
      <c r="AB4793">
        <v>2.86</v>
      </c>
      <c r="AC4793" t="s">
        <v>19</v>
      </c>
      <c r="AD4793" t="s">
        <v>18</v>
      </c>
      <c r="AE4793">
        <v>2021</v>
      </c>
      <c r="AF4793">
        <v>2021</v>
      </c>
      <c r="AU4793"/>
    </row>
    <row r="4794" spans="1:47" x14ac:dyDescent="0.35">
      <c r="A4794" t="s">
        <v>188</v>
      </c>
      <c r="B4794" t="s">
        <v>31</v>
      </c>
      <c r="C4794" t="s">
        <v>149</v>
      </c>
      <c r="D4794" t="s">
        <v>159</v>
      </c>
      <c r="E4794" t="s">
        <v>162</v>
      </c>
      <c r="G4794" t="s">
        <v>1</v>
      </c>
      <c r="K4794" t="s">
        <v>185</v>
      </c>
      <c r="L4794" t="s">
        <v>122</v>
      </c>
      <c r="M4794" s="14">
        <v>44484</v>
      </c>
      <c r="N4794" s="14">
        <v>44484</v>
      </c>
      <c r="O4794">
        <v>0</v>
      </c>
      <c r="P4794">
        <v>6354.15</v>
      </c>
      <c r="R4794">
        <v>2111070000</v>
      </c>
      <c r="S4794">
        <v>161100000</v>
      </c>
      <c r="V4794" t="s">
        <v>188</v>
      </c>
      <c r="W4794" t="s">
        <v>212</v>
      </c>
      <c r="X4794" t="s">
        <v>190</v>
      </c>
      <c r="Y4794">
        <v>10</v>
      </c>
      <c r="Z4794">
        <v>10</v>
      </c>
      <c r="AA4794">
        <v>2021</v>
      </c>
      <c r="AB4794">
        <v>6354.15</v>
      </c>
      <c r="AC4794" t="s">
        <v>19</v>
      </c>
      <c r="AD4794" t="s">
        <v>72</v>
      </c>
      <c r="AE4794">
        <v>2021</v>
      </c>
      <c r="AF4794">
        <v>2021</v>
      </c>
      <c r="AU4794"/>
    </row>
    <row r="4795" spans="1:47" x14ac:dyDescent="0.35">
      <c r="A4795" t="s">
        <v>188</v>
      </c>
      <c r="B4795" t="s">
        <v>31</v>
      </c>
      <c r="C4795" t="s">
        <v>149</v>
      </c>
      <c r="D4795" t="s">
        <v>159</v>
      </c>
      <c r="E4795" t="s">
        <v>162</v>
      </c>
      <c r="G4795" t="s">
        <v>1</v>
      </c>
      <c r="K4795" t="s">
        <v>185</v>
      </c>
      <c r="L4795" t="s">
        <v>122</v>
      </c>
      <c r="M4795" s="14">
        <v>44484</v>
      </c>
      <c r="N4795" s="14">
        <v>44484</v>
      </c>
      <c r="O4795">
        <v>0</v>
      </c>
      <c r="P4795">
        <v>505.01</v>
      </c>
      <c r="R4795">
        <v>2111070000</v>
      </c>
      <c r="S4795">
        <v>161001000</v>
      </c>
      <c r="V4795" t="s">
        <v>188</v>
      </c>
      <c r="W4795" t="s">
        <v>195</v>
      </c>
      <c r="X4795" t="s">
        <v>190</v>
      </c>
      <c r="Y4795">
        <v>10</v>
      </c>
      <c r="Z4795">
        <v>10</v>
      </c>
      <c r="AA4795">
        <v>2021</v>
      </c>
      <c r="AB4795">
        <v>505.01</v>
      </c>
      <c r="AC4795" t="s">
        <v>19</v>
      </c>
      <c r="AD4795" t="s">
        <v>72</v>
      </c>
      <c r="AE4795">
        <v>2021</v>
      </c>
      <c r="AF4795">
        <v>2021</v>
      </c>
      <c r="AU4795"/>
    </row>
    <row r="4796" spans="1:47" x14ac:dyDescent="0.35">
      <c r="A4796" t="s">
        <v>160</v>
      </c>
      <c r="B4796" t="s">
        <v>35</v>
      </c>
      <c r="C4796" t="s">
        <v>149</v>
      </c>
      <c r="D4796" t="s">
        <v>159</v>
      </c>
      <c r="E4796" t="s">
        <v>162</v>
      </c>
      <c r="G4796" t="s">
        <v>1</v>
      </c>
      <c r="K4796" t="s">
        <v>185</v>
      </c>
      <c r="L4796" t="s">
        <v>122</v>
      </c>
      <c r="M4796" s="14">
        <v>44484</v>
      </c>
      <c r="N4796" s="14">
        <v>44484</v>
      </c>
      <c r="O4796">
        <v>6000</v>
      </c>
      <c r="P4796">
        <v>142.86000000000001</v>
      </c>
      <c r="R4796">
        <v>2110672000</v>
      </c>
      <c r="S4796">
        <v>161020000</v>
      </c>
      <c r="V4796" t="s">
        <v>160</v>
      </c>
      <c r="W4796" t="s">
        <v>194</v>
      </c>
      <c r="X4796" t="s">
        <v>161</v>
      </c>
      <c r="Y4796">
        <v>10</v>
      </c>
      <c r="Z4796">
        <v>10</v>
      </c>
      <c r="AA4796">
        <v>2021</v>
      </c>
      <c r="AB4796">
        <v>142.86000000000001</v>
      </c>
      <c r="AC4796" t="s">
        <v>19</v>
      </c>
      <c r="AD4796" t="s">
        <v>72</v>
      </c>
      <c r="AE4796">
        <v>2021</v>
      </c>
      <c r="AF4796">
        <v>2021</v>
      </c>
      <c r="AU4796"/>
    </row>
    <row r="4797" spans="1:47" x14ac:dyDescent="0.35">
      <c r="A4797" t="s">
        <v>193</v>
      </c>
      <c r="B4797" t="s">
        <v>29</v>
      </c>
      <c r="C4797" t="s">
        <v>149</v>
      </c>
      <c r="D4797" t="s">
        <v>159</v>
      </c>
      <c r="E4797" t="s">
        <v>162</v>
      </c>
      <c r="G4797" t="s">
        <v>1</v>
      </c>
      <c r="K4797" t="s">
        <v>185</v>
      </c>
      <c r="L4797" t="s">
        <v>122</v>
      </c>
      <c r="M4797" s="14">
        <v>44484</v>
      </c>
      <c r="N4797" s="14">
        <v>44484</v>
      </c>
      <c r="O4797">
        <v>0</v>
      </c>
      <c r="P4797">
        <v>166.67</v>
      </c>
      <c r="R4797">
        <v>2110700000</v>
      </c>
      <c r="S4797">
        <v>161900000</v>
      </c>
      <c r="V4797" t="s">
        <v>193</v>
      </c>
      <c r="W4797" t="s">
        <v>199</v>
      </c>
      <c r="X4797" t="s">
        <v>161</v>
      </c>
      <c r="Y4797">
        <v>10</v>
      </c>
      <c r="Z4797">
        <v>10</v>
      </c>
      <c r="AA4797">
        <v>2021</v>
      </c>
      <c r="AB4797">
        <v>166.67</v>
      </c>
      <c r="AC4797" t="s">
        <v>19</v>
      </c>
      <c r="AD4797" t="s">
        <v>72</v>
      </c>
      <c r="AE4797">
        <v>2021</v>
      </c>
      <c r="AF4797">
        <v>2021</v>
      </c>
      <c r="AU4797"/>
    </row>
    <row r="4798" spans="1:47" x14ac:dyDescent="0.35">
      <c r="A4798" t="s">
        <v>193</v>
      </c>
      <c r="B4798" t="s">
        <v>29</v>
      </c>
      <c r="C4798" t="s">
        <v>149</v>
      </c>
      <c r="D4798" t="s">
        <v>159</v>
      </c>
      <c r="E4798" t="s">
        <v>162</v>
      </c>
      <c r="G4798" t="s">
        <v>1</v>
      </c>
      <c r="K4798" t="s">
        <v>185</v>
      </c>
      <c r="L4798" t="s">
        <v>122</v>
      </c>
      <c r="M4798" s="14">
        <v>44484</v>
      </c>
      <c r="N4798" s="14">
        <v>44484</v>
      </c>
      <c r="O4798">
        <v>0</v>
      </c>
      <c r="P4798">
        <v>59.52</v>
      </c>
      <c r="R4798">
        <v>2110700000</v>
      </c>
      <c r="S4798">
        <v>161700000</v>
      </c>
      <c r="V4798" t="s">
        <v>193</v>
      </c>
      <c r="W4798" t="s">
        <v>210</v>
      </c>
      <c r="X4798" t="s">
        <v>161</v>
      </c>
      <c r="Y4798">
        <v>10</v>
      </c>
      <c r="Z4798">
        <v>10</v>
      </c>
      <c r="AA4798">
        <v>2021</v>
      </c>
      <c r="AB4798">
        <v>59.52</v>
      </c>
      <c r="AC4798" t="s">
        <v>19</v>
      </c>
      <c r="AD4798" t="s">
        <v>72</v>
      </c>
      <c r="AE4798">
        <v>2021</v>
      </c>
      <c r="AF4798">
        <v>2021</v>
      </c>
      <c r="AU4798"/>
    </row>
    <row r="4799" spans="1:47" x14ac:dyDescent="0.35">
      <c r="A4799" t="s">
        <v>138</v>
      </c>
      <c r="C4799" t="s">
        <v>149</v>
      </c>
      <c r="D4799" t="s">
        <v>150</v>
      </c>
      <c r="E4799" t="s">
        <v>121</v>
      </c>
      <c r="K4799" t="s">
        <v>185</v>
      </c>
      <c r="L4799" t="s">
        <v>122</v>
      </c>
      <c r="M4799" s="14">
        <v>44484</v>
      </c>
      <c r="N4799" s="14">
        <v>44484</v>
      </c>
      <c r="O4799">
        <v>0</v>
      </c>
      <c r="P4799">
        <v>93333.33</v>
      </c>
      <c r="R4799">
        <v>2220200000</v>
      </c>
      <c r="S4799">
        <v>161002000</v>
      </c>
      <c r="V4799" t="s">
        <v>138</v>
      </c>
      <c r="W4799" t="s">
        <v>202</v>
      </c>
      <c r="X4799" t="s">
        <v>139</v>
      </c>
      <c r="Y4799">
        <v>10</v>
      </c>
      <c r="Z4799">
        <v>10</v>
      </c>
      <c r="AA4799">
        <v>2021</v>
      </c>
      <c r="AB4799">
        <v>-93333.33</v>
      </c>
      <c r="AC4799" t="s">
        <v>19</v>
      </c>
      <c r="AD4799" t="s">
        <v>72</v>
      </c>
      <c r="AE4799">
        <v>2021</v>
      </c>
      <c r="AF4799">
        <v>2021</v>
      </c>
      <c r="AU4799"/>
    </row>
    <row r="4800" spans="1:47" x14ac:dyDescent="0.35">
      <c r="A4800" t="s">
        <v>193</v>
      </c>
      <c r="B4800" t="s">
        <v>29</v>
      </c>
      <c r="C4800" t="s">
        <v>149</v>
      </c>
      <c r="D4800" t="s">
        <v>159</v>
      </c>
      <c r="E4800" t="s">
        <v>162</v>
      </c>
      <c r="G4800" t="s">
        <v>1</v>
      </c>
      <c r="K4800" t="s">
        <v>185</v>
      </c>
      <c r="L4800" t="s">
        <v>122</v>
      </c>
      <c r="M4800" s="14">
        <v>44484</v>
      </c>
      <c r="N4800" s="14">
        <v>44484</v>
      </c>
      <c r="O4800">
        <v>0</v>
      </c>
      <c r="P4800">
        <v>59.52</v>
      </c>
      <c r="R4800">
        <v>2110700000</v>
      </c>
      <c r="S4800">
        <v>162100000</v>
      </c>
      <c r="V4800" t="s">
        <v>193</v>
      </c>
      <c r="W4800" t="s">
        <v>214</v>
      </c>
      <c r="X4800" t="s">
        <v>161</v>
      </c>
      <c r="Y4800">
        <v>10</v>
      </c>
      <c r="Z4800">
        <v>10</v>
      </c>
      <c r="AA4800">
        <v>2021</v>
      </c>
      <c r="AB4800">
        <v>59.52</v>
      </c>
      <c r="AC4800" t="s">
        <v>19</v>
      </c>
      <c r="AD4800" t="s">
        <v>72</v>
      </c>
      <c r="AE4800">
        <v>2021</v>
      </c>
      <c r="AF4800">
        <v>2021</v>
      </c>
      <c r="AU4800"/>
    </row>
    <row r="4801" spans="1:47" x14ac:dyDescent="0.35">
      <c r="A4801" t="s">
        <v>160</v>
      </c>
      <c r="B4801" t="s">
        <v>26</v>
      </c>
      <c r="C4801" t="s">
        <v>149</v>
      </c>
      <c r="D4801" t="s">
        <v>159</v>
      </c>
      <c r="E4801" t="s">
        <v>162</v>
      </c>
      <c r="G4801" t="s">
        <v>1</v>
      </c>
      <c r="K4801" t="s">
        <v>185</v>
      </c>
      <c r="L4801" t="s">
        <v>122</v>
      </c>
      <c r="M4801" s="14">
        <v>44484</v>
      </c>
      <c r="N4801" s="14">
        <v>44484</v>
      </c>
      <c r="O4801">
        <v>0</v>
      </c>
      <c r="P4801">
        <v>3410.07</v>
      </c>
      <c r="R4801">
        <v>2110672000</v>
      </c>
      <c r="S4801">
        <v>161001000</v>
      </c>
      <c r="V4801" t="s">
        <v>160</v>
      </c>
      <c r="W4801" t="s">
        <v>195</v>
      </c>
      <c r="X4801" t="s">
        <v>161</v>
      </c>
      <c r="Y4801">
        <v>10</v>
      </c>
      <c r="Z4801">
        <v>10</v>
      </c>
      <c r="AA4801">
        <v>2021</v>
      </c>
      <c r="AB4801">
        <v>3410.07</v>
      </c>
      <c r="AC4801" t="s">
        <v>19</v>
      </c>
      <c r="AD4801" t="s">
        <v>72</v>
      </c>
      <c r="AE4801">
        <v>2021</v>
      </c>
      <c r="AF4801">
        <v>2021</v>
      </c>
      <c r="AU4801"/>
    </row>
    <row r="4802" spans="1:47" x14ac:dyDescent="0.35">
      <c r="A4802" t="s">
        <v>193</v>
      </c>
      <c r="B4802" t="s">
        <v>29</v>
      </c>
      <c r="C4802" t="s">
        <v>149</v>
      </c>
      <c r="D4802" t="s">
        <v>159</v>
      </c>
      <c r="E4802" t="s">
        <v>162</v>
      </c>
      <c r="G4802" t="s">
        <v>1</v>
      </c>
      <c r="K4802" t="s">
        <v>185</v>
      </c>
      <c r="L4802" t="s">
        <v>122</v>
      </c>
      <c r="M4802" s="14">
        <v>44484</v>
      </c>
      <c r="N4802" s="14">
        <v>44484</v>
      </c>
      <c r="O4802">
        <v>0</v>
      </c>
      <c r="P4802">
        <v>28.57</v>
      </c>
      <c r="R4802">
        <v>2110700000</v>
      </c>
      <c r="S4802">
        <v>161300000</v>
      </c>
      <c r="V4802" t="s">
        <v>193</v>
      </c>
      <c r="W4802" t="s">
        <v>192</v>
      </c>
      <c r="X4802" t="s">
        <v>161</v>
      </c>
      <c r="Y4802">
        <v>10</v>
      </c>
      <c r="Z4802">
        <v>10</v>
      </c>
      <c r="AA4802">
        <v>2021</v>
      </c>
      <c r="AB4802">
        <v>28.57</v>
      </c>
      <c r="AC4802" t="s">
        <v>19</v>
      </c>
      <c r="AD4802" t="s">
        <v>72</v>
      </c>
      <c r="AE4802">
        <v>2021</v>
      </c>
      <c r="AF4802">
        <v>2021</v>
      </c>
      <c r="AU4802"/>
    </row>
    <row r="4803" spans="1:47" x14ac:dyDescent="0.35">
      <c r="A4803" t="s">
        <v>138</v>
      </c>
      <c r="C4803" t="s">
        <v>149</v>
      </c>
      <c r="D4803" t="s">
        <v>150</v>
      </c>
      <c r="E4803" t="s">
        <v>121</v>
      </c>
      <c r="G4803" t="s">
        <v>1</v>
      </c>
      <c r="J4803" t="s">
        <v>5</v>
      </c>
      <c r="K4803" t="s">
        <v>185</v>
      </c>
      <c r="L4803" t="s">
        <v>122</v>
      </c>
      <c r="M4803" s="14">
        <v>44484</v>
      </c>
      <c r="N4803" s="14">
        <v>44484</v>
      </c>
      <c r="O4803">
        <v>0</v>
      </c>
      <c r="P4803">
        <v>3571.43</v>
      </c>
      <c r="R4803">
        <v>2220200000</v>
      </c>
      <c r="S4803">
        <v>161002000</v>
      </c>
      <c r="V4803" t="s">
        <v>138</v>
      </c>
      <c r="W4803" t="s">
        <v>202</v>
      </c>
      <c r="X4803" t="s">
        <v>139</v>
      </c>
      <c r="Y4803">
        <v>10</v>
      </c>
      <c r="Z4803">
        <v>10</v>
      </c>
      <c r="AA4803">
        <v>2021</v>
      </c>
      <c r="AB4803">
        <v>-3571.43</v>
      </c>
      <c r="AC4803" t="s">
        <v>19</v>
      </c>
      <c r="AD4803" t="s">
        <v>72</v>
      </c>
      <c r="AE4803">
        <v>2021</v>
      </c>
      <c r="AF4803">
        <v>2021</v>
      </c>
      <c r="AU4803"/>
    </row>
    <row r="4804" spans="1:47" x14ac:dyDescent="0.35">
      <c r="A4804" t="s">
        <v>138</v>
      </c>
      <c r="B4804" t="s">
        <v>65</v>
      </c>
      <c r="C4804" t="s">
        <v>149</v>
      </c>
      <c r="D4804" t="s">
        <v>150</v>
      </c>
      <c r="E4804" t="s">
        <v>121</v>
      </c>
      <c r="G4804" t="s">
        <v>1</v>
      </c>
      <c r="H4804" t="s">
        <v>206</v>
      </c>
      <c r="K4804" t="s">
        <v>185</v>
      </c>
      <c r="L4804" t="s">
        <v>122</v>
      </c>
      <c r="M4804" s="14">
        <v>44484</v>
      </c>
      <c r="N4804" s="14">
        <v>44484</v>
      </c>
      <c r="O4804">
        <v>-6000</v>
      </c>
      <c r="P4804">
        <v>-142.86000000000001</v>
      </c>
      <c r="R4804">
        <v>2220200000</v>
      </c>
      <c r="S4804">
        <v>161004000</v>
      </c>
      <c r="V4804" t="s">
        <v>138</v>
      </c>
      <c r="W4804" t="s">
        <v>241</v>
      </c>
      <c r="X4804" t="s">
        <v>139</v>
      </c>
      <c r="Y4804">
        <v>10</v>
      </c>
      <c r="Z4804">
        <v>10</v>
      </c>
      <c r="AA4804">
        <v>2021</v>
      </c>
      <c r="AB4804">
        <v>142.86000000000001</v>
      </c>
      <c r="AC4804" t="s">
        <v>19</v>
      </c>
      <c r="AD4804" t="s">
        <v>18</v>
      </c>
      <c r="AE4804">
        <v>2021</v>
      </c>
      <c r="AF4804">
        <v>2021</v>
      </c>
      <c r="AU4804"/>
    </row>
    <row r="4805" spans="1:47" x14ac:dyDescent="0.35">
      <c r="A4805" t="s">
        <v>128</v>
      </c>
      <c r="C4805" t="s">
        <v>149</v>
      </c>
      <c r="D4805" t="s">
        <v>150</v>
      </c>
      <c r="E4805" t="s">
        <v>121</v>
      </c>
      <c r="J4805" t="s">
        <v>5</v>
      </c>
      <c r="K4805" t="s">
        <v>185</v>
      </c>
      <c r="L4805" t="s">
        <v>122</v>
      </c>
      <c r="M4805" s="14">
        <v>44482</v>
      </c>
      <c r="N4805" s="14">
        <v>44484</v>
      </c>
      <c r="P4805">
        <v>378842.36</v>
      </c>
      <c r="X4805" t="s">
        <v>119</v>
      </c>
      <c r="Y4805">
        <v>10</v>
      </c>
      <c r="Z4805">
        <v>10</v>
      </c>
      <c r="AA4805">
        <v>2021</v>
      </c>
      <c r="AB4805">
        <v>0</v>
      </c>
      <c r="AC4805" t="s">
        <v>8</v>
      </c>
      <c r="AD4805" t="s">
        <v>8</v>
      </c>
      <c r="AE4805">
        <v>2021</v>
      </c>
      <c r="AF4805">
        <v>2021</v>
      </c>
      <c r="AU4805"/>
    </row>
    <row r="4806" spans="1:47" x14ac:dyDescent="0.35">
      <c r="A4806" t="s">
        <v>171</v>
      </c>
      <c r="C4806" t="s">
        <v>149</v>
      </c>
      <c r="D4806" t="s">
        <v>150</v>
      </c>
      <c r="E4806" t="s">
        <v>121</v>
      </c>
      <c r="I4806" t="s">
        <v>1</v>
      </c>
      <c r="J4806" t="s">
        <v>5</v>
      </c>
      <c r="K4806" t="s">
        <v>185</v>
      </c>
      <c r="L4806" t="s">
        <v>122</v>
      </c>
      <c r="M4806" s="14">
        <v>44482</v>
      </c>
      <c r="N4806" s="14">
        <v>44484</v>
      </c>
      <c r="P4806">
        <v>8582.16</v>
      </c>
      <c r="X4806" t="s">
        <v>137</v>
      </c>
      <c r="Y4806">
        <v>10</v>
      </c>
      <c r="Z4806">
        <v>10</v>
      </c>
      <c r="AA4806">
        <v>2021</v>
      </c>
      <c r="AB4806">
        <v>0</v>
      </c>
      <c r="AC4806" t="s">
        <v>8</v>
      </c>
      <c r="AD4806" t="s">
        <v>8</v>
      </c>
      <c r="AE4806">
        <v>2021</v>
      </c>
      <c r="AF4806">
        <v>2021</v>
      </c>
      <c r="AU4806"/>
    </row>
    <row r="4807" spans="1:47" x14ac:dyDescent="0.35">
      <c r="A4807" t="s">
        <v>172</v>
      </c>
      <c r="C4807" t="s">
        <v>149</v>
      </c>
      <c r="D4807" t="s">
        <v>150</v>
      </c>
      <c r="E4807" t="s">
        <v>121</v>
      </c>
      <c r="I4807" t="s">
        <v>1</v>
      </c>
      <c r="J4807" t="s">
        <v>5</v>
      </c>
      <c r="K4807" t="s">
        <v>185</v>
      </c>
      <c r="L4807" t="s">
        <v>122</v>
      </c>
      <c r="M4807" s="14">
        <v>44482</v>
      </c>
      <c r="N4807" s="14">
        <v>44484</v>
      </c>
      <c r="P4807">
        <v>2738095.24</v>
      </c>
      <c r="X4807" t="s">
        <v>135</v>
      </c>
      <c r="Y4807">
        <v>10</v>
      </c>
      <c r="Z4807">
        <v>10</v>
      </c>
      <c r="AA4807">
        <v>2021</v>
      </c>
      <c r="AB4807">
        <v>0</v>
      </c>
      <c r="AC4807" t="s">
        <v>8</v>
      </c>
      <c r="AD4807" t="s">
        <v>8</v>
      </c>
      <c r="AE4807">
        <v>2021</v>
      </c>
      <c r="AF4807">
        <v>2021</v>
      </c>
      <c r="AU4807"/>
    </row>
    <row r="4808" spans="1:47" x14ac:dyDescent="0.35">
      <c r="A4808" t="s">
        <v>128</v>
      </c>
      <c r="C4808" t="s">
        <v>149</v>
      </c>
      <c r="D4808" t="s">
        <v>150</v>
      </c>
      <c r="E4808" t="s">
        <v>121</v>
      </c>
      <c r="I4808" t="s">
        <v>1</v>
      </c>
      <c r="J4808" t="s">
        <v>5</v>
      </c>
      <c r="K4808" t="s">
        <v>185</v>
      </c>
      <c r="L4808" t="s">
        <v>122</v>
      </c>
      <c r="M4808" s="14">
        <v>44482</v>
      </c>
      <c r="N4808" s="14">
        <v>44484</v>
      </c>
      <c r="P4808">
        <v>5435.08</v>
      </c>
      <c r="X4808" t="s">
        <v>119</v>
      </c>
      <c r="Y4808">
        <v>10</v>
      </c>
      <c r="Z4808">
        <v>10</v>
      </c>
      <c r="AA4808">
        <v>2021</v>
      </c>
      <c r="AB4808">
        <v>0</v>
      </c>
      <c r="AC4808" t="s">
        <v>8</v>
      </c>
      <c r="AD4808" t="s">
        <v>8</v>
      </c>
      <c r="AE4808">
        <v>2021</v>
      </c>
      <c r="AF4808">
        <v>2021</v>
      </c>
      <c r="AU4808"/>
    </row>
    <row r="4809" spans="1:47" x14ac:dyDescent="0.35">
      <c r="A4809" t="s">
        <v>146</v>
      </c>
      <c r="C4809" t="s">
        <v>149</v>
      </c>
      <c r="D4809" t="s">
        <v>150</v>
      </c>
      <c r="E4809" t="s">
        <v>121</v>
      </c>
      <c r="J4809" t="s">
        <v>5</v>
      </c>
      <c r="K4809" t="s">
        <v>185</v>
      </c>
      <c r="L4809" t="s">
        <v>122</v>
      </c>
      <c r="M4809" s="14">
        <v>44470</v>
      </c>
      <c r="N4809" s="14">
        <v>44484</v>
      </c>
      <c r="P4809">
        <v>15237.26</v>
      </c>
      <c r="X4809" t="s">
        <v>147</v>
      </c>
      <c r="Y4809">
        <v>10</v>
      </c>
      <c r="Z4809">
        <v>10</v>
      </c>
      <c r="AA4809">
        <v>2021</v>
      </c>
      <c r="AB4809">
        <v>0</v>
      </c>
      <c r="AC4809" t="s">
        <v>8</v>
      </c>
      <c r="AD4809" t="s">
        <v>8</v>
      </c>
      <c r="AE4809">
        <v>2021</v>
      </c>
      <c r="AF4809">
        <v>2021</v>
      </c>
      <c r="AU4809"/>
    </row>
    <row r="4810" spans="1:47" x14ac:dyDescent="0.35">
      <c r="A4810" t="s">
        <v>125</v>
      </c>
      <c r="C4810" t="s">
        <v>149</v>
      </c>
      <c r="D4810" t="s">
        <v>150</v>
      </c>
      <c r="E4810" t="s">
        <v>121</v>
      </c>
      <c r="J4810" t="s">
        <v>5</v>
      </c>
      <c r="K4810" t="s">
        <v>185</v>
      </c>
      <c r="L4810" t="s">
        <v>122</v>
      </c>
      <c r="M4810" s="14">
        <v>44482</v>
      </c>
      <c r="N4810" s="14">
        <v>44484</v>
      </c>
      <c r="P4810">
        <v>8999.7900000000009</v>
      </c>
      <c r="X4810" t="s">
        <v>124</v>
      </c>
      <c r="Y4810">
        <v>10</v>
      </c>
      <c r="Z4810">
        <v>10</v>
      </c>
      <c r="AA4810">
        <v>2021</v>
      </c>
      <c r="AB4810">
        <v>0</v>
      </c>
      <c r="AC4810" t="s">
        <v>8</v>
      </c>
      <c r="AD4810" t="s">
        <v>8</v>
      </c>
      <c r="AE4810">
        <v>2021</v>
      </c>
      <c r="AF4810">
        <v>2021</v>
      </c>
      <c r="AU4810"/>
    </row>
    <row r="4811" spans="1:47" x14ac:dyDescent="0.35">
      <c r="A4811" t="s">
        <v>148</v>
      </c>
      <c r="C4811" t="s">
        <v>149</v>
      </c>
      <c r="D4811" t="s">
        <v>150</v>
      </c>
      <c r="E4811" t="s">
        <v>162</v>
      </c>
      <c r="K4811" t="s">
        <v>185</v>
      </c>
      <c r="L4811" t="s">
        <v>122</v>
      </c>
      <c r="M4811" s="14">
        <v>44484</v>
      </c>
      <c r="N4811" s="14">
        <v>44484</v>
      </c>
      <c r="P4811">
        <v>3363287.22</v>
      </c>
      <c r="X4811" t="s">
        <v>152</v>
      </c>
      <c r="Y4811">
        <v>10</v>
      </c>
      <c r="Z4811">
        <v>10</v>
      </c>
      <c r="AA4811">
        <v>2021</v>
      </c>
      <c r="AB4811">
        <v>0</v>
      </c>
      <c r="AC4811" t="s">
        <v>8</v>
      </c>
      <c r="AD4811" t="s">
        <v>8</v>
      </c>
      <c r="AE4811">
        <v>2021</v>
      </c>
      <c r="AF4811">
        <v>2021</v>
      </c>
      <c r="AU4811"/>
    </row>
    <row r="4812" spans="1:47" x14ac:dyDescent="0.35">
      <c r="A4812" t="s">
        <v>141</v>
      </c>
      <c r="C4812" t="s">
        <v>149</v>
      </c>
      <c r="D4812" t="s">
        <v>150</v>
      </c>
      <c r="E4812" t="s">
        <v>121</v>
      </c>
      <c r="I4812" t="s">
        <v>1</v>
      </c>
      <c r="J4812" t="s">
        <v>5</v>
      </c>
      <c r="K4812" t="s">
        <v>185</v>
      </c>
      <c r="L4812" t="s">
        <v>122</v>
      </c>
      <c r="M4812" s="14">
        <v>44482</v>
      </c>
      <c r="N4812" s="14">
        <v>44484</v>
      </c>
      <c r="P4812">
        <v>208095.33</v>
      </c>
      <c r="X4812" t="s">
        <v>142</v>
      </c>
      <c r="Y4812">
        <v>10</v>
      </c>
      <c r="Z4812">
        <v>10</v>
      </c>
      <c r="AA4812">
        <v>2021</v>
      </c>
      <c r="AB4812">
        <v>0</v>
      </c>
      <c r="AC4812" t="s">
        <v>8</v>
      </c>
      <c r="AD4812" t="s">
        <v>8</v>
      </c>
      <c r="AE4812">
        <v>2021</v>
      </c>
      <c r="AF4812">
        <v>2021</v>
      </c>
      <c r="AU4812"/>
    </row>
    <row r="4813" spans="1:47" x14ac:dyDescent="0.35">
      <c r="A4813" t="s">
        <v>176</v>
      </c>
      <c r="B4813" t="s">
        <v>27</v>
      </c>
      <c r="C4813" t="s">
        <v>149</v>
      </c>
      <c r="D4813" t="s">
        <v>150</v>
      </c>
      <c r="E4813" t="s">
        <v>121</v>
      </c>
      <c r="G4813" t="s">
        <v>1</v>
      </c>
      <c r="H4813" t="s">
        <v>206</v>
      </c>
      <c r="K4813" t="s">
        <v>185</v>
      </c>
      <c r="L4813" t="s">
        <v>122</v>
      </c>
      <c r="M4813" s="14">
        <v>44484</v>
      </c>
      <c r="N4813" s="14">
        <v>44484</v>
      </c>
      <c r="O4813">
        <v>-5960</v>
      </c>
      <c r="P4813">
        <v>-141.9</v>
      </c>
      <c r="R4813">
        <v>2221517010</v>
      </c>
      <c r="S4813">
        <v>161300000</v>
      </c>
      <c r="V4813" t="s">
        <v>176</v>
      </c>
      <c r="W4813" t="s">
        <v>192</v>
      </c>
      <c r="X4813" t="s">
        <v>119</v>
      </c>
      <c r="Y4813">
        <v>10</v>
      </c>
      <c r="Z4813">
        <v>10</v>
      </c>
      <c r="AA4813">
        <v>2021</v>
      </c>
      <c r="AB4813">
        <v>141.9</v>
      </c>
      <c r="AC4813" t="s">
        <v>19</v>
      </c>
      <c r="AD4813" t="s">
        <v>18</v>
      </c>
      <c r="AE4813">
        <v>2021</v>
      </c>
      <c r="AF4813">
        <v>2021</v>
      </c>
      <c r="AU4813"/>
    </row>
    <row r="4814" spans="1:47" x14ac:dyDescent="0.35">
      <c r="A4814" t="s">
        <v>118</v>
      </c>
      <c r="B4814" t="s">
        <v>46</v>
      </c>
      <c r="C4814" t="s">
        <v>149</v>
      </c>
      <c r="D4814" t="s">
        <v>150</v>
      </c>
      <c r="E4814" t="s">
        <v>121</v>
      </c>
      <c r="G4814" t="s">
        <v>1</v>
      </c>
      <c r="H4814" t="s">
        <v>206</v>
      </c>
      <c r="K4814" t="s">
        <v>185</v>
      </c>
      <c r="L4814" t="s">
        <v>122</v>
      </c>
      <c r="M4814" s="14">
        <v>44484</v>
      </c>
      <c r="N4814" s="14">
        <v>44484</v>
      </c>
      <c r="O4814">
        <v>-600000</v>
      </c>
      <c r="P4814">
        <v>-14285.71</v>
      </c>
      <c r="R4814">
        <v>2221513000</v>
      </c>
      <c r="S4814">
        <v>161021000</v>
      </c>
      <c r="V4814" t="s">
        <v>118</v>
      </c>
      <c r="W4814" t="s">
        <v>215</v>
      </c>
      <c r="X4814" t="s">
        <v>119</v>
      </c>
      <c r="Y4814">
        <v>10</v>
      </c>
      <c r="Z4814">
        <v>10</v>
      </c>
      <c r="AA4814">
        <v>2021</v>
      </c>
      <c r="AB4814">
        <v>14285.71</v>
      </c>
      <c r="AC4814" t="s">
        <v>19</v>
      </c>
      <c r="AD4814" t="s">
        <v>18</v>
      </c>
      <c r="AE4814">
        <v>2021</v>
      </c>
      <c r="AF4814">
        <v>2021</v>
      </c>
      <c r="AU4814"/>
    </row>
    <row r="4815" spans="1:47" x14ac:dyDescent="0.35">
      <c r="A4815" t="s">
        <v>160</v>
      </c>
      <c r="B4815" t="s">
        <v>35</v>
      </c>
      <c r="C4815" t="s">
        <v>149</v>
      </c>
      <c r="D4815" t="s">
        <v>159</v>
      </c>
      <c r="E4815" t="s">
        <v>162</v>
      </c>
      <c r="G4815" t="s">
        <v>1</v>
      </c>
      <c r="K4815" t="s">
        <v>185</v>
      </c>
      <c r="L4815" t="s">
        <v>122</v>
      </c>
      <c r="M4815" s="14">
        <v>44484</v>
      </c>
      <c r="N4815" s="14">
        <v>44484</v>
      </c>
      <c r="O4815">
        <v>161239.07</v>
      </c>
      <c r="P4815">
        <v>3839.03</v>
      </c>
      <c r="R4815">
        <v>2110672000</v>
      </c>
      <c r="S4815">
        <v>161020000</v>
      </c>
      <c r="V4815" t="s">
        <v>160</v>
      </c>
      <c r="W4815" t="s">
        <v>194</v>
      </c>
      <c r="X4815" t="s">
        <v>161</v>
      </c>
      <c r="Y4815">
        <v>10</v>
      </c>
      <c r="Z4815">
        <v>10</v>
      </c>
      <c r="AA4815">
        <v>2021</v>
      </c>
      <c r="AB4815">
        <v>3839.03</v>
      </c>
      <c r="AC4815" t="s">
        <v>19</v>
      </c>
      <c r="AD4815" t="s">
        <v>72</v>
      </c>
      <c r="AE4815">
        <v>2021</v>
      </c>
      <c r="AF4815">
        <v>2021</v>
      </c>
      <c r="AU4815"/>
    </row>
    <row r="4816" spans="1:47" x14ac:dyDescent="0.35">
      <c r="A4816" t="s">
        <v>160</v>
      </c>
      <c r="B4816" t="s">
        <v>25</v>
      </c>
      <c r="C4816" t="s">
        <v>149</v>
      </c>
      <c r="D4816" t="s">
        <v>159</v>
      </c>
      <c r="E4816" t="s">
        <v>162</v>
      </c>
      <c r="G4816" t="s">
        <v>1</v>
      </c>
      <c r="K4816" t="s">
        <v>185</v>
      </c>
      <c r="L4816" t="s">
        <v>122</v>
      </c>
      <c r="M4816" s="14">
        <v>44487</v>
      </c>
      <c r="N4816" s="14">
        <v>44487</v>
      </c>
      <c r="O4816">
        <v>9000</v>
      </c>
      <c r="P4816">
        <v>209.58</v>
      </c>
      <c r="R4816">
        <v>2110672000</v>
      </c>
      <c r="S4816">
        <v>161600000</v>
      </c>
      <c r="V4816" t="s">
        <v>160</v>
      </c>
      <c r="W4816" t="s">
        <v>198</v>
      </c>
      <c r="X4816" t="s">
        <v>161</v>
      </c>
      <c r="Y4816">
        <v>10</v>
      </c>
      <c r="Z4816">
        <v>10</v>
      </c>
      <c r="AA4816">
        <v>2021</v>
      </c>
      <c r="AB4816">
        <v>209.58</v>
      </c>
      <c r="AC4816" t="s">
        <v>19</v>
      </c>
      <c r="AD4816" t="s">
        <v>72</v>
      </c>
      <c r="AE4816">
        <v>2021</v>
      </c>
      <c r="AF4816">
        <v>2021</v>
      </c>
      <c r="AU4816"/>
    </row>
    <row r="4817" spans="1:47" x14ac:dyDescent="0.35">
      <c r="A4817" t="s">
        <v>130</v>
      </c>
      <c r="B4817" t="s">
        <v>34</v>
      </c>
      <c r="C4817" t="s">
        <v>149</v>
      </c>
      <c r="D4817" t="s">
        <v>150</v>
      </c>
      <c r="E4817" t="s">
        <v>121</v>
      </c>
      <c r="G4817" t="s">
        <v>1</v>
      </c>
      <c r="H4817" t="s">
        <v>206</v>
      </c>
      <c r="K4817" t="s">
        <v>185</v>
      </c>
      <c r="L4817" t="s">
        <v>122</v>
      </c>
      <c r="M4817" s="14">
        <v>44487</v>
      </c>
      <c r="N4817" s="14">
        <v>44487</v>
      </c>
      <c r="O4817">
        <v>-1000</v>
      </c>
      <c r="P4817">
        <v>-14.87</v>
      </c>
      <c r="R4817">
        <v>2221511000</v>
      </c>
      <c r="S4817">
        <v>162000000</v>
      </c>
      <c r="V4817" t="s">
        <v>130</v>
      </c>
      <c r="W4817" t="s">
        <v>205</v>
      </c>
      <c r="X4817" t="s">
        <v>119</v>
      </c>
      <c r="Y4817">
        <v>10</v>
      </c>
      <c r="Z4817">
        <v>10</v>
      </c>
      <c r="AA4817">
        <v>2021</v>
      </c>
      <c r="AB4817">
        <v>14.87</v>
      </c>
      <c r="AC4817" t="s">
        <v>19</v>
      </c>
      <c r="AD4817" t="s">
        <v>18</v>
      </c>
      <c r="AE4817">
        <v>2021</v>
      </c>
      <c r="AF4817">
        <v>2021</v>
      </c>
      <c r="AU4817"/>
    </row>
    <row r="4818" spans="1:47" x14ac:dyDescent="0.35">
      <c r="A4818" t="s">
        <v>130</v>
      </c>
      <c r="B4818" t="s">
        <v>34</v>
      </c>
      <c r="C4818" t="s">
        <v>149</v>
      </c>
      <c r="D4818" t="s">
        <v>150</v>
      </c>
      <c r="E4818" t="s">
        <v>121</v>
      </c>
      <c r="G4818" t="s">
        <v>1</v>
      </c>
      <c r="H4818" t="s">
        <v>206</v>
      </c>
      <c r="K4818" t="s">
        <v>185</v>
      </c>
      <c r="L4818" t="s">
        <v>122</v>
      </c>
      <c r="M4818" s="14">
        <v>44487</v>
      </c>
      <c r="N4818" s="14">
        <v>44487</v>
      </c>
      <c r="O4818">
        <v>-300</v>
      </c>
      <c r="P4818">
        <v>-8.84</v>
      </c>
      <c r="R4818">
        <v>2221511000</v>
      </c>
      <c r="S4818">
        <v>162000000</v>
      </c>
      <c r="V4818" t="s">
        <v>130</v>
      </c>
      <c r="W4818" t="s">
        <v>205</v>
      </c>
      <c r="X4818" t="s">
        <v>119</v>
      </c>
      <c r="Y4818">
        <v>10</v>
      </c>
      <c r="Z4818">
        <v>10</v>
      </c>
      <c r="AA4818">
        <v>2021</v>
      </c>
      <c r="AB4818">
        <v>8.84</v>
      </c>
      <c r="AC4818" t="s">
        <v>19</v>
      </c>
      <c r="AD4818" t="s">
        <v>18</v>
      </c>
      <c r="AE4818">
        <v>2021</v>
      </c>
      <c r="AF4818">
        <v>2021</v>
      </c>
      <c r="AU4818"/>
    </row>
    <row r="4819" spans="1:47" x14ac:dyDescent="0.35">
      <c r="A4819" t="s">
        <v>130</v>
      </c>
      <c r="B4819" t="s">
        <v>34</v>
      </c>
      <c r="C4819" t="s">
        <v>149</v>
      </c>
      <c r="D4819" t="s">
        <v>150</v>
      </c>
      <c r="E4819" t="s">
        <v>121</v>
      </c>
      <c r="G4819" t="s">
        <v>1</v>
      </c>
      <c r="H4819" t="s">
        <v>206</v>
      </c>
      <c r="K4819" t="s">
        <v>185</v>
      </c>
      <c r="L4819" t="s">
        <v>122</v>
      </c>
      <c r="M4819" s="14">
        <v>44487</v>
      </c>
      <c r="N4819" s="14">
        <v>44487</v>
      </c>
      <c r="O4819">
        <v>-1721.78</v>
      </c>
      <c r="P4819">
        <v>-40.99</v>
      </c>
      <c r="R4819">
        <v>2221511000</v>
      </c>
      <c r="S4819">
        <v>162000000</v>
      </c>
      <c r="V4819" t="s">
        <v>130</v>
      </c>
      <c r="W4819" t="s">
        <v>205</v>
      </c>
      <c r="X4819" t="s">
        <v>119</v>
      </c>
      <c r="Y4819">
        <v>10</v>
      </c>
      <c r="Z4819">
        <v>10</v>
      </c>
      <c r="AA4819">
        <v>2021</v>
      </c>
      <c r="AB4819">
        <v>40.99</v>
      </c>
      <c r="AC4819" t="s">
        <v>19</v>
      </c>
      <c r="AD4819" t="s">
        <v>18</v>
      </c>
      <c r="AE4819">
        <v>2021</v>
      </c>
      <c r="AF4819">
        <v>2021</v>
      </c>
      <c r="AU4819"/>
    </row>
    <row r="4820" spans="1:47" x14ac:dyDescent="0.35">
      <c r="A4820" t="s">
        <v>187</v>
      </c>
      <c r="B4820" t="s">
        <v>65</v>
      </c>
      <c r="C4820" t="s">
        <v>149</v>
      </c>
      <c r="D4820" t="s">
        <v>150</v>
      </c>
      <c r="E4820" t="s">
        <v>121</v>
      </c>
      <c r="G4820" t="s">
        <v>1</v>
      </c>
      <c r="H4820" t="s">
        <v>206</v>
      </c>
      <c r="K4820" t="s">
        <v>185</v>
      </c>
      <c r="L4820" t="s">
        <v>122</v>
      </c>
      <c r="M4820" s="14">
        <v>44487</v>
      </c>
      <c r="N4820" s="14">
        <v>44487</v>
      </c>
      <c r="O4820">
        <v>-2600</v>
      </c>
      <c r="P4820">
        <v>-61.9</v>
      </c>
      <c r="R4820">
        <v>2220316000</v>
      </c>
      <c r="S4820">
        <v>161600000</v>
      </c>
      <c r="V4820" t="s">
        <v>187</v>
      </c>
      <c r="W4820" t="s">
        <v>198</v>
      </c>
      <c r="X4820" t="s">
        <v>140</v>
      </c>
      <c r="Y4820">
        <v>10</v>
      </c>
      <c r="Z4820">
        <v>10</v>
      </c>
      <c r="AA4820">
        <v>2021</v>
      </c>
      <c r="AB4820">
        <v>61.9</v>
      </c>
      <c r="AC4820" t="s">
        <v>19</v>
      </c>
      <c r="AD4820" t="s">
        <v>18</v>
      </c>
      <c r="AE4820">
        <v>2021</v>
      </c>
      <c r="AF4820">
        <v>2021</v>
      </c>
      <c r="AU4820"/>
    </row>
    <row r="4821" spans="1:47" x14ac:dyDescent="0.35">
      <c r="A4821" t="s">
        <v>160</v>
      </c>
      <c r="B4821" t="s">
        <v>25</v>
      </c>
      <c r="C4821" t="s">
        <v>149</v>
      </c>
      <c r="D4821" t="s">
        <v>159</v>
      </c>
      <c r="E4821" t="s">
        <v>162</v>
      </c>
      <c r="G4821" t="s">
        <v>1</v>
      </c>
      <c r="K4821" t="s">
        <v>185</v>
      </c>
      <c r="L4821" t="s">
        <v>122</v>
      </c>
      <c r="M4821" s="14">
        <v>44487</v>
      </c>
      <c r="N4821" s="14">
        <v>44487</v>
      </c>
      <c r="O4821">
        <v>20000</v>
      </c>
      <c r="P4821">
        <v>766.76</v>
      </c>
      <c r="R4821">
        <v>2110672000</v>
      </c>
      <c r="S4821">
        <v>161300000</v>
      </c>
      <c r="V4821" t="s">
        <v>160</v>
      </c>
      <c r="W4821" t="s">
        <v>192</v>
      </c>
      <c r="X4821" t="s">
        <v>161</v>
      </c>
      <c r="Y4821">
        <v>10</v>
      </c>
      <c r="Z4821">
        <v>10</v>
      </c>
      <c r="AA4821">
        <v>2021</v>
      </c>
      <c r="AB4821">
        <v>766.76</v>
      </c>
      <c r="AC4821" t="s">
        <v>19</v>
      </c>
      <c r="AD4821" t="s">
        <v>72</v>
      </c>
      <c r="AE4821">
        <v>2021</v>
      </c>
      <c r="AF4821">
        <v>2021</v>
      </c>
      <c r="AU4821"/>
    </row>
    <row r="4822" spans="1:47" x14ac:dyDescent="0.35">
      <c r="A4822" t="s">
        <v>138</v>
      </c>
      <c r="B4822" t="s">
        <v>65</v>
      </c>
      <c r="C4822" t="s">
        <v>149</v>
      </c>
      <c r="D4822" t="s">
        <v>150</v>
      </c>
      <c r="E4822" t="s">
        <v>121</v>
      </c>
      <c r="G4822" t="s">
        <v>1</v>
      </c>
      <c r="H4822" t="s">
        <v>206</v>
      </c>
      <c r="K4822" t="s">
        <v>185</v>
      </c>
      <c r="L4822" t="s">
        <v>122</v>
      </c>
      <c r="M4822" s="14">
        <v>44487</v>
      </c>
      <c r="N4822" s="14">
        <v>44487</v>
      </c>
      <c r="O4822">
        <v>-3900</v>
      </c>
      <c r="P4822">
        <v>-92.86</v>
      </c>
      <c r="R4822">
        <v>2220200000</v>
      </c>
      <c r="S4822">
        <v>161900000</v>
      </c>
      <c r="V4822" t="s">
        <v>138</v>
      </c>
      <c r="W4822" t="s">
        <v>199</v>
      </c>
      <c r="X4822" t="s">
        <v>139</v>
      </c>
      <c r="Y4822">
        <v>10</v>
      </c>
      <c r="Z4822">
        <v>10</v>
      </c>
      <c r="AA4822">
        <v>2021</v>
      </c>
      <c r="AB4822">
        <v>92.86</v>
      </c>
      <c r="AC4822" t="s">
        <v>19</v>
      </c>
      <c r="AD4822" t="s">
        <v>18</v>
      </c>
      <c r="AE4822">
        <v>2021</v>
      </c>
      <c r="AF4822">
        <v>2021</v>
      </c>
      <c r="AU4822"/>
    </row>
    <row r="4823" spans="1:47" x14ac:dyDescent="0.35">
      <c r="A4823" t="s">
        <v>138</v>
      </c>
      <c r="B4823" t="s">
        <v>65</v>
      </c>
      <c r="C4823" t="s">
        <v>149</v>
      </c>
      <c r="D4823" t="s">
        <v>150</v>
      </c>
      <c r="E4823" t="s">
        <v>121</v>
      </c>
      <c r="G4823" t="s">
        <v>1</v>
      </c>
      <c r="H4823" t="s">
        <v>206</v>
      </c>
      <c r="K4823" t="s">
        <v>185</v>
      </c>
      <c r="L4823" t="s">
        <v>122</v>
      </c>
      <c r="M4823" s="14">
        <v>44487</v>
      </c>
      <c r="N4823" s="14">
        <v>44487</v>
      </c>
      <c r="O4823">
        <v>-6500</v>
      </c>
      <c r="P4823">
        <v>-154.76</v>
      </c>
      <c r="R4823">
        <v>2220200000</v>
      </c>
      <c r="S4823">
        <v>161700000</v>
      </c>
      <c r="V4823" t="s">
        <v>138</v>
      </c>
      <c r="W4823" t="s">
        <v>210</v>
      </c>
      <c r="X4823" t="s">
        <v>139</v>
      </c>
      <c r="Y4823">
        <v>10</v>
      </c>
      <c r="Z4823">
        <v>10</v>
      </c>
      <c r="AA4823">
        <v>2021</v>
      </c>
      <c r="AB4823">
        <v>154.76</v>
      </c>
      <c r="AC4823" t="s">
        <v>19</v>
      </c>
      <c r="AD4823" t="s">
        <v>18</v>
      </c>
      <c r="AE4823">
        <v>2021</v>
      </c>
      <c r="AF4823">
        <v>2021</v>
      </c>
      <c r="AU4823"/>
    </row>
    <row r="4824" spans="1:47" x14ac:dyDescent="0.35">
      <c r="A4824" t="s">
        <v>193</v>
      </c>
      <c r="B4824" t="s">
        <v>29</v>
      </c>
      <c r="C4824" t="s">
        <v>149</v>
      </c>
      <c r="D4824" t="s">
        <v>159</v>
      </c>
      <c r="E4824" t="s">
        <v>162</v>
      </c>
      <c r="G4824" t="s">
        <v>1</v>
      </c>
      <c r="K4824" t="s">
        <v>185</v>
      </c>
      <c r="L4824" t="s">
        <v>122</v>
      </c>
      <c r="M4824" s="14">
        <v>44487</v>
      </c>
      <c r="N4824" s="14">
        <v>44487</v>
      </c>
      <c r="O4824">
        <v>0</v>
      </c>
      <c r="P4824">
        <v>35.71</v>
      </c>
      <c r="R4824">
        <v>2110700000</v>
      </c>
      <c r="S4824">
        <v>162600000</v>
      </c>
      <c r="V4824" t="s">
        <v>193</v>
      </c>
      <c r="W4824" t="s">
        <v>196</v>
      </c>
      <c r="X4824" t="s">
        <v>161</v>
      </c>
      <c r="Y4824">
        <v>10</v>
      </c>
      <c r="Z4824">
        <v>10</v>
      </c>
      <c r="AA4824">
        <v>2021</v>
      </c>
      <c r="AB4824">
        <v>35.71</v>
      </c>
      <c r="AC4824" t="s">
        <v>19</v>
      </c>
      <c r="AD4824" t="s">
        <v>72</v>
      </c>
      <c r="AE4824">
        <v>2021</v>
      </c>
      <c r="AF4824">
        <v>2021</v>
      </c>
      <c r="AU4824"/>
    </row>
    <row r="4825" spans="1:47" x14ac:dyDescent="0.35">
      <c r="A4825" t="s">
        <v>193</v>
      </c>
      <c r="B4825" t="s">
        <v>29</v>
      </c>
      <c r="C4825" t="s">
        <v>149</v>
      </c>
      <c r="D4825" t="s">
        <v>159</v>
      </c>
      <c r="E4825" t="s">
        <v>162</v>
      </c>
      <c r="G4825" t="s">
        <v>1</v>
      </c>
      <c r="K4825" t="s">
        <v>185</v>
      </c>
      <c r="L4825" t="s">
        <v>122</v>
      </c>
      <c r="M4825" s="14">
        <v>44487</v>
      </c>
      <c r="N4825" s="14">
        <v>44487</v>
      </c>
      <c r="O4825">
        <v>0</v>
      </c>
      <c r="P4825">
        <v>119.05</v>
      </c>
      <c r="R4825">
        <v>2110700000</v>
      </c>
      <c r="S4825">
        <v>161700000</v>
      </c>
      <c r="V4825" t="s">
        <v>193</v>
      </c>
      <c r="W4825" t="s">
        <v>210</v>
      </c>
      <c r="X4825" t="s">
        <v>161</v>
      </c>
      <c r="Y4825">
        <v>10</v>
      </c>
      <c r="Z4825">
        <v>10</v>
      </c>
      <c r="AA4825">
        <v>2021</v>
      </c>
      <c r="AB4825">
        <v>119.05</v>
      </c>
      <c r="AC4825" t="s">
        <v>19</v>
      </c>
      <c r="AD4825" t="s">
        <v>72</v>
      </c>
      <c r="AE4825">
        <v>2021</v>
      </c>
      <c r="AF4825">
        <v>2021</v>
      </c>
      <c r="AU4825"/>
    </row>
    <row r="4826" spans="1:47" x14ac:dyDescent="0.35">
      <c r="A4826" t="s">
        <v>193</v>
      </c>
      <c r="B4826" t="s">
        <v>29</v>
      </c>
      <c r="C4826" t="s">
        <v>149</v>
      </c>
      <c r="D4826" t="s">
        <v>159</v>
      </c>
      <c r="E4826" t="s">
        <v>162</v>
      </c>
      <c r="G4826" t="s">
        <v>1</v>
      </c>
      <c r="K4826" t="s">
        <v>185</v>
      </c>
      <c r="L4826" t="s">
        <v>122</v>
      </c>
      <c r="M4826" s="14">
        <v>44487</v>
      </c>
      <c r="N4826" s="14">
        <v>44487</v>
      </c>
      <c r="O4826">
        <v>0</v>
      </c>
      <c r="P4826">
        <v>238.1</v>
      </c>
      <c r="R4826">
        <v>2110700000</v>
      </c>
      <c r="S4826">
        <v>161020000</v>
      </c>
      <c r="V4826" t="s">
        <v>193</v>
      </c>
      <c r="W4826" t="s">
        <v>194</v>
      </c>
      <c r="X4826" t="s">
        <v>161</v>
      </c>
      <c r="Y4826">
        <v>10</v>
      </c>
      <c r="Z4826">
        <v>10</v>
      </c>
      <c r="AA4826">
        <v>2021</v>
      </c>
      <c r="AB4826">
        <v>238.1</v>
      </c>
      <c r="AC4826" t="s">
        <v>19</v>
      </c>
      <c r="AD4826" t="s">
        <v>72</v>
      </c>
      <c r="AE4826">
        <v>2021</v>
      </c>
      <c r="AF4826">
        <v>2021</v>
      </c>
      <c r="AU4826"/>
    </row>
    <row r="4827" spans="1:47" x14ac:dyDescent="0.35">
      <c r="A4827" t="s">
        <v>193</v>
      </c>
      <c r="B4827" t="s">
        <v>29</v>
      </c>
      <c r="C4827" t="s">
        <v>149</v>
      </c>
      <c r="D4827" t="s">
        <v>159</v>
      </c>
      <c r="E4827" t="s">
        <v>162</v>
      </c>
      <c r="G4827" t="s">
        <v>1</v>
      </c>
      <c r="K4827" t="s">
        <v>185</v>
      </c>
      <c r="L4827" t="s">
        <v>122</v>
      </c>
      <c r="M4827" s="14">
        <v>44487</v>
      </c>
      <c r="N4827" s="14">
        <v>44487</v>
      </c>
      <c r="O4827">
        <v>0</v>
      </c>
      <c r="P4827">
        <v>23.81</v>
      </c>
      <c r="R4827">
        <v>2110700000</v>
      </c>
      <c r="S4827">
        <v>161800000</v>
      </c>
      <c r="V4827" t="s">
        <v>193</v>
      </c>
      <c r="W4827" t="s">
        <v>197</v>
      </c>
      <c r="X4827" t="s">
        <v>161</v>
      </c>
      <c r="Y4827">
        <v>10</v>
      </c>
      <c r="Z4827">
        <v>10</v>
      </c>
      <c r="AA4827">
        <v>2021</v>
      </c>
      <c r="AB4827">
        <v>23.81</v>
      </c>
      <c r="AC4827" t="s">
        <v>19</v>
      </c>
      <c r="AD4827" t="s">
        <v>72</v>
      </c>
      <c r="AE4827">
        <v>2021</v>
      </c>
      <c r="AF4827">
        <v>2021</v>
      </c>
      <c r="AU4827"/>
    </row>
    <row r="4828" spans="1:47" x14ac:dyDescent="0.35">
      <c r="A4828" t="s">
        <v>193</v>
      </c>
      <c r="B4828" t="s">
        <v>29</v>
      </c>
      <c r="C4828" t="s">
        <v>149</v>
      </c>
      <c r="D4828" t="s">
        <v>159</v>
      </c>
      <c r="E4828" t="s">
        <v>162</v>
      </c>
      <c r="G4828" t="s">
        <v>1</v>
      </c>
      <c r="K4828" t="s">
        <v>185</v>
      </c>
      <c r="L4828" t="s">
        <v>122</v>
      </c>
      <c r="M4828" s="14">
        <v>44487</v>
      </c>
      <c r="N4828" s="14">
        <v>44487</v>
      </c>
      <c r="O4828">
        <v>0</v>
      </c>
      <c r="P4828">
        <v>59.52</v>
      </c>
      <c r="R4828">
        <v>2110700000</v>
      </c>
      <c r="S4828">
        <v>162300000</v>
      </c>
      <c r="V4828" t="s">
        <v>193</v>
      </c>
      <c r="W4828" t="s">
        <v>209</v>
      </c>
      <c r="X4828" t="s">
        <v>161</v>
      </c>
      <c r="Y4828">
        <v>10</v>
      </c>
      <c r="Z4828">
        <v>10</v>
      </c>
      <c r="AA4828">
        <v>2021</v>
      </c>
      <c r="AB4828">
        <v>59.52</v>
      </c>
      <c r="AC4828" t="s">
        <v>19</v>
      </c>
      <c r="AD4828" t="s">
        <v>72</v>
      </c>
      <c r="AE4828">
        <v>2021</v>
      </c>
      <c r="AF4828">
        <v>2021</v>
      </c>
      <c r="AU4828"/>
    </row>
    <row r="4829" spans="1:47" x14ac:dyDescent="0.35">
      <c r="A4829" t="s">
        <v>193</v>
      </c>
      <c r="B4829" t="s">
        <v>29</v>
      </c>
      <c r="C4829" t="s">
        <v>149</v>
      </c>
      <c r="D4829" t="s">
        <v>159</v>
      </c>
      <c r="E4829" t="s">
        <v>162</v>
      </c>
      <c r="G4829" t="s">
        <v>1</v>
      </c>
      <c r="K4829" t="s">
        <v>185</v>
      </c>
      <c r="L4829" t="s">
        <v>122</v>
      </c>
      <c r="M4829" s="14">
        <v>44487</v>
      </c>
      <c r="N4829" s="14">
        <v>44487</v>
      </c>
      <c r="O4829">
        <v>0</v>
      </c>
      <c r="P4829">
        <v>183.33</v>
      </c>
      <c r="R4829">
        <v>2110700000</v>
      </c>
      <c r="S4829">
        <v>162300000</v>
      </c>
      <c r="V4829" t="s">
        <v>193</v>
      </c>
      <c r="W4829" t="s">
        <v>209</v>
      </c>
      <c r="X4829" t="s">
        <v>161</v>
      </c>
      <c r="Y4829">
        <v>10</v>
      </c>
      <c r="Z4829">
        <v>10</v>
      </c>
      <c r="AA4829">
        <v>2021</v>
      </c>
      <c r="AB4829">
        <v>183.33</v>
      </c>
      <c r="AC4829" t="s">
        <v>19</v>
      </c>
      <c r="AD4829" t="s">
        <v>72</v>
      </c>
      <c r="AE4829">
        <v>2021</v>
      </c>
      <c r="AF4829">
        <v>2021</v>
      </c>
      <c r="AU4829"/>
    </row>
    <row r="4830" spans="1:47" x14ac:dyDescent="0.35">
      <c r="A4830" t="s">
        <v>138</v>
      </c>
      <c r="B4830" t="s">
        <v>65</v>
      </c>
      <c r="C4830" t="s">
        <v>149</v>
      </c>
      <c r="D4830" t="s">
        <v>150</v>
      </c>
      <c r="E4830" t="s">
        <v>121</v>
      </c>
      <c r="G4830" t="s">
        <v>1</v>
      </c>
      <c r="H4830" t="s">
        <v>206</v>
      </c>
      <c r="K4830" t="s">
        <v>185</v>
      </c>
      <c r="L4830" t="s">
        <v>122</v>
      </c>
      <c r="M4830" s="14">
        <v>44487</v>
      </c>
      <c r="N4830" s="14">
        <v>44487</v>
      </c>
      <c r="O4830">
        <v>-13000</v>
      </c>
      <c r="P4830">
        <v>-309.52</v>
      </c>
      <c r="R4830">
        <v>2220200000</v>
      </c>
      <c r="S4830">
        <v>161400000</v>
      </c>
      <c r="V4830" t="s">
        <v>138</v>
      </c>
      <c r="W4830" t="s">
        <v>211</v>
      </c>
      <c r="X4830" t="s">
        <v>139</v>
      </c>
      <c r="Y4830">
        <v>10</v>
      </c>
      <c r="Z4830">
        <v>10</v>
      </c>
      <c r="AA4830">
        <v>2021</v>
      </c>
      <c r="AB4830">
        <v>309.52</v>
      </c>
      <c r="AC4830" t="s">
        <v>19</v>
      </c>
      <c r="AD4830" t="s">
        <v>18</v>
      </c>
      <c r="AE4830">
        <v>2021</v>
      </c>
      <c r="AF4830">
        <v>2021</v>
      </c>
      <c r="AU4830"/>
    </row>
    <row r="4831" spans="1:47" x14ac:dyDescent="0.35">
      <c r="A4831" t="s">
        <v>193</v>
      </c>
      <c r="B4831" t="s">
        <v>29</v>
      </c>
      <c r="C4831" t="s">
        <v>149</v>
      </c>
      <c r="D4831" t="s">
        <v>159</v>
      </c>
      <c r="E4831" t="s">
        <v>162</v>
      </c>
      <c r="G4831" t="s">
        <v>1</v>
      </c>
      <c r="K4831" t="s">
        <v>185</v>
      </c>
      <c r="L4831" t="s">
        <v>122</v>
      </c>
      <c r="M4831" s="14">
        <v>44487</v>
      </c>
      <c r="N4831" s="14">
        <v>44487</v>
      </c>
      <c r="O4831">
        <v>0</v>
      </c>
      <c r="P4831">
        <v>161.9</v>
      </c>
      <c r="R4831">
        <v>2110700000</v>
      </c>
      <c r="S4831">
        <v>161020000</v>
      </c>
      <c r="V4831" t="s">
        <v>193</v>
      </c>
      <c r="W4831" t="s">
        <v>194</v>
      </c>
      <c r="X4831" t="s">
        <v>161</v>
      </c>
      <c r="Y4831">
        <v>10</v>
      </c>
      <c r="Z4831">
        <v>10</v>
      </c>
      <c r="AA4831">
        <v>2021</v>
      </c>
      <c r="AB4831">
        <v>161.9</v>
      </c>
      <c r="AC4831" t="s">
        <v>19</v>
      </c>
      <c r="AD4831" t="s">
        <v>72</v>
      </c>
      <c r="AE4831">
        <v>2021</v>
      </c>
      <c r="AF4831">
        <v>2021</v>
      </c>
      <c r="AU4831"/>
    </row>
    <row r="4832" spans="1:47" x14ac:dyDescent="0.35">
      <c r="A4832" t="s">
        <v>170</v>
      </c>
      <c r="C4832" t="s">
        <v>149</v>
      </c>
      <c r="D4832" t="s">
        <v>150</v>
      </c>
      <c r="E4832" t="s">
        <v>121</v>
      </c>
      <c r="I4832" t="s">
        <v>1</v>
      </c>
      <c r="J4832" t="s">
        <v>5</v>
      </c>
      <c r="K4832" t="s">
        <v>185</v>
      </c>
      <c r="L4832" t="s">
        <v>122</v>
      </c>
      <c r="M4832" s="14">
        <v>44482</v>
      </c>
      <c r="N4832" s="14">
        <v>44487</v>
      </c>
      <c r="P4832">
        <v>17832.72</v>
      </c>
      <c r="X4832" t="s">
        <v>119</v>
      </c>
      <c r="Y4832">
        <v>10</v>
      </c>
      <c r="Z4832">
        <v>10</v>
      </c>
      <c r="AA4832">
        <v>2021</v>
      </c>
      <c r="AB4832">
        <v>0</v>
      </c>
      <c r="AC4832" t="s">
        <v>8</v>
      </c>
      <c r="AD4832" t="s">
        <v>8</v>
      </c>
      <c r="AE4832">
        <v>2021</v>
      </c>
      <c r="AF4832">
        <v>2021</v>
      </c>
      <c r="AU4832"/>
    </row>
    <row r="4833" spans="1:47" x14ac:dyDescent="0.35">
      <c r="A4833" t="s">
        <v>130</v>
      </c>
      <c r="C4833" t="s">
        <v>149</v>
      </c>
      <c r="D4833" t="s">
        <v>150</v>
      </c>
      <c r="E4833" t="s">
        <v>121</v>
      </c>
      <c r="I4833" t="s">
        <v>1</v>
      </c>
      <c r="J4833" t="s">
        <v>5</v>
      </c>
      <c r="K4833" t="s">
        <v>185</v>
      </c>
      <c r="L4833" t="s">
        <v>122</v>
      </c>
      <c r="M4833" s="14">
        <v>44474</v>
      </c>
      <c r="N4833" s="14">
        <v>44487</v>
      </c>
      <c r="P4833">
        <v>112109.23</v>
      </c>
      <c r="X4833" t="s">
        <v>119</v>
      </c>
      <c r="Y4833">
        <v>10</v>
      </c>
      <c r="Z4833">
        <v>10</v>
      </c>
      <c r="AA4833">
        <v>2021</v>
      </c>
      <c r="AB4833">
        <v>0</v>
      </c>
      <c r="AC4833" t="s">
        <v>8</v>
      </c>
      <c r="AD4833" t="s">
        <v>8</v>
      </c>
      <c r="AE4833">
        <v>2021</v>
      </c>
      <c r="AF4833">
        <v>2021</v>
      </c>
      <c r="AU4833"/>
    </row>
    <row r="4834" spans="1:47" x14ac:dyDescent="0.35">
      <c r="A4834" t="s">
        <v>130</v>
      </c>
      <c r="C4834" t="s">
        <v>149</v>
      </c>
      <c r="D4834" t="s">
        <v>150</v>
      </c>
      <c r="E4834" t="s">
        <v>121</v>
      </c>
      <c r="J4834" t="s">
        <v>5</v>
      </c>
      <c r="K4834" t="s">
        <v>185</v>
      </c>
      <c r="L4834" t="s">
        <v>122</v>
      </c>
      <c r="M4834" s="14">
        <v>44473</v>
      </c>
      <c r="N4834" s="14">
        <v>44487</v>
      </c>
      <c r="P4834">
        <v>15389.44</v>
      </c>
      <c r="X4834" t="s">
        <v>119</v>
      </c>
      <c r="Y4834">
        <v>10</v>
      </c>
      <c r="Z4834">
        <v>10</v>
      </c>
      <c r="AA4834">
        <v>2021</v>
      </c>
      <c r="AB4834">
        <v>0</v>
      </c>
      <c r="AC4834" t="s">
        <v>8</v>
      </c>
      <c r="AD4834" t="s">
        <v>8</v>
      </c>
      <c r="AE4834">
        <v>2021</v>
      </c>
      <c r="AF4834">
        <v>2021</v>
      </c>
      <c r="AU4834"/>
    </row>
    <row r="4835" spans="1:47" x14ac:dyDescent="0.35">
      <c r="A4835" t="s">
        <v>153</v>
      </c>
      <c r="C4835" t="s">
        <v>149</v>
      </c>
      <c r="D4835" t="s">
        <v>150</v>
      </c>
      <c r="E4835" t="s">
        <v>162</v>
      </c>
      <c r="K4835" t="s">
        <v>185</v>
      </c>
      <c r="L4835" t="s">
        <v>122</v>
      </c>
      <c r="M4835" s="14">
        <v>44487</v>
      </c>
      <c r="N4835" s="14">
        <v>44487</v>
      </c>
      <c r="P4835">
        <v>145331.38</v>
      </c>
      <c r="X4835" t="s">
        <v>154</v>
      </c>
      <c r="Y4835">
        <v>10</v>
      </c>
      <c r="Z4835">
        <v>10</v>
      </c>
      <c r="AA4835">
        <v>2021</v>
      </c>
      <c r="AB4835">
        <v>0</v>
      </c>
      <c r="AC4835" t="s">
        <v>8</v>
      </c>
      <c r="AD4835" t="s">
        <v>8</v>
      </c>
      <c r="AE4835">
        <v>2021</v>
      </c>
      <c r="AF4835">
        <v>2021</v>
      </c>
      <c r="AU4835"/>
    </row>
    <row r="4836" spans="1:47" x14ac:dyDescent="0.35">
      <c r="A4836" t="s">
        <v>130</v>
      </c>
      <c r="B4836" t="s">
        <v>33</v>
      </c>
      <c r="C4836" t="s">
        <v>149</v>
      </c>
      <c r="D4836" t="s">
        <v>150</v>
      </c>
      <c r="E4836" t="s">
        <v>121</v>
      </c>
      <c r="G4836" t="s">
        <v>1</v>
      </c>
      <c r="H4836" t="s">
        <v>206</v>
      </c>
      <c r="K4836" t="s">
        <v>185</v>
      </c>
      <c r="L4836" t="s">
        <v>122</v>
      </c>
      <c r="M4836" s="14">
        <v>44487</v>
      </c>
      <c r="N4836" s="14">
        <v>44487</v>
      </c>
      <c r="O4836">
        <v>-500</v>
      </c>
      <c r="P4836">
        <v>-10.89</v>
      </c>
      <c r="R4836">
        <v>2221517160</v>
      </c>
      <c r="S4836">
        <v>161012000</v>
      </c>
      <c r="V4836" t="s">
        <v>130</v>
      </c>
      <c r="W4836" t="s">
        <v>213</v>
      </c>
      <c r="X4836" t="s">
        <v>119</v>
      </c>
      <c r="Y4836">
        <v>10</v>
      </c>
      <c r="Z4836">
        <v>10</v>
      </c>
      <c r="AA4836">
        <v>2021</v>
      </c>
      <c r="AB4836">
        <v>10.89</v>
      </c>
      <c r="AC4836" t="s">
        <v>19</v>
      </c>
      <c r="AD4836" t="s">
        <v>18</v>
      </c>
      <c r="AE4836">
        <v>2021</v>
      </c>
      <c r="AF4836">
        <v>2021</v>
      </c>
      <c r="AU4836"/>
    </row>
    <row r="4837" spans="1:47" x14ac:dyDescent="0.35">
      <c r="A4837" t="s">
        <v>155</v>
      </c>
      <c r="B4837" t="s">
        <v>49</v>
      </c>
      <c r="C4837" t="s">
        <v>149</v>
      </c>
      <c r="D4837" t="s">
        <v>150</v>
      </c>
      <c r="E4837" t="s">
        <v>121</v>
      </c>
      <c r="G4837" t="s">
        <v>1</v>
      </c>
      <c r="H4837" t="s">
        <v>206</v>
      </c>
      <c r="K4837" t="s">
        <v>185</v>
      </c>
      <c r="L4837" t="s">
        <v>122</v>
      </c>
      <c r="M4837" s="14">
        <v>44487</v>
      </c>
      <c r="N4837" s="14">
        <v>44487</v>
      </c>
      <c r="O4837">
        <v>-200000</v>
      </c>
      <c r="P4837">
        <v>-4761.8999999999996</v>
      </c>
      <c r="R4837">
        <v>2220620000</v>
      </c>
      <c r="S4837">
        <v>161012000</v>
      </c>
      <c r="V4837" t="s">
        <v>155</v>
      </c>
      <c r="W4837" t="s">
        <v>213</v>
      </c>
      <c r="X4837" t="s">
        <v>156</v>
      </c>
      <c r="Y4837">
        <v>10</v>
      </c>
      <c r="Z4837">
        <v>10</v>
      </c>
      <c r="AA4837">
        <v>2021</v>
      </c>
      <c r="AB4837">
        <v>4761.8999999999996</v>
      </c>
      <c r="AC4837" t="s">
        <v>19</v>
      </c>
      <c r="AD4837" t="s">
        <v>18</v>
      </c>
      <c r="AE4837">
        <v>2021</v>
      </c>
      <c r="AF4837">
        <v>2021</v>
      </c>
      <c r="AU4837"/>
    </row>
    <row r="4838" spans="1:47" x14ac:dyDescent="0.35">
      <c r="A4838" t="s">
        <v>160</v>
      </c>
      <c r="B4838" t="s">
        <v>26</v>
      </c>
      <c r="C4838" t="s">
        <v>149</v>
      </c>
      <c r="D4838" t="s">
        <v>159</v>
      </c>
      <c r="E4838" t="s">
        <v>162</v>
      </c>
      <c r="G4838" t="s">
        <v>1</v>
      </c>
      <c r="K4838" t="s">
        <v>185</v>
      </c>
      <c r="L4838" t="s">
        <v>122</v>
      </c>
      <c r="M4838" s="14">
        <v>44487</v>
      </c>
      <c r="N4838" s="14">
        <v>44487</v>
      </c>
      <c r="O4838">
        <v>10440</v>
      </c>
      <c r="P4838">
        <v>248.57</v>
      </c>
      <c r="R4838">
        <v>2110672000</v>
      </c>
      <c r="S4838">
        <v>161011000</v>
      </c>
      <c r="V4838" t="s">
        <v>160</v>
      </c>
      <c r="W4838" t="s">
        <v>231</v>
      </c>
      <c r="X4838" t="s">
        <v>161</v>
      </c>
      <c r="Y4838">
        <v>10</v>
      </c>
      <c r="Z4838">
        <v>10</v>
      </c>
      <c r="AA4838">
        <v>2021</v>
      </c>
      <c r="AB4838">
        <v>248.57</v>
      </c>
      <c r="AC4838" t="s">
        <v>19</v>
      </c>
      <c r="AD4838" t="s">
        <v>72</v>
      </c>
      <c r="AE4838">
        <v>2021</v>
      </c>
      <c r="AF4838">
        <v>2021</v>
      </c>
      <c r="AU4838"/>
    </row>
    <row r="4839" spans="1:47" x14ac:dyDescent="0.35">
      <c r="A4839" t="s">
        <v>160</v>
      </c>
      <c r="B4839" t="s">
        <v>28</v>
      </c>
      <c r="C4839" t="s">
        <v>149</v>
      </c>
      <c r="D4839" t="s">
        <v>159</v>
      </c>
      <c r="E4839" t="s">
        <v>162</v>
      </c>
      <c r="G4839" t="s">
        <v>1</v>
      </c>
      <c r="K4839" t="s">
        <v>185</v>
      </c>
      <c r="L4839" t="s">
        <v>122</v>
      </c>
      <c r="M4839" s="14">
        <v>44488</v>
      </c>
      <c r="N4839" s="14">
        <v>44488</v>
      </c>
      <c r="O4839">
        <v>130000</v>
      </c>
      <c r="P4839">
        <v>3992.75</v>
      </c>
      <c r="R4839">
        <v>2110672000</v>
      </c>
      <c r="S4839">
        <v>161600000</v>
      </c>
      <c r="V4839" t="s">
        <v>160</v>
      </c>
      <c r="W4839" t="s">
        <v>198</v>
      </c>
      <c r="X4839" t="s">
        <v>161</v>
      </c>
      <c r="Y4839">
        <v>10</v>
      </c>
      <c r="Z4839">
        <v>10</v>
      </c>
      <c r="AA4839">
        <v>2021</v>
      </c>
      <c r="AB4839">
        <v>3992.75</v>
      </c>
      <c r="AC4839" t="s">
        <v>19</v>
      </c>
      <c r="AD4839" t="s">
        <v>72</v>
      </c>
      <c r="AE4839">
        <v>2021</v>
      </c>
      <c r="AF4839">
        <v>2021</v>
      </c>
      <c r="AU4839"/>
    </row>
    <row r="4840" spans="1:47" x14ac:dyDescent="0.35">
      <c r="A4840" t="s">
        <v>160</v>
      </c>
      <c r="B4840" t="s">
        <v>25</v>
      </c>
      <c r="C4840" t="s">
        <v>149</v>
      </c>
      <c r="D4840" t="s">
        <v>159</v>
      </c>
      <c r="E4840" t="s">
        <v>162</v>
      </c>
      <c r="G4840" t="s">
        <v>1</v>
      </c>
      <c r="K4840" t="s">
        <v>185</v>
      </c>
      <c r="L4840" t="s">
        <v>122</v>
      </c>
      <c r="M4840" s="14">
        <v>44488</v>
      </c>
      <c r="N4840" s="14">
        <v>44488</v>
      </c>
      <c r="O4840">
        <v>90000</v>
      </c>
      <c r="P4840">
        <v>2397.5500000000002</v>
      </c>
      <c r="R4840">
        <v>2110672000</v>
      </c>
      <c r="S4840">
        <v>161600000</v>
      </c>
      <c r="V4840" t="s">
        <v>160</v>
      </c>
      <c r="W4840" t="s">
        <v>198</v>
      </c>
      <c r="X4840" t="s">
        <v>161</v>
      </c>
      <c r="Y4840">
        <v>10</v>
      </c>
      <c r="Z4840">
        <v>10</v>
      </c>
      <c r="AA4840">
        <v>2021</v>
      </c>
      <c r="AB4840">
        <v>2397.5500000000002</v>
      </c>
      <c r="AC4840" t="s">
        <v>19</v>
      </c>
      <c r="AD4840" t="s">
        <v>72</v>
      </c>
      <c r="AE4840">
        <v>2021</v>
      </c>
      <c r="AF4840">
        <v>2021</v>
      </c>
      <c r="AU4840"/>
    </row>
    <row r="4841" spans="1:47" x14ac:dyDescent="0.35">
      <c r="A4841" t="s">
        <v>160</v>
      </c>
      <c r="B4841" t="s">
        <v>25</v>
      </c>
      <c r="C4841" t="s">
        <v>149</v>
      </c>
      <c r="D4841" t="s">
        <v>159</v>
      </c>
      <c r="E4841" t="s">
        <v>162</v>
      </c>
      <c r="G4841" t="s">
        <v>1</v>
      </c>
      <c r="K4841" t="s">
        <v>185</v>
      </c>
      <c r="L4841" t="s">
        <v>122</v>
      </c>
      <c r="M4841" s="14">
        <v>44488</v>
      </c>
      <c r="N4841" s="14">
        <v>44488</v>
      </c>
      <c r="O4841">
        <v>5000</v>
      </c>
      <c r="P4841">
        <v>6.96</v>
      </c>
      <c r="R4841">
        <v>2110672000</v>
      </c>
      <c r="S4841">
        <v>161600000</v>
      </c>
      <c r="V4841" t="s">
        <v>160</v>
      </c>
      <c r="W4841" t="s">
        <v>198</v>
      </c>
      <c r="X4841" t="s">
        <v>161</v>
      </c>
      <c r="Y4841">
        <v>10</v>
      </c>
      <c r="Z4841">
        <v>10</v>
      </c>
      <c r="AA4841">
        <v>2021</v>
      </c>
      <c r="AB4841">
        <v>6.96</v>
      </c>
      <c r="AC4841" t="s">
        <v>19</v>
      </c>
      <c r="AD4841" t="s">
        <v>72</v>
      </c>
      <c r="AE4841">
        <v>2021</v>
      </c>
      <c r="AF4841">
        <v>2021</v>
      </c>
      <c r="AU4841"/>
    </row>
    <row r="4842" spans="1:47" x14ac:dyDescent="0.35">
      <c r="A4842" t="s">
        <v>160</v>
      </c>
      <c r="B4842" t="s">
        <v>25</v>
      </c>
      <c r="C4842" t="s">
        <v>149</v>
      </c>
      <c r="D4842" t="s">
        <v>159</v>
      </c>
      <c r="E4842" t="s">
        <v>162</v>
      </c>
      <c r="G4842" t="s">
        <v>1</v>
      </c>
      <c r="K4842" t="s">
        <v>185</v>
      </c>
      <c r="L4842" t="s">
        <v>122</v>
      </c>
      <c r="M4842" s="14">
        <v>44488</v>
      </c>
      <c r="N4842" s="14">
        <v>44488</v>
      </c>
      <c r="O4842">
        <v>40000</v>
      </c>
      <c r="P4842">
        <v>1072.31</v>
      </c>
      <c r="R4842">
        <v>2110672000</v>
      </c>
      <c r="S4842">
        <v>161300000</v>
      </c>
      <c r="V4842" t="s">
        <v>160</v>
      </c>
      <c r="W4842" t="s">
        <v>192</v>
      </c>
      <c r="X4842" t="s">
        <v>161</v>
      </c>
      <c r="Y4842">
        <v>10</v>
      </c>
      <c r="Z4842">
        <v>10</v>
      </c>
      <c r="AA4842">
        <v>2021</v>
      </c>
      <c r="AB4842">
        <v>1072.31</v>
      </c>
      <c r="AC4842" t="s">
        <v>19</v>
      </c>
      <c r="AD4842" t="s">
        <v>72</v>
      </c>
      <c r="AE4842">
        <v>2021</v>
      </c>
      <c r="AF4842">
        <v>2021</v>
      </c>
      <c r="AU4842"/>
    </row>
    <row r="4843" spans="1:47" x14ac:dyDescent="0.35">
      <c r="A4843" t="s">
        <v>160</v>
      </c>
      <c r="B4843" t="s">
        <v>25</v>
      </c>
      <c r="C4843" t="s">
        <v>149</v>
      </c>
      <c r="D4843" t="s">
        <v>159</v>
      </c>
      <c r="E4843" t="s">
        <v>162</v>
      </c>
      <c r="G4843" t="s">
        <v>1</v>
      </c>
      <c r="K4843" t="s">
        <v>185</v>
      </c>
      <c r="L4843" t="s">
        <v>122</v>
      </c>
      <c r="M4843" s="14">
        <v>44488</v>
      </c>
      <c r="N4843" s="14">
        <v>44488</v>
      </c>
      <c r="O4843">
        <v>6500</v>
      </c>
      <c r="P4843">
        <v>150.71</v>
      </c>
      <c r="R4843">
        <v>2110672000</v>
      </c>
      <c r="S4843">
        <v>161300000</v>
      </c>
      <c r="V4843" t="s">
        <v>160</v>
      </c>
      <c r="W4843" t="s">
        <v>192</v>
      </c>
      <c r="X4843" t="s">
        <v>161</v>
      </c>
      <c r="Y4843">
        <v>10</v>
      </c>
      <c r="Z4843">
        <v>10</v>
      </c>
      <c r="AA4843">
        <v>2021</v>
      </c>
      <c r="AB4843">
        <v>150.71</v>
      </c>
      <c r="AC4843" t="s">
        <v>19</v>
      </c>
      <c r="AD4843" t="s">
        <v>72</v>
      </c>
      <c r="AE4843">
        <v>2021</v>
      </c>
      <c r="AF4843">
        <v>2021</v>
      </c>
      <c r="AU4843"/>
    </row>
    <row r="4844" spans="1:47" x14ac:dyDescent="0.35">
      <c r="A4844" t="s">
        <v>193</v>
      </c>
      <c r="B4844" t="s">
        <v>29</v>
      </c>
      <c r="C4844" t="s">
        <v>149</v>
      </c>
      <c r="D4844" t="s">
        <v>159</v>
      </c>
      <c r="E4844" t="s">
        <v>162</v>
      </c>
      <c r="G4844" t="s">
        <v>1</v>
      </c>
      <c r="K4844" t="s">
        <v>185</v>
      </c>
      <c r="L4844" t="s">
        <v>122</v>
      </c>
      <c r="M4844" s="14">
        <v>44488</v>
      </c>
      <c r="N4844" s="14">
        <v>44488</v>
      </c>
      <c r="O4844">
        <v>0</v>
      </c>
      <c r="P4844">
        <v>166.67</v>
      </c>
      <c r="R4844">
        <v>2110700000</v>
      </c>
      <c r="S4844">
        <v>162300000</v>
      </c>
      <c r="V4844" t="s">
        <v>193</v>
      </c>
      <c r="W4844" t="s">
        <v>209</v>
      </c>
      <c r="X4844" t="s">
        <v>161</v>
      </c>
      <c r="Y4844">
        <v>10</v>
      </c>
      <c r="Z4844">
        <v>10</v>
      </c>
      <c r="AA4844">
        <v>2021</v>
      </c>
      <c r="AB4844">
        <v>166.67</v>
      </c>
      <c r="AC4844" t="s">
        <v>19</v>
      </c>
      <c r="AD4844" t="s">
        <v>72</v>
      </c>
      <c r="AE4844">
        <v>2021</v>
      </c>
      <c r="AF4844">
        <v>2021</v>
      </c>
      <c r="AU4844"/>
    </row>
    <row r="4845" spans="1:47" x14ac:dyDescent="0.35">
      <c r="A4845" t="s">
        <v>160</v>
      </c>
      <c r="B4845" t="s">
        <v>38</v>
      </c>
      <c r="C4845" t="s">
        <v>149</v>
      </c>
      <c r="D4845" t="s">
        <v>159</v>
      </c>
      <c r="E4845" t="s">
        <v>162</v>
      </c>
      <c r="G4845" t="s">
        <v>1</v>
      </c>
      <c r="K4845" t="s">
        <v>185</v>
      </c>
      <c r="L4845" t="s">
        <v>122</v>
      </c>
      <c r="M4845" s="14">
        <v>44488</v>
      </c>
      <c r="N4845" s="14">
        <v>44488</v>
      </c>
      <c r="O4845">
        <v>0</v>
      </c>
      <c r="P4845">
        <v>3631.96</v>
      </c>
      <c r="R4845">
        <v>2110672000</v>
      </c>
      <c r="S4845">
        <v>161016000</v>
      </c>
      <c r="V4845" t="s">
        <v>160</v>
      </c>
      <c r="W4845" t="s">
        <v>201</v>
      </c>
      <c r="X4845" t="s">
        <v>161</v>
      </c>
      <c r="Y4845">
        <v>10</v>
      </c>
      <c r="Z4845">
        <v>10</v>
      </c>
      <c r="AA4845">
        <v>2021</v>
      </c>
      <c r="AB4845">
        <v>3631.96</v>
      </c>
      <c r="AC4845" t="s">
        <v>19</v>
      </c>
      <c r="AD4845" t="s">
        <v>72</v>
      </c>
      <c r="AE4845">
        <v>2021</v>
      </c>
      <c r="AF4845">
        <v>2021</v>
      </c>
      <c r="AU4845"/>
    </row>
    <row r="4846" spans="1:47" x14ac:dyDescent="0.35">
      <c r="A4846" t="s">
        <v>141</v>
      </c>
      <c r="C4846" t="s">
        <v>149</v>
      </c>
      <c r="D4846" t="s">
        <v>150</v>
      </c>
      <c r="E4846" t="s">
        <v>121</v>
      </c>
      <c r="I4846" t="s">
        <v>1</v>
      </c>
      <c r="J4846" t="s">
        <v>7</v>
      </c>
      <c r="K4846" t="s">
        <v>185</v>
      </c>
      <c r="L4846" t="s">
        <v>122</v>
      </c>
      <c r="M4846" s="14">
        <v>44479</v>
      </c>
      <c r="N4846" s="14">
        <v>44488</v>
      </c>
      <c r="P4846">
        <v>63074.84</v>
      </c>
      <c r="X4846" t="s">
        <v>142</v>
      </c>
      <c r="Y4846">
        <v>10</v>
      </c>
      <c r="Z4846">
        <v>10</v>
      </c>
      <c r="AA4846">
        <v>2021</v>
      </c>
      <c r="AB4846">
        <v>0</v>
      </c>
      <c r="AC4846" t="s">
        <v>8</v>
      </c>
      <c r="AD4846" t="s">
        <v>8</v>
      </c>
      <c r="AE4846">
        <v>2021</v>
      </c>
      <c r="AF4846">
        <v>2021</v>
      </c>
      <c r="AU4846"/>
    </row>
    <row r="4847" spans="1:47" x14ac:dyDescent="0.35">
      <c r="A4847" t="s">
        <v>123</v>
      </c>
      <c r="C4847" t="s">
        <v>149</v>
      </c>
      <c r="D4847" t="s">
        <v>150</v>
      </c>
      <c r="E4847" t="s">
        <v>121</v>
      </c>
      <c r="J4847" t="s">
        <v>5</v>
      </c>
      <c r="K4847" t="s">
        <v>185</v>
      </c>
      <c r="L4847" t="s">
        <v>122</v>
      </c>
      <c r="M4847" s="14">
        <v>44482</v>
      </c>
      <c r="N4847" s="14">
        <v>44488</v>
      </c>
      <c r="P4847">
        <v>30</v>
      </c>
      <c r="X4847" t="s">
        <v>124</v>
      </c>
      <c r="Y4847">
        <v>10</v>
      </c>
      <c r="Z4847">
        <v>10</v>
      </c>
      <c r="AA4847">
        <v>2021</v>
      </c>
      <c r="AB4847">
        <v>0</v>
      </c>
      <c r="AC4847" t="s">
        <v>8</v>
      </c>
      <c r="AD4847" t="s">
        <v>8</v>
      </c>
      <c r="AE4847">
        <v>2021</v>
      </c>
      <c r="AF4847">
        <v>2021</v>
      </c>
      <c r="AU4847"/>
    </row>
    <row r="4848" spans="1:47" x14ac:dyDescent="0.35">
      <c r="A4848" t="s">
        <v>165</v>
      </c>
      <c r="C4848" t="s">
        <v>149</v>
      </c>
      <c r="D4848" t="s">
        <v>150</v>
      </c>
      <c r="E4848" t="s">
        <v>121</v>
      </c>
      <c r="J4848" t="s">
        <v>68</v>
      </c>
      <c r="K4848" t="s">
        <v>185</v>
      </c>
      <c r="L4848" t="s">
        <v>122</v>
      </c>
      <c r="M4848" s="14">
        <v>44482</v>
      </c>
      <c r="N4848" s="14">
        <v>44488</v>
      </c>
      <c r="P4848">
        <v>92264.46</v>
      </c>
      <c r="X4848" t="s">
        <v>124</v>
      </c>
      <c r="Y4848">
        <v>10</v>
      </c>
      <c r="Z4848">
        <v>10</v>
      </c>
      <c r="AA4848">
        <v>2021</v>
      </c>
      <c r="AB4848">
        <v>0</v>
      </c>
      <c r="AC4848" t="s">
        <v>8</v>
      </c>
      <c r="AD4848" t="s">
        <v>8</v>
      </c>
      <c r="AE4848">
        <v>2021</v>
      </c>
      <c r="AF4848">
        <v>2021</v>
      </c>
      <c r="AU4848"/>
    </row>
    <row r="4849" spans="1:47" x14ac:dyDescent="0.35">
      <c r="A4849" t="s">
        <v>141</v>
      </c>
      <c r="C4849" t="s">
        <v>149</v>
      </c>
      <c r="D4849" t="s">
        <v>150</v>
      </c>
      <c r="E4849" t="s">
        <v>162</v>
      </c>
      <c r="K4849" t="s">
        <v>185</v>
      </c>
      <c r="L4849" t="s">
        <v>122</v>
      </c>
      <c r="M4849" s="14">
        <v>44488</v>
      </c>
      <c r="N4849" s="14">
        <v>44488</v>
      </c>
      <c r="P4849">
        <v>155369.29999999999</v>
      </c>
      <c r="X4849" t="s">
        <v>142</v>
      </c>
      <c r="Y4849">
        <v>10</v>
      </c>
      <c r="Z4849">
        <v>10</v>
      </c>
      <c r="AA4849">
        <v>2021</v>
      </c>
      <c r="AB4849">
        <v>0</v>
      </c>
      <c r="AC4849" t="s">
        <v>8</v>
      </c>
      <c r="AD4849" t="s">
        <v>8</v>
      </c>
      <c r="AE4849">
        <v>2021</v>
      </c>
      <c r="AF4849">
        <v>2021</v>
      </c>
      <c r="AU4849"/>
    </row>
    <row r="4850" spans="1:47" x14ac:dyDescent="0.35">
      <c r="A4850" t="s">
        <v>148</v>
      </c>
      <c r="C4850" t="s">
        <v>149</v>
      </c>
      <c r="D4850" t="s">
        <v>159</v>
      </c>
      <c r="E4850" t="s">
        <v>162</v>
      </c>
      <c r="G4850" t="s">
        <v>1</v>
      </c>
      <c r="K4850" t="s">
        <v>185</v>
      </c>
      <c r="L4850" t="s">
        <v>122</v>
      </c>
      <c r="M4850" s="14">
        <v>44488</v>
      </c>
      <c r="N4850" s="14">
        <v>44488</v>
      </c>
      <c r="O4850">
        <v>1452515.5</v>
      </c>
      <c r="P4850">
        <v>36116.620000000003</v>
      </c>
      <c r="R4850">
        <v>2110220000</v>
      </c>
      <c r="S4850">
        <v>161008000</v>
      </c>
      <c r="V4850" t="s">
        <v>148</v>
      </c>
      <c r="W4850" t="s">
        <v>224</v>
      </c>
      <c r="X4850" t="s">
        <v>152</v>
      </c>
      <c r="Y4850">
        <v>10</v>
      </c>
      <c r="Z4850">
        <v>10</v>
      </c>
      <c r="AA4850">
        <v>2021</v>
      </c>
      <c r="AB4850">
        <v>36116.620000000003</v>
      </c>
      <c r="AC4850" t="s">
        <v>19</v>
      </c>
      <c r="AD4850" t="s">
        <v>72</v>
      </c>
      <c r="AE4850">
        <v>2021</v>
      </c>
      <c r="AF4850">
        <v>2021</v>
      </c>
      <c r="AU4850"/>
    </row>
    <row r="4851" spans="1:47" x14ac:dyDescent="0.35">
      <c r="A4851" t="s">
        <v>175</v>
      </c>
      <c r="B4851" t="s">
        <v>39</v>
      </c>
      <c r="C4851" t="s">
        <v>149</v>
      </c>
      <c r="D4851" t="s">
        <v>150</v>
      </c>
      <c r="E4851" t="s">
        <v>121</v>
      </c>
      <c r="G4851" t="s">
        <v>1</v>
      </c>
      <c r="H4851" t="s">
        <v>206</v>
      </c>
      <c r="K4851" t="s">
        <v>185</v>
      </c>
      <c r="L4851" t="s">
        <v>122</v>
      </c>
      <c r="M4851" s="14">
        <v>44489</v>
      </c>
      <c r="N4851" s="14">
        <v>44489</v>
      </c>
      <c r="O4851">
        <v>-23000</v>
      </c>
      <c r="P4851">
        <v>-297.62</v>
      </c>
      <c r="R4851">
        <v>2221506000</v>
      </c>
      <c r="S4851">
        <v>161026000</v>
      </c>
      <c r="V4851" t="s">
        <v>175</v>
      </c>
      <c r="W4851" t="s">
        <v>216</v>
      </c>
      <c r="X4851" t="s">
        <v>119</v>
      </c>
      <c r="Y4851">
        <v>10</v>
      </c>
      <c r="Z4851">
        <v>10</v>
      </c>
      <c r="AA4851">
        <v>2021</v>
      </c>
      <c r="AB4851">
        <v>297.62</v>
      </c>
      <c r="AC4851" t="s">
        <v>19</v>
      </c>
      <c r="AD4851" t="s">
        <v>18</v>
      </c>
      <c r="AE4851">
        <v>2021</v>
      </c>
      <c r="AF4851">
        <v>2021</v>
      </c>
      <c r="AU4851"/>
    </row>
    <row r="4852" spans="1:47" x14ac:dyDescent="0.35">
      <c r="A4852" t="s">
        <v>160</v>
      </c>
      <c r="B4852" t="s">
        <v>26</v>
      </c>
      <c r="C4852" t="s">
        <v>149</v>
      </c>
      <c r="D4852" t="s">
        <v>159</v>
      </c>
      <c r="E4852" t="s">
        <v>162</v>
      </c>
      <c r="G4852" t="s">
        <v>1</v>
      </c>
      <c r="K4852" t="s">
        <v>185</v>
      </c>
      <c r="L4852" t="s">
        <v>122</v>
      </c>
      <c r="M4852" s="14">
        <v>44489</v>
      </c>
      <c r="N4852" s="14">
        <v>44489</v>
      </c>
      <c r="O4852">
        <v>19707.259999999998</v>
      </c>
      <c r="P4852">
        <v>0</v>
      </c>
      <c r="R4852">
        <v>2110672000</v>
      </c>
      <c r="S4852">
        <v>162000000</v>
      </c>
      <c r="V4852" t="s">
        <v>160</v>
      </c>
      <c r="W4852" t="s">
        <v>205</v>
      </c>
      <c r="X4852" t="s">
        <v>161</v>
      </c>
      <c r="Y4852">
        <v>10</v>
      </c>
      <c r="Z4852">
        <v>10</v>
      </c>
      <c r="AA4852">
        <v>2021</v>
      </c>
      <c r="AB4852">
        <v>0</v>
      </c>
      <c r="AC4852" t="s">
        <v>19</v>
      </c>
      <c r="AD4852" t="s">
        <v>72</v>
      </c>
      <c r="AE4852">
        <v>2021</v>
      </c>
      <c r="AF4852">
        <v>2021</v>
      </c>
      <c r="AU4852"/>
    </row>
    <row r="4853" spans="1:47" x14ac:dyDescent="0.35">
      <c r="A4853" t="s">
        <v>160</v>
      </c>
      <c r="B4853" t="s">
        <v>25</v>
      </c>
      <c r="C4853" t="s">
        <v>149</v>
      </c>
      <c r="D4853" t="s">
        <v>159</v>
      </c>
      <c r="E4853" t="s">
        <v>162</v>
      </c>
      <c r="G4853" t="s">
        <v>1</v>
      </c>
      <c r="K4853" t="s">
        <v>185</v>
      </c>
      <c r="L4853" t="s">
        <v>122</v>
      </c>
      <c r="M4853" s="14">
        <v>44489</v>
      </c>
      <c r="N4853" s="14">
        <v>44489</v>
      </c>
      <c r="O4853">
        <v>5000</v>
      </c>
      <c r="P4853">
        <v>147.15</v>
      </c>
      <c r="R4853">
        <v>2110672000</v>
      </c>
      <c r="S4853">
        <v>161600000</v>
      </c>
      <c r="V4853" t="s">
        <v>160</v>
      </c>
      <c r="W4853" t="s">
        <v>198</v>
      </c>
      <c r="X4853" t="s">
        <v>161</v>
      </c>
      <c r="Y4853">
        <v>10</v>
      </c>
      <c r="Z4853">
        <v>10</v>
      </c>
      <c r="AA4853">
        <v>2021</v>
      </c>
      <c r="AB4853">
        <v>147.15</v>
      </c>
      <c r="AC4853" t="s">
        <v>19</v>
      </c>
      <c r="AD4853" t="s">
        <v>72</v>
      </c>
      <c r="AE4853">
        <v>2021</v>
      </c>
      <c r="AF4853">
        <v>2021</v>
      </c>
      <c r="AU4853"/>
    </row>
    <row r="4854" spans="1:47" x14ac:dyDescent="0.35">
      <c r="A4854" t="s">
        <v>160</v>
      </c>
      <c r="B4854" t="s">
        <v>25</v>
      </c>
      <c r="C4854" t="s">
        <v>149</v>
      </c>
      <c r="D4854" t="s">
        <v>159</v>
      </c>
      <c r="E4854" t="s">
        <v>162</v>
      </c>
      <c r="G4854" t="s">
        <v>1</v>
      </c>
      <c r="K4854" t="s">
        <v>185</v>
      </c>
      <c r="L4854" t="s">
        <v>122</v>
      </c>
      <c r="M4854" s="14">
        <v>44489</v>
      </c>
      <c r="N4854" s="14">
        <v>44489</v>
      </c>
      <c r="O4854">
        <v>7000</v>
      </c>
      <c r="P4854">
        <v>244.76</v>
      </c>
      <c r="R4854">
        <v>2110672000</v>
      </c>
      <c r="S4854">
        <v>161300000</v>
      </c>
      <c r="V4854" t="s">
        <v>160</v>
      </c>
      <c r="W4854" t="s">
        <v>192</v>
      </c>
      <c r="X4854" t="s">
        <v>161</v>
      </c>
      <c r="Y4854">
        <v>10</v>
      </c>
      <c r="Z4854">
        <v>10</v>
      </c>
      <c r="AA4854">
        <v>2021</v>
      </c>
      <c r="AB4854">
        <v>244.76</v>
      </c>
      <c r="AC4854" t="s">
        <v>19</v>
      </c>
      <c r="AD4854" t="s">
        <v>72</v>
      </c>
      <c r="AE4854">
        <v>2021</v>
      </c>
      <c r="AF4854">
        <v>2021</v>
      </c>
      <c r="AU4854"/>
    </row>
    <row r="4855" spans="1:47" x14ac:dyDescent="0.35">
      <c r="A4855" t="s">
        <v>160</v>
      </c>
      <c r="B4855" t="s">
        <v>26</v>
      </c>
      <c r="C4855" t="s">
        <v>149</v>
      </c>
      <c r="D4855" t="s">
        <v>159</v>
      </c>
      <c r="E4855" t="s">
        <v>162</v>
      </c>
      <c r="G4855" t="s">
        <v>1</v>
      </c>
      <c r="K4855" t="s">
        <v>185</v>
      </c>
      <c r="L4855" t="s">
        <v>122</v>
      </c>
      <c r="M4855" s="14">
        <v>44489</v>
      </c>
      <c r="N4855" s="14">
        <v>44489</v>
      </c>
      <c r="O4855">
        <v>6200</v>
      </c>
      <c r="P4855">
        <v>139.91999999999999</v>
      </c>
      <c r="R4855">
        <v>2110672000</v>
      </c>
      <c r="S4855">
        <v>161021000</v>
      </c>
      <c r="V4855" t="s">
        <v>160</v>
      </c>
      <c r="W4855" t="s">
        <v>215</v>
      </c>
      <c r="X4855" t="s">
        <v>161</v>
      </c>
      <c r="Y4855">
        <v>10</v>
      </c>
      <c r="Z4855">
        <v>10</v>
      </c>
      <c r="AA4855">
        <v>2021</v>
      </c>
      <c r="AB4855">
        <v>139.91999999999999</v>
      </c>
      <c r="AC4855" t="s">
        <v>19</v>
      </c>
      <c r="AD4855" t="s">
        <v>72</v>
      </c>
      <c r="AE4855">
        <v>2021</v>
      </c>
      <c r="AF4855">
        <v>2021</v>
      </c>
      <c r="AU4855"/>
    </row>
    <row r="4856" spans="1:47" x14ac:dyDescent="0.35">
      <c r="A4856" t="s">
        <v>138</v>
      </c>
      <c r="B4856" t="s">
        <v>46</v>
      </c>
      <c r="C4856" t="s">
        <v>149</v>
      </c>
      <c r="D4856" t="s">
        <v>150</v>
      </c>
      <c r="E4856" t="s">
        <v>121</v>
      </c>
      <c r="G4856" t="s">
        <v>1</v>
      </c>
      <c r="H4856" t="s">
        <v>206</v>
      </c>
      <c r="K4856" t="s">
        <v>185</v>
      </c>
      <c r="L4856" t="s">
        <v>122</v>
      </c>
      <c r="M4856" s="14">
        <v>44489</v>
      </c>
      <c r="N4856" s="14">
        <v>44489</v>
      </c>
      <c r="O4856">
        <v>-400000</v>
      </c>
      <c r="P4856">
        <v>-9193.06</v>
      </c>
      <c r="R4856">
        <v>2220200000</v>
      </c>
      <c r="S4856">
        <v>161001000</v>
      </c>
      <c r="V4856" t="s">
        <v>138</v>
      </c>
      <c r="W4856" t="s">
        <v>195</v>
      </c>
      <c r="X4856" t="s">
        <v>139</v>
      </c>
      <c r="Y4856">
        <v>10</v>
      </c>
      <c r="Z4856">
        <v>10</v>
      </c>
      <c r="AA4856">
        <v>2021</v>
      </c>
      <c r="AB4856">
        <v>9193.06</v>
      </c>
      <c r="AC4856" t="s">
        <v>19</v>
      </c>
      <c r="AD4856" t="s">
        <v>18</v>
      </c>
      <c r="AE4856">
        <v>2021</v>
      </c>
      <c r="AF4856">
        <v>2021</v>
      </c>
      <c r="AU4856"/>
    </row>
    <row r="4857" spans="1:47" x14ac:dyDescent="0.35">
      <c r="A4857" t="s">
        <v>138</v>
      </c>
      <c r="B4857" t="s">
        <v>41</v>
      </c>
      <c r="C4857" t="s">
        <v>149</v>
      </c>
      <c r="D4857" t="s">
        <v>150</v>
      </c>
      <c r="E4857" t="s">
        <v>121</v>
      </c>
      <c r="G4857" t="s">
        <v>1</v>
      </c>
      <c r="H4857" t="s">
        <v>206</v>
      </c>
      <c r="K4857" t="s">
        <v>185</v>
      </c>
      <c r="L4857" t="s">
        <v>122</v>
      </c>
      <c r="M4857" s="14">
        <v>44489</v>
      </c>
      <c r="N4857" s="14">
        <v>44489</v>
      </c>
      <c r="O4857">
        <v>-5500000</v>
      </c>
      <c r="P4857">
        <v>-124740.74</v>
      </c>
      <c r="R4857">
        <v>2220200000</v>
      </c>
      <c r="S4857">
        <v>161001000</v>
      </c>
      <c r="V4857" t="s">
        <v>138</v>
      </c>
      <c r="W4857" t="s">
        <v>195</v>
      </c>
      <c r="X4857" t="s">
        <v>139</v>
      </c>
      <c r="Y4857">
        <v>10</v>
      </c>
      <c r="Z4857">
        <v>10</v>
      </c>
      <c r="AA4857">
        <v>2021</v>
      </c>
      <c r="AB4857">
        <v>124740.74</v>
      </c>
      <c r="AC4857" t="s">
        <v>19</v>
      </c>
      <c r="AD4857" t="s">
        <v>18</v>
      </c>
      <c r="AE4857">
        <v>2021</v>
      </c>
      <c r="AF4857">
        <v>2021</v>
      </c>
      <c r="AU4857"/>
    </row>
    <row r="4858" spans="1:47" x14ac:dyDescent="0.35">
      <c r="A4858" t="s">
        <v>160</v>
      </c>
      <c r="B4858" t="s">
        <v>35</v>
      </c>
      <c r="C4858" t="s">
        <v>149</v>
      </c>
      <c r="D4858" t="s">
        <v>159</v>
      </c>
      <c r="E4858" t="s">
        <v>162</v>
      </c>
      <c r="G4858" t="s">
        <v>1</v>
      </c>
      <c r="K4858" t="s">
        <v>185</v>
      </c>
      <c r="L4858" t="s">
        <v>122</v>
      </c>
      <c r="M4858" s="14">
        <v>44489</v>
      </c>
      <c r="N4858" s="14">
        <v>44489</v>
      </c>
      <c r="O4858">
        <v>8500</v>
      </c>
      <c r="P4858">
        <v>244.03</v>
      </c>
      <c r="R4858">
        <v>2110672000</v>
      </c>
      <c r="S4858">
        <v>161021000</v>
      </c>
      <c r="V4858" t="s">
        <v>160</v>
      </c>
      <c r="W4858" t="s">
        <v>215</v>
      </c>
      <c r="X4858" t="s">
        <v>161</v>
      </c>
      <c r="Y4858">
        <v>10</v>
      </c>
      <c r="Z4858">
        <v>10</v>
      </c>
      <c r="AA4858">
        <v>2021</v>
      </c>
      <c r="AB4858">
        <v>244.03</v>
      </c>
      <c r="AC4858" t="s">
        <v>19</v>
      </c>
      <c r="AD4858" t="s">
        <v>72</v>
      </c>
      <c r="AE4858">
        <v>2021</v>
      </c>
      <c r="AF4858">
        <v>2021</v>
      </c>
      <c r="AU4858"/>
    </row>
    <row r="4859" spans="1:47" x14ac:dyDescent="0.35">
      <c r="A4859" t="s">
        <v>193</v>
      </c>
      <c r="B4859" t="s">
        <v>29</v>
      </c>
      <c r="C4859" t="s">
        <v>149</v>
      </c>
      <c r="D4859" t="s">
        <v>159</v>
      </c>
      <c r="E4859" t="s">
        <v>162</v>
      </c>
      <c r="G4859" t="s">
        <v>1</v>
      </c>
      <c r="K4859" t="s">
        <v>185</v>
      </c>
      <c r="L4859" t="s">
        <v>122</v>
      </c>
      <c r="M4859" s="14">
        <v>44489</v>
      </c>
      <c r="N4859" s="14">
        <v>44489</v>
      </c>
      <c r="O4859">
        <v>0</v>
      </c>
      <c r="P4859">
        <v>476.19</v>
      </c>
      <c r="R4859">
        <v>2110700000</v>
      </c>
      <c r="S4859">
        <v>161020000</v>
      </c>
      <c r="V4859" t="s">
        <v>193</v>
      </c>
      <c r="W4859" t="s">
        <v>194</v>
      </c>
      <c r="X4859" t="s">
        <v>161</v>
      </c>
      <c r="Y4859">
        <v>10</v>
      </c>
      <c r="Z4859">
        <v>10</v>
      </c>
      <c r="AA4859">
        <v>2021</v>
      </c>
      <c r="AB4859">
        <v>476.19</v>
      </c>
      <c r="AC4859" t="s">
        <v>19</v>
      </c>
      <c r="AD4859" t="s">
        <v>72</v>
      </c>
      <c r="AE4859">
        <v>2021</v>
      </c>
      <c r="AF4859">
        <v>2021</v>
      </c>
      <c r="AU4859"/>
    </row>
    <row r="4860" spans="1:47" x14ac:dyDescent="0.35">
      <c r="A4860" t="s">
        <v>160</v>
      </c>
      <c r="B4860" t="s">
        <v>26</v>
      </c>
      <c r="C4860" t="s">
        <v>149</v>
      </c>
      <c r="D4860" t="s">
        <v>159</v>
      </c>
      <c r="E4860" t="s">
        <v>162</v>
      </c>
      <c r="G4860" t="s">
        <v>1</v>
      </c>
      <c r="K4860" t="s">
        <v>185</v>
      </c>
      <c r="L4860" t="s">
        <v>122</v>
      </c>
      <c r="M4860" s="14">
        <v>44489</v>
      </c>
      <c r="N4860" s="14">
        <v>44489</v>
      </c>
      <c r="O4860">
        <v>39966.11</v>
      </c>
      <c r="P4860">
        <v>36.32</v>
      </c>
      <c r="R4860">
        <v>2110672000</v>
      </c>
      <c r="S4860">
        <v>162600000</v>
      </c>
      <c r="V4860" t="s">
        <v>160</v>
      </c>
      <c r="W4860" t="s">
        <v>196</v>
      </c>
      <c r="X4860" t="s">
        <v>161</v>
      </c>
      <c r="Y4860">
        <v>10</v>
      </c>
      <c r="Z4860">
        <v>10</v>
      </c>
      <c r="AA4860">
        <v>2021</v>
      </c>
      <c r="AB4860">
        <v>36.32</v>
      </c>
      <c r="AC4860" t="s">
        <v>19</v>
      </c>
      <c r="AD4860" t="s">
        <v>72</v>
      </c>
      <c r="AE4860">
        <v>2021</v>
      </c>
      <c r="AF4860">
        <v>2021</v>
      </c>
      <c r="AU4860"/>
    </row>
    <row r="4861" spans="1:47" x14ac:dyDescent="0.35">
      <c r="A4861" t="s">
        <v>155</v>
      </c>
      <c r="C4861" t="s">
        <v>149</v>
      </c>
      <c r="D4861" t="s">
        <v>150</v>
      </c>
      <c r="E4861" t="s">
        <v>121</v>
      </c>
      <c r="J4861" t="s">
        <v>6</v>
      </c>
      <c r="K4861" t="s">
        <v>185</v>
      </c>
      <c r="L4861" t="s">
        <v>122</v>
      </c>
      <c r="M4861" s="14">
        <v>44481</v>
      </c>
      <c r="N4861" s="14">
        <v>44489</v>
      </c>
      <c r="P4861">
        <v>353.26</v>
      </c>
      <c r="X4861" t="s">
        <v>156</v>
      </c>
      <c r="Y4861">
        <v>10</v>
      </c>
      <c r="Z4861">
        <v>10</v>
      </c>
      <c r="AA4861">
        <v>2021</v>
      </c>
      <c r="AB4861">
        <v>0</v>
      </c>
      <c r="AC4861" t="s">
        <v>8</v>
      </c>
      <c r="AD4861" t="s">
        <v>8</v>
      </c>
      <c r="AE4861">
        <v>2021</v>
      </c>
      <c r="AF4861">
        <v>2021</v>
      </c>
      <c r="AU4861"/>
    </row>
    <row r="4862" spans="1:47" x14ac:dyDescent="0.35">
      <c r="A4862" t="s">
        <v>165</v>
      </c>
      <c r="C4862" t="s">
        <v>149</v>
      </c>
      <c r="D4862" t="s">
        <v>150</v>
      </c>
      <c r="E4862" t="s">
        <v>162</v>
      </c>
      <c r="K4862" t="s">
        <v>185</v>
      </c>
      <c r="L4862" t="s">
        <v>122</v>
      </c>
      <c r="M4862" s="14">
        <v>44489</v>
      </c>
      <c r="N4862" s="14">
        <v>44489</v>
      </c>
      <c r="P4862">
        <v>30209.63</v>
      </c>
      <c r="X4862" t="s">
        <v>124</v>
      </c>
      <c r="Y4862">
        <v>10</v>
      </c>
      <c r="Z4862">
        <v>10</v>
      </c>
      <c r="AA4862">
        <v>2021</v>
      </c>
      <c r="AB4862">
        <v>0</v>
      </c>
      <c r="AC4862" t="s">
        <v>8</v>
      </c>
      <c r="AD4862" t="s">
        <v>8</v>
      </c>
      <c r="AE4862">
        <v>2021</v>
      </c>
      <c r="AF4862">
        <v>2021</v>
      </c>
      <c r="AU4862"/>
    </row>
    <row r="4863" spans="1:47" x14ac:dyDescent="0.35">
      <c r="A4863" t="s">
        <v>165</v>
      </c>
      <c r="C4863" t="s">
        <v>149</v>
      </c>
      <c r="D4863" t="s">
        <v>150</v>
      </c>
      <c r="E4863" t="s">
        <v>121</v>
      </c>
      <c r="J4863" t="s">
        <v>6</v>
      </c>
      <c r="K4863" t="s">
        <v>185</v>
      </c>
      <c r="L4863" t="s">
        <v>122</v>
      </c>
      <c r="M4863" s="14">
        <v>44481</v>
      </c>
      <c r="N4863" s="14">
        <v>44489</v>
      </c>
      <c r="P4863">
        <v>17313.29</v>
      </c>
      <c r="X4863" t="s">
        <v>124</v>
      </c>
      <c r="Y4863">
        <v>10</v>
      </c>
      <c r="Z4863">
        <v>10</v>
      </c>
      <c r="AA4863">
        <v>2021</v>
      </c>
      <c r="AB4863">
        <v>0</v>
      </c>
      <c r="AC4863" t="s">
        <v>8</v>
      </c>
      <c r="AD4863" t="s">
        <v>8</v>
      </c>
      <c r="AE4863">
        <v>2021</v>
      </c>
      <c r="AF4863">
        <v>2021</v>
      </c>
      <c r="AU4863"/>
    </row>
    <row r="4864" spans="1:47" x14ac:dyDescent="0.35">
      <c r="A4864" t="s">
        <v>123</v>
      </c>
      <c r="C4864" t="s">
        <v>149</v>
      </c>
      <c r="D4864" t="s">
        <v>150</v>
      </c>
      <c r="E4864" t="s">
        <v>121</v>
      </c>
      <c r="J4864" t="s">
        <v>68</v>
      </c>
      <c r="K4864" t="s">
        <v>185</v>
      </c>
      <c r="L4864" t="s">
        <v>122</v>
      </c>
      <c r="M4864" s="14">
        <v>44479</v>
      </c>
      <c r="N4864" s="14">
        <v>44489</v>
      </c>
      <c r="P4864">
        <v>12543.09</v>
      </c>
      <c r="X4864" t="s">
        <v>124</v>
      </c>
      <c r="Y4864">
        <v>10</v>
      </c>
      <c r="Z4864">
        <v>10</v>
      </c>
      <c r="AA4864">
        <v>2021</v>
      </c>
      <c r="AB4864">
        <v>0</v>
      </c>
      <c r="AC4864" t="s">
        <v>8</v>
      </c>
      <c r="AD4864" t="s">
        <v>8</v>
      </c>
      <c r="AE4864">
        <v>2021</v>
      </c>
      <c r="AF4864">
        <v>2021</v>
      </c>
      <c r="AU4864"/>
    </row>
    <row r="4865" spans="1:47" x14ac:dyDescent="0.35">
      <c r="A4865" t="s">
        <v>160</v>
      </c>
      <c r="B4865" t="s">
        <v>35</v>
      </c>
      <c r="C4865" t="s">
        <v>149</v>
      </c>
      <c r="D4865" t="s">
        <v>159</v>
      </c>
      <c r="E4865" t="s">
        <v>162</v>
      </c>
      <c r="G4865" t="s">
        <v>1</v>
      </c>
      <c r="K4865" t="s">
        <v>185</v>
      </c>
      <c r="L4865" t="s">
        <v>122</v>
      </c>
      <c r="M4865" s="14">
        <v>44489</v>
      </c>
      <c r="N4865" s="14">
        <v>44489</v>
      </c>
      <c r="O4865">
        <v>12268.2</v>
      </c>
      <c r="P4865">
        <v>292.10000000000002</v>
      </c>
      <c r="R4865">
        <v>2110672000</v>
      </c>
      <c r="S4865">
        <v>161020000</v>
      </c>
      <c r="V4865" t="s">
        <v>160</v>
      </c>
      <c r="W4865" t="s">
        <v>194</v>
      </c>
      <c r="X4865" t="s">
        <v>161</v>
      </c>
      <c r="Y4865">
        <v>10</v>
      </c>
      <c r="Z4865">
        <v>10</v>
      </c>
      <c r="AA4865">
        <v>2021</v>
      </c>
      <c r="AB4865">
        <v>292.10000000000002</v>
      </c>
      <c r="AC4865" t="s">
        <v>19</v>
      </c>
      <c r="AD4865" t="s">
        <v>72</v>
      </c>
      <c r="AE4865">
        <v>2021</v>
      </c>
      <c r="AF4865">
        <v>2021</v>
      </c>
      <c r="AU4865"/>
    </row>
    <row r="4866" spans="1:47" x14ac:dyDescent="0.35">
      <c r="A4866" t="s">
        <v>160</v>
      </c>
      <c r="B4866" t="s">
        <v>25</v>
      </c>
      <c r="C4866" t="s">
        <v>149</v>
      </c>
      <c r="D4866" t="s">
        <v>159</v>
      </c>
      <c r="E4866" t="s">
        <v>162</v>
      </c>
      <c r="G4866" t="s">
        <v>1</v>
      </c>
      <c r="K4866" t="s">
        <v>185</v>
      </c>
      <c r="L4866" t="s">
        <v>122</v>
      </c>
      <c r="M4866" s="14">
        <v>44490</v>
      </c>
      <c r="N4866" s="14">
        <v>44490</v>
      </c>
      <c r="O4866">
        <v>5000</v>
      </c>
      <c r="P4866">
        <v>89.57</v>
      </c>
      <c r="R4866">
        <v>2110672000</v>
      </c>
      <c r="S4866">
        <v>161600000</v>
      </c>
      <c r="V4866" t="s">
        <v>160</v>
      </c>
      <c r="W4866" t="s">
        <v>198</v>
      </c>
      <c r="X4866" t="s">
        <v>161</v>
      </c>
      <c r="Y4866">
        <v>10</v>
      </c>
      <c r="Z4866">
        <v>10</v>
      </c>
      <c r="AA4866">
        <v>2021</v>
      </c>
      <c r="AB4866">
        <v>89.57</v>
      </c>
      <c r="AC4866" t="s">
        <v>19</v>
      </c>
      <c r="AD4866" t="s">
        <v>72</v>
      </c>
      <c r="AE4866">
        <v>2021</v>
      </c>
      <c r="AF4866">
        <v>2021</v>
      </c>
      <c r="AU4866"/>
    </row>
    <row r="4867" spans="1:47" x14ac:dyDescent="0.35">
      <c r="A4867" t="s">
        <v>160</v>
      </c>
      <c r="B4867" t="s">
        <v>25</v>
      </c>
      <c r="C4867" t="s">
        <v>149</v>
      </c>
      <c r="D4867" t="s">
        <v>159</v>
      </c>
      <c r="E4867" t="s">
        <v>162</v>
      </c>
      <c r="G4867" t="s">
        <v>1</v>
      </c>
      <c r="K4867" t="s">
        <v>185</v>
      </c>
      <c r="L4867" t="s">
        <v>122</v>
      </c>
      <c r="M4867" s="14">
        <v>44490</v>
      </c>
      <c r="N4867" s="14">
        <v>44490</v>
      </c>
      <c r="O4867">
        <v>6500</v>
      </c>
      <c r="P4867">
        <v>117.65</v>
      </c>
      <c r="R4867">
        <v>2110672000</v>
      </c>
      <c r="S4867">
        <v>161300000</v>
      </c>
      <c r="V4867" t="s">
        <v>160</v>
      </c>
      <c r="W4867" t="s">
        <v>192</v>
      </c>
      <c r="X4867" t="s">
        <v>161</v>
      </c>
      <c r="Y4867">
        <v>10</v>
      </c>
      <c r="Z4867">
        <v>10</v>
      </c>
      <c r="AA4867">
        <v>2021</v>
      </c>
      <c r="AB4867">
        <v>117.65</v>
      </c>
      <c r="AC4867" t="s">
        <v>19</v>
      </c>
      <c r="AD4867" t="s">
        <v>72</v>
      </c>
      <c r="AE4867">
        <v>2021</v>
      </c>
      <c r="AF4867">
        <v>2021</v>
      </c>
      <c r="AU4867"/>
    </row>
    <row r="4868" spans="1:47" x14ac:dyDescent="0.35">
      <c r="A4868" t="s">
        <v>160</v>
      </c>
      <c r="B4868" t="s">
        <v>26</v>
      </c>
      <c r="C4868" t="s">
        <v>149</v>
      </c>
      <c r="D4868" t="s">
        <v>159</v>
      </c>
      <c r="E4868" t="s">
        <v>162</v>
      </c>
      <c r="G4868" t="s">
        <v>1</v>
      </c>
      <c r="K4868" t="s">
        <v>185</v>
      </c>
      <c r="L4868" t="s">
        <v>122</v>
      </c>
      <c r="M4868" s="14">
        <v>44490</v>
      </c>
      <c r="N4868" s="14">
        <v>44490</v>
      </c>
      <c r="O4868">
        <v>6200</v>
      </c>
      <c r="P4868">
        <v>0</v>
      </c>
      <c r="R4868">
        <v>2110672000</v>
      </c>
      <c r="S4868">
        <v>161021000</v>
      </c>
      <c r="V4868" t="s">
        <v>160</v>
      </c>
      <c r="W4868" t="s">
        <v>215</v>
      </c>
      <c r="X4868" t="s">
        <v>161</v>
      </c>
      <c r="Y4868">
        <v>10</v>
      </c>
      <c r="Z4868">
        <v>10</v>
      </c>
      <c r="AA4868">
        <v>2021</v>
      </c>
      <c r="AB4868">
        <v>0</v>
      </c>
      <c r="AC4868" t="s">
        <v>19</v>
      </c>
      <c r="AD4868" t="s">
        <v>72</v>
      </c>
      <c r="AE4868">
        <v>2021</v>
      </c>
      <c r="AF4868">
        <v>2021</v>
      </c>
      <c r="AU4868"/>
    </row>
    <row r="4869" spans="1:47" x14ac:dyDescent="0.35">
      <c r="A4869" t="s">
        <v>193</v>
      </c>
      <c r="B4869" t="s">
        <v>29</v>
      </c>
      <c r="C4869" t="s">
        <v>149</v>
      </c>
      <c r="D4869" t="s">
        <v>159</v>
      </c>
      <c r="E4869" t="s">
        <v>162</v>
      </c>
      <c r="G4869" t="s">
        <v>1</v>
      </c>
      <c r="K4869" t="s">
        <v>185</v>
      </c>
      <c r="L4869" t="s">
        <v>122</v>
      </c>
      <c r="M4869" s="14">
        <v>44490</v>
      </c>
      <c r="N4869" s="14">
        <v>44490</v>
      </c>
      <c r="O4869">
        <v>0</v>
      </c>
      <c r="P4869">
        <v>119.05</v>
      </c>
      <c r="R4869">
        <v>2110700000</v>
      </c>
      <c r="S4869">
        <v>161900000</v>
      </c>
      <c r="V4869" t="s">
        <v>193</v>
      </c>
      <c r="W4869" t="s">
        <v>199</v>
      </c>
      <c r="X4869" t="s">
        <v>161</v>
      </c>
      <c r="Y4869">
        <v>10</v>
      </c>
      <c r="Z4869">
        <v>10</v>
      </c>
      <c r="AA4869">
        <v>2021</v>
      </c>
      <c r="AB4869">
        <v>119.05</v>
      </c>
      <c r="AC4869" t="s">
        <v>19</v>
      </c>
      <c r="AD4869" t="s">
        <v>72</v>
      </c>
      <c r="AE4869">
        <v>2021</v>
      </c>
      <c r="AF4869">
        <v>2021</v>
      </c>
      <c r="AU4869"/>
    </row>
    <row r="4870" spans="1:47" x14ac:dyDescent="0.35">
      <c r="A4870" t="s">
        <v>160</v>
      </c>
      <c r="B4870" t="s">
        <v>26</v>
      </c>
      <c r="C4870" t="s">
        <v>149</v>
      </c>
      <c r="D4870" t="s">
        <v>159</v>
      </c>
      <c r="E4870" t="s">
        <v>162</v>
      </c>
      <c r="G4870" t="s">
        <v>1</v>
      </c>
      <c r="K4870" t="s">
        <v>185</v>
      </c>
      <c r="L4870" t="s">
        <v>122</v>
      </c>
      <c r="M4870" s="14">
        <v>44490</v>
      </c>
      <c r="N4870" s="14">
        <v>44490</v>
      </c>
      <c r="O4870">
        <v>0</v>
      </c>
      <c r="P4870">
        <v>792.65</v>
      </c>
      <c r="R4870">
        <v>2110672000</v>
      </c>
      <c r="S4870">
        <v>161016000</v>
      </c>
      <c r="V4870" t="s">
        <v>160</v>
      </c>
      <c r="W4870" t="s">
        <v>201</v>
      </c>
      <c r="X4870" t="s">
        <v>161</v>
      </c>
      <c r="Y4870">
        <v>10</v>
      </c>
      <c r="Z4870">
        <v>10</v>
      </c>
      <c r="AA4870">
        <v>2021</v>
      </c>
      <c r="AB4870">
        <v>792.65</v>
      </c>
      <c r="AC4870" t="s">
        <v>19</v>
      </c>
      <c r="AD4870" t="s">
        <v>72</v>
      </c>
      <c r="AE4870">
        <v>2021</v>
      </c>
      <c r="AF4870">
        <v>2021</v>
      </c>
      <c r="AU4870"/>
    </row>
    <row r="4871" spans="1:47" x14ac:dyDescent="0.35">
      <c r="A4871" t="s">
        <v>188</v>
      </c>
      <c r="B4871" t="s">
        <v>31</v>
      </c>
      <c r="C4871" t="s">
        <v>149</v>
      </c>
      <c r="D4871" t="s">
        <v>159</v>
      </c>
      <c r="E4871" t="s">
        <v>162</v>
      </c>
      <c r="G4871" t="s">
        <v>1</v>
      </c>
      <c r="K4871" t="s">
        <v>185</v>
      </c>
      <c r="L4871" t="s">
        <v>122</v>
      </c>
      <c r="M4871" s="14">
        <v>44490</v>
      </c>
      <c r="N4871" s="14">
        <v>44490</v>
      </c>
      <c r="O4871">
        <v>0</v>
      </c>
      <c r="P4871">
        <v>523.80999999999995</v>
      </c>
      <c r="R4871">
        <v>2111070000</v>
      </c>
      <c r="S4871">
        <v>161002000</v>
      </c>
      <c r="V4871" t="s">
        <v>188</v>
      </c>
      <c r="W4871" t="s">
        <v>202</v>
      </c>
      <c r="X4871" t="s">
        <v>190</v>
      </c>
      <c r="Y4871">
        <v>10</v>
      </c>
      <c r="Z4871">
        <v>10</v>
      </c>
      <c r="AA4871">
        <v>2021</v>
      </c>
      <c r="AB4871">
        <v>523.80999999999995</v>
      </c>
      <c r="AC4871" t="s">
        <v>19</v>
      </c>
      <c r="AD4871" t="s">
        <v>72</v>
      </c>
      <c r="AE4871">
        <v>2021</v>
      </c>
      <c r="AF4871">
        <v>2021</v>
      </c>
      <c r="AU4871"/>
    </row>
    <row r="4872" spans="1:47" x14ac:dyDescent="0.35">
      <c r="A4872" t="s">
        <v>138</v>
      </c>
      <c r="C4872" t="s">
        <v>149</v>
      </c>
      <c r="D4872" t="s">
        <v>159</v>
      </c>
      <c r="E4872" t="s">
        <v>121</v>
      </c>
      <c r="G4872" t="s">
        <v>1</v>
      </c>
      <c r="K4872" t="s">
        <v>185</v>
      </c>
      <c r="L4872" t="s">
        <v>122</v>
      </c>
      <c r="M4872" s="14">
        <v>44490</v>
      </c>
      <c r="N4872" s="14">
        <v>44490</v>
      </c>
      <c r="O4872">
        <v>1452515.5</v>
      </c>
      <c r="P4872">
        <v>14402.91</v>
      </c>
      <c r="R4872">
        <v>2220200000</v>
      </c>
      <c r="S4872">
        <v>161008000</v>
      </c>
      <c r="V4872" t="s">
        <v>138</v>
      </c>
      <c r="W4872" t="s">
        <v>224</v>
      </c>
      <c r="X4872" t="s">
        <v>139</v>
      </c>
      <c r="Y4872">
        <v>10</v>
      </c>
      <c r="Z4872">
        <v>10</v>
      </c>
      <c r="AA4872">
        <v>2021</v>
      </c>
      <c r="AB4872">
        <v>14402.91</v>
      </c>
      <c r="AC4872" t="s">
        <v>19</v>
      </c>
      <c r="AD4872" t="s">
        <v>72</v>
      </c>
      <c r="AE4872">
        <v>2021</v>
      </c>
      <c r="AF4872">
        <v>2021</v>
      </c>
      <c r="AU4872"/>
    </row>
    <row r="4873" spans="1:47" x14ac:dyDescent="0.35">
      <c r="A4873" t="s">
        <v>160</v>
      </c>
      <c r="B4873" t="s">
        <v>35</v>
      </c>
      <c r="C4873" t="s">
        <v>149</v>
      </c>
      <c r="D4873" t="s">
        <v>159</v>
      </c>
      <c r="E4873" t="s">
        <v>162</v>
      </c>
      <c r="G4873" t="s">
        <v>1</v>
      </c>
      <c r="K4873" t="s">
        <v>185</v>
      </c>
      <c r="L4873" t="s">
        <v>122</v>
      </c>
      <c r="M4873" s="14">
        <v>44490</v>
      </c>
      <c r="N4873" s="14">
        <v>44490</v>
      </c>
      <c r="O4873">
        <v>8500</v>
      </c>
      <c r="P4873">
        <v>0</v>
      </c>
      <c r="R4873">
        <v>2110672000</v>
      </c>
      <c r="S4873">
        <v>161021000</v>
      </c>
      <c r="V4873" t="s">
        <v>160</v>
      </c>
      <c r="W4873" t="s">
        <v>215</v>
      </c>
      <c r="X4873" t="s">
        <v>161</v>
      </c>
      <c r="Y4873">
        <v>10</v>
      </c>
      <c r="Z4873">
        <v>10</v>
      </c>
      <c r="AA4873">
        <v>2021</v>
      </c>
      <c r="AB4873">
        <v>0</v>
      </c>
      <c r="AC4873" t="s">
        <v>19</v>
      </c>
      <c r="AD4873" t="s">
        <v>72</v>
      </c>
      <c r="AE4873">
        <v>2021</v>
      </c>
      <c r="AF4873">
        <v>2021</v>
      </c>
      <c r="AU4873"/>
    </row>
    <row r="4874" spans="1:47" x14ac:dyDescent="0.35">
      <c r="A4874" t="s">
        <v>160</v>
      </c>
      <c r="B4874" t="s">
        <v>28</v>
      </c>
      <c r="C4874" t="s">
        <v>149</v>
      </c>
      <c r="D4874" t="s">
        <v>159</v>
      </c>
      <c r="E4874" t="s">
        <v>162</v>
      </c>
      <c r="G4874" t="s">
        <v>1</v>
      </c>
      <c r="K4874" t="s">
        <v>185</v>
      </c>
      <c r="L4874" t="s">
        <v>122</v>
      </c>
      <c r="M4874" s="14">
        <v>44490</v>
      </c>
      <c r="N4874" s="14">
        <v>44490</v>
      </c>
      <c r="O4874">
        <v>1442.29</v>
      </c>
      <c r="P4874">
        <v>34.340000000000003</v>
      </c>
      <c r="R4874">
        <v>2110672000</v>
      </c>
      <c r="S4874">
        <v>161800000</v>
      </c>
      <c r="V4874" t="s">
        <v>160</v>
      </c>
      <c r="W4874" t="s">
        <v>197</v>
      </c>
      <c r="X4874" t="s">
        <v>161</v>
      </c>
      <c r="Y4874">
        <v>10</v>
      </c>
      <c r="Z4874">
        <v>10</v>
      </c>
      <c r="AA4874">
        <v>2021</v>
      </c>
      <c r="AB4874">
        <v>34.340000000000003</v>
      </c>
      <c r="AC4874" t="s">
        <v>19</v>
      </c>
      <c r="AD4874" t="s">
        <v>72</v>
      </c>
      <c r="AE4874">
        <v>2021</v>
      </c>
      <c r="AF4874">
        <v>2021</v>
      </c>
      <c r="AU4874"/>
    </row>
    <row r="4875" spans="1:47" x14ac:dyDescent="0.35">
      <c r="A4875" t="s">
        <v>160</v>
      </c>
      <c r="B4875" t="s">
        <v>28</v>
      </c>
      <c r="C4875" t="s">
        <v>149</v>
      </c>
      <c r="D4875" t="s">
        <v>159</v>
      </c>
      <c r="E4875" t="s">
        <v>162</v>
      </c>
      <c r="G4875" t="s">
        <v>1</v>
      </c>
      <c r="K4875" t="s">
        <v>185</v>
      </c>
      <c r="L4875" t="s">
        <v>122</v>
      </c>
      <c r="M4875" s="14">
        <v>44490</v>
      </c>
      <c r="N4875" s="14">
        <v>44490</v>
      </c>
      <c r="O4875">
        <v>1388.48</v>
      </c>
      <c r="P4875">
        <v>33.06</v>
      </c>
      <c r="R4875">
        <v>2110672000</v>
      </c>
      <c r="S4875">
        <v>161800000</v>
      </c>
      <c r="V4875" t="s">
        <v>160</v>
      </c>
      <c r="W4875" t="s">
        <v>197</v>
      </c>
      <c r="X4875" t="s">
        <v>161</v>
      </c>
      <c r="Y4875">
        <v>10</v>
      </c>
      <c r="Z4875">
        <v>10</v>
      </c>
      <c r="AA4875">
        <v>2021</v>
      </c>
      <c r="AB4875">
        <v>33.06</v>
      </c>
      <c r="AC4875" t="s">
        <v>19</v>
      </c>
      <c r="AD4875" t="s">
        <v>72</v>
      </c>
      <c r="AE4875">
        <v>2021</v>
      </c>
      <c r="AF4875">
        <v>2021</v>
      </c>
      <c r="AU4875"/>
    </row>
    <row r="4876" spans="1:47" x14ac:dyDescent="0.35">
      <c r="A4876" t="s">
        <v>130</v>
      </c>
      <c r="B4876" t="s">
        <v>36</v>
      </c>
      <c r="C4876" t="s">
        <v>149</v>
      </c>
      <c r="D4876" t="s">
        <v>150</v>
      </c>
      <c r="E4876" t="s">
        <v>121</v>
      </c>
      <c r="G4876" t="s">
        <v>1</v>
      </c>
      <c r="H4876" t="s">
        <v>206</v>
      </c>
      <c r="K4876" t="s">
        <v>185</v>
      </c>
      <c r="L4876" t="s">
        <v>122</v>
      </c>
      <c r="M4876" s="14">
        <v>44491</v>
      </c>
      <c r="N4876" s="14">
        <v>44491</v>
      </c>
      <c r="O4876">
        <v>-600000</v>
      </c>
      <c r="P4876">
        <v>-14285.7</v>
      </c>
      <c r="R4876">
        <v>2221517110</v>
      </c>
      <c r="S4876">
        <v>162800000</v>
      </c>
      <c r="V4876" t="s">
        <v>130</v>
      </c>
      <c r="W4876" t="s">
        <v>204</v>
      </c>
      <c r="X4876" t="s">
        <v>119</v>
      </c>
      <c r="Y4876">
        <v>10</v>
      </c>
      <c r="Z4876">
        <v>10</v>
      </c>
      <c r="AA4876">
        <v>2021</v>
      </c>
      <c r="AB4876">
        <v>14285.7</v>
      </c>
      <c r="AC4876" t="s">
        <v>19</v>
      </c>
      <c r="AD4876" t="s">
        <v>18</v>
      </c>
      <c r="AE4876">
        <v>2021</v>
      </c>
      <c r="AF4876">
        <v>2021</v>
      </c>
      <c r="AU4876"/>
    </row>
    <row r="4877" spans="1:47" x14ac:dyDescent="0.35">
      <c r="A4877" t="s">
        <v>160</v>
      </c>
      <c r="B4877" t="s">
        <v>25</v>
      </c>
      <c r="C4877" t="s">
        <v>149</v>
      </c>
      <c r="D4877" t="s">
        <v>159</v>
      </c>
      <c r="E4877" t="s">
        <v>162</v>
      </c>
      <c r="G4877" t="s">
        <v>1</v>
      </c>
      <c r="K4877" t="s">
        <v>185</v>
      </c>
      <c r="L4877" t="s">
        <v>122</v>
      </c>
      <c r="M4877" s="14">
        <v>44491</v>
      </c>
      <c r="N4877" s="14">
        <v>44491</v>
      </c>
      <c r="O4877">
        <v>5000</v>
      </c>
      <c r="P4877">
        <v>32.47</v>
      </c>
      <c r="R4877">
        <v>2110672000</v>
      </c>
      <c r="S4877">
        <v>161600000</v>
      </c>
      <c r="V4877" t="s">
        <v>160</v>
      </c>
      <c r="W4877" t="s">
        <v>198</v>
      </c>
      <c r="X4877" t="s">
        <v>161</v>
      </c>
      <c r="Y4877">
        <v>10</v>
      </c>
      <c r="Z4877">
        <v>10</v>
      </c>
      <c r="AA4877">
        <v>2021</v>
      </c>
      <c r="AB4877">
        <v>32.47</v>
      </c>
      <c r="AC4877" t="s">
        <v>19</v>
      </c>
      <c r="AD4877" t="s">
        <v>72</v>
      </c>
      <c r="AE4877">
        <v>2021</v>
      </c>
      <c r="AF4877">
        <v>2021</v>
      </c>
      <c r="AU4877"/>
    </row>
    <row r="4878" spans="1:47" x14ac:dyDescent="0.35">
      <c r="A4878" t="s">
        <v>160</v>
      </c>
      <c r="B4878" t="s">
        <v>50</v>
      </c>
      <c r="C4878" t="s">
        <v>252</v>
      </c>
      <c r="D4878" t="s">
        <v>159</v>
      </c>
      <c r="E4878" t="s">
        <v>162</v>
      </c>
      <c r="G4878" t="s">
        <v>1</v>
      </c>
      <c r="K4878" t="s">
        <v>72</v>
      </c>
      <c r="L4878" t="s">
        <v>122</v>
      </c>
      <c r="M4878" s="14">
        <v>44491</v>
      </c>
      <c r="N4878" s="14">
        <v>44491</v>
      </c>
      <c r="O4878">
        <v>3724.63</v>
      </c>
      <c r="P4878">
        <v>0</v>
      </c>
      <c r="R4878">
        <v>2110672000</v>
      </c>
      <c r="S4878">
        <v>162300000</v>
      </c>
      <c r="V4878" t="s">
        <v>160</v>
      </c>
      <c r="W4878" t="s">
        <v>209</v>
      </c>
      <c r="X4878" t="s">
        <v>161</v>
      </c>
      <c r="Y4878">
        <v>10</v>
      </c>
      <c r="Z4878">
        <v>10</v>
      </c>
      <c r="AA4878">
        <v>2021</v>
      </c>
      <c r="AB4878">
        <v>0</v>
      </c>
      <c r="AC4878" t="s">
        <v>19</v>
      </c>
      <c r="AD4878" t="s">
        <v>72</v>
      </c>
      <c r="AE4878">
        <v>2021</v>
      </c>
      <c r="AF4878">
        <v>2021</v>
      </c>
      <c r="AU4878"/>
    </row>
    <row r="4879" spans="1:47" x14ac:dyDescent="0.35">
      <c r="A4879" t="s">
        <v>160</v>
      </c>
      <c r="B4879" t="s">
        <v>50</v>
      </c>
      <c r="C4879" t="s">
        <v>252</v>
      </c>
      <c r="D4879" t="s">
        <v>159</v>
      </c>
      <c r="E4879" t="s">
        <v>162</v>
      </c>
      <c r="G4879" t="s">
        <v>1</v>
      </c>
      <c r="K4879" t="s">
        <v>72</v>
      </c>
      <c r="L4879" t="s">
        <v>122</v>
      </c>
      <c r="M4879" s="14">
        <v>44491</v>
      </c>
      <c r="N4879" s="14">
        <v>44491</v>
      </c>
      <c r="O4879">
        <v>10990</v>
      </c>
      <c r="P4879">
        <v>0</v>
      </c>
      <c r="R4879">
        <v>2110672000</v>
      </c>
      <c r="S4879">
        <v>162300000</v>
      </c>
      <c r="V4879" t="s">
        <v>160</v>
      </c>
      <c r="W4879" t="s">
        <v>209</v>
      </c>
      <c r="X4879" t="s">
        <v>161</v>
      </c>
      <c r="Y4879">
        <v>10</v>
      </c>
      <c r="Z4879">
        <v>10</v>
      </c>
      <c r="AA4879">
        <v>2021</v>
      </c>
      <c r="AB4879">
        <v>0</v>
      </c>
      <c r="AC4879" t="s">
        <v>19</v>
      </c>
      <c r="AD4879" t="s">
        <v>72</v>
      </c>
      <c r="AE4879">
        <v>2021</v>
      </c>
      <c r="AF4879">
        <v>2021</v>
      </c>
      <c r="AU4879"/>
    </row>
    <row r="4880" spans="1:47" x14ac:dyDescent="0.35">
      <c r="A4880" t="s">
        <v>160</v>
      </c>
      <c r="B4880" t="s">
        <v>25</v>
      </c>
      <c r="C4880" t="s">
        <v>149</v>
      </c>
      <c r="D4880" t="s">
        <v>159</v>
      </c>
      <c r="E4880" t="s">
        <v>162</v>
      </c>
      <c r="G4880" t="s">
        <v>1</v>
      </c>
      <c r="K4880" t="s">
        <v>185</v>
      </c>
      <c r="L4880" t="s">
        <v>122</v>
      </c>
      <c r="M4880" s="14">
        <v>44491</v>
      </c>
      <c r="N4880" s="14">
        <v>44491</v>
      </c>
      <c r="O4880">
        <v>32000</v>
      </c>
      <c r="P4880">
        <v>882.12</v>
      </c>
      <c r="R4880">
        <v>2110672000</v>
      </c>
      <c r="S4880">
        <v>161300000</v>
      </c>
      <c r="V4880" t="s">
        <v>160</v>
      </c>
      <c r="W4880" t="s">
        <v>192</v>
      </c>
      <c r="X4880" t="s">
        <v>161</v>
      </c>
      <c r="Y4880">
        <v>10</v>
      </c>
      <c r="Z4880">
        <v>10</v>
      </c>
      <c r="AA4880">
        <v>2021</v>
      </c>
      <c r="AB4880">
        <v>882.12</v>
      </c>
      <c r="AC4880" t="s">
        <v>19</v>
      </c>
      <c r="AD4880" t="s">
        <v>72</v>
      </c>
      <c r="AE4880">
        <v>2021</v>
      </c>
      <c r="AF4880">
        <v>2021</v>
      </c>
      <c r="AU4880"/>
    </row>
    <row r="4881" spans="1:47" x14ac:dyDescent="0.35">
      <c r="A4881" t="s">
        <v>160</v>
      </c>
      <c r="B4881" t="s">
        <v>35</v>
      </c>
      <c r="C4881" t="s">
        <v>149</v>
      </c>
      <c r="D4881" t="s">
        <v>159</v>
      </c>
      <c r="E4881" t="s">
        <v>162</v>
      </c>
      <c r="G4881" t="s">
        <v>1</v>
      </c>
      <c r="K4881" t="s">
        <v>185</v>
      </c>
      <c r="L4881" t="s">
        <v>122</v>
      </c>
      <c r="M4881" s="14">
        <v>44491</v>
      </c>
      <c r="N4881" s="14">
        <v>44491</v>
      </c>
      <c r="O4881">
        <v>280</v>
      </c>
      <c r="P4881">
        <v>4.04</v>
      </c>
      <c r="R4881">
        <v>2110672000</v>
      </c>
      <c r="S4881">
        <v>161021000</v>
      </c>
      <c r="V4881" t="s">
        <v>160</v>
      </c>
      <c r="W4881" t="s">
        <v>215</v>
      </c>
      <c r="X4881" t="s">
        <v>161</v>
      </c>
      <c r="Y4881">
        <v>10</v>
      </c>
      <c r="Z4881">
        <v>10</v>
      </c>
      <c r="AA4881">
        <v>2021</v>
      </c>
      <c r="AB4881">
        <v>4.04</v>
      </c>
      <c r="AC4881" t="s">
        <v>19</v>
      </c>
      <c r="AD4881" t="s">
        <v>72</v>
      </c>
      <c r="AE4881">
        <v>2021</v>
      </c>
      <c r="AF4881">
        <v>2021</v>
      </c>
      <c r="AU4881"/>
    </row>
    <row r="4882" spans="1:47" x14ac:dyDescent="0.35">
      <c r="A4882" t="s">
        <v>160</v>
      </c>
      <c r="B4882" t="s">
        <v>25</v>
      </c>
      <c r="C4882" t="s">
        <v>149</v>
      </c>
      <c r="D4882" t="s">
        <v>159</v>
      </c>
      <c r="E4882" t="s">
        <v>162</v>
      </c>
      <c r="G4882" t="s">
        <v>1</v>
      </c>
      <c r="K4882" t="s">
        <v>185</v>
      </c>
      <c r="L4882" t="s">
        <v>122</v>
      </c>
      <c r="M4882" s="14">
        <v>44491</v>
      </c>
      <c r="N4882" s="14">
        <v>44491</v>
      </c>
      <c r="O4882">
        <v>7000</v>
      </c>
      <c r="P4882">
        <v>130.9</v>
      </c>
      <c r="R4882">
        <v>2110672000</v>
      </c>
      <c r="S4882">
        <v>161300000</v>
      </c>
      <c r="V4882" t="s">
        <v>160</v>
      </c>
      <c r="W4882" t="s">
        <v>192</v>
      </c>
      <c r="X4882" t="s">
        <v>161</v>
      </c>
      <c r="Y4882">
        <v>10</v>
      </c>
      <c r="Z4882">
        <v>10</v>
      </c>
      <c r="AA4882">
        <v>2021</v>
      </c>
      <c r="AB4882">
        <v>130.9</v>
      </c>
      <c r="AC4882" t="s">
        <v>19</v>
      </c>
      <c r="AD4882" t="s">
        <v>72</v>
      </c>
      <c r="AE4882">
        <v>2021</v>
      </c>
      <c r="AF4882">
        <v>2021</v>
      </c>
      <c r="AU4882"/>
    </row>
    <row r="4883" spans="1:47" x14ac:dyDescent="0.35">
      <c r="A4883" t="s">
        <v>188</v>
      </c>
      <c r="B4883" t="s">
        <v>31</v>
      </c>
      <c r="C4883" t="s">
        <v>149</v>
      </c>
      <c r="D4883" t="s">
        <v>159</v>
      </c>
      <c r="E4883" t="s">
        <v>162</v>
      </c>
      <c r="G4883" t="s">
        <v>1</v>
      </c>
      <c r="K4883" t="s">
        <v>185</v>
      </c>
      <c r="L4883" t="s">
        <v>122</v>
      </c>
      <c r="M4883" s="14">
        <v>44491</v>
      </c>
      <c r="N4883" s="14">
        <v>44491</v>
      </c>
      <c r="O4883">
        <v>0</v>
      </c>
      <c r="P4883">
        <v>5.95</v>
      </c>
      <c r="R4883">
        <v>2111070000</v>
      </c>
      <c r="S4883">
        <v>161001000</v>
      </c>
      <c r="V4883" t="s">
        <v>188</v>
      </c>
      <c r="W4883" t="s">
        <v>195</v>
      </c>
      <c r="X4883" t="s">
        <v>190</v>
      </c>
      <c r="Y4883">
        <v>10</v>
      </c>
      <c r="Z4883">
        <v>10</v>
      </c>
      <c r="AA4883">
        <v>2021</v>
      </c>
      <c r="AB4883">
        <v>5.95</v>
      </c>
      <c r="AC4883" t="s">
        <v>19</v>
      </c>
      <c r="AD4883" t="s">
        <v>72</v>
      </c>
      <c r="AE4883">
        <v>2021</v>
      </c>
      <c r="AF4883">
        <v>2021</v>
      </c>
      <c r="AU4883"/>
    </row>
    <row r="4884" spans="1:47" x14ac:dyDescent="0.35">
      <c r="A4884" t="s">
        <v>193</v>
      </c>
      <c r="B4884" t="s">
        <v>29</v>
      </c>
      <c r="C4884" t="s">
        <v>149</v>
      </c>
      <c r="D4884" t="s">
        <v>159</v>
      </c>
      <c r="E4884" t="s">
        <v>162</v>
      </c>
      <c r="G4884" t="s">
        <v>1</v>
      </c>
      <c r="K4884" t="s">
        <v>185</v>
      </c>
      <c r="L4884" t="s">
        <v>122</v>
      </c>
      <c r="M4884" s="14">
        <v>44491</v>
      </c>
      <c r="N4884" s="14">
        <v>44491</v>
      </c>
      <c r="O4884">
        <v>0</v>
      </c>
      <c r="P4884">
        <v>155.94999999999999</v>
      </c>
      <c r="R4884">
        <v>2110700000</v>
      </c>
      <c r="S4884">
        <v>162300000</v>
      </c>
      <c r="V4884" t="s">
        <v>193</v>
      </c>
      <c r="W4884" t="s">
        <v>209</v>
      </c>
      <c r="X4884" t="s">
        <v>161</v>
      </c>
      <c r="Y4884">
        <v>10</v>
      </c>
      <c r="Z4884">
        <v>10</v>
      </c>
      <c r="AA4884">
        <v>2021</v>
      </c>
      <c r="AB4884">
        <v>155.94999999999999</v>
      </c>
      <c r="AC4884" t="s">
        <v>19</v>
      </c>
      <c r="AD4884" t="s">
        <v>72</v>
      </c>
      <c r="AE4884">
        <v>2021</v>
      </c>
      <c r="AF4884">
        <v>2021</v>
      </c>
      <c r="AU4884"/>
    </row>
    <row r="4885" spans="1:47" x14ac:dyDescent="0.35">
      <c r="A4885" t="s">
        <v>130</v>
      </c>
      <c r="C4885" t="s">
        <v>149</v>
      </c>
      <c r="D4885" t="s">
        <v>150</v>
      </c>
      <c r="E4885" t="s">
        <v>121</v>
      </c>
      <c r="J4885" t="s">
        <v>7</v>
      </c>
      <c r="K4885" t="s">
        <v>185</v>
      </c>
      <c r="L4885" t="s">
        <v>122</v>
      </c>
      <c r="M4885" s="14">
        <v>44474</v>
      </c>
      <c r="N4885" s="14">
        <v>44491</v>
      </c>
      <c r="P4885">
        <v>178571.43</v>
      </c>
      <c r="X4885" t="s">
        <v>119</v>
      </c>
      <c r="Y4885">
        <v>10</v>
      </c>
      <c r="Z4885">
        <v>10</v>
      </c>
      <c r="AA4885">
        <v>2021</v>
      </c>
      <c r="AB4885">
        <v>0</v>
      </c>
      <c r="AC4885" t="s">
        <v>8</v>
      </c>
      <c r="AD4885" t="s">
        <v>8</v>
      </c>
      <c r="AE4885">
        <v>2021</v>
      </c>
      <c r="AF4885">
        <v>2021</v>
      </c>
      <c r="AU4885"/>
    </row>
    <row r="4886" spans="1:47" x14ac:dyDescent="0.35">
      <c r="A4886" t="s">
        <v>131</v>
      </c>
      <c r="C4886" t="s">
        <v>149</v>
      </c>
      <c r="D4886" t="s">
        <v>150</v>
      </c>
      <c r="E4886" t="s">
        <v>121</v>
      </c>
      <c r="J4886" t="s">
        <v>6</v>
      </c>
      <c r="K4886" t="s">
        <v>185</v>
      </c>
      <c r="L4886" t="s">
        <v>122</v>
      </c>
      <c r="M4886" s="14">
        <v>44484</v>
      </c>
      <c r="N4886" s="14">
        <v>44491</v>
      </c>
      <c r="P4886">
        <v>306972.42</v>
      </c>
      <c r="X4886" t="s">
        <v>132</v>
      </c>
      <c r="Y4886">
        <v>10</v>
      </c>
      <c r="Z4886">
        <v>10</v>
      </c>
      <c r="AA4886">
        <v>2021</v>
      </c>
      <c r="AB4886">
        <v>0</v>
      </c>
      <c r="AC4886" t="s">
        <v>8</v>
      </c>
      <c r="AD4886" t="s">
        <v>8</v>
      </c>
      <c r="AE4886">
        <v>2021</v>
      </c>
      <c r="AF4886">
        <v>2021</v>
      </c>
      <c r="AU4886"/>
    </row>
    <row r="4887" spans="1:47" x14ac:dyDescent="0.35">
      <c r="A4887" t="s">
        <v>125</v>
      </c>
      <c r="C4887" t="s">
        <v>149</v>
      </c>
      <c r="D4887" t="s">
        <v>150</v>
      </c>
      <c r="E4887" t="s">
        <v>162</v>
      </c>
      <c r="K4887" t="s">
        <v>185</v>
      </c>
      <c r="L4887" t="s">
        <v>122</v>
      </c>
      <c r="M4887" s="14">
        <v>44491</v>
      </c>
      <c r="N4887" s="14">
        <v>44491</v>
      </c>
      <c r="P4887">
        <v>523395.77</v>
      </c>
      <c r="X4887" t="s">
        <v>124</v>
      </c>
      <c r="Y4887">
        <v>10</v>
      </c>
      <c r="Z4887">
        <v>10</v>
      </c>
      <c r="AA4887">
        <v>2021</v>
      </c>
      <c r="AB4887">
        <v>0</v>
      </c>
      <c r="AC4887" t="s">
        <v>8</v>
      </c>
      <c r="AD4887" t="s">
        <v>8</v>
      </c>
      <c r="AE4887">
        <v>2021</v>
      </c>
      <c r="AF4887">
        <v>2021</v>
      </c>
      <c r="AU4887"/>
    </row>
    <row r="4888" spans="1:47" x14ac:dyDescent="0.35">
      <c r="A4888" t="s">
        <v>148</v>
      </c>
      <c r="C4888" t="s">
        <v>149</v>
      </c>
      <c r="D4888" t="s">
        <v>150</v>
      </c>
      <c r="E4888" t="s">
        <v>121</v>
      </c>
      <c r="J4888" t="s">
        <v>7</v>
      </c>
      <c r="K4888" t="s">
        <v>185</v>
      </c>
      <c r="L4888" t="s">
        <v>122</v>
      </c>
      <c r="M4888" s="14">
        <v>44480</v>
      </c>
      <c r="N4888" s="14">
        <v>44491</v>
      </c>
      <c r="P4888">
        <v>2318.7399999999998</v>
      </c>
      <c r="X4888" t="s">
        <v>152</v>
      </c>
      <c r="Y4888">
        <v>10</v>
      </c>
      <c r="Z4888">
        <v>10</v>
      </c>
      <c r="AA4888">
        <v>2021</v>
      </c>
      <c r="AB4888">
        <v>0</v>
      </c>
      <c r="AC4888" t="s">
        <v>8</v>
      </c>
      <c r="AD4888" t="s">
        <v>8</v>
      </c>
      <c r="AE4888">
        <v>2021</v>
      </c>
      <c r="AF4888">
        <v>2021</v>
      </c>
      <c r="AU4888"/>
    </row>
    <row r="4889" spans="1:47" x14ac:dyDescent="0.35">
      <c r="A4889" t="s">
        <v>160</v>
      </c>
      <c r="B4889" t="s">
        <v>26</v>
      </c>
      <c r="C4889" t="s">
        <v>149</v>
      </c>
      <c r="D4889" t="s">
        <v>159</v>
      </c>
      <c r="E4889" t="s">
        <v>162</v>
      </c>
      <c r="G4889" t="s">
        <v>1</v>
      </c>
      <c r="K4889" t="s">
        <v>185</v>
      </c>
      <c r="L4889" t="s">
        <v>122</v>
      </c>
      <c r="M4889" s="14">
        <v>44491</v>
      </c>
      <c r="N4889" s="14">
        <v>44491</v>
      </c>
      <c r="O4889">
        <v>38650.68</v>
      </c>
      <c r="P4889">
        <v>920.25</v>
      </c>
      <c r="R4889">
        <v>2110672000</v>
      </c>
      <c r="S4889">
        <v>162600000</v>
      </c>
      <c r="V4889" t="s">
        <v>160</v>
      </c>
      <c r="W4889" t="s">
        <v>196</v>
      </c>
      <c r="X4889" t="s">
        <v>161</v>
      </c>
      <c r="Y4889">
        <v>10</v>
      </c>
      <c r="Z4889">
        <v>10</v>
      </c>
      <c r="AA4889">
        <v>2021</v>
      </c>
      <c r="AB4889">
        <v>920.25</v>
      </c>
      <c r="AC4889" t="s">
        <v>19</v>
      </c>
      <c r="AD4889" t="s">
        <v>72</v>
      </c>
      <c r="AE4889">
        <v>2021</v>
      </c>
      <c r="AF4889">
        <v>2021</v>
      </c>
      <c r="AU4889"/>
    </row>
    <row r="4890" spans="1:47" x14ac:dyDescent="0.35">
      <c r="A4890" t="s">
        <v>160</v>
      </c>
      <c r="B4890" t="s">
        <v>26</v>
      </c>
      <c r="C4890" t="s">
        <v>149</v>
      </c>
      <c r="D4890" t="s">
        <v>159</v>
      </c>
      <c r="E4890" t="s">
        <v>162</v>
      </c>
      <c r="G4890" t="s">
        <v>1</v>
      </c>
      <c r="K4890" t="s">
        <v>185</v>
      </c>
      <c r="L4890" t="s">
        <v>122</v>
      </c>
      <c r="M4890" s="14">
        <v>44491</v>
      </c>
      <c r="N4890" s="14">
        <v>44491</v>
      </c>
      <c r="O4890">
        <v>30515.81</v>
      </c>
      <c r="P4890">
        <v>726.57</v>
      </c>
      <c r="R4890">
        <v>2110672000</v>
      </c>
      <c r="S4890">
        <v>162600000</v>
      </c>
      <c r="V4890" t="s">
        <v>160</v>
      </c>
      <c r="W4890" t="s">
        <v>196</v>
      </c>
      <c r="X4890" t="s">
        <v>161</v>
      </c>
      <c r="Y4890">
        <v>10</v>
      </c>
      <c r="Z4890">
        <v>10</v>
      </c>
      <c r="AA4890">
        <v>2021</v>
      </c>
      <c r="AB4890">
        <v>726.57</v>
      </c>
      <c r="AC4890" t="s">
        <v>19</v>
      </c>
      <c r="AD4890" t="s">
        <v>72</v>
      </c>
      <c r="AE4890">
        <v>2021</v>
      </c>
      <c r="AF4890">
        <v>2021</v>
      </c>
      <c r="AU4890"/>
    </row>
    <row r="4891" spans="1:47" x14ac:dyDescent="0.35">
      <c r="A4891" t="s">
        <v>160</v>
      </c>
      <c r="B4891" t="s">
        <v>35</v>
      </c>
      <c r="C4891" t="s">
        <v>149</v>
      </c>
      <c r="D4891" t="s">
        <v>159</v>
      </c>
      <c r="E4891" t="s">
        <v>162</v>
      </c>
      <c r="G4891" t="s">
        <v>1</v>
      </c>
      <c r="K4891" t="s">
        <v>185</v>
      </c>
      <c r="L4891" t="s">
        <v>122</v>
      </c>
      <c r="M4891" s="14">
        <v>44491</v>
      </c>
      <c r="N4891" s="14">
        <v>44491</v>
      </c>
      <c r="O4891">
        <v>208032.5</v>
      </c>
      <c r="P4891">
        <v>4953.1499999999996</v>
      </c>
      <c r="R4891">
        <v>2110672000</v>
      </c>
      <c r="S4891">
        <v>161020000</v>
      </c>
      <c r="V4891" t="s">
        <v>160</v>
      </c>
      <c r="W4891" t="s">
        <v>194</v>
      </c>
      <c r="X4891" t="s">
        <v>161</v>
      </c>
      <c r="Y4891">
        <v>10</v>
      </c>
      <c r="Z4891">
        <v>10</v>
      </c>
      <c r="AA4891">
        <v>2021</v>
      </c>
      <c r="AB4891">
        <v>4953.1499999999996</v>
      </c>
      <c r="AC4891" t="s">
        <v>19</v>
      </c>
      <c r="AD4891" t="s">
        <v>72</v>
      </c>
      <c r="AE4891">
        <v>2021</v>
      </c>
      <c r="AF4891">
        <v>2021</v>
      </c>
      <c r="AU4891"/>
    </row>
    <row r="4892" spans="1:47" x14ac:dyDescent="0.35">
      <c r="A4892" t="s">
        <v>160</v>
      </c>
      <c r="B4892" t="s">
        <v>25</v>
      </c>
      <c r="C4892" t="s">
        <v>149</v>
      </c>
      <c r="D4892" t="s">
        <v>159</v>
      </c>
      <c r="E4892" t="s">
        <v>162</v>
      </c>
      <c r="G4892" t="s">
        <v>1</v>
      </c>
      <c r="K4892" t="s">
        <v>185</v>
      </c>
      <c r="L4892" t="s">
        <v>122</v>
      </c>
      <c r="M4892" s="14">
        <v>44494</v>
      </c>
      <c r="N4892" s="14">
        <v>44494</v>
      </c>
      <c r="O4892">
        <v>9000</v>
      </c>
      <c r="P4892">
        <v>210.25</v>
      </c>
      <c r="R4892">
        <v>2110672000</v>
      </c>
      <c r="S4892">
        <v>161600000</v>
      </c>
      <c r="V4892" t="s">
        <v>160</v>
      </c>
      <c r="W4892" t="s">
        <v>198</v>
      </c>
      <c r="X4892" t="s">
        <v>161</v>
      </c>
      <c r="Y4892">
        <v>10</v>
      </c>
      <c r="Z4892">
        <v>10</v>
      </c>
      <c r="AA4892">
        <v>2021</v>
      </c>
      <c r="AB4892">
        <v>210.25</v>
      </c>
      <c r="AC4892" t="s">
        <v>19</v>
      </c>
      <c r="AD4892" t="s">
        <v>72</v>
      </c>
      <c r="AE4892">
        <v>2021</v>
      </c>
      <c r="AF4892">
        <v>2021</v>
      </c>
      <c r="AU4892"/>
    </row>
    <row r="4893" spans="1:47" x14ac:dyDescent="0.35">
      <c r="A4893" t="s">
        <v>160</v>
      </c>
      <c r="B4893" t="s">
        <v>50</v>
      </c>
      <c r="C4893" t="s">
        <v>252</v>
      </c>
      <c r="D4893" t="s">
        <v>159</v>
      </c>
      <c r="E4893" t="s">
        <v>162</v>
      </c>
      <c r="G4893" t="s">
        <v>1</v>
      </c>
      <c r="K4893" t="s">
        <v>72</v>
      </c>
      <c r="L4893" t="s">
        <v>122</v>
      </c>
      <c r="M4893" s="14">
        <v>44494</v>
      </c>
      <c r="N4893" s="14">
        <v>44494</v>
      </c>
      <c r="O4893">
        <v>1252.1300000000001</v>
      </c>
      <c r="P4893">
        <v>0</v>
      </c>
      <c r="R4893">
        <v>2110672000</v>
      </c>
      <c r="S4893">
        <v>162300000</v>
      </c>
      <c r="V4893" t="s">
        <v>160</v>
      </c>
      <c r="W4893" t="s">
        <v>209</v>
      </c>
      <c r="X4893" t="s">
        <v>161</v>
      </c>
      <c r="Y4893">
        <v>10</v>
      </c>
      <c r="Z4893">
        <v>10</v>
      </c>
      <c r="AA4893">
        <v>2021</v>
      </c>
      <c r="AB4893">
        <v>0</v>
      </c>
      <c r="AC4893" t="s">
        <v>19</v>
      </c>
      <c r="AD4893" t="s">
        <v>72</v>
      </c>
      <c r="AE4893">
        <v>2021</v>
      </c>
      <c r="AF4893">
        <v>2021</v>
      </c>
      <c r="AU4893"/>
    </row>
    <row r="4894" spans="1:47" x14ac:dyDescent="0.35">
      <c r="A4894" t="s">
        <v>160</v>
      </c>
      <c r="B4894" t="s">
        <v>50</v>
      </c>
      <c r="C4894" t="s">
        <v>252</v>
      </c>
      <c r="D4894" t="s">
        <v>159</v>
      </c>
      <c r="E4894" t="s">
        <v>162</v>
      </c>
      <c r="G4894" t="s">
        <v>1</v>
      </c>
      <c r="K4894" t="s">
        <v>72</v>
      </c>
      <c r="L4894" t="s">
        <v>122</v>
      </c>
      <c r="M4894" s="14">
        <v>44494</v>
      </c>
      <c r="N4894" s="14">
        <v>44494</v>
      </c>
      <c r="O4894">
        <v>25171.61</v>
      </c>
      <c r="P4894">
        <v>0</v>
      </c>
      <c r="R4894">
        <v>2110672000</v>
      </c>
      <c r="S4894">
        <v>162300000</v>
      </c>
      <c r="V4894" t="s">
        <v>160</v>
      </c>
      <c r="W4894" t="s">
        <v>209</v>
      </c>
      <c r="X4894" t="s">
        <v>161</v>
      </c>
      <c r="Y4894">
        <v>10</v>
      </c>
      <c r="Z4894">
        <v>10</v>
      </c>
      <c r="AA4894">
        <v>2021</v>
      </c>
      <c r="AB4894">
        <v>0</v>
      </c>
      <c r="AC4894" t="s">
        <v>19</v>
      </c>
      <c r="AD4894" t="s">
        <v>72</v>
      </c>
      <c r="AE4894">
        <v>2021</v>
      </c>
      <c r="AF4894">
        <v>2021</v>
      </c>
      <c r="AU4894"/>
    </row>
    <row r="4895" spans="1:47" x14ac:dyDescent="0.35">
      <c r="A4895" t="s">
        <v>160</v>
      </c>
      <c r="B4895" t="s">
        <v>25</v>
      </c>
      <c r="C4895" t="s">
        <v>149</v>
      </c>
      <c r="D4895" t="s">
        <v>159</v>
      </c>
      <c r="E4895" t="s">
        <v>162</v>
      </c>
      <c r="G4895" t="s">
        <v>1</v>
      </c>
      <c r="K4895" t="s">
        <v>185</v>
      </c>
      <c r="L4895" t="s">
        <v>122</v>
      </c>
      <c r="M4895" s="14">
        <v>44494</v>
      </c>
      <c r="N4895" s="14">
        <v>44494</v>
      </c>
      <c r="O4895">
        <v>20000</v>
      </c>
      <c r="P4895">
        <v>627.84</v>
      </c>
      <c r="R4895">
        <v>2110672000</v>
      </c>
      <c r="S4895">
        <v>161300000</v>
      </c>
      <c r="V4895" t="s">
        <v>160</v>
      </c>
      <c r="W4895" t="s">
        <v>192</v>
      </c>
      <c r="X4895" t="s">
        <v>161</v>
      </c>
      <c r="Y4895">
        <v>10</v>
      </c>
      <c r="Z4895">
        <v>10</v>
      </c>
      <c r="AA4895">
        <v>2021</v>
      </c>
      <c r="AB4895">
        <v>627.84</v>
      </c>
      <c r="AC4895" t="s">
        <v>19</v>
      </c>
      <c r="AD4895" t="s">
        <v>72</v>
      </c>
      <c r="AE4895">
        <v>2021</v>
      </c>
      <c r="AF4895">
        <v>2021</v>
      </c>
      <c r="AU4895"/>
    </row>
    <row r="4896" spans="1:47" x14ac:dyDescent="0.35">
      <c r="A4896" t="s">
        <v>188</v>
      </c>
      <c r="B4896" t="s">
        <v>31</v>
      </c>
      <c r="C4896" t="s">
        <v>149</v>
      </c>
      <c r="D4896" t="s">
        <v>159</v>
      </c>
      <c r="E4896" t="s">
        <v>162</v>
      </c>
      <c r="G4896" t="s">
        <v>1</v>
      </c>
      <c r="K4896" t="s">
        <v>185</v>
      </c>
      <c r="L4896" t="s">
        <v>122</v>
      </c>
      <c r="M4896" s="14">
        <v>44494</v>
      </c>
      <c r="N4896" s="14">
        <v>44494</v>
      </c>
      <c r="O4896">
        <v>0</v>
      </c>
      <c r="P4896">
        <v>145.24</v>
      </c>
      <c r="R4896">
        <v>2111070000</v>
      </c>
      <c r="S4896">
        <v>162800000</v>
      </c>
      <c r="V4896" t="s">
        <v>188</v>
      </c>
      <c r="W4896" t="s">
        <v>204</v>
      </c>
      <c r="X4896" t="s">
        <v>190</v>
      </c>
      <c r="Y4896">
        <v>10</v>
      </c>
      <c r="Z4896">
        <v>10</v>
      </c>
      <c r="AA4896">
        <v>2021</v>
      </c>
      <c r="AB4896">
        <v>145.24</v>
      </c>
      <c r="AC4896" t="s">
        <v>19</v>
      </c>
      <c r="AD4896" t="s">
        <v>72</v>
      </c>
      <c r="AE4896">
        <v>2021</v>
      </c>
      <c r="AF4896">
        <v>2021</v>
      </c>
      <c r="AU4896"/>
    </row>
    <row r="4897" spans="1:47" x14ac:dyDescent="0.35">
      <c r="A4897" t="s">
        <v>193</v>
      </c>
      <c r="B4897" t="s">
        <v>29</v>
      </c>
      <c r="C4897" t="s">
        <v>149</v>
      </c>
      <c r="D4897" t="s">
        <v>159</v>
      </c>
      <c r="E4897" t="s">
        <v>162</v>
      </c>
      <c r="G4897" t="s">
        <v>1</v>
      </c>
      <c r="K4897" t="s">
        <v>185</v>
      </c>
      <c r="L4897" t="s">
        <v>122</v>
      </c>
      <c r="M4897" s="14">
        <v>44494</v>
      </c>
      <c r="N4897" s="14">
        <v>44494</v>
      </c>
      <c r="O4897">
        <v>0</v>
      </c>
      <c r="P4897">
        <v>476.19</v>
      </c>
      <c r="R4897">
        <v>2110700000</v>
      </c>
      <c r="S4897">
        <v>162100000</v>
      </c>
      <c r="V4897" t="s">
        <v>193</v>
      </c>
      <c r="W4897" t="s">
        <v>214</v>
      </c>
      <c r="X4897" t="s">
        <v>161</v>
      </c>
      <c r="Y4897">
        <v>10</v>
      </c>
      <c r="Z4897">
        <v>10</v>
      </c>
      <c r="AA4897">
        <v>2021</v>
      </c>
      <c r="AB4897">
        <v>476.19</v>
      </c>
      <c r="AC4897" t="s">
        <v>19</v>
      </c>
      <c r="AD4897" t="s">
        <v>72</v>
      </c>
      <c r="AE4897">
        <v>2021</v>
      </c>
      <c r="AF4897">
        <v>2021</v>
      </c>
      <c r="AU4897"/>
    </row>
    <row r="4898" spans="1:47" x14ac:dyDescent="0.35">
      <c r="A4898" t="s">
        <v>188</v>
      </c>
      <c r="B4898" t="s">
        <v>31</v>
      </c>
      <c r="C4898" t="s">
        <v>149</v>
      </c>
      <c r="D4898" t="s">
        <v>159</v>
      </c>
      <c r="E4898" t="s">
        <v>162</v>
      </c>
      <c r="G4898" t="s">
        <v>1</v>
      </c>
      <c r="K4898" t="s">
        <v>185</v>
      </c>
      <c r="L4898" t="s">
        <v>122</v>
      </c>
      <c r="M4898" s="14">
        <v>44494</v>
      </c>
      <c r="N4898" s="14">
        <v>44494</v>
      </c>
      <c r="O4898">
        <v>0</v>
      </c>
      <c r="P4898">
        <v>52.38</v>
      </c>
      <c r="R4898">
        <v>2111070000</v>
      </c>
      <c r="S4898">
        <v>161001000</v>
      </c>
      <c r="V4898" t="s">
        <v>188</v>
      </c>
      <c r="W4898" t="s">
        <v>195</v>
      </c>
      <c r="X4898" t="s">
        <v>190</v>
      </c>
      <c r="Y4898">
        <v>10</v>
      </c>
      <c r="Z4898">
        <v>10</v>
      </c>
      <c r="AA4898">
        <v>2021</v>
      </c>
      <c r="AB4898">
        <v>52.38</v>
      </c>
      <c r="AC4898" t="s">
        <v>19</v>
      </c>
      <c r="AD4898" t="s">
        <v>72</v>
      </c>
      <c r="AE4898">
        <v>2021</v>
      </c>
      <c r="AF4898">
        <v>2021</v>
      </c>
      <c r="AU4898"/>
    </row>
    <row r="4899" spans="1:47" x14ac:dyDescent="0.35">
      <c r="A4899" t="s">
        <v>138</v>
      </c>
      <c r="B4899" t="s">
        <v>27</v>
      </c>
      <c r="C4899" t="s">
        <v>149</v>
      </c>
      <c r="D4899" t="s">
        <v>150</v>
      </c>
      <c r="E4899" t="s">
        <v>121</v>
      </c>
      <c r="G4899" t="s">
        <v>1</v>
      </c>
      <c r="H4899" t="s">
        <v>206</v>
      </c>
      <c r="K4899" t="s">
        <v>185</v>
      </c>
      <c r="L4899" t="s">
        <v>122</v>
      </c>
      <c r="M4899" s="14">
        <v>44494</v>
      </c>
      <c r="N4899" s="14">
        <v>44494</v>
      </c>
      <c r="O4899">
        <v>0</v>
      </c>
      <c r="P4899">
        <v>-2.86</v>
      </c>
      <c r="R4899">
        <v>2220200000</v>
      </c>
      <c r="S4899">
        <v>161002000</v>
      </c>
      <c r="V4899" t="s">
        <v>138</v>
      </c>
      <c r="W4899" t="s">
        <v>202</v>
      </c>
      <c r="X4899" t="s">
        <v>139</v>
      </c>
      <c r="Y4899">
        <v>10</v>
      </c>
      <c r="Z4899">
        <v>10</v>
      </c>
      <c r="AA4899">
        <v>2021</v>
      </c>
      <c r="AB4899">
        <v>2.86</v>
      </c>
      <c r="AC4899" t="s">
        <v>19</v>
      </c>
      <c r="AD4899" t="s">
        <v>18</v>
      </c>
      <c r="AE4899">
        <v>2021</v>
      </c>
      <c r="AF4899">
        <v>2021</v>
      </c>
      <c r="AU4899"/>
    </row>
    <row r="4900" spans="1:47" x14ac:dyDescent="0.35">
      <c r="A4900" t="s">
        <v>126</v>
      </c>
      <c r="C4900" t="s">
        <v>149</v>
      </c>
      <c r="D4900" t="s">
        <v>150</v>
      </c>
      <c r="E4900" t="s">
        <v>162</v>
      </c>
      <c r="K4900" t="s">
        <v>185</v>
      </c>
      <c r="L4900" t="s">
        <v>122</v>
      </c>
      <c r="M4900" s="14">
        <v>44494</v>
      </c>
      <c r="N4900" s="14">
        <v>44494</v>
      </c>
      <c r="P4900">
        <v>3500000</v>
      </c>
      <c r="X4900" t="s">
        <v>127</v>
      </c>
      <c r="Y4900">
        <v>10</v>
      </c>
      <c r="Z4900">
        <v>10</v>
      </c>
      <c r="AA4900">
        <v>2021</v>
      </c>
      <c r="AB4900">
        <v>0</v>
      </c>
      <c r="AC4900" t="s">
        <v>8</v>
      </c>
      <c r="AD4900" t="s">
        <v>8</v>
      </c>
      <c r="AE4900">
        <v>2021</v>
      </c>
      <c r="AF4900">
        <v>2021</v>
      </c>
      <c r="AU4900"/>
    </row>
    <row r="4901" spans="1:47" x14ac:dyDescent="0.35">
      <c r="A4901" t="s">
        <v>225</v>
      </c>
      <c r="C4901" t="s">
        <v>149</v>
      </c>
      <c r="D4901" t="s">
        <v>150</v>
      </c>
      <c r="E4901" t="s">
        <v>121</v>
      </c>
      <c r="J4901" t="s">
        <v>6</v>
      </c>
      <c r="K4901" t="s">
        <v>185</v>
      </c>
      <c r="L4901" t="s">
        <v>122</v>
      </c>
      <c r="M4901" s="14">
        <v>44484</v>
      </c>
      <c r="N4901" s="14">
        <v>44494</v>
      </c>
      <c r="P4901">
        <v>3500000</v>
      </c>
      <c r="X4901" t="s">
        <v>140</v>
      </c>
      <c r="Y4901">
        <v>10</v>
      </c>
      <c r="Z4901">
        <v>10</v>
      </c>
      <c r="AA4901">
        <v>2021</v>
      </c>
      <c r="AB4901">
        <v>0</v>
      </c>
      <c r="AC4901" t="s">
        <v>8</v>
      </c>
      <c r="AD4901" t="s">
        <v>8</v>
      </c>
      <c r="AE4901">
        <v>2021</v>
      </c>
      <c r="AF4901">
        <v>2021</v>
      </c>
      <c r="AU4901"/>
    </row>
    <row r="4902" spans="1:47" x14ac:dyDescent="0.35">
      <c r="A4902" t="s">
        <v>203</v>
      </c>
      <c r="B4902" t="s">
        <v>52</v>
      </c>
      <c r="C4902" t="s">
        <v>149</v>
      </c>
      <c r="D4902" t="s">
        <v>150</v>
      </c>
      <c r="E4902" t="s">
        <v>121</v>
      </c>
      <c r="G4902" t="s">
        <v>1</v>
      </c>
      <c r="H4902" t="s">
        <v>206</v>
      </c>
      <c r="K4902" t="s">
        <v>185</v>
      </c>
      <c r="L4902" t="s">
        <v>122</v>
      </c>
      <c r="M4902" s="14">
        <v>44494</v>
      </c>
      <c r="N4902" s="14">
        <v>44494</v>
      </c>
      <c r="O4902">
        <v>-234000</v>
      </c>
      <c r="P4902">
        <v>-4857.1400000000003</v>
      </c>
      <c r="R4902">
        <v>2220142000</v>
      </c>
      <c r="S4902">
        <v>161020000</v>
      </c>
      <c r="V4902" t="s">
        <v>203</v>
      </c>
      <c r="W4902" t="s">
        <v>194</v>
      </c>
      <c r="X4902" t="s">
        <v>134</v>
      </c>
      <c r="Y4902">
        <v>10</v>
      </c>
      <c r="Z4902">
        <v>10</v>
      </c>
      <c r="AA4902">
        <v>2021</v>
      </c>
      <c r="AB4902">
        <v>4857.1400000000003</v>
      </c>
      <c r="AC4902" t="s">
        <v>19</v>
      </c>
      <c r="AD4902" t="s">
        <v>18</v>
      </c>
      <c r="AE4902">
        <v>2021</v>
      </c>
      <c r="AF4902">
        <v>2021</v>
      </c>
      <c r="AU4902"/>
    </row>
    <row r="4903" spans="1:47" x14ac:dyDescent="0.35">
      <c r="A4903" t="s">
        <v>203</v>
      </c>
      <c r="B4903" t="s">
        <v>51</v>
      </c>
      <c r="C4903" t="s">
        <v>149</v>
      </c>
      <c r="D4903" t="s">
        <v>150</v>
      </c>
      <c r="E4903" t="s">
        <v>121</v>
      </c>
      <c r="G4903" t="s">
        <v>1</v>
      </c>
      <c r="H4903" t="s">
        <v>206</v>
      </c>
      <c r="K4903" t="s">
        <v>185</v>
      </c>
      <c r="L4903" t="s">
        <v>122</v>
      </c>
      <c r="M4903" s="14">
        <v>44494</v>
      </c>
      <c r="N4903" s="14">
        <v>44494</v>
      </c>
      <c r="O4903">
        <v>-31400000</v>
      </c>
      <c r="P4903">
        <v>-731925.64</v>
      </c>
      <c r="R4903">
        <v>2220141000</v>
      </c>
      <c r="S4903">
        <v>161020000</v>
      </c>
      <c r="V4903" t="s">
        <v>203</v>
      </c>
      <c r="W4903" t="s">
        <v>194</v>
      </c>
      <c r="X4903" t="s">
        <v>134</v>
      </c>
      <c r="Y4903">
        <v>10</v>
      </c>
      <c r="Z4903">
        <v>10</v>
      </c>
      <c r="AA4903">
        <v>2021</v>
      </c>
      <c r="AB4903">
        <v>731925.64</v>
      </c>
      <c r="AC4903" t="s">
        <v>19</v>
      </c>
      <c r="AD4903" t="s">
        <v>18</v>
      </c>
      <c r="AE4903">
        <v>2021</v>
      </c>
      <c r="AF4903">
        <v>2021</v>
      </c>
      <c r="AU4903"/>
    </row>
    <row r="4904" spans="1:47" x14ac:dyDescent="0.35">
      <c r="A4904" t="s">
        <v>155</v>
      </c>
      <c r="B4904" t="s">
        <v>32</v>
      </c>
      <c r="C4904" t="s">
        <v>149</v>
      </c>
      <c r="D4904" t="s">
        <v>150</v>
      </c>
      <c r="E4904" t="s">
        <v>121</v>
      </c>
      <c r="G4904" t="s">
        <v>1</v>
      </c>
      <c r="H4904" t="s">
        <v>206</v>
      </c>
      <c r="K4904" t="s">
        <v>185</v>
      </c>
      <c r="L4904" t="s">
        <v>122</v>
      </c>
      <c r="M4904" s="14">
        <v>44494</v>
      </c>
      <c r="N4904" s="14">
        <v>44494</v>
      </c>
      <c r="O4904">
        <v>-1200000</v>
      </c>
      <c r="P4904">
        <v>-21191.08</v>
      </c>
      <c r="R4904">
        <v>2220610000</v>
      </c>
      <c r="S4904">
        <v>161012000</v>
      </c>
      <c r="V4904" t="s">
        <v>155</v>
      </c>
      <c r="W4904" t="s">
        <v>213</v>
      </c>
      <c r="X4904" t="s">
        <v>156</v>
      </c>
      <c r="Y4904">
        <v>10</v>
      </c>
      <c r="Z4904">
        <v>10</v>
      </c>
      <c r="AA4904">
        <v>2021</v>
      </c>
      <c r="AB4904">
        <v>21191.08</v>
      </c>
      <c r="AC4904" t="s">
        <v>19</v>
      </c>
      <c r="AD4904" t="s">
        <v>18</v>
      </c>
      <c r="AE4904">
        <v>2021</v>
      </c>
      <c r="AF4904">
        <v>2021</v>
      </c>
      <c r="AU4904"/>
    </row>
    <row r="4905" spans="1:47" x14ac:dyDescent="0.35">
      <c r="A4905" t="s">
        <v>155</v>
      </c>
      <c r="B4905" t="s">
        <v>49</v>
      </c>
      <c r="C4905" t="s">
        <v>149</v>
      </c>
      <c r="D4905" t="s">
        <v>150</v>
      </c>
      <c r="E4905" t="s">
        <v>121</v>
      </c>
      <c r="G4905" t="s">
        <v>1</v>
      </c>
      <c r="H4905" t="s">
        <v>206</v>
      </c>
      <c r="K4905" t="s">
        <v>185</v>
      </c>
      <c r="L4905" t="s">
        <v>122</v>
      </c>
      <c r="M4905" s="14">
        <v>44494</v>
      </c>
      <c r="N4905" s="14">
        <v>44494</v>
      </c>
      <c r="O4905">
        <v>-200000</v>
      </c>
      <c r="P4905">
        <v>-12142.25</v>
      </c>
      <c r="R4905">
        <v>2220620000</v>
      </c>
      <c r="S4905">
        <v>161012000</v>
      </c>
      <c r="V4905" t="s">
        <v>155</v>
      </c>
      <c r="W4905" t="s">
        <v>213</v>
      </c>
      <c r="X4905" t="s">
        <v>156</v>
      </c>
      <c r="Y4905">
        <v>10</v>
      </c>
      <c r="Z4905">
        <v>10</v>
      </c>
      <c r="AA4905">
        <v>2021</v>
      </c>
      <c r="AB4905">
        <v>12142.25</v>
      </c>
      <c r="AC4905" t="s">
        <v>19</v>
      </c>
      <c r="AD4905" t="s">
        <v>18</v>
      </c>
      <c r="AE4905">
        <v>2021</v>
      </c>
      <c r="AF4905">
        <v>2021</v>
      </c>
      <c r="AU4905"/>
    </row>
    <row r="4906" spans="1:47" x14ac:dyDescent="0.35">
      <c r="A4906" t="s">
        <v>188</v>
      </c>
      <c r="B4906" t="s">
        <v>31</v>
      </c>
      <c r="C4906" t="s">
        <v>149</v>
      </c>
      <c r="D4906" t="s">
        <v>159</v>
      </c>
      <c r="E4906" t="s">
        <v>162</v>
      </c>
      <c r="G4906" t="s">
        <v>1</v>
      </c>
      <c r="K4906" t="s">
        <v>185</v>
      </c>
      <c r="L4906" t="s">
        <v>122</v>
      </c>
      <c r="M4906" s="14">
        <v>44495</v>
      </c>
      <c r="N4906" s="14">
        <v>44495</v>
      </c>
      <c r="O4906">
        <v>27416.9</v>
      </c>
      <c r="P4906">
        <v>652.78</v>
      </c>
      <c r="R4906">
        <v>2111070000</v>
      </c>
      <c r="S4906">
        <v>161900000</v>
      </c>
      <c r="V4906" t="s">
        <v>188</v>
      </c>
      <c r="W4906" t="s">
        <v>199</v>
      </c>
      <c r="X4906" t="s">
        <v>190</v>
      </c>
      <c r="Y4906">
        <v>10</v>
      </c>
      <c r="Z4906">
        <v>10</v>
      </c>
      <c r="AA4906">
        <v>2021</v>
      </c>
      <c r="AB4906">
        <v>652.78</v>
      </c>
      <c r="AC4906" t="s">
        <v>19</v>
      </c>
      <c r="AD4906" t="s">
        <v>72</v>
      </c>
      <c r="AE4906">
        <v>2021</v>
      </c>
      <c r="AF4906">
        <v>2021</v>
      </c>
      <c r="AU4906"/>
    </row>
    <row r="4907" spans="1:47" x14ac:dyDescent="0.35">
      <c r="A4907" t="s">
        <v>160</v>
      </c>
      <c r="B4907" t="s">
        <v>35</v>
      </c>
      <c r="C4907" t="s">
        <v>149</v>
      </c>
      <c r="D4907" t="s">
        <v>159</v>
      </c>
      <c r="E4907" t="s">
        <v>162</v>
      </c>
      <c r="G4907" t="s">
        <v>1</v>
      </c>
      <c r="K4907" t="s">
        <v>185</v>
      </c>
      <c r="L4907" t="s">
        <v>122</v>
      </c>
      <c r="M4907" s="14">
        <v>44495</v>
      </c>
      <c r="N4907" s="14">
        <v>44495</v>
      </c>
      <c r="O4907">
        <v>120615.78</v>
      </c>
      <c r="P4907">
        <v>2871.8</v>
      </c>
      <c r="R4907">
        <v>2110672000</v>
      </c>
      <c r="S4907">
        <v>162000000</v>
      </c>
      <c r="V4907" t="s">
        <v>160</v>
      </c>
      <c r="W4907" t="s">
        <v>205</v>
      </c>
      <c r="X4907" t="s">
        <v>161</v>
      </c>
      <c r="Y4907">
        <v>10</v>
      </c>
      <c r="Z4907">
        <v>10</v>
      </c>
      <c r="AA4907">
        <v>2021</v>
      </c>
      <c r="AB4907">
        <v>2871.8</v>
      </c>
      <c r="AC4907" t="s">
        <v>19</v>
      </c>
      <c r="AD4907" t="s">
        <v>72</v>
      </c>
      <c r="AE4907">
        <v>2021</v>
      </c>
      <c r="AF4907">
        <v>2021</v>
      </c>
      <c r="AU4907"/>
    </row>
    <row r="4908" spans="1:47" x14ac:dyDescent="0.35">
      <c r="A4908" t="s">
        <v>160</v>
      </c>
      <c r="B4908" t="s">
        <v>25</v>
      </c>
      <c r="C4908" t="s">
        <v>149</v>
      </c>
      <c r="D4908" t="s">
        <v>159</v>
      </c>
      <c r="E4908" t="s">
        <v>162</v>
      </c>
      <c r="G4908" t="s">
        <v>1</v>
      </c>
      <c r="K4908" t="s">
        <v>185</v>
      </c>
      <c r="L4908" t="s">
        <v>122</v>
      </c>
      <c r="M4908" s="14">
        <v>44495</v>
      </c>
      <c r="N4908" s="14">
        <v>44495</v>
      </c>
      <c r="O4908">
        <v>5000</v>
      </c>
      <c r="P4908">
        <v>51.96</v>
      </c>
      <c r="R4908">
        <v>2110672000</v>
      </c>
      <c r="S4908">
        <v>161600000</v>
      </c>
      <c r="V4908" t="s">
        <v>160</v>
      </c>
      <c r="W4908" t="s">
        <v>198</v>
      </c>
      <c r="X4908" t="s">
        <v>161</v>
      </c>
      <c r="Y4908">
        <v>10</v>
      </c>
      <c r="Z4908">
        <v>10</v>
      </c>
      <c r="AA4908">
        <v>2021</v>
      </c>
      <c r="AB4908">
        <v>51.96</v>
      </c>
      <c r="AC4908" t="s">
        <v>19</v>
      </c>
      <c r="AD4908" t="s">
        <v>72</v>
      </c>
      <c r="AE4908">
        <v>2021</v>
      </c>
      <c r="AF4908">
        <v>2021</v>
      </c>
      <c r="AU4908"/>
    </row>
    <row r="4909" spans="1:47" x14ac:dyDescent="0.35">
      <c r="A4909" t="s">
        <v>160</v>
      </c>
      <c r="B4909" t="s">
        <v>26</v>
      </c>
      <c r="C4909" t="s">
        <v>149</v>
      </c>
      <c r="D4909" t="s">
        <v>159</v>
      </c>
      <c r="E4909" t="s">
        <v>162</v>
      </c>
      <c r="G4909" t="s">
        <v>1</v>
      </c>
      <c r="K4909" t="s">
        <v>185</v>
      </c>
      <c r="L4909" t="s">
        <v>122</v>
      </c>
      <c r="M4909" s="14">
        <v>44495</v>
      </c>
      <c r="N4909" s="14">
        <v>44495</v>
      </c>
      <c r="O4909">
        <v>83214.36</v>
      </c>
      <c r="P4909">
        <v>1981.29</v>
      </c>
      <c r="R4909">
        <v>2110672000</v>
      </c>
      <c r="S4909">
        <v>162300000</v>
      </c>
      <c r="V4909" t="s">
        <v>160</v>
      </c>
      <c r="W4909" t="s">
        <v>209</v>
      </c>
      <c r="X4909" t="s">
        <v>161</v>
      </c>
      <c r="Y4909">
        <v>10</v>
      </c>
      <c r="Z4909">
        <v>10</v>
      </c>
      <c r="AA4909">
        <v>2021</v>
      </c>
      <c r="AB4909">
        <v>1981.29</v>
      </c>
      <c r="AC4909" t="s">
        <v>19</v>
      </c>
      <c r="AD4909" t="s">
        <v>72</v>
      </c>
      <c r="AE4909">
        <v>2021</v>
      </c>
      <c r="AF4909">
        <v>2021</v>
      </c>
      <c r="AU4909"/>
    </row>
    <row r="4910" spans="1:47" x14ac:dyDescent="0.35">
      <c r="A4910" t="s">
        <v>138</v>
      </c>
      <c r="B4910" t="s">
        <v>41</v>
      </c>
      <c r="C4910" t="s">
        <v>149</v>
      </c>
      <c r="D4910" t="s">
        <v>150</v>
      </c>
      <c r="E4910" t="s">
        <v>121</v>
      </c>
      <c r="G4910" t="s">
        <v>1</v>
      </c>
      <c r="H4910" t="s">
        <v>206</v>
      </c>
      <c r="K4910" t="s">
        <v>185</v>
      </c>
      <c r="L4910" t="s">
        <v>122</v>
      </c>
      <c r="M4910" s="14">
        <v>44495</v>
      </c>
      <c r="N4910" s="14">
        <v>44495</v>
      </c>
      <c r="O4910">
        <v>-2700000</v>
      </c>
      <c r="P4910">
        <v>-68241.259999999995</v>
      </c>
      <c r="R4910">
        <v>2220200000</v>
      </c>
      <c r="S4910">
        <v>161001000</v>
      </c>
      <c r="V4910" t="s">
        <v>138</v>
      </c>
      <c r="W4910" t="s">
        <v>195</v>
      </c>
      <c r="X4910" t="s">
        <v>139</v>
      </c>
      <c r="Y4910">
        <v>10</v>
      </c>
      <c r="Z4910">
        <v>10</v>
      </c>
      <c r="AA4910">
        <v>2021</v>
      </c>
      <c r="AB4910">
        <v>68241.259999999995</v>
      </c>
      <c r="AC4910" t="s">
        <v>19</v>
      </c>
      <c r="AD4910" t="s">
        <v>18</v>
      </c>
      <c r="AE4910">
        <v>2021</v>
      </c>
      <c r="AF4910">
        <v>2021</v>
      </c>
      <c r="AU4910"/>
    </row>
    <row r="4911" spans="1:47" x14ac:dyDescent="0.35">
      <c r="A4911" t="s">
        <v>160</v>
      </c>
      <c r="B4911" t="s">
        <v>25</v>
      </c>
      <c r="C4911" t="s">
        <v>149</v>
      </c>
      <c r="D4911" t="s">
        <v>159</v>
      </c>
      <c r="E4911" t="s">
        <v>162</v>
      </c>
      <c r="G4911" t="s">
        <v>1</v>
      </c>
      <c r="K4911" t="s">
        <v>185</v>
      </c>
      <c r="L4911" t="s">
        <v>122</v>
      </c>
      <c r="M4911" s="14">
        <v>44495</v>
      </c>
      <c r="N4911" s="14">
        <v>44495</v>
      </c>
      <c r="O4911">
        <v>45000</v>
      </c>
      <c r="P4911">
        <v>914.31</v>
      </c>
      <c r="R4911">
        <v>2110672000</v>
      </c>
      <c r="S4911">
        <v>161300000</v>
      </c>
      <c r="V4911" t="s">
        <v>160</v>
      </c>
      <c r="W4911" t="s">
        <v>192</v>
      </c>
      <c r="X4911" t="s">
        <v>161</v>
      </c>
      <c r="Y4911">
        <v>10</v>
      </c>
      <c r="Z4911">
        <v>10</v>
      </c>
      <c r="AA4911">
        <v>2021</v>
      </c>
      <c r="AB4911">
        <v>914.31</v>
      </c>
      <c r="AC4911" t="s">
        <v>19</v>
      </c>
      <c r="AD4911" t="s">
        <v>72</v>
      </c>
      <c r="AE4911">
        <v>2021</v>
      </c>
      <c r="AF4911">
        <v>2021</v>
      </c>
      <c r="AU4911"/>
    </row>
    <row r="4912" spans="1:47" x14ac:dyDescent="0.35">
      <c r="A4912" t="s">
        <v>160</v>
      </c>
      <c r="B4912" t="s">
        <v>25</v>
      </c>
      <c r="C4912" t="s">
        <v>149</v>
      </c>
      <c r="D4912" t="s">
        <v>159</v>
      </c>
      <c r="E4912" t="s">
        <v>162</v>
      </c>
      <c r="G4912" t="s">
        <v>1</v>
      </c>
      <c r="K4912" t="s">
        <v>185</v>
      </c>
      <c r="L4912" t="s">
        <v>122</v>
      </c>
      <c r="M4912" s="14">
        <v>44495</v>
      </c>
      <c r="N4912" s="14">
        <v>44495</v>
      </c>
      <c r="O4912">
        <v>6500</v>
      </c>
      <c r="P4912">
        <v>196.41</v>
      </c>
      <c r="R4912">
        <v>2110672000</v>
      </c>
      <c r="S4912">
        <v>161300000</v>
      </c>
      <c r="V4912" t="s">
        <v>160</v>
      </c>
      <c r="W4912" t="s">
        <v>192</v>
      </c>
      <c r="X4912" t="s">
        <v>161</v>
      </c>
      <c r="Y4912">
        <v>10</v>
      </c>
      <c r="Z4912">
        <v>10</v>
      </c>
      <c r="AA4912">
        <v>2021</v>
      </c>
      <c r="AB4912">
        <v>196.41</v>
      </c>
      <c r="AC4912" t="s">
        <v>19</v>
      </c>
      <c r="AD4912" t="s">
        <v>72</v>
      </c>
      <c r="AE4912">
        <v>2021</v>
      </c>
      <c r="AF4912">
        <v>2021</v>
      </c>
      <c r="AU4912"/>
    </row>
    <row r="4913" spans="1:47" x14ac:dyDescent="0.35">
      <c r="A4913" t="s">
        <v>138</v>
      </c>
      <c r="C4913" t="s">
        <v>149</v>
      </c>
      <c r="D4913" t="s">
        <v>150</v>
      </c>
      <c r="E4913" t="s">
        <v>121</v>
      </c>
      <c r="G4913" t="s">
        <v>1</v>
      </c>
      <c r="J4913" t="s">
        <v>6</v>
      </c>
      <c r="K4913" t="s">
        <v>185</v>
      </c>
      <c r="L4913" t="s">
        <v>122</v>
      </c>
      <c r="M4913" s="14">
        <v>44495</v>
      </c>
      <c r="N4913" s="14">
        <v>44495</v>
      </c>
      <c r="O4913">
        <v>0</v>
      </c>
      <c r="P4913">
        <v>1785714.29</v>
      </c>
      <c r="R4913">
        <v>2220200000</v>
      </c>
      <c r="S4913">
        <v>161002000</v>
      </c>
      <c r="V4913" t="s">
        <v>138</v>
      </c>
      <c r="W4913" t="s">
        <v>202</v>
      </c>
      <c r="X4913" t="s">
        <v>139</v>
      </c>
      <c r="Y4913">
        <v>10</v>
      </c>
      <c r="Z4913">
        <v>10</v>
      </c>
      <c r="AA4913">
        <v>2021</v>
      </c>
      <c r="AB4913">
        <v>-1785714.29</v>
      </c>
      <c r="AC4913" t="s">
        <v>19</v>
      </c>
      <c r="AD4913" t="s">
        <v>72</v>
      </c>
      <c r="AE4913">
        <v>2021</v>
      </c>
      <c r="AF4913">
        <v>2021</v>
      </c>
      <c r="AU4913"/>
    </row>
    <row r="4914" spans="1:47" x14ac:dyDescent="0.35">
      <c r="A4914" t="s">
        <v>138</v>
      </c>
      <c r="B4914" t="s">
        <v>42</v>
      </c>
      <c r="C4914" t="s">
        <v>149</v>
      </c>
      <c r="D4914" t="s">
        <v>150</v>
      </c>
      <c r="E4914" t="s">
        <v>121</v>
      </c>
      <c r="G4914" t="s">
        <v>1</v>
      </c>
      <c r="H4914" t="s">
        <v>206</v>
      </c>
      <c r="K4914" t="s">
        <v>185</v>
      </c>
      <c r="L4914" t="s">
        <v>122</v>
      </c>
      <c r="M4914" s="14">
        <v>44495</v>
      </c>
      <c r="N4914" s="14">
        <v>44495</v>
      </c>
      <c r="O4914">
        <v>-21000000</v>
      </c>
      <c r="P4914">
        <v>-492179.33</v>
      </c>
      <c r="R4914">
        <v>2220200000</v>
      </c>
      <c r="S4914">
        <v>161001000</v>
      </c>
      <c r="V4914" t="s">
        <v>138</v>
      </c>
      <c r="W4914" t="s">
        <v>195</v>
      </c>
      <c r="X4914" t="s">
        <v>139</v>
      </c>
      <c r="Y4914">
        <v>10</v>
      </c>
      <c r="Z4914">
        <v>10</v>
      </c>
      <c r="AA4914">
        <v>2021</v>
      </c>
      <c r="AB4914">
        <v>492179.33</v>
      </c>
      <c r="AC4914" t="s">
        <v>19</v>
      </c>
      <c r="AD4914" t="s">
        <v>18</v>
      </c>
      <c r="AE4914">
        <v>2021</v>
      </c>
      <c r="AF4914">
        <v>2021</v>
      </c>
      <c r="AU4914"/>
    </row>
    <row r="4915" spans="1:47" x14ac:dyDescent="0.35">
      <c r="A4915" t="s">
        <v>138</v>
      </c>
      <c r="C4915" t="s">
        <v>252</v>
      </c>
      <c r="D4915" t="s">
        <v>150</v>
      </c>
      <c r="E4915" t="s">
        <v>121</v>
      </c>
      <c r="G4915" t="s">
        <v>1</v>
      </c>
      <c r="J4915" t="s">
        <v>6</v>
      </c>
      <c r="K4915" t="s">
        <v>72</v>
      </c>
      <c r="L4915" t="s">
        <v>122</v>
      </c>
      <c r="M4915" s="14">
        <v>44495</v>
      </c>
      <c r="N4915" s="14">
        <v>44495</v>
      </c>
      <c r="O4915">
        <v>0</v>
      </c>
      <c r="P4915">
        <v>0</v>
      </c>
      <c r="R4915">
        <v>2220200000</v>
      </c>
      <c r="S4915">
        <v>161002000</v>
      </c>
      <c r="V4915" t="s">
        <v>138</v>
      </c>
      <c r="W4915" t="s">
        <v>202</v>
      </c>
      <c r="X4915" t="s">
        <v>139</v>
      </c>
      <c r="Y4915">
        <v>10</v>
      </c>
      <c r="Z4915">
        <v>10</v>
      </c>
      <c r="AA4915">
        <v>2021</v>
      </c>
      <c r="AB4915">
        <v>0</v>
      </c>
      <c r="AC4915" t="s">
        <v>19</v>
      </c>
      <c r="AD4915" t="s">
        <v>72</v>
      </c>
      <c r="AE4915">
        <v>2021</v>
      </c>
      <c r="AF4915">
        <v>2021</v>
      </c>
      <c r="AU4915"/>
    </row>
    <row r="4916" spans="1:47" x14ac:dyDescent="0.35">
      <c r="A4916" t="s">
        <v>138</v>
      </c>
      <c r="C4916" t="s">
        <v>149</v>
      </c>
      <c r="D4916" t="s">
        <v>150</v>
      </c>
      <c r="E4916" t="s">
        <v>121</v>
      </c>
      <c r="K4916" t="s">
        <v>185</v>
      </c>
      <c r="L4916" t="s">
        <v>122</v>
      </c>
      <c r="M4916" s="14">
        <v>44495</v>
      </c>
      <c r="N4916" s="14">
        <v>44495</v>
      </c>
      <c r="O4916">
        <v>0</v>
      </c>
      <c r="P4916">
        <v>1785714.29</v>
      </c>
      <c r="R4916">
        <v>2220200000</v>
      </c>
      <c r="S4916">
        <v>161002000</v>
      </c>
      <c r="V4916" t="s">
        <v>138</v>
      </c>
      <c r="W4916" t="s">
        <v>202</v>
      </c>
      <c r="X4916" t="s">
        <v>139</v>
      </c>
      <c r="Y4916">
        <v>10</v>
      </c>
      <c r="Z4916">
        <v>10</v>
      </c>
      <c r="AA4916">
        <v>2021</v>
      </c>
      <c r="AB4916">
        <v>-1785714.29</v>
      </c>
      <c r="AC4916" t="s">
        <v>19</v>
      </c>
      <c r="AD4916" t="s">
        <v>72</v>
      </c>
      <c r="AE4916">
        <v>2021</v>
      </c>
      <c r="AF4916">
        <v>2021</v>
      </c>
      <c r="AU4916"/>
    </row>
    <row r="4917" spans="1:47" x14ac:dyDescent="0.35">
      <c r="A4917" t="s">
        <v>160</v>
      </c>
      <c r="B4917" t="s">
        <v>28</v>
      </c>
      <c r="C4917" t="s">
        <v>149</v>
      </c>
      <c r="D4917" t="s">
        <v>159</v>
      </c>
      <c r="E4917" t="s">
        <v>162</v>
      </c>
      <c r="G4917" t="s">
        <v>1</v>
      </c>
      <c r="K4917" t="s">
        <v>185</v>
      </c>
      <c r="L4917" t="s">
        <v>122</v>
      </c>
      <c r="M4917" s="14">
        <v>44495</v>
      </c>
      <c r="N4917" s="14">
        <v>44495</v>
      </c>
      <c r="O4917">
        <v>0</v>
      </c>
      <c r="P4917">
        <v>147.62</v>
      </c>
      <c r="R4917">
        <v>2110672000</v>
      </c>
      <c r="S4917">
        <v>161400000</v>
      </c>
      <c r="V4917" t="s">
        <v>160</v>
      </c>
      <c r="W4917" t="s">
        <v>211</v>
      </c>
      <c r="X4917" t="s">
        <v>161</v>
      </c>
      <c r="Y4917">
        <v>10</v>
      </c>
      <c r="Z4917">
        <v>10</v>
      </c>
      <c r="AA4917">
        <v>2021</v>
      </c>
      <c r="AB4917">
        <v>147.62</v>
      </c>
      <c r="AC4917" t="s">
        <v>19</v>
      </c>
      <c r="AD4917" t="s">
        <v>72</v>
      </c>
      <c r="AE4917">
        <v>2021</v>
      </c>
      <c r="AF4917">
        <v>2021</v>
      </c>
      <c r="AU4917"/>
    </row>
    <row r="4918" spans="1:47" x14ac:dyDescent="0.35">
      <c r="A4918" t="s">
        <v>193</v>
      </c>
      <c r="B4918" t="s">
        <v>29</v>
      </c>
      <c r="C4918" t="s">
        <v>149</v>
      </c>
      <c r="D4918" t="s">
        <v>159</v>
      </c>
      <c r="E4918" t="s">
        <v>162</v>
      </c>
      <c r="G4918" t="s">
        <v>1</v>
      </c>
      <c r="K4918" t="s">
        <v>185</v>
      </c>
      <c r="L4918" t="s">
        <v>122</v>
      </c>
      <c r="M4918" s="14">
        <v>44495</v>
      </c>
      <c r="N4918" s="14">
        <v>44495</v>
      </c>
      <c r="O4918">
        <v>0</v>
      </c>
      <c r="P4918">
        <v>29.76</v>
      </c>
      <c r="R4918">
        <v>2110700000</v>
      </c>
      <c r="S4918">
        <v>161800000</v>
      </c>
      <c r="V4918" t="s">
        <v>193</v>
      </c>
      <c r="W4918" t="s">
        <v>197</v>
      </c>
      <c r="X4918" t="s">
        <v>161</v>
      </c>
      <c r="Y4918">
        <v>10</v>
      </c>
      <c r="Z4918">
        <v>10</v>
      </c>
      <c r="AA4918">
        <v>2021</v>
      </c>
      <c r="AB4918">
        <v>29.76</v>
      </c>
      <c r="AC4918" t="s">
        <v>19</v>
      </c>
      <c r="AD4918" t="s">
        <v>72</v>
      </c>
      <c r="AE4918">
        <v>2021</v>
      </c>
      <c r="AF4918">
        <v>2021</v>
      </c>
      <c r="AU4918"/>
    </row>
    <row r="4919" spans="1:47" x14ac:dyDescent="0.35">
      <c r="A4919" t="s">
        <v>138</v>
      </c>
      <c r="B4919" t="s">
        <v>34</v>
      </c>
      <c r="C4919" t="s">
        <v>149</v>
      </c>
      <c r="D4919" t="s">
        <v>150</v>
      </c>
      <c r="E4919" t="s">
        <v>121</v>
      </c>
      <c r="G4919" t="s">
        <v>1</v>
      </c>
      <c r="H4919" t="s">
        <v>206</v>
      </c>
      <c r="K4919" t="s">
        <v>185</v>
      </c>
      <c r="L4919" t="s">
        <v>122</v>
      </c>
      <c r="M4919" s="14">
        <v>44495</v>
      </c>
      <c r="N4919" s="14">
        <v>44495</v>
      </c>
      <c r="O4919">
        <v>0</v>
      </c>
      <c r="P4919">
        <v>-114.29</v>
      </c>
      <c r="R4919">
        <v>2220200000</v>
      </c>
      <c r="S4919">
        <v>161001000</v>
      </c>
      <c r="V4919" t="s">
        <v>138</v>
      </c>
      <c r="W4919" t="s">
        <v>195</v>
      </c>
      <c r="X4919" t="s">
        <v>139</v>
      </c>
      <c r="Y4919">
        <v>10</v>
      </c>
      <c r="Z4919">
        <v>10</v>
      </c>
      <c r="AA4919">
        <v>2021</v>
      </c>
      <c r="AB4919">
        <v>114.29</v>
      </c>
      <c r="AC4919" t="s">
        <v>19</v>
      </c>
      <c r="AD4919" t="s">
        <v>18</v>
      </c>
      <c r="AE4919">
        <v>2021</v>
      </c>
      <c r="AF4919">
        <v>2021</v>
      </c>
      <c r="AU4919"/>
    </row>
    <row r="4920" spans="1:47" x14ac:dyDescent="0.35">
      <c r="A4920" t="s">
        <v>138</v>
      </c>
      <c r="B4920" t="s">
        <v>41</v>
      </c>
      <c r="C4920" t="s">
        <v>149</v>
      </c>
      <c r="D4920" t="s">
        <v>150</v>
      </c>
      <c r="E4920" t="s">
        <v>121</v>
      </c>
      <c r="G4920" t="s">
        <v>1</v>
      </c>
      <c r="H4920" t="s">
        <v>206</v>
      </c>
      <c r="K4920" t="s">
        <v>185</v>
      </c>
      <c r="L4920" t="s">
        <v>122</v>
      </c>
      <c r="M4920" s="14">
        <v>44495</v>
      </c>
      <c r="N4920" s="14">
        <v>44495</v>
      </c>
      <c r="O4920">
        <v>0</v>
      </c>
      <c r="P4920">
        <v>-392.86</v>
      </c>
      <c r="R4920">
        <v>2220200000</v>
      </c>
      <c r="S4920">
        <v>161001000</v>
      </c>
      <c r="V4920" t="s">
        <v>138</v>
      </c>
      <c r="W4920" t="s">
        <v>195</v>
      </c>
      <c r="X4920" t="s">
        <v>139</v>
      </c>
      <c r="Y4920">
        <v>10</v>
      </c>
      <c r="Z4920">
        <v>10</v>
      </c>
      <c r="AA4920">
        <v>2021</v>
      </c>
      <c r="AB4920">
        <v>392.86</v>
      </c>
      <c r="AC4920" t="s">
        <v>19</v>
      </c>
      <c r="AD4920" t="s">
        <v>18</v>
      </c>
      <c r="AE4920">
        <v>2021</v>
      </c>
      <c r="AF4920">
        <v>2021</v>
      </c>
      <c r="AU4920"/>
    </row>
    <row r="4921" spans="1:47" x14ac:dyDescent="0.35">
      <c r="A4921" t="s">
        <v>193</v>
      </c>
      <c r="B4921" t="s">
        <v>29</v>
      </c>
      <c r="C4921" t="s">
        <v>149</v>
      </c>
      <c r="D4921" t="s">
        <v>159</v>
      </c>
      <c r="E4921" t="s">
        <v>162</v>
      </c>
      <c r="G4921" t="s">
        <v>1</v>
      </c>
      <c r="K4921" t="s">
        <v>185</v>
      </c>
      <c r="L4921" t="s">
        <v>122</v>
      </c>
      <c r="M4921" s="14">
        <v>44495</v>
      </c>
      <c r="N4921" s="14">
        <v>44495</v>
      </c>
      <c r="O4921">
        <v>0</v>
      </c>
      <c r="P4921">
        <v>97.62</v>
      </c>
      <c r="R4921">
        <v>2110700000</v>
      </c>
      <c r="S4921">
        <v>161800000</v>
      </c>
      <c r="V4921" t="s">
        <v>193</v>
      </c>
      <c r="W4921" t="s">
        <v>197</v>
      </c>
      <c r="X4921" t="s">
        <v>161</v>
      </c>
      <c r="Y4921">
        <v>10</v>
      </c>
      <c r="Z4921">
        <v>10</v>
      </c>
      <c r="AA4921">
        <v>2021</v>
      </c>
      <c r="AB4921">
        <v>97.62</v>
      </c>
      <c r="AC4921" t="s">
        <v>19</v>
      </c>
      <c r="AD4921" t="s">
        <v>72</v>
      </c>
      <c r="AE4921">
        <v>2021</v>
      </c>
      <c r="AF4921">
        <v>2021</v>
      </c>
      <c r="AU4921"/>
    </row>
    <row r="4922" spans="1:47" x14ac:dyDescent="0.35">
      <c r="A4922" t="s">
        <v>160</v>
      </c>
      <c r="B4922" t="s">
        <v>26</v>
      </c>
      <c r="C4922" t="s">
        <v>149</v>
      </c>
      <c r="D4922" t="s">
        <v>159</v>
      </c>
      <c r="E4922" t="s">
        <v>162</v>
      </c>
      <c r="G4922" t="s">
        <v>1</v>
      </c>
      <c r="K4922" t="s">
        <v>185</v>
      </c>
      <c r="L4922" t="s">
        <v>122</v>
      </c>
      <c r="M4922" s="14">
        <v>44495</v>
      </c>
      <c r="N4922" s="14">
        <v>44495</v>
      </c>
      <c r="O4922">
        <v>0</v>
      </c>
      <c r="P4922">
        <v>1377.67</v>
      </c>
      <c r="R4922">
        <v>2110672000</v>
      </c>
      <c r="S4922">
        <v>161016000</v>
      </c>
      <c r="V4922" t="s">
        <v>160</v>
      </c>
      <c r="W4922" t="s">
        <v>201</v>
      </c>
      <c r="X4922" t="s">
        <v>161</v>
      </c>
      <c r="Y4922">
        <v>10</v>
      </c>
      <c r="Z4922">
        <v>10</v>
      </c>
      <c r="AA4922">
        <v>2021</v>
      </c>
      <c r="AB4922">
        <v>1377.67</v>
      </c>
      <c r="AC4922" t="s">
        <v>19</v>
      </c>
      <c r="AD4922" t="s">
        <v>72</v>
      </c>
      <c r="AE4922">
        <v>2021</v>
      </c>
      <c r="AF4922">
        <v>2021</v>
      </c>
      <c r="AU4922"/>
    </row>
    <row r="4923" spans="1:47" x14ac:dyDescent="0.35">
      <c r="A4923" t="s">
        <v>160</v>
      </c>
      <c r="B4923" t="s">
        <v>26</v>
      </c>
      <c r="C4923" t="s">
        <v>149</v>
      </c>
      <c r="D4923" t="s">
        <v>159</v>
      </c>
      <c r="E4923" t="s">
        <v>162</v>
      </c>
      <c r="G4923" t="s">
        <v>1</v>
      </c>
      <c r="K4923" t="s">
        <v>185</v>
      </c>
      <c r="L4923" t="s">
        <v>122</v>
      </c>
      <c r="M4923" s="14">
        <v>44495</v>
      </c>
      <c r="N4923" s="14">
        <v>44495</v>
      </c>
      <c r="O4923">
        <v>0</v>
      </c>
      <c r="P4923">
        <v>792.65</v>
      </c>
      <c r="R4923">
        <v>2110672000</v>
      </c>
      <c r="S4923">
        <v>161016000</v>
      </c>
      <c r="V4923" t="s">
        <v>160</v>
      </c>
      <c r="W4923" t="s">
        <v>201</v>
      </c>
      <c r="X4923" t="s">
        <v>161</v>
      </c>
      <c r="Y4923">
        <v>10</v>
      </c>
      <c r="Z4923">
        <v>10</v>
      </c>
      <c r="AA4923">
        <v>2021</v>
      </c>
      <c r="AB4923">
        <v>792.65</v>
      </c>
      <c r="AC4923" t="s">
        <v>19</v>
      </c>
      <c r="AD4923" t="s">
        <v>72</v>
      </c>
      <c r="AE4923">
        <v>2021</v>
      </c>
      <c r="AF4923">
        <v>2021</v>
      </c>
      <c r="AU4923"/>
    </row>
    <row r="4924" spans="1:47" x14ac:dyDescent="0.35">
      <c r="A4924" t="s">
        <v>160</v>
      </c>
      <c r="B4924" t="s">
        <v>26</v>
      </c>
      <c r="C4924" t="s">
        <v>149</v>
      </c>
      <c r="D4924" t="s">
        <v>159</v>
      </c>
      <c r="E4924" t="s">
        <v>162</v>
      </c>
      <c r="G4924" t="s">
        <v>1</v>
      </c>
      <c r="K4924" t="s">
        <v>185</v>
      </c>
      <c r="L4924" t="s">
        <v>122</v>
      </c>
      <c r="M4924" s="14">
        <v>44495</v>
      </c>
      <c r="N4924" s="14">
        <v>44495</v>
      </c>
      <c r="O4924">
        <v>0</v>
      </c>
      <c r="P4924">
        <v>792.65</v>
      </c>
      <c r="R4924">
        <v>2110672000</v>
      </c>
      <c r="S4924">
        <v>161016000</v>
      </c>
      <c r="V4924" t="s">
        <v>160</v>
      </c>
      <c r="W4924" t="s">
        <v>201</v>
      </c>
      <c r="X4924" t="s">
        <v>161</v>
      </c>
      <c r="Y4924">
        <v>10</v>
      </c>
      <c r="Z4924">
        <v>10</v>
      </c>
      <c r="AA4924">
        <v>2021</v>
      </c>
      <c r="AB4924">
        <v>792.65</v>
      </c>
      <c r="AC4924" t="s">
        <v>19</v>
      </c>
      <c r="AD4924" t="s">
        <v>72</v>
      </c>
      <c r="AE4924">
        <v>2021</v>
      </c>
      <c r="AF4924">
        <v>2021</v>
      </c>
      <c r="AU4924"/>
    </row>
    <row r="4925" spans="1:47" x14ac:dyDescent="0.35">
      <c r="A4925" t="s">
        <v>160</v>
      </c>
      <c r="B4925" t="s">
        <v>26</v>
      </c>
      <c r="C4925" t="s">
        <v>149</v>
      </c>
      <c r="D4925" t="s">
        <v>159</v>
      </c>
      <c r="E4925" t="s">
        <v>162</v>
      </c>
      <c r="G4925" t="s">
        <v>1</v>
      </c>
      <c r="K4925" t="s">
        <v>185</v>
      </c>
      <c r="L4925" t="s">
        <v>122</v>
      </c>
      <c r="M4925" s="14">
        <v>44495</v>
      </c>
      <c r="N4925" s="14">
        <v>44495</v>
      </c>
      <c r="O4925">
        <v>0</v>
      </c>
      <c r="P4925">
        <v>792.65</v>
      </c>
      <c r="R4925">
        <v>2110672000</v>
      </c>
      <c r="S4925">
        <v>161016000</v>
      </c>
      <c r="V4925" t="s">
        <v>160</v>
      </c>
      <c r="W4925" t="s">
        <v>201</v>
      </c>
      <c r="X4925" t="s">
        <v>161</v>
      </c>
      <c r="Y4925">
        <v>10</v>
      </c>
      <c r="Z4925">
        <v>10</v>
      </c>
      <c r="AA4925">
        <v>2021</v>
      </c>
      <c r="AB4925">
        <v>792.65</v>
      </c>
      <c r="AC4925" t="s">
        <v>19</v>
      </c>
      <c r="AD4925" t="s">
        <v>72</v>
      </c>
      <c r="AE4925">
        <v>2021</v>
      </c>
      <c r="AF4925">
        <v>2021</v>
      </c>
      <c r="AU4925"/>
    </row>
    <row r="4926" spans="1:47" x14ac:dyDescent="0.35">
      <c r="A4926" t="s">
        <v>138</v>
      </c>
      <c r="B4926" t="s">
        <v>36</v>
      </c>
      <c r="C4926" t="s">
        <v>149</v>
      </c>
      <c r="D4926" t="s">
        <v>150</v>
      </c>
      <c r="E4926" t="s">
        <v>121</v>
      </c>
      <c r="G4926" t="s">
        <v>1</v>
      </c>
      <c r="H4926" t="s">
        <v>206</v>
      </c>
      <c r="K4926" t="s">
        <v>185</v>
      </c>
      <c r="L4926" t="s">
        <v>122</v>
      </c>
      <c r="M4926" s="14">
        <v>44495</v>
      </c>
      <c r="N4926" s="14">
        <v>44495</v>
      </c>
      <c r="O4926">
        <v>0</v>
      </c>
      <c r="P4926">
        <v>-7.96</v>
      </c>
      <c r="R4926">
        <v>2220200000</v>
      </c>
      <c r="S4926">
        <v>161001000</v>
      </c>
      <c r="V4926" t="s">
        <v>138</v>
      </c>
      <c r="W4926" t="s">
        <v>195</v>
      </c>
      <c r="X4926" t="s">
        <v>139</v>
      </c>
      <c r="Y4926">
        <v>10</v>
      </c>
      <c r="Z4926">
        <v>10</v>
      </c>
      <c r="AA4926">
        <v>2021</v>
      </c>
      <c r="AB4926">
        <v>7.96</v>
      </c>
      <c r="AC4926" t="s">
        <v>19</v>
      </c>
      <c r="AD4926" t="s">
        <v>18</v>
      </c>
      <c r="AE4926">
        <v>2021</v>
      </c>
      <c r="AF4926">
        <v>2021</v>
      </c>
      <c r="AU4926"/>
    </row>
    <row r="4927" spans="1:47" x14ac:dyDescent="0.35">
      <c r="A4927" t="s">
        <v>126</v>
      </c>
      <c r="C4927" t="s">
        <v>149</v>
      </c>
      <c r="D4927" t="s">
        <v>150</v>
      </c>
      <c r="E4927" t="s">
        <v>121</v>
      </c>
      <c r="J4927" t="s">
        <v>6</v>
      </c>
      <c r="K4927" t="s">
        <v>185</v>
      </c>
      <c r="L4927" t="s">
        <v>122</v>
      </c>
      <c r="M4927" s="14">
        <v>44484</v>
      </c>
      <c r="N4927" s="14">
        <v>44495</v>
      </c>
      <c r="P4927">
        <v>797000.91</v>
      </c>
      <c r="X4927" t="s">
        <v>127</v>
      </c>
      <c r="Y4927">
        <v>10</v>
      </c>
      <c r="Z4927">
        <v>10</v>
      </c>
      <c r="AA4927">
        <v>2021</v>
      </c>
      <c r="AB4927">
        <v>0</v>
      </c>
      <c r="AC4927" t="s">
        <v>8</v>
      </c>
      <c r="AD4927" t="s">
        <v>8</v>
      </c>
      <c r="AE4927">
        <v>2021</v>
      </c>
      <c r="AF4927">
        <v>2021</v>
      </c>
      <c r="AU4927"/>
    </row>
    <row r="4928" spans="1:47" x14ac:dyDescent="0.35">
      <c r="A4928" t="s">
        <v>148</v>
      </c>
      <c r="C4928" t="s">
        <v>149</v>
      </c>
      <c r="D4928" t="s">
        <v>150</v>
      </c>
      <c r="E4928" t="s">
        <v>121</v>
      </c>
      <c r="J4928" t="s">
        <v>6</v>
      </c>
      <c r="K4928" t="s">
        <v>185</v>
      </c>
      <c r="L4928" t="s">
        <v>122</v>
      </c>
      <c r="M4928" s="14">
        <v>44470</v>
      </c>
      <c r="N4928" s="14">
        <v>44495</v>
      </c>
      <c r="P4928">
        <v>10726.76</v>
      </c>
      <c r="X4928" t="s">
        <v>152</v>
      </c>
      <c r="Y4928">
        <v>10</v>
      </c>
      <c r="Z4928">
        <v>10</v>
      </c>
      <c r="AA4928">
        <v>2021</v>
      </c>
      <c r="AB4928">
        <v>0</v>
      </c>
      <c r="AC4928" t="s">
        <v>8</v>
      </c>
      <c r="AD4928" t="s">
        <v>8</v>
      </c>
      <c r="AE4928">
        <v>2021</v>
      </c>
      <c r="AF4928">
        <v>2021</v>
      </c>
      <c r="AU4928"/>
    </row>
    <row r="4929" spans="1:47" x14ac:dyDescent="0.35">
      <c r="A4929" t="s">
        <v>138</v>
      </c>
      <c r="C4929" t="s">
        <v>149</v>
      </c>
      <c r="D4929" t="s">
        <v>150</v>
      </c>
      <c r="E4929" t="s">
        <v>121</v>
      </c>
      <c r="J4929" t="s">
        <v>6</v>
      </c>
      <c r="K4929" t="s">
        <v>185</v>
      </c>
      <c r="L4929" t="s">
        <v>122</v>
      </c>
      <c r="M4929" s="14">
        <v>44484</v>
      </c>
      <c r="N4929" s="14">
        <v>44495</v>
      </c>
      <c r="P4929">
        <v>2571.4299999999998</v>
      </c>
      <c r="X4929" t="s">
        <v>139</v>
      </c>
      <c r="Y4929">
        <v>10</v>
      </c>
      <c r="Z4929">
        <v>10</v>
      </c>
      <c r="AA4929">
        <v>2021</v>
      </c>
      <c r="AB4929">
        <v>0</v>
      </c>
      <c r="AC4929" t="s">
        <v>8</v>
      </c>
      <c r="AD4929" t="s">
        <v>8</v>
      </c>
      <c r="AE4929">
        <v>2021</v>
      </c>
      <c r="AF4929">
        <v>2021</v>
      </c>
      <c r="AU4929"/>
    </row>
    <row r="4930" spans="1:47" x14ac:dyDescent="0.35">
      <c r="A4930" t="s">
        <v>172</v>
      </c>
      <c r="C4930" t="s">
        <v>149</v>
      </c>
      <c r="D4930" t="s">
        <v>150</v>
      </c>
      <c r="E4930" t="s">
        <v>162</v>
      </c>
      <c r="K4930" t="s">
        <v>185</v>
      </c>
      <c r="L4930" t="s">
        <v>122</v>
      </c>
      <c r="M4930" s="14">
        <v>44495</v>
      </c>
      <c r="N4930" s="14">
        <v>44495</v>
      </c>
      <c r="P4930">
        <v>7302410.0999999996</v>
      </c>
      <c r="X4930" t="s">
        <v>135</v>
      </c>
      <c r="Y4930">
        <v>10</v>
      </c>
      <c r="Z4930">
        <v>10</v>
      </c>
      <c r="AA4930">
        <v>2021</v>
      </c>
      <c r="AB4930">
        <v>0</v>
      </c>
      <c r="AC4930" t="s">
        <v>8</v>
      </c>
      <c r="AD4930" t="s">
        <v>8</v>
      </c>
      <c r="AE4930">
        <v>2021</v>
      </c>
      <c r="AF4930">
        <v>2021</v>
      </c>
      <c r="AU4930"/>
    </row>
    <row r="4931" spans="1:47" x14ac:dyDescent="0.35">
      <c r="A4931" t="s">
        <v>155</v>
      </c>
      <c r="C4931" t="s">
        <v>149</v>
      </c>
      <c r="D4931" t="s">
        <v>150</v>
      </c>
      <c r="E4931" t="s">
        <v>121</v>
      </c>
      <c r="J4931" t="s">
        <v>6</v>
      </c>
      <c r="K4931" t="s">
        <v>185</v>
      </c>
      <c r="L4931" t="s">
        <v>122</v>
      </c>
      <c r="M4931" s="14">
        <v>44484</v>
      </c>
      <c r="N4931" s="14">
        <v>44495</v>
      </c>
      <c r="P4931">
        <v>9245.39</v>
      </c>
      <c r="X4931" t="s">
        <v>156</v>
      </c>
      <c r="Y4931">
        <v>10</v>
      </c>
      <c r="Z4931">
        <v>10</v>
      </c>
      <c r="AA4931">
        <v>2021</v>
      </c>
      <c r="AB4931">
        <v>0</v>
      </c>
      <c r="AC4931" t="s">
        <v>8</v>
      </c>
      <c r="AD4931" t="s">
        <v>8</v>
      </c>
      <c r="AE4931">
        <v>2021</v>
      </c>
      <c r="AF4931">
        <v>2021</v>
      </c>
      <c r="AU4931"/>
    </row>
    <row r="4932" spans="1:47" x14ac:dyDescent="0.35">
      <c r="A4932" t="s">
        <v>146</v>
      </c>
      <c r="C4932" t="s">
        <v>149</v>
      </c>
      <c r="D4932" t="s">
        <v>150</v>
      </c>
      <c r="E4932" t="s">
        <v>121</v>
      </c>
      <c r="I4932" t="s">
        <v>1</v>
      </c>
      <c r="J4932" t="s">
        <v>6</v>
      </c>
      <c r="K4932" t="s">
        <v>185</v>
      </c>
      <c r="L4932" t="s">
        <v>122</v>
      </c>
      <c r="M4932" s="14">
        <v>44484</v>
      </c>
      <c r="N4932" s="14">
        <v>44495</v>
      </c>
      <c r="P4932">
        <v>20567.009999999998</v>
      </c>
      <c r="X4932" t="s">
        <v>147</v>
      </c>
      <c r="Y4932">
        <v>10</v>
      </c>
      <c r="Z4932">
        <v>10</v>
      </c>
      <c r="AA4932">
        <v>2021</v>
      </c>
      <c r="AB4932">
        <v>0</v>
      </c>
      <c r="AC4932" t="s">
        <v>8</v>
      </c>
      <c r="AD4932" t="s">
        <v>8</v>
      </c>
      <c r="AE4932">
        <v>2021</v>
      </c>
      <c r="AF4932">
        <v>2021</v>
      </c>
      <c r="AU4932"/>
    </row>
    <row r="4933" spans="1:47" x14ac:dyDescent="0.35">
      <c r="A4933" t="s">
        <v>165</v>
      </c>
      <c r="C4933" t="s">
        <v>149</v>
      </c>
      <c r="D4933" t="s">
        <v>150</v>
      </c>
      <c r="E4933" t="s">
        <v>121</v>
      </c>
      <c r="J4933" t="s">
        <v>6</v>
      </c>
      <c r="K4933" t="s">
        <v>185</v>
      </c>
      <c r="L4933" t="s">
        <v>122</v>
      </c>
      <c r="M4933" s="14">
        <v>44484</v>
      </c>
      <c r="N4933" s="14">
        <v>44495</v>
      </c>
      <c r="P4933">
        <v>5914531.1600000001</v>
      </c>
      <c r="X4933" t="s">
        <v>124</v>
      </c>
      <c r="Y4933">
        <v>10</v>
      </c>
      <c r="Z4933">
        <v>10</v>
      </c>
      <c r="AA4933">
        <v>2021</v>
      </c>
      <c r="AB4933">
        <v>0</v>
      </c>
      <c r="AC4933" t="s">
        <v>8</v>
      </c>
      <c r="AD4933" t="s">
        <v>8</v>
      </c>
      <c r="AE4933">
        <v>2021</v>
      </c>
      <c r="AF4933">
        <v>2021</v>
      </c>
      <c r="AU4933"/>
    </row>
    <row r="4934" spans="1:47" x14ac:dyDescent="0.35">
      <c r="A4934" t="s">
        <v>125</v>
      </c>
      <c r="C4934" t="s">
        <v>149</v>
      </c>
      <c r="D4934" t="s">
        <v>150</v>
      </c>
      <c r="E4934" t="s">
        <v>121</v>
      </c>
      <c r="J4934" t="s">
        <v>5</v>
      </c>
      <c r="K4934" t="s">
        <v>185</v>
      </c>
      <c r="L4934" t="s">
        <v>122</v>
      </c>
      <c r="M4934" s="14">
        <v>44487</v>
      </c>
      <c r="N4934" s="14">
        <v>44495</v>
      </c>
      <c r="P4934">
        <v>304278.59999999998</v>
      </c>
      <c r="X4934" t="s">
        <v>124</v>
      </c>
      <c r="Y4934">
        <v>10</v>
      </c>
      <c r="Z4934">
        <v>10</v>
      </c>
      <c r="AA4934">
        <v>2021</v>
      </c>
      <c r="AB4934">
        <v>0</v>
      </c>
      <c r="AC4934" t="s">
        <v>8</v>
      </c>
      <c r="AD4934" t="s">
        <v>8</v>
      </c>
      <c r="AE4934">
        <v>2021</v>
      </c>
      <c r="AF4934">
        <v>2021</v>
      </c>
      <c r="AU4934"/>
    </row>
    <row r="4935" spans="1:47" x14ac:dyDescent="0.35">
      <c r="A4935" t="s">
        <v>136</v>
      </c>
      <c r="C4935" t="s">
        <v>149</v>
      </c>
      <c r="D4935" t="s">
        <v>150</v>
      </c>
      <c r="E4935" t="s">
        <v>121</v>
      </c>
      <c r="J4935" t="s">
        <v>6</v>
      </c>
      <c r="K4935" t="s">
        <v>185</v>
      </c>
      <c r="L4935" t="s">
        <v>122</v>
      </c>
      <c r="M4935" s="14">
        <v>44484</v>
      </c>
      <c r="N4935" s="14">
        <v>44495</v>
      </c>
      <c r="P4935">
        <v>201853.6</v>
      </c>
      <c r="X4935" t="s">
        <v>137</v>
      </c>
      <c r="Y4935">
        <v>10</v>
      </c>
      <c r="Z4935">
        <v>10</v>
      </c>
      <c r="AA4935">
        <v>2021</v>
      </c>
      <c r="AB4935">
        <v>0</v>
      </c>
      <c r="AC4935" t="s">
        <v>8</v>
      </c>
      <c r="AD4935" t="s">
        <v>8</v>
      </c>
      <c r="AE4935">
        <v>2021</v>
      </c>
      <c r="AF4935">
        <v>2021</v>
      </c>
      <c r="AU4935"/>
    </row>
    <row r="4936" spans="1:47" x14ac:dyDescent="0.35">
      <c r="A4936" t="s">
        <v>160</v>
      </c>
      <c r="B4936" t="s">
        <v>28</v>
      </c>
      <c r="C4936" t="s">
        <v>149</v>
      </c>
      <c r="D4936" t="s">
        <v>159</v>
      </c>
      <c r="E4936" t="s">
        <v>162</v>
      </c>
      <c r="G4936" t="s">
        <v>1</v>
      </c>
      <c r="K4936" t="s">
        <v>185</v>
      </c>
      <c r="L4936" t="s">
        <v>122</v>
      </c>
      <c r="M4936" s="14">
        <v>44495</v>
      </c>
      <c r="N4936" s="14">
        <v>44495</v>
      </c>
      <c r="O4936">
        <v>3586.2</v>
      </c>
      <c r="P4936">
        <v>85.39</v>
      </c>
      <c r="R4936">
        <v>2110672000</v>
      </c>
      <c r="S4936">
        <v>161800000</v>
      </c>
      <c r="V4936" t="s">
        <v>160</v>
      </c>
      <c r="W4936" t="s">
        <v>197</v>
      </c>
      <c r="X4936" t="s">
        <v>161</v>
      </c>
      <c r="Y4936">
        <v>10</v>
      </c>
      <c r="Z4936">
        <v>10</v>
      </c>
      <c r="AA4936">
        <v>2021</v>
      </c>
      <c r="AB4936">
        <v>85.39</v>
      </c>
      <c r="AC4936" t="s">
        <v>19</v>
      </c>
      <c r="AD4936" t="s">
        <v>72</v>
      </c>
      <c r="AE4936">
        <v>2021</v>
      </c>
      <c r="AF4936">
        <v>2021</v>
      </c>
      <c r="AU4936"/>
    </row>
    <row r="4937" spans="1:47" x14ac:dyDescent="0.35">
      <c r="A4937" t="s">
        <v>160</v>
      </c>
      <c r="B4937" t="s">
        <v>35</v>
      </c>
      <c r="C4937" t="s">
        <v>149</v>
      </c>
      <c r="D4937" t="s">
        <v>159</v>
      </c>
      <c r="E4937" t="s">
        <v>162</v>
      </c>
      <c r="G4937" t="s">
        <v>1</v>
      </c>
      <c r="K4937" t="s">
        <v>185</v>
      </c>
      <c r="L4937" t="s">
        <v>122</v>
      </c>
      <c r="M4937" s="14">
        <v>44495</v>
      </c>
      <c r="N4937" s="14">
        <v>44495</v>
      </c>
      <c r="O4937">
        <v>333626.93</v>
      </c>
      <c r="P4937">
        <v>7943.5</v>
      </c>
      <c r="R4937">
        <v>2110672000</v>
      </c>
      <c r="S4937">
        <v>161020000</v>
      </c>
      <c r="V4937" t="s">
        <v>160</v>
      </c>
      <c r="W4937" t="s">
        <v>194</v>
      </c>
      <c r="X4937" t="s">
        <v>161</v>
      </c>
      <c r="Y4937">
        <v>10</v>
      </c>
      <c r="Z4937">
        <v>10</v>
      </c>
      <c r="AA4937">
        <v>2021</v>
      </c>
      <c r="AB4937">
        <v>7943.5</v>
      </c>
      <c r="AC4937" t="s">
        <v>19</v>
      </c>
      <c r="AD4937" t="s">
        <v>72</v>
      </c>
      <c r="AE4937">
        <v>2021</v>
      </c>
      <c r="AF4937">
        <v>2021</v>
      </c>
      <c r="AU4937"/>
    </row>
    <row r="4938" spans="1:47" x14ac:dyDescent="0.35">
      <c r="A4938" t="s">
        <v>160</v>
      </c>
      <c r="B4938" t="s">
        <v>35</v>
      </c>
      <c r="C4938" t="s">
        <v>149</v>
      </c>
      <c r="D4938" t="s">
        <v>159</v>
      </c>
      <c r="E4938" t="s">
        <v>162</v>
      </c>
      <c r="G4938" t="s">
        <v>1</v>
      </c>
      <c r="K4938" t="s">
        <v>185</v>
      </c>
      <c r="L4938" t="s">
        <v>122</v>
      </c>
      <c r="M4938" s="14">
        <v>44495</v>
      </c>
      <c r="N4938" s="14">
        <v>44495</v>
      </c>
      <c r="O4938">
        <v>182678.34</v>
      </c>
      <c r="P4938">
        <v>3545.52</v>
      </c>
      <c r="R4938">
        <v>2110672000</v>
      </c>
      <c r="S4938">
        <v>161020000</v>
      </c>
      <c r="V4938" t="s">
        <v>160</v>
      </c>
      <c r="W4938" t="s">
        <v>194</v>
      </c>
      <c r="X4938" t="s">
        <v>161</v>
      </c>
      <c r="Y4938">
        <v>10</v>
      </c>
      <c r="Z4938">
        <v>10</v>
      </c>
      <c r="AA4938">
        <v>2021</v>
      </c>
      <c r="AB4938">
        <v>3545.52</v>
      </c>
      <c r="AC4938" t="s">
        <v>19</v>
      </c>
      <c r="AD4938" t="s">
        <v>72</v>
      </c>
      <c r="AE4938">
        <v>2021</v>
      </c>
      <c r="AF4938">
        <v>2021</v>
      </c>
      <c r="AU4938"/>
    </row>
    <row r="4939" spans="1:47" x14ac:dyDescent="0.35">
      <c r="A4939" t="s">
        <v>160</v>
      </c>
      <c r="B4939" t="s">
        <v>35</v>
      </c>
      <c r="C4939" t="s">
        <v>149</v>
      </c>
      <c r="D4939" t="s">
        <v>159</v>
      </c>
      <c r="E4939" t="s">
        <v>162</v>
      </c>
      <c r="G4939" t="s">
        <v>1</v>
      </c>
      <c r="K4939" t="s">
        <v>185</v>
      </c>
      <c r="L4939" t="s">
        <v>122</v>
      </c>
      <c r="M4939" s="14">
        <v>44495</v>
      </c>
      <c r="N4939" s="14">
        <v>44495</v>
      </c>
      <c r="O4939">
        <v>17184.55</v>
      </c>
      <c r="P4939">
        <v>409.16</v>
      </c>
      <c r="R4939">
        <v>2110672000</v>
      </c>
      <c r="S4939">
        <v>161020000</v>
      </c>
      <c r="V4939" t="s">
        <v>160</v>
      </c>
      <c r="W4939" t="s">
        <v>194</v>
      </c>
      <c r="X4939" t="s">
        <v>161</v>
      </c>
      <c r="Y4939">
        <v>10</v>
      </c>
      <c r="Z4939">
        <v>10</v>
      </c>
      <c r="AA4939">
        <v>2021</v>
      </c>
      <c r="AB4939">
        <v>409.16</v>
      </c>
      <c r="AC4939" t="s">
        <v>19</v>
      </c>
      <c r="AD4939" t="s">
        <v>72</v>
      </c>
      <c r="AE4939">
        <v>2021</v>
      </c>
      <c r="AF4939">
        <v>2021</v>
      </c>
      <c r="AU4939"/>
    </row>
    <row r="4940" spans="1:47" x14ac:dyDescent="0.35">
      <c r="A4940" t="s">
        <v>160</v>
      </c>
      <c r="B4940" t="s">
        <v>35</v>
      </c>
      <c r="C4940" t="s">
        <v>149</v>
      </c>
      <c r="D4940" t="s">
        <v>159</v>
      </c>
      <c r="E4940" t="s">
        <v>162</v>
      </c>
      <c r="G4940" t="s">
        <v>1</v>
      </c>
      <c r="K4940" t="s">
        <v>185</v>
      </c>
      <c r="L4940" t="s">
        <v>122</v>
      </c>
      <c r="M4940" s="14">
        <v>44495</v>
      </c>
      <c r="N4940" s="14">
        <v>44495</v>
      </c>
      <c r="O4940">
        <v>8646.3700000000008</v>
      </c>
      <c r="P4940">
        <v>205.87</v>
      </c>
      <c r="R4940">
        <v>2110672000</v>
      </c>
      <c r="S4940">
        <v>161800000</v>
      </c>
      <c r="V4940" t="s">
        <v>160</v>
      </c>
      <c r="W4940" t="s">
        <v>197</v>
      </c>
      <c r="X4940" t="s">
        <v>161</v>
      </c>
      <c r="Y4940">
        <v>10</v>
      </c>
      <c r="Z4940">
        <v>10</v>
      </c>
      <c r="AA4940">
        <v>2021</v>
      </c>
      <c r="AB4940">
        <v>205.87</v>
      </c>
      <c r="AC4940" t="s">
        <v>19</v>
      </c>
      <c r="AD4940" t="s">
        <v>72</v>
      </c>
      <c r="AE4940">
        <v>2021</v>
      </c>
      <c r="AF4940">
        <v>2021</v>
      </c>
      <c r="AU4940"/>
    </row>
    <row r="4941" spans="1:47" x14ac:dyDescent="0.35">
      <c r="A4941" t="s">
        <v>175</v>
      </c>
      <c r="B4941" t="s">
        <v>39</v>
      </c>
      <c r="C4941" t="s">
        <v>149</v>
      </c>
      <c r="D4941" t="s">
        <v>150</v>
      </c>
      <c r="E4941" t="s">
        <v>121</v>
      </c>
      <c r="G4941" t="s">
        <v>1</v>
      </c>
      <c r="H4941" t="s">
        <v>206</v>
      </c>
      <c r="K4941" t="s">
        <v>185</v>
      </c>
      <c r="L4941" t="s">
        <v>122</v>
      </c>
      <c r="M4941" s="14">
        <v>44496</v>
      </c>
      <c r="N4941" s="14">
        <v>44496</v>
      </c>
      <c r="O4941">
        <v>-34480</v>
      </c>
      <c r="P4941">
        <v>-820.95</v>
      </c>
      <c r="R4941">
        <v>2221506000</v>
      </c>
      <c r="S4941">
        <v>161026000</v>
      </c>
      <c r="V4941" t="s">
        <v>175</v>
      </c>
      <c r="W4941" t="s">
        <v>216</v>
      </c>
      <c r="X4941" t="s">
        <v>119</v>
      </c>
      <c r="Y4941">
        <v>10</v>
      </c>
      <c r="Z4941">
        <v>10</v>
      </c>
      <c r="AA4941">
        <v>2021</v>
      </c>
      <c r="AB4941">
        <v>820.95</v>
      </c>
      <c r="AC4941" t="s">
        <v>19</v>
      </c>
      <c r="AD4941" t="s">
        <v>19</v>
      </c>
      <c r="AE4941">
        <v>2021</v>
      </c>
      <c r="AF4941">
        <v>2021</v>
      </c>
      <c r="AU4941"/>
    </row>
    <row r="4942" spans="1:47" x14ac:dyDescent="0.35">
      <c r="A4942" t="s">
        <v>160</v>
      </c>
      <c r="B4942" t="s">
        <v>25</v>
      </c>
      <c r="C4942" t="s">
        <v>149</v>
      </c>
      <c r="D4942" t="s">
        <v>159</v>
      </c>
      <c r="E4942" t="s">
        <v>162</v>
      </c>
      <c r="G4942" t="s">
        <v>1</v>
      </c>
      <c r="K4942" t="s">
        <v>185</v>
      </c>
      <c r="L4942" t="s">
        <v>122</v>
      </c>
      <c r="M4942" s="14">
        <v>44496</v>
      </c>
      <c r="N4942" s="14">
        <v>44496</v>
      </c>
      <c r="O4942">
        <v>5000</v>
      </c>
      <c r="P4942">
        <v>90.92</v>
      </c>
      <c r="R4942">
        <v>2110672000</v>
      </c>
      <c r="S4942">
        <v>161600000</v>
      </c>
      <c r="V4942" t="s">
        <v>160</v>
      </c>
      <c r="W4942" t="s">
        <v>198</v>
      </c>
      <c r="X4942" t="s">
        <v>161</v>
      </c>
      <c r="Y4942">
        <v>10</v>
      </c>
      <c r="Z4942">
        <v>10</v>
      </c>
      <c r="AA4942">
        <v>2021</v>
      </c>
      <c r="AB4942">
        <v>90.92</v>
      </c>
      <c r="AC4942" t="s">
        <v>19</v>
      </c>
      <c r="AD4942" t="s">
        <v>72</v>
      </c>
      <c r="AE4942">
        <v>2021</v>
      </c>
      <c r="AF4942">
        <v>2021</v>
      </c>
      <c r="AU4942"/>
    </row>
    <row r="4943" spans="1:47" x14ac:dyDescent="0.35">
      <c r="A4943" t="s">
        <v>160</v>
      </c>
      <c r="B4943" t="s">
        <v>26</v>
      </c>
      <c r="C4943" t="s">
        <v>149</v>
      </c>
      <c r="D4943" t="s">
        <v>159</v>
      </c>
      <c r="E4943" t="s">
        <v>162</v>
      </c>
      <c r="G4943" t="s">
        <v>1</v>
      </c>
      <c r="K4943" t="s">
        <v>185</v>
      </c>
      <c r="L4943" t="s">
        <v>122</v>
      </c>
      <c r="M4943" s="14">
        <v>44496</v>
      </c>
      <c r="N4943" s="14">
        <v>44496</v>
      </c>
      <c r="O4943">
        <v>47758.57</v>
      </c>
      <c r="P4943">
        <v>1137.1099999999999</v>
      </c>
      <c r="R4943">
        <v>2110672000</v>
      </c>
      <c r="S4943">
        <v>161018000</v>
      </c>
      <c r="V4943" t="s">
        <v>160</v>
      </c>
      <c r="W4943" t="s">
        <v>228</v>
      </c>
      <c r="X4943" t="s">
        <v>161</v>
      </c>
      <c r="Y4943">
        <v>10</v>
      </c>
      <c r="Z4943">
        <v>10</v>
      </c>
      <c r="AA4943">
        <v>2021</v>
      </c>
      <c r="AB4943">
        <v>1137.1099999999999</v>
      </c>
      <c r="AC4943" t="s">
        <v>19</v>
      </c>
      <c r="AD4943" t="s">
        <v>72</v>
      </c>
      <c r="AE4943">
        <v>2021</v>
      </c>
      <c r="AF4943">
        <v>2021</v>
      </c>
      <c r="AU4943"/>
    </row>
    <row r="4944" spans="1:47" x14ac:dyDescent="0.35">
      <c r="A4944" t="s">
        <v>138</v>
      </c>
      <c r="B4944" t="s">
        <v>42</v>
      </c>
      <c r="C4944" t="s">
        <v>149</v>
      </c>
      <c r="D4944" t="s">
        <v>150</v>
      </c>
      <c r="E4944" t="s">
        <v>121</v>
      </c>
      <c r="G4944" t="s">
        <v>1</v>
      </c>
      <c r="H4944" t="s">
        <v>206</v>
      </c>
      <c r="K4944" t="s">
        <v>185</v>
      </c>
      <c r="L4944" t="s">
        <v>122</v>
      </c>
      <c r="M4944" s="14">
        <v>44496</v>
      </c>
      <c r="N4944" s="14">
        <v>44496</v>
      </c>
      <c r="O4944">
        <v>-648430</v>
      </c>
      <c r="P4944">
        <v>-15438.81</v>
      </c>
      <c r="R4944">
        <v>2220200000</v>
      </c>
      <c r="S4944">
        <v>161001000</v>
      </c>
      <c r="V4944" t="s">
        <v>138</v>
      </c>
      <c r="W4944" t="s">
        <v>195</v>
      </c>
      <c r="X4944" t="s">
        <v>139</v>
      </c>
      <c r="Y4944">
        <v>10</v>
      </c>
      <c r="Z4944">
        <v>10</v>
      </c>
      <c r="AA4944">
        <v>2021</v>
      </c>
      <c r="AB4944">
        <v>15438.81</v>
      </c>
      <c r="AC4944" t="s">
        <v>19</v>
      </c>
      <c r="AD4944" t="s">
        <v>19</v>
      </c>
      <c r="AE4944">
        <v>2021</v>
      </c>
      <c r="AF4944">
        <v>2021</v>
      </c>
      <c r="AU4944"/>
    </row>
    <row r="4945" spans="1:47" x14ac:dyDescent="0.35">
      <c r="A4945" t="s">
        <v>160</v>
      </c>
      <c r="B4945" t="s">
        <v>25</v>
      </c>
      <c r="C4945" t="s">
        <v>149</v>
      </c>
      <c r="D4945" t="s">
        <v>159</v>
      </c>
      <c r="E4945" t="s">
        <v>162</v>
      </c>
      <c r="G4945" t="s">
        <v>1</v>
      </c>
      <c r="K4945" t="s">
        <v>185</v>
      </c>
      <c r="L4945" t="s">
        <v>122</v>
      </c>
      <c r="M4945" s="14">
        <v>44496</v>
      </c>
      <c r="N4945" s="14">
        <v>44496</v>
      </c>
      <c r="O4945">
        <v>7000</v>
      </c>
      <c r="P4945">
        <v>191.01</v>
      </c>
      <c r="R4945">
        <v>2110672000</v>
      </c>
      <c r="S4945">
        <v>161300000</v>
      </c>
      <c r="V4945" t="s">
        <v>160</v>
      </c>
      <c r="W4945" t="s">
        <v>192</v>
      </c>
      <c r="X4945" t="s">
        <v>161</v>
      </c>
      <c r="Y4945">
        <v>10</v>
      </c>
      <c r="Z4945">
        <v>10</v>
      </c>
      <c r="AA4945">
        <v>2021</v>
      </c>
      <c r="AB4945">
        <v>191.01</v>
      </c>
      <c r="AC4945" t="s">
        <v>19</v>
      </c>
      <c r="AD4945" t="s">
        <v>72</v>
      </c>
      <c r="AE4945">
        <v>2021</v>
      </c>
      <c r="AF4945">
        <v>2021</v>
      </c>
      <c r="AU4945"/>
    </row>
    <row r="4946" spans="1:47" x14ac:dyDescent="0.35">
      <c r="A4946" t="s">
        <v>138</v>
      </c>
      <c r="B4946" t="s">
        <v>46</v>
      </c>
      <c r="C4946" t="s">
        <v>149</v>
      </c>
      <c r="D4946" t="s">
        <v>150</v>
      </c>
      <c r="E4946" t="s">
        <v>121</v>
      </c>
      <c r="G4946" t="s">
        <v>1</v>
      </c>
      <c r="H4946" t="s">
        <v>206</v>
      </c>
      <c r="K4946" t="s">
        <v>185</v>
      </c>
      <c r="L4946" t="s">
        <v>122</v>
      </c>
      <c r="M4946" s="14">
        <v>44496</v>
      </c>
      <c r="N4946" s="14">
        <v>44496</v>
      </c>
      <c r="O4946">
        <v>-150000</v>
      </c>
      <c r="P4946">
        <v>-4502.24</v>
      </c>
      <c r="R4946">
        <v>2220200000</v>
      </c>
      <c r="S4946">
        <v>161001000</v>
      </c>
      <c r="V4946" t="s">
        <v>138</v>
      </c>
      <c r="W4946" t="s">
        <v>195</v>
      </c>
      <c r="X4946" t="s">
        <v>139</v>
      </c>
      <c r="Y4946">
        <v>10</v>
      </c>
      <c r="Z4946">
        <v>10</v>
      </c>
      <c r="AA4946">
        <v>2021</v>
      </c>
      <c r="AB4946">
        <v>4502.24</v>
      </c>
      <c r="AC4946" t="s">
        <v>19</v>
      </c>
      <c r="AD4946" t="s">
        <v>19</v>
      </c>
      <c r="AE4946">
        <v>2021</v>
      </c>
      <c r="AF4946">
        <v>2021</v>
      </c>
      <c r="AU4946"/>
    </row>
    <row r="4947" spans="1:47" x14ac:dyDescent="0.35">
      <c r="A4947" t="s">
        <v>138</v>
      </c>
      <c r="B4947" t="s">
        <v>41</v>
      </c>
      <c r="C4947" t="s">
        <v>149</v>
      </c>
      <c r="D4947" t="s">
        <v>150</v>
      </c>
      <c r="E4947" t="s">
        <v>121</v>
      </c>
      <c r="G4947" t="s">
        <v>1</v>
      </c>
      <c r="H4947" t="s">
        <v>206</v>
      </c>
      <c r="K4947" t="s">
        <v>185</v>
      </c>
      <c r="L4947" t="s">
        <v>122</v>
      </c>
      <c r="M4947" s="14">
        <v>44496</v>
      </c>
      <c r="N4947" s="14">
        <v>44496</v>
      </c>
      <c r="O4947">
        <v>-11200000</v>
      </c>
      <c r="P4947">
        <v>-262745.21999999997</v>
      </c>
      <c r="R4947">
        <v>2220200000</v>
      </c>
      <c r="S4947">
        <v>161001000</v>
      </c>
      <c r="V4947" t="s">
        <v>138</v>
      </c>
      <c r="W4947" t="s">
        <v>195</v>
      </c>
      <c r="X4947" t="s">
        <v>139</v>
      </c>
      <c r="Y4947">
        <v>10</v>
      </c>
      <c r="Z4947">
        <v>10</v>
      </c>
      <c r="AA4947">
        <v>2021</v>
      </c>
      <c r="AB4947">
        <v>262745.21999999997</v>
      </c>
      <c r="AC4947" t="s">
        <v>19</v>
      </c>
      <c r="AD4947" t="s">
        <v>19</v>
      </c>
      <c r="AE4947">
        <v>2021</v>
      </c>
      <c r="AF4947">
        <v>2021</v>
      </c>
      <c r="AU4947"/>
    </row>
    <row r="4948" spans="1:47" x14ac:dyDescent="0.35">
      <c r="A4948" t="s">
        <v>160</v>
      </c>
      <c r="B4948" t="s">
        <v>28</v>
      </c>
      <c r="C4948" t="s">
        <v>149</v>
      </c>
      <c r="D4948" t="s">
        <v>159</v>
      </c>
      <c r="E4948" t="s">
        <v>162</v>
      </c>
      <c r="G4948" t="s">
        <v>1</v>
      </c>
      <c r="K4948" t="s">
        <v>185</v>
      </c>
      <c r="L4948" t="s">
        <v>122</v>
      </c>
      <c r="M4948" s="14">
        <v>44496</v>
      </c>
      <c r="N4948" s="14">
        <v>44496</v>
      </c>
      <c r="O4948">
        <v>0</v>
      </c>
      <c r="P4948">
        <v>36.9</v>
      </c>
      <c r="R4948">
        <v>2110672000</v>
      </c>
      <c r="S4948">
        <v>161400000</v>
      </c>
      <c r="V4948" t="s">
        <v>160</v>
      </c>
      <c r="W4948" t="s">
        <v>211</v>
      </c>
      <c r="X4948" t="s">
        <v>161</v>
      </c>
      <c r="Y4948">
        <v>10</v>
      </c>
      <c r="Z4948">
        <v>10</v>
      </c>
      <c r="AA4948">
        <v>2021</v>
      </c>
      <c r="AB4948">
        <v>36.9</v>
      </c>
      <c r="AC4948" t="s">
        <v>19</v>
      </c>
      <c r="AD4948" t="s">
        <v>72</v>
      </c>
      <c r="AE4948">
        <v>2021</v>
      </c>
      <c r="AF4948">
        <v>2021</v>
      </c>
      <c r="AU4948"/>
    </row>
    <row r="4949" spans="1:47" x14ac:dyDescent="0.35">
      <c r="A4949" t="s">
        <v>193</v>
      </c>
      <c r="B4949" t="s">
        <v>29</v>
      </c>
      <c r="C4949" t="s">
        <v>149</v>
      </c>
      <c r="D4949" t="s">
        <v>159</v>
      </c>
      <c r="E4949" t="s">
        <v>162</v>
      </c>
      <c r="G4949" t="s">
        <v>1</v>
      </c>
      <c r="K4949" t="s">
        <v>185</v>
      </c>
      <c r="L4949" t="s">
        <v>122</v>
      </c>
      <c r="M4949" s="14">
        <v>44496</v>
      </c>
      <c r="N4949" s="14">
        <v>44496</v>
      </c>
      <c r="O4949">
        <v>0</v>
      </c>
      <c r="P4949">
        <v>35.71</v>
      </c>
      <c r="R4949">
        <v>2110700000</v>
      </c>
      <c r="S4949">
        <v>161700000</v>
      </c>
      <c r="V4949" t="s">
        <v>193</v>
      </c>
      <c r="W4949" t="s">
        <v>210</v>
      </c>
      <c r="X4949" t="s">
        <v>161</v>
      </c>
      <c r="Y4949">
        <v>10</v>
      </c>
      <c r="Z4949">
        <v>10</v>
      </c>
      <c r="AA4949">
        <v>2021</v>
      </c>
      <c r="AB4949">
        <v>35.71</v>
      </c>
      <c r="AC4949" t="s">
        <v>19</v>
      </c>
      <c r="AD4949" t="s">
        <v>72</v>
      </c>
      <c r="AE4949">
        <v>2021</v>
      </c>
      <c r="AF4949">
        <v>2021</v>
      </c>
      <c r="AU4949"/>
    </row>
    <row r="4950" spans="1:47" x14ac:dyDescent="0.35">
      <c r="A4950" t="s">
        <v>160</v>
      </c>
      <c r="B4950" t="s">
        <v>28</v>
      </c>
      <c r="C4950" t="s">
        <v>149</v>
      </c>
      <c r="D4950" t="s">
        <v>159</v>
      </c>
      <c r="E4950" t="s">
        <v>162</v>
      </c>
      <c r="G4950" t="s">
        <v>1</v>
      </c>
      <c r="K4950" t="s">
        <v>185</v>
      </c>
      <c r="L4950" t="s">
        <v>122</v>
      </c>
      <c r="M4950" s="14">
        <v>44496</v>
      </c>
      <c r="N4950" s="14">
        <v>44496</v>
      </c>
      <c r="O4950">
        <v>0</v>
      </c>
      <c r="P4950">
        <v>39.71</v>
      </c>
      <c r="R4950">
        <v>2110672000</v>
      </c>
      <c r="S4950">
        <v>161300000</v>
      </c>
      <c r="V4950" t="s">
        <v>160</v>
      </c>
      <c r="W4950" t="s">
        <v>192</v>
      </c>
      <c r="X4950" t="s">
        <v>161</v>
      </c>
      <c r="Y4950">
        <v>10</v>
      </c>
      <c r="Z4950">
        <v>10</v>
      </c>
      <c r="AA4950">
        <v>2021</v>
      </c>
      <c r="AB4950">
        <v>39.71</v>
      </c>
      <c r="AC4950" t="s">
        <v>19</v>
      </c>
      <c r="AD4950" t="s">
        <v>72</v>
      </c>
      <c r="AE4950">
        <v>2021</v>
      </c>
      <c r="AF4950">
        <v>2021</v>
      </c>
      <c r="AU4950"/>
    </row>
    <row r="4951" spans="1:47" x14ac:dyDescent="0.35">
      <c r="A4951" t="s">
        <v>160</v>
      </c>
      <c r="B4951" t="s">
        <v>28</v>
      </c>
      <c r="C4951" t="s">
        <v>149</v>
      </c>
      <c r="D4951" t="s">
        <v>159</v>
      </c>
      <c r="E4951" t="s">
        <v>162</v>
      </c>
      <c r="G4951" t="s">
        <v>1</v>
      </c>
      <c r="K4951" t="s">
        <v>185</v>
      </c>
      <c r="L4951" t="s">
        <v>122</v>
      </c>
      <c r="M4951" s="14">
        <v>44496</v>
      </c>
      <c r="N4951" s="14">
        <v>44496</v>
      </c>
      <c r="O4951">
        <v>0</v>
      </c>
      <c r="P4951">
        <v>39.71</v>
      </c>
      <c r="R4951">
        <v>2110672000</v>
      </c>
      <c r="S4951">
        <v>161300000</v>
      </c>
      <c r="V4951" t="s">
        <v>160</v>
      </c>
      <c r="W4951" t="s">
        <v>192</v>
      </c>
      <c r="X4951" t="s">
        <v>161</v>
      </c>
      <c r="Y4951">
        <v>10</v>
      </c>
      <c r="Z4951">
        <v>10</v>
      </c>
      <c r="AA4951">
        <v>2021</v>
      </c>
      <c r="AB4951">
        <v>39.71</v>
      </c>
      <c r="AC4951" t="s">
        <v>19</v>
      </c>
      <c r="AD4951" t="s">
        <v>72</v>
      </c>
      <c r="AE4951">
        <v>2021</v>
      </c>
      <c r="AF4951">
        <v>2021</v>
      </c>
      <c r="AU4951"/>
    </row>
    <row r="4952" spans="1:47" x14ac:dyDescent="0.35">
      <c r="A4952" t="s">
        <v>193</v>
      </c>
      <c r="B4952" t="s">
        <v>29</v>
      </c>
      <c r="C4952" t="s">
        <v>149</v>
      </c>
      <c r="D4952" t="s">
        <v>159</v>
      </c>
      <c r="E4952" t="s">
        <v>162</v>
      </c>
      <c r="G4952" t="s">
        <v>1</v>
      </c>
      <c r="K4952" t="s">
        <v>185</v>
      </c>
      <c r="L4952" t="s">
        <v>122</v>
      </c>
      <c r="M4952" s="14">
        <v>44496</v>
      </c>
      <c r="N4952" s="14">
        <v>44496</v>
      </c>
      <c r="O4952">
        <v>0</v>
      </c>
      <c r="P4952">
        <v>23.81</v>
      </c>
      <c r="R4952">
        <v>2110700000</v>
      </c>
      <c r="S4952">
        <v>162300000</v>
      </c>
      <c r="V4952" t="s">
        <v>193</v>
      </c>
      <c r="W4952" t="s">
        <v>209</v>
      </c>
      <c r="X4952" t="s">
        <v>161</v>
      </c>
      <c r="Y4952">
        <v>10</v>
      </c>
      <c r="Z4952">
        <v>10</v>
      </c>
      <c r="AA4952">
        <v>2021</v>
      </c>
      <c r="AB4952">
        <v>23.81</v>
      </c>
      <c r="AC4952" t="s">
        <v>19</v>
      </c>
      <c r="AD4952" t="s">
        <v>72</v>
      </c>
      <c r="AE4952">
        <v>2021</v>
      </c>
      <c r="AF4952">
        <v>2021</v>
      </c>
      <c r="AU4952"/>
    </row>
    <row r="4953" spans="1:47" x14ac:dyDescent="0.35">
      <c r="A4953" t="s">
        <v>160</v>
      </c>
      <c r="B4953" t="s">
        <v>26</v>
      </c>
      <c r="C4953" t="s">
        <v>149</v>
      </c>
      <c r="D4953" t="s">
        <v>159</v>
      </c>
      <c r="E4953" t="s">
        <v>162</v>
      </c>
      <c r="G4953" t="s">
        <v>1</v>
      </c>
      <c r="K4953" t="s">
        <v>185</v>
      </c>
      <c r="L4953" t="s">
        <v>122</v>
      </c>
      <c r="M4953" s="14">
        <v>44496</v>
      </c>
      <c r="N4953" s="14">
        <v>44496</v>
      </c>
      <c r="O4953">
        <v>0</v>
      </c>
      <c r="P4953">
        <v>10542.86</v>
      </c>
      <c r="R4953">
        <v>2110672000</v>
      </c>
      <c r="S4953">
        <v>161001000</v>
      </c>
      <c r="V4953" t="s">
        <v>160</v>
      </c>
      <c r="W4953" t="s">
        <v>195</v>
      </c>
      <c r="X4953" t="s">
        <v>161</v>
      </c>
      <c r="Y4953">
        <v>10</v>
      </c>
      <c r="Z4953">
        <v>10</v>
      </c>
      <c r="AA4953">
        <v>2021</v>
      </c>
      <c r="AB4953">
        <v>10542.86</v>
      </c>
      <c r="AC4953" t="s">
        <v>19</v>
      </c>
      <c r="AD4953" t="s">
        <v>72</v>
      </c>
      <c r="AE4953">
        <v>2021</v>
      </c>
      <c r="AF4953">
        <v>2021</v>
      </c>
      <c r="AU4953"/>
    </row>
    <row r="4954" spans="1:47" x14ac:dyDescent="0.35">
      <c r="A4954" t="s">
        <v>188</v>
      </c>
      <c r="B4954" t="s">
        <v>31</v>
      </c>
      <c r="C4954" t="s">
        <v>149</v>
      </c>
      <c r="D4954" t="s">
        <v>159</v>
      </c>
      <c r="E4954" t="s">
        <v>162</v>
      </c>
      <c r="G4954" t="s">
        <v>1</v>
      </c>
      <c r="K4954" t="s">
        <v>185</v>
      </c>
      <c r="L4954" t="s">
        <v>122</v>
      </c>
      <c r="M4954" s="14">
        <v>44496</v>
      </c>
      <c r="N4954" s="14">
        <v>44496</v>
      </c>
      <c r="O4954">
        <v>0</v>
      </c>
      <c r="P4954">
        <v>1562.85</v>
      </c>
      <c r="R4954">
        <v>2111070000</v>
      </c>
      <c r="S4954">
        <v>161001000</v>
      </c>
      <c r="V4954" t="s">
        <v>188</v>
      </c>
      <c r="W4954" t="s">
        <v>195</v>
      </c>
      <c r="X4954" t="s">
        <v>190</v>
      </c>
      <c r="Y4954">
        <v>10</v>
      </c>
      <c r="Z4954">
        <v>10</v>
      </c>
      <c r="AA4954">
        <v>2021</v>
      </c>
      <c r="AB4954">
        <v>1562.85</v>
      </c>
      <c r="AC4954" t="s">
        <v>19</v>
      </c>
      <c r="AD4954" t="s">
        <v>72</v>
      </c>
      <c r="AE4954">
        <v>2021</v>
      </c>
      <c r="AF4954">
        <v>2021</v>
      </c>
      <c r="AU4954"/>
    </row>
    <row r="4955" spans="1:47" x14ac:dyDescent="0.35">
      <c r="A4955" t="s">
        <v>160</v>
      </c>
      <c r="B4955" t="s">
        <v>28</v>
      </c>
      <c r="C4955" t="s">
        <v>149</v>
      </c>
      <c r="D4955" t="s">
        <v>159</v>
      </c>
      <c r="E4955" t="s">
        <v>162</v>
      </c>
      <c r="G4955" t="s">
        <v>1</v>
      </c>
      <c r="K4955" t="s">
        <v>185</v>
      </c>
      <c r="L4955" t="s">
        <v>122</v>
      </c>
      <c r="M4955" s="14">
        <v>44496</v>
      </c>
      <c r="N4955" s="14">
        <v>44496</v>
      </c>
      <c r="O4955">
        <v>0</v>
      </c>
      <c r="P4955">
        <v>27.86</v>
      </c>
      <c r="R4955">
        <v>2110672000</v>
      </c>
      <c r="S4955">
        <v>161400000</v>
      </c>
      <c r="V4955" t="s">
        <v>160</v>
      </c>
      <c r="W4955" t="s">
        <v>211</v>
      </c>
      <c r="X4955" t="s">
        <v>161</v>
      </c>
      <c r="Y4955">
        <v>10</v>
      </c>
      <c r="Z4955">
        <v>10</v>
      </c>
      <c r="AA4955">
        <v>2021</v>
      </c>
      <c r="AB4955">
        <v>27.86</v>
      </c>
      <c r="AC4955" t="s">
        <v>19</v>
      </c>
      <c r="AD4955" t="s">
        <v>72</v>
      </c>
      <c r="AE4955">
        <v>2021</v>
      </c>
      <c r="AF4955">
        <v>2021</v>
      </c>
      <c r="AU4955"/>
    </row>
    <row r="4956" spans="1:47" x14ac:dyDescent="0.35">
      <c r="A4956" t="s">
        <v>138</v>
      </c>
      <c r="B4956" t="s">
        <v>27</v>
      </c>
      <c r="C4956" t="s">
        <v>149</v>
      </c>
      <c r="D4956" t="s">
        <v>150</v>
      </c>
      <c r="E4956" t="s">
        <v>121</v>
      </c>
      <c r="G4956" t="s">
        <v>1</v>
      </c>
      <c r="H4956" t="s">
        <v>206</v>
      </c>
      <c r="K4956" t="s">
        <v>185</v>
      </c>
      <c r="L4956" t="s">
        <v>122</v>
      </c>
      <c r="M4956" s="14">
        <v>44496</v>
      </c>
      <c r="N4956" s="14">
        <v>44496</v>
      </c>
      <c r="O4956">
        <v>0</v>
      </c>
      <c r="P4956">
        <v>-5.95</v>
      </c>
      <c r="R4956">
        <v>2220200000</v>
      </c>
      <c r="S4956">
        <v>161002000</v>
      </c>
      <c r="V4956" t="s">
        <v>138</v>
      </c>
      <c r="W4956" t="s">
        <v>202</v>
      </c>
      <c r="X4956" t="s">
        <v>139</v>
      </c>
      <c r="Y4956">
        <v>10</v>
      </c>
      <c r="Z4956">
        <v>10</v>
      </c>
      <c r="AA4956">
        <v>2021</v>
      </c>
      <c r="AB4956">
        <v>5.95</v>
      </c>
      <c r="AC4956" t="s">
        <v>19</v>
      </c>
      <c r="AD4956" t="s">
        <v>19</v>
      </c>
      <c r="AE4956">
        <v>2021</v>
      </c>
      <c r="AF4956">
        <v>2021</v>
      </c>
      <c r="AU4956"/>
    </row>
    <row r="4957" spans="1:47" x14ac:dyDescent="0.35">
      <c r="A4957" t="s">
        <v>170</v>
      </c>
      <c r="C4957" t="s">
        <v>149</v>
      </c>
      <c r="D4957" t="s">
        <v>150</v>
      </c>
      <c r="E4957" t="s">
        <v>162</v>
      </c>
      <c r="K4957" t="s">
        <v>185</v>
      </c>
      <c r="L4957" t="s">
        <v>122</v>
      </c>
      <c r="M4957" s="14">
        <v>44496</v>
      </c>
      <c r="N4957" s="14">
        <v>44496</v>
      </c>
      <c r="P4957">
        <v>4301184.83</v>
      </c>
      <c r="X4957" t="s">
        <v>119</v>
      </c>
      <c r="Y4957">
        <v>10</v>
      </c>
      <c r="Z4957">
        <v>10</v>
      </c>
      <c r="AA4957">
        <v>2021</v>
      </c>
      <c r="AB4957">
        <v>0</v>
      </c>
      <c r="AC4957" t="s">
        <v>8</v>
      </c>
      <c r="AD4957" t="s">
        <v>8</v>
      </c>
      <c r="AE4957">
        <v>2021</v>
      </c>
      <c r="AF4957">
        <v>2021</v>
      </c>
      <c r="AU4957"/>
    </row>
    <row r="4958" spans="1:47" x14ac:dyDescent="0.35">
      <c r="A4958" t="s">
        <v>163</v>
      </c>
      <c r="C4958" t="s">
        <v>149</v>
      </c>
      <c r="D4958" t="s">
        <v>150</v>
      </c>
      <c r="E4958" t="s">
        <v>121</v>
      </c>
      <c r="I4958" t="s">
        <v>1</v>
      </c>
      <c r="J4958" t="s">
        <v>5</v>
      </c>
      <c r="K4958" t="s">
        <v>185</v>
      </c>
      <c r="L4958" t="s">
        <v>122</v>
      </c>
      <c r="M4958" s="14">
        <v>44487</v>
      </c>
      <c r="N4958" s="14">
        <v>44496</v>
      </c>
      <c r="P4958">
        <v>2621911.88</v>
      </c>
      <c r="X4958" t="s">
        <v>164</v>
      </c>
      <c r="Y4958">
        <v>10</v>
      </c>
      <c r="Z4958">
        <v>10</v>
      </c>
      <c r="AA4958">
        <v>2021</v>
      </c>
      <c r="AB4958">
        <v>0</v>
      </c>
      <c r="AC4958" t="s">
        <v>8</v>
      </c>
      <c r="AD4958" t="s">
        <v>8</v>
      </c>
      <c r="AE4958">
        <v>2021</v>
      </c>
      <c r="AF4958">
        <v>2021</v>
      </c>
      <c r="AU4958"/>
    </row>
    <row r="4959" spans="1:47" x14ac:dyDescent="0.35">
      <c r="A4959" t="s">
        <v>153</v>
      </c>
      <c r="C4959" t="s">
        <v>149</v>
      </c>
      <c r="D4959" t="s">
        <v>150</v>
      </c>
      <c r="E4959" t="s">
        <v>121</v>
      </c>
      <c r="I4959" t="s">
        <v>1</v>
      </c>
      <c r="J4959" t="s">
        <v>6</v>
      </c>
      <c r="K4959" t="s">
        <v>185</v>
      </c>
      <c r="L4959" t="s">
        <v>122</v>
      </c>
      <c r="M4959" s="14">
        <v>44484</v>
      </c>
      <c r="N4959" s="14">
        <v>44496</v>
      </c>
      <c r="P4959">
        <v>27547.39</v>
      </c>
      <c r="X4959" t="s">
        <v>154</v>
      </c>
      <c r="Y4959">
        <v>10</v>
      </c>
      <c r="Z4959">
        <v>10</v>
      </c>
      <c r="AA4959">
        <v>2021</v>
      </c>
      <c r="AB4959">
        <v>0</v>
      </c>
      <c r="AC4959" t="s">
        <v>8</v>
      </c>
      <c r="AD4959" t="s">
        <v>8</v>
      </c>
      <c r="AE4959">
        <v>2021</v>
      </c>
      <c r="AF4959">
        <v>2021</v>
      </c>
      <c r="AU4959"/>
    </row>
    <row r="4960" spans="1:47" x14ac:dyDescent="0.35">
      <c r="A4960" t="s">
        <v>131</v>
      </c>
      <c r="C4960" t="s">
        <v>149</v>
      </c>
      <c r="D4960" t="s">
        <v>150</v>
      </c>
      <c r="E4960" t="s">
        <v>121</v>
      </c>
      <c r="J4960" t="s">
        <v>6</v>
      </c>
      <c r="K4960" t="s">
        <v>185</v>
      </c>
      <c r="L4960" t="s">
        <v>122</v>
      </c>
      <c r="M4960" s="14">
        <v>44484</v>
      </c>
      <c r="N4960" s="14">
        <v>44496</v>
      </c>
      <c r="P4960">
        <v>37013.949999999997</v>
      </c>
      <c r="X4960" t="s">
        <v>132</v>
      </c>
      <c r="Y4960">
        <v>10</v>
      </c>
      <c r="Z4960">
        <v>10</v>
      </c>
      <c r="AA4960">
        <v>2021</v>
      </c>
      <c r="AB4960">
        <v>0</v>
      </c>
      <c r="AC4960" t="s">
        <v>8</v>
      </c>
      <c r="AD4960" t="s">
        <v>8</v>
      </c>
      <c r="AE4960">
        <v>2021</v>
      </c>
      <c r="AF4960">
        <v>2021</v>
      </c>
      <c r="AU4960"/>
    </row>
    <row r="4961" spans="1:47" x14ac:dyDescent="0.35">
      <c r="A4961" t="s">
        <v>145</v>
      </c>
      <c r="C4961" t="s">
        <v>149</v>
      </c>
      <c r="D4961" t="s">
        <v>150</v>
      </c>
      <c r="E4961" t="s">
        <v>121</v>
      </c>
      <c r="J4961" t="s">
        <v>6</v>
      </c>
      <c r="K4961" t="s">
        <v>185</v>
      </c>
      <c r="L4961" t="s">
        <v>122</v>
      </c>
      <c r="M4961" s="14">
        <v>44484</v>
      </c>
      <c r="N4961" s="14">
        <v>44496</v>
      </c>
      <c r="P4961">
        <v>25173.33</v>
      </c>
      <c r="X4961" t="s">
        <v>144</v>
      </c>
      <c r="Y4961">
        <v>10</v>
      </c>
      <c r="Z4961">
        <v>10</v>
      </c>
      <c r="AA4961">
        <v>2021</v>
      </c>
      <c r="AB4961">
        <v>0</v>
      </c>
      <c r="AC4961" t="s">
        <v>8</v>
      </c>
      <c r="AD4961" t="s">
        <v>8</v>
      </c>
      <c r="AE4961">
        <v>2021</v>
      </c>
      <c r="AF4961">
        <v>2021</v>
      </c>
      <c r="AU4961"/>
    </row>
    <row r="4962" spans="1:47" x14ac:dyDescent="0.35">
      <c r="A4962" t="s">
        <v>160</v>
      </c>
      <c r="B4962" t="s">
        <v>35</v>
      </c>
      <c r="C4962" t="s">
        <v>149</v>
      </c>
      <c r="D4962" t="s">
        <v>159</v>
      </c>
      <c r="E4962" t="s">
        <v>162</v>
      </c>
      <c r="G4962" t="s">
        <v>1</v>
      </c>
      <c r="K4962" t="s">
        <v>185</v>
      </c>
      <c r="L4962" t="s">
        <v>122</v>
      </c>
      <c r="M4962" s="14">
        <v>44496</v>
      </c>
      <c r="N4962" s="14">
        <v>44496</v>
      </c>
      <c r="O4962">
        <v>26714.99</v>
      </c>
      <c r="P4962">
        <v>636.07000000000005</v>
      </c>
      <c r="R4962">
        <v>2110672000</v>
      </c>
      <c r="S4962">
        <v>161020000</v>
      </c>
      <c r="V4962" t="s">
        <v>160</v>
      </c>
      <c r="W4962" t="s">
        <v>194</v>
      </c>
      <c r="X4962" t="s">
        <v>161</v>
      </c>
      <c r="Y4962">
        <v>10</v>
      </c>
      <c r="Z4962">
        <v>10</v>
      </c>
      <c r="AA4962">
        <v>2021</v>
      </c>
      <c r="AB4962">
        <v>636.07000000000005</v>
      </c>
      <c r="AC4962" t="s">
        <v>19</v>
      </c>
      <c r="AD4962" t="s">
        <v>72</v>
      </c>
      <c r="AE4962">
        <v>2021</v>
      </c>
      <c r="AF4962">
        <v>2021</v>
      </c>
      <c r="AU4962"/>
    </row>
    <row r="4963" spans="1:47" x14ac:dyDescent="0.35">
      <c r="A4963" t="s">
        <v>160</v>
      </c>
      <c r="B4963" t="s">
        <v>28</v>
      </c>
      <c r="C4963" t="s">
        <v>149</v>
      </c>
      <c r="D4963" t="s">
        <v>159</v>
      </c>
      <c r="E4963" t="s">
        <v>162</v>
      </c>
      <c r="G4963" t="s">
        <v>1</v>
      </c>
      <c r="K4963" t="s">
        <v>185</v>
      </c>
      <c r="L4963" t="s">
        <v>122</v>
      </c>
      <c r="M4963" s="14">
        <v>44496</v>
      </c>
      <c r="N4963" s="14">
        <v>44496</v>
      </c>
      <c r="O4963">
        <v>3594.12</v>
      </c>
      <c r="P4963">
        <v>83.88</v>
      </c>
      <c r="R4963">
        <v>2110672000</v>
      </c>
      <c r="S4963">
        <v>161400000</v>
      </c>
      <c r="V4963" t="s">
        <v>160</v>
      </c>
      <c r="W4963" t="s">
        <v>211</v>
      </c>
      <c r="X4963" t="s">
        <v>161</v>
      </c>
      <c r="Y4963">
        <v>10</v>
      </c>
      <c r="Z4963">
        <v>10</v>
      </c>
      <c r="AA4963">
        <v>2021</v>
      </c>
      <c r="AB4963">
        <v>83.88</v>
      </c>
      <c r="AC4963" t="s">
        <v>19</v>
      </c>
      <c r="AD4963" t="s">
        <v>72</v>
      </c>
      <c r="AE4963">
        <v>2021</v>
      </c>
      <c r="AF4963">
        <v>2021</v>
      </c>
      <c r="AU4963"/>
    </row>
    <row r="4964" spans="1:47" x14ac:dyDescent="0.35">
      <c r="A4964" t="s">
        <v>160</v>
      </c>
      <c r="B4964" t="s">
        <v>28</v>
      </c>
      <c r="C4964" t="s">
        <v>149</v>
      </c>
      <c r="D4964" t="s">
        <v>159</v>
      </c>
      <c r="E4964" t="s">
        <v>162</v>
      </c>
      <c r="G4964" t="s">
        <v>1</v>
      </c>
      <c r="K4964" t="s">
        <v>185</v>
      </c>
      <c r="L4964" t="s">
        <v>122</v>
      </c>
      <c r="M4964" s="14">
        <v>44496</v>
      </c>
      <c r="N4964" s="14">
        <v>44496</v>
      </c>
      <c r="O4964">
        <v>4070.86</v>
      </c>
      <c r="P4964">
        <v>95.24</v>
      </c>
      <c r="R4964">
        <v>2110672000</v>
      </c>
      <c r="S4964">
        <v>161400000</v>
      </c>
      <c r="V4964" t="s">
        <v>160</v>
      </c>
      <c r="W4964" t="s">
        <v>211</v>
      </c>
      <c r="X4964" t="s">
        <v>161</v>
      </c>
      <c r="Y4964">
        <v>10</v>
      </c>
      <c r="Z4964">
        <v>10</v>
      </c>
      <c r="AA4964">
        <v>2021</v>
      </c>
      <c r="AB4964">
        <v>95.24</v>
      </c>
      <c r="AC4964" t="s">
        <v>19</v>
      </c>
      <c r="AD4964" t="s">
        <v>72</v>
      </c>
      <c r="AE4964">
        <v>2021</v>
      </c>
      <c r="AF4964">
        <v>2021</v>
      </c>
      <c r="AU4964"/>
    </row>
    <row r="4965" spans="1:47" x14ac:dyDescent="0.35">
      <c r="A4965" t="s">
        <v>160</v>
      </c>
      <c r="B4965" t="s">
        <v>28</v>
      </c>
      <c r="C4965" t="s">
        <v>149</v>
      </c>
      <c r="D4965" t="s">
        <v>159</v>
      </c>
      <c r="E4965" t="s">
        <v>162</v>
      </c>
      <c r="G4965" t="s">
        <v>1</v>
      </c>
      <c r="K4965" t="s">
        <v>185</v>
      </c>
      <c r="L4965" t="s">
        <v>122</v>
      </c>
      <c r="M4965" s="14">
        <v>44496</v>
      </c>
      <c r="N4965" s="14">
        <v>44496</v>
      </c>
      <c r="O4965">
        <v>2237.17</v>
      </c>
      <c r="P4965">
        <v>52.14</v>
      </c>
      <c r="R4965">
        <v>2110672000</v>
      </c>
      <c r="S4965">
        <v>161400000</v>
      </c>
      <c r="V4965" t="s">
        <v>160</v>
      </c>
      <c r="W4965" t="s">
        <v>211</v>
      </c>
      <c r="X4965" t="s">
        <v>161</v>
      </c>
      <c r="Y4965">
        <v>10</v>
      </c>
      <c r="Z4965">
        <v>10</v>
      </c>
      <c r="AA4965">
        <v>2021</v>
      </c>
      <c r="AB4965">
        <v>52.14</v>
      </c>
      <c r="AC4965" t="s">
        <v>19</v>
      </c>
      <c r="AD4965" t="s">
        <v>72</v>
      </c>
      <c r="AE4965">
        <v>2021</v>
      </c>
      <c r="AF4965">
        <v>2021</v>
      </c>
      <c r="AU4965"/>
    </row>
    <row r="4966" spans="1:47" x14ac:dyDescent="0.35">
      <c r="A4966" t="s">
        <v>160</v>
      </c>
      <c r="B4966" t="s">
        <v>28</v>
      </c>
      <c r="C4966" t="s">
        <v>149</v>
      </c>
      <c r="D4966" t="s">
        <v>159</v>
      </c>
      <c r="E4966" t="s">
        <v>162</v>
      </c>
      <c r="G4966" t="s">
        <v>1</v>
      </c>
      <c r="K4966" t="s">
        <v>185</v>
      </c>
      <c r="L4966" t="s">
        <v>122</v>
      </c>
      <c r="M4966" s="14">
        <v>44496</v>
      </c>
      <c r="N4966" s="14">
        <v>44496</v>
      </c>
      <c r="O4966">
        <v>3117.38</v>
      </c>
      <c r="P4966">
        <v>72.53</v>
      </c>
      <c r="R4966">
        <v>2110672000</v>
      </c>
      <c r="S4966">
        <v>161400000</v>
      </c>
      <c r="V4966" t="s">
        <v>160</v>
      </c>
      <c r="W4966" t="s">
        <v>211</v>
      </c>
      <c r="X4966" t="s">
        <v>161</v>
      </c>
      <c r="Y4966">
        <v>10</v>
      </c>
      <c r="Z4966">
        <v>10</v>
      </c>
      <c r="AA4966">
        <v>2021</v>
      </c>
      <c r="AB4966">
        <v>72.53</v>
      </c>
      <c r="AC4966" t="s">
        <v>19</v>
      </c>
      <c r="AD4966" t="s">
        <v>72</v>
      </c>
      <c r="AE4966">
        <v>2021</v>
      </c>
      <c r="AF4966">
        <v>2021</v>
      </c>
      <c r="AU4966"/>
    </row>
    <row r="4967" spans="1:47" x14ac:dyDescent="0.35">
      <c r="A4967" t="s">
        <v>160</v>
      </c>
      <c r="B4967" t="s">
        <v>28</v>
      </c>
      <c r="C4967" t="s">
        <v>149</v>
      </c>
      <c r="D4967" t="s">
        <v>159</v>
      </c>
      <c r="E4967" t="s">
        <v>162</v>
      </c>
      <c r="G4967" t="s">
        <v>1</v>
      </c>
      <c r="K4967" t="s">
        <v>185</v>
      </c>
      <c r="L4967" t="s">
        <v>122</v>
      </c>
      <c r="M4967" s="14">
        <v>44496</v>
      </c>
      <c r="N4967" s="14">
        <v>44496</v>
      </c>
      <c r="O4967">
        <v>1213.8</v>
      </c>
      <c r="P4967">
        <v>28.9</v>
      </c>
      <c r="R4967">
        <v>2110672000</v>
      </c>
      <c r="S4967">
        <v>161400000</v>
      </c>
      <c r="V4967" t="s">
        <v>160</v>
      </c>
      <c r="W4967" t="s">
        <v>211</v>
      </c>
      <c r="X4967" t="s">
        <v>161</v>
      </c>
      <c r="Y4967">
        <v>10</v>
      </c>
      <c r="Z4967">
        <v>10</v>
      </c>
      <c r="AA4967">
        <v>2021</v>
      </c>
      <c r="AB4967">
        <v>28.9</v>
      </c>
      <c r="AC4967" t="s">
        <v>19</v>
      </c>
      <c r="AD4967" t="s">
        <v>72</v>
      </c>
      <c r="AE4967">
        <v>2021</v>
      </c>
      <c r="AF4967">
        <v>2021</v>
      </c>
      <c r="AU4967"/>
    </row>
    <row r="4968" spans="1:47" x14ac:dyDescent="0.35">
      <c r="A4968" t="s">
        <v>160</v>
      </c>
      <c r="B4968" t="s">
        <v>28</v>
      </c>
      <c r="C4968" t="s">
        <v>149</v>
      </c>
      <c r="D4968" t="s">
        <v>159</v>
      </c>
      <c r="E4968" t="s">
        <v>162</v>
      </c>
      <c r="G4968" t="s">
        <v>1</v>
      </c>
      <c r="K4968" t="s">
        <v>185</v>
      </c>
      <c r="L4968" t="s">
        <v>122</v>
      </c>
      <c r="M4968" s="14">
        <v>44496</v>
      </c>
      <c r="N4968" s="14">
        <v>44496</v>
      </c>
      <c r="O4968">
        <v>7889.31</v>
      </c>
      <c r="P4968">
        <v>171.51</v>
      </c>
      <c r="R4968">
        <v>2110672000</v>
      </c>
      <c r="S4968">
        <v>161400000</v>
      </c>
      <c r="V4968" t="s">
        <v>160</v>
      </c>
      <c r="W4968" t="s">
        <v>211</v>
      </c>
      <c r="X4968" t="s">
        <v>161</v>
      </c>
      <c r="Y4968">
        <v>10</v>
      </c>
      <c r="Z4968">
        <v>10</v>
      </c>
      <c r="AA4968">
        <v>2021</v>
      </c>
      <c r="AB4968">
        <v>171.51</v>
      </c>
      <c r="AC4968" t="s">
        <v>19</v>
      </c>
      <c r="AD4968" t="s">
        <v>72</v>
      </c>
      <c r="AE4968">
        <v>2021</v>
      </c>
      <c r="AF4968">
        <v>2021</v>
      </c>
      <c r="AU4968"/>
    </row>
    <row r="4969" spans="1:47" x14ac:dyDescent="0.35">
      <c r="A4969" t="s">
        <v>160</v>
      </c>
      <c r="B4969" t="s">
        <v>50</v>
      </c>
      <c r="C4969" t="s">
        <v>252</v>
      </c>
      <c r="D4969" t="s">
        <v>159</v>
      </c>
      <c r="E4969" t="s">
        <v>162</v>
      </c>
      <c r="G4969" t="s">
        <v>1</v>
      </c>
      <c r="K4969" t="s">
        <v>72</v>
      </c>
      <c r="L4969" t="s">
        <v>122</v>
      </c>
      <c r="M4969" s="14">
        <v>44497</v>
      </c>
      <c r="N4969" s="14">
        <v>44497</v>
      </c>
      <c r="O4969">
        <v>12389.59</v>
      </c>
      <c r="P4969">
        <v>0</v>
      </c>
      <c r="R4969">
        <v>2110672000</v>
      </c>
      <c r="S4969">
        <v>162300000</v>
      </c>
      <c r="V4969" t="s">
        <v>160</v>
      </c>
      <c r="W4969" t="s">
        <v>209</v>
      </c>
      <c r="X4969" t="s">
        <v>161</v>
      </c>
      <c r="Y4969">
        <v>10</v>
      </c>
      <c r="Z4969">
        <v>10</v>
      </c>
      <c r="AA4969">
        <v>2021</v>
      </c>
      <c r="AB4969">
        <v>0</v>
      </c>
      <c r="AC4969" t="s">
        <v>19</v>
      </c>
      <c r="AD4969" t="s">
        <v>72</v>
      </c>
      <c r="AE4969">
        <v>2021</v>
      </c>
      <c r="AF4969">
        <v>2021</v>
      </c>
      <c r="AU4969"/>
    </row>
    <row r="4970" spans="1:47" x14ac:dyDescent="0.35">
      <c r="A4970" t="s">
        <v>160</v>
      </c>
      <c r="B4970" t="s">
        <v>26</v>
      </c>
      <c r="C4970" t="s">
        <v>252</v>
      </c>
      <c r="D4970" t="s">
        <v>159</v>
      </c>
      <c r="E4970" t="s">
        <v>162</v>
      </c>
      <c r="G4970" t="s">
        <v>1</v>
      </c>
      <c r="K4970" t="s">
        <v>72</v>
      </c>
      <c r="L4970" t="s">
        <v>122</v>
      </c>
      <c r="M4970" s="14">
        <v>44497</v>
      </c>
      <c r="N4970" s="14">
        <v>44497</v>
      </c>
      <c r="O4970">
        <v>70000</v>
      </c>
      <c r="P4970">
        <v>0</v>
      </c>
      <c r="R4970">
        <v>2110672000</v>
      </c>
      <c r="S4970">
        <v>162000000</v>
      </c>
      <c r="V4970" t="s">
        <v>160</v>
      </c>
      <c r="W4970" t="s">
        <v>205</v>
      </c>
      <c r="X4970" t="s">
        <v>161</v>
      </c>
      <c r="Y4970">
        <v>10</v>
      </c>
      <c r="Z4970">
        <v>10</v>
      </c>
      <c r="AA4970">
        <v>2021</v>
      </c>
      <c r="AB4970">
        <v>0</v>
      </c>
      <c r="AC4970" t="s">
        <v>19</v>
      </c>
      <c r="AD4970" t="s">
        <v>72</v>
      </c>
      <c r="AE4970">
        <v>2021</v>
      </c>
      <c r="AF4970">
        <v>2021</v>
      </c>
      <c r="AU4970"/>
    </row>
    <row r="4971" spans="1:47" x14ac:dyDescent="0.35">
      <c r="A4971" t="s">
        <v>160</v>
      </c>
      <c r="B4971" t="s">
        <v>25</v>
      </c>
      <c r="C4971" t="s">
        <v>149</v>
      </c>
      <c r="D4971" t="s">
        <v>159</v>
      </c>
      <c r="E4971" t="s">
        <v>162</v>
      </c>
      <c r="G4971" t="s">
        <v>1</v>
      </c>
      <c r="K4971" t="s">
        <v>185</v>
      </c>
      <c r="L4971" t="s">
        <v>122</v>
      </c>
      <c r="M4971" s="14">
        <v>44497</v>
      </c>
      <c r="N4971" s="14">
        <v>44497</v>
      </c>
      <c r="O4971">
        <v>5000</v>
      </c>
      <c r="P4971">
        <v>33.4</v>
      </c>
      <c r="R4971">
        <v>2110672000</v>
      </c>
      <c r="S4971">
        <v>161600000</v>
      </c>
      <c r="V4971" t="s">
        <v>160</v>
      </c>
      <c r="W4971" t="s">
        <v>198</v>
      </c>
      <c r="X4971" t="s">
        <v>161</v>
      </c>
      <c r="Y4971">
        <v>10</v>
      </c>
      <c r="Z4971">
        <v>10</v>
      </c>
      <c r="AA4971">
        <v>2021</v>
      </c>
      <c r="AB4971">
        <v>33.4</v>
      </c>
      <c r="AC4971" t="s">
        <v>19</v>
      </c>
      <c r="AD4971" t="s">
        <v>72</v>
      </c>
      <c r="AE4971">
        <v>2021</v>
      </c>
      <c r="AF4971">
        <v>2021</v>
      </c>
      <c r="AU4971"/>
    </row>
    <row r="4972" spans="1:47" x14ac:dyDescent="0.35">
      <c r="A4972" t="s">
        <v>160</v>
      </c>
      <c r="B4972" t="s">
        <v>26</v>
      </c>
      <c r="C4972" t="s">
        <v>149</v>
      </c>
      <c r="D4972" t="s">
        <v>159</v>
      </c>
      <c r="E4972" t="s">
        <v>162</v>
      </c>
      <c r="G4972" t="s">
        <v>1</v>
      </c>
      <c r="K4972" t="s">
        <v>185</v>
      </c>
      <c r="L4972" t="s">
        <v>122</v>
      </c>
      <c r="M4972" s="14">
        <v>44497</v>
      </c>
      <c r="N4972" s="14">
        <v>44497</v>
      </c>
      <c r="O4972">
        <v>71740.039999999994</v>
      </c>
      <c r="P4972">
        <v>1708.1</v>
      </c>
      <c r="R4972">
        <v>2110672000</v>
      </c>
      <c r="S4972">
        <v>162000000</v>
      </c>
      <c r="V4972" t="s">
        <v>160</v>
      </c>
      <c r="W4972" t="s">
        <v>205</v>
      </c>
      <c r="X4972" t="s">
        <v>161</v>
      </c>
      <c r="Y4972">
        <v>10</v>
      </c>
      <c r="Z4972">
        <v>10</v>
      </c>
      <c r="AA4972">
        <v>2021</v>
      </c>
      <c r="AB4972">
        <v>1708.1</v>
      </c>
      <c r="AC4972" t="s">
        <v>19</v>
      </c>
      <c r="AD4972" t="s">
        <v>72</v>
      </c>
      <c r="AE4972">
        <v>2021</v>
      </c>
      <c r="AF4972">
        <v>2021</v>
      </c>
      <c r="AU4972"/>
    </row>
    <row r="4973" spans="1:47" x14ac:dyDescent="0.35">
      <c r="A4973" t="s">
        <v>138</v>
      </c>
      <c r="C4973" t="s">
        <v>149</v>
      </c>
      <c r="D4973" t="s">
        <v>150</v>
      </c>
      <c r="E4973" t="s">
        <v>121</v>
      </c>
      <c r="K4973" t="s">
        <v>185</v>
      </c>
      <c r="L4973" t="s">
        <v>122</v>
      </c>
      <c r="M4973" s="14">
        <v>44497</v>
      </c>
      <c r="N4973" s="14">
        <v>44497</v>
      </c>
      <c r="O4973">
        <v>0</v>
      </c>
      <c r="P4973">
        <v>54761.9</v>
      </c>
      <c r="R4973">
        <v>2220200000</v>
      </c>
      <c r="S4973">
        <v>161002000</v>
      </c>
      <c r="V4973" t="s">
        <v>138</v>
      </c>
      <c r="W4973" t="s">
        <v>202</v>
      </c>
      <c r="X4973" t="s">
        <v>139</v>
      </c>
      <c r="Y4973">
        <v>10</v>
      </c>
      <c r="Z4973">
        <v>10</v>
      </c>
      <c r="AA4973">
        <v>2021</v>
      </c>
      <c r="AB4973">
        <v>-54761.9</v>
      </c>
      <c r="AC4973" t="s">
        <v>19</v>
      </c>
      <c r="AD4973" t="s">
        <v>72</v>
      </c>
      <c r="AE4973">
        <v>2021</v>
      </c>
      <c r="AF4973">
        <v>2021</v>
      </c>
      <c r="AU4973"/>
    </row>
    <row r="4974" spans="1:47" x14ac:dyDescent="0.35">
      <c r="A4974" t="s">
        <v>138</v>
      </c>
      <c r="B4974" t="s">
        <v>43</v>
      </c>
      <c r="C4974" t="s">
        <v>149</v>
      </c>
      <c r="D4974" t="s">
        <v>150</v>
      </c>
      <c r="E4974" t="s">
        <v>121</v>
      </c>
      <c r="G4974" t="s">
        <v>1</v>
      </c>
      <c r="H4974" t="s">
        <v>206</v>
      </c>
      <c r="K4974" t="s">
        <v>185</v>
      </c>
      <c r="L4974" t="s">
        <v>122</v>
      </c>
      <c r="M4974" s="14">
        <v>44497</v>
      </c>
      <c r="N4974" s="14">
        <v>44497</v>
      </c>
      <c r="O4974">
        <v>-821094.87</v>
      </c>
      <c r="P4974">
        <v>-19307.52</v>
      </c>
      <c r="R4974">
        <v>2220200000</v>
      </c>
      <c r="S4974">
        <v>161001000</v>
      </c>
      <c r="V4974" t="s">
        <v>138</v>
      </c>
      <c r="W4974" t="s">
        <v>195</v>
      </c>
      <c r="X4974" t="s">
        <v>139</v>
      </c>
      <c r="Y4974">
        <v>10</v>
      </c>
      <c r="Z4974">
        <v>10</v>
      </c>
      <c r="AA4974">
        <v>2021</v>
      </c>
      <c r="AB4974">
        <v>19307.52</v>
      </c>
      <c r="AC4974" t="s">
        <v>19</v>
      </c>
      <c r="AD4974" t="s">
        <v>19</v>
      </c>
      <c r="AE4974">
        <v>2021</v>
      </c>
      <c r="AF4974">
        <v>2021</v>
      </c>
      <c r="AU4974"/>
    </row>
    <row r="4975" spans="1:47" x14ac:dyDescent="0.35">
      <c r="A4975" t="s">
        <v>160</v>
      </c>
      <c r="B4975" t="s">
        <v>25</v>
      </c>
      <c r="C4975" t="s">
        <v>149</v>
      </c>
      <c r="D4975" t="s">
        <v>159</v>
      </c>
      <c r="E4975" t="s">
        <v>162</v>
      </c>
      <c r="G4975" t="s">
        <v>1</v>
      </c>
      <c r="K4975" t="s">
        <v>185</v>
      </c>
      <c r="L4975" t="s">
        <v>122</v>
      </c>
      <c r="M4975" s="14">
        <v>44497</v>
      </c>
      <c r="N4975" s="14">
        <v>44497</v>
      </c>
      <c r="O4975">
        <v>6500</v>
      </c>
      <c r="P4975">
        <v>140.58000000000001</v>
      </c>
      <c r="R4975">
        <v>2110672000</v>
      </c>
      <c r="S4975">
        <v>161300000</v>
      </c>
      <c r="V4975" t="s">
        <v>160</v>
      </c>
      <c r="W4975" t="s">
        <v>192</v>
      </c>
      <c r="X4975" t="s">
        <v>161</v>
      </c>
      <c r="Y4975">
        <v>10</v>
      </c>
      <c r="Z4975">
        <v>10</v>
      </c>
      <c r="AA4975">
        <v>2021</v>
      </c>
      <c r="AB4975">
        <v>140.58000000000001</v>
      </c>
      <c r="AC4975" t="s">
        <v>19</v>
      </c>
      <c r="AD4975" t="s">
        <v>72</v>
      </c>
      <c r="AE4975">
        <v>2021</v>
      </c>
      <c r="AF4975">
        <v>2021</v>
      </c>
      <c r="AU4975"/>
    </row>
    <row r="4976" spans="1:47" x14ac:dyDescent="0.35">
      <c r="A4976" t="s">
        <v>138</v>
      </c>
      <c r="B4976" t="s">
        <v>41</v>
      </c>
      <c r="C4976" t="s">
        <v>149</v>
      </c>
      <c r="D4976" t="s">
        <v>150</v>
      </c>
      <c r="E4976" t="s">
        <v>121</v>
      </c>
      <c r="G4976" t="s">
        <v>1</v>
      </c>
      <c r="H4976" t="s">
        <v>206</v>
      </c>
      <c r="K4976" t="s">
        <v>185</v>
      </c>
      <c r="L4976" t="s">
        <v>122</v>
      </c>
      <c r="M4976" s="14">
        <v>44497</v>
      </c>
      <c r="N4976" s="14">
        <v>44497</v>
      </c>
      <c r="O4976">
        <v>-67000000</v>
      </c>
      <c r="P4976">
        <v>-1570354.83</v>
      </c>
      <c r="R4976">
        <v>2220200000</v>
      </c>
      <c r="S4976">
        <v>161001000</v>
      </c>
      <c r="V4976" t="s">
        <v>138</v>
      </c>
      <c r="W4976" t="s">
        <v>195</v>
      </c>
      <c r="X4976" t="s">
        <v>139</v>
      </c>
      <c r="Y4976">
        <v>10</v>
      </c>
      <c r="Z4976">
        <v>10</v>
      </c>
      <c r="AA4976">
        <v>2021</v>
      </c>
      <c r="AB4976">
        <v>1570354.83</v>
      </c>
      <c r="AC4976" t="s">
        <v>19</v>
      </c>
      <c r="AD4976" t="s">
        <v>19</v>
      </c>
      <c r="AE4976">
        <v>2021</v>
      </c>
      <c r="AF4976">
        <v>2021</v>
      </c>
      <c r="AU4976"/>
    </row>
    <row r="4977" spans="1:47" x14ac:dyDescent="0.35">
      <c r="A4977" t="s">
        <v>138</v>
      </c>
      <c r="C4977" t="s">
        <v>149</v>
      </c>
      <c r="D4977" t="s">
        <v>150</v>
      </c>
      <c r="E4977" t="s">
        <v>121</v>
      </c>
      <c r="G4977" t="s">
        <v>1</v>
      </c>
      <c r="J4977" t="s">
        <v>6</v>
      </c>
      <c r="K4977" t="s">
        <v>185</v>
      </c>
      <c r="L4977" t="s">
        <v>122</v>
      </c>
      <c r="M4977" s="14">
        <v>44497</v>
      </c>
      <c r="N4977" s="14">
        <v>44497</v>
      </c>
      <c r="O4977">
        <v>0</v>
      </c>
      <c r="P4977">
        <v>19047.62</v>
      </c>
      <c r="R4977">
        <v>2220200000</v>
      </c>
      <c r="S4977">
        <v>161002000</v>
      </c>
      <c r="V4977" t="s">
        <v>138</v>
      </c>
      <c r="W4977" t="s">
        <v>202</v>
      </c>
      <c r="X4977" t="s">
        <v>139</v>
      </c>
      <c r="Y4977">
        <v>10</v>
      </c>
      <c r="Z4977">
        <v>10</v>
      </c>
      <c r="AA4977">
        <v>2021</v>
      </c>
      <c r="AB4977">
        <v>-19047.62</v>
      </c>
      <c r="AC4977" t="s">
        <v>19</v>
      </c>
      <c r="AD4977" t="s">
        <v>72</v>
      </c>
      <c r="AE4977">
        <v>2021</v>
      </c>
      <c r="AF4977">
        <v>2021</v>
      </c>
      <c r="AU4977"/>
    </row>
    <row r="4978" spans="1:47" x14ac:dyDescent="0.35">
      <c r="A4978" t="s">
        <v>138</v>
      </c>
      <c r="C4978" t="s">
        <v>149</v>
      </c>
      <c r="D4978" t="s">
        <v>150</v>
      </c>
      <c r="E4978" t="s">
        <v>121</v>
      </c>
      <c r="G4978" t="s">
        <v>1</v>
      </c>
      <c r="J4978" t="s">
        <v>6</v>
      </c>
      <c r="K4978" t="s">
        <v>185</v>
      </c>
      <c r="L4978" t="s">
        <v>122</v>
      </c>
      <c r="M4978" s="14">
        <v>44497</v>
      </c>
      <c r="N4978" s="14">
        <v>44497</v>
      </c>
      <c r="O4978">
        <v>0</v>
      </c>
      <c r="P4978">
        <v>35714.29</v>
      </c>
      <c r="R4978">
        <v>2220200000</v>
      </c>
      <c r="S4978">
        <v>161002000</v>
      </c>
      <c r="V4978" t="s">
        <v>138</v>
      </c>
      <c r="W4978" t="s">
        <v>202</v>
      </c>
      <c r="X4978" t="s">
        <v>139</v>
      </c>
      <c r="Y4978">
        <v>10</v>
      </c>
      <c r="Z4978">
        <v>10</v>
      </c>
      <c r="AA4978">
        <v>2021</v>
      </c>
      <c r="AB4978">
        <v>-35714.29</v>
      </c>
      <c r="AC4978" t="s">
        <v>19</v>
      </c>
      <c r="AD4978" t="s">
        <v>72</v>
      </c>
      <c r="AE4978">
        <v>2021</v>
      </c>
      <c r="AF4978">
        <v>2021</v>
      </c>
      <c r="AU4978"/>
    </row>
    <row r="4979" spans="1:47" x14ac:dyDescent="0.35">
      <c r="A4979" t="s">
        <v>160</v>
      </c>
      <c r="B4979" t="s">
        <v>28</v>
      </c>
      <c r="C4979" t="s">
        <v>149</v>
      </c>
      <c r="D4979" t="s">
        <v>159</v>
      </c>
      <c r="E4979" t="s">
        <v>162</v>
      </c>
      <c r="G4979" t="s">
        <v>1</v>
      </c>
      <c r="K4979" t="s">
        <v>185</v>
      </c>
      <c r="L4979" t="s">
        <v>122</v>
      </c>
      <c r="M4979" s="14">
        <v>44497</v>
      </c>
      <c r="N4979" s="14">
        <v>44497</v>
      </c>
      <c r="O4979">
        <v>0</v>
      </c>
      <c r="P4979">
        <v>40.950000000000003</v>
      </c>
      <c r="R4979">
        <v>2110672000</v>
      </c>
      <c r="S4979">
        <v>161900000</v>
      </c>
      <c r="V4979" t="s">
        <v>160</v>
      </c>
      <c r="W4979" t="s">
        <v>199</v>
      </c>
      <c r="X4979" t="s">
        <v>161</v>
      </c>
      <c r="Y4979">
        <v>10</v>
      </c>
      <c r="Z4979">
        <v>10</v>
      </c>
      <c r="AA4979">
        <v>2021</v>
      </c>
      <c r="AB4979">
        <v>40.950000000000003</v>
      </c>
      <c r="AC4979" t="s">
        <v>19</v>
      </c>
      <c r="AD4979" t="s">
        <v>72</v>
      </c>
      <c r="AE4979">
        <v>2021</v>
      </c>
      <c r="AF4979">
        <v>2021</v>
      </c>
      <c r="AU4979"/>
    </row>
    <row r="4980" spans="1:47" x14ac:dyDescent="0.35">
      <c r="A4980" t="s">
        <v>193</v>
      </c>
      <c r="B4980" t="s">
        <v>29</v>
      </c>
      <c r="C4980" t="s">
        <v>149</v>
      </c>
      <c r="D4980" t="s">
        <v>159</v>
      </c>
      <c r="E4980" t="s">
        <v>162</v>
      </c>
      <c r="G4980" t="s">
        <v>1</v>
      </c>
      <c r="K4980" t="s">
        <v>185</v>
      </c>
      <c r="L4980" t="s">
        <v>122</v>
      </c>
      <c r="M4980" s="14">
        <v>44497</v>
      </c>
      <c r="N4980" s="14">
        <v>44497</v>
      </c>
      <c r="O4980">
        <v>0</v>
      </c>
      <c r="P4980">
        <v>190.48</v>
      </c>
      <c r="R4980">
        <v>2110700000</v>
      </c>
      <c r="S4980">
        <v>162100000</v>
      </c>
      <c r="V4980" t="s">
        <v>193</v>
      </c>
      <c r="W4980" t="s">
        <v>214</v>
      </c>
      <c r="X4980" t="s">
        <v>161</v>
      </c>
      <c r="Y4980">
        <v>10</v>
      </c>
      <c r="Z4980">
        <v>10</v>
      </c>
      <c r="AA4980">
        <v>2021</v>
      </c>
      <c r="AB4980">
        <v>190.48</v>
      </c>
      <c r="AC4980" t="s">
        <v>19</v>
      </c>
      <c r="AD4980" t="s">
        <v>72</v>
      </c>
      <c r="AE4980">
        <v>2021</v>
      </c>
      <c r="AF4980">
        <v>2021</v>
      </c>
      <c r="AU4980"/>
    </row>
    <row r="4981" spans="1:47" x14ac:dyDescent="0.35">
      <c r="A4981" t="s">
        <v>193</v>
      </c>
      <c r="B4981" t="s">
        <v>29</v>
      </c>
      <c r="C4981" t="s">
        <v>149</v>
      </c>
      <c r="D4981" t="s">
        <v>159</v>
      </c>
      <c r="E4981" t="s">
        <v>162</v>
      </c>
      <c r="G4981" t="s">
        <v>1</v>
      </c>
      <c r="K4981" t="s">
        <v>185</v>
      </c>
      <c r="L4981" t="s">
        <v>122</v>
      </c>
      <c r="M4981" s="14">
        <v>44497</v>
      </c>
      <c r="N4981" s="14">
        <v>44497</v>
      </c>
      <c r="O4981">
        <v>0</v>
      </c>
      <c r="P4981">
        <v>47.62</v>
      </c>
      <c r="R4981">
        <v>2110700000</v>
      </c>
      <c r="S4981">
        <v>161900000</v>
      </c>
      <c r="V4981" t="s">
        <v>193</v>
      </c>
      <c r="W4981" t="s">
        <v>199</v>
      </c>
      <c r="X4981" t="s">
        <v>161</v>
      </c>
      <c r="Y4981">
        <v>10</v>
      </c>
      <c r="Z4981">
        <v>10</v>
      </c>
      <c r="AA4981">
        <v>2021</v>
      </c>
      <c r="AB4981">
        <v>47.62</v>
      </c>
      <c r="AC4981" t="s">
        <v>19</v>
      </c>
      <c r="AD4981" t="s">
        <v>72</v>
      </c>
      <c r="AE4981">
        <v>2021</v>
      </c>
      <c r="AF4981">
        <v>2021</v>
      </c>
      <c r="AU4981"/>
    </row>
    <row r="4982" spans="1:47" x14ac:dyDescent="0.35">
      <c r="A4982" t="s">
        <v>160</v>
      </c>
      <c r="B4982" t="s">
        <v>26</v>
      </c>
      <c r="C4982" t="s">
        <v>149</v>
      </c>
      <c r="D4982" t="s">
        <v>159</v>
      </c>
      <c r="E4982" t="s">
        <v>162</v>
      </c>
      <c r="G4982" t="s">
        <v>1</v>
      </c>
      <c r="H4982" t="s">
        <v>220</v>
      </c>
      <c r="K4982" t="s">
        <v>185</v>
      </c>
      <c r="L4982" t="s">
        <v>122</v>
      </c>
      <c r="M4982" s="14">
        <v>44497</v>
      </c>
      <c r="N4982" s="14">
        <v>44497</v>
      </c>
      <c r="O4982">
        <v>0</v>
      </c>
      <c r="P4982">
        <v>3715.36</v>
      </c>
      <c r="R4982">
        <v>2110672000</v>
      </c>
      <c r="S4982">
        <v>161001000</v>
      </c>
      <c r="V4982" t="s">
        <v>160</v>
      </c>
      <c r="W4982" t="s">
        <v>195</v>
      </c>
      <c r="X4982" t="s">
        <v>161</v>
      </c>
      <c r="Y4982">
        <v>10</v>
      </c>
      <c r="Z4982">
        <v>10</v>
      </c>
      <c r="AA4982">
        <v>2021</v>
      </c>
      <c r="AB4982">
        <v>3715.36</v>
      </c>
      <c r="AC4982" t="s">
        <v>19</v>
      </c>
      <c r="AD4982" t="s">
        <v>72</v>
      </c>
      <c r="AE4982">
        <v>2021</v>
      </c>
      <c r="AF4982">
        <v>2021</v>
      </c>
      <c r="AU4982"/>
    </row>
    <row r="4983" spans="1:47" x14ac:dyDescent="0.35">
      <c r="A4983" t="s">
        <v>193</v>
      </c>
      <c r="B4983" t="s">
        <v>29</v>
      </c>
      <c r="C4983" t="s">
        <v>149</v>
      </c>
      <c r="D4983" t="s">
        <v>159</v>
      </c>
      <c r="E4983" t="s">
        <v>162</v>
      </c>
      <c r="G4983" t="s">
        <v>1</v>
      </c>
      <c r="K4983" t="s">
        <v>185</v>
      </c>
      <c r="L4983" t="s">
        <v>122</v>
      </c>
      <c r="M4983" s="14">
        <v>44497</v>
      </c>
      <c r="N4983" s="14">
        <v>44497</v>
      </c>
      <c r="O4983">
        <v>0</v>
      </c>
      <c r="P4983">
        <v>102.38</v>
      </c>
      <c r="R4983">
        <v>2110700000</v>
      </c>
      <c r="S4983">
        <v>161020000</v>
      </c>
      <c r="V4983" t="s">
        <v>193</v>
      </c>
      <c r="W4983" t="s">
        <v>194</v>
      </c>
      <c r="X4983" t="s">
        <v>161</v>
      </c>
      <c r="Y4983">
        <v>10</v>
      </c>
      <c r="Z4983">
        <v>10</v>
      </c>
      <c r="AA4983">
        <v>2021</v>
      </c>
      <c r="AB4983">
        <v>102.38</v>
      </c>
      <c r="AC4983" t="s">
        <v>19</v>
      </c>
      <c r="AD4983" t="s">
        <v>72</v>
      </c>
      <c r="AE4983">
        <v>2021</v>
      </c>
      <c r="AF4983">
        <v>2021</v>
      </c>
      <c r="AU4983"/>
    </row>
    <row r="4984" spans="1:47" x14ac:dyDescent="0.35">
      <c r="A4984" t="s">
        <v>138</v>
      </c>
      <c r="B4984" t="s">
        <v>27</v>
      </c>
      <c r="C4984" t="s">
        <v>149</v>
      </c>
      <c r="D4984" t="s">
        <v>150</v>
      </c>
      <c r="E4984" t="s">
        <v>121</v>
      </c>
      <c r="G4984" t="s">
        <v>1</v>
      </c>
      <c r="H4984" t="s">
        <v>206</v>
      </c>
      <c r="K4984" t="s">
        <v>185</v>
      </c>
      <c r="L4984" t="s">
        <v>122</v>
      </c>
      <c r="M4984" s="14">
        <v>44497</v>
      </c>
      <c r="N4984" s="14">
        <v>44497</v>
      </c>
      <c r="O4984">
        <v>0</v>
      </c>
      <c r="P4984">
        <v>-5.95</v>
      </c>
      <c r="R4984">
        <v>2220200000</v>
      </c>
      <c r="S4984">
        <v>161002000</v>
      </c>
      <c r="V4984" t="s">
        <v>138</v>
      </c>
      <c r="W4984" t="s">
        <v>202</v>
      </c>
      <c r="X4984" t="s">
        <v>139</v>
      </c>
      <c r="Y4984">
        <v>10</v>
      </c>
      <c r="Z4984">
        <v>10</v>
      </c>
      <c r="AA4984">
        <v>2021</v>
      </c>
      <c r="AB4984">
        <v>5.95</v>
      </c>
      <c r="AC4984" t="s">
        <v>19</v>
      </c>
      <c r="AD4984" t="s">
        <v>19</v>
      </c>
      <c r="AE4984">
        <v>2021</v>
      </c>
      <c r="AF4984">
        <v>2021</v>
      </c>
      <c r="AU4984"/>
    </row>
    <row r="4985" spans="1:47" x14ac:dyDescent="0.35">
      <c r="A4985" t="s">
        <v>193</v>
      </c>
      <c r="B4985" t="s">
        <v>29</v>
      </c>
      <c r="C4985" t="s">
        <v>149</v>
      </c>
      <c r="D4985" t="s">
        <v>159</v>
      </c>
      <c r="E4985" t="s">
        <v>162</v>
      </c>
      <c r="G4985" t="s">
        <v>1</v>
      </c>
      <c r="K4985" t="s">
        <v>185</v>
      </c>
      <c r="L4985" t="s">
        <v>122</v>
      </c>
      <c r="M4985" s="14">
        <v>44497</v>
      </c>
      <c r="N4985" s="14">
        <v>44497</v>
      </c>
      <c r="O4985">
        <v>0</v>
      </c>
      <c r="P4985">
        <v>238.1</v>
      </c>
      <c r="R4985">
        <v>2110700000</v>
      </c>
      <c r="S4985">
        <v>161900000</v>
      </c>
      <c r="V4985" t="s">
        <v>193</v>
      </c>
      <c r="W4985" t="s">
        <v>199</v>
      </c>
      <c r="X4985" t="s">
        <v>161</v>
      </c>
      <c r="Y4985">
        <v>10</v>
      </c>
      <c r="Z4985">
        <v>10</v>
      </c>
      <c r="AA4985">
        <v>2021</v>
      </c>
      <c r="AB4985">
        <v>238.1</v>
      </c>
      <c r="AC4985" t="s">
        <v>19</v>
      </c>
      <c r="AD4985" t="s">
        <v>72</v>
      </c>
      <c r="AE4985">
        <v>2021</v>
      </c>
      <c r="AF4985">
        <v>2021</v>
      </c>
      <c r="AU4985"/>
    </row>
    <row r="4986" spans="1:47" x14ac:dyDescent="0.35">
      <c r="A4986" t="s">
        <v>166</v>
      </c>
      <c r="C4986" t="s">
        <v>149</v>
      </c>
      <c r="D4986" t="s">
        <v>150</v>
      </c>
      <c r="E4986" t="s">
        <v>121</v>
      </c>
      <c r="J4986" t="s">
        <v>68</v>
      </c>
      <c r="K4986" t="s">
        <v>185</v>
      </c>
      <c r="L4986" t="s">
        <v>122</v>
      </c>
      <c r="M4986" s="14">
        <v>44484</v>
      </c>
      <c r="N4986" s="14">
        <v>44497</v>
      </c>
      <c r="P4986">
        <v>33968.660000000003</v>
      </c>
      <c r="X4986" t="s">
        <v>167</v>
      </c>
      <c r="Y4986">
        <v>10</v>
      </c>
      <c r="Z4986">
        <v>10</v>
      </c>
      <c r="AA4986">
        <v>2021</v>
      </c>
      <c r="AB4986">
        <v>0</v>
      </c>
      <c r="AC4986" t="s">
        <v>8</v>
      </c>
      <c r="AD4986" t="s">
        <v>8</v>
      </c>
      <c r="AE4986">
        <v>2021</v>
      </c>
      <c r="AF4986">
        <v>2021</v>
      </c>
      <c r="AU4986"/>
    </row>
    <row r="4987" spans="1:47" x14ac:dyDescent="0.35">
      <c r="A4987" t="s">
        <v>171</v>
      </c>
      <c r="C4987" t="s">
        <v>149</v>
      </c>
      <c r="D4987" t="s">
        <v>150</v>
      </c>
      <c r="E4987" t="s">
        <v>121</v>
      </c>
      <c r="J4987" t="s">
        <v>6</v>
      </c>
      <c r="K4987" t="s">
        <v>185</v>
      </c>
      <c r="L4987" t="s">
        <v>122</v>
      </c>
      <c r="M4987" s="14">
        <v>44487</v>
      </c>
      <c r="N4987" s="14">
        <v>44497</v>
      </c>
      <c r="P4987">
        <v>540045.72</v>
      </c>
      <c r="X4987" t="s">
        <v>137</v>
      </c>
      <c r="Y4987">
        <v>10</v>
      </c>
      <c r="Z4987">
        <v>10</v>
      </c>
      <c r="AA4987">
        <v>2021</v>
      </c>
      <c r="AB4987">
        <v>0</v>
      </c>
      <c r="AC4987" t="s">
        <v>8</v>
      </c>
      <c r="AD4987" t="s">
        <v>8</v>
      </c>
      <c r="AE4987">
        <v>2021</v>
      </c>
      <c r="AF4987">
        <v>2021</v>
      </c>
      <c r="AU4987"/>
    </row>
    <row r="4988" spans="1:47" x14ac:dyDescent="0.35">
      <c r="A4988" t="s">
        <v>143</v>
      </c>
      <c r="C4988" t="s">
        <v>149</v>
      </c>
      <c r="D4988" t="s">
        <v>150</v>
      </c>
      <c r="E4988" t="s">
        <v>121</v>
      </c>
      <c r="J4988" t="s">
        <v>68</v>
      </c>
      <c r="K4988" t="s">
        <v>185</v>
      </c>
      <c r="L4988" t="s">
        <v>122</v>
      </c>
      <c r="M4988" s="14">
        <v>44482</v>
      </c>
      <c r="N4988" s="14">
        <v>44497</v>
      </c>
      <c r="P4988">
        <v>3165.6</v>
      </c>
      <c r="X4988" t="s">
        <v>144</v>
      </c>
      <c r="Y4988">
        <v>10</v>
      </c>
      <c r="Z4988">
        <v>10</v>
      </c>
      <c r="AA4988">
        <v>2021</v>
      </c>
      <c r="AB4988">
        <v>0</v>
      </c>
      <c r="AC4988" t="s">
        <v>8</v>
      </c>
      <c r="AD4988" t="s">
        <v>8</v>
      </c>
      <c r="AE4988">
        <v>2021</v>
      </c>
      <c r="AF4988">
        <v>2021</v>
      </c>
      <c r="AU4988"/>
    </row>
    <row r="4989" spans="1:47" x14ac:dyDescent="0.35">
      <c r="A4989" t="s">
        <v>145</v>
      </c>
      <c r="C4989" t="s">
        <v>149</v>
      </c>
      <c r="D4989" t="s">
        <v>150</v>
      </c>
      <c r="E4989" t="s">
        <v>121</v>
      </c>
      <c r="J4989" t="s">
        <v>68</v>
      </c>
      <c r="K4989" t="s">
        <v>185</v>
      </c>
      <c r="L4989" t="s">
        <v>122</v>
      </c>
      <c r="M4989" s="14">
        <v>44479</v>
      </c>
      <c r="N4989" s="14">
        <v>44497</v>
      </c>
      <c r="P4989">
        <v>141434.17000000001</v>
      </c>
      <c r="X4989" t="s">
        <v>144</v>
      </c>
      <c r="Y4989">
        <v>10</v>
      </c>
      <c r="Z4989">
        <v>10</v>
      </c>
      <c r="AA4989">
        <v>2021</v>
      </c>
      <c r="AB4989">
        <v>0</v>
      </c>
      <c r="AC4989" t="s">
        <v>8</v>
      </c>
      <c r="AD4989" t="s">
        <v>8</v>
      </c>
      <c r="AE4989">
        <v>2021</v>
      </c>
      <c r="AF4989">
        <v>2021</v>
      </c>
      <c r="AU4989"/>
    </row>
    <row r="4990" spans="1:47" x14ac:dyDescent="0.35">
      <c r="A4990" t="s">
        <v>128</v>
      </c>
      <c r="C4990" t="s">
        <v>149</v>
      </c>
      <c r="D4990" t="s">
        <v>150</v>
      </c>
      <c r="E4990" t="s">
        <v>162</v>
      </c>
      <c r="K4990" t="s">
        <v>185</v>
      </c>
      <c r="L4990" t="s">
        <v>122</v>
      </c>
      <c r="M4990" s="14">
        <v>44497</v>
      </c>
      <c r="N4990" s="14">
        <v>44497</v>
      </c>
      <c r="P4990">
        <v>4758389.08</v>
      </c>
      <c r="X4990" t="s">
        <v>119</v>
      </c>
      <c r="Y4990">
        <v>10</v>
      </c>
      <c r="Z4990">
        <v>10</v>
      </c>
      <c r="AA4990">
        <v>2021</v>
      </c>
      <c r="AB4990">
        <v>0</v>
      </c>
      <c r="AC4990" t="s">
        <v>8</v>
      </c>
      <c r="AD4990" t="s">
        <v>8</v>
      </c>
      <c r="AE4990">
        <v>2021</v>
      </c>
      <c r="AF4990">
        <v>2021</v>
      </c>
      <c r="AU4990"/>
    </row>
    <row r="4991" spans="1:47" x14ac:dyDescent="0.35">
      <c r="A4991" t="s">
        <v>155</v>
      </c>
      <c r="C4991" t="s">
        <v>149</v>
      </c>
      <c r="D4991" t="s">
        <v>150</v>
      </c>
      <c r="E4991" t="s">
        <v>121</v>
      </c>
      <c r="J4991" t="s">
        <v>68</v>
      </c>
      <c r="K4991" t="s">
        <v>185</v>
      </c>
      <c r="L4991" t="s">
        <v>122</v>
      </c>
      <c r="M4991" s="14">
        <v>44488</v>
      </c>
      <c r="N4991" s="14">
        <v>44497</v>
      </c>
      <c r="P4991">
        <v>4032971.12</v>
      </c>
      <c r="X4991" t="s">
        <v>156</v>
      </c>
      <c r="Y4991">
        <v>10</v>
      </c>
      <c r="Z4991">
        <v>10</v>
      </c>
      <c r="AA4991">
        <v>2021</v>
      </c>
      <c r="AB4991">
        <v>0</v>
      </c>
      <c r="AC4991" t="s">
        <v>8</v>
      </c>
      <c r="AD4991" t="s">
        <v>8</v>
      </c>
      <c r="AE4991">
        <v>2021</v>
      </c>
      <c r="AF4991">
        <v>2021</v>
      </c>
      <c r="AU4991"/>
    </row>
    <row r="4992" spans="1:47" x14ac:dyDescent="0.35">
      <c r="A4992" t="s">
        <v>133</v>
      </c>
      <c r="C4992" t="s">
        <v>149</v>
      </c>
      <c r="D4992" t="s">
        <v>150</v>
      </c>
      <c r="E4992" t="s">
        <v>121</v>
      </c>
      <c r="I4992" t="s">
        <v>1</v>
      </c>
      <c r="J4992" t="s">
        <v>6</v>
      </c>
      <c r="K4992" t="s">
        <v>185</v>
      </c>
      <c r="L4992" t="s">
        <v>122</v>
      </c>
      <c r="M4992" s="14">
        <v>44484</v>
      </c>
      <c r="N4992" s="14">
        <v>44497</v>
      </c>
      <c r="P4992">
        <v>3972.86</v>
      </c>
      <c r="X4992" t="s">
        <v>134</v>
      </c>
      <c r="Y4992">
        <v>10</v>
      </c>
      <c r="Z4992">
        <v>10</v>
      </c>
      <c r="AA4992">
        <v>2021</v>
      </c>
      <c r="AB4992">
        <v>0</v>
      </c>
      <c r="AC4992" t="s">
        <v>8</v>
      </c>
      <c r="AD4992" t="s">
        <v>8</v>
      </c>
      <c r="AE4992">
        <v>2021</v>
      </c>
      <c r="AF4992">
        <v>2021</v>
      </c>
      <c r="AU4992"/>
    </row>
    <row r="4993" spans="1:47" x14ac:dyDescent="0.35">
      <c r="A4993" t="s">
        <v>123</v>
      </c>
      <c r="C4993" t="s">
        <v>149</v>
      </c>
      <c r="D4993" t="s">
        <v>150</v>
      </c>
      <c r="E4993" t="s">
        <v>121</v>
      </c>
      <c r="J4993" t="s">
        <v>68</v>
      </c>
      <c r="K4993" t="s">
        <v>185</v>
      </c>
      <c r="L4993" t="s">
        <v>122</v>
      </c>
      <c r="M4993" s="14">
        <v>44488</v>
      </c>
      <c r="N4993" s="14">
        <v>44497</v>
      </c>
      <c r="P4993">
        <v>190.95</v>
      </c>
      <c r="X4993" t="s">
        <v>124</v>
      </c>
      <c r="Y4993">
        <v>10</v>
      </c>
      <c r="Z4993">
        <v>10</v>
      </c>
      <c r="AA4993">
        <v>2021</v>
      </c>
      <c r="AB4993">
        <v>0</v>
      </c>
      <c r="AC4993" t="s">
        <v>8</v>
      </c>
      <c r="AD4993" t="s">
        <v>8</v>
      </c>
      <c r="AE4993">
        <v>2021</v>
      </c>
      <c r="AF4993">
        <v>2021</v>
      </c>
      <c r="AU4993"/>
    </row>
    <row r="4994" spans="1:47" x14ac:dyDescent="0.35">
      <c r="A4994" t="s">
        <v>146</v>
      </c>
      <c r="C4994" t="s">
        <v>149</v>
      </c>
      <c r="D4994" t="s">
        <v>150</v>
      </c>
      <c r="E4994" t="s">
        <v>121</v>
      </c>
      <c r="J4994" t="s">
        <v>6</v>
      </c>
      <c r="K4994" t="s">
        <v>185</v>
      </c>
      <c r="L4994" t="s">
        <v>122</v>
      </c>
      <c r="M4994" s="14">
        <v>44489</v>
      </c>
      <c r="N4994" s="14">
        <v>44497</v>
      </c>
      <c r="P4994">
        <v>2640</v>
      </c>
      <c r="X4994" t="s">
        <v>147</v>
      </c>
      <c r="Y4994">
        <v>10</v>
      </c>
      <c r="Z4994">
        <v>10</v>
      </c>
      <c r="AA4994">
        <v>2021</v>
      </c>
      <c r="AB4994">
        <v>0</v>
      </c>
      <c r="AC4994" t="s">
        <v>8</v>
      </c>
      <c r="AD4994" t="s">
        <v>8</v>
      </c>
      <c r="AE4994">
        <v>2021</v>
      </c>
      <c r="AF4994">
        <v>2021</v>
      </c>
      <c r="AU4994"/>
    </row>
    <row r="4995" spans="1:47" x14ac:dyDescent="0.35">
      <c r="A4995" t="s">
        <v>155</v>
      </c>
      <c r="B4995" t="s">
        <v>32</v>
      </c>
      <c r="C4995" t="s">
        <v>149</v>
      </c>
      <c r="D4995" t="s">
        <v>150</v>
      </c>
      <c r="E4995" t="s">
        <v>121</v>
      </c>
      <c r="G4995" t="s">
        <v>1</v>
      </c>
      <c r="H4995" t="s">
        <v>206</v>
      </c>
      <c r="K4995" t="s">
        <v>185</v>
      </c>
      <c r="L4995" t="s">
        <v>122</v>
      </c>
      <c r="M4995" s="14">
        <v>44497</v>
      </c>
      <c r="N4995" s="14">
        <v>44497</v>
      </c>
      <c r="O4995">
        <v>-700000</v>
      </c>
      <c r="P4995">
        <v>-9523.81</v>
      </c>
      <c r="R4995">
        <v>2220610000</v>
      </c>
      <c r="S4995">
        <v>161012000</v>
      </c>
      <c r="V4995" t="s">
        <v>155</v>
      </c>
      <c r="W4995" t="s">
        <v>213</v>
      </c>
      <c r="X4995" t="s">
        <v>156</v>
      </c>
      <c r="Y4995">
        <v>10</v>
      </c>
      <c r="Z4995">
        <v>10</v>
      </c>
      <c r="AA4995">
        <v>2021</v>
      </c>
      <c r="AB4995">
        <v>9523.81</v>
      </c>
      <c r="AC4995" t="s">
        <v>19</v>
      </c>
      <c r="AD4995" t="s">
        <v>19</v>
      </c>
      <c r="AE4995">
        <v>2021</v>
      </c>
      <c r="AF4995">
        <v>2021</v>
      </c>
      <c r="AU4995"/>
    </row>
    <row r="4996" spans="1:47" x14ac:dyDescent="0.35">
      <c r="A4996" t="s">
        <v>160</v>
      </c>
      <c r="B4996" t="s">
        <v>35</v>
      </c>
      <c r="C4996" t="s">
        <v>149</v>
      </c>
      <c r="D4996" t="s">
        <v>159</v>
      </c>
      <c r="E4996" t="s">
        <v>162</v>
      </c>
      <c r="G4996" t="s">
        <v>1</v>
      </c>
      <c r="K4996" t="s">
        <v>185</v>
      </c>
      <c r="L4996" t="s">
        <v>122</v>
      </c>
      <c r="M4996" s="14">
        <v>44497</v>
      </c>
      <c r="N4996" s="14">
        <v>44497</v>
      </c>
      <c r="O4996">
        <v>224288.28</v>
      </c>
      <c r="P4996">
        <v>5340.2</v>
      </c>
      <c r="R4996">
        <v>2110672000</v>
      </c>
      <c r="S4996">
        <v>161020000</v>
      </c>
      <c r="V4996" t="s">
        <v>160</v>
      </c>
      <c r="W4996" t="s">
        <v>194</v>
      </c>
      <c r="X4996" t="s">
        <v>161</v>
      </c>
      <c r="Y4996">
        <v>10</v>
      </c>
      <c r="Z4996">
        <v>10</v>
      </c>
      <c r="AA4996">
        <v>2021</v>
      </c>
      <c r="AB4996">
        <v>5340.2</v>
      </c>
      <c r="AC4996" t="s">
        <v>19</v>
      </c>
      <c r="AD4996" t="s">
        <v>72</v>
      </c>
      <c r="AE4996">
        <v>2021</v>
      </c>
      <c r="AF4996">
        <v>2021</v>
      </c>
      <c r="AU4996"/>
    </row>
    <row r="4997" spans="1:47" x14ac:dyDescent="0.35">
      <c r="A4997" t="s">
        <v>160</v>
      </c>
      <c r="B4997" t="s">
        <v>26</v>
      </c>
      <c r="C4997" t="s">
        <v>149</v>
      </c>
      <c r="D4997" t="s">
        <v>159</v>
      </c>
      <c r="E4997" t="s">
        <v>162</v>
      </c>
      <c r="G4997" t="s">
        <v>1</v>
      </c>
      <c r="K4997" t="s">
        <v>185</v>
      </c>
      <c r="L4997" t="s">
        <v>122</v>
      </c>
      <c r="M4997" s="14">
        <v>44497</v>
      </c>
      <c r="N4997" s="14">
        <v>44497</v>
      </c>
      <c r="O4997">
        <v>39966.11</v>
      </c>
      <c r="P4997">
        <v>673.12</v>
      </c>
      <c r="R4997">
        <v>2110672000</v>
      </c>
      <c r="S4997">
        <v>162600000</v>
      </c>
      <c r="V4997" t="s">
        <v>160</v>
      </c>
      <c r="W4997" t="s">
        <v>196</v>
      </c>
      <c r="X4997" t="s">
        <v>161</v>
      </c>
      <c r="Y4997">
        <v>10</v>
      </c>
      <c r="Z4997">
        <v>10</v>
      </c>
      <c r="AA4997">
        <v>2021</v>
      </c>
      <c r="AB4997">
        <v>673.12</v>
      </c>
      <c r="AC4997" t="s">
        <v>19</v>
      </c>
      <c r="AD4997" t="s">
        <v>72</v>
      </c>
      <c r="AE4997">
        <v>2021</v>
      </c>
      <c r="AF4997">
        <v>2021</v>
      </c>
      <c r="AU4997"/>
    </row>
    <row r="4998" spans="1:47" x14ac:dyDescent="0.35">
      <c r="A4998" t="s">
        <v>160</v>
      </c>
      <c r="B4998" t="s">
        <v>26</v>
      </c>
      <c r="C4998" t="s">
        <v>149</v>
      </c>
      <c r="D4998" t="s">
        <v>159</v>
      </c>
      <c r="E4998" t="s">
        <v>162</v>
      </c>
      <c r="G4998" t="s">
        <v>1</v>
      </c>
      <c r="K4998" t="s">
        <v>185</v>
      </c>
      <c r="L4998" t="s">
        <v>122</v>
      </c>
      <c r="M4998" s="14">
        <v>44498</v>
      </c>
      <c r="N4998" s="14">
        <v>44498</v>
      </c>
      <c r="O4998">
        <v>23247.599999999999</v>
      </c>
      <c r="P4998">
        <v>553.51</v>
      </c>
      <c r="R4998">
        <v>2110672000</v>
      </c>
      <c r="S4998">
        <v>162300000</v>
      </c>
      <c r="V4998" t="s">
        <v>160</v>
      </c>
      <c r="W4998" t="s">
        <v>209</v>
      </c>
      <c r="X4998" t="s">
        <v>161</v>
      </c>
      <c r="Y4998">
        <v>10</v>
      </c>
      <c r="Z4998">
        <v>10</v>
      </c>
      <c r="AA4998">
        <v>2021</v>
      </c>
      <c r="AB4998">
        <v>553.51</v>
      </c>
      <c r="AC4998" t="s">
        <v>19</v>
      </c>
      <c r="AD4998" t="s">
        <v>72</v>
      </c>
      <c r="AE4998">
        <v>2021</v>
      </c>
      <c r="AF4998">
        <v>2021</v>
      </c>
      <c r="AU4998"/>
    </row>
    <row r="4999" spans="1:47" x14ac:dyDescent="0.35">
      <c r="A4999" t="s">
        <v>160</v>
      </c>
      <c r="B4999" t="s">
        <v>50</v>
      </c>
      <c r="C4999" t="s">
        <v>252</v>
      </c>
      <c r="D4999" t="s">
        <v>159</v>
      </c>
      <c r="E4999" t="s">
        <v>162</v>
      </c>
      <c r="G4999" t="s">
        <v>1</v>
      </c>
      <c r="K4999" t="s">
        <v>72</v>
      </c>
      <c r="L4999" t="s">
        <v>122</v>
      </c>
      <c r="M4999" s="14">
        <v>44498</v>
      </c>
      <c r="N4999" s="14">
        <v>44498</v>
      </c>
      <c r="O4999">
        <v>3479.94</v>
      </c>
      <c r="P4999">
        <v>0</v>
      </c>
      <c r="R4999">
        <v>2110672000</v>
      </c>
      <c r="S4999">
        <v>162300000</v>
      </c>
      <c r="V4999" t="s">
        <v>160</v>
      </c>
      <c r="W4999" t="s">
        <v>209</v>
      </c>
      <c r="X4999" t="s">
        <v>161</v>
      </c>
      <c r="Y4999">
        <v>10</v>
      </c>
      <c r="Z4999">
        <v>10</v>
      </c>
      <c r="AA4999">
        <v>2021</v>
      </c>
      <c r="AB4999">
        <v>0</v>
      </c>
      <c r="AC4999" t="s">
        <v>19</v>
      </c>
      <c r="AD4999" t="s">
        <v>72</v>
      </c>
      <c r="AE4999">
        <v>2021</v>
      </c>
      <c r="AF4999">
        <v>2021</v>
      </c>
      <c r="AU4999"/>
    </row>
    <row r="5000" spans="1:47" x14ac:dyDescent="0.35">
      <c r="A5000" t="s">
        <v>160</v>
      </c>
      <c r="B5000" t="s">
        <v>26</v>
      </c>
      <c r="C5000" t="s">
        <v>252</v>
      </c>
      <c r="D5000" t="s">
        <v>159</v>
      </c>
      <c r="E5000" t="s">
        <v>162</v>
      </c>
      <c r="G5000" t="s">
        <v>1</v>
      </c>
      <c r="K5000" t="s">
        <v>72</v>
      </c>
      <c r="L5000" t="s">
        <v>122</v>
      </c>
      <c r="M5000" s="14">
        <v>44498</v>
      </c>
      <c r="N5000" s="14">
        <v>44498</v>
      </c>
      <c r="O5000">
        <v>28153.22</v>
      </c>
      <c r="P5000">
        <v>0</v>
      </c>
      <c r="R5000">
        <v>2110672000</v>
      </c>
      <c r="S5000">
        <v>162000000</v>
      </c>
      <c r="V5000" t="s">
        <v>160</v>
      </c>
      <c r="W5000" t="s">
        <v>205</v>
      </c>
      <c r="X5000" t="s">
        <v>161</v>
      </c>
      <c r="Y5000">
        <v>10</v>
      </c>
      <c r="Z5000">
        <v>10</v>
      </c>
      <c r="AA5000">
        <v>2021</v>
      </c>
      <c r="AB5000">
        <v>0</v>
      </c>
      <c r="AC5000" t="s">
        <v>19</v>
      </c>
      <c r="AD5000" t="s">
        <v>72</v>
      </c>
      <c r="AE5000">
        <v>2021</v>
      </c>
      <c r="AF5000">
        <v>2021</v>
      </c>
      <c r="AU5000"/>
    </row>
    <row r="5001" spans="1:47" x14ac:dyDescent="0.35">
      <c r="A5001" t="s">
        <v>160</v>
      </c>
      <c r="B5001" t="s">
        <v>50</v>
      </c>
      <c r="C5001" t="s">
        <v>252</v>
      </c>
      <c r="D5001" t="s">
        <v>159</v>
      </c>
      <c r="E5001" t="s">
        <v>162</v>
      </c>
      <c r="G5001" t="s">
        <v>1</v>
      </c>
      <c r="K5001" t="s">
        <v>72</v>
      </c>
      <c r="L5001" t="s">
        <v>122</v>
      </c>
      <c r="M5001" s="14">
        <v>44498</v>
      </c>
      <c r="N5001" s="14">
        <v>44498</v>
      </c>
      <c r="O5001">
        <v>2276.6</v>
      </c>
      <c r="P5001">
        <v>0</v>
      </c>
      <c r="R5001">
        <v>2110672000</v>
      </c>
      <c r="S5001">
        <v>162300000</v>
      </c>
      <c r="V5001" t="s">
        <v>160</v>
      </c>
      <c r="W5001" t="s">
        <v>209</v>
      </c>
      <c r="X5001" t="s">
        <v>161</v>
      </c>
      <c r="Y5001">
        <v>10</v>
      </c>
      <c r="Z5001">
        <v>10</v>
      </c>
      <c r="AA5001">
        <v>2021</v>
      </c>
      <c r="AB5001">
        <v>0</v>
      </c>
      <c r="AC5001" t="s">
        <v>19</v>
      </c>
      <c r="AD5001" t="s">
        <v>72</v>
      </c>
      <c r="AE5001">
        <v>2021</v>
      </c>
      <c r="AF5001">
        <v>2021</v>
      </c>
      <c r="AU5001"/>
    </row>
    <row r="5002" spans="1:47" x14ac:dyDescent="0.35">
      <c r="A5002" t="s">
        <v>160</v>
      </c>
      <c r="B5002" t="s">
        <v>50</v>
      </c>
      <c r="C5002" t="s">
        <v>252</v>
      </c>
      <c r="D5002" t="s">
        <v>159</v>
      </c>
      <c r="E5002" t="s">
        <v>162</v>
      </c>
      <c r="G5002" t="s">
        <v>1</v>
      </c>
      <c r="K5002" t="s">
        <v>72</v>
      </c>
      <c r="L5002" t="s">
        <v>122</v>
      </c>
      <c r="M5002" s="14">
        <v>44498</v>
      </c>
      <c r="N5002" s="14">
        <v>44498</v>
      </c>
      <c r="O5002">
        <v>3219.76</v>
      </c>
      <c r="P5002">
        <v>0</v>
      </c>
      <c r="R5002">
        <v>2110672000</v>
      </c>
      <c r="S5002">
        <v>162300000</v>
      </c>
      <c r="V5002" t="s">
        <v>160</v>
      </c>
      <c r="W5002" t="s">
        <v>209</v>
      </c>
      <c r="X5002" t="s">
        <v>161</v>
      </c>
      <c r="Y5002">
        <v>10</v>
      </c>
      <c r="Z5002">
        <v>10</v>
      </c>
      <c r="AA5002">
        <v>2021</v>
      </c>
      <c r="AB5002">
        <v>0</v>
      </c>
      <c r="AC5002" t="s">
        <v>19</v>
      </c>
      <c r="AD5002" t="s">
        <v>72</v>
      </c>
      <c r="AE5002">
        <v>2021</v>
      </c>
      <c r="AF5002">
        <v>2021</v>
      </c>
      <c r="AU5002"/>
    </row>
    <row r="5003" spans="1:47" x14ac:dyDescent="0.35">
      <c r="A5003" t="s">
        <v>160</v>
      </c>
      <c r="B5003" t="s">
        <v>25</v>
      </c>
      <c r="C5003" t="s">
        <v>149</v>
      </c>
      <c r="D5003" t="s">
        <v>159</v>
      </c>
      <c r="E5003" t="s">
        <v>162</v>
      </c>
      <c r="G5003" t="s">
        <v>1</v>
      </c>
      <c r="K5003" t="s">
        <v>185</v>
      </c>
      <c r="L5003" t="s">
        <v>122</v>
      </c>
      <c r="M5003" s="14">
        <v>44498</v>
      </c>
      <c r="N5003" s="14">
        <v>44498</v>
      </c>
      <c r="O5003">
        <v>5000</v>
      </c>
      <c r="P5003">
        <v>121.64</v>
      </c>
      <c r="R5003">
        <v>2110672000</v>
      </c>
      <c r="S5003">
        <v>161600000</v>
      </c>
      <c r="V5003" t="s">
        <v>160</v>
      </c>
      <c r="W5003" t="s">
        <v>198</v>
      </c>
      <c r="X5003" t="s">
        <v>161</v>
      </c>
      <c r="Y5003">
        <v>10</v>
      </c>
      <c r="Z5003">
        <v>10</v>
      </c>
      <c r="AA5003">
        <v>2021</v>
      </c>
      <c r="AB5003">
        <v>121.64</v>
      </c>
      <c r="AC5003" t="s">
        <v>19</v>
      </c>
      <c r="AD5003" t="s">
        <v>72</v>
      </c>
      <c r="AE5003">
        <v>2021</v>
      </c>
      <c r="AF5003">
        <v>2021</v>
      </c>
      <c r="AU5003"/>
    </row>
    <row r="5004" spans="1:47" x14ac:dyDescent="0.35">
      <c r="A5004" t="s">
        <v>130</v>
      </c>
      <c r="B5004" t="s">
        <v>36</v>
      </c>
      <c r="C5004" t="s">
        <v>252</v>
      </c>
      <c r="D5004" t="s">
        <v>150</v>
      </c>
      <c r="E5004" t="s">
        <v>121</v>
      </c>
      <c r="G5004" t="s">
        <v>1</v>
      </c>
      <c r="H5004" t="s">
        <v>206</v>
      </c>
      <c r="K5004" t="s">
        <v>72</v>
      </c>
      <c r="L5004" t="s">
        <v>122</v>
      </c>
      <c r="M5004" s="14">
        <v>44498</v>
      </c>
      <c r="N5004" s="14">
        <v>44498</v>
      </c>
      <c r="O5004">
        <v>-2421.6</v>
      </c>
      <c r="P5004">
        <v>0</v>
      </c>
      <c r="R5004">
        <v>2221517110</v>
      </c>
      <c r="S5004">
        <v>161003000</v>
      </c>
      <c r="V5004" t="s">
        <v>130</v>
      </c>
      <c r="W5004" t="s">
        <v>232</v>
      </c>
      <c r="X5004" t="s">
        <v>119</v>
      </c>
      <c r="Y5004">
        <v>10</v>
      </c>
      <c r="Z5004">
        <v>10</v>
      </c>
      <c r="AA5004">
        <v>2021</v>
      </c>
      <c r="AB5004">
        <v>0</v>
      </c>
      <c r="AC5004" t="s">
        <v>19</v>
      </c>
      <c r="AD5004" t="s">
        <v>19</v>
      </c>
      <c r="AE5004">
        <v>2021</v>
      </c>
      <c r="AF5004">
        <v>2021</v>
      </c>
      <c r="AU5004"/>
    </row>
    <row r="5005" spans="1:47" x14ac:dyDescent="0.35">
      <c r="A5005" t="s">
        <v>160</v>
      </c>
      <c r="B5005" t="s">
        <v>25</v>
      </c>
      <c r="C5005" t="s">
        <v>149</v>
      </c>
      <c r="D5005" t="s">
        <v>159</v>
      </c>
      <c r="E5005" t="s">
        <v>162</v>
      </c>
      <c r="G5005" t="s">
        <v>1</v>
      </c>
      <c r="K5005" t="s">
        <v>185</v>
      </c>
      <c r="L5005" t="s">
        <v>122</v>
      </c>
      <c r="M5005" s="14">
        <v>44498</v>
      </c>
      <c r="N5005" s="14">
        <v>44498</v>
      </c>
      <c r="O5005">
        <v>10000</v>
      </c>
      <c r="P5005">
        <v>197.9</v>
      </c>
      <c r="R5005">
        <v>2110672000</v>
      </c>
      <c r="S5005">
        <v>161300000</v>
      </c>
      <c r="V5005" t="s">
        <v>160</v>
      </c>
      <c r="W5005" t="s">
        <v>192</v>
      </c>
      <c r="X5005" t="s">
        <v>161</v>
      </c>
      <c r="Y5005">
        <v>10</v>
      </c>
      <c r="Z5005">
        <v>10</v>
      </c>
      <c r="AA5005">
        <v>2021</v>
      </c>
      <c r="AB5005">
        <v>197.9</v>
      </c>
      <c r="AC5005" t="s">
        <v>19</v>
      </c>
      <c r="AD5005" t="s">
        <v>72</v>
      </c>
      <c r="AE5005">
        <v>2021</v>
      </c>
      <c r="AF5005">
        <v>2021</v>
      </c>
      <c r="AU5005"/>
    </row>
    <row r="5006" spans="1:47" x14ac:dyDescent="0.35">
      <c r="A5006" t="s">
        <v>238</v>
      </c>
      <c r="B5006" t="s">
        <v>53</v>
      </c>
      <c r="C5006" t="s">
        <v>149</v>
      </c>
      <c r="D5006" t="s">
        <v>150</v>
      </c>
      <c r="E5006" t="s">
        <v>121</v>
      </c>
      <c r="G5006" t="s">
        <v>1</v>
      </c>
      <c r="H5006" t="s">
        <v>206</v>
      </c>
      <c r="K5006" t="s">
        <v>185</v>
      </c>
      <c r="L5006" t="s">
        <v>122</v>
      </c>
      <c r="M5006" s="14">
        <v>44498</v>
      </c>
      <c r="N5006" s="14">
        <v>44498</v>
      </c>
      <c r="O5006">
        <v>-878485</v>
      </c>
      <c r="P5006">
        <v>-20321.07</v>
      </c>
      <c r="R5006">
        <v>2221517040</v>
      </c>
      <c r="S5006">
        <v>161007000</v>
      </c>
      <c r="V5006" t="s">
        <v>238</v>
      </c>
      <c r="W5006" t="s">
        <v>243</v>
      </c>
      <c r="X5006" t="s">
        <v>119</v>
      </c>
      <c r="Y5006">
        <v>10</v>
      </c>
      <c r="Z5006">
        <v>10</v>
      </c>
      <c r="AA5006">
        <v>2021</v>
      </c>
      <c r="AB5006">
        <v>20321.07</v>
      </c>
      <c r="AC5006" t="s">
        <v>19</v>
      </c>
      <c r="AD5006" t="s">
        <v>19</v>
      </c>
      <c r="AE5006">
        <v>2021</v>
      </c>
      <c r="AF5006">
        <v>2021</v>
      </c>
      <c r="AU5006"/>
    </row>
    <row r="5007" spans="1:47" x14ac:dyDescent="0.35">
      <c r="A5007" t="s">
        <v>160</v>
      </c>
      <c r="B5007" t="s">
        <v>35</v>
      </c>
      <c r="C5007" t="s">
        <v>252</v>
      </c>
      <c r="D5007" t="s">
        <v>159</v>
      </c>
      <c r="E5007" t="s">
        <v>162</v>
      </c>
      <c r="G5007" t="s">
        <v>1</v>
      </c>
      <c r="K5007" t="s">
        <v>72</v>
      </c>
      <c r="L5007" t="s">
        <v>122</v>
      </c>
      <c r="M5007" s="14">
        <v>44498</v>
      </c>
      <c r="N5007" s="14">
        <v>44498</v>
      </c>
      <c r="O5007">
        <v>6500</v>
      </c>
      <c r="P5007">
        <v>0</v>
      </c>
      <c r="R5007">
        <v>2110672000</v>
      </c>
      <c r="S5007">
        <v>161021000</v>
      </c>
      <c r="V5007" t="s">
        <v>160</v>
      </c>
      <c r="W5007" t="s">
        <v>215</v>
      </c>
      <c r="X5007" t="s">
        <v>161</v>
      </c>
      <c r="Y5007">
        <v>10</v>
      </c>
      <c r="Z5007">
        <v>10</v>
      </c>
      <c r="AA5007">
        <v>2021</v>
      </c>
      <c r="AB5007">
        <v>0</v>
      </c>
      <c r="AC5007" t="s">
        <v>19</v>
      </c>
      <c r="AD5007" t="s">
        <v>72</v>
      </c>
      <c r="AE5007">
        <v>2021</v>
      </c>
      <c r="AF5007">
        <v>2021</v>
      </c>
      <c r="AU5007"/>
    </row>
    <row r="5008" spans="1:47" x14ac:dyDescent="0.35">
      <c r="A5008" t="s">
        <v>160</v>
      </c>
      <c r="B5008" t="s">
        <v>38</v>
      </c>
      <c r="C5008" t="s">
        <v>252</v>
      </c>
      <c r="D5008" t="s">
        <v>159</v>
      </c>
      <c r="E5008" t="s">
        <v>162</v>
      </c>
      <c r="G5008" t="s">
        <v>1</v>
      </c>
      <c r="K5008" t="s">
        <v>72</v>
      </c>
      <c r="L5008" t="s">
        <v>122</v>
      </c>
      <c r="M5008" s="14">
        <v>44498</v>
      </c>
      <c r="N5008" s="14">
        <v>44498</v>
      </c>
      <c r="O5008">
        <v>245230.76</v>
      </c>
      <c r="P5008">
        <v>0</v>
      </c>
      <c r="R5008">
        <v>2110672000</v>
      </c>
      <c r="S5008">
        <v>161300000</v>
      </c>
      <c r="V5008" t="s">
        <v>160</v>
      </c>
      <c r="W5008" t="s">
        <v>192</v>
      </c>
      <c r="X5008" t="s">
        <v>161</v>
      </c>
      <c r="Y5008">
        <v>10</v>
      </c>
      <c r="Z5008">
        <v>10</v>
      </c>
      <c r="AA5008">
        <v>2021</v>
      </c>
      <c r="AB5008">
        <v>0</v>
      </c>
      <c r="AC5008" t="s">
        <v>19</v>
      </c>
      <c r="AD5008" t="s">
        <v>72</v>
      </c>
      <c r="AE5008">
        <v>2021</v>
      </c>
      <c r="AF5008">
        <v>2021</v>
      </c>
      <c r="AU5008"/>
    </row>
    <row r="5009" spans="1:47" x14ac:dyDescent="0.35">
      <c r="A5009" t="s">
        <v>160</v>
      </c>
      <c r="B5009" t="s">
        <v>25</v>
      </c>
      <c r="C5009" t="s">
        <v>149</v>
      </c>
      <c r="D5009" t="s">
        <v>159</v>
      </c>
      <c r="E5009" t="s">
        <v>162</v>
      </c>
      <c r="G5009" t="s">
        <v>1</v>
      </c>
      <c r="K5009" t="s">
        <v>185</v>
      </c>
      <c r="L5009" t="s">
        <v>122</v>
      </c>
      <c r="M5009" s="14">
        <v>44498</v>
      </c>
      <c r="N5009" s="14">
        <v>44498</v>
      </c>
      <c r="O5009">
        <v>35000</v>
      </c>
      <c r="P5009">
        <v>761.01</v>
      </c>
      <c r="R5009">
        <v>2110672000</v>
      </c>
      <c r="S5009">
        <v>161300000</v>
      </c>
      <c r="V5009" t="s">
        <v>160</v>
      </c>
      <c r="W5009" t="s">
        <v>192</v>
      </c>
      <c r="X5009" t="s">
        <v>161</v>
      </c>
      <c r="Y5009">
        <v>10</v>
      </c>
      <c r="Z5009">
        <v>10</v>
      </c>
      <c r="AA5009">
        <v>2021</v>
      </c>
      <c r="AB5009">
        <v>761.01</v>
      </c>
      <c r="AC5009" t="s">
        <v>19</v>
      </c>
      <c r="AD5009" t="s">
        <v>72</v>
      </c>
      <c r="AE5009">
        <v>2021</v>
      </c>
      <c r="AF5009">
        <v>2021</v>
      </c>
      <c r="AU5009"/>
    </row>
    <row r="5010" spans="1:47" x14ac:dyDescent="0.35">
      <c r="A5010" t="s">
        <v>138</v>
      </c>
      <c r="C5010" t="s">
        <v>149</v>
      </c>
      <c r="D5010" t="s">
        <v>159</v>
      </c>
      <c r="E5010" t="s">
        <v>121</v>
      </c>
      <c r="G5010" t="s">
        <v>1</v>
      </c>
      <c r="H5010" t="s">
        <v>220</v>
      </c>
      <c r="K5010" t="s">
        <v>185</v>
      </c>
      <c r="L5010" t="s">
        <v>122</v>
      </c>
      <c r="M5010" s="14">
        <v>44498</v>
      </c>
      <c r="N5010" s="14">
        <v>44498</v>
      </c>
      <c r="O5010">
        <v>0</v>
      </c>
      <c r="P5010">
        <v>33316.339999999997</v>
      </c>
      <c r="R5010">
        <v>2220200000</v>
      </c>
      <c r="S5010">
        <v>161200000</v>
      </c>
      <c r="V5010" t="s">
        <v>138</v>
      </c>
      <c r="W5010" t="s">
        <v>253</v>
      </c>
      <c r="X5010" t="s">
        <v>139</v>
      </c>
      <c r="Y5010">
        <v>10</v>
      </c>
      <c r="Z5010">
        <v>10</v>
      </c>
      <c r="AA5010">
        <v>2021</v>
      </c>
      <c r="AB5010">
        <v>33316.339999999997</v>
      </c>
      <c r="AC5010" t="s">
        <v>19</v>
      </c>
      <c r="AD5010" t="s">
        <v>72</v>
      </c>
      <c r="AE5010">
        <v>2021</v>
      </c>
      <c r="AF5010">
        <v>2021</v>
      </c>
      <c r="AU5010"/>
    </row>
    <row r="5011" spans="1:47" x14ac:dyDescent="0.35">
      <c r="A5011" t="s">
        <v>160</v>
      </c>
      <c r="B5011" t="s">
        <v>35</v>
      </c>
      <c r="C5011" t="s">
        <v>149</v>
      </c>
      <c r="D5011" t="s">
        <v>159</v>
      </c>
      <c r="E5011" t="s">
        <v>162</v>
      </c>
      <c r="G5011" t="s">
        <v>1</v>
      </c>
      <c r="K5011" t="s">
        <v>185</v>
      </c>
      <c r="L5011" t="s">
        <v>122</v>
      </c>
      <c r="M5011" s="14">
        <v>44498</v>
      </c>
      <c r="N5011" s="14">
        <v>44498</v>
      </c>
      <c r="O5011">
        <v>182678.34</v>
      </c>
      <c r="P5011">
        <v>803.96</v>
      </c>
      <c r="R5011">
        <v>2110672000</v>
      </c>
      <c r="S5011">
        <v>161020000</v>
      </c>
      <c r="V5011" t="s">
        <v>160</v>
      </c>
      <c r="W5011" t="s">
        <v>194</v>
      </c>
      <c r="X5011" t="s">
        <v>161</v>
      </c>
      <c r="Y5011">
        <v>10</v>
      </c>
      <c r="Z5011">
        <v>10</v>
      </c>
      <c r="AA5011">
        <v>2021</v>
      </c>
      <c r="AB5011">
        <v>803.96</v>
      </c>
      <c r="AC5011" t="s">
        <v>19</v>
      </c>
      <c r="AD5011" t="s">
        <v>72</v>
      </c>
      <c r="AE5011">
        <v>2021</v>
      </c>
      <c r="AF5011">
        <v>2021</v>
      </c>
      <c r="AU5011"/>
    </row>
    <row r="5012" spans="1:47" x14ac:dyDescent="0.35">
      <c r="A5012" t="s">
        <v>138</v>
      </c>
      <c r="B5012" t="s">
        <v>27</v>
      </c>
      <c r="C5012" t="s">
        <v>149</v>
      </c>
      <c r="D5012" t="s">
        <v>150</v>
      </c>
      <c r="E5012" t="s">
        <v>121</v>
      </c>
      <c r="G5012" t="s">
        <v>1</v>
      </c>
      <c r="H5012" t="s">
        <v>206</v>
      </c>
      <c r="K5012" t="s">
        <v>185</v>
      </c>
      <c r="L5012" t="s">
        <v>122</v>
      </c>
      <c r="M5012" s="14">
        <v>44498</v>
      </c>
      <c r="N5012" s="14">
        <v>44498</v>
      </c>
      <c r="O5012">
        <v>0</v>
      </c>
      <c r="P5012">
        <v>-151.5</v>
      </c>
      <c r="R5012">
        <v>2220200000</v>
      </c>
      <c r="S5012">
        <v>161002000</v>
      </c>
      <c r="V5012" t="s">
        <v>138</v>
      </c>
      <c r="W5012" t="s">
        <v>202</v>
      </c>
      <c r="X5012" t="s">
        <v>139</v>
      </c>
      <c r="Y5012">
        <v>10</v>
      </c>
      <c r="Z5012">
        <v>10</v>
      </c>
      <c r="AA5012">
        <v>2021</v>
      </c>
      <c r="AB5012">
        <v>151.5</v>
      </c>
      <c r="AC5012" t="s">
        <v>19</v>
      </c>
      <c r="AD5012" t="s">
        <v>19</v>
      </c>
      <c r="AE5012">
        <v>2021</v>
      </c>
      <c r="AF5012">
        <v>2021</v>
      </c>
      <c r="AU5012"/>
    </row>
    <row r="5013" spans="1:47" x14ac:dyDescent="0.35">
      <c r="A5013" t="s">
        <v>138</v>
      </c>
      <c r="B5013" t="s">
        <v>41</v>
      </c>
      <c r="C5013" t="s">
        <v>149</v>
      </c>
      <c r="D5013" t="s">
        <v>150</v>
      </c>
      <c r="E5013" t="s">
        <v>121</v>
      </c>
      <c r="G5013" t="s">
        <v>1</v>
      </c>
      <c r="H5013" t="s">
        <v>206</v>
      </c>
      <c r="K5013" t="s">
        <v>185</v>
      </c>
      <c r="L5013" t="s">
        <v>122</v>
      </c>
      <c r="M5013" s="14">
        <v>44498</v>
      </c>
      <c r="N5013" s="14">
        <v>44498</v>
      </c>
      <c r="O5013">
        <v>0</v>
      </c>
      <c r="P5013">
        <v>-188.67</v>
      </c>
      <c r="R5013">
        <v>2220200000</v>
      </c>
      <c r="S5013">
        <v>161001000</v>
      </c>
      <c r="V5013" t="s">
        <v>138</v>
      </c>
      <c r="W5013" t="s">
        <v>195</v>
      </c>
      <c r="X5013" t="s">
        <v>139</v>
      </c>
      <c r="Y5013">
        <v>10</v>
      </c>
      <c r="Z5013">
        <v>10</v>
      </c>
      <c r="AA5013">
        <v>2021</v>
      </c>
      <c r="AB5013">
        <v>188.67</v>
      </c>
      <c r="AC5013" t="s">
        <v>19</v>
      </c>
      <c r="AD5013" t="s">
        <v>19</v>
      </c>
      <c r="AE5013">
        <v>2021</v>
      </c>
      <c r="AF5013">
        <v>2021</v>
      </c>
      <c r="AU5013"/>
    </row>
    <row r="5014" spans="1:47" x14ac:dyDescent="0.35">
      <c r="A5014" t="s">
        <v>138</v>
      </c>
      <c r="B5014" t="s">
        <v>46</v>
      </c>
      <c r="C5014" t="s">
        <v>149</v>
      </c>
      <c r="D5014" t="s">
        <v>150</v>
      </c>
      <c r="E5014" t="s">
        <v>121</v>
      </c>
      <c r="G5014" t="s">
        <v>1</v>
      </c>
      <c r="H5014" t="s">
        <v>206</v>
      </c>
      <c r="K5014" t="s">
        <v>185</v>
      </c>
      <c r="L5014" t="s">
        <v>122</v>
      </c>
      <c r="M5014" s="14">
        <v>44498</v>
      </c>
      <c r="N5014" s="14">
        <v>44498</v>
      </c>
      <c r="O5014">
        <v>0</v>
      </c>
      <c r="P5014">
        <v>-21940.48</v>
      </c>
      <c r="R5014">
        <v>2220200000</v>
      </c>
      <c r="S5014">
        <v>161001000</v>
      </c>
      <c r="V5014" t="s">
        <v>138</v>
      </c>
      <c r="W5014" t="s">
        <v>195</v>
      </c>
      <c r="X5014" t="s">
        <v>139</v>
      </c>
      <c r="Y5014">
        <v>10</v>
      </c>
      <c r="Z5014">
        <v>10</v>
      </c>
      <c r="AA5014">
        <v>2021</v>
      </c>
      <c r="AB5014">
        <v>21940.48</v>
      </c>
      <c r="AC5014" t="s">
        <v>19</v>
      </c>
      <c r="AD5014" t="s">
        <v>19</v>
      </c>
      <c r="AE5014">
        <v>2021</v>
      </c>
      <c r="AF5014">
        <v>2021</v>
      </c>
      <c r="AU5014"/>
    </row>
    <row r="5015" spans="1:47" x14ac:dyDescent="0.35">
      <c r="A5015" t="s">
        <v>160</v>
      </c>
      <c r="B5015" t="s">
        <v>25</v>
      </c>
      <c r="C5015" t="s">
        <v>149</v>
      </c>
      <c r="D5015" t="s">
        <v>159</v>
      </c>
      <c r="E5015" t="s">
        <v>162</v>
      </c>
      <c r="G5015" t="s">
        <v>1</v>
      </c>
      <c r="K5015" t="s">
        <v>185</v>
      </c>
      <c r="L5015" t="s">
        <v>122</v>
      </c>
      <c r="M5015" s="14">
        <v>44498</v>
      </c>
      <c r="N5015" s="14">
        <v>44498</v>
      </c>
      <c r="O5015">
        <v>0</v>
      </c>
      <c r="P5015">
        <v>151.5</v>
      </c>
      <c r="R5015">
        <v>2110672000</v>
      </c>
      <c r="S5015">
        <v>160000000</v>
      </c>
      <c r="V5015" t="s">
        <v>160</v>
      </c>
      <c r="W5015" t="s">
        <v>186</v>
      </c>
      <c r="X5015" t="s">
        <v>161</v>
      </c>
      <c r="Y5015">
        <v>10</v>
      </c>
      <c r="Z5015">
        <v>10</v>
      </c>
      <c r="AA5015">
        <v>2021</v>
      </c>
      <c r="AB5015">
        <v>151.5</v>
      </c>
      <c r="AC5015" t="s">
        <v>19</v>
      </c>
      <c r="AD5015" t="s">
        <v>72</v>
      </c>
      <c r="AE5015">
        <v>2021</v>
      </c>
      <c r="AF5015">
        <v>2021</v>
      </c>
      <c r="AU5015"/>
    </row>
    <row r="5016" spans="1:47" x14ac:dyDescent="0.35">
      <c r="A5016" t="s">
        <v>138</v>
      </c>
      <c r="B5016" t="s">
        <v>27</v>
      </c>
      <c r="C5016" t="s">
        <v>149</v>
      </c>
      <c r="D5016" t="s">
        <v>150</v>
      </c>
      <c r="E5016" t="s">
        <v>121</v>
      </c>
      <c r="G5016" t="s">
        <v>1</v>
      </c>
      <c r="H5016" t="s">
        <v>206</v>
      </c>
      <c r="K5016" t="s">
        <v>185</v>
      </c>
      <c r="L5016" t="s">
        <v>122</v>
      </c>
      <c r="M5016" s="14">
        <v>44498</v>
      </c>
      <c r="N5016" s="14">
        <v>44498</v>
      </c>
      <c r="O5016">
        <v>0</v>
      </c>
      <c r="P5016">
        <v>-404.86</v>
      </c>
      <c r="R5016">
        <v>2220200000</v>
      </c>
      <c r="S5016">
        <v>161002000</v>
      </c>
      <c r="V5016" t="s">
        <v>138</v>
      </c>
      <c r="W5016" t="s">
        <v>202</v>
      </c>
      <c r="X5016" t="s">
        <v>139</v>
      </c>
      <c r="Y5016">
        <v>10</v>
      </c>
      <c r="Z5016">
        <v>10</v>
      </c>
      <c r="AA5016">
        <v>2021</v>
      </c>
      <c r="AB5016">
        <v>404.86</v>
      </c>
      <c r="AC5016" t="s">
        <v>19</v>
      </c>
      <c r="AD5016" t="s">
        <v>19</v>
      </c>
      <c r="AE5016">
        <v>2021</v>
      </c>
      <c r="AF5016">
        <v>2021</v>
      </c>
      <c r="AU5016"/>
    </row>
    <row r="5017" spans="1:47" x14ac:dyDescent="0.35">
      <c r="A5017" t="s">
        <v>138</v>
      </c>
      <c r="B5017" t="s">
        <v>65</v>
      </c>
      <c r="C5017" t="s">
        <v>149</v>
      </c>
      <c r="D5017" t="s">
        <v>150</v>
      </c>
      <c r="E5017" t="s">
        <v>121</v>
      </c>
      <c r="G5017" t="s">
        <v>1</v>
      </c>
      <c r="H5017" t="s">
        <v>206</v>
      </c>
      <c r="K5017" t="s">
        <v>185</v>
      </c>
      <c r="L5017" t="s">
        <v>122</v>
      </c>
      <c r="M5017" s="14">
        <v>44498</v>
      </c>
      <c r="N5017" s="14">
        <v>44498</v>
      </c>
      <c r="O5017">
        <v>0</v>
      </c>
      <c r="P5017">
        <v>-216.67</v>
      </c>
      <c r="R5017">
        <v>2220200000</v>
      </c>
      <c r="S5017">
        <v>161800000</v>
      </c>
      <c r="V5017" t="s">
        <v>138</v>
      </c>
      <c r="W5017" t="s">
        <v>197</v>
      </c>
      <c r="X5017" t="s">
        <v>139</v>
      </c>
      <c r="Y5017">
        <v>10</v>
      </c>
      <c r="Z5017">
        <v>10</v>
      </c>
      <c r="AA5017">
        <v>2021</v>
      </c>
      <c r="AB5017">
        <v>216.67</v>
      </c>
      <c r="AC5017" t="s">
        <v>19</v>
      </c>
      <c r="AD5017" t="s">
        <v>19</v>
      </c>
      <c r="AE5017">
        <v>2021</v>
      </c>
      <c r="AF5017">
        <v>2021</v>
      </c>
      <c r="AU5017"/>
    </row>
    <row r="5018" spans="1:47" x14ac:dyDescent="0.35">
      <c r="A5018" t="s">
        <v>193</v>
      </c>
      <c r="B5018" t="s">
        <v>29</v>
      </c>
      <c r="C5018" t="s">
        <v>149</v>
      </c>
      <c r="D5018" t="s">
        <v>159</v>
      </c>
      <c r="E5018" t="s">
        <v>162</v>
      </c>
      <c r="G5018" t="s">
        <v>1</v>
      </c>
      <c r="K5018" t="s">
        <v>185</v>
      </c>
      <c r="L5018" t="s">
        <v>122</v>
      </c>
      <c r="M5018" s="14">
        <v>44498</v>
      </c>
      <c r="N5018" s="14">
        <v>44498</v>
      </c>
      <c r="O5018">
        <v>0</v>
      </c>
      <c r="P5018">
        <v>595.24</v>
      </c>
      <c r="R5018">
        <v>2110700000</v>
      </c>
      <c r="S5018">
        <v>161020000</v>
      </c>
      <c r="V5018" t="s">
        <v>193</v>
      </c>
      <c r="W5018" t="s">
        <v>194</v>
      </c>
      <c r="X5018" t="s">
        <v>161</v>
      </c>
      <c r="Y5018">
        <v>10</v>
      </c>
      <c r="Z5018">
        <v>10</v>
      </c>
      <c r="AA5018">
        <v>2021</v>
      </c>
      <c r="AB5018">
        <v>595.24</v>
      </c>
      <c r="AC5018" t="s">
        <v>19</v>
      </c>
      <c r="AD5018" t="s">
        <v>72</v>
      </c>
      <c r="AE5018">
        <v>2021</v>
      </c>
      <c r="AF5018">
        <v>2021</v>
      </c>
      <c r="AU5018"/>
    </row>
    <row r="5019" spans="1:47" x14ac:dyDescent="0.35">
      <c r="A5019" t="s">
        <v>160</v>
      </c>
      <c r="B5019" t="s">
        <v>26</v>
      </c>
      <c r="C5019" t="s">
        <v>149</v>
      </c>
      <c r="D5019" t="s">
        <v>159</v>
      </c>
      <c r="E5019" t="s">
        <v>162</v>
      </c>
      <c r="G5019" t="s">
        <v>1</v>
      </c>
      <c r="K5019" t="s">
        <v>185</v>
      </c>
      <c r="L5019" t="s">
        <v>122</v>
      </c>
      <c r="M5019" s="14">
        <v>44498</v>
      </c>
      <c r="N5019" s="14">
        <v>44498</v>
      </c>
      <c r="O5019">
        <v>0</v>
      </c>
      <c r="P5019">
        <v>476.19</v>
      </c>
      <c r="R5019">
        <v>2110672000</v>
      </c>
      <c r="S5019">
        <v>161300000</v>
      </c>
      <c r="V5019" t="s">
        <v>160</v>
      </c>
      <c r="W5019" t="s">
        <v>192</v>
      </c>
      <c r="X5019" t="s">
        <v>161</v>
      </c>
      <c r="Y5019">
        <v>10</v>
      </c>
      <c r="Z5019">
        <v>10</v>
      </c>
      <c r="AA5019">
        <v>2021</v>
      </c>
      <c r="AB5019">
        <v>476.19</v>
      </c>
      <c r="AC5019" t="s">
        <v>19</v>
      </c>
      <c r="AD5019" t="s">
        <v>72</v>
      </c>
      <c r="AE5019">
        <v>2021</v>
      </c>
      <c r="AF5019">
        <v>2021</v>
      </c>
      <c r="AU5019"/>
    </row>
    <row r="5020" spans="1:47" x14ac:dyDescent="0.35">
      <c r="A5020" t="s">
        <v>166</v>
      </c>
      <c r="C5020" t="s">
        <v>149</v>
      </c>
      <c r="D5020" t="s">
        <v>150</v>
      </c>
      <c r="E5020" t="s">
        <v>121</v>
      </c>
      <c r="J5020" t="s">
        <v>68</v>
      </c>
      <c r="K5020" t="s">
        <v>185</v>
      </c>
      <c r="L5020" t="s">
        <v>122</v>
      </c>
      <c r="M5020" s="14">
        <v>44488</v>
      </c>
      <c r="N5020" s="14">
        <v>44498</v>
      </c>
      <c r="P5020">
        <v>302064.02</v>
      </c>
      <c r="X5020" t="s">
        <v>167</v>
      </c>
      <c r="Y5020">
        <v>10</v>
      </c>
      <c r="Z5020">
        <v>10</v>
      </c>
      <c r="AA5020">
        <v>2021</v>
      </c>
      <c r="AB5020">
        <v>0</v>
      </c>
      <c r="AC5020" t="s">
        <v>8</v>
      </c>
      <c r="AD5020" t="s">
        <v>8</v>
      </c>
      <c r="AE5020">
        <v>2021</v>
      </c>
      <c r="AF5020">
        <v>2021</v>
      </c>
      <c r="AU5020"/>
    </row>
    <row r="5021" spans="1:47" x14ac:dyDescent="0.35">
      <c r="A5021" t="s">
        <v>148</v>
      </c>
      <c r="C5021" t="s">
        <v>149</v>
      </c>
      <c r="D5021" t="s">
        <v>150</v>
      </c>
      <c r="E5021" t="s">
        <v>121</v>
      </c>
      <c r="J5021" t="s">
        <v>6</v>
      </c>
      <c r="K5021" t="s">
        <v>185</v>
      </c>
      <c r="L5021" t="s">
        <v>122</v>
      </c>
      <c r="M5021" s="14">
        <v>44484</v>
      </c>
      <c r="N5021" s="14">
        <v>44498</v>
      </c>
      <c r="P5021">
        <v>9874.77</v>
      </c>
      <c r="X5021" t="s">
        <v>152</v>
      </c>
      <c r="Y5021">
        <v>10</v>
      </c>
      <c r="Z5021">
        <v>10</v>
      </c>
      <c r="AA5021">
        <v>2021</v>
      </c>
      <c r="AB5021">
        <v>0</v>
      </c>
      <c r="AC5021" t="s">
        <v>8</v>
      </c>
      <c r="AD5021" t="s">
        <v>8</v>
      </c>
      <c r="AE5021">
        <v>2021</v>
      </c>
      <c r="AF5021">
        <v>2021</v>
      </c>
      <c r="AU5021"/>
    </row>
    <row r="5022" spans="1:47" x14ac:dyDescent="0.35">
      <c r="A5022" t="s">
        <v>153</v>
      </c>
      <c r="C5022" t="s">
        <v>149</v>
      </c>
      <c r="D5022" t="s">
        <v>150</v>
      </c>
      <c r="E5022" t="s">
        <v>162</v>
      </c>
      <c r="K5022" t="s">
        <v>185</v>
      </c>
      <c r="L5022" t="s">
        <v>122</v>
      </c>
      <c r="M5022" s="14">
        <v>44498</v>
      </c>
      <c r="N5022" s="14">
        <v>44498</v>
      </c>
      <c r="P5022">
        <v>18552003.620000001</v>
      </c>
      <c r="X5022" t="s">
        <v>154</v>
      </c>
      <c r="Y5022">
        <v>10</v>
      </c>
      <c r="Z5022">
        <v>10</v>
      </c>
      <c r="AA5022">
        <v>2021</v>
      </c>
      <c r="AB5022">
        <v>0</v>
      </c>
      <c r="AC5022" t="s">
        <v>8</v>
      </c>
      <c r="AD5022" t="s">
        <v>8</v>
      </c>
      <c r="AE5022">
        <v>2021</v>
      </c>
      <c r="AF5022">
        <v>2021</v>
      </c>
      <c r="AU5022"/>
    </row>
    <row r="5023" spans="1:47" x14ac:dyDescent="0.35">
      <c r="A5023" t="s">
        <v>174</v>
      </c>
      <c r="C5023" t="s">
        <v>149</v>
      </c>
      <c r="D5023" t="s">
        <v>150</v>
      </c>
      <c r="E5023" t="s">
        <v>121</v>
      </c>
      <c r="J5023" t="s">
        <v>6</v>
      </c>
      <c r="K5023" t="s">
        <v>185</v>
      </c>
      <c r="L5023" t="s">
        <v>122</v>
      </c>
      <c r="M5023" s="14">
        <v>44487</v>
      </c>
      <c r="N5023" s="14">
        <v>44498</v>
      </c>
      <c r="P5023">
        <v>793958.15</v>
      </c>
      <c r="X5023" t="s">
        <v>157</v>
      </c>
      <c r="Y5023">
        <v>10</v>
      </c>
      <c r="Z5023">
        <v>10</v>
      </c>
      <c r="AA5023">
        <v>2021</v>
      </c>
      <c r="AB5023">
        <v>0</v>
      </c>
      <c r="AC5023" t="s">
        <v>8</v>
      </c>
      <c r="AD5023" t="s">
        <v>8</v>
      </c>
      <c r="AE5023">
        <v>2021</v>
      </c>
      <c r="AF5023">
        <v>2021</v>
      </c>
      <c r="AU5023"/>
    </row>
    <row r="5024" spans="1:47" x14ac:dyDescent="0.35">
      <c r="A5024" t="s">
        <v>123</v>
      </c>
      <c r="C5024" t="s">
        <v>149</v>
      </c>
      <c r="D5024" t="s">
        <v>150</v>
      </c>
      <c r="E5024" t="s">
        <v>121</v>
      </c>
      <c r="J5024" t="s">
        <v>6</v>
      </c>
      <c r="K5024" t="s">
        <v>185</v>
      </c>
      <c r="L5024" t="s">
        <v>122</v>
      </c>
      <c r="M5024" s="14">
        <v>44484</v>
      </c>
      <c r="N5024" s="14">
        <v>44498</v>
      </c>
      <c r="P5024">
        <v>6252996.9500000002</v>
      </c>
      <c r="X5024" t="s">
        <v>124</v>
      </c>
      <c r="Y5024">
        <v>10</v>
      </c>
      <c r="Z5024">
        <v>10</v>
      </c>
      <c r="AA5024">
        <v>2021</v>
      </c>
      <c r="AB5024">
        <v>0</v>
      </c>
      <c r="AC5024" t="s">
        <v>8</v>
      </c>
      <c r="AD5024" t="s">
        <v>8</v>
      </c>
      <c r="AE5024">
        <v>2021</v>
      </c>
      <c r="AF5024">
        <v>2021</v>
      </c>
      <c r="AU5024"/>
    </row>
    <row r="5025" spans="1:47" x14ac:dyDescent="0.35">
      <c r="A5025" t="s">
        <v>153</v>
      </c>
      <c r="C5025" t="s">
        <v>149</v>
      </c>
      <c r="D5025" t="s">
        <v>150</v>
      </c>
      <c r="E5025" t="s">
        <v>121</v>
      </c>
      <c r="J5025" t="s">
        <v>68</v>
      </c>
      <c r="K5025" t="s">
        <v>185</v>
      </c>
      <c r="L5025" t="s">
        <v>122</v>
      </c>
      <c r="M5025" s="14">
        <v>44488</v>
      </c>
      <c r="N5025" s="14">
        <v>44498</v>
      </c>
      <c r="P5025">
        <v>19324.88</v>
      </c>
      <c r="X5025" t="s">
        <v>154</v>
      </c>
      <c r="Y5025">
        <v>10</v>
      </c>
      <c r="Z5025">
        <v>10</v>
      </c>
      <c r="AA5025">
        <v>2021</v>
      </c>
      <c r="AB5025">
        <v>0</v>
      </c>
      <c r="AC5025" t="s">
        <v>8</v>
      </c>
      <c r="AD5025" t="s">
        <v>8</v>
      </c>
      <c r="AE5025">
        <v>2021</v>
      </c>
      <c r="AF5025">
        <v>2021</v>
      </c>
      <c r="AU5025"/>
    </row>
    <row r="5026" spans="1:47" x14ac:dyDescent="0.35">
      <c r="A5026" t="s">
        <v>183</v>
      </c>
      <c r="C5026" t="s">
        <v>149</v>
      </c>
      <c r="D5026" t="s">
        <v>150</v>
      </c>
      <c r="E5026" t="s">
        <v>121</v>
      </c>
      <c r="J5026" t="s">
        <v>68</v>
      </c>
      <c r="K5026" t="s">
        <v>185</v>
      </c>
      <c r="L5026" t="s">
        <v>122</v>
      </c>
      <c r="M5026" s="14">
        <v>44488</v>
      </c>
      <c r="N5026" s="14">
        <v>44498</v>
      </c>
      <c r="P5026">
        <v>43939.33</v>
      </c>
      <c r="X5026" t="s">
        <v>140</v>
      </c>
      <c r="Y5026">
        <v>10</v>
      </c>
      <c r="Z5026">
        <v>10</v>
      </c>
      <c r="AA5026">
        <v>2021</v>
      </c>
      <c r="AB5026">
        <v>0</v>
      </c>
      <c r="AC5026" t="s">
        <v>8</v>
      </c>
      <c r="AD5026" t="s">
        <v>8</v>
      </c>
      <c r="AE5026">
        <v>2021</v>
      </c>
      <c r="AF5026">
        <v>2021</v>
      </c>
      <c r="AU5026"/>
    </row>
    <row r="5027" spans="1:47" x14ac:dyDescent="0.35">
      <c r="A5027" t="s">
        <v>160</v>
      </c>
      <c r="B5027" t="s">
        <v>35</v>
      </c>
      <c r="C5027" t="s">
        <v>149</v>
      </c>
      <c r="D5027" t="s">
        <v>159</v>
      </c>
      <c r="E5027" t="s">
        <v>162</v>
      </c>
      <c r="G5027" t="s">
        <v>1</v>
      </c>
      <c r="K5027" t="s">
        <v>185</v>
      </c>
      <c r="L5027" t="s">
        <v>122</v>
      </c>
      <c r="M5027" s="14">
        <v>44498</v>
      </c>
      <c r="N5027" s="14">
        <v>44498</v>
      </c>
      <c r="O5027">
        <v>876540.66</v>
      </c>
      <c r="P5027">
        <v>20870.02</v>
      </c>
      <c r="R5027">
        <v>2110672000</v>
      </c>
      <c r="S5027">
        <v>161020000</v>
      </c>
      <c r="V5027" t="s">
        <v>160</v>
      </c>
      <c r="W5027" t="s">
        <v>194</v>
      </c>
      <c r="X5027" t="s">
        <v>161</v>
      </c>
      <c r="Y5027">
        <v>10</v>
      </c>
      <c r="Z5027">
        <v>10</v>
      </c>
      <c r="AA5027">
        <v>2021</v>
      </c>
      <c r="AB5027">
        <v>20870.02</v>
      </c>
      <c r="AC5027" t="s">
        <v>19</v>
      </c>
      <c r="AD5027" t="s">
        <v>72</v>
      </c>
      <c r="AE5027">
        <v>2021</v>
      </c>
      <c r="AF5027">
        <v>2021</v>
      </c>
      <c r="AU5027"/>
    </row>
    <row r="5028" spans="1:47" x14ac:dyDescent="0.35">
      <c r="A5028" t="s">
        <v>160</v>
      </c>
      <c r="B5028" t="s">
        <v>35</v>
      </c>
      <c r="C5028" t="s">
        <v>252</v>
      </c>
      <c r="D5028" t="s">
        <v>159</v>
      </c>
      <c r="E5028" t="s">
        <v>162</v>
      </c>
      <c r="G5028" t="s">
        <v>1</v>
      </c>
      <c r="K5028" t="s">
        <v>72</v>
      </c>
      <c r="L5028" t="s">
        <v>122</v>
      </c>
      <c r="M5028" s="14">
        <v>44498</v>
      </c>
      <c r="N5028" s="14">
        <v>44498</v>
      </c>
      <c r="O5028">
        <v>798534.4</v>
      </c>
      <c r="P5028">
        <v>0</v>
      </c>
      <c r="R5028">
        <v>2110672000</v>
      </c>
      <c r="S5028">
        <v>161020000</v>
      </c>
      <c r="V5028" t="s">
        <v>160</v>
      </c>
      <c r="W5028" t="s">
        <v>194</v>
      </c>
      <c r="X5028" t="s">
        <v>161</v>
      </c>
      <c r="Y5028">
        <v>10</v>
      </c>
      <c r="Z5028">
        <v>10</v>
      </c>
      <c r="AA5028">
        <v>2021</v>
      </c>
      <c r="AB5028">
        <v>0</v>
      </c>
      <c r="AC5028" t="s">
        <v>19</v>
      </c>
      <c r="AD5028" t="s">
        <v>72</v>
      </c>
      <c r="AE5028">
        <v>2021</v>
      </c>
      <c r="AF5028">
        <v>2021</v>
      </c>
      <c r="AU5028"/>
    </row>
    <row r="5029" spans="1:47" x14ac:dyDescent="0.35">
      <c r="A5029" t="s">
        <v>160</v>
      </c>
      <c r="B5029" t="s">
        <v>35</v>
      </c>
      <c r="C5029" t="s">
        <v>252</v>
      </c>
      <c r="D5029" t="s">
        <v>159</v>
      </c>
      <c r="E5029" t="s">
        <v>162</v>
      </c>
      <c r="G5029" t="s">
        <v>1</v>
      </c>
      <c r="K5029" t="s">
        <v>72</v>
      </c>
      <c r="L5029" t="s">
        <v>122</v>
      </c>
      <c r="M5029" s="14">
        <v>44498</v>
      </c>
      <c r="N5029" s="14">
        <v>44498</v>
      </c>
      <c r="O5029">
        <v>390481.81</v>
      </c>
      <c r="P5029">
        <v>0</v>
      </c>
      <c r="R5029">
        <v>2110672000</v>
      </c>
      <c r="S5029">
        <v>161020000</v>
      </c>
      <c r="V5029" t="s">
        <v>160</v>
      </c>
      <c r="W5029" t="s">
        <v>194</v>
      </c>
      <c r="X5029" t="s">
        <v>161</v>
      </c>
      <c r="Y5029">
        <v>10</v>
      </c>
      <c r="Z5029">
        <v>10</v>
      </c>
      <c r="AA5029">
        <v>2021</v>
      </c>
      <c r="AB5029">
        <v>0</v>
      </c>
      <c r="AC5029" t="s">
        <v>19</v>
      </c>
      <c r="AD5029" t="s">
        <v>72</v>
      </c>
      <c r="AE5029">
        <v>2021</v>
      </c>
      <c r="AF5029">
        <v>2021</v>
      </c>
      <c r="AU5029"/>
    </row>
    <row r="5030" spans="1:47" x14ac:dyDescent="0.35">
      <c r="A5030" t="s">
        <v>126</v>
      </c>
      <c r="B5030" t="s">
        <v>56</v>
      </c>
      <c r="C5030" t="s">
        <v>252</v>
      </c>
      <c r="D5030" t="s">
        <v>150</v>
      </c>
      <c r="E5030" t="s">
        <v>121</v>
      </c>
      <c r="G5030" t="s">
        <v>1</v>
      </c>
      <c r="H5030" t="s">
        <v>206</v>
      </c>
      <c r="K5030" t="s">
        <v>72</v>
      </c>
      <c r="L5030" t="s">
        <v>122</v>
      </c>
      <c r="M5030" s="14">
        <v>44498</v>
      </c>
      <c r="N5030" s="14">
        <v>44498</v>
      </c>
      <c r="O5030">
        <v>-400000</v>
      </c>
      <c r="P5030">
        <v>0</v>
      </c>
      <c r="R5030">
        <v>2221200000</v>
      </c>
      <c r="S5030">
        <v>162600000</v>
      </c>
      <c r="V5030" t="s">
        <v>126</v>
      </c>
      <c r="W5030" t="s">
        <v>196</v>
      </c>
      <c r="X5030" t="s">
        <v>127</v>
      </c>
      <c r="Y5030">
        <v>10</v>
      </c>
      <c r="Z5030">
        <v>10</v>
      </c>
      <c r="AA5030">
        <v>2021</v>
      </c>
      <c r="AB5030">
        <v>0</v>
      </c>
      <c r="AC5030" t="s">
        <v>19</v>
      </c>
      <c r="AD5030" t="s">
        <v>19</v>
      </c>
      <c r="AE5030">
        <v>2021</v>
      </c>
      <c r="AF5030">
        <v>2021</v>
      </c>
      <c r="AU5030"/>
    </row>
    <row r="5031" spans="1:47" x14ac:dyDescent="0.35">
      <c r="A5031" t="s">
        <v>143</v>
      </c>
      <c r="B5031" t="s">
        <v>48</v>
      </c>
      <c r="C5031" t="s">
        <v>149</v>
      </c>
      <c r="D5031" t="s">
        <v>159</v>
      </c>
      <c r="E5031" t="s">
        <v>121</v>
      </c>
      <c r="G5031" t="s">
        <v>1</v>
      </c>
      <c r="K5031" t="s">
        <v>185</v>
      </c>
      <c r="L5031" t="s">
        <v>122</v>
      </c>
      <c r="M5031" s="14">
        <v>44498</v>
      </c>
      <c r="N5031" s="14">
        <v>44498</v>
      </c>
      <c r="O5031">
        <v>0</v>
      </c>
      <c r="P5031">
        <v>607619.05000000005</v>
      </c>
      <c r="R5031">
        <v>2220510000</v>
      </c>
      <c r="S5031">
        <v>161020000</v>
      </c>
      <c r="V5031" t="s">
        <v>143</v>
      </c>
      <c r="W5031" t="s">
        <v>194</v>
      </c>
      <c r="X5031" t="s">
        <v>144</v>
      </c>
      <c r="Y5031">
        <v>10</v>
      </c>
      <c r="Z5031">
        <v>10</v>
      </c>
      <c r="AA5031">
        <v>2021</v>
      </c>
      <c r="AB5031">
        <v>607619.05000000005</v>
      </c>
      <c r="AC5031" t="s">
        <v>19</v>
      </c>
      <c r="AD5031" t="s">
        <v>72</v>
      </c>
      <c r="AE5031">
        <v>2021</v>
      </c>
      <c r="AF5031">
        <v>2021</v>
      </c>
      <c r="AU5031"/>
    </row>
    <row r="5032" spans="1:47" x14ac:dyDescent="0.35">
      <c r="A5032" t="s">
        <v>170</v>
      </c>
      <c r="C5032" t="s">
        <v>180</v>
      </c>
      <c r="D5032" t="s">
        <v>150</v>
      </c>
      <c r="E5032" t="s">
        <v>162</v>
      </c>
      <c r="L5032" t="s">
        <v>122</v>
      </c>
      <c r="M5032" s="14">
        <v>44500</v>
      </c>
      <c r="N5032" s="14">
        <v>44500</v>
      </c>
      <c r="P5032">
        <v>45012017.759999998</v>
      </c>
      <c r="X5032" t="s">
        <v>119</v>
      </c>
      <c r="Y5032">
        <v>10</v>
      </c>
      <c r="Z5032">
        <v>10</v>
      </c>
      <c r="AA5032">
        <v>2021</v>
      </c>
      <c r="AB5032">
        <v>0</v>
      </c>
      <c r="AC5032" t="s">
        <v>8</v>
      </c>
      <c r="AD5032" t="s">
        <v>8</v>
      </c>
      <c r="AE5032">
        <v>2021</v>
      </c>
      <c r="AF5032">
        <v>2021</v>
      </c>
      <c r="AU5032"/>
    </row>
    <row r="5033" spans="1:47" x14ac:dyDescent="0.35">
      <c r="A5033" t="s">
        <v>160</v>
      </c>
      <c r="B5033" t="s">
        <v>25</v>
      </c>
      <c r="C5033" t="s">
        <v>149</v>
      </c>
      <c r="D5033" t="s">
        <v>159</v>
      </c>
      <c r="E5033" t="s">
        <v>162</v>
      </c>
      <c r="G5033" t="s">
        <v>1</v>
      </c>
      <c r="K5033" t="s">
        <v>185</v>
      </c>
      <c r="L5033" t="s">
        <v>122</v>
      </c>
      <c r="M5033" s="14">
        <v>44501</v>
      </c>
      <c r="N5033" s="14">
        <v>44501</v>
      </c>
      <c r="O5033">
        <v>15000</v>
      </c>
      <c r="P5033">
        <v>357.14</v>
      </c>
      <c r="R5033">
        <v>2110672000</v>
      </c>
      <c r="S5033">
        <v>161600000</v>
      </c>
      <c r="V5033" t="s">
        <v>160</v>
      </c>
      <c r="W5033" t="s">
        <v>198</v>
      </c>
      <c r="X5033" t="s">
        <v>161</v>
      </c>
      <c r="Y5033">
        <v>11</v>
      </c>
      <c r="Z5033">
        <v>11</v>
      </c>
      <c r="AA5033">
        <v>2021</v>
      </c>
      <c r="AB5033">
        <v>357.14</v>
      </c>
      <c r="AC5033" t="s">
        <v>20</v>
      </c>
      <c r="AD5033" t="s">
        <v>72</v>
      </c>
      <c r="AE5033">
        <v>2021</v>
      </c>
      <c r="AF5033">
        <v>2021</v>
      </c>
      <c r="AU5033"/>
    </row>
    <row r="5034" spans="1:47" x14ac:dyDescent="0.35">
      <c r="A5034" t="s">
        <v>160</v>
      </c>
      <c r="B5034" t="s">
        <v>25</v>
      </c>
      <c r="C5034" t="s">
        <v>149</v>
      </c>
      <c r="D5034" t="s">
        <v>159</v>
      </c>
      <c r="E5034" t="s">
        <v>162</v>
      </c>
      <c r="G5034" t="s">
        <v>1</v>
      </c>
      <c r="K5034" t="s">
        <v>185</v>
      </c>
      <c r="L5034" t="s">
        <v>122</v>
      </c>
      <c r="M5034" s="14">
        <v>44501</v>
      </c>
      <c r="N5034" s="14">
        <v>44501</v>
      </c>
      <c r="O5034">
        <v>20000</v>
      </c>
      <c r="P5034">
        <v>480.05</v>
      </c>
      <c r="R5034">
        <v>2110672000</v>
      </c>
      <c r="S5034">
        <v>161300000</v>
      </c>
      <c r="V5034" t="s">
        <v>160</v>
      </c>
      <c r="W5034" t="s">
        <v>192</v>
      </c>
      <c r="X5034" t="s">
        <v>161</v>
      </c>
      <c r="Y5034">
        <v>11</v>
      </c>
      <c r="Z5034">
        <v>11</v>
      </c>
      <c r="AA5034">
        <v>2021</v>
      </c>
      <c r="AB5034">
        <v>480.05</v>
      </c>
      <c r="AC5034" t="s">
        <v>20</v>
      </c>
      <c r="AD5034" t="s">
        <v>72</v>
      </c>
      <c r="AE5034">
        <v>2021</v>
      </c>
      <c r="AF5034">
        <v>2021</v>
      </c>
      <c r="AU5034"/>
    </row>
    <row r="5035" spans="1:47" x14ac:dyDescent="0.35">
      <c r="A5035" t="s">
        <v>163</v>
      </c>
      <c r="C5035" t="s">
        <v>120</v>
      </c>
      <c r="D5035" t="s">
        <v>159</v>
      </c>
      <c r="E5035" t="s">
        <v>121</v>
      </c>
      <c r="L5035" t="s">
        <v>129</v>
      </c>
      <c r="M5035" s="14">
        <v>44501</v>
      </c>
      <c r="N5035" s="14">
        <v>44501</v>
      </c>
      <c r="O5035">
        <v>0</v>
      </c>
      <c r="X5035" t="s">
        <v>164</v>
      </c>
      <c r="Y5035">
        <v>11</v>
      </c>
      <c r="Z5035">
        <v>11</v>
      </c>
      <c r="AA5035">
        <v>2021</v>
      </c>
      <c r="AB5035">
        <v>0</v>
      </c>
      <c r="AC5035" t="s">
        <v>8</v>
      </c>
      <c r="AD5035" t="s">
        <v>8</v>
      </c>
      <c r="AE5035">
        <v>2021</v>
      </c>
      <c r="AF5035">
        <v>2021</v>
      </c>
      <c r="AU5035"/>
    </row>
    <row r="5036" spans="1:47" x14ac:dyDescent="0.35">
      <c r="B5036" t="s">
        <v>119</v>
      </c>
      <c r="C5036" t="s">
        <v>120</v>
      </c>
      <c r="D5036" t="s">
        <v>150</v>
      </c>
      <c r="E5036" t="s">
        <v>121</v>
      </c>
      <c r="L5036" t="s">
        <v>129</v>
      </c>
      <c r="M5036" s="14">
        <v>44501</v>
      </c>
      <c r="N5036" s="14">
        <v>44501</v>
      </c>
      <c r="O5036">
        <v>0</v>
      </c>
      <c r="X5036" t="s">
        <v>119</v>
      </c>
      <c r="Y5036">
        <v>11</v>
      </c>
      <c r="Z5036">
        <v>11</v>
      </c>
      <c r="AA5036">
        <v>2021</v>
      </c>
      <c r="AB5036">
        <v>0</v>
      </c>
      <c r="AC5036" t="s">
        <v>8</v>
      </c>
      <c r="AD5036" t="s">
        <v>8</v>
      </c>
      <c r="AE5036">
        <v>2021</v>
      </c>
      <c r="AF5036">
        <v>2021</v>
      </c>
      <c r="AU5036"/>
    </row>
    <row r="5037" spans="1:47" x14ac:dyDescent="0.35">
      <c r="A5037" t="s">
        <v>193</v>
      </c>
      <c r="B5037" t="s">
        <v>29</v>
      </c>
      <c r="C5037" t="s">
        <v>149</v>
      </c>
      <c r="D5037" t="s">
        <v>159</v>
      </c>
      <c r="E5037" t="s">
        <v>162</v>
      </c>
      <c r="G5037" t="s">
        <v>1</v>
      </c>
      <c r="K5037" t="s">
        <v>185</v>
      </c>
      <c r="L5037" t="s">
        <v>122</v>
      </c>
      <c r="M5037" s="14">
        <v>44501</v>
      </c>
      <c r="N5037" s="14">
        <v>44501</v>
      </c>
      <c r="O5037">
        <v>0</v>
      </c>
      <c r="P5037">
        <v>119.05</v>
      </c>
      <c r="R5037">
        <v>2110700000</v>
      </c>
      <c r="S5037">
        <v>162300000</v>
      </c>
      <c r="V5037" t="s">
        <v>193</v>
      </c>
      <c r="W5037" t="s">
        <v>209</v>
      </c>
      <c r="X5037" t="s">
        <v>161</v>
      </c>
      <c r="Y5037">
        <v>11</v>
      </c>
      <c r="Z5037">
        <v>11</v>
      </c>
      <c r="AA5037">
        <v>2021</v>
      </c>
      <c r="AB5037">
        <v>119.05</v>
      </c>
      <c r="AC5037" t="s">
        <v>20</v>
      </c>
      <c r="AD5037" t="s">
        <v>72</v>
      </c>
      <c r="AE5037">
        <v>2021</v>
      </c>
      <c r="AF5037">
        <v>2021</v>
      </c>
      <c r="AU5037"/>
    </row>
    <row r="5038" spans="1:47" x14ac:dyDescent="0.35">
      <c r="A5038" t="s">
        <v>143</v>
      </c>
      <c r="C5038" t="s">
        <v>120</v>
      </c>
      <c r="D5038" t="s">
        <v>159</v>
      </c>
      <c r="E5038" t="s">
        <v>121</v>
      </c>
      <c r="L5038" t="s">
        <v>129</v>
      </c>
      <c r="M5038" s="14">
        <v>44501</v>
      </c>
      <c r="N5038" s="14">
        <v>44501</v>
      </c>
      <c r="O5038">
        <v>10189300.73</v>
      </c>
      <c r="X5038" t="s">
        <v>144</v>
      </c>
      <c r="Y5038">
        <v>11</v>
      </c>
      <c r="Z5038">
        <v>11</v>
      </c>
      <c r="AA5038">
        <v>2021</v>
      </c>
      <c r="AB5038">
        <v>0</v>
      </c>
      <c r="AC5038" t="s">
        <v>8</v>
      </c>
      <c r="AD5038" t="s">
        <v>8</v>
      </c>
      <c r="AE5038">
        <v>2021</v>
      </c>
      <c r="AF5038">
        <v>2021</v>
      </c>
      <c r="AU5038"/>
    </row>
    <row r="5039" spans="1:47" x14ac:dyDescent="0.35">
      <c r="A5039" t="s">
        <v>148</v>
      </c>
      <c r="C5039" t="s">
        <v>120</v>
      </c>
      <c r="D5039" t="s">
        <v>159</v>
      </c>
      <c r="E5039" t="s">
        <v>162</v>
      </c>
      <c r="L5039" t="s">
        <v>129</v>
      </c>
      <c r="M5039" s="14">
        <v>44501</v>
      </c>
      <c r="N5039" s="14">
        <v>44501</v>
      </c>
      <c r="O5039">
        <v>9607447.9199999999</v>
      </c>
      <c r="X5039" t="s">
        <v>152</v>
      </c>
      <c r="Y5039">
        <v>11</v>
      </c>
      <c r="Z5039">
        <v>11</v>
      </c>
      <c r="AA5039">
        <v>2021</v>
      </c>
      <c r="AB5039">
        <v>0</v>
      </c>
      <c r="AC5039" t="s">
        <v>8</v>
      </c>
      <c r="AD5039" t="s">
        <v>8</v>
      </c>
      <c r="AE5039">
        <v>2021</v>
      </c>
      <c r="AF5039">
        <v>2021</v>
      </c>
      <c r="AU5039"/>
    </row>
    <row r="5040" spans="1:47" x14ac:dyDescent="0.35">
      <c r="A5040" t="s">
        <v>131</v>
      </c>
      <c r="C5040" t="s">
        <v>120</v>
      </c>
      <c r="D5040" t="s">
        <v>150</v>
      </c>
      <c r="E5040" t="s">
        <v>121</v>
      </c>
      <c r="L5040" t="s">
        <v>129</v>
      </c>
      <c r="M5040" s="14">
        <v>44501</v>
      </c>
      <c r="N5040" s="14">
        <v>44501</v>
      </c>
      <c r="O5040">
        <v>0</v>
      </c>
      <c r="X5040" t="s">
        <v>132</v>
      </c>
      <c r="Y5040">
        <v>11</v>
      </c>
      <c r="Z5040">
        <v>11</v>
      </c>
      <c r="AA5040">
        <v>2021</v>
      </c>
      <c r="AB5040">
        <v>0</v>
      </c>
      <c r="AC5040" t="s">
        <v>8</v>
      </c>
      <c r="AD5040" t="s">
        <v>8</v>
      </c>
      <c r="AE5040">
        <v>2021</v>
      </c>
      <c r="AF5040">
        <v>2021</v>
      </c>
      <c r="AU5040"/>
    </row>
    <row r="5041" spans="1:47" x14ac:dyDescent="0.35">
      <c r="A5041" t="s">
        <v>193</v>
      </c>
      <c r="B5041" t="s">
        <v>29</v>
      </c>
      <c r="C5041" t="s">
        <v>149</v>
      </c>
      <c r="D5041" t="s">
        <v>159</v>
      </c>
      <c r="E5041" t="s">
        <v>162</v>
      </c>
      <c r="G5041" t="s">
        <v>1</v>
      </c>
      <c r="K5041" t="s">
        <v>185</v>
      </c>
      <c r="L5041" t="s">
        <v>122</v>
      </c>
      <c r="M5041" s="14">
        <v>44501</v>
      </c>
      <c r="N5041" s="14">
        <v>44501</v>
      </c>
      <c r="O5041">
        <v>0</v>
      </c>
      <c r="P5041">
        <v>71.430000000000007</v>
      </c>
      <c r="R5041">
        <v>2110700000</v>
      </c>
      <c r="S5041">
        <v>162800000</v>
      </c>
      <c r="V5041" t="s">
        <v>193</v>
      </c>
      <c r="W5041" t="s">
        <v>204</v>
      </c>
      <c r="X5041" t="s">
        <v>161</v>
      </c>
      <c r="Y5041">
        <v>11</v>
      </c>
      <c r="Z5041">
        <v>11</v>
      </c>
      <c r="AA5041">
        <v>2021</v>
      </c>
      <c r="AB5041">
        <v>71.430000000000007</v>
      </c>
      <c r="AC5041" t="s">
        <v>20</v>
      </c>
      <c r="AD5041" t="s">
        <v>72</v>
      </c>
      <c r="AE5041">
        <v>2021</v>
      </c>
      <c r="AF5041">
        <v>2021</v>
      </c>
      <c r="AU5041"/>
    </row>
    <row r="5042" spans="1:47" x14ac:dyDescent="0.35">
      <c r="A5042" t="s">
        <v>193</v>
      </c>
      <c r="B5042" t="s">
        <v>29</v>
      </c>
      <c r="C5042" t="s">
        <v>149</v>
      </c>
      <c r="D5042" t="s">
        <v>159</v>
      </c>
      <c r="E5042" t="s">
        <v>162</v>
      </c>
      <c r="G5042" t="s">
        <v>1</v>
      </c>
      <c r="K5042" t="s">
        <v>185</v>
      </c>
      <c r="L5042" t="s">
        <v>122</v>
      </c>
      <c r="M5042" s="14">
        <v>44501</v>
      </c>
      <c r="N5042" s="14">
        <v>44501</v>
      </c>
      <c r="O5042">
        <v>0</v>
      </c>
      <c r="P5042">
        <v>95.24</v>
      </c>
      <c r="R5042">
        <v>2110700000</v>
      </c>
      <c r="S5042">
        <v>161900000</v>
      </c>
      <c r="V5042" t="s">
        <v>193</v>
      </c>
      <c r="W5042" t="s">
        <v>199</v>
      </c>
      <c r="X5042" t="s">
        <v>161</v>
      </c>
      <c r="Y5042">
        <v>11</v>
      </c>
      <c r="Z5042">
        <v>11</v>
      </c>
      <c r="AA5042">
        <v>2021</v>
      </c>
      <c r="AB5042">
        <v>95.24</v>
      </c>
      <c r="AC5042" t="s">
        <v>20</v>
      </c>
      <c r="AD5042" t="s">
        <v>72</v>
      </c>
      <c r="AE5042">
        <v>2021</v>
      </c>
      <c r="AF5042">
        <v>2021</v>
      </c>
      <c r="AU5042"/>
    </row>
    <row r="5043" spans="1:47" x14ac:dyDescent="0.35">
      <c r="A5043" t="s">
        <v>188</v>
      </c>
      <c r="B5043" t="s">
        <v>31</v>
      </c>
      <c r="C5043" t="s">
        <v>149</v>
      </c>
      <c r="D5043" t="s">
        <v>159</v>
      </c>
      <c r="E5043" t="s">
        <v>162</v>
      </c>
      <c r="G5043" t="s">
        <v>1</v>
      </c>
      <c r="K5043" t="s">
        <v>185</v>
      </c>
      <c r="L5043" t="s">
        <v>122</v>
      </c>
      <c r="M5043" s="14">
        <v>44501</v>
      </c>
      <c r="N5043" s="14">
        <v>44501</v>
      </c>
      <c r="O5043">
        <v>0</v>
      </c>
      <c r="P5043">
        <v>1171.43</v>
      </c>
      <c r="R5043">
        <v>2111070000</v>
      </c>
      <c r="S5043">
        <v>161900000</v>
      </c>
      <c r="V5043" t="s">
        <v>188</v>
      </c>
      <c r="W5043" t="s">
        <v>199</v>
      </c>
      <c r="X5043" t="s">
        <v>190</v>
      </c>
      <c r="Y5043">
        <v>11</v>
      </c>
      <c r="Z5043">
        <v>11</v>
      </c>
      <c r="AA5043">
        <v>2021</v>
      </c>
      <c r="AB5043">
        <v>1171.43</v>
      </c>
      <c r="AC5043" t="s">
        <v>20</v>
      </c>
      <c r="AD5043" t="s">
        <v>72</v>
      </c>
      <c r="AE5043">
        <v>2021</v>
      </c>
      <c r="AF5043">
        <v>2021</v>
      </c>
      <c r="AU5043"/>
    </row>
    <row r="5044" spans="1:47" x14ac:dyDescent="0.35">
      <c r="A5044" t="s">
        <v>138</v>
      </c>
      <c r="B5044" t="s">
        <v>27</v>
      </c>
      <c r="C5044" t="s">
        <v>149</v>
      </c>
      <c r="D5044" t="s">
        <v>150</v>
      </c>
      <c r="E5044" t="s">
        <v>121</v>
      </c>
      <c r="G5044" t="s">
        <v>1</v>
      </c>
      <c r="H5044" t="s">
        <v>206</v>
      </c>
      <c r="K5044" t="s">
        <v>185</v>
      </c>
      <c r="L5044" t="s">
        <v>122</v>
      </c>
      <c r="M5044" s="14">
        <v>44501</v>
      </c>
      <c r="N5044" s="14">
        <v>44501</v>
      </c>
      <c r="O5044">
        <v>0</v>
      </c>
      <c r="P5044">
        <v>-2.86</v>
      </c>
      <c r="R5044">
        <v>2220200000</v>
      </c>
      <c r="S5044">
        <v>161002000</v>
      </c>
      <c r="V5044" t="s">
        <v>138</v>
      </c>
      <c r="W5044" t="s">
        <v>202</v>
      </c>
      <c r="X5044" t="s">
        <v>139</v>
      </c>
      <c r="Y5044">
        <v>11</v>
      </c>
      <c r="Z5044">
        <v>11</v>
      </c>
      <c r="AA5044">
        <v>2021</v>
      </c>
      <c r="AB5044">
        <v>2.86</v>
      </c>
      <c r="AC5044" t="s">
        <v>20</v>
      </c>
      <c r="AD5044" t="s">
        <v>19</v>
      </c>
      <c r="AE5044">
        <v>2021</v>
      </c>
      <c r="AF5044">
        <v>2021</v>
      </c>
      <c r="AU5044"/>
    </row>
    <row r="5045" spans="1:47" x14ac:dyDescent="0.35">
      <c r="B5045" t="s">
        <v>135</v>
      </c>
      <c r="C5045" t="s">
        <v>120</v>
      </c>
      <c r="D5045" t="s">
        <v>150</v>
      </c>
      <c r="E5045" t="s">
        <v>121</v>
      </c>
      <c r="L5045" t="s">
        <v>129</v>
      </c>
      <c r="M5045" s="14">
        <v>44501</v>
      </c>
      <c r="N5045" s="14">
        <v>44501</v>
      </c>
      <c r="O5045">
        <v>0</v>
      </c>
      <c r="X5045" t="s">
        <v>135</v>
      </c>
      <c r="Y5045">
        <v>11</v>
      </c>
      <c r="Z5045">
        <v>11</v>
      </c>
      <c r="AA5045">
        <v>2021</v>
      </c>
      <c r="AB5045">
        <v>0</v>
      </c>
      <c r="AC5045" t="s">
        <v>8</v>
      </c>
      <c r="AD5045" t="s">
        <v>8</v>
      </c>
      <c r="AE5045">
        <v>2021</v>
      </c>
      <c r="AF5045">
        <v>2021</v>
      </c>
      <c r="AU5045"/>
    </row>
    <row r="5046" spans="1:47" x14ac:dyDescent="0.35">
      <c r="A5046" t="s">
        <v>160</v>
      </c>
      <c r="B5046" t="s">
        <v>50</v>
      </c>
      <c r="C5046" t="s">
        <v>149</v>
      </c>
      <c r="D5046" t="s">
        <v>159</v>
      </c>
      <c r="E5046" t="s">
        <v>162</v>
      </c>
      <c r="G5046" t="s">
        <v>1</v>
      </c>
      <c r="K5046" t="s">
        <v>185</v>
      </c>
      <c r="L5046" t="s">
        <v>122</v>
      </c>
      <c r="M5046" s="14">
        <v>44501</v>
      </c>
      <c r="N5046" s="14">
        <v>44501</v>
      </c>
      <c r="O5046">
        <v>0</v>
      </c>
      <c r="P5046">
        <v>294.99</v>
      </c>
      <c r="R5046">
        <v>2110672000</v>
      </c>
      <c r="S5046">
        <v>162300000</v>
      </c>
      <c r="V5046" t="s">
        <v>160</v>
      </c>
      <c r="W5046" t="s">
        <v>209</v>
      </c>
      <c r="X5046" t="s">
        <v>161</v>
      </c>
      <c r="Y5046">
        <v>11</v>
      </c>
      <c r="Z5046">
        <v>11</v>
      </c>
      <c r="AA5046">
        <v>2021</v>
      </c>
      <c r="AB5046">
        <v>294.99</v>
      </c>
      <c r="AC5046" t="s">
        <v>20</v>
      </c>
      <c r="AD5046" t="s">
        <v>72</v>
      </c>
      <c r="AE5046">
        <v>2021</v>
      </c>
      <c r="AF5046">
        <v>2021</v>
      </c>
      <c r="AU5046"/>
    </row>
    <row r="5047" spans="1:47" x14ac:dyDescent="0.35">
      <c r="B5047" t="s">
        <v>137</v>
      </c>
      <c r="C5047" t="s">
        <v>120</v>
      </c>
      <c r="D5047" t="s">
        <v>150</v>
      </c>
      <c r="E5047" t="s">
        <v>121</v>
      </c>
      <c r="L5047" t="s">
        <v>129</v>
      </c>
      <c r="M5047" s="14">
        <v>44501</v>
      </c>
      <c r="N5047" s="14">
        <v>44501</v>
      </c>
      <c r="O5047">
        <v>4095333.33</v>
      </c>
      <c r="X5047" t="s">
        <v>137</v>
      </c>
      <c r="Y5047">
        <v>11</v>
      </c>
      <c r="Z5047">
        <v>11</v>
      </c>
      <c r="AA5047">
        <v>2021</v>
      </c>
      <c r="AB5047">
        <v>0</v>
      </c>
      <c r="AC5047" t="s">
        <v>8</v>
      </c>
      <c r="AD5047" t="s">
        <v>8</v>
      </c>
      <c r="AE5047">
        <v>2021</v>
      </c>
      <c r="AF5047">
        <v>2021</v>
      </c>
      <c r="AU5047"/>
    </row>
    <row r="5048" spans="1:47" x14ac:dyDescent="0.35">
      <c r="A5048" t="s">
        <v>148</v>
      </c>
      <c r="C5048" t="s">
        <v>120</v>
      </c>
      <c r="D5048" t="s">
        <v>150</v>
      </c>
      <c r="E5048" t="s">
        <v>162</v>
      </c>
      <c r="L5048" t="s">
        <v>129</v>
      </c>
      <c r="M5048" s="14">
        <v>44501</v>
      </c>
      <c r="N5048" s="14">
        <v>44501</v>
      </c>
      <c r="O5048">
        <v>41691763.130000003</v>
      </c>
      <c r="X5048" t="s">
        <v>152</v>
      </c>
      <c r="Y5048">
        <v>11</v>
      </c>
      <c r="Z5048">
        <v>11</v>
      </c>
      <c r="AA5048">
        <v>2021</v>
      </c>
      <c r="AB5048">
        <v>0</v>
      </c>
      <c r="AC5048" t="s">
        <v>8</v>
      </c>
      <c r="AD5048" t="s">
        <v>8</v>
      </c>
      <c r="AE5048">
        <v>2021</v>
      </c>
      <c r="AF5048">
        <v>2021</v>
      </c>
      <c r="AU5048"/>
    </row>
    <row r="5049" spans="1:47" x14ac:dyDescent="0.35">
      <c r="A5049" t="s">
        <v>155</v>
      </c>
      <c r="C5049" t="s">
        <v>120</v>
      </c>
      <c r="D5049" t="s">
        <v>150</v>
      </c>
      <c r="E5049" t="s">
        <v>121</v>
      </c>
      <c r="L5049" t="s">
        <v>129</v>
      </c>
      <c r="M5049" s="14">
        <v>44501</v>
      </c>
      <c r="N5049" s="14">
        <v>44501</v>
      </c>
      <c r="O5049">
        <v>338749.2</v>
      </c>
      <c r="X5049" t="s">
        <v>156</v>
      </c>
      <c r="Y5049">
        <v>11</v>
      </c>
      <c r="Z5049">
        <v>11</v>
      </c>
      <c r="AA5049">
        <v>2021</v>
      </c>
      <c r="AB5049">
        <v>0</v>
      </c>
      <c r="AC5049" t="s">
        <v>8</v>
      </c>
      <c r="AD5049" t="s">
        <v>8</v>
      </c>
      <c r="AE5049">
        <v>2021</v>
      </c>
      <c r="AF5049">
        <v>2021</v>
      </c>
      <c r="AU5049"/>
    </row>
    <row r="5050" spans="1:47" x14ac:dyDescent="0.35">
      <c r="A5050" t="s">
        <v>153</v>
      </c>
      <c r="C5050" t="s">
        <v>120</v>
      </c>
      <c r="D5050" t="s">
        <v>150</v>
      </c>
      <c r="E5050" t="s">
        <v>121</v>
      </c>
      <c r="L5050" t="s">
        <v>129</v>
      </c>
      <c r="M5050" s="14">
        <v>44501</v>
      </c>
      <c r="N5050" s="14">
        <v>44501</v>
      </c>
      <c r="O5050">
        <v>0</v>
      </c>
      <c r="X5050" t="s">
        <v>154</v>
      </c>
      <c r="Y5050">
        <v>11</v>
      </c>
      <c r="Z5050">
        <v>11</v>
      </c>
      <c r="AA5050">
        <v>2021</v>
      </c>
      <c r="AB5050">
        <v>0</v>
      </c>
      <c r="AC5050" t="s">
        <v>8</v>
      </c>
      <c r="AD5050" t="s">
        <v>8</v>
      </c>
      <c r="AE5050">
        <v>2021</v>
      </c>
      <c r="AF5050">
        <v>2021</v>
      </c>
      <c r="AU5050"/>
    </row>
    <row r="5051" spans="1:47" x14ac:dyDescent="0.35">
      <c r="A5051" t="s">
        <v>146</v>
      </c>
      <c r="C5051" t="s">
        <v>120</v>
      </c>
      <c r="D5051" t="s">
        <v>150</v>
      </c>
      <c r="E5051" t="s">
        <v>121</v>
      </c>
      <c r="L5051" t="s">
        <v>129</v>
      </c>
      <c r="M5051" s="14">
        <v>44501</v>
      </c>
      <c r="N5051" s="14">
        <v>44501</v>
      </c>
      <c r="O5051">
        <v>0</v>
      </c>
      <c r="X5051" t="s">
        <v>147</v>
      </c>
      <c r="Y5051">
        <v>11</v>
      </c>
      <c r="Z5051">
        <v>11</v>
      </c>
      <c r="AA5051">
        <v>2021</v>
      </c>
      <c r="AB5051">
        <v>0</v>
      </c>
      <c r="AC5051" t="s">
        <v>8</v>
      </c>
      <c r="AD5051" t="s">
        <v>8</v>
      </c>
      <c r="AE5051">
        <v>2021</v>
      </c>
      <c r="AF5051">
        <v>2021</v>
      </c>
      <c r="AU5051"/>
    </row>
    <row r="5052" spans="1:47" x14ac:dyDescent="0.35">
      <c r="A5052" t="s">
        <v>141</v>
      </c>
      <c r="C5052" t="s">
        <v>120</v>
      </c>
      <c r="D5052" t="s">
        <v>150</v>
      </c>
      <c r="E5052" t="s">
        <v>121</v>
      </c>
      <c r="L5052" t="s">
        <v>129</v>
      </c>
      <c r="M5052" s="14">
        <v>44501</v>
      </c>
      <c r="N5052" s="14">
        <v>44501</v>
      </c>
      <c r="O5052">
        <v>0</v>
      </c>
      <c r="X5052" t="s">
        <v>142</v>
      </c>
      <c r="Y5052">
        <v>11</v>
      </c>
      <c r="Z5052">
        <v>11</v>
      </c>
      <c r="AA5052">
        <v>2021</v>
      </c>
      <c r="AB5052">
        <v>0</v>
      </c>
      <c r="AC5052" t="s">
        <v>8</v>
      </c>
      <c r="AD5052" t="s">
        <v>8</v>
      </c>
      <c r="AE5052">
        <v>2021</v>
      </c>
      <c r="AF5052">
        <v>2021</v>
      </c>
      <c r="AU5052"/>
    </row>
    <row r="5053" spans="1:47" x14ac:dyDescent="0.35">
      <c r="A5053" t="s">
        <v>145</v>
      </c>
      <c r="C5053" t="s">
        <v>120</v>
      </c>
      <c r="D5053" t="s">
        <v>150</v>
      </c>
      <c r="E5053" t="s">
        <v>121</v>
      </c>
      <c r="L5053" t="s">
        <v>129</v>
      </c>
      <c r="M5053" s="14">
        <v>44501</v>
      </c>
      <c r="N5053" s="14">
        <v>44501</v>
      </c>
      <c r="O5053">
        <v>0</v>
      </c>
      <c r="X5053" t="s">
        <v>144</v>
      </c>
      <c r="Y5053">
        <v>11</v>
      </c>
      <c r="Z5053">
        <v>11</v>
      </c>
      <c r="AA5053">
        <v>2021</v>
      </c>
      <c r="AB5053">
        <v>0</v>
      </c>
      <c r="AC5053" t="s">
        <v>8</v>
      </c>
      <c r="AD5053" t="s">
        <v>8</v>
      </c>
      <c r="AE5053">
        <v>2021</v>
      </c>
      <c r="AF5053">
        <v>2021</v>
      </c>
      <c r="AU5053"/>
    </row>
    <row r="5054" spans="1:47" x14ac:dyDescent="0.35">
      <c r="B5054" t="s">
        <v>140</v>
      </c>
      <c r="C5054" t="s">
        <v>120</v>
      </c>
      <c r="D5054" t="s">
        <v>150</v>
      </c>
      <c r="E5054" t="s">
        <v>121</v>
      </c>
      <c r="L5054" t="s">
        <v>129</v>
      </c>
      <c r="M5054" s="14">
        <v>44501</v>
      </c>
      <c r="N5054" s="14">
        <v>44501</v>
      </c>
      <c r="O5054">
        <v>49726.41</v>
      </c>
      <c r="X5054" t="s">
        <v>140</v>
      </c>
      <c r="Y5054">
        <v>11</v>
      </c>
      <c r="Z5054">
        <v>11</v>
      </c>
      <c r="AA5054">
        <v>2021</v>
      </c>
      <c r="AB5054">
        <v>0</v>
      </c>
      <c r="AC5054" t="s">
        <v>8</v>
      </c>
      <c r="AD5054" t="s">
        <v>8</v>
      </c>
      <c r="AE5054">
        <v>2021</v>
      </c>
      <c r="AF5054">
        <v>2021</v>
      </c>
      <c r="AU5054"/>
    </row>
    <row r="5055" spans="1:47" x14ac:dyDescent="0.35">
      <c r="A5055" t="s">
        <v>138</v>
      </c>
      <c r="C5055" t="s">
        <v>120</v>
      </c>
      <c r="D5055" t="s">
        <v>150</v>
      </c>
      <c r="E5055" t="s">
        <v>121</v>
      </c>
      <c r="L5055" t="s">
        <v>129</v>
      </c>
      <c r="M5055" s="14">
        <v>44501</v>
      </c>
      <c r="N5055" s="14">
        <v>44501</v>
      </c>
      <c r="O5055">
        <v>7626734.96</v>
      </c>
      <c r="X5055" t="s">
        <v>139</v>
      </c>
      <c r="Y5055">
        <v>11</v>
      </c>
      <c r="Z5055">
        <v>11</v>
      </c>
      <c r="AA5055">
        <v>2021</v>
      </c>
      <c r="AB5055">
        <v>0</v>
      </c>
      <c r="AC5055" t="s">
        <v>8</v>
      </c>
      <c r="AD5055" t="s">
        <v>8</v>
      </c>
      <c r="AE5055">
        <v>2021</v>
      </c>
      <c r="AF5055">
        <v>2021</v>
      </c>
      <c r="AU5055"/>
    </row>
    <row r="5056" spans="1:47" x14ac:dyDescent="0.35">
      <c r="A5056" t="s">
        <v>143</v>
      </c>
      <c r="C5056" t="s">
        <v>120</v>
      </c>
      <c r="D5056" t="s">
        <v>150</v>
      </c>
      <c r="E5056" t="s">
        <v>121</v>
      </c>
      <c r="L5056" t="s">
        <v>129</v>
      </c>
      <c r="M5056" s="14">
        <v>44501</v>
      </c>
      <c r="N5056" s="14">
        <v>44501</v>
      </c>
      <c r="O5056">
        <v>488988.78999999911</v>
      </c>
      <c r="X5056" t="s">
        <v>144</v>
      </c>
      <c r="Y5056">
        <v>11</v>
      </c>
      <c r="Z5056">
        <v>11</v>
      </c>
      <c r="AA5056">
        <v>2021</v>
      </c>
      <c r="AB5056">
        <v>0</v>
      </c>
      <c r="AC5056" t="s">
        <v>8</v>
      </c>
      <c r="AD5056" t="s">
        <v>8</v>
      </c>
      <c r="AE5056">
        <v>2021</v>
      </c>
      <c r="AF5056">
        <v>2021</v>
      </c>
      <c r="AU5056"/>
    </row>
    <row r="5057" spans="1:47" x14ac:dyDescent="0.35">
      <c r="B5057" t="s">
        <v>157</v>
      </c>
      <c r="C5057" t="s">
        <v>120</v>
      </c>
      <c r="D5057" t="s">
        <v>150</v>
      </c>
      <c r="E5057" t="s">
        <v>121</v>
      </c>
      <c r="L5057" t="s">
        <v>129</v>
      </c>
      <c r="M5057" s="14">
        <v>44501</v>
      </c>
      <c r="N5057" s="14">
        <v>44501</v>
      </c>
      <c r="O5057">
        <v>2499592.81</v>
      </c>
      <c r="X5057" t="s">
        <v>157</v>
      </c>
      <c r="Y5057">
        <v>11</v>
      </c>
      <c r="Z5057">
        <v>11</v>
      </c>
      <c r="AA5057">
        <v>2021</v>
      </c>
      <c r="AB5057">
        <v>0</v>
      </c>
      <c r="AC5057" t="s">
        <v>8</v>
      </c>
      <c r="AD5057" t="s">
        <v>8</v>
      </c>
      <c r="AE5057">
        <v>2021</v>
      </c>
      <c r="AF5057">
        <v>2021</v>
      </c>
      <c r="AU5057"/>
    </row>
    <row r="5058" spans="1:47" x14ac:dyDescent="0.35">
      <c r="A5058" t="s">
        <v>126</v>
      </c>
      <c r="C5058" t="s">
        <v>120</v>
      </c>
      <c r="D5058" t="s">
        <v>150</v>
      </c>
      <c r="E5058" t="s">
        <v>121</v>
      </c>
      <c r="L5058" t="s">
        <v>129</v>
      </c>
      <c r="M5058" s="14">
        <v>44501</v>
      </c>
      <c r="N5058" s="14">
        <v>44501</v>
      </c>
      <c r="O5058">
        <v>48276.19</v>
      </c>
      <c r="X5058" t="s">
        <v>127</v>
      </c>
      <c r="Y5058">
        <v>11</v>
      </c>
      <c r="Z5058">
        <v>11</v>
      </c>
      <c r="AA5058">
        <v>2021</v>
      </c>
      <c r="AB5058">
        <v>0</v>
      </c>
      <c r="AC5058" t="s">
        <v>8</v>
      </c>
      <c r="AD5058" t="s">
        <v>8</v>
      </c>
      <c r="AE5058">
        <v>2021</v>
      </c>
      <c r="AF5058">
        <v>2021</v>
      </c>
      <c r="AU5058"/>
    </row>
    <row r="5059" spans="1:47" x14ac:dyDescent="0.35">
      <c r="A5059" t="s">
        <v>166</v>
      </c>
      <c r="C5059" t="s">
        <v>120</v>
      </c>
      <c r="D5059" t="s">
        <v>150</v>
      </c>
      <c r="E5059" t="s">
        <v>121</v>
      </c>
      <c r="L5059" t="s">
        <v>129</v>
      </c>
      <c r="M5059" s="14">
        <v>44501</v>
      </c>
      <c r="N5059" s="14">
        <v>44501</v>
      </c>
      <c r="O5059">
        <v>1265071.43</v>
      </c>
      <c r="X5059" t="s">
        <v>83</v>
      </c>
      <c r="Y5059">
        <v>11</v>
      </c>
      <c r="Z5059">
        <v>11</v>
      </c>
      <c r="AA5059">
        <v>2021</v>
      </c>
      <c r="AB5059">
        <v>0</v>
      </c>
      <c r="AC5059" t="s">
        <v>8</v>
      </c>
      <c r="AD5059" t="s">
        <v>8</v>
      </c>
      <c r="AE5059">
        <v>2021</v>
      </c>
      <c r="AF5059">
        <v>2021</v>
      </c>
      <c r="AU5059"/>
    </row>
    <row r="5060" spans="1:47" x14ac:dyDescent="0.35">
      <c r="A5060" t="s">
        <v>133</v>
      </c>
      <c r="C5060" t="s">
        <v>120</v>
      </c>
      <c r="D5060" t="s">
        <v>150</v>
      </c>
      <c r="E5060" t="s">
        <v>121</v>
      </c>
      <c r="L5060" t="s">
        <v>129</v>
      </c>
      <c r="M5060" s="14">
        <v>44501</v>
      </c>
      <c r="N5060" s="14">
        <v>44501</v>
      </c>
      <c r="O5060">
        <v>55384.92</v>
      </c>
      <c r="X5060" t="s">
        <v>134</v>
      </c>
      <c r="Y5060">
        <v>11</v>
      </c>
      <c r="Z5060">
        <v>11</v>
      </c>
      <c r="AA5060">
        <v>2021</v>
      </c>
      <c r="AB5060">
        <v>0</v>
      </c>
      <c r="AC5060" t="s">
        <v>8</v>
      </c>
      <c r="AD5060" t="s">
        <v>8</v>
      </c>
      <c r="AE5060">
        <v>2021</v>
      </c>
      <c r="AF5060">
        <v>2021</v>
      </c>
      <c r="AU5060"/>
    </row>
    <row r="5061" spans="1:47" x14ac:dyDescent="0.35">
      <c r="A5061" t="s">
        <v>233</v>
      </c>
      <c r="C5061" t="s">
        <v>120</v>
      </c>
      <c r="D5061" t="s">
        <v>159</v>
      </c>
      <c r="E5061" t="s">
        <v>162</v>
      </c>
      <c r="L5061" t="s">
        <v>129</v>
      </c>
      <c r="M5061" s="14">
        <v>44501</v>
      </c>
      <c r="N5061" s="14">
        <v>44501</v>
      </c>
      <c r="O5061">
        <v>171852.81</v>
      </c>
      <c r="X5061" t="s">
        <v>234</v>
      </c>
      <c r="Y5061">
        <v>11</v>
      </c>
      <c r="Z5061">
        <v>11</v>
      </c>
      <c r="AA5061">
        <v>2021</v>
      </c>
      <c r="AB5061">
        <v>0</v>
      </c>
      <c r="AC5061" t="s">
        <v>8</v>
      </c>
      <c r="AD5061" t="s">
        <v>8</v>
      </c>
      <c r="AE5061">
        <v>2021</v>
      </c>
      <c r="AF5061">
        <v>2021</v>
      </c>
      <c r="AU5061"/>
    </row>
    <row r="5062" spans="1:47" x14ac:dyDescent="0.35">
      <c r="A5062" t="s">
        <v>160</v>
      </c>
      <c r="C5062" t="s">
        <v>120</v>
      </c>
      <c r="D5062" t="s">
        <v>159</v>
      </c>
      <c r="E5062" t="s">
        <v>162</v>
      </c>
      <c r="L5062" t="s">
        <v>129</v>
      </c>
      <c r="M5062" s="14">
        <v>44501</v>
      </c>
      <c r="N5062" s="14">
        <v>44501</v>
      </c>
      <c r="O5062">
        <v>410000</v>
      </c>
      <c r="X5062" t="s">
        <v>161</v>
      </c>
      <c r="Y5062">
        <v>11</v>
      </c>
      <c r="Z5062">
        <v>11</v>
      </c>
      <c r="AA5062">
        <v>2021</v>
      </c>
      <c r="AB5062">
        <v>0</v>
      </c>
      <c r="AC5062" t="s">
        <v>8</v>
      </c>
      <c r="AD5062" t="s">
        <v>8</v>
      </c>
      <c r="AE5062">
        <v>2021</v>
      </c>
      <c r="AF5062">
        <v>2021</v>
      </c>
      <c r="AU5062"/>
    </row>
    <row r="5063" spans="1:47" x14ac:dyDescent="0.35">
      <c r="B5063" t="s">
        <v>124</v>
      </c>
      <c r="C5063" t="s">
        <v>120</v>
      </c>
      <c r="D5063" t="s">
        <v>150</v>
      </c>
      <c r="E5063" t="s">
        <v>121</v>
      </c>
      <c r="L5063" t="s">
        <v>129</v>
      </c>
      <c r="M5063" s="14">
        <v>44501</v>
      </c>
      <c r="N5063" s="14">
        <v>44501</v>
      </c>
      <c r="O5063">
        <v>386460.43</v>
      </c>
      <c r="X5063" t="s">
        <v>124</v>
      </c>
      <c r="Y5063">
        <v>11</v>
      </c>
      <c r="Z5063">
        <v>11</v>
      </c>
      <c r="AA5063">
        <v>2021</v>
      </c>
      <c r="AB5063">
        <v>0</v>
      </c>
      <c r="AC5063" t="s">
        <v>8</v>
      </c>
      <c r="AD5063" t="s">
        <v>8</v>
      </c>
      <c r="AE5063">
        <v>2021</v>
      </c>
      <c r="AF5063">
        <v>2021</v>
      </c>
      <c r="AU5063"/>
    </row>
    <row r="5064" spans="1:47" x14ac:dyDescent="0.35">
      <c r="A5064" t="s">
        <v>130</v>
      </c>
      <c r="C5064" t="s">
        <v>149</v>
      </c>
      <c r="D5064" t="s">
        <v>150</v>
      </c>
      <c r="E5064" t="s">
        <v>121</v>
      </c>
      <c r="L5064" t="s">
        <v>129</v>
      </c>
      <c r="M5064" s="14">
        <v>44501</v>
      </c>
      <c r="N5064" s="14">
        <v>44501</v>
      </c>
      <c r="O5064">
        <v>26190.48</v>
      </c>
      <c r="X5064" t="s">
        <v>119</v>
      </c>
      <c r="Y5064">
        <v>11</v>
      </c>
      <c r="Z5064">
        <v>11</v>
      </c>
      <c r="AA5064">
        <v>2021</v>
      </c>
      <c r="AB5064">
        <v>0</v>
      </c>
      <c r="AC5064" t="s">
        <v>8</v>
      </c>
      <c r="AD5064" t="s">
        <v>8</v>
      </c>
      <c r="AE5064">
        <v>2021</v>
      </c>
      <c r="AF5064">
        <v>2021</v>
      </c>
      <c r="AU5064"/>
    </row>
    <row r="5065" spans="1:47" x14ac:dyDescent="0.35">
      <c r="A5065" t="s">
        <v>163</v>
      </c>
      <c r="C5065" t="s">
        <v>149</v>
      </c>
      <c r="D5065" t="s">
        <v>150</v>
      </c>
      <c r="E5065" t="s">
        <v>121</v>
      </c>
      <c r="L5065" t="s">
        <v>129</v>
      </c>
      <c r="M5065" s="14">
        <v>44501</v>
      </c>
      <c r="N5065" s="14">
        <v>44501</v>
      </c>
      <c r="O5065">
        <v>3845238.1</v>
      </c>
      <c r="X5065" t="s">
        <v>164</v>
      </c>
      <c r="Y5065">
        <v>11</v>
      </c>
      <c r="Z5065">
        <v>11</v>
      </c>
      <c r="AA5065">
        <v>2021</v>
      </c>
      <c r="AB5065">
        <v>0</v>
      </c>
      <c r="AC5065" t="s">
        <v>8</v>
      </c>
      <c r="AD5065" t="s">
        <v>8</v>
      </c>
      <c r="AE5065">
        <v>2021</v>
      </c>
      <c r="AF5065">
        <v>2021</v>
      </c>
      <c r="AU5065"/>
    </row>
    <row r="5066" spans="1:47" x14ac:dyDescent="0.35">
      <c r="A5066" t="s">
        <v>126</v>
      </c>
      <c r="C5066" t="s">
        <v>149</v>
      </c>
      <c r="D5066" t="s">
        <v>150</v>
      </c>
      <c r="E5066" t="s">
        <v>121</v>
      </c>
      <c r="L5066" t="s">
        <v>129</v>
      </c>
      <c r="M5066" s="14">
        <v>44501</v>
      </c>
      <c r="N5066" s="14">
        <v>44501</v>
      </c>
      <c r="O5066">
        <v>10773809.52</v>
      </c>
      <c r="X5066" t="s">
        <v>127</v>
      </c>
      <c r="Y5066">
        <v>11</v>
      </c>
      <c r="Z5066">
        <v>11</v>
      </c>
      <c r="AA5066">
        <v>2021</v>
      </c>
      <c r="AB5066">
        <v>0</v>
      </c>
      <c r="AC5066" t="s">
        <v>8</v>
      </c>
      <c r="AD5066" t="s">
        <v>8</v>
      </c>
      <c r="AE5066">
        <v>2021</v>
      </c>
      <c r="AF5066">
        <v>2021</v>
      </c>
      <c r="AU5066"/>
    </row>
    <row r="5067" spans="1:47" x14ac:dyDescent="0.35">
      <c r="A5067" t="s">
        <v>130</v>
      </c>
      <c r="C5067" t="s">
        <v>149</v>
      </c>
      <c r="D5067" t="s">
        <v>150</v>
      </c>
      <c r="E5067" t="s">
        <v>121</v>
      </c>
      <c r="L5067" t="s">
        <v>129</v>
      </c>
      <c r="M5067" s="14">
        <v>44501</v>
      </c>
      <c r="N5067" s="14">
        <v>44501</v>
      </c>
      <c r="O5067">
        <v>78703.27</v>
      </c>
      <c r="X5067" t="s">
        <v>119</v>
      </c>
      <c r="Y5067">
        <v>11</v>
      </c>
      <c r="Z5067">
        <v>11</v>
      </c>
      <c r="AA5067">
        <v>2021</v>
      </c>
      <c r="AB5067">
        <v>0</v>
      </c>
      <c r="AC5067" t="s">
        <v>8</v>
      </c>
      <c r="AD5067" t="s">
        <v>8</v>
      </c>
      <c r="AE5067">
        <v>2021</v>
      </c>
      <c r="AF5067">
        <v>2021</v>
      </c>
      <c r="AU5067"/>
    </row>
    <row r="5068" spans="1:47" x14ac:dyDescent="0.35">
      <c r="A5068" t="s">
        <v>130</v>
      </c>
      <c r="C5068" t="s">
        <v>149</v>
      </c>
      <c r="D5068" t="s">
        <v>150</v>
      </c>
      <c r="E5068" t="s">
        <v>121</v>
      </c>
      <c r="L5068" t="s">
        <v>129</v>
      </c>
      <c r="M5068" s="14">
        <v>44501</v>
      </c>
      <c r="N5068" s="14">
        <v>44501</v>
      </c>
      <c r="O5068">
        <v>1102619.05</v>
      </c>
      <c r="X5068" t="s">
        <v>119</v>
      </c>
      <c r="Y5068">
        <v>11</v>
      </c>
      <c r="Z5068">
        <v>11</v>
      </c>
      <c r="AA5068">
        <v>2021</v>
      </c>
      <c r="AB5068">
        <v>0</v>
      </c>
      <c r="AC5068" t="s">
        <v>8</v>
      </c>
      <c r="AD5068" t="s">
        <v>8</v>
      </c>
      <c r="AE5068">
        <v>2021</v>
      </c>
      <c r="AF5068">
        <v>2021</v>
      </c>
      <c r="AU5068"/>
    </row>
    <row r="5069" spans="1:47" x14ac:dyDescent="0.35">
      <c r="A5069" t="s">
        <v>130</v>
      </c>
      <c r="C5069" t="s">
        <v>149</v>
      </c>
      <c r="D5069" t="s">
        <v>150</v>
      </c>
      <c r="E5069" t="s">
        <v>121</v>
      </c>
      <c r="L5069" t="s">
        <v>129</v>
      </c>
      <c r="M5069" s="14">
        <v>44501</v>
      </c>
      <c r="N5069" s="14">
        <v>44501</v>
      </c>
      <c r="O5069">
        <v>394047.62</v>
      </c>
      <c r="X5069" t="s">
        <v>119</v>
      </c>
      <c r="Y5069">
        <v>11</v>
      </c>
      <c r="Z5069">
        <v>11</v>
      </c>
      <c r="AA5069">
        <v>2021</v>
      </c>
      <c r="AB5069">
        <v>0</v>
      </c>
      <c r="AC5069" t="s">
        <v>8</v>
      </c>
      <c r="AD5069" t="s">
        <v>8</v>
      </c>
      <c r="AE5069">
        <v>2021</v>
      </c>
      <c r="AF5069">
        <v>2021</v>
      </c>
      <c r="AU5069"/>
    </row>
    <row r="5070" spans="1:47" x14ac:dyDescent="0.35">
      <c r="A5070" t="s">
        <v>128</v>
      </c>
      <c r="C5070" t="s">
        <v>149</v>
      </c>
      <c r="D5070" t="s">
        <v>150</v>
      </c>
      <c r="E5070" t="s">
        <v>121</v>
      </c>
      <c r="L5070" t="s">
        <v>129</v>
      </c>
      <c r="M5070" s="14">
        <v>44501</v>
      </c>
      <c r="N5070" s="14">
        <v>44501</v>
      </c>
      <c r="O5070">
        <v>5476190.4800000004</v>
      </c>
      <c r="X5070" t="s">
        <v>119</v>
      </c>
      <c r="Y5070">
        <v>11</v>
      </c>
      <c r="Z5070">
        <v>11</v>
      </c>
      <c r="AA5070">
        <v>2021</v>
      </c>
      <c r="AB5070">
        <v>0</v>
      </c>
      <c r="AC5070" t="s">
        <v>8</v>
      </c>
      <c r="AD5070" t="s">
        <v>8</v>
      </c>
      <c r="AE5070">
        <v>2021</v>
      </c>
      <c r="AF5070">
        <v>2021</v>
      </c>
      <c r="AU5070"/>
    </row>
    <row r="5071" spans="1:47" x14ac:dyDescent="0.35">
      <c r="A5071" t="s">
        <v>233</v>
      </c>
      <c r="C5071" t="s">
        <v>149</v>
      </c>
      <c r="D5071" t="s">
        <v>150</v>
      </c>
      <c r="E5071" t="s">
        <v>121</v>
      </c>
      <c r="L5071" t="s">
        <v>129</v>
      </c>
      <c r="M5071" s="14">
        <v>44501</v>
      </c>
      <c r="N5071" s="14">
        <v>44501</v>
      </c>
      <c r="O5071">
        <v>52856.43</v>
      </c>
      <c r="X5071" t="s">
        <v>234</v>
      </c>
      <c r="Y5071">
        <v>11</v>
      </c>
      <c r="Z5071">
        <v>11</v>
      </c>
      <c r="AA5071">
        <v>2021</v>
      </c>
      <c r="AB5071">
        <v>0</v>
      </c>
      <c r="AC5071" t="s">
        <v>8</v>
      </c>
      <c r="AD5071" t="s">
        <v>8</v>
      </c>
      <c r="AE5071">
        <v>2021</v>
      </c>
      <c r="AF5071">
        <v>2021</v>
      </c>
      <c r="AU5071"/>
    </row>
    <row r="5072" spans="1:47" x14ac:dyDescent="0.35">
      <c r="A5072" t="s">
        <v>130</v>
      </c>
      <c r="C5072" t="s">
        <v>149</v>
      </c>
      <c r="D5072" t="s">
        <v>150</v>
      </c>
      <c r="E5072" t="s">
        <v>121</v>
      </c>
      <c r="L5072" t="s">
        <v>129</v>
      </c>
      <c r="M5072" s="14">
        <v>44501</v>
      </c>
      <c r="N5072" s="14">
        <v>44501</v>
      </c>
      <c r="O5072">
        <v>238095.24</v>
      </c>
      <c r="X5072" t="s">
        <v>119</v>
      </c>
      <c r="Y5072">
        <v>11</v>
      </c>
      <c r="Z5072">
        <v>11</v>
      </c>
      <c r="AA5072">
        <v>2021</v>
      </c>
      <c r="AB5072">
        <v>0</v>
      </c>
      <c r="AC5072" t="s">
        <v>8</v>
      </c>
      <c r="AD5072" t="s">
        <v>8</v>
      </c>
      <c r="AE5072">
        <v>2021</v>
      </c>
      <c r="AF5072">
        <v>2021</v>
      </c>
      <c r="AU5072"/>
    </row>
    <row r="5073" spans="1:47" x14ac:dyDescent="0.35">
      <c r="A5073" t="s">
        <v>179</v>
      </c>
      <c r="C5073" t="s">
        <v>180</v>
      </c>
      <c r="D5073" t="s">
        <v>150</v>
      </c>
      <c r="E5073" t="s">
        <v>121</v>
      </c>
      <c r="L5073" t="s">
        <v>122</v>
      </c>
      <c r="M5073" s="14">
        <v>44501</v>
      </c>
      <c r="N5073" s="14">
        <v>44501</v>
      </c>
      <c r="P5073">
        <v>66151.41</v>
      </c>
      <c r="X5073" t="s">
        <v>140</v>
      </c>
      <c r="Y5073">
        <v>11</v>
      </c>
      <c r="Z5073">
        <v>11</v>
      </c>
      <c r="AA5073">
        <v>2021</v>
      </c>
      <c r="AB5073">
        <v>0</v>
      </c>
      <c r="AC5073" t="s">
        <v>8</v>
      </c>
      <c r="AD5073" t="s">
        <v>8</v>
      </c>
      <c r="AE5073">
        <v>2021</v>
      </c>
      <c r="AF5073">
        <v>2021</v>
      </c>
      <c r="AU5073"/>
    </row>
    <row r="5074" spans="1:47" x14ac:dyDescent="0.35">
      <c r="A5074" t="s">
        <v>148</v>
      </c>
      <c r="B5074" t="s">
        <v>140</v>
      </c>
      <c r="C5074" t="s">
        <v>149</v>
      </c>
      <c r="D5074" t="s">
        <v>150</v>
      </c>
      <c r="E5074" t="s">
        <v>121</v>
      </c>
      <c r="L5074" t="s">
        <v>129</v>
      </c>
      <c r="M5074" s="14">
        <v>44501</v>
      </c>
      <c r="N5074" s="14">
        <v>44501</v>
      </c>
      <c r="O5074">
        <v>3500000</v>
      </c>
      <c r="X5074" t="s">
        <v>140</v>
      </c>
      <c r="Y5074">
        <v>11</v>
      </c>
      <c r="Z5074">
        <v>11</v>
      </c>
      <c r="AA5074">
        <v>2021</v>
      </c>
      <c r="AB5074">
        <v>0</v>
      </c>
      <c r="AC5074" t="s">
        <v>8</v>
      </c>
      <c r="AD5074" t="s">
        <v>8</v>
      </c>
      <c r="AE5074">
        <v>2021</v>
      </c>
      <c r="AF5074">
        <v>2021</v>
      </c>
      <c r="AU5074"/>
    </row>
    <row r="5075" spans="1:47" x14ac:dyDescent="0.35">
      <c r="A5075" t="s">
        <v>233</v>
      </c>
      <c r="C5075" t="s">
        <v>149</v>
      </c>
      <c r="D5075" t="s">
        <v>150</v>
      </c>
      <c r="E5075" t="s">
        <v>121</v>
      </c>
      <c r="L5075" t="s">
        <v>129</v>
      </c>
      <c r="M5075" s="14">
        <v>44501</v>
      </c>
      <c r="N5075" s="14">
        <v>44501</v>
      </c>
      <c r="O5075">
        <v>1547619.05</v>
      </c>
      <c r="X5075" t="s">
        <v>234</v>
      </c>
      <c r="Y5075">
        <v>11</v>
      </c>
      <c r="Z5075">
        <v>11</v>
      </c>
      <c r="AA5075">
        <v>2021</v>
      </c>
      <c r="AB5075">
        <v>0</v>
      </c>
      <c r="AC5075" t="s">
        <v>8</v>
      </c>
      <c r="AD5075" t="s">
        <v>8</v>
      </c>
      <c r="AE5075">
        <v>2021</v>
      </c>
      <c r="AF5075">
        <v>2021</v>
      </c>
      <c r="AU5075"/>
    </row>
    <row r="5076" spans="1:47" x14ac:dyDescent="0.35">
      <c r="A5076" t="s">
        <v>148</v>
      </c>
      <c r="C5076" t="s">
        <v>149</v>
      </c>
      <c r="D5076" t="s">
        <v>150</v>
      </c>
      <c r="E5076" t="s">
        <v>121</v>
      </c>
      <c r="L5076" t="s">
        <v>129</v>
      </c>
      <c r="M5076" s="14">
        <v>44501</v>
      </c>
      <c r="N5076" s="14">
        <v>44501</v>
      </c>
      <c r="O5076">
        <v>6244761.9000000004</v>
      </c>
      <c r="X5076" t="s">
        <v>152</v>
      </c>
      <c r="Y5076">
        <v>11</v>
      </c>
      <c r="Z5076">
        <v>11</v>
      </c>
      <c r="AA5076">
        <v>2021</v>
      </c>
      <c r="AB5076">
        <v>0</v>
      </c>
      <c r="AC5076" t="s">
        <v>8</v>
      </c>
      <c r="AD5076" t="s">
        <v>8</v>
      </c>
      <c r="AE5076">
        <v>2021</v>
      </c>
      <c r="AF5076">
        <v>2021</v>
      </c>
      <c r="AU5076"/>
    </row>
    <row r="5077" spans="1:47" x14ac:dyDescent="0.35">
      <c r="A5077" t="s">
        <v>143</v>
      </c>
      <c r="C5077" t="s">
        <v>149</v>
      </c>
      <c r="D5077" t="s">
        <v>159</v>
      </c>
      <c r="E5077" t="s">
        <v>121</v>
      </c>
      <c r="L5077" t="s">
        <v>129</v>
      </c>
      <c r="M5077" s="14">
        <v>44501</v>
      </c>
      <c r="N5077" s="14">
        <v>44501</v>
      </c>
      <c r="O5077">
        <v>580952.38</v>
      </c>
      <c r="X5077" t="s">
        <v>144</v>
      </c>
      <c r="Y5077">
        <v>11</v>
      </c>
      <c r="Z5077">
        <v>11</v>
      </c>
      <c r="AA5077">
        <v>2021</v>
      </c>
      <c r="AB5077">
        <v>0</v>
      </c>
      <c r="AC5077" t="s">
        <v>8</v>
      </c>
      <c r="AD5077" t="s">
        <v>8</v>
      </c>
      <c r="AE5077">
        <v>2021</v>
      </c>
      <c r="AF5077">
        <v>2021</v>
      </c>
      <c r="AU5077"/>
    </row>
    <row r="5078" spans="1:47" x14ac:dyDescent="0.35">
      <c r="A5078" t="s">
        <v>178</v>
      </c>
      <c r="C5078" t="s">
        <v>180</v>
      </c>
      <c r="D5078" t="s">
        <v>150</v>
      </c>
      <c r="E5078" t="s">
        <v>121</v>
      </c>
      <c r="L5078" t="s">
        <v>122</v>
      </c>
      <c r="M5078" s="14">
        <v>44501</v>
      </c>
      <c r="N5078" s="14">
        <v>44501</v>
      </c>
      <c r="P5078">
        <v>10701643.25</v>
      </c>
      <c r="X5078" t="s">
        <v>140</v>
      </c>
      <c r="Y5078">
        <v>11</v>
      </c>
      <c r="Z5078">
        <v>11</v>
      </c>
      <c r="AA5078">
        <v>2021</v>
      </c>
      <c r="AB5078">
        <v>0</v>
      </c>
      <c r="AC5078" t="s">
        <v>8</v>
      </c>
      <c r="AD5078" t="s">
        <v>8</v>
      </c>
      <c r="AE5078">
        <v>2021</v>
      </c>
      <c r="AF5078">
        <v>2021</v>
      </c>
      <c r="AU5078"/>
    </row>
    <row r="5079" spans="1:47" x14ac:dyDescent="0.35">
      <c r="A5079" t="s">
        <v>178</v>
      </c>
      <c r="C5079" t="s">
        <v>180</v>
      </c>
      <c r="D5079" t="s">
        <v>150</v>
      </c>
      <c r="E5079" t="s">
        <v>121</v>
      </c>
      <c r="L5079" t="s">
        <v>122</v>
      </c>
      <c r="M5079" s="14">
        <v>44501</v>
      </c>
      <c r="N5079" s="14">
        <v>44501</v>
      </c>
      <c r="O5079">
        <v>80.81</v>
      </c>
      <c r="P5079">
        <v>15676.35</v>
      </c>
      <c r="X5079" t="s">
        <v>140</v>
      </c>
      <c r="Y5079">
        <v>11</v>
      </c>
      <c r="Z5079">
        <v>11</v>
      </c>
      <c r="AA5079">
        <v>2021</v>
      </c>
      <c r="AB5079">
        <v>0</v>
      </c>
      <c r="AC5079" t="s">
        <v>8</v>
      </c>
      <c r="AD5079" t="s">
        <v>8</v>
      </c>
      <c r="AE5079">
        <v>2021</v>
      </c>
      <c r="AF5079">
        <v>2021</v>
      </c>
      <c r="AU5079"/>
    </row>
    <row r="5080" spans="1:47" x14ac:dyDescent="0.35">
      <c r="A5080" t="s">
        <v>226</v>
      </c>
      <c r="C5080" t="s">
        <v>180</v>
      </c>
      <c r="D5080" t="s">
        <v>150</v>
      </c>
      <c r="E5080" t="s">
        <v>121</v>
      </c>
      <c r="L5080" t="s">
        <v>122</v>
      </c>
      <c r="M5080" s="14">
        <v>44501</v>
      </c>
      <c r="N5080" s="14">
        <v>44501</v>
      </c>
      <c r="P5080">
        <v>4426203.8600000003</v>
      </c>
      <c r="X5080" t="s">
        <v>140</v>
      </c>
      <c r="Y5080">
        <v>11</v>
      </c>
      <c r="Z5080">
        <v>11</v>
      </c>
      <c r="AA5080">
        <v>2021</v>
      </c>
      <c r="AB5080">
        <v>0</v>
      </c>
      <c r="AC5080" t="s">
        <v>8</v>
      </c>
      <c r="AD5080" t="s">
        <v>8</v>
      </c>
      <c r="AE5080">
        <v>2021</v>
      </c>
      <c r="AF5080">
        <v>2021</v>
      </c>
      <c r="AU5080"/>
    </row>
    <row r="5081" spans="1:47" x14ac:dyDescent="0.35">
      <c r="A5081" t="s">
        <v>177</v>
      </c>
      <c r="C5081" t="s">
        <v>180</v>
      </c>
      <c r="D5081" t="s">
        <v>150</v>
      </c>
      <c r="E5081" t="s">
        <v>121</v>
      </c>
      <c r="L5081" t="s">
        <v>122</v>
      </c>
      <c r="M5081" s="14">
        <v>44501</v>
      </c>
      <c r="N5081" s="14">
        <v>44501</v>
      </c>
      <c r="P5081">
        <v>956475.99</v>
      </c>
      <c r="X5081" t="s">
        <v>140</v>
      </c>
      <c r="Y5081">
        <v>11</v>
      </c>
      <c r="Z5081">
        <v>11</v>
      </c>
      <c r="AA5081">
        <v>2021</v>
      </c>
      <c r="AB5081">
        <v>0</v>
      </c>
      <c r="AC5081" t="s">
        <v>8</v>
      </c>
      <c r="AD5081" t="s">
        <v>8</v>
      </c>
      <c r="AE5081">
        <v>2021</v>
      </c>
      <c r="AF5081">
        <v>2021</v>
      </c>
      <c r="AU5081"/>
    </row>
    <row r="5082" spans="1:47" x14ac:dyDescent="0.35">
      <c r="A5082" t="s">
        <v>128</v>
      </c>
      <c r="C5082" t="s">
        <v>180</v>
      </c>
      <c r="D5082" t="s">
        <v>150</v>
      </c>
      <c r="E5082" t="s">
        <v>121</v>
      </c>
      <c r="L5082" t="s">
        <v>122</v>
      </c>
      <c r="M5082" s="14">
        <v>44501</v>
      </c>
      <c r="N5082" s="14">
        <v>44501</v>
      </c>
      <c r="P5082">
        <v>54489.7</v>
      </c>
      <c r="X5082" t="s">
        <v>119</v>
      </c>
      <c r="Y5082">
        <v>11</v>
      </c>
      <c r="Z5082">
        <v>11</v>
      </c>
      <c r="AA5082">
        <v>2021</v>
      </c>
      <c r="AB5082">
        <v>0</v>
      </c>
      <c r="AC5082" t="s">
        <v>8</v>
      </c>
      <c r="AD5082" t="s">
        <v>8</v>
      </c>
      <c r="AE5082">
        <v>2021</v>
      </c>
      <c r="AF5082">
        <v>2021</v>
      </c>
      <c r="AU5082"/>
    </row>
    <row r="5083" spans="1:47" x14ac:dyDescent="0.35">
      <c r="A5083" t="s">
        <v>148</v>
      </c>
      <c r="C5083" t="s">
        <v>149</v>
      </c>
      <c r="D5083" t="s">
        <v>150</v>
      </c>
      <c r="E5083" t="s">
        <v>121</v>
      </c>
      <c r="L5083" t="s">
        <v>129</v>
      </c>
      <c r="M5083" s="14">
        <v>44501</v>
      </c>
      <c r="N5083" s="14">
        <v>44501</v>
      </c>
      <c r="O5083">
        <v>621667.38</v>
      </c>
      <c r="X5083" t="s">
        <v>152</v>
      </c>
      <c r="Y5083">
        <v>11</v>
      </c>
      <c r="Z5083">
        <v>11</v>
      </c>
      <c r="AA5083">
        <v>2021</v>
      </c>
      <c r="AB5083">
        <v>0</v>
      </c>
      <c r="AC5083" t="s">
        <v>8</v>
      </c>
      <c r="AD5083" t="s">
        <v>8</v>
      </c>
      <c r="AE5083">
        <v>2021</v>
      </c>
      <c r="AF5083">
        <v>2021</v>
      </c>
      <c r="AU5083"/>
    </row>
    <row r="5084" spans="1:47" x14ac:dyDescent="0.35">
      <c r="A5084" t="s">
        <v>123</v>
      </c>
      <c r="C5084" t="s">
        <v>180</v>
      </c>
      <c r="D5084" t="s">
        <v>150</v>
      </c>
      <c r="E5084" t="s">
        <v>121</v>
      </c>
      <c r="L5084" t="s">
        <v>122</v>
      </c>
      <c r="M5084" s="14">
        <v>44501</v>
      </c>
      <c r="N5084" s="14">
        <v>44501</v>
      </c>
      <c r="P5084">
        <v>34337.040000000001</v>
      </c>
      <c r="X5084" t="s">
        <v>124</v>
      </c>
      <c r="Y5084">
        <v>11</v>
      </c>
      <c r="Z5084">
        <v>11</v>
      </c>
      <c r="AA5084">
        <v>2021</v>
      </c>
      <c r="AB5084">
        <v>0</v>
      </c>
      <c r="AC5084" t="s">
        <v>8</v>
      </c>
      <c r="AD5084" t="s">
        <v>8</v>
      </c>
      <c r="AE5084">
        <v>2021</v>
      </c>
      <c r="AF5084">
        <v>2021</v>
      </c>
      <c r="AU5084"/>
    </row>
    <row r="5085" spans="1:47" x14ac:dyDescent="0.35">
      <c r="A5085" t="s">
        <v>148</v>
      </c>
      <c r="C5085" t="s">
        <v>180</v>
      </c>
      <c r="D5085" t="s">
        <v>150</v>
      </c>
      <c r="E5085" t="s">
        <v>121</v>
      </c>
      <c r="L5085" t="s">
        <v>122</v>
      </c>
      <c r="M5085" s="14">
        <v>44501</v>
      </c>
      <c r="N5085" s="14">
        <v>44501</v>
      </c>
      <c r="P5085">
        <v>456163</v>
      </c>
      <c r="X5085" t="s">
        <v>152</v>
      </c>
      <c r="Y5085">
        <v>11</v>
      </c>
      <c r="Z5085">
        <v>11</v>
      </c>
      <c r="AA5085">
        <v>2021</v>
      </c>
      <c r="AB5085">
        <v>0</v>
      </c>
      <c r="AC5085" t="s">
        <v>8</v>
      </c>
      <c r="AD5085" t="s">
        <v>8</v>
      </c>
      <c r="AE5085">
        <v>2021</v>
      </c>
      <c r="AF5085">
        <v>2021</v>
      </c>
      <c r="AU5085"/>
    </row>
    <row r="5086" spans="1:47" x14ac:dyDescent="0.35">
      <c r="A5086" t="s">
        <v>148</v>
      </c>
      <c r="C5086" t="s">
        <v>180</v>
      </c>
      <c r="D5086" t="s">
        <v>150</v>
      </c>
      <c r="E5086" t="s">
        <v>121</v>
      </c>
      <c r="L5086" t="s">
        <v>122</v>
      </c>
      <c r="M5086" s="14">
        <v>44501</v>
      </c>
      <c r="N5086" s="14">
        <v>44501</v>
      </c>
      <c r="P5086">
        <v>577331.96</v>
      </c>
      <c r="X5086" t="s">
        <v>152</v>
      </c>
      <c r="Y5086">
        <v>11</v>
      </c>
      <c r="Z5086">
        <v>11</v>
      </c>
      <c r="AA5086">
        <v>2021</v>
      </c>
      <c r="AB5086">
        <v>0</v>
      </c>
      <c r="AC5086" t="s">
        <v>8</v>
      </c>
      <c r="AD5086" t="s">
        <v>8</v>
      </c>
      <c r="AE5086">
        <v>2021</v>
      </c>
      <c r="AF5086">
        <v>2021</v>
      </c>
      <c r="AU5086"/>
    </row>
    <row r="5087" spans="1:47" x14ac:dyDescent="0.35">
      <c r="A5087" t="s">
        <v>123</v>
      </c>
      <c r="C5087" t="s">
        <v>180</v>
      </c>
      <c r="D5087" t="s">
        <v>150</v>
      </c>
      <c r="E5087" t="s">
        <v>121</v>
      </c>
      <c r="L5087" t="s">
        <v>122</v>
      </c>
      <c r="M5087" s="14">
        <v>44501</v>
      </c>
      <c r="N5087" s="14">
        <v>44501</v>
      </c>
      <c r="O5087">
        <v>23878.799999999999</v>
      </c>
      <c r="P5087">
        <v>646548.23</v>
      </c>
      <c r="X5087" t="s">
        <v>124</v>
      </c>
      <c r="Y5087">
        <v>11</v>
      </c>
      <c r="Z5087">
        <v>11</v>
      </c>
      <c r="AA5087">
        <v>2021</v>
      </c>
      <c r="AB5087">
        <v>0</v>
      </c>
      <c r="AC5087" t="s">
        <v>8</v>
      </c>
      <c r="AD5087" t="s">
        <v>8</v>
      </c>
      <c r="AE5087">
        <v>2021</v>
      </c>
      <c r="AF5087">
        <v>2021</v>
      </c>
      <c r="AU5087"/>
    </row>
    <row r="5088" spans="1:47" x14ac:dyDescent="0.35">
      <c r="A5088" t="s">
        <v>131</v>
      </c>
      <c r="C5088" t="s">
        <v>180</v>
      </c>
      <c r="D5088" t="s">
        <v>150</v>
      </c>
      <c r="E5088" t="s">
        <v>121</v>
      </c>
      <c r="L5088" t="s">
        <v>122</v>
      </c>
      <c r="M5088" s="14">
        <v>44501</v>
      </c>
      <c r="N5088" s="14">
        <v>44501</v>
      </c>
      <c r="P5088">
        <v>87773.33</v>
      </c>
      <c r="X5088" t="s">
        <v>132</v>
      </c>
      <c r="Y5088">
        <v>11</v>
      </c>
      <c r="Z5088">
        <v>11</v>
      </c>
      <c r="AA5088">
        <v>2021</v>
      </c>
      <c r="AB5088">
        <v>0</v>
      </c>
      <c r="AC5088" t="s">
        <v>8</v>
      </c>
      <c r="AD5088" t="s">
        <v>8</v>
      </c>
      <c r="AE5088">
        <v>2021</v>
      </c>
      <c r="AF5088">
        <v>2021</v>
      </c>
      <c r="AU5088"/>
    </row>
    <row r="5089" spans="1:47" x14ac:dyDescent="0.35">
      <c r="A5089" t="s">
        <v>153</v>
      </c>
      <c r="C5089" t="s">
        <v>180</v>
      </c>
      <c r="D5089" t="s">
        <v>150</v>
      </c>
      <c r="E5089" t="s">
        <v>121</v>
      </c>
      <c r="L5089" t="s">
        <v>122</v>
      </c>
      <c r="M5089" s="14">
        <v>44501</v>
      </c>
      <c r="N5089" s="14">
        <v>44501</v>
      </c>
      <c r="P5089">
        <v>129.29</v>
      </c>
      <c r="X5089" t="s">
        <v>154</v>
      </c>
      <c r="Y5089">
        <v>11</v>
      </c>
      <c r="Z5089">
        <v>11</v>
      </c>
      <c r="AA5089">
        <v>2021</v>
      </c>
      <c r="AB5089">
        <v>0</v>
      </c>
      <c r="AC5089" t="s">
        <v>8</v>
      </c>
      <c r="AD5089" t="s">
        <v>8</v>
      </c>
      <c r="AE5089">
        <v>2021</v>
      </c>
      <c r="AF5089">
        <v>2021</v>
      </c>
      <c r="AU5089"/>
    </row>
    <row r="5090" spans="1:47" x14ac:dyDescent="0.35">
      <c r="A5090" t="s">
        <v>153</v>
      </c>
      <c r="C5090" t="s">
        <v>180</v>
      </c>
      <c r="D5090" t="s">
        <v>150</v>
      </c>
      <c r="E5090" t="s">
        <v>121</v>
      </c>
      <c r="L5090" t="s">
        <v>122</v>
      </c>
      <c r="M5090" s="14">
        <v>44501</v>
      </c>
      <c r="N5090" s="14">
        <v>44501</v>
      </c>
      <c r="P5090">
        <v>14835.21</v>
      </c>
      <c r="X5090" t="s">
        <v>154</v>
      </c>
      <c r="Y5090">
        <v>11</v>
      </c>
      <c r="Z5090">
        <v>11</v>
      </c>
      <c r="AA5090">
        <v>2021</v>
      </c>
      <c r="AB5090">
        <v>0</v>
      </c>
      <c r="AC5090" t="s">
        <v>8</v>
      </c>
      <c r="AD5090" t="s">
        <v>8</v>
      </c>
      <c r="AE5090">
        <v>2021</v>
      </c>
      <c r="AF5090">
        <v>2021</v>
      </c>
      <c r="AU5090"/>
    </row>
    <row r="5091" spans="1:47" x14ac:dyDescent="0.35">
      <c r="A5091" t="s">
        <v>165</v>
      </c>
      <c r="C5091" t="s">
        <v>180</v>
      </c>
      <c r="D5091" t="s">
        <v>150</v>
      </c>
      <c r="E5091" t="s">
        <v>121</v>
      </c>
      <c r="L5091" t="s">
        <v>122</v>
      </c>
      <c r="M5091" s="14">
        <v>44501</v>
      </c>
      <c r="N5091" s="14">
        <v>44501</v>
      </c>
      <c r="P5091">
        <v>89249.279999999999</v>
      </c>
      <c r="X5091" t="s">
        <v>124</v>
      </c>
      <c r="Y5091">
        <v>11</v>
      </c>
      <c r="Z5091">
        <v>11</v>
      </c>
      <c r="AA5091">
        <v>2021</v>
      </c>
      <c r="AB5091">
        <v>0</v>
      </c>
      <c r="AC5091" t="s">
        <v>8</v>
      </c>
      <c r="AD5091" t="s">
        <v>8</v>
      </c>
      <c r="AE5091">
        <v>2021</v>
      </c>
      <c r="AF5091">
        <v>2021</v>
      </c>
      <c r="AU5091"/>
    </row>
    <row r="5092" spans="1:47" x14ac:dyDescent="0.35">
      <c r="A5092" t="s">
        <v>125</v>
      </c>
      <c r="C5092" t="s">
        <v>180</v>
      </c>
      <c r="D5092" t="s">
        <v>150</v>
      </c>
      <c r="E5092" t="s">
        <v>121</v>
      </c>
      <c r="L5092" t="s">
        <v>122</v>
      </c>
      <c r="M5092" s="14">
        <v>44501</v>
      </c>
      <c r="N5092" s="14">
        <v>44501</v>
      </c>
      <c r="O5092">
        <v>618.99</v>
      </c>
      <c r="P5092">
        <v>228903.23</v>
      </c>
      <c r="X5092" t="s">
        <v>124</v>
      </c>
      <c r="Y5092">
        <v>11</v>
      </c>
      <c r="Z5092">
        <v>11</v>
      </c>
      <c r="AA5092">
        <v>2021</v>
      </c>
      <c r="AB5092">
        <v>0</v>
      </c>
      <c r="AC5092" t="s">
        <v>8</v>
      </c>
      <c r="AD5092" t="s">
        <v>8</v>
      </c>
      <c r="AE5092">
        <v>2021</v>
      </c>
      <c r="AF5092">
        <v>2021</v>
      </c>
      <c r="AU5092"/>
    </row>
    <row r="5093" spans="1:47" x14ac:dyDescent="0.35">
      <c r="A5093" t="s">
        <v>130</v>
      </c>
      <c r="C5093" t="s">
        <v>149</v>
      </c>
      <c r="D5093" t="s">
        <v>150</v>
      </c>
      <c r="E5093" t="s">
        <v>121</v>
      </c>
      <c r="L5093" t="s">
        <v>129</v>
      </c>
      <c r="M5093" s="14">
        <v>44501</v>
      </c>
      <c r="N5093" s="14">
        <v>44501</v>
      </c>
      <c r="O5093">
        <v>42142.86</v>
      </c>
      <c r="X5093" t="s">
        <v>119</v>
      </c>
      <c r="Y5093">
        <v>11</v>
      </c>
      <c r="Z5093">
        <v>11</v>
      </c>
      <c r="AA5093">
        <v>2021</v>
      </c>
      <c r="AB5093">
        <v>0</v>
      </c>
      <c r="AC5093" t="s">
        <v>8</v>
      </c>
      <c r="AD5093" t="s">
        <v>8</v>
      </c>
      <c r="AE5093">
        <v>2021</v>
      </c>
      <c r="AF5093">
        <v>2021</v>
      </c>
      <c r="AU5093"/>
    </row>
    <row r="5094" spans="1:47" x14ac:dyDescent="0.35">
      <c r="A5094" t="s">
        <v>123</v>
      </c>
      <c r="C5094" t="s">
        <v>180</v>
      </c>
      <c r="D5094" t="s">
        <v>150</v>
      </c>
      <c r="E5094" t="s">
        <v>121</v>
      </c>
      <c r="L5094" t="s">
        <v>122</v>
      </c>
      <c r="M5094" s="14">
        <v>44501</v>
      </c>
      <c r="N5094" s="14">
        <v>44501</v>
      </c>
      <c r="P5094">
        <v>32991.19</v>
      </c>
      <c r="X5094" t="s">
        <v>124</v>
      </c>
      <c r="Y5094">
        <v>11</v>
      </c>
      <c r="Z5094">
        <v>11</v>
      </c>
      <c r="AA5094">
        <v>2021</v>
      </c>
      <c r="AB5094">
        <v>0</v>
      </c>
      <c r="AC5094" t="s">
        <v>8</v>
      </c>
      <c r="AD5094" t="s">
        <v>8</v>
      </c>
      <c r="AE5094">
        <v>2021</v>
      </c>
      <c r="AF5094">
        <v>2021</v>
      </c>
      <c r="AU5094"/>
    </row>
    <row r="5095" spans="1:47" x14ac:dyDescent="0.35">
      <c r="A5095" t="s">
        <v>130</v>
      </c>
      <c r="B5095" t="s">
        <v>157</v>
      </c>
      <c r="C5095" t="s">
        <v>149</v>
      </c>
      <c r="D5095" t="s">
        <v>150</v>
      </c>
      <c r="E5095" t="s">
        <v>121</v>
      </c>
      <c r="L5095" t="s">
        <v>129</v>
      </c>
      <c r="M5095" s="14">
        <v>44501</v>
      </c>
      <c r="N5095" s="14">
        <v>44501</v>
      </c>
      <c r="O5095">
        <v>79285.710000000006</v>
      </c>
      <c r="X5095" t="s">
        <v>157</v>
      </c>
      <c r="Y5095">
        <v>11</v>
      </c>
      <c r="Z5095">
        <v>11</v>
      </c>
      <c r="AA5095">
        <v>2021</v>
      </c>
      <c r="AB5095">
        <v>0</v>
      </c>
      <c r="AC5095" t="s">
        <v>8</v>
      </c>
      <c r="AD5095" t="s">
        <v>8</v>
      </c>
      <c r="AE5095">
        <v>2021</v>
      </c>
      <c r="AF5095">
        <v>2021</v>
      </c>
      <c r="AU5095"/>
    </row>
    <row r="5096" spans="1:47" x14ac:dyDescent="0.35">
      <c r="A5096" t="s">
        <v>155</v>
      </c>
      <c r="C5096" t="s">
        <v>180</v>
      </c>
      <c r="D5096" t="s">
        <v>150</v>
      </c>
      <c r="E5096" t="s">
        <v>121</v>
      </c>
      <c r="L5096" t="s">
        <v>122</v>
      </c>
      <c r="M5096" s="14">
        <v>44501</v>
      </c>
      <c r="N5096" s="14">
        <v>44501</v>
      </c>
      <c r="P5096">
        <v>11724.21</v>
      </c>
      <c r="X5096" t="s">
        <v>156</v>
      </c>
      <c r="Y5096">
        <v>11</v>
      </c>
      <c r="Z5096">
        <v>11</v>
      </c>
      <c r="AA5096">
        <v>2021</v>
      </c>
      <c r="AB5096">
        <v>0</v>
      </c>
      <c r="AC5096" t="s">
        <v>8</v>
      </c>
      <c r="AD5096" t="s">
        <v>8</v>
      </c>
      <c r="AE5096">
        <v>2021</v>
      </c>
      <c r="AF5096">
        <v>2021</v>
      </c>
      <c r="AU5096"/>
    </row>
    <row r="5097" spans="1:47" x14ac:dyDescent="0.35">
      <c r="A5097" t="s">
        <v>171</v>
      </c>
      <c r="C5097" t="s">
        <v>180</v>
      </c>
      <c r="D5097" t="s">
        <v>150</v>
      </c>
      <c r="E5097" t="s">
        <v>121</v>
      </c>
      <c r="L5097" t="s">
        <v>122</v>
      </c>
      <c r="M5097" s="14">
        <v>44501</v>
      </c>
      <c r="N5097" s="14">
        <v>44501</v>
      </c>
      <c r="O5097">
        <v>5960.47</v>
      </c>
      <c r="P5097">
        <v>92389.14</v>
      </c>
      <c r="X5097" t="s">
        <v>137</v>
      </c>
      <c r="Y5097">
        <v>11</v>
      </c>
      <c r="Z5097">
        <v>11</v>
      </c>
      <c r="AA5097">
        <v>2021</v>
      </c>
      <c r="AB5097">
        <v>0</v>
      </c>
      <c r="AC5097" t="s">
        <v>8</v>
      </c>
      <c r="AD5097" t="s">
        <v>8</v>
      </c>
      <c r="AE5097">
        <v>2021</v>
      </c>
      <c r="AF5097">
        <v>2021</v>
      </c>
      <c r="AU5097"/>
    </row>
    <row r="5098" spans="1:47" x14ac:dyDescent="0.35">
      <c r="A5098" t="s">
        <v>148</v>
      </c>
      <c r="C5098" t="s">
        <v>180</v>
      </c>
      <c r="D5098" t="s">
        <v>150</v>
      </c>
      <c r="E5098" t="s">
        <v>121</v>
      </c>
      <c r="L5098" t="s">
        <v>122</v>
      </c>
      <c r="M5098" s="14">
        <v>44501</v>
      </c>
      <c r="N5098" s="14">
        <v>44501</v>
      </c>
      <c r="P5098">
        <v>228028.08</v>
      </c>
      <c r="X5098" t="s">
        <v>152</v>
      </c>
      <c r="Y5098">
        <v>11</v>
      </c>
      <c r="Z5098">
        <v>11</v>
      </c>
      <c r="AA5098">
        <v>2021</v>
      </c>
      <c r="AB5098">
        <v>0</v>
      </c>
      <c r="AC5098" t="s">
        <v>8</v>
      </c>
      <c r="AD5098" t="s">
        <v>8</v>
      </c>
      <c r="AE5098">
        <v>2021</v>
      </c>
      <c r="AF5098">
        <v>2021</v>
      </c>
      <c r="AU5098"/>
    </row>
    <row r="5099" spans="1:47" x14ac:dyDescent="0.35">
      <c r="A5099" t="s">
        <v>148</v>
      </c>
      <c r="C5099" t="s">
        <v>180</v>
      </c>
      <c r="D5099" t="s">
        <v>150</v>
      </c>
      <c r="E5099" t="s">
        <v>121</v>
      </c>
      <c r="L5099" t="s">
        <v>122</v>
      </c>
      <c r="M5099" s="14">
        <v>44501</v>
      </c>
      <c r="N5099" s="14">
        <v>44501</v>
      </c>
      <c r="P5099">
        <v>2615460.2799999998</v>
      </c>
      <c r="X5099" t="s">
        <v>152</v>
      </c>
      <c r="Y5099">
        <v>11</v>
      </c>
      <c r="Z5099">
        <v>11</v>
      </c>
      <c r="AA5099">
        <v>2021</v>
      </c>
      <c r="AB5099">
        <v>0</v>
      </c>
      <c r="AC5099" t="s">
        <v>8</v>
      </c>
      <c r="AD5099" t="s">
        <v>8</v>
      </c>
      <c r="AE5099">
        <v>2021</v>
      </c>
      <c r="AF5099">
        <v>2021</v>
      </c>
      <c r="AU5099"/>
    </row>
    <row r="5100" spans="1:47" x14ac:dyDescent="0.35">
      <c r="A5100" t="s">
        <v>153</v>
      </c>
      <c r="C5100" t="s">
        <v>149</v>
      </c>
      <c r="D5100" t="s">
        <v>150</v>
      </c>
      <c r="E5100" t="s">
        <v>121</v>
      </c>
      <c r="L5100" t="s">
        <v>129</v>
      </c>
      <c r="M5100" s="14">
        <v>44501</v>
      </c>
      <c r="N5100" s="14">
        <v>44501</v>
      </c>
      <c r="O5100">
        <v>523809.52</v>
      </c>
      <c r="X5100" t="s">
        <v>154</v>
      </c>
      <c r="Y5100">
        <v>11</v>
      </c>
      <c r="Z5100">
        <v>11</v>
      </c>
      <c r="AA5100">
        <v>2021</v>
      </c>
      <c r="AB5100">
        <v>0</v>
      </c>
      <c r="AC5100" t="s">
        <v>8</v>
      </c>
      <c r="AD5100" t="s">
        <v>8</v>
      </c>
      <c r="AE5100">
        <v>2021</v>
      </c>
      <c r="AF5100">
        <v>2021</v>
      </c>
      <c r="AU5100"/>
    </row>
    <row r="5101" spans="1:47" x14ac:dyDescent="0.35">
      <c r="A5101" t="s">
        <v>136</v>
      </c>
      <c r="C5101" t="s">
        <v>149</v>
      </c>
      <c r="D5101" t="s">
        <v>150</v>
      </c>
      <c r="E5101" t="s">
        <v>121</v>
      </c>
      <c r="L5101" t="s">
        <v>129</v>
      </c>
      <c r="M5101" s="14">
        <v>44501</v>
      </c>
      <c r="N5101" s="14">
        <v>44501</v>
      </c>
      <c r="O5101">
        <v>1056890.52</v>
      </c>
      <c r="X5101" t="s">
        <v>137</v>
      </c>
      <c r="Y5101">
        <v>11</v>
      </c>
      <c r="Z5101">
        <v>11</v>
      </c>
      <c r="AA5101">
        <v>2021</v>
      </c>
      <c r="AB5101">
        <v>0</v>
      </c>
      <c r="AC5101" t="s">
        <v>8</v>
      </c>
      <c r="AD5101" t="s">
        <v>8</v>
      </c>
      <c r="AE5101">
        <v>2021</v>
      </c>
      <c r="AF5101">
        <v>2021</v>
      </c>
      <c r="AU5101"/>
    </row>
    <row r="5102" spans="1:47" x14ac:dyDescent="0.35">
      <c r="A5102" t="s">
        <v>136</v>
      </c>
      <c r="B5102" t="s">
        <v>119</v>
      </c>
      <c r="C5102" t="s">
        <v>149</v>
      </c>
      <c r="D5102" t="s">
        <v>150</v>
      </c>
      <c r="E5102" t="s">
        <v>121</v>
      </c>
      <c r="L5102" t="s">
        <v>129</v>
      </c>
      <c r="M5102" s="14">
        <v>44501</v>
      </c>
      <c r="N5102" s="14">
        <v>44501</v>
      </c>
      <c r="O5102">
        <v>1452380.95</v>
      </c>
      <c r="X5102" t="s">
        <v>119</v>
      </c>
      <c r="Y5102">
        <v>11</v>
      </c>
      <c r="Z5102">
        <v>11</v>
      </c>
      <c r="AA5102">
        <v>2021</v>
      </c>
      <c r="AB5102">
        <v>0</v>
      </c>
      <c r="AC5102" t="s">
        <v>8</v>
      </c>
      <c r="AD5102" t="s">
        <v>8</v>
      </c>
      <c r="AE5102">
        <v>2021</v>
      </c>
      <c r="AF5102">
        <v>2021</v>
      </c>
      <c r="AU5102"/>
    </row>
    <row r="5103" spans="1:47" x14ac:dyDescent="0.35">
      <c r="A5103" t="s">
        <v>145</v>
      </c>
      <c r="B5103" t="s">
        <v>135</v>
      </c>
      <c r="C5103" t="s">
        <v>149</v>
      </c>
      <c r="D5103" t="s">
        <v>150</v>
      </c>
      <c r="E5103" t="s">
        <v>121</v>
      </c>
      <c r="L5103" t="s">
        <v>129</v>
      </c>
      <c r="M5103" s="14">
        <v>44501</v>
      </c>
      <c r="N5103" s="14">
        <v>44501</v>
      </c>
      <c r="O5103">
        <v>2335714.29</v>
      </c>
      <c r="X5103" t="s">
        <v>135</v>
      </c>
      <c r="Y5103">
        <v>11</v>
      </c>
      <c r="Z5103">
        <v>11</v>
      </c>
      <c r="AA5103">
        <v>2021</v>
      </c>
      <c r="AB5103">
        <v>0</v>
      </c>
      <c r="AC5103" t="s">
        <v>8</v>
      </c>
      <c r="AD5103" t="s">
        <v>8</v>
      </c>
      <c r="AE5103">
        <v>2021</v>
      </c>
      <c r="AF5103">
        <v>2021</v>
      </c>
      <c r="AU5103"/>
    </row>
    <row r="5104" spans="1:47" x14ac:dyDescent="0.35">
      <c r="A5104" t="s">
        <v>128</v>
      </c>
      <c r="C5104" t="s">
        <v>149</v>
      </c>
      <c r="D5104" t="s">
        <v>150</v>
      </c>
      <c r="E5104" t="s">
        <v>121</v>
      </c>
      <c r="L5104" t="s">
        <v>129</v>
      </c>
      <c r="M5104" s="14">
        <v>44501</v>
      </c>
      <c r="N5104" s="14">
        <v>44501</v>
      </c>
      <c r="O5104">
        <v>91133.1</v>
      </c>
      <c r="X5104" t="s">
        <v>119</v>
      </c>
      <c r="Y5104">
        <v>11</v>
      </c>
      <c r="Z5104">
        <v>11</v>
      </c>
      <c r="AA5104">
        <v>2021</v>
      </c>
      <c r="AB5104">
        <v>0</v>
      </c>
      <c r="AC5104" t="s">
        <v>8</v>
      </c>
      <c r="AD5104" t="s">
        <v>8</v>
      </c>
      <c r="AE5104">
        <v>2021</v>
      </c>
      <c r="AF5104">
        <v>2021</v>
      </c>
      <c r="AU5104"/>
    </row>
    <row r="5105" spans="1:47" x14ac:dyDescent="0.35">
      <c r="A5105" t="s">
        <v>160</v>
      </c>
      <c r="B5105" t="s">
        <v>25</v>
      </c>
      <c r="C5105" t="s">
        <v>149</v>
      </c>
      <c r="D5105" t="s">
        <v>159</v>
      </c>
      <c r="E5105" t="s">
        <v>162</v>
      </c>
      <c r="G5105" t="s">
        <v>1</v>
      </c>
      <c r="K5105" t="s">
        <v>185</v>
      </c>
      <c r="L5105" t="s">
        <v>122</v>
      </c>
      <c r="M5105" s="14">
        <v>44502</v>
      </c>
      <c r="N5105" s="14">
        <v>44502</v>
      </c>
      <c r="O5105">
        <v>8000</v>
      </c>
      <c r="P5105">
        <v>119.05</v>
      </c>
      <c r="R5105">
        <v>2110672000</v>
      </c>
      <c r="S5105">
        <v>161600000</v>
      </c>
      <c r="V5105" t="s">
        <v>160</v>
      </c>
      <c r="W5105" t="s">
        <v>198</v>
      </c>
      <c r="X5105" t="s">
        <v>161</v>
      </c>
      <c r="Y5105">
        <v>11</v>
      </c>
      <c r="Z5105">
        <v>11</v>
      </c>
      <c r="AA5105">
        <v>2021</v>
      </c>
      <c r="AB5105">
        <v>119.05</v>
      </c>
      <c r="AC5105" t="s">
        <v>20</v>
      </c>
      <c r="AD5105" t="s">
        <v>72</v>
      </c>
      <c r="AE5105">
        <v>2021</v>
      </c>
      <c r="AF5105">
        <v>2021</v>
      </c>
      <c r="AU5105"/>
    </row>
    <row r="5106" spans="1:47" x14ac:dyDescent="0.35">
      <c r="A5106" t="s">
        <v>160</v>
      </c>
      <c r="B5106" t="s">
        <v>26</v>
      </c>
      <c r="C5106" t="s">
        <v>252</v>
      </c>
      <c r="D5106" t="s">
        <v>159</v>
      </c>
      <c r="E5106" t="s">
        <v>162</v>
      </c>
      <c r="G5106" t="s">
        <v>1</v>
      </c>
      <c r="K5106" t="s">
        <v>72</v>
      </c>
      <c r="L5106" t="s">
        <v>122</v>
      </c>
      <c r="M5106" s="14">
        <v>44502</v>
      </c>
      <c r="N5106" s="14">
        <v>44502</v>
      </c>
      <c r="O5106">
        <v>238560</v>
      </c>
      <c r="P5106">
        <v>0</v>
      </c>
      <c r="R5106">
        <v>2110672000</v>
      </c>
      <c r="S5106">
        <v>162000000</v>
      </c>
      <c r="V5106" t="s">
        <v>160</v>
      </c>
      <c r="W5106" t="s">
        <v>205</v>
      </c>
      <c r="X5106" t="s">
        <v>161</v>
      </c>
      <c r="Y5106">
        <v>11</v>
      </c>
      <c r="Z5106">
        <v>11</v>
      </c>
      <c r="AA5106">
        <v>2021</v>
      </c>
      <c r="AB5106">
        <v>0</v>
      </c>
      <c r="AC5106" t="s">
        <v>20</v>
      </c>
      <c r="AD5106" t="s">
        <v>72</v>
      </c>
      <c r="AE5106">
        <v>2021</v>
      </c>
      <c r="AF5106">
        <v>2021</v>
      </c>
      <c r="AU5106"/>
    </row>
    <row r="5107" spans="1:47" x14ac:dyDescent="0.35">
      <c r="A5107" t="s">
        <v>160</v>
      </c>
      <c r="B5107" t="s">
        <v>25</v>
      </c>
      <c r="C5107" t="s">
        <v>149</v>
      </c>
      <c r="D5107" t="s">
        <v>159</v>
      </c>
      <c r="E5107" t="s">
        <v>162</v>
      </c>
      <c r="G5107" t="s">
        <v>1</v>
      </c>
      <c r="K5107" t="s">
        <v>185</v>
      </c>
      <c r="L5107" t="s">
        <v>122</v>
      </c>
      <c r="M5107" s="14">
        <v>44502</v>
      </c>
      <c r="N5107" s="14">
        <v>44502</v>
      </c>
      <c r="O5107">
        <v>7000</v>
      </c>
      <c r="P5107">
        <v>140.26</v>
      </c>
      <c r="R5107">
        <v>2110672000</v>
      </c>
      <c r="S5107">
        <v>161300000</v>
      </c>
      <c r="V5107" t="s">
        <v>160</v>
      </c>
      <c r="W5107" t="s">
        <v>192</v>
      </c>
      <c r="X5107" t="s">
        <v>161</v>
      </c>
      <c r="Y5107">
        <v>11</v>
      </c>
      <c r="Z5107">
        <v>11</v>
      </c>
      <c r="AA5107">
        <v>2021</v>
      </c>
      <c r="AB5107">
        <v>140.26</v>
      </c>
      <c r="AC5107" t="s">
        <v>20</v>
      </c>
      <c r="AD5107" t="s">
        <v>72</v>
      </c>
      <c r="AE5107">
        <v>2021</v>
      </c>
      <c r="AF5107">
        <v>2021</v>
      </c>
      <c r="AU5107"/>
    </row>
    <row r="5108" spans="1:47" x14ac:dyDescent="0.35">
      <c r="A5108" t="s">
        <v>160</v>
      </c>
      <c r="B5108" t="s">
        <v>25</v>
      </c>
      <c r="C5108" t="s">
        <v>149</v>
      </c>
      <c r="D5108" t="s">
        <v>159</v>
      </c>
      <c r="E5108" t="s">
        <v>162</v>
      </c>
      <c r="G5108" t="s">
        <v>1</v>
      </c>
      <c r="K5108" t="s">
        <v>185</v>
      </c>
      <c r="L5108" t="s">
        <v>122</v>
      </c>
      <c r="M5108" s="14">
        <v>44502</v>
      </c>
      <c r="N5108" s="14">
        <v>44502</v>
      </c>
      <c r="O5108">
        <v>40000</v>
      </c>
      <c r="P5108">
        <v>1134.54</v>
      </c>
      <c r="R5108">
        <v>2110672000</v>
      </c>
      <c r="S5108">
        <v>161300000</v>
      </c>
      <c r="V5108" t="s">
        <v>160</v>
      </c>
      <c r="W5108" t="s">
        <v>192</v>
      </c>
      <c r="X5108" t="s">
        <v>161</v>
      </c>
      <c r="Y5108">
        <v>11</v>
      </c>
      <c r="Z5108">
        <v>11</v>
      </c>
      <c r="AA5108">
        <v>2021</v>
      </c>
      <c r="AB5108">
        <v>1134.54</v>
      </c>
      <c r="AC5108" t="s">
        <v>20</v>
      </c>
      <c r="AD5108" t="s">
        <v>72</v>
      </c>
      <c r="AE5108">
        <v>2021</v>
      </c>
      <c r="AF5108">
        <v>2021</v>
      </c>
      <c r="AU5108"/>
    </row>
    <row r="5109" spans="1:47" x14ac:dyDescent="0.35">
      <c r="A5109" t="s">
        <v>160</v>
      </c>
      <c r="B5109" t="s">
        <v>25</v>
      </c>
      <c r="C5109" t="s">
        <v>149</v>
      </c>
      <c r="D5109" t="s">
        <v>159</v>
      </c>
      <c r="E5109" t="s">
        <v>162</v>
      </c>
      <c r="G5109" t="s">
        <v>1</v>
      </c>
      <c r="K5109" t="s">
        <v>185</v>
      </c>
      <c r="L5109" t="s">
        <v>122</v>
      </c>
      <c r="M5109" s="14">
        <v>44503</v>
      </c>
      <c r="N5109" s="14">
        <v>44503</v>
      </c>
      <c r="O5109">
        <v>5000</v>
      </c>
      <c r="P5109">
        <v>119.05</v>
      </c>
      <c r="R5109">
        <v>2110672000</v>
      </c>
      <c r="S5109">
        <v>161600000</v>
      </c>
      <c r="V5109" t="s">
        <v>160</v>
      </c>
      <c r="W5109" t="s">
        <v>198</v>
      </c>
      <c r="X5109" t="s">
        <v>161</v>
      </c>
      <c r="Y5109">
        <v>11</v>
      </c>
      <c r="Z5109">
        <v>11</v>
      </c>
      <c r="AA5109">
        <v>2021</v>
      </c>
      <c r="AB5109">
        <v>119.05</v>
      </c>
      <c r="AC5109" t="s">
        <v>20</v>
      </c>
      <c r="AD5109" t="s">
        <v>72</v>
      </c>
      <c r="AE5109">
        <v>2021</v>
      </c>
      <c r="AF5109">
        <v>2021</v>
      </c>
      <c r="AU5109"/>
    </row>
    <row r="5110" spans="1:47" x14ac:dyDescent="0.35">
      <c r="A5110" t="s">
        <v>160</v>
      </c>
      <c r="B5110" t="s">
        <v>25</v>
      </c>
      <c r="C5110" t="s">
        <v>149</v>
      </c>
      <c r="D5110" t="s">
        <v>159</v>
      </c>
      <c r="E5110" t="s">
        <v>162</v>
      </c>
      <c r="G5110" t="s">
        <v>1</v>
      </c>
      <c r="K5110" t="s">
        <v>185</v>
      </c>
      <c r="L5110" t="s">
        <v>122</v>
      </c>
      <c r="M5110" s="14">
        <v>44503</v>
      </c>
      <c r="N5110" s="14">
        <v>44503</v>
      </c>
      <c r="O5110">
        <v>7000</v>
      </c>
      <c r="P5110">
        <v>142.96</v>
      </c>
      <c r="R5110">
        <v>2110672000</v>
      </c>
      <c r="S5110">
        <v>161300000</v>
      </c>
      <c r="V5110" t="s">
        <v>160</v>
      </c>
      <c r="W5110" t="s">
        <v>192</v>
      </c>
      <c r="X5110" t="s">
        <v>161</v>
      </c>
      <c r="Y5110">
        <v>11</v>
      </c>
      <c r="Z5110">
        <v>11</v>
      </c>
      <c r="AA5110">
        <v>2021</v>
      </c>
      <c r="AB5110">
        <v>142.96</v>
      </c>
      <c r="AC5110" t="s">
        <v>20</v>
      </c>
      <c r="AD5110" t="s">
        <v>72</v>
      </c>
      <c r="AE5110">
        <v>2021</v>
      </c>
      <c r="AF5110">
        <v>2021</v>
      </c>
      <c r="AU5110"/>
    </row>
    <row r="5111" spans="1:47" x14ac:dyDescent="0.35">
      <c r="A5111" t="s">
        <v>160</v>
      </c>
      <c r="B5111" t="s">
        <v>25</v>
      </c>
      <c r="C5111" t="s">
        <v>149</v>
      </c>
      <c r="D5111" t="s">
        <v>159</v>
      </c>
      <c r="E5111" t="s">
        <v>162</v>
      </c>
      <c r="G5111" t="s">
        <v>1</v>
      </c>
      <c r="K5111" t="s">
        <v>185</v>
      </c>
      <c r="L5111" t="s">
        <v>122</v>
      </c>
      <c r="M5111" s="14">
        <v>44503</v>
      </c>
      <c r="N5111" s="14">
        <v>44503</v>
      </c>
      <c r="O5111">
        <v>60000</v>
      </c>
      <c r="P5111">
        <v>1428.57</v>
      </c>
      <c r="R5111">
        <v>2110672000</v>
      </c>
      <c r="S5111">
        <v>161300000</v>
      </c>
      <c r="V5111" t="s">
        <v>160</v>
      </c>
      <c r="W5111" t="s">
        <v>192</v>
      </c>
      <c r="X5111" t="s">
        <v>161</v>
      </c>
      <c r="Y5111">
        <v>11</v>
      </c>
      <c r="Z5111">
        <v>11</v>
      </c>
      <c r="AA5111">
        <v>2021</v>
      </c>
      <c r="AB5111">
        <v>1428.57</v>
      </c>
      <c r="AC5111" t="s">
        <v>20</v>
      </c>
      <c r="AD5111" t="s">
        <v>72</v>
      </c>
      <c r="AE5111">
        <v>2021</v>
      </c>
      <c r="AF5111">
        <v>2021</v>
      </c>
      <c r="AU5111"/>
    </row>
    <row r="5112" spans="1:47" x14ac:dyDescent="0.35">
      <c r="A5112" t="s">
        <v>193</v>
      </c>
      <c r="B5112" t="s">
        <v>29</v>
      </c>
      <c r="C5112" t="s">
        <v>149</v>
      </c>
      <c r="D5112" t="s">
        <v>159</v>
      </c>
      <c r="E5112" t="s">
        <v>162</v>
      </c>
      <c r="G5112" t="s">
        <v>1</v>
      </c>
      <c r="K5112" t="s">
        <v>185</v>
      </c>
      <c r="L5112" t="s">
        <v>122</v>
      </c>
      <c r="M5112" s="14">
        <v>44503</v>
      </c>
      <c r="N5112" s="14">
        <v>44503</v>
      </c>
      <c r="O5112">
        <v>0</v>
      </c>
      <c r="P5112">
        <v>161.9</v>
      </c>
      <c r="R5112">
        <v>2110700000</v>
      </c>
      <c r="S5112">
        <v>161020000</v>
      </c>
      <c r="V5112" t="s">
        <v>193</v>
      </c>
      <c r="W5112" t="s">
        <v>194</v>
      </c>
      <c r="X5112" t="s">
        <v>161</v>
      </c>
      <c r="Y5112">
        <v>11</v>
      </c>
      <c r="Z5112">
        <v>11</v>
      </c>
      <c r="AA5112">
        <v>2021</v>
      </c>
      <c r="AB5112">
        <v>161.9</v>
      </c>
      <c r="AC5112" t="s">
        <v>20</v>
      </c>
      <c r="AD5112" t="s">
        <v>72</v>
      </c>
      <c r="AE5112">
        <v>2021</v>
      </c>
      <c r="AF5112">
        <v>2021</v>
      </c>
      <c r="AU5112"/>
    </row>
    <row r="5113" spans="1:47" x14ac:dyDescent="0.35">
      <c r="A5113" t="s">
        <v>160</v>
      </c>
      <c r="B5113" t="s">
        <v>26</v>
      </c>
      <c r="C5113" t="s">
        <v>149</v>
      </c>
      <c r="D5113" t="s">
        <v>159</v>
      </c>
      <c r="E5113" t="s">
        <v>162</v>
      </c>
      <c r="G5113" t="s">
        <v>1</v>
      </c>
      <c r="K5113" t="s">
        <v>185</v>
      </c>
      <c r="L5113" t="s">
        <v>122</v>
      </c>
      <c r="M5113" s="14">
        <v>44503</v>
      </c>
      <c r="N5113" s="14">
        <v>44503</v>
      </c>
      <c r="O5113">
        <v>2762350.56</v>
      </c>
      <c r="P5113">
        <v>65770.25</v>
      </c>
      <c r="R5113">
        <v>2110672000</v>
      </c>
      <c r="S5113">
        <v>161016000</v>
      </c>
      <c r="V5113" t="s">
        <v>160</v>
      </c>
      <c r="W5113" t="s">
        <v>201</v>
      </c>
      <c r="X5113" t="s">
        <v>161</v>
      </c>
      <c r="Y5113">
        <v>11</v>
      </c>
      <c r="Z5113">
        <v>11</v>
      </c>
      <c r="AA5113">
        <v>2021</v>
      </c>
      <c r="AB5113">
        <v>65770.25</v>
      </c>
      <c r="AC5113" t="s">
        <v>20</v>
      </c>
      <c r="AD5113" t="s">
        <v>72</v>
      </c>
      <c r="AE5113">
        <v>2021</v>
      </c>
      <c r="AF5113">
        <v>2021</v>
      </c>
      <c r="AU5113"/>
    </row>
    <row r="5114" spans="1:47" x14ac:dyDescent="0.35">
      <c r="A5114" t="s">
        <v>193</v>
      </c>
      <c r="B5114" t="s">
        <v>29</v>
      </c>
      <c r="C5114" t="s">
        <v>149</v>
      </c>
      <c r="D5114" t="s">
        <v>159</v>
      </c>
      <c r="E5114" t="s">
        <v>162</v>
      </c>
      <c r="G5114" t="s">
        <v>1</v>
      </c>
      <c r="K5114" t="s">
        <v>185</v>
      </c>
      <c r="L5114" t="s">
        <v>122</v>
      </c>
      <c r="M5114" s="14">
        <v>44503</v>
      </c>
      <c r="N5114" s="14">
        <v>44503</v>
      </c>
      <c r="O5114">
        <v>0</v>
      </c>
      <c r="P5114">
        <v>595.24</v>
      </c>
      <c r="R5114">
        <v>2110700000</v>
      </c>
      <c r="S5114">
        <v>161020000</v>
      </c>
      <c r="V5114" t="s">
        <v>193</v>
      </c>
      <c r="W5114" t="s">
        <v>194</v>
      </c>
      <c r="X5114" t="s">
        <v>161</v>
      </c>
      <c r="Y5114">
        <v>11</v>
      </c>
      <c r="Z5114">
        <v>11</v>
      </c>
      <c r="AA5114">
        <v>2021</v>
      </c>
      <c r="AB5114">
        <v>595.24</v>
      </c>
      <c r="AC5114" t="s">
        <v>20</v>
      </c>
      <c r="AD5114" t="s">
        <v>72</v>
      </c>
      <c r="AE5114">
        <v>2021</v>
      </c>
      <c r="AF5114">
        <v>2021</v>
      </c>
      <c r="AU5114"/>
    </row>
    <row r="5115" spans="1:47" x14ac:dyDescent="0.35">
      <c r="A5115" t="s">
        <v>193</v>
      </c>
      <c r="B5115" t="s">
        <v>29</v>
      </c>
      <c r="C5115" t="s">
        <v>149</v>
      </c>
      <c r="D5115" t="s">
        <v>159</v>
      </c>
      <c r="E5115" t="s">
        <v>162</v>
      </c>
      <c r="G5115" t="s">
        <v>1</v>
      </c>
      <c r="K5115" t="s">
        <v>185</v>
      </c>
      <c r="L5115" t="s">
        <v>122</v>
      </c>
      <c r="M5115" s="14">
        <v>44503</v>
      </c>
      <c r="N5115" s="14">
        <v>44503</v>
      </c>
      <c r="O5115">
        <v>0</v>
      </c>
      <c r="P5115">
        <v>61.9</v>
      </c>
      <c r="R5115">
        <v>2110700000</v>
      </c>
      <c r="S5115">
        <v>162100000</v>
      </c>
      <c r="V5115" t="s">
        <v>193</v>
      </c>
      <c r="W5115" t="s">
        <v>214</v>
      </c>
      <c r="X5115" t="s">
        <v>161</v>
      </c>
      <c r="Y5115">
        <v>11</v>
      </c>
      <c r="Z5115">
        <v>11</v>
      </c>
      <c r="AA5115">
        <v>2021</v>
      </c>
      <c r="AB5115">
        <v>61.9</v>
      </c>
      <c r="AC5115" t="s">
        <v>20</v>
      </c>
      <c r="AD5115" t="s">
        <v>72</v>
      </c>
      <c r="AE5115">
        <v>2021</v>
      </c>
      <c r="AF5115">
        <v>2021</v>
      </c>
      <c r="AU5115"/>
    </row>
    <row r="5116" spans="1:47" x14ac:dyDescent="0.35">
      <c r="A5116" t="s">
        <v>160</v>
      </c>
      <c r="B5116" t="s">
        <v>25</v>
      </c>
      <c r="C5116" t="s">
        <v>149</v>
      </c>
      <c r="D5116" t="s">
        <v>159</v>
      </c>
      <c r="E5116" t="s">
        <v>162</v>
      </c>
      <c r="G5116" t="s">
        <v>1</v>
      </c>
      <c r="K5116" t="s">
        <v>185</v>
      </c>
      <c r="L5116" t="s">
        <v>122</v>
      </c>
      <c r="M5116" s="14">
        <v>44508</v>
      </c>
      <c r="N5116" s="14">
        <v>44508</v>
      </c>
      <c r="O5116">
        <v>20000</v>
      </c>
      <c r="P5116">
        <v>469.92</v>
      </c>
      <c r="R5116">
        <v>2110672000</v>
      </c>
      <c r="S5116">
        <v>161600000</v>
      </c>
      <c r="V5116" t="s">
        <v>160</v>
      </c>
      <c r="W5116" t="s">
        <v>198</v>
      </c>
      <c r="X5116" t="s">
        <v>161</v>
      </c>
      <c r="Y5116">
        <v>11</v>
      </c>
      <c r="Z5116">
        <v>11</v>
      </c>
      <c r="AA5116">
        <v>2021</v>
      </c>
      <c r="AB5116">
        <v>469.92</v>
      </c>
      <c r="AC5116" t="s">
        <v>20</v>
      </c>
      <c r="AD5116" t="s">
        <v>72</v>
      </c>
      <c r="AE5116">
        <v>2021</v>
      </c>
      <c r="AF5116">
        <v>2021</v>
      </c>
      <c r="AU5116"/>
    </row>
    <row r="5117" spans="1:47" x14ac:dyDescent="0.35">
      <c r="A5117" t="s">
        <v>138</v>
      </c>
      <c r="B5117" t="s">
        <v>41</v>
      </c>
      <c r="C5117" t="s">
        <v>149</v>
      </c>
      <c r="D5117" t="s">
        <v>150</v>
      </c>
      <c r="E5117" t="s">
        <v>121</v>
      </c>
      <c r="G5117" t="s">
        <v>1</v>
      </c>
      <c r="H5117" t="s">
        <v>206</v>
      </c>
      <c r="K5117" t="s">
        <v>185</v>
      </c>
      <c r="L5117" t="s">
        <v>122</v>
      </c>
      <c r="M5117" s="14">
        <v>44508</v>
      </c>
      <c r="N5117" s="14">
        <v>44508</v>
      </c>
      <c r="O5117">
        <v>-72298</v>
      </c>
      <c r="P5117">
        <v>-1721.38</v>
      </c>
      <c r="R5117">
        <v>2220200000</v>
      </c>
      <c r="S5117">
        <v>161001000</v>
      </c>
      <c r="V5117" t="s">
        <v>138</v>
      </c>
      <c r="W5117" t="s">
        <v>195</v>
      </c>
      <c r="X5117" t="s">
        <v>139</v>
      </c>
      <c r="Y5117">
        <v>11</v>
      </c>
      <c r="Z5117">
        <v>11</v>
      </c>
      <c r="AA5117">
        <v>2021</v>
      </c>
      <c r="AB5117">
        <v>1721.38</v>
      </c>
      <c r="AC5117" t="s">
        <v>20</v>
      </c>
      <c r="AD5117" t="s">
        <v>19</v>
      </c>
      <c r="AE5117">
        <v>2021</v>
      </c>
      <c r="AF5117">
        <v>2021</v>
      </c>
      <c r="AU5117"/>
    </row>
    <row r="5118" spans="1:47" x14ac:dyDescent="0.35">
      <c r="A5118" t="s">
        <v>160</v>
      </c>
      <c r="B5118" t="s">
        <v>25</v>
      </c>
      <c r="C5118" t="s">
        <v>149</v>
      </c>
      <c r="D5118" t="s">
        <v>159</v>
      </c>
      <c r="E5118" t="s">
        <v>162</v>
      </c>
      <c r="G5118" t="s">
        <v>1</v>
      </c>
      <c r="K5118" t="s">
        <v>185</v>
      </c>
      <c r="L5118" t="s">
        <v>122</v>
      </c>
      <c r="M5118" s="14">
        <v>44508</v>
      </c>
      <c r="N5118" s="14">
        <v>44508</v>
      </c>
      <c r="O5118">
        <v>30000</v>
      </c>
      <c r="P5118">
        <v>1150.73</v>
      </c>
      <c r="R5118">
        <v>2110672000</v>
      </c>
      <c r="S5118">
        <v>161300000</v>
      </c>
      <c r="V5118" t="s">
        <v>160</v>
      </c>
      <c r="W5118" t="s">
        <v>192</v>
      </c>
      <c r="X5118" t="s">
        <v>161</v>
      </c>
      <c r="Y5118">
        <v>11</v>
      </c>
      <c r="Z5118">
        <v>11</v>
      </c>
      <c r="AA5118">
        <v>2021</v>
      </c>
      <c r="AB5118">
        <v>1150.73</v>
      </c>
      <c r="AC5118" t="s">
        <v>20</v>
      </c>
      <c r="AD5118" t="s">
        <v>72</v>
      </c>
      <c r="AE5118">
        <v>2021</v>
      </c>
      <c r="AF5118">
        <v>2021</v>
      </c>
      <c r="AU5118"/>
    </row>
    <row r="5119" spans="1:47" x14ac:dyDescent="0.35">
      <c r="A5119" t="s">
        <v>160</v>
      </c>
      <c r="B5119" t="s">
        <v>25</v>
      </c>
      <c r="C5119" t="s">
        <v>149</v>
      </c>
      <c r="D5119" t="s">
        <v>159</v>
      </c>
      <c r="E5119" t="s">
        <v>162</v>
      </c>
      <c r="G5119" t="s">
        <v>1</v>
      </c>
      <c r="K5119" t="s">
        <v>185</v>
      </c>
      <c r="L5119" t="s">
        <v>122</v>
      </c>
      <c r="M5119" s="14">
        <v>44508</v>
      </c>
      <c r="N5119" s="14">
        <v>44508</v>
      </c>
      <c r="O5119">
        <v>30000</v>
      </c>
      <c r="P5119">
        <v>857.52</v>
      </c>
      <c r="R5119">
        <v>2110672000</v>
      </c>
      <c r="S5119">
        <v>161300000</v>
      </c>
      <c r="V5119" t="s">
        <v>160</v>
      </c>
      <c r="W5119" t="s">
        <v>192</v>
      </c>
      <c r="X5119" t="s">
        <v>161</v>
      </c>
      <c r="Y5119">
        <v>11</v>
      </c>
      <c r="Z5119">
        <v>11</v>
      </c>
      <c r="AA5119">
        <v>2021</v>
      </c>
      <c r="AB5119">
        <v>857.52</v>
      </c>
      <c r="AC5119" t="s">
        <v>20</v>
      </c>
      <c r="AD5119" t="s">
        <v>72</v>
      </c>
      <c r="AE5119">
        <v>2021</v>
      </c>
      <c r="AF5119">
        <v>2021</v>
      </c>
      <c r="AU5119"/>
    </row>
    <row r="5120" spans="1:47" x14ac:dyDescent="0.35">
      <c r="A5120" t="s">
        <v>138</v>
      </c>
      <c r="B5120" t="s">
        <v>42</v>
      </c>
      <c r="C5120" t="s">
        <v>149</v>
      </c>
      <c r="D5120" t="s">
        <v>150</v>
      </c>
      <c r="E5120" t="s">
        <v>121</v>
      </c>
      <c r="G5120" t="s">
        <v>1</v>
      </c>
      <c r="H5120" t="s">
        <v>206</v>
      </c>
      <c r="K5120" t="s">
        <v>185</v>
      </c>
      <c r="L5120" t="s">
        <v>122</v>
      </c>
      <c r="M5120" s="14">
        <v>44508</v>
      </c>
      <c r="N5120" s="14">
        <v>44508</v>
      </c>
      <c r="O5120">
        <v>-328035</v>
      </c>
      <c r="P5120">
        <v>-7810.36</v>
      </c>
      <c r="R5120">
        <v>2220200000</v>
      </c>
      <c r="S5120">
        <v>161001000</v>
      </c>
      <c r="V5120" t="s">
        <v>138</v>
      </c>
      <c r="W5120" t="s">
        <v>195</v>
      </c>
      <c r="X5120" t="s">
        <v>139</v>
      </c>
      <c r="Y5120">
        <v>11</v>
      </c>
      <c r="Z5120">
        <v>11</v>
      </c>
      <c r="AA5120">
        <v>2021</v>
      </c>
      <c r="AB5120">
        <v>7810.36</v>
      </c>
      <c r="AC5120" t="s">
        <v>20</v>
      </c>
      <c r="AD5120" t="s">
        <v>19</v>
      </c>
      <c r="AE5120">
        <v>2021</v>
      </c>
      <c r="AF5120">
        <v>2021</v>
      </c>
      <c r="AU5120"/>
    </row>
    <row r="5121" spans="1:47" x14ac:dyDescent="0.35">
      <c r="A5121" t="s">
        <v>193</v>
      </c>
      <c r="B5121" t="s">
        <v>29</v>
      </c>
      <c r="C5121" t="s">
        <v>149</v>
      </c>
      <c r="D5121" t="s">
        <v>159</v>
      </c>
      <c r="E5121" t="s">
        <v>162</v>
      </c>
      <c r="G5121" t="s">
        <v>1</v>
      </c>
      <c r="K5121" t="s">
        <v>185</v>
      </c>
      <c r="L5121" t="s">
        <v>122</v>
      </c>
      <c r="M5121" s="14">
        <v>44508</v>
      </c>
      <c r="N5121" s="14">
        <v>44508</v>
      </c>
      <c r="O5121">
        <v>0</v>
      </c>
      <c r="P5121">
        <v>142.86000000000001</v>
      </c>
      <c r="R5121">
        <v>2110700000</v>
      </c>
      <c r="S5121">
        <v>162700000</v>
      </c>
      <c r="V5121" t="s">
        <v>193</v>
      </c>
      <c r="W5121" t="s">
        <v>200</v>
      </c>
      <c r="X5121" t="s">
        <v>161</v>
      </c>
      <c r="Y5121">
        <v>11</v>
      </c>
      <c r="Z5121">
        <v>11</v>
      </c>
      <c r="AA5121">
        <v>2021</v>
      </c>
      <c r="AB5121">
        <v>142.86000000000001</v>
      </c>
      <c r="AC5121" t="s">
        <v>20</v>
      </c>
      <c r="AD5121" t="s">
        <v>72</v>
      </c>
      <c r="AE5121">
        <v>2021</v>
      </c>
      <c r="AF5121">
        <v>2021</v>
      </c>
      <c r="AU5121"/>
    </row>
    <row r="5122" spans="1:47" x14ac:dyDescent="0.35">
      <c r="A5122" t="s">
        <v>193</v>
      </c>
      <c r="B5122" t="s">
        <v>29</v>
      </c>
      <c r="C5122" t="s">
        <v>149</v>
      </c>
      <c r="D5122" t="s">
        <v>159</v>
      </c>
      <c r="E5122" t="s">
        <v>162</v>
      </c>
      <c r="G5122" t="s">
        <v>1</v>
      </c>
      <c r="K5122" t="s">
        <v>185</v>
      </c>
      <c r="L5122" t="s">
        <v>122</v>
      </c>
      <c r="M5122" s="14">
        <v>44508</v>
      </c>
      <c r="N5122" s="14">
        <v>44508</v>
      </c>
      <c r="O5122">
        <v>0</v>
      </c>
      <c r="P5122">
        <v>119.05</v>
      </c>
      <c r="R5122">
        <v>2110700000</v>
      </c>
      <c r="S5122">
        <v>162600000</v>
      </c>
      <c r="V5122" t="s">
        <v>193</v>
      </c>
      <c r="W5122" t="s">
        <v>196</v>
      </c>
      <c r="X5122" t="s">
        <v>161</v>
      </c>
      <c r="Y5122">
        <v>11</v>
      </c>
      <c r="Z5122">
        <v>11</v>
      </c>
      <c r="AA5122">
        <v>2021</v>
      </c>
      <c r="AB5122">
        <v>119.05</v>
      </c>
      <c r="AC5122" t="s">
        <v>20</v>
      </c>
      <c r="AD5122" t="s">
        <v>72</v>
      </c>
      <c r="AE5122">
        <v>2021</v>
      </c>
      <c r="AF5122">
        <v>2021</v>
      </c>
      <c r="AU5122"/>
    </row>
    <row r="5123" spans="1:47" x14ac:dyDescent="0.35">
      <c r="A5123" t="s">
        <v>193</v>
      </c>
      <c r="B5123" t="s">
        <v>29</v>
      </c>
      <c r="C5123" t="s">
        <v>149</v>
      </c>
      <c r="D5123" t="s">
        <v>159</v>
      </c>
      <c r="E5123" t="s">
        <v>162</v>
      </c>
      <c r="G5123" t="s">
        <v>1</v>
      </c>
      <c r="K5123" t="s">
        <v>185</v>
      </c>
      <c r="L5123" t="s">
        <v>122</v>
      </c>
      <c r="M5123" s="14">
        <v>44508</v>
      </c>
      <c r="N5123" s="14">
        <v>44508</v>
      </c>
      <c r="O5123">
        <v>0</v>
      </c>
      <c r="P5123">
        <v>23.81</v>
      </c>
      <c r="R5123">
        <v>2110700000</v>
      </c>
      <c r="S5123">
        <v>161900000</v>
      </c>
      <c r="V5123" t="s">
        <v>193</v>
      </c>
      <c r="W5123" t="s">
        <v>199</v>
      </c>
      <c r="X5123" t="s">
        <v>161</v>
      </c>
      <c r="Y5123">
        <v>11</v>
      </c>
      <c r="Z5123">
        <v>11</v>
      </c>
      <c r="AA5123">
        <v>2021</v>
      </c>
      <c r="AB5123">
        <v>23.81</v>
      </c>
      <c r="AC5123" t="s">
        <v>20</v>
      </c>
      <c r="AD5123" t="s">
        <v>72</v>
      </c>
      <c r="AE5123">
        <v>2021</v>
      </c>
      <c r="AF5123">
        <v>2021</v>
      </c>
      <c r="AU5123"/>
    </row>
    <row r="5124" spans="1:47" x14ac:dyDescent="0.35">
      <c r="A5124" t="s">
        <v>160</v>
      </c>
      <c r="B5124" t="s">
        <v>26</v>
      </c>
      <c r="C5124" t="s">
        <v>149</v>
      </c>
      <c r="D5124" t="s">
        <v>159</v>
      </c>
      <c r="E5124" t="s">
        <v>162</v>
      </c>
      <c r="G5124" t="s">
        <v>1</v>
      </c>
      <c r="K5124" t="s">
        <v>185</v>
      </c>
      <c r="L5124" t="s">
        <v>122</v>
      </c>
      <c r="M5124" s="14">
        <v>44508</v>
      </c>
      <c r="N5124" s="14">
        <v>44508</v>
      </c>
      <c r="O5124">
        <v>50000</v>
      </c>
      <c r="P5124">
        <v>1190.48</v>
      </c>
      <c r="R5124">
        <v>2110672000</v>
      </c>
      <c r="S5124">
        <v>162600000</v>
      </c>
      <c r="V5124" t="s">
        <v>160</v>
      </c>
      <c r="W5124" t="s">
        <v>196</v>
      </c>
      <c r="X5124" t="s">
        <v>161</v>
      </c>
      <c r="Y5124">
        <v>11</v>
      </c>
      <c r="Z5124">
        <v>11</v>
      </c>
      <c r="AA5124">
        <v>2021</v>
      </c>
      <c r="AB5124">
        <v>1190.48</v>
      </c>
      <c r="AC5124" t="s">
        <v>20</v>
      </c>
      <c r="AD5124" t="s">
        <v>72</v>
      </c>
      <c r="AE5124">
        <v>2021</v>
      </c>
      <c r="AF5124">
        <v>2021</v>
      </c>
      <c r="AU5124"/>
    </row>
    <row r="5125" spans="1:47" x14ac:dyDescent="0.35">
      <c r="A5125" t="s">
        <v>160</v>
      </c>
      <c r="B5125" t="s">
        <v>35</v>
      </c>
      <c r="C5125" t="s">
        <v>149</v>
      </c>
      <c r="D5125" t="s">
        <v>159</v>
      </c>
      <c r="E5125" t="s">
        <v>162</v>
      </c>
      <c r="G5125" t="s">
        <v>1</v>
      </c>
      <c r="K5125" t="s">
        <v>185</v>
      </c>
      <c r="L5125" t="s">
        <v>122</v>
      </c>
      <c r="M5125" s="14">
        <v>44508</v>
      </c>
      <c r="N5125" s="14">
        <v>44508</v>
      </c>
      <c r="O5125">
        <v>12465.94</v>
      </c>
      <c r="P5125">
        <v>296.81</v>
      </c>
      <c r="R5125">
        <v>2110672000</v>
      </c>
      <c r="S5125">
        <v>161020000</v>
      </c>
      <c r="V5125" t="s">
        <v>160</v>
      </c>
      <c r="W5125" t="s">
        <v>194</v>
      </c>
      <c r="X5125" t="s">
        <v>161</v>
      </c>
      <c r="Y5125">
        <v>11</v>
      </c>
      <c r="Z5125">
        <v>11</v>
      </c>
      <c r="AA5125">
        <v>2021</v>
      </c>
      <c r="AB5125">
        <v>296.81</v>
      </c>
      <c r="AC5125" t="s">
        <v>20</v>
      </c>
      <c r="AD5125" t="s">
        <v>72</v>
      </c>
      <c r="AE5125">
        <v>2021</v>
      </c>
      <c r="AF5125">
        <v>2021</v>
      </c>
      <c r="AU5125"/>
    </row>
    <row r="5126" spans="1:47" x14ac:dyDescent="0.35">
      <c r="A5126" t="s">
        <v>130</v>
      </c>
      <c r="B5126" t="s">
        <v>34</v>
      </c>
      <c r="C5126" t="s">
        <v>149</v>
      </c>
      <c r="D5126" t="s">
        <v>150</v>
      </c>
      <c r="E5126" t="s">
        <v>121</v>
      </c>
      <c r="G5126" t="s">
        <v>1</v>
      </c>
      <c r="H5126" t="s">
        <v>206</v>
      </c>
      <c r="K5126" t="s">
        <v>185</v>
      </c>
      <c r="L5126" t="s">
        <v>122</v>
      </c>
      <c r="M5126" s="14">
        <v>44509</v>
      </c>
      <c r="N5126" s="14">
        <v>44509</v>
      </c>
      <c r="O5126">
        <v>-315.70999999999998</v>
      </c>
      <c r="P5126">
        <v>-7.52</v>
      </c>
      <c r="R5126">
        <v>2221511000</v>
      </c>
      <c r="S5126">
        <v>162000000</v>
      </c>
      <c r="V5126" t="s">
        <v>130</v>
      </c>
      <c r="W5126" t="s">
        <v>205</v>
      </c>
      <c r="X5126" t="s">
        <v>119</v>
      </c>
      <c r="Y5126">
        <v>11</v>
      </c>
      <c r="Z5126">
        <v>11</v>
      </c>
      <c r="AA5126">
        <v>2021</v>
      </c>
      <c r="AB5126">
        <v>7.52</v>
      </c>
      <c r="AC5126" t="s">
        <v>20</v>
      </c>
      <c r="AD5126" t="s">
        <v>19</v>
      </c>
      <c r="AE5126">
        <v>2021</v>
      </c>
      <c r="AF5126">
        <v>2021</v>
      </c>
      <c r="AU5126"/>
    </row>
    <row r="5127" spans="1:47" x14ac:dyDescent="0.35">
      <c r="A5127" t="s">
        <v>160</v>
      </c>
      <c r="B5127" t="s">
        <v>25</v>
      </c>
      <c r="C5127" t="s">
        <v>149</v>
      </c>
      <c r="D5127" t="s">
        <v>159</v>
      </c>
      <c r="E5127" t="s">
        <v>162</v>
      </c>
      <c r="G5127" t="s">
        <v>1</v>
      </c>
      <c r="K5127" t="s">
        <v>185</v>
      </c>
      <c r="L5127" t="s">
        <v>122</v>
      </c>
      <c r="M5127" s="14">
        <v>44509</v>
      </c>
      <c r="N5127" s="14">
        <v>44509</v>
      </c>
      <c r="O5127">
        <v>5000</v>
      </c>
      <c r="P5127">
        <v>20.96</v>
      </c>
      <c r="R5127">
        <v>2110672000</v>
      </c>
      <c r="S5127">
        <v>161600000</v>
      </c>
      <c r="V5127" t="s">
        <v>160</v>
      </c>
      <c r="W5127" t="s">
        <v>198</v>
      </c>
      <c r="X5127" t="s">
        <v>161</v>
      </c>
      <c r="Y5127">
        <v>11</v>
      </c>
      <c r="Z5127">
        <v>11</v>
      </c>
      <c r="AA5127">
        <v>2021</v>
      </c>
      <c r="AB5127">
        <v>20.96</v>
      </c>
      <c r="AC5127" t="s">
        <v>20</v>
      </c>
      <c r="AD5127" t="s">
        <v>72</v>
      </c>
      <c r="AE5127">
        <v>2021</v>
      </c>
      <c r="AF5127">
        <v>2021</v>
      </c>
      <c r="AU5127"/>
    </row>
    <row r="5128" spans="1:47" x14ac:dyDescent="0.35">
      <c r="A5128" t="s">
        <v>130</v>
      </c>
      <c r="B5128" t="s">
        <v>34</v>
      </c>
      <c r="C5128" t="s">
        <v>149</v>
      </c>
      <c r="D5128" t="s">
        <v>150</v>
      </c>
      <c r="E5128" t="s">
        <v>121</v>
      </c>
      <c r="G5128" t="s">
        <v>1</v>
      </c>
      <c r="H5128" t="s">
        <v>206</v>
      </c>
      <c r="K5128" t="s">
        <v>185</v>
      </c>
      <c r="L5128" t="s">
        <v>122</v>
      </c>
      <c r="M5128" s="14">
        <v>44509</v>
      </c>
      <c r="N5128" s="14">
        <v>44509</v>
      </c>
      <c r="O5128">
        <v>-9706.5</v>
      </c>
      <c r="P5128">
        <v>-231.11</v>
      </c>
      <c r="R5128">
        <v>2221511000</v>
      </c>
      <c r="S5128">
        <v>161600000</v>
      </c>
      <c r="V5128" t="s">
        <v>130</v>
      </c>
      <c r="W5128" t="s">
        <v>198</v>
      </c>
      <c r="X5128" t="s">
        <v>119</v>
      </c>
      <c r="Y5128">
        <v>11</v>
      </c>
      <c r="Z5128">
        <v>11</v>
      </c>
      <c r="AA5128">
        <v>2021</v>
      </c>
      <c r="AB5128">
        <v>231.11</v>
      </c>
      <c r="AC5128" t="s">
        <v>20</v>
      </c>
      <c r="AD5128" t="s">
        <v>19</v>
      </c>
      <c r="AE5128">
        <v>2021</v>
      </c>
      <c r="AF5128">
        <v>2021</v>
      </c>
      <c r="AU5128"/>
    </row>
    <row r="5129" spans="1:47" x14ac:dyDescent="0.35">
      <c r="A5129" t="s">
        <v>160</v>
      </c>
      <c r="B5129" t="s">
        <v>35</v>
      </c>
      <c r="C5129" t="s">
        <v>149</v>
      </c>
      <c r="D5129" t="s">
        <v>159</v>
      </c>
      <c r="E5129" t="s">
        <v>162</v>
      </c>
      <c r="G5129" t="s">
        <v>1</v>
      </c>
      <c r="K5129" t="s">
        <v>185</v>
      </c>
      <c r="L5129" t="s">
        <v>122</v>
      </c>
      <c r="M5129" s="14">
        <v>44509</v>
      </c>
      <c r="N5129" s="14">
        <v>44509</v>
      </c>
      <c r="O5129">
        <v>1250.22</v>
      </c>
      <c r="P5129">
        <v>29.77</v>
      </c>
      <c r="R5129">
        <v>2110672000</v>
      </c>
      <c r="S5129">
        <v>162000000</v>
      </c>
      <c r="V5129" t="s">
        <v>160</v>
      </c>
      <c r="W5129" t="s">
        <v>205</v>
      </c>
      <c r="X5129" t="s">
        <v>161</v>
      </c>
      <c r="Y5129">
        <v>11</v>
      </c>
      <c r="Z5129">
        <v>11</v>
      </c>
      <c r="AA5129">
        <v>2021</v>
      </c>
      <c r="AB5129">
        <v>29.77</v>
      </c>
      <c r="AC5129" t="s">
        <v>20</v>
      </c>
      <c r="AD5129" t="s">
        <v>72</v>
      </c>
      <c r="AE5129">
        <v>2021</v>
      </c>
      <c r="AF5129">
        <v>2021</v>
      </c>
      <c r="AU5129"/>
    </row>
    <row r="5130" spans="1:47" x14ac:dyDescent="0.35">
      <c r="A5130" t="s">
        <v>160</v>
      </c>
      <c r="B5130" t="s">
        <v>26</v>
      </c>
      <c r="C5130" t="s">
        <v>252</v>
      </c>
      <c r="D5130" t="s">
        <v>159</v>
      </c>
      <c r="E5130" t="s">
        <v>162</v>
      </c>
      <c r="G5130" t="s">
        <v>1</v>
      </c>
      <c r="K5130" t="s">
        <v>72</v>
      </c>
      <c r="L5130" t="s">
        <v>122</v>
      </c>
      <c r="M5130" s="14">
        <v>44509</v>
      </c>
      <c r="N5130" s="14">
        <v>44509</v>
      </c>
      <c r="O5130">
        <v>42917</v>
      </c>
      <c r="P5130">
        <v>0</v>
      </c>
      <c r="R5130">
        <v>2110672000</v>
      </c>
      <c r="S5130">
        <v>162000000</v>
      </c>
      <c r="V5130" t="s">
        <v>160</v>
      </c>
      <c r="W5130" t="s">
        <v>205</v>
      </c>
      <c r="X5130" t="s">
        <v>161</v>
      </c>
      <c r="Y5130">
        <v>11</v>
      </c>
      <c r="Z5130">
        <v>11</v>
      </c>
      <c r="AA5130">
        <v>2021</v>
      </c>
      <c r="AB5130">
        <v>0</v>
      </c>
      <c r="AC5130" t="s">
        <v>20</v>
      </c>
      <c r="AD5130" t="s">
        <v>72</v>
      </c>
      <c r="AE5130">
        <v>2021</v>
      </c>
      <c r="AF5130">
        <v>2021</v>
      </c>
      <c r="AU5130"/>
    </row>
    <row r="5131" spans="1:47" x14ac:dyDescent="0.35">
      <c r="A5131" t="s">
        <v>160</v>
      </c>
      <c r="B5131" t="s">
        <v>25</v>
      </c>
      <c r="C5131" t="s">
        <v>149</v>
      </c>
      <c r="D5131" t="s">
        <v>159</v>
      </c>
      <c r="E5131" t="s">
        <v>162</v>
      </c>
      <c r="G5131" t="s">
        <v>1</v>
      </c>
      <c r="K5131" t="s">
        <v>185</v>
      </c>
      <c r="L5131" t="s">
        <v>122</v>
      </c>
      <c r="M5131" s="14">
        <v>44509</v>
      </c>
      <c r="N5131" s="14">
        <v>44509</v>
      </c>
      <c r="O5131">
        <v>35000</v>
      </c>
      <c r="P5131">
        <v>869.79</v>
      </c>
      <c r="R5131">
        <v>2110672000</v>
      </c>
      <c r="S5131">
        <v>161300000</v>
      </c>
      <c r="V5131" t="s">
        <v>160</v>
      </c>
      <c r="W5131" t="s">
        <v>192</v>
      </c>
      <c r="X5131" t="s">
        <v>161</v>
      </c>
      <c r="Y5131">
        <v>11</v>
      </c>
      <c r="Z5131">
        <v>11</v>
      </c>
      <c r="AA5131">
        <v>2021</v>
      </c>
      <c r="AB5131">
        <v>869.79</v>
      </c>
      <c r="AC5131" t="s">
        <v>20</v>
      </c>
      <c r="AD5131" t="s">
        <v>72</v>
      </c>
      <c r="AE5131">
        <v>2021</v>
      </c>
      <c r="AF5131">
        <v>2021</v>
      </c>
      <c r="AU5131"/>
    </row>
    <row r="5132" spans="1:47" x14ac:dyDescent="0.35">
      <c r="A5132" t="s">
        <v>160</v>
      </c>
      <c r="B5132" t="s">
        <v>25</v>
      </c>
      <c r="C5132" t="s">
        <v>149</v>
      </c>
      <c r="D5132" t="s">
        <v>159</v>
      </c>
      <c r="E5132" t="s">
        <v>162</v>
      </c>
      <c r="G5132" t="s">
        <v>1</v>
      </c>
      <c r="K5132" t="s">
        <v>185</v>
      </c>
      <c r="L5132" t="s">
        <v>122</v>
      </c>
      <c r="M5132" s="14">
        <v>44509</v>
      </c>
      <c r="N5132" s="14">
        <v>44509</v>
      </c>
      <c r="O5132">
        <v>7000</v>
      </c>
      <c r="P5132">
        <v>205.59</v>
      </c>
      <c r="R5132">
        <v>2110672000</v>
      </c>
      <c r="S5132">
        <v>161300000</v>
      </c>
      <c r="V5132" t="s">
        <v>160</v>
      </c>
      <c r="W5132" t="s">
        <v>192</v>
      </c>
      <c r="X5132" t="s">
        <v>161</v>
      </c>
      <c r="Y5132">
        <v>11</v>
      </c>
      <c r="Z5132">
        <v>11</v>
      </c>
      <c r="AA5132">
        <v>2021</v>
      </c>
      <c r="AB5132">
        <v>205.59</v>
      </c>
      <c r="AC5132" t="s">
        <v>20</v>
      </c>
      <c r="AD5132" t="s">
        <v>72</v>
      </c>
      <c r="AE5132">
        <v>2021</v>
      </c>
      <c r="AF5132">
        <v>2021</v>
      </c>
      <c r="AU5132"/>
    </row>
    <row r="5133" spans="1:47" x14ac:dyDescent="0.35">
      <c r="A5133" t="s">
        <v>160</v>
      </c>
      <c r="B5133" t="s">
        <v>35</v>
      </c>
      <c r="C5133" t="s">
        <v>149</v>
      </c>
      <c r="D5133" t="s">
        <v>159</v>
      </c>
      <c r="E5133" t="s">
        <v>162</v>
      </c>
      <c r="G5133" t="s">
        <v>1</v>
      </c>
      <c r="K5133" t="s">
        <v>185</v>
      </c>
      <c r="L5133" t="s">
        <v>122</v>
      </c>
      <c r="M5133" s="14">
        <v>44509</v>
      </c>
      <c r="N5133" s="14">
        <v>44509</v>
      </c>
      <c r="O5133">
        <v>0</v>
      </c>
      <c r="P5133">
        <v>159.61000000000001</v>
      </c>
      <c r="R5133">
        <v>2110672000</v>
      </c>
      <c r="S5133">
        <v>161021000</v>
      </c>
      <c r="V5133" t="s">
        <v>160</v>
      </c>
      <c r="W5133" t="s">
        <v>215</v>
      </c>
      <c r="X5133" t="s">
        <v>161</v>
      </c>
      <c r="Y5133">
        <v>11</v>
      </c>
      <c r="Z5133">
        <v>11</v>
      </c>
      <c r="AA5133">
        <v>2021</v>
      </c>
      <c r="AB5133">
        <v>159.61000000000001</v>
      </c>
      <c r="AC5133" t="s">
        <v>20</v>
      </c>
      <c r="AD5133" t="s">
        <v>72</v>
      </c>
      <c r="AE5133">
        <v>2021</v>
      </c>
      <c r="AF5133">
        <v>2021</v>
      </c>
      <c r="AU5133"/>
    </row>
    <row r="5134" spans="1:47" x14ac:dyDescent="0.35">
      <c r="A5134" t="s">
        <v>193</v>
      </c>
      <c r="B5134" t="s">
        <v>29</v>
      </c>
      <c r="C5134" t="s">
        <v>149</v>
      </c>
      <c r="D5134" t="s">
        <v>159</v>
      </c>
      <c r="E5134" t="s">
        <v>162</v>
      </c>
      <c r="G5134" t="s">
        <v>1</v>
      </c>
      <c r="K5134" t="s">
        <v>185</v>
      </c>
      <c r="L5134" t="s">
        <v>122</v>
      </c>
      <c r="M5134" s="14">
        <v>44509</v>
      </c>
      <c r="N5134" s="14">
        <v>44509</v>
      </c>
      <c r="O5134">
        <v>0</v>
      </c>
      <c r="P5134">
        <v>71.430000000000007</v>
      </c>
      <c r="R5134">
        <v>2110700000</v>
      </c>
      <c r="S5134">
        <v>162800000</v>
      </c>
      <c r="V5134" t="s">
        <v>193</v>
      </c>
      <c r="W5134" t="s">
        <v>204</v>
      </c>
      <c r="X5134" t="s">
        <v>161</v>
      </c>
      <c r="Y5134">
        <v>11</v>
      </c>
      <c r="Z5134">
        <v>11</v>
      </c>
      <c r="AA5134">
        <v>2021</v>
      </c>
      <c r="AB5134">
        <v>71.430000000000007</v>
      </c>
      <c r="AC5134" t="s">
        <v>20</v>
      </c>
      <c r="AD5134" t="s">
        <v>72</v>
      </c>
      <c r="AE5134">
        <v>2021</v>
      </c>
      <c r="AF5134">
        <v>2021</v>
      </c>
      <c r="AU5134"/>
    </row>
    <row r="5135" spans="1:47" x14ac:dyDescent="0.35">
      <c r="A5135" t="s">
        <v>175</v>
      </c>
      <c r="B5135" t="s">
        <v>39</v>
      </c>
      <c r="C5135" t="s">
        <v>149</v>
      </c>
      <c r="D5135" t="s">
        <v>150</v>
      </c>
      <c r="E5135" t="s">
        <v>121</v>
      </c>
      <c r="G5135" t="s">
        <v>1</v>
      </c>
      <c r="H5135" t="s">
        <v>206</v>
      </c>
      <c r="K5135" t="s">
        <v>185</v>
      </c>
      <c r="L5135" t="s">
        <v>122</v>
      </c>
      <c r="M5135" s="14">
        <v>44510</v>
      </c>
      <c r="N5135" s="14">
        <v>44510</v>
      </c>
      <c r="O5135">
        <v>-84078</v>
      </c>
      <c r="P5135">
        <v>-2001.86</v>
      </c>
      <c r="R5135">
        <v>2221506000</v>
      </c>
      <c r="S5135">
        <v>161026000</v>
      </c>
      <c r="V5135" t="s">
        <v>175</v>
      </c>
      <c r="W5135" t="s">
        <v>216</v>
      </c>
      <c r="X5135" t="s">
        <v>119</v>
      </c>
      <c r="Y5135">
        <v>11</v>
      </c>
      <c r="Z5135">
        <v>11</v>
      </c>
      <c r="AA5135">
        <v>2021</v>
      </c>
      <c r="AB5135">
        <v>2001.86</v>
      </c>
      <c r="AC5135" t="s">
        <v>20</v>
      </c>
      <c r="AD5135" t="s">
        <v>19</v>
      </c>
      <c r="AE5135">
        <v>2021</v>
      </c>
      <c r="AF5135">
        <v>2021</v>
      </c>
      <c r="AU5135"/>
    </row>
    <row r="5136" spans="1:47" x14ac:dyDescent="0.35">
      <c r="A5136" t="s">
        <v>160</v>
      </c>
      <c r="B5136" t="s">
        <v>25</v>
      </c>
      <c r="C5136" t="s">
        <v>149</v>
      </c>
      <c r="D5136" t="s">
        <v>159</v>
      </c>
      <c r="E5136" t="s">
        <v>162</v>
      </c>
      <c r="G5136" t="s">
        <v>1</v>
      </c>
      <c r="K5136" t="s">
        <v>185</v>
      </c>
      <c r="L5136" t="s">
        <v>122</v>
      </c>
      <c r="M5136" s="14">
        <v>44510</v>
      </c>
      <c r="N5136" s="14">
        <v>44510</v>
      </c>
      <c r="O5136">
        <v>5000</v>
      </c>
      <c r="P5136">
        <v>58.91</v>
      </c>
      <c r="R5136">
        <v>2110672000</v>
      </c>
      <c r="S5136">
        <v>161600000</v>
      </c>
      <c r="V5136" t="s">
        <v>160</v>
      </c>
      <c r="W5136" t="s">
        <v>198</v>
      </c>
      <c r="X5136" t="s">
        <v>161</v>
      </c>
      <c r="Y5136">
        <v>11</v>
      </c>
      <c r="Z5136">
        <v>11</v>
      </c>
      <c r="AA5136">
        <v>2021</v>
      </c>
      <c r="AB5136">
        <v>58.91</v>
      </c>
      <c r="AC5136" t="s">
        <v>20</v>
      </c>
      <c r="AD5136" t="s">
        <v>72</v>
      </c>
      <c r="AE5136">
        <v>2021</v>
      </c>
      <c r="AF5136">
        <v>2021</v>
      </c>
      <c r="AU5136"/>
    </row>
    <row r="5137" spans="1:47" x14ac:dyDescent="0.35">
      <c r="A5137" t="s">
        <v>138</v>
      </c>
      <c r="B5137" t="s">
        <v>54</v>
      </c>
      <c r="C5137" t="s">
        <v>149</v>
      </c>
      <c r="D5137" t="s">
        <v>150</v>
      </c>
      <c r="E5137" t="s">
        <v>121</v>
      </c>
      <c r="G5137" t="s">
        <v>1</v>
      </c>
      <c r="H5137" t="s">
        <v>206</v>
      </c>
      <c r="K5137" t="s">
        <v>185</v>
      </c>
      <c r="L5137" t="s">
        <v>122</v>
      </c>
      <c r="M5137" s="14">
        <v>44510</v>
      </c>
      <c r="N5137" s="14">
        <v>44510</v>
      </c>
      <c r="O5137">
        <v>-1000000</v>
      </c>
      <c r="P5137">
        <v>-23809.52</v>
      </c>
      <c r="R5137">
        <v>2220200000</v>
      </c>
      <c r="S5137">
        <v>161001000</v>
      </c>
      <c r="V5137" t="s">
        <v>138</v>
      </c>
      <c r="W5137" t="s">
        <v>195</v>
      </c>
      <c r="X5137" t="s">
        <v>139</v>
      </c>
      <c r="Y5137">
        <v>11</v>
      </c>
      <c r="Z5137">
        <v>11</v>
      </c>
      <c r="AA5137">
        <v>2021</v>
      </c>
      <c r="AB5137">
        <v>23809.52</v>
      </c>
      <c r="AC5137" t="s">
        <v>20</v>
      </c>
      <c r="AD5137" t="s">
        <v>19</v>
      </c>
      <c r="AE5137">
        <v>2021</v>
      </c>
      <c r="AF5137">
        <v>2021</v>
      </c>
      <c r="AU5137"/>
    </row>
    <row r="5138" spans="1:47" x14ac:dyDescent="0.35">
      <c r="A5138" t="s">
        <v>138</v>
      </c>
      <c r="B5138" t="s">
        <v>41</v>
      </c>
      <c r="C5138" t="s">
        <v>149</v>
      </c>
      <c r="D5138" t="s">
        <v>150</v>
      </c>
      <c r="E5138" t="s">
        <v>121</v>
      </c>
      <c r="G5138" t="s">
        <v>1</v>
      </c>
      <c r="H5138" t="s">
        <v>206</v>
      </c>
      <c r="K5138" t="s">
        <v>185</v>
      </c>
      <c r="L5138" t="s">
        <v>122</v>
      </c>
      <c r="M5138" s="14">
        <v>44510</v>
      </c>
      <c r="N5138" s="14">
        <v>44510</v>
      </c>
      <c r="O5138">
        <v>-3150000</v>
      </c>
      <c r="P5138">
        <v>-73880.570000000007</v>
      </c>
      <c r="R5138">
        <v>2220200000</v>
      </c>
      <c r="S5138">
        <v>161001000</v>
      </c>
      <c r="V5138" t="s">
        <v>138</v>
      </c>
      <c r="W5138" t="s">
        <v>195</v>
      </c>
      <c r="X5138" t="s">
        <v>139</v>
      </c>
      <c r="Y5138">
        <v>11</v>
      </c>
      <c r="Z5138">
        <v>11</v>
      </c>
      <c r="AA5138">
        <v>2021</v>
      </c>
      <c r="AB5138">
        <v>73880.570000000007</v>
      </c>
      <c r="AC5138" t="s">
        <v>20</v>
      </c>
      <c r="AD5138" t="s">
        <v>19</v>
      </c>
      <c r="AE5138">
        <v>2021</v>
      </c>
      <c r="AF5138">
        <v>2021</v>
      </c>
      <c r="AU5138"/>
    </row>
    <row r="5139" spans="1:47" x14ac:dyDescent="0.35">
      <c r="A5139" t="s">
        <v>138</v>
      </c>
      <c r="B5139" t="s">
        <v>34</v>
      </c>
      <c r="C5139" t="s">
        <v>149</v>
      </c>
      <c r="D5139" t="s">
        <v>150</v>
      </c>
      <c r="E5139" t="s">
        <v>121</v>
      </c>
      <c r="G5139" t="s">
        <v>1</v>
      </c>
      <c r="H5139" t="s">
        <v>206</v>
      </c>
      <c r="K5139" t="s">
        <v>185</v>
      </c>
      <c r="L5139" t="s">
        <v>122</v>
      </c>
      <c r="M5139" s="14">
        <v>44510</v>
      </c>
      <c r="N5139" s="14">
        <v>44510</v>
      </c>
      <c r="O5139">
        <v>-236764.79999999999</v>
      </c>
      <c r="P5139">
        <v>-5637.26</v>
      </c>
      <c r="R5139">
        <v>2220200000</v>
      </c>
      <c r="S5139">
        <v>161001000</v>
      </c>
      <c r="V5139" t="s">
        <v>138</v>
      </c>
      <c r="W5139" t="s">
        <v>195</v>
      </c>
      <c r="X5139" t="s">
        <v>139</v>
      </c>
      <c r="Y5139">
        <v>11</v>
      </c>
      <c r="Z5139">
        <v>11</v>
      </c>
      <c r="AA5139">
        <v>2021</v>
      </c>
      <c r="AB5139">
        <v>5637.26</v>
      </c>
      <c r="AC5139" t="s">
        <v>20</v>
      </c>
      <c r="AD5139" t="s">
        <v>19</v>
      </c>
      <c r="AE5139">
        <v>2021</v>
      </c>
      <c r="AF5139">
        <v>2021</v>
      </c>
      <c r="AU5139"/>
    </row>
    <row r="5140" spans="1:47" x14ac:dyDescent="0.35">
      <c r="A5140" t="s">
        <v>138</v>
      </c>
      <c r="C5140" t="s">
        <v>149</v>
      </c>
      <c r="D5140" t="s">
        <v>150</v>
      </c>
      <c r="E5140" t="s">
        <v>121</v>
      </c>
      <c r="G5140" t="s">
        <v>1</v>
      </c>
      <c r="J5140" t="s">
        <v>5</v>
      </c>
      <c r="K5140" t="s">
        <v>185</v>
      </c>
      <c r="L5140" t="s">
        <v>122</v>
      </c>
      <c r="M5140" s="14">
        <v>44510</v>
      </c>
      <c r="N5140" s="14">
        <v>44510</v>
      </c>
      <c r="O5140">
        <v>0</v>
      </c>
      <c r="P5140">
        <v>1547619.05</v>
      </c>
      <c r="R5140">
        <v>2220200000</v>
      </c>
      <c r="S5140">
        <v>161002000</v>
      </c>
      <c r="V5140" t="s">
        <v>138</v>
      </c>
      <c r="W5140" t="s">
        <v>202</v>
      </c>
      <c r="X5140" t="s">
        <v>139</v>
      </c>
      <c r="Y5140">
        <v>11</v>
      </c>
      <c r="Z5140">
        <v>11</v>
      </c>
      <c r="AA5140">
        <v>2021</v>
      </c>
      <c r="AB5140">
        <v>-1547619.05</v>
      </c>
      <c r="AC5140" t="s">
        <v>20</v>
      </c>
      <c r="AD5140" t="s">
        <v>72</v>
      </c>
      <c r="AE5140">
        <v>2021</v>
      </c>
      <c r="AF5140">
        <v>2021</v>
      </c>
      <c r="AU5140"/>
    </row>
    <row r="5141" spans="1:47" x14ac:dyDescent="0.35">
      <c r="A5141" t="s">
        <v>138</v>
      </c>
      <c r="C5141" t="s">
        <v>149</v>
      </c>
      <c r="D5141" t="s">
        <v>150</v>
      </c>
      <c r="E5141" t="s">
        <v>121</v>
      </c>
      <c r="G5141" t="s">
        <v>1</v>
      </c>
      <c r="J5141" t="s">
        <v>5</v>
      </c>
      <c r="K5141" t="s">
        <v>185</v>
      </c>
      <c r="L5141" t="s">
        <v>122</v>
      </c>
      <c r="M5141" s="14">
        <v>44510</v>
      </c>
      <c r="N5141" s="14">
        <v>44510</v>
      </c>
      <c r="O5141">
        <v>0</v>
      </c>
      <c r="P5141">
        <v>4285714.29</v>
      </c>
      <c r="R5141">
        <v>2220200000</v>
      </c>
      <c r="S5141">
        <v>161002000</v>
      </c>
      <c r="V5141" t="s">
        <v>138</v>
      </c>
      <c r="W5141" t="s">
        <v>202</v>
      </c>
      <c r="X5141" t="s">
        <v>139</v>
      </c>
      <c r="Y5141">
        <v>11</v>
      </c>
      <c r="Z5141">
        <v>11</v>
      </c>
      <c r="AA5141">
        <v>2021</v>
      </c>
      <c r="AB5141">
        <v>-4285714.29</v>
      </c>
      <c r="AC5141" t="s">
        <v>20</v>
      </c>
      <c r="AD5141" t="s">
        <v>72</v>
      </c>
      <c r="AE5141">
        <v>2021</v>
      </c>
      <c r="AF5141">
        <v>2021</v>
      </c>
      <c r="AU5141"/>
    </row>
    <row r="5142" spans="1:47" x14ac:dyDescent="0.35">
      <c r="A5142" t="s">
        <v>138</v>
      </c>
      <c r="B5142" t="s">
        <v>36</v>
      </c>
      <c r="C5142" t="s">
        <v>149</v>
      </c>
      <c r="D5142" t="s">
        <v>150</v>
      </c>
      <c r="E5142" t="s">
        <v>121</v>
      </c>
      <c r="G5142" t="s">
        <v>1</v>
      </c>
      <c r="H5142" t="s">
        <v>206</v>
      </c>
      <c r="K5142" t="s">
        <v>185</v>
      </c>
      <c r="L5142" t="s">
        <v>122</v>
      </c>
      <c r="M5142" s="14">
        <v>44510</v>
      </c>
      <c r="N5142" s="14">
        <v>44510</v>
      </c>
      <c r="O5142">
        <v>-147180</v>
      </c>
      <c r="P5142">
        <v>-3504.29</v>
      </c>
      <c r="R5142">
        <v>2220200000</v>
      </c>
      <c r="S5142">
        <v>161001000</v>
      </c>
      <c r="V5142" t="s">
        <v>138</v>
      </c>
      <c r="W5142" t="s">
        <v>195</v>
      </c>
      <c r="X5142" t="s">
        <v>139</v>
      </c>
      <c r="Y5142">
        <v>11</v>
      </c>
      <c r="Z5142">
        <v>11</v>
      </c>
      <c r="AA5142">
        <v>2021</v>
      </c>
      <c r="AB5142">
        <v>3504.29</v>
      </c>
      <c r="AC5142" t="s">
        <v>20</v>
      </c>
      <c r="AD5142" t="s">
        <v>19</v>
      </c>
      <c r="AE5142">
        <v>2021</v>
      </c>
      <c r="AF5142">
        <v>2021</v>
      </c>
      <c r="AU5142"/>
    </row>
    <row r="5143" spans="1:47" x14ac:dyDescent="0.35">
      <c r="A5143" t="s">
        <v>138</v>
      </c>
      <c r="B5143" t="s">
        <v>47</v>
      </c>
      <c r="C5143" t="s">
        <v>149</v>
      </c>
      <c r="D5143" t="s">
        <v>150</v>
      </c>
      <c r="E5143" t="s">
        <v>121</v>
      </c>
      <c r="G5143" t="s">
        <v>1</v>
      </c>
      <c r="H5143" t="s">
        <v>206</v>
      </c>
      <c r="K5143" t="s">
        <v>185</v>
      </c>
      <c r="L5143" t="s">
        <v>122</v>
      </c>
      <c r="M5143" s="14">
        <v>44510</v>
      </c>
      <c r="N5143" s="14">
        <v>44510</v>
      </c>
      <c r="O5143">
        <v>-800000</v>
      </c>
      <c r="P5143">
        <v>-19047.62</v>
      </c>
      <c r="R5143">
        <v>2220200000</v>
      </c>
      <c r="S5143">
        <v>161001000</v>
      </c>
      <c r="V5143" t="s">
        <v>138</v>
      </c>
      <c r="W5143" t="s">
        <v>195</v>
      </c>
      <c r="X5143" t="s">
        <v>139</v>
      </c>
      <c r="Y5143">
        <v>11</v>
      </c>
      <c r="Z5143">
        <v>11</v>
      </c>
      <c r="AA5143">
        <v>2021</v>
      </c>
      <c r="AB5143">
        <v>19047.62</v>
      </c>
      <c r="AC5143" t="s">
        <v>20</v>
      </c>
      <c r="AD5143" t="s">
        <v>19</v>
      </c>
      <c r="AE5143">
        <v>2021</v>
      </c>
      <c r="AF5143">
        <v>2021</v>
      </c>
      <c r="AU5143"/>
    </row>
    <row r="5144" spans="1:47" x14ac:dyDescent="0.35">
      <c r="A5144" t="s">
        <v>138</v>
      </c>
      <c r="B5144" t="s">
        <v>46</v>
      </c>
      <c r="C5144" t="s">
        <v>149</v>
      </c>
      <c r="D5144" t="s">
        <v>150</v>
      </c>
      <c r="E5144" t="s">
        <v>121</v>
      </c>
      <c r="G5144" t="s">
        <v>1</v>
      </c>
      <c r="H5144" t="s">
        <v>206</v>
      </c>
      <c r="K5144" t="s">
        <v>185</v>
      </c>
      <c r="L5144" t="s">
        <v>122</v>
      </c>
      <c r="M5144" s="14">
        <v>44510</v>
      </c>
      <c r="N5144" s="14">
        <v>44510</v>
      </c>
      <c r="O5144">
        <v>-1300000</v>
      </c>
      <c r="P5144">
        <v>-30337.81</v>
      </c>
      <c r="R5144">
        <v>2220200000</v>
      </c>
      <c r="S5144">
        <v>161001000</v>
      </c>
      <c r="V5144" t="s">
        <v>138</v>
      </c>
      <c r="W5144" t="s">
        <v>195</v>
      </c>
      <c r="X5144" t="s">
        <v>139</v>
      </c>
      <c r="Y5144">
        <v>11</v>
      </c>
      <c r="Z5144">
        <v>11</v>
      </c>
      <c r="AA5144">
        <v>2021</v>
      </c>
      <c r="AB5144">
        <v>30337.81</v>
      </c>
      <c r="AC5144" t="s">
        <v>20</v>
      </c>
      <c r="AD5144" t="s">
        <v>19</v>
      </c>
      <c r="AE5144">
        <v>2021</v>
      </c>
      <c r="AF5144">
        <v>2021</v>
      </c>
      <c r="AU5144"/>
    </row>
    <row r="5145" spans="1:47" x14ac:dyDescent="0.35">
      <c r="A5145" t="s">
        <v>160</v>
      </c>
      <c r="B5145" t="s">
        <v>25</v>
      </c>
      <c r="C5145" t="s">
        <v>149</v>
      </c>
      <c r="D5145" t="s">
        <v>159</v>
      </c>
      <c r="E5145" t="s">
        <v>162</v>
      </c>
      <c r="G5145" t="s">
        <v>1</v>
      </c>
      <c r="K5145" t="s">
        <v>185</v>
      </c>
      <c r="L5145" t="s">
        <v>122</v>
      </c>
      <c r="M5145" s="14">
        <v>44510</v>
      </c>
      <c r="N5145" s="14">
        <v>44510</v>
      </c>
      <c r="O5145">
        <v>7000</v>
      </c>
      <c r="P5145">
        <v>261.43</v>
      </c>
      <c r="R5145">
        <v>2110672000</v>
      </c>
      <c r="S5145">
        <v>161300000</v>
      </c>
      <c r="V5145" t="s">
        <v>160</v>
      </c>
      <c r="W5145" t="s">
        <v>192</v>
      </c>
      <c r="X5145" t="s">
        <v>161</v>
      </c>
      <c r="Y5145">
        <v>11</v>
      </c>
      <c r="Z5145">
        <v>11</v>
      </c>
      <c r="AA5145">
        <v>2021</v>
      </c>
      <c r="AB5145">
        <v>261.43</v>
      </c>
      <c r="AC5145" t="s">
        <v>20</v>
      </c>
      <c r="AD5145" t="s">
        <v>72</v>
      </c>
      <c r="AE5145">
        <v>2021</v>
      </c>
      <c r="AF5145">
        <v>2021</v>
      </c>
      <c r="AU5145"/>
    </row>
    <row r="5146" spans="1:47" x14ac:dyDescent="0.35">
      <c r="A5146" t="s">
        <v>138</v>
      </c>
      <c r="C5146" t="s">
        <v>149</v>
      </c>
      <c r="D5146" t="s">
        <v>150</v>
      </c>
      <c r="E5146" t="s">
        <v>121</v>
      </c>
      <c r="K5146" t="s">
        <v>185</v>
      </c>
      <c r="L5146" t="s">
        <v>122</v>
      </c>
      <c r="M5146" s="14">
        <v>44510</v>
      </c>
      <c r="N5146" s="14">
        <v>44510</v>
      </c>
      <c r="O5146">
        <v>0</v>
      </c>
      <c r="P5146">
        <v>5833333.3300000001</v>
      </c>
      <c r="R5146">
        <v>2220200000</v>
      </c>
      <c r="S5146">
        <v>161002000</v>
      </c>
      <c r="V5146" t="s">
        <v>138</v>
      </c>
      <c r="W5146" t="s">
        <v>202</v>
      </c>
      <c r="X5146" t="s">
        <v>139</v>
      </c>
      <c r="Y5146">
        <v>11</v>
      </c>
      <c r="Z5146">
        <v>11</v>
      </c>
      <c r="AA5146">
        <v>2021</v>
      </c>
      <c r="AB5146">
        <v>-5833333.3300000001</v>
      </c>
      <c r="AC5146" t="s">
        <v>20</v>
      </c>
      <c r="AD5146" t="s">
        <v>72</v>
      </c>
      <c r="AE5146">
        <v>2021</v>
      </c>
      <c r="AF5146">
        <v>2021</v>
      </c>
      <c r="AU5146"/>
    </row>
    <row r="5147" spans="1:47" x14ac:dyDescent="0.35">
      <c r="A5147" t="s">
        <v>138</v>
      </c>
      <c r="B5147" t="s">
        <v>34</v>
      </c>
      <c r="C5147" t="s">
        <v>149</v>
      </c>
      <c r="D5147" t="s">
        <v>150</v>
      </c>
      <c r="E5147" t="s">
        <v>121</v>
      </c>
      <c r="G5147" t="s">
        <v>1</v>
      </c>
      <c r="H5147" t="s">
        <v>206</v>
      </c>
      <c r="K5147" t="s">
        <v>185</v>
      </c>
      <c r="L5147" t="s">
        <v>122</v>
      </c>
      <c r="M5147" s="14">
        <v>44510</v>
      </c>
      <c r="N5147" s="14">
        <v>44510</v>
      </c>
      <c r="O5147">
        <v>-231808.88</v>
      </c>
      <c r="P5147">
        <v>-5519.26</v>
      </c>
      <c r="R5147">
        <v>2220200000</v>
      </c>
      <c r="S5147">
        <v>161014000</v>
      </c>
      <c r="V5147" t="s">
        <v>138</v>
      </c>
      <c r="W5147" t="s">
        <v>218</v>
      </c>
      <c r="X5147" t="s">
        <v>139</v>
      </c>
      <c r="Y5147">
        <v>11</v>
      </c>
      <c r="Z5147">
        <v>11</v>
      </c>
      <c r="AA5147">
        <v>2021</v>
      </c>
      <c r="AB5147">
        <v>5519.26</v>
      </c>
      <c r="AC5147" t="s">
        <v>20</v>
      </c>
      <c r="AD5147" t="s">
        <v>19</v>
      </c>
      <c r="AE5147">
        <v>2021</v>
      </c>
      <c r="AF5147">
        <v>2021</v>
      </c>
      <c r="AU5147"/>
    </row>
    <row r="5148" spans="1:47" x14ac:dyDescent="0.35">
      <c r="A5148" t="s">
        <v>160</v>
      </c>
      <c r="B5148" t="s">
        <v>26</v>
      </c>
      <c r="C5148" t="s">
        <v>149</v>
      </c>
      <c r="D5148" t="s">
        <v>159</v>
      </c>
      <c r="E5148" t="s">
        <v>162</v>
      </c>
      <c r="G5148" t="s">
        <v>1</v>
      </c>
      <c r="K5148" t="s">
        <v>185</v>
      </c>
      <c r="L5148" t="s">
        <v>122</v>
      </c>
      <c r="M5148" s="14">
        <v>44510</v>
      </c>
      <c r="N5148" s="14">
        <v>44510</v>
      </c>
      <c r="O5148">
        <v>0</v>
      </c>
      <c r="P5148">
        <v>5.9</v>
      </c>
      <c r="R5148">
        <v>2110672000</v>
      </c>
      <c r="S5148">
        <v>161021000</v>
      </c>
      <c r="V5148" t="s">
        <v>160</v>
      </c>
      <c r="W5148" t="s">
        <v>215</v>
      </c>
      <c r="X5148" t="s">
        <v>161</v>
      </c>
      <c r="Y5148">
        <v>11</v>
      </c>
      <c r="Z5148">
        <v>11</v>
      </c>
      <c r="AA5148">
        <v>2021</v>
      </c>
      <c r="AB5148">
        <v>5.9</v>
      </c>
      <c r="AC5148" t="s">
        <v>20</v>
      </c>
      <c r="AD5148" t="s">
        <v>72</v>
      </c>
      <c r="AE5148">
        <v>2021</v>
      </c>
      <c r="AF5148">
        <v>2021</v>
      </c>
      <c r="AU5148"/>
    </row>
    <row r="5149" spans="1:47" x14ac:dyDescent="0.35">
      <c r="A5149" t="s">
        <v>160</v>
      </c>
      <c r="B5149" t="s">
        <v>35</v>
      </c>
      <c r="C5149" t="s">
        <v>149</v>
      </c>
      <c r="D5149" t="s">
        <v>159</v>
      </c>
      <c r="E5149" t="s">
        <v>162</v>
      </c>
      <c r="G5149" t="s">
        <v>1</v>
      </c>
      <c r="K5149" t="s">
        <v>185</v>
      </c>
      <c r="L5149" t="s">
        <v>122</v>
      </c>
      <c r="M5149" s="14">
        <v>44510</v>
      </c>
      <c r="N5149" s="14">
        <v>44510</v>
      </c>
      <c r="O5149">
        <v>0</v>
      </c>
      <c r="P5149">
        <v>20.2</v>
      </c>
      <c r="R5149">
        <v>2110672000</v>
      </c>
      <c r="S5149">
        <v>161021000</v>
      </c>
      <c r="V5149" t="s">
        <v>160</v>
      </c>
      <c r="W5149" t="s">
        <v>215</v>
      </c>
      <c r="X5149" t="s">
        <v>161</v>
      </c>
      <c r="Y5149">
        <v>11</v>
      </c>
      <c r="Z5149">
        <v>11</v>
      </c>
      <c r="AA5149">
        <v>2021</v>
      </c>
      <c r="AB5149">
        <v>20.2</v>
      </c>
      <c r="AC5149" t="s">
        <v>20</v>
      </c>
      <c r="AD5149" t="s">
        <v>72</v>
      </c>
      <c r="AE5149">
        <v>2021</v>
      </c>
      <c r="AF5149">
        <v>2021</v>
      </c>
      <c r="AU5149"/>
    </row>
    <row r="5150" spans="1:47" x14ac:dyDescent="0.35">
      <c r="A5150" t="s">
        <v>138</v>
      </c>
      <c r="B5150" t="s">
        <v>65</v>
      </c>
      <c r="C5150" t="s">
        <v>149</v>
      </c>
      <c r="D5150" t="s">
        <v>150</v>
      </c>
      <c r="E5150" t="s">
        <v>121</v>
      </c>
      <c r="G5150" t="s">
        <v>1</v>
      </c>
      <c r="H5150" t="s">
        <v>206</v>
      </c>
      <c r="K5150" t="s">
        <v>185</v>
      </c>
      <c r="L5150" t="s">
        <v>122</v>
      </c>
      <c r="M5150" s="14">
        <v>44510</v>
      </c>
      <c r="N5150" s="14">
        <v>44510</v>
      </c>
      <c r="O5150">
        <v>-750</v>
      </c>
      <c r="P5150">
        <v>-17.86</v>
      </c>
      <c r="R5150">
        <v>2220200000</v>
      </c>
      <c r="S5150">
        <v>161013000</v>
      </c>
      <c r="V5150" t="s">
        <v>138</v>
      </c>
      <c r="W5150" t="s">
        <v>223</v>
      </c>
      <c r="X5150" t="s">
        <v>139</v>
      </c>
      <c r="Y5150">
        <v>11</v>
      </c>
      <c r="Z5150">
        <v>11</v>
      </c>
      <c r="AA5150">
        <v>2021</v>
      </c>
      <c r="AB5150">
        <v>17.86</v>
      </c>
      <c r="AC5150" t="s">
        <v>20</v>
      </c>
      <c r="AD5150" t="s">
        <v>19</v>
      </c>
      <c r="AE5150">
        <v>2021</v>
      </c>
      <c r="AF5150">
        <v>2021</v>
      </c>
      <c r="AU5150"/>
    </row>
    <row r="5151" spans="1:47" x14ac:dyDescent="0.35">
      <c r="A5151" t="s">
        <v>193</v>
      </c>
      <c r="B5151" t="s">
        <v>29</v>
      </c>
      <c r="C5151" t="s">
        <v>149</v>
      </c>
      <c r="D5151" t="s">
        <v>159</v>
      </c>
      <c r="E5151" t="s">
        <v>162</v>
      </c>
      <c r="G5151" t="s">
        <v>1</v>
      </c>
      <c r="K5151" t="s">
        <v>185</v>
      </c>
      <c r="L5151" t="s">
        <v>122</v>
      </c>
      <c r="M5151" s="14">
        <v>44510</v>
      </c>
      <c r="N5151" s="14">
        <v>44510</v>
      </c>
      <c r="O5151">
        <v>0</v>
      </c>
      <c r="P5151">
        <v>45.24</v>
      </c>
      <c r="R5151">
        <v>2110700000</v>
      </c>
      <c r="S5151">
        <v>161900000</v>
      </c>
      <c r="V5151" t="s">
        <v>193</v>
      </c>
      <c r="W5151" t="s">
        <v>199</v>
      </c>
      <c r="X5151" t="s">
        <v>161</v>
      </c>
      <c r="Y5151">
        <v>11</v>
      </c>
      <c r="Z5151">
        <v>11</v>
      </c>
      <c r="AA5151">
        <v>2021</v>
      </c>
      <c r="AB5151">
        <v>45.24</v>
      </c>
      <c r="AC5151" t="s">
        <v>20</v>
      </c>
      <c r="AD5151" t="s">
        <v>72</v>
      </c>
      <c r="AE5151">
        <v>2021</v>
      </c>
      <c r="AF5151">
        <v>2021</v>
      </c>
      <c r="AU5151"/>
    </row>
    <row r="5152" spans="1:47" x14ac:dyDescent="0.35">
      <c r="A5152" t="s">
        <v>160</v>
      </c>
      <c r="B5152" t="s">
        <v>28</v>
      </c>
      <c r="C5152" t="s">
        <v>149</v>
      </c>
      <c r="D5152" t="s">
        <v>159</v>
      </c>
      <c r="E5152" t="s">
        <v>162</v>
      </c>
      <c r="G5152" t="s">
        <v>1</v>
      </c>
      <c r="K5152" t="s">
        <v>185</v>
      </c>
      <c r="L5152" t="s">
        <v>122</v>
      </c>
      <c r="M5152" s="14">
        <v>44510</v>
      </c>
      <c r="N5152" s="14">
        <v>44510</v>
      </c>
      <c r="O5152">
        <v>2130.4</v>
      </c>
      <c r="P5152">
        <v>50.72</v>
      </c>
      <c r="R5152">
        <v>2110672000</v>
      </c>
      <c r="S5152">
        <v>161800000</v>
      </c>
      <c r="V5152" t="s">
        <v>160</v>
      </c>
      <c r="W5152" t="s">
        <v>197</v>
      </c>
      <c r="X5152" t="s">
        <v>161</v>
      </c>
      <c r="Y5152">
        <v>11</v>
      </c>
      <c r="Z5152">
        <v>11</v>
      </c>
      <c r="AA5152">
        <v>2021</v>
      </c>
      <c r="AB5152">
        <v>50.72</v>
      </c>
      <c r="AC5152" t="s">
        <v>20</v>
      </c>
      <c r="AD5152" t="s">
        <v>72</v>
      </c>
      <c r="AE5152">
        <v>2021</v>
      </c>
      <c r="AF5152">
        <v>2021</v>
      </c>
      <c r="AU5152"/>
    </row>
    <row r="5153" spans="1:47" x14ac:dyDescent="0.35">
      <c r="A5153" t="s">
        <v>160</v>
      </c>
      <c r="B5153" t="s">
        <v>26</v>
      </c>
      <c r="C5153" t="s">
        <v>149</v>
      </c>
      <c r="D5153" t="s">
        <v>159</v>
      </c>
      <c r="E5153" t="s">
        <v>162</v>
      </c>
      <c r="G5153" t="s">
        <v>1</v>
      </c>
      <c r="K5153" t="s">
        <v>185</v>
      </c>
      <c r="L5153" t="s">
        <v>122</v>
      </c>
      <c r="M5153" s="14">
        <v>44510</v>
      </c>
      <c r="N5153" s="14">
        <v>44510</v>
      </c>
      <c r="O5153">
        <v>8135.59</v>
      </c>
      <c r="P5153">
        <v>193.7</v>
      </c>
      <c r="R5153">
        <v>2110672000</v>
      </c>
      <c r="S5153">
        <v>162600000</v>
      </c>
      <c r="V5153" t="s">
        <v>160</v>
      </c>
      <c r="W5153" t="s">
        <v>196</v>
      </c>
      <c r="X5153" t="s">
        <v>161</v>
      </c>
      <c r="Y5153">
        <v>11</v>
      </c>
      <c r="Z5153">
        <v>11</v>
      </c>
      <c r="AA5153">
        <v>2021</v>
      </c>
      <c r="AB5153">
        <v>193.7</v>
      </c>
      <c r="AC5153" t="s">
        <v>20</v>
      </c>
      <c r="AD5153" t="s">
        <v>72</v>
      </c>
      <c r="AE5153">
        <v>2021</v>
      </c>
      <c r="AF5153">
        <v>2021</v>
      </c>
      <c r="AU5153"/>
    </row>
    <row r="5154" spans="1:47" x14ac:dyDescent="0.35">
      <c r="A5154" t="s">
        <v>160</v>
      </c>
      <c r="B5154" t="s">
        <v>26</v>
      </c>
      <c r="C5154" t="s">
        <v>149</v>
      </c>
      <c r="D5154" t="s">
        <v>159</v>
      </c>
      <c r="E5154" t="s">
        <v>162</v>
      </c>
      <c r="G5154" t="s">
        <v>1</v>
      </c>
      <c r="K5154" t="s">
        <v>185</v>
      </c>
      <c r="L5154" t="s">
        <v>122</v>
      </c>
      <c r="M5154" s="14">
        <v>44510</v>
      </c>
      <c r="N5154" s="14">
        <v>44510</v>
      </c>
      <c r="O5154">
        <v>10169.5</v>
      </c>
      <c r="P5154">
        <v>242.13</v>
      </c>
      <c r="R5154">
        <v>2110672000</v>
      </c>
      <c r="S5154">
        <v>162600000</v>
      </c>
      <c r="V5154" t="s">
        <v>160</v>
      </c>
      <c r="W5154" t="s">
        <v>196</v>
      </c>
      <c r="X5154" t="s">
        <v>161</v>
      </c>
      <c r="Y5154">
        <v>11</v>
      </c>
      <c r="Z5154">
        <v>11</v>
      </c>
      <c r="AA5154">
        <v>2021</v>
      </c>
      <c r="AB5154">
        <v>242.13</v>
      </c>
      <c r="AC5154" t="s">
        <v>20</v>
      </c>
      <c r="AD5154" t="s">
        <v>72</v>
      </c>
      <c r="AE5154">
        <v>2021</v>
      </c>
      <c r="AF5154">
        <v>2021</v>
      </c>
      <c r="AU5154"/>
    </row>
    <row r="5155" spans="1:47" x14ac:dyDescent="0.35">
      <c r="A5155" t="s">
        <v>160</v>
      </c>
      <c r="B5155" t="s">
        <v>25</v>
      </c>
      <c r="C5155" t="s">
        <v>149</v>
      </c>
      <c r="D5155" t="s">
        <v>159</v>
      </c>
      <c r="E5155" t="s">
        <v>162</v>
      </c>
      <c r="G5155" t="s">
        <v>1</v>
      </c>
      <c r="K5155" t="s">
        <v>185</v>
      </c>
      <c r="L5155" t="s">
        <v>122</v>
      </c>
      <c r="M5155" s="14">
        <v>44511</v>
      </c>
      <c r="N5155" s="14">
        <v>44511</v>
      </c>
      <c r="O5155">
        <v>5000</v>
      </c>
      <c r="P5155">
        <v>160.5</v>
      </c>
      <c r="R5155">
        <v>2110672000</v>
      </c>
      <c r="S5155">
        <v>161600000</v>
      </c>
      <c r="V5155" t="s">
        <v>160</v>
      </c>
      <c r="W5155" t="s">
        <v>198</v>
      </c>
      <c r="X5155" t="s">
        <v>161</v>
      </c>
      <c r="Y5155">
        <v>11</v>
      </c>
      <c r="Z5155">
        <v>11</v>
      </c>
      <c r="AA5155">
        <v>2021</v>
      </c>
      <c r="AB5155">
        <v>160.5</v>
      </c>
      <c r="AC5155" t="s">
        <v>20</v>
      </c>
      <c r="AD5155" t="s">
        <v>72</v>
      </c>
      <c r="AE5155">
        <v>2021</v>
      </c>
      <c r="AF5155">
        <v>2021</v>
      </c>
      <c r="AU5155"/>
    </row>
    <row r="5156" spans="1:47" x14ac:dyDescent="0.35">
      <c r="A5156" t="s">
        <v>138</v>
      </c>
      <c r="B5156" t="s">
        <v>44</v>
      </c>
      <c r="C5156" t="s">
        <v>149</v>
      </c>
      <c r="D5156" t="s">
        <v>150</v>
      </c>
      <c r="E5156" t="s">
        <v>121</v>
      </c>
      <c r="G5156" t="s">
        <v>1</v>
      </c>
      <c r="H5156" t="s">
        <v>206</v>
      </c>
      <c r="K5156" t="s">
        <v>185</v>
      </c>
      <c r="L5156" t="s">
        <v>122</v>
      </c>
      <c r="M5156" s="14">
        <v>44511</v>
      </c>
      <c r="N5156" s="14">
        <v>44511</v>
      </c>
      <c r="O5156">
        <v>-65000000</v>
      </c>
      <c r="P5156">
        <v>-1547619.05</v>
      </c>
      <c r="R5156">
        <v>2220200000</v>
      </c>
      <c r="S5156">
        <v>161001000</v>
      </c>
      <c r="V5156" t="s">
        <v>138</v>
      </c>
      <c r="W5156" t="s">
        <v>195</v>
      </c>
      <c r="X5156" t="s">
        <v>139</v>
      </c>
      <c r="Y5156">
        <v>11</v>
      </c>
      <c r="Z5156">
        <v>11</v>
      </c>
      <c r="AA5156">
        <v>2021</v>
      </c>
      <c r="AB5156">
        <v>1547619.05</v>
      </c>
      <c r="AC5156" t="s">
        <v>20</v>
      </c>
      <c r="AD5156" t="s">
        <v>19</v>
      </c>
      <c r="AE5156">
        <v>2021</v>
      </c>
      <c r="AF5156">
        <v>2021</v>
      </c>
      <c r="AU5156"/>
    </row>
    <row r="5157" spans="1:47" x14ac:dyDescent="0.35">
      <c r="A5157" t="s">
        <v>160</v>
      </c>
      <c r="B5157" t="s">
        <v>25</v>
      </c>
      <c r="C5157" t="s">
        <v>149</v>
      </c>
      <c r="D5157" t="s">
        <v>159</v>
      </c>
      <c r="E5157" t="s">
        <v>162</v>
      </c>
      <c r="G5157" t="s">
        <v>1</v>
      </c>
      <c r="K5157" t="s">
        <v>185</v>
      </c>
      <c r="L5157" t="s">
        <v>122</v>
      </c>
      <c r="M5157" s="14">
        <v>44511</v>
      </c>
      <c r="N5157" s="14">
        <v>44511</v>
      </c>
      <c r="O5157">
        <v>7000</v>
      </c>
      <c r="P5157">
        <v>336.31</v>
      </c>
      <c r="R5157">
        <v>2110672000</v>
      </c>
      <c r="S5157">
        <v>161300000</v>
      </c>
      <c r="V5157" t="s">
        <v>160</v>
      </c>
      <c r="W5157" t="s">
        <v>192</v>
      </c>
      <c r="X5157" t="s">
        <v>161</v>
      </c>
      <c r="Y5157">
        <v>11</v>
      </c>
      <c r="Z5157">
        <v>11</v>
      </c>
      <c r="AA5157">
        <v>2021</v>
      </c>
      <c r="AB5157">
        <v>336.31</v>
      </c>
      <c r="AC5157" t="s">
        <v>20</v>
      </c>
      <c r="AD5157" t="s">
        <v>72</v>
      </c>
      <c r="AE5157">
        <v>2021</v>
      </c>
      <c r="AF5157">
        <v>2021</v>
      </c>
      <c r="AU5157"/>
    </row>
    <row r="5158" spans="1:47" x14ac:dyDescent="0.35">
      <c r="A5158" t="s">
        <v>193</v>
      </c>
      <c r="B5158" t="s">
        <v>29</v>
      </c>
      <c r="C5158" t="s">
        <v>149</v>
      </c>
      <c r="D5158" t="s">
        <v>159</v>
      </c>
      <c r="E5158" t="s">
        <v>162</v>
      </c>
      <c r="G5158" t="s">
        <v>1</v>
      </c>
      <c r="K5158" t="s">
        <v>185</v>
      </c>
      <c r="L5158" t="s">
        <v>122</v>
      </c>
      <c r="M5158" s="14">
        <v>44511</v>
      </c>
      <c r="N5158" s="14">
        <v>44511</v>
      </c>
      <c r="O5158">
        <v>0</v>
      </c>
      <c r="P5158">
        <v>71.430000000000007</v>
      </c>
      <c r="R5158">
        <v>2110700000</v>
      </c>
      <c r="S5158">
        <v>161900000</v>
      </c>
      <c r="V5158" t="s">
        <v>193</v>
      </c>
      <c r="W5158" t="s">
        <v>199</v>
      </c>
      <c r="X5158" t="s">
        <v>161</v>
      </c>
      <c r="Y5158">
        <v>11</v>
      </c>
      <c r="Z5158">
        <v>11</v>
      </c>
      <c r="AA5158">
        <v>2021</v>
      </c>
      <c r="AB5158">
        <v>71.430000000000007</v>
      </c>
      <c r="AC5158" t="s">
        <v>20</v>
      </c>
      <c r="AD5158" t="s">
        <v>72</v>
      </c>
      <c r="AE5158">
        <v>2021</v>
      </c>
      <c r="AF5158">
        <v>2021</v>
      </c>
      <c r="AU5158"/>
    </row>
    <row r="5159" spans="1:47" x14ac:dyDescent="0.35">
      <c r="A5159" t="s">
        <v>160</v>
      </c>
      <c r="B5159" t="s">
        <v>26</v>
      </c>
      <c r="C5159" t="s">
        <v>149</v>
      </c>
      <c r="D5159" t="s">
        <v>159</v>
      </c>
      <c r="E5159" t="s">
        <v>162</v>
      </c>
      <c r="G5159" t="s">
        <v>1</v>
      </c>
      <c r="K5159" t="s">
        <v>185</v>
      </c>
      <c r="L5159" t="s">
        <v>122</v>
      </c>
      <c r="M5159" s="14">
        <v>44511</v>
      </c>
      <c r="N5159" s="14">
        <v>44511</v>
      </c>
      <c r="O5159">
        <v>0</v>
      </c>
      <c r="P5159">
        <v>3926.6</v>
      </c>
      <c r="R5159">
        <v>2110672000</v>
      </c>
      <c r="S5159">
        <v>162000000</v>
      </c>
      <c r="V5159" t="s">
        <v>160</v>
      </c>
      <c r="W5159" t="s">
        <v>205</v>
      </c>
      <c r="X5159" t="s">
        <v>161</v>
      </c>
      <c r="Y5159">
        <v>11</v>
      </c>
      <c r="Z5159">
        <v>11</v>
      </c>
      <c r="AA5159">
        <v>2021</v>
      </c>
      <c r="AB5159">
        <v>3926.6</v>
      </c>
      <c r="AC5159" t="s">
        <v>20</v>
      </c>
      <c r="AD5159" t="s">
        <v>72</v>
      </c>
      <c r="AE5159">
        <v>2021</v>
      </c>
      <c r="AF5159">
        <v>2021</v>
      </c>
      <c r="AU5159"/>
    </row>
    <row r="5160" spans="1:47" x14ac:dyDescent="0.35">
      <c r="A5160" t="s">
        <v>138</v>
      </c>
      <c r="B5160" t="s">
        <v>27</v>
      </c>
      <c r="C5160" t="s">
        <v>149</v>
      </c>
      <c r="D5160" t="s">
        <v>150</v>
      </c>
      <c r="E5160" t="s">
        <v>121</v>
      </c>
      <c r="G5160" t="s">
        <v>1</v>
      </c>
      <c r="H5160" t="s">
        <v>206</v>
      </c>
      <c r="K5160" t="s">
        <v>185</v>
      </c>
      <c r="L5160" t="s">
        <v>122</v>
      </c>
      <c r="M5160" s="14">
        <v>44511</v>
      </c>
      <c r="N5160" s="14">
        <v>44511</v>
      </c>
      <c r="O5160">
        <v>0</v>
      </c>
      <c r="P5160">
        <v>-5.95</v>
      </c>
      <c r="R5160">
        <v>2220200000</v>
      </c>
      <c r="S5160">
        <v>161002000</v>
      </c>
      <c r="V5160" t="s">
        <v>138</v>
      </c>
      <c r="W5160" t="s">
        <v>202</v>
      </c>
      <c r="X5160" t="s">
        <v>139</v>
      </c>
      <c r="Y5160">
        <v>11</v>
      </c>
      <c r="Z5160">
        <v>11</v>
      </c>
      <c r="AA5160">
        <v>2021</v>
      </c>
      <c r="AB5160">
        <v>5.95</v>
      </c>
      <c r="AC5160" t="s">
        <v>20</v>
      </c>
      <c r="AD5160" t="s">
        <v>19</v>
      </c>
      <c r="AE5160">
        <v>2021</v>
      </c>
      <c r="AF5160">
        <v>2021</v>
      </c>
      <c r="AU5160"/>
    </row>
    <row r="5161" spans="1:47" x14ac:dyDescent="0.35">
      <c r="A5161" t="s">
        <v>193</v>
      </c>
      <c r="B5161" t="s">
        <v>29</v>
      </c>
      <c r="C5161" t="s">
        <v>149</v>
      </c>
      <c r="D5161" t="s">
        <v>159</v>
      </c>
      <c r="E5161" t="s">
        <v>162</v>
      </c>
      <c r="G5161" t="s">
        <v>1</v>
      </c>
      <c r="K5161" t="s">
        <v>185</v>
      </c>
      <c r="L5161" t="s">
        <v>122</v>
      </c>
      <c r="M5161" s="14">
        <v>44511</v>
      </c>
      <c r="N5161" s="14">
        <v>44511</v>
      </c>
      <c r="O5161">
        <v>0</v>
      </c>
      <c r="P5161">
        <v>119.05</v>
      </c>
      <c r="R5161">
        <v>2110700000</v>
      </c>
      <c r="S5161">
        <v>162300000</v>
      </c>
      <c r="V5161" t="s">
        <v>193</v>
      </c>
      <c r="W5161" t="s">
        <v>209</v>
      </c>
      <c r="X5161" t="s">
        <v>161</v>
      </c>
      <c r="Y5161">
        <v>11</v>
      </c>
      <c r="Z5161">
        <v>11</v>
      </c>
      <c r="AA5161">
        <v>2021</v>
      </c>
      <c r="AB5161">
        <v>119.05</v>
      </c>
      <c r="AC5161" t="s">
        <v>20</v>
      </c>
      <c r="AD5161" t="s">
        <v>72</v>
      </c>
      <c r="AE5161">
        <v>2021</v>
      </c>
      <c r="AF5161">
        <v>2021</v>
      </c>
      <c r="AU5161"/>
    </row>
    <row r="5162" spans="1:47" x14ac:dyDescent="0.35">
      <c r="A5162" t="s">
        <v>138</v>
      </c>
      <c r="C5162" t="s">
        <v>149</v>
      </c>
      <c r="D5162" t="s">
        <v>159</v>
      </c>
      <c r="E5162" t="s">
        <v>121</v>
      </c>
      <c r="G5162" t="s">
        <v>1</v>
      </c>
      <c r="H5162" t="s">
        <v>220</v>
      </c>
      <c r="K5162" t="s">
        <v>185</v>
      </c>
      <c r="L5162" t="s">
        <v>122</v>
      </c>
      <c r="M5162" s="14">
        <v>44511</v>
      </c>
      <c r="N5162" s="14">
        <v>44511</v>
      </c>
      <c r="O5162">
        <v>0</v>
      </c>
      <c r="P5162">
        <v>5952.38</v>
      </c>
      <c r="R5162">
        <v>2220200000</v>
      </c>
      <c r="S5162">
        <v>161001000</v>
      </c>
      <c r="V5162" t="s">
        <v>138</v>
      </c>
      <c r="W5162" t="s">
        <v>195</v>
      </c>
      <c r="X5162" t="s">
        <v>139</v>
      </c>
      <c r="Y5162">
        <v>11</v>
      </c>
      <c r="Z5162">
        <v>11</v>
      </c>
      <c r="AA5162">
        <v>2021</v>
      </c>
      <c r="AB5162">
        <v>5952.38</v>
      </c>
      <c r="AC5162" t="s">
        <v>20</v>
      </c>
      <c r="AD5162" t="s">
        <v>72</v>
      </c>
      <c r="AE5162">
        <v>2021</v>
      </c>
      <c r="AF5162">
        <v>2021</v>
      </c>
      <c r="AU5162"/>
    </row>
    <row r="5163" spans="1:47" x14ac:dyDescent="0.35">
      <c r="A5163" t="s">
        <v>188</v>
      </c>
      <c r="B5163" t="s">
        <v>31</v>
      </c>
      <c r="C5163" t="s">
        <v>149</v>
      </c>
      <c r="D5163" t="s">
        <v>159</v>
      </c>
      <c r="E5163" t="s">
        <v>162</v>
      </c>
      <c r="G5163" t="s">
        <v>1</v>
      </c>
      <c r="K5163" t="s">
        <v>185</v>
      </c>
      <c r="L5163" t="s">
        <v>122</v>
      </c>
      <c r="M5163" s="14">
        <v>44511</v>
      </c>
      <c r="N5163" s="14">
        <v>44511</v>
      </c>
      <c r="O5163">
        <v>0</v>
      </c>
      <c r="P5163">
        <v>7.42</v>
      </c>
      <c r="R5163">
        <v>2111070000</v>
      </c>
      <c r="S5163">
        <v>161001000</v>
      </c>
      <c r="V5163" t="s">
        <v>188</v>
      </c>
      <c r="W5163" t="s">
        <v>195</v>
      </c>
      <c r="X5163" t="s">
        <v>190</v>
      </c>
      <c r="Y5163">
        <v>11</v>
      </c>
      <c r="Z5163">
        <v>11</v>
      </c>
      <c r="AA5163">
        <v>2021</v>
      </c>
      <c r="AB5163">
        <v>7.42</v>
      </c>
      <c r="AC5163" t="s">
        <v>20</v>
      </c>
      <c r="AD5163" t="s">
        <v>72</v>
      </c>
      <c r="AE5163">
        <v>2021</v>
      </c>
      <c r="AF5163">
        <v>2021</v>
      </c>
      <c r="AU5163"/>
    </row>
    <row r="5164" spans="1:47" x14ac:dyDescent="0.35">
      <c r="A5164" t="s">
        <v>160</v>
      </c>
      <c r="B5164" t="s">
        <v>35</v>
      </c>
      <c r="C5164" t="s">
        <v>149</v>
      </c>
      <c r="D5164" t="s">
        <v>159</v>
      </c>
      <c r="E5164" t="s">
        <v>162</v>
      </c>
      <c r="G5164" t="s">
        <v>1</v>
      </c>
      <c r="K5164" t="s">
        <v>185</v>
      </c>
      <c r="L5164" t="s">
        <v>122</v>
      </c>
      <c r="M5164" s="14">
        <v>44511</v>
      </c>
      <c r="N5164" s="14">
        <v>44511</v>
      </c>
      <c r="O5164">
        <v>21661.200000000001</v>
      </c>
      <c r="P5164">
        <v>515.74</v>
      </c>
      <c r="R5164">
        <v>2110672000</v>
      </c>
      <c r="S5164">
        <v>162700000</v>
      </c>
      <c r="V5164" t="s">
        <v>160</v>
      </c>
      <c r="W5164" t="s">
        <v>200</v>
      </c>
      <c r="X5164" t="s">
        <v>161</v>
      </c>
      <c r="Y5164">
        <v>11</v>
      </c>
      <c r="Z5164">
        <v>11</v>
      </c>
      <c r="AA5164">
        <v>2021</v>
      </c>
      <c r="AB5164">
        <v>515.74</v>
      </c>
      <c r="AC5164" t="s">
        <v>20</v>
      </c>
      <c r="AD5164" t="s">
        <v>72</v>
      </c>
      <c r="AE5164">
        <v>2021</v>
      </c>
      <c r="AF5164">
        <v>2021</v>
      </c>
      <c r="AU5164"/>
    </row>
    <row r="5165" spans="1:47" x14ac:dyDescent="0.35">
      <c r="A5165" t="s">
        <v>160</v>
      </c>
      <c r="B5165" t="s">
        <v>28</v>
      </c>
      <c r="C5165" t="s">
        <v>149</v>
      </c>
      <c r="D5165" t="s">
        <v>159</v>
      </c>
      <c r="E5165" t="s">
        <v>162</v>
      </c>
      <c r="G5165" t="s">
        <v>1</v>
      </c>
      <c r="K5165" t="s">
        <v>185</v>
      </c>
      <c r="L5165" t="s">
        <v>122</v>
      </c>
      <c r="M5165" s="14">
        <v>44511</v>
      </c>
      <c r="N5165" s="14">
        <v>44511</v>
      </c>
      <c r="O5165">
        <v>3462.3</v>
      </c>
      <c r="P5165">
        <v>82.44</v>
      </c>
      <c r="R5165">
        <v>2110672000</v>
      </c>
      <c r="S5165">
        <v>161800000</v>
      </c>
      <c r="V5165" t="s">
        <v>160</v>
      </c>
      <c r="W5165" t="s">
        <v>197</v>
      </c>
      <c r="X5165" t="s">
        <v>161</v>
      </c>
      <c r="Y5165">
        <v>11</v>
      </c>
      <c r="Z5165">
        <v>11</v>
      </c>
      <c r="AA5165">
        <v>2021</v>
      </c>
      <c r="AB5165">
        <v>82.44</v>
      </c>
      <c r="AC5165" t="s">
        <v>20</v>
      </c>
      <c r="AD5165" t="s">
        <v>72</v>
      </c>
      <c r="AE5165">
        <v>2021</v>
      </c>
      <c r="AF5165">
        <v>2021</v>
      </c>
      <c r="AU5165"/>
    </row>
    <row r="5166" spans="1:47" x14ac:dyDescent="0.35">
      <c r="A5166" t="s">
        <v>160</v>
      </c>
      <c r="B5166" t="s">
        <v>35</v>
      </c>
      <c r="C5166" t="s">
        <v>149</v>
      </c>
      <c r="D5166" t="s">
        <v>159</v>
      </c>
      <c r="E5166" t="s">
        <v>162</v>
      </c>
      <c r="G5166" t="s">
        <v>1</v>
      </c>
      <c r="K5166" t="s">
        <v>185</v>
      </c>
      <c r="L5166" t="s">
        <v>122</v>
      </c>
      <c r="M5166" s="14">
        <v>44511</v>
      </c>
      <c r="N5166" s="14">
        <v>44511</v>
      </c>
      <c r="O5166">
        <v>39274.480000000003</v>
      </c>
      <c r="P5166">
        <v>935.11</v>
      </c>
      <c r="R5166">
        <v>2110672000</v>
      </c>
      <c r="S5166">
        <v>161020000</v>
      </c>
      <c r="V5166" t="s">
        <v>160</v>
      </c>
      <c r="W5166" t="s">
        <v>194</v>
      </c>
      <c r="X5166" t="s">
        <v>161</v>
      </c>
      <c r="Y5166">
        <v>11</v>
      </c>
      <c r="Z5166">
        <v>11</v>
      </c>
      <c r="AA5166">
        <v>2021</v>
      </c>
      <c r="AB5166">
        <v>935.11</v>
      </c>
      <c r="AC5166" t="s">
        <v>20</v>
      </c>
      <c r="AD5166" t="s">
        <v>72</v>
      </c>
      <c r="AE5166">
        <v>2021</v>
      </c>
      <c r="AF5166">
        <v>2021</v>
      </c>
      <c r="AU5166"/>
    </row>
    <row r="5167" spans="1:47" x14ac:dyDescent="0.35">
      <c r="A5167" t="s">
        <v>160</v>
      </c>
      <c r="B5167" t="s">
        <v>26</v>
      </c>
      <c r="C5167" t="s">
        <v>149</v>
      </c>
      <c r="D5167" t="s">
        <v>159</v>
      </c>
      <c r="E5167" t="s">
        <v>162</v>
      </c>
      <c r="G5167" t="s">
        <v>1</v>
      </c>
      <c r="K5167" t="s">
        <v>185</v>
      </c>
      <c r="L5167" t="s">
        <v>122</v>
      </c>
      <c r="M5167" s="14">
        <v>44511</v>
      </c>
      <c r="N5167" s="14">
        <v>44511</v>
      </c>
      <c r="O5167">
        <v>19588.8</v>
      </c>
      <c r="P5167">
        <v>466.4</v>
      </c>
      <c r="R5167">
        <v>2110672000</v>
      </c>
      <c r="S5167">
        <v>162700000</v>
      </c>
      <c r="V5167" t="s">
        <v>160</v>
      </c>
      <c r="W5167" t="s">
        <v>200</v>
      </c>
      <c r="X5167" t="s">
        <v>161</v>
      </c>
      <c r="Y5167">
        <v>11</v>
      </c>
      <c r="Z5167">
        <v>11</v>
      </c>
      <c r="AA5167">
        <v>2021</v>
      </c>
      <c r="AB5167">
        <v>466.4</v>
      </c>
      <c r="AC5167" t="s">
        <v>20</v>
      </c>
      <c r="AD5167" t="s">
        <v>72</v>
      </c>
      <c r="AE5167">
        <v>2021</v>
      </c>
      <c r="AF5167">
        <v>2021</v>
      </c>
      <c r="AU5167"/>
    </row>
    <row r="5168" spans="1:47" x14ac:dyDescent="0.35">
      <c r="A5168" t="s">
        <v>160</v>
      </c>
      <c r="B5168" t="s">
        <v>28</v>
      </c>
      <c r="C5168" t="s">
        <v>149</v>
      </c>
      <c r="D5168" t="s">
        <v>159</v>
      </c>
      <c r="E5168" t="s">
        <v>162</v>
      </c>
      <c r="G5168" t="s">
        <v>1</v>
      </c>
      <c r="K5168" t="s">
        <v>185</v>
      </c>
      <c r="L5168" t="s">
        <v>122</v>
      </c>
      <c r="M5168" s="14">
        <v>44512</v>
      </c>
      <c r="N5168" s="14">
        <v>44512</v>
      </c>
      <c r="O5168">
        <v>2332.64</v>
      </c>
      <c r="P5168">
        <v>56.4</v>
      </c>
      <c r="R5168">
        <v>2110672000</v>
      </c>
      <c r="S5168">
        <v>161900000</v>
      </c>
      <c r="V5168" t="s">
        <v>160</v>
      </c>
      <c r="W5168" t="s">
        <v>199</v>
      </c>
      <c r="X5168" t="s">
        <v>161</v>
      </c>
      <c r="Y5168">
        <v>11</v>
      </c>
      <c r="Z5168">
        <v>11</v>
      </c>
      <c r="AA5168">
        <v>2021</v>
      </c>
      <c r="AB5168">
        <v>56.4</v>
      </c>
      <c r="AC5168" t="s">
        <v>20</v>
      </c>
      <c r="AD5168" t="s">
        <v>72</v>
      </c>
      <c r="AE5168">
        <v>2021</v>
      </c>
      <c r="AF5168">
        <v>2021</v>
      </c>
      <c r="AU5168"/>
    </row>
    <row r="5169" spans="1:47" x14ac:dyDescent="0.35">
      <c r="A5169" t="s">
        <v>160</v>
      </c>
      <c r="B5169" t="s">
        <v>25</v>
      </c>
      <c r="C5169" t="s">
        <v>149</v>
      </c>
      <c r="D5169" t="s">
        <v>159</v>
      </c>
      <c r="E5169" t="s">
        <v>162</v>
      </c>
      <c r="G5169" t="s">
        <v>1</v>
      </c>
      <c r="K5169" t="s">
        <v>185</v>
      </c>
      <c r="L5169" t="s">
        <v>122</v>
      </c>
      <c r="M5169" s="14">
        <v>44512</v>
      </c>
      <c r="N5169" s="14">
        <v>44512</v>
      </c>
      <c r="O5169">
        <v>5000</v>
      </c>
      <c r="P5169">
        <v>224.55</v>
      </c>
      <c r="R5169">
        <v>2110672000</v>
      </c>
      <c r="S5169">
        <v>161600000</v>
      </c>
      <c r="V5169" t="s">
        <v>160</v>
      </c>
      <c r="W5169" t="s">
        <v>198</v>
      </c>
      <c r="X5169" t="s">
        <v>161</v>
      </c>
      <c r="Y5169">
        <v>11</v>
      </c>
      <c r="Z5169">
        <v>11</v>
      </c>
      <c r="AA5169">
        <v>2021</v>
      </c>
      <c r="AB5169">
        <v>224.55</v>
      </c>
      <c r="AC5169" t="s">
        <v>20</v>
      </c>
      <c r="AD5169" t="s">
        <v>72</v>
      </c>
      <c r="AE5169">
        <v>2021</v>
      </c>
      <c r="AF5169">
        <v>2021</v>
      </c>
      <c r="AU5169"/>
    </row>
    <row r="5170" spans="1:47" x14ac:dyDescent="0.35">
      <c r="A5170" t="s">
        <v>138</v>
      </c>
      <c r="B5170" t="s">
        <v>42</v>
      </c>
      <c r="C5170" t="s">
        <v>149</v>
      </c>
      <c r="D5170" t="s">
        <v>150</v>
      </c>
      <c r="E5170" t="s">
        <v>121</v>
      </c>
      <c r="G5170" t="s">
        <v>1</v>
      </c>
      <c r="H5170" t="s">
        <v>206</v>
      </c>
      <c r="K5170" t="s">
        <v>185</v>
      </c>
      <c r="L5170" t="s">
        <v>122</v>
      </c>
      <c r="M5170" s="14">
        <v>44512</v>
      </c>
      <c r="N5170" s="14">
        <v>44512</v>
      </c>
      <c r="O5170">
        <v>-275000</v>
      </c>
      <c r="P5170">
        <v>-6556.25</v>
      </c>
      <c r="R5170">
        <v>2220200000</v>
      </c>
      <c r="S5170">
        <v>161001000</v>
      </c>
      <c r="V5170" t="s">
        <v>138</v>
      </c>
      <c r="W5170" t="s">
        <v>195</v>
      </c>
      <c r="X5170" t="s">
        <v>139</v>
      </c>
      <c r="Y5170">
        <v>11</v>
      </c>
      <c r="Z5170">
        <v>11</v>
      </c>
      <c r="AA5170">
        <v>2021</v>
      </c>
      <c r="AB5170">
        <v>6556.25</v>
      </c>
      <c r="AC5170" t="s">
        <v>20</v>
      </c>
      <c r="AD5170" t="s">
        <v>19</v>
      </c>
      <c r="AE5170">
        <v>2021</v>
      </c>
      <c r="AF5170">
        <v>2021</v>
      </c>
      <c r="AU5170"/>
    </row>
    <row r="5171" spans="1:47" x14ac:dyDescent="0.35">
      <c r="A5171" t="s">
        <v>138</v>
      </c>
      <c r="B5171" t="s">
        <v>43</v>
      </c>
      <c r="C5171" t="s">
        <v>149</v>
      </c>
      <c r="D5171" t="s">
        <v>150</v>
      </c>
      <c r="E5171" t="s">
        <v>121</v>
      </c>
      <c r="G5171" t="s">
        <v>1</v>
      </c>
      <c r="H5171" t="s">
        <v>206</v>
      </c>
      <c r="K5171" t="s">
        <v>185</v>
      </c>
      <c r="L5171" t="s">
        <v>122</v>
      </c>
      <c r="M5171" s="14">
        <v>44512</v>
      </c>
      <c r="N5171" s="14">
        <v>44512</v>
      </c>
      <c r="O5171">
        <v>-650000</v>
      </c>
      <c r="P5171">
        <v>-13645.87</v>
      </c>
      <c r="R5171">
        <v>2220200000</v>
      </c>
      <c r="S5171">
        <v>161001000</v>
      </c>
      <c r="V5171" t="s">
        <v>138</v>
      </c>
      <c r="W5171" t="s">
        <v>195</v>
      </c>
      <c r="X5171" t="s">
        <v>139</v>
      </c>
      <c r="Y5171">
        <v>11</v>
      </c>
      <c r="Z5171">
        <v>11</v>
      </c>
      <c r="AA5171">
        <v>2021</v>
      </c>
      <c r="AB5171">
        <v>13645.87</v>
      </c>
      <c r="AC5171" t="s">
        <v>20</v>
      </c>
      <c r="AD5171" t="s">
        <v>19</v>
      </c>
      <c r="AE5171">
        <v>2021</v>
      </c>
      <c r="AF5171">
        <v>2021</v>
      </c>
      <c r="AU5171"/>
    </row>
    <row r="5172" spans="1:47" x14ac:dyDescent="0.35">
      <c r="A5172" t="s">
        <v>138</v>
      </c>
      <c r="B5172" t="s">
        <v>41</v>
      </c>
      <c r="C5172" t="s">
        <v>149</v>
      </c>
      <c r="D5172" t="s">
        <v>150</v>
      </c>
      <c r="E5172" t="s">
        <v>121</v>
      </c>
      <c r="G5172" t="s">
        <v>1</v>
      </c>
      <c r="H5172" t="s">
        <v>206</v>
      </c>
      <c r="K5172" t="s">
        <v>185</v>
      </c>
      <c r="L5172" t="s">
        <v>122</v>
      </c>
      <c r="M5172" s="14">
        <v>44512</v>
      </c>
      <c r="N5172" s="14">
        <v>44512</v>
      </c>
      <c r="O5172">
        <v>-150000000</v>
      </c>
      <c r="P5172">
        <v>-3544488.17</v>
      </c>
      <c r="R5172">
        <v>2220200000</v>
      </c>
      <c r="S5172">
        <v>161001000</v>
      </c>
      <c r="V5172" t="s">
        <v>138</v>
      </c>
      <c r="W5172" t="s">
        <v>195</v>
      </c>
      <c r="X5172" t="s">
        <v>139</v>
      </c>
      <c r="Y5172">
        <v>11</v>
      </c>
      <c r="Z5172">
        <v>11</v>
      </c>
      <c r="AA5172">
        <v>2021</v>
      </c>
      <c r="AB5172">
        <v>3544488.17</v>
      </c>
      <c r="AC5172" t="s">
        <v>20</v>
      </c>
      <c r="AD5172" t="s">
        <v>19</v>
      </c>
      <c r="AE5172">
        <v>2021</v>
      </c>
      <c r="AF5172">
        <v>2021</v>
      </c>
      <c r="AU5172"/>
    </row>
    <row r="5173" spans="1:47" x14ac:dyDescent="0.35">
      <c r="A5173" t="s">
        <v>160</v>
      </c>
      <c r="B5173" t="s">
        <v>25</v>
      </c>
      <c r="C5173" t="s">
        <v>149</v>
      </c>
      <c r="D5173" t="s">
        <v>159</v>
      </c>
      <c r="E5173" t="s">
        <v>162</v>
      </c>
      <c r="G5173" t="s">
        <v>1</v>
      </c>
      <c r="K5173" t="s">
        <v>185</v>
      </c>
      <c r="L5173" t="s">
        <v>122</v>
      </c>
      <c r="M5173" s="14">
        <v>44512</v>
      </c>
      <c r="N5173" s="14">
        <v>44512</v>
      </c>
      <c r="O5173">
        <v>30000</v>
      </c>
      <c r="P5173">
        <v>794.52</v>
      </c>
      <c r="R5173">
        <v>2110672000</v>
      </c>
      <c r="S5173">
        <v>161300000</v>
      </c>
      <c r="V5173" t="s">
        <v>160</v>
      </c>
      <c r="W5173" t="s">
        <v>192</v>
      </c>
      <c r="X5173" t="s">
        <v>161</v>
      </c>
      <c r="Y5173">
        <v>11</v>
      </c>
      <c r="Z5173">
        <v>11</v>
      </c>
      <c r="AA5173">
        <v>2021</v>
      </c>
      <c r="AB5173">
        <v>794.52</v>
      </c>
      <c r="AC5173" t="s">
        <v>20</v>
      </c>
      <c r="AD5173" t="s">
        <v>72</v>
      </c>
      <c r="AE5173">
        <v>2021</v>
      </c>
      <c r="AF5173">
        <v>2021</v>
      </c>
      <c r="AU5173"/>
    </row>
    <row r="5174" spans="1:47" x14ac:dyDescent="0.35">
      <c r="A5174" t="s">
        <v>160</v>
      </c>
      <c r="B5174" t="s">
        <v>25</v>
      </c>
      <c r="C5174" t="s">
        <v>149</v>
      </c>
      <c r="D5174" t="s">
        <v>159</v>
      </c>
      <c r="E5174" t="s">
        <v>162</v>
      </c>
      <c r="G5174" t="s">
        <v>1</v>
      </c>
      <c r="K5174" t="s">
        <v>185</v>
      </c>
      <c r="L5174" t="s">
        <v>122</v>
      </c>
      <c r="M5174" s="14">
        <v>44512</v>
      </c>
      <c r="N5174" s="14">
        <v>44512</v>
      </c>
      <c r="O5174">
        <v>7000</v>
      </c>
      <c r="P5174">
        <v>171.82</v>
      </c>
      <c r="R5174">
        <v>2110672000</v>
      </c>
      <c r="S5174">
        <v>161300000</v>
      </c>
      <c r="V5174" t="s">
        <v>160</v>
      </c>
      <c r="W5174" t="s">
        <v>192</v>
      </c>
      <c r="X5174" t="s">
        <v>161</v>
      </c>
      <c r="Y5174">
        <v>11</v>
      </c>
      <c r="Z5174">
        <v>11</v>
      </c>
      <c r="AA5174">
        <v>2021</v>
      </c>
      <c r="AB5174">
        <v>171.82</v>
      </c>
      <c r="AC5174" t="s">
        <v>20</v>
      </c>
      <c r="AD5174" t="s">
        <v>72</v>
      </c>
      <c r="AE5174">
        <v>2021</v>
      </c>
      <c r="AF5174">
        <v>2021</v>
      </c>
      <c r="AU5174"/>
    </row>
    <row r="5175" spans="1:47" x14ac:dyDescent="0.35">
      <c r="A5175" t="s">
        <v>160</v>
      </c>
      <c r="B5175" t="s">
        <v>38</v>
      </c>
      <c r="C5175" t="s">
        <v>149</v>
      </c>
      <c r="D5175" t="s">
        <v>159</v>
      </c>
      <c r="E5175" t="s">
        <v>162</v>
      </c>
      <c r="G5175" t="s">
        <v>1</v>
      </c>
      <c r="K5175" t="s">
        <v>185</v>
      </c>
      <c r="L5175" t="s">
        <v>122</v>
      </c>
      <c r="M5175" s="14">
        <v>44512</v>
      </c>
      <c r="N5175" s="14">
        <v>44512</v>
      </c>
      <c r="O5175">
        <v>0</v>
      </c>
      <c r="P5175">
        <v>3631.96</v>
      </c>
      <c r="R5175">
        <v>2110672000</v>
      </c>
      <c r="S5175">
        <v>161016000</v>
      </c>
      <c r="V5175" t="s">
        <v>160</v>
      </c>
      <c r="W5175" t="s">
        <v>201</v>
      </c>
      <c r="X5175" t="s">
        <v>161</v>
      </c>
      <c r="Y5175">
        <v>11</v>
      </c>
      <c r="Z5175">
        <v>11</v>
      </c>
      <c r="AA5175">
        <v>2021</v>
      </c>
      <c r="AB5175">
        <v>3631.96</v>
      </c>
      <c r="AC5175" t="s">
        <v>20</v>
      </c>
      <c r="AD5175" t="s">
        <v>72</v>
      </c>
      <c r="AE5175">
        <v>2021</v>
      </c>
      <c r="AF5175">
        <v>2021</v>
      </c>
      <c r="AU5175"/>
    </row>
    <row r="5176" spans="1:47" x14ac:dyDescent="0.35">
      <c r="A5176" t="s">
        <v>188</v>
      </c>
      <c r="B5176" t="s">
        <v>31</v>
      </c>
      <c r="C5176" t="s">
        <v>149</v>
      </c>
      <c r="D5176" t="s">
        <v>159</v>
      </c>
      <c r="E5176" t="s">
        <v>162</v>
      </c>
      <c r="G5176" t="s">
        <v>1</v>
      </c>
      <c r="K5176" t="s">
        <v>185</v>
      </c>
      <c r="L5176" t="s">
        <v>122</v>
      </c>
      <c r="M5176" s="14">
        <v>44512</v>
      </c>
      <c r="N5176" s="14">
        <v>44512</v>
      </c>
      <c r="O5176">
        <v>0</v>
      </c>
      <c r="P5176">
        <v>289.48</v>
      </c>
      <c r="R5176">
        <v>2111070000</v>
      </c>
      <c r="S5176">
        <v>161900000</v>
      </c>
      <c r="V5176" t="s">
        <v>188</v>
      </c>
      <c r="W5176" t="s">
        <v>199</v>
      </c>
      <c r="X5176" t="s">
        <v>190</v>
      </c>
      <c r="Y5176">
        <v>11</v>
      </c>
      <c r="Z5176">
        <v>11</v>
      </c>
      <c r="AA5176">
        <v>2021</v>
      </c>
      <c r="AB5176">
        <v>289.48</v>
      </c>
      <c r="AC5176" t="s">
        <v>20</v>
      </c>
      <c r="AD5176" t="s">
        <v>72</v>
      </c>
      <c r="AE5176">
        <v>2021</v>
      </c>
      <c r="AF5176">
        <v>2021</v>
      </c>
      <c r="AU5176"/>
    </row>
    <row r="5177" spans="1:47" x14ac:dyDescent="0.35">
      <c r="A5177" t="s">
        <v>193</v>
      </c>
      <c r="B5177" t="s">
        <v>29</v>
      </c>
      <c r="C5177" t="s">
        <v>149</v>
      </c>
      <c r="D5177" t="s">
        <v>159</v>
      </c>
      <c r="E5177" t="s">
        <v>162</v>
      </c>
      <c r="G5177" t="s">
        <v>1</v>
      </c>
      <c r="K5177" t="s">
        <v>185</v>
      </c>
      <c r="L5177" t="s">
        <v>122</v>
      </c>
      <c r="M5177" s="14">
        <v>44512</v>
      </c>
      <c r="N5177" s="14">
        <v>44512</v>
      </c>
      <c r="O5177">
        <v>0</v>
      </c>
      <c r="P5177">
        <v>714.29</v>
      </c>
      <c r="R5177">
        <v>2110700000</v>
      </c>
      <c r="S5177">
        <v>161800000</v>
      </c>
      <c r="V5177" t="s">
        <v>193</v>
      </c>
      <c r="W5177" t="s">
        <v>197</v>
      </c>
      <c r="X5177" t="s">
        <v>161</v>
      </c>
      <c r="Y5177">
        <v>11</v>
      </c>
      <c r="Z5177">
        <v>11</v>
      </c>
      <c r="AA5177">
        <v>2021</v>
      </c>
      <c r="AB5177">
        <v>714.29</v>
      </c>
      <c r="AC5177" t="s">
        <v>20</v>
      </c>
      <c r="AD5177" t="s">
        <v>72</v>
      </c>
      <c r="AE5177">
        <v>2021</v>
      </c>
      <c r="AF5177">
        <v>2021</v>
      </c>
      <c r="AU5177"/>
    </row>
    <row r="5178" spans="1:47" x14ac:dyDescent="0.35">
      <c r="A5178" t="s">
        <v>193</v>
      </c>
      <c r="B5178" t="s">
        <v>29</v>
      </c>
      <c r="C5178" t="s">
        <v>149</v>
      </c>
      <c r="D5178" t="s">
        <v>159</v>
      </c>
      <c r="E5178" t="s">
        <v>162</v>
      </c>
      <c r="G5178" t="s">
        <v>1</v>
      </c>
      <c r="K5178" t="s">
        <v>185</v>
      </c>
      <c r="L5178" t="s">
        <v>122</v>
      </c>
      <c r="M5178" s="14">
        <v>44512</v>
      </c>
      <c r="N5178" s="14">
        <v>44512</v>
      </c>
      <c r="O5178">
        <v>0</v>
      </c>
      <c r="P5178">
        <v>38.479999999999997</v>
      </c>
      <c r="R5178">
        <v>2110700000</v>
      </c>
      <c r="S5178">
        <v>161020000</v>
      </c>
      <c r="V5178" t="s">
        <v>193</v>
      </c>
      <c r="W5178" t="s">
        <v>194</v>
      </c>
      <c r="X5178" t="s">
        <v>161</v>
      </c>
      <c r="Y5178">
        <v>11</v>
      </c>
      <c r="Z5178">
        <v>11</v>
      </c>
      <c r="AA5178">
        <v>2021</v>
      </c>
      <c r="AB5178">
        <v>38.479999999999997</v>
      </c>
      <c r="AC5178" t="s">
        <v>20</v>
      </c>
      <c r="AD5178" t="s">
        <v>72</v>
      </c>
      <c r="AE5178">
        <v>2021</v>
      </c>
      <c r="AF5178">
        <v>2021</v>
      </c>
      <c r="AU5178"/>
    </row>
    <row r="5179" spans="1:47" x14ac:dyDescent="0.35">
      <c r="A5179" t="s">
        <v>193</v>
      </c>
      <c r="B5179" t="s">
        <v>29</v>
      </c>
      <c r="C5179" t="s">
        <v>149</v>
      </c>
      <c r="D5179" t="s">
        <v>159</v>
      </c>
      <c r="E5179" t="s">
        <v>162</v>
      </c>
      <c r="G5179" t="s">
        <v>1</v>
      </c>
      <c r="K5179" t="s">
        <v>185</v>
      </c>
      <c r="L5179" t="s">
        <v>122</v>
      </c>
      <c r="M5179" s="14">
        <v>44512</v>
      </c>
      <c r="N5179" s="14">
        <v>44512</v>
      </c>
      <c r="O5179">
        <v>0</v>
      </c>
      <c r="P5179">
        <v>71.430000000000007</v>
      </c>
      <c r="R5179">
        <v>2110700000</v>
      </c>
      <c r="S5179">
        <v>162700000</v>
      </c>
      <c r="V5179" t="s">
        <v>193</v>
      </c>
      <c r="W5179" t="s">
        <v>200</v>
      </c>
      <c r="X5179" t="s">
        <v>161</v>
      </c>
      <c r="Y5179">
        <v>11</v>
      </c>
      <c r="Z5179">
        <v>11</v>
      </c>
      <c r="AA5179">
        <v>2021</v>
      </c>
      <c r="AB5179">
        <v>71.430000000000007</v>
      </c>
      <c r="AC5179" t="s">
        <v>20</v>
      </c>
      <c r="AD5179" t="s">
        <v>72</v>
      </c>
      <c r="AE5179">
        <v>2021</v>
      </c>
      <c r="AF5179">
        <v>2021</v>
      </c>
      <c r="AU5179"/>
    </row>
    <row r="5180" spans="1:47" x14ac:dyDescent="0.35">
      <c r="A5180" t="s">
        <v>193</v>
      </c>
      <c r="B5180" t="s">
        <v>29</v>
      </c>
      <c r="C5180" t="s">
        <v>149</v>
      </c>
      <c r="D5180" t="s">
        <v>159</v>
      </c>
      <c r="E5180" t="s">
        <v>162</v>
      </c>
      <c r="G5180" t="s">
        <v>1</v>
      </c>
      <c r="K5180" t="s">
        <v>185</v>
      </c>
      <c r="L5180" t="s">
        <v>122</v>
      </c>
      <c r="M5180" s="14">
        <v>44512</v>
      </c>
      <c r="N5180" s="14">
        <v>44512</v>
      </c>
      <c r="O5180">
        <v>0</v>
      </c>
      <c r="P5180">
        <v>476.19</v>
      </c>
      <c r="R5180">
        <v>2110700000</v>
      </c>
      <c r="S5180">
        <v>161900000</v>
      </c>
      <c r="V5180" t="s">
        <v>193</v>
      </c>
      <c r="W5180" t="s">
        <v>199</v>
      </c>
      <c r="X5180" t="s">
        <v>161</v>
      </c>
      <c r="Y5180">
        <v>11</v>
      </c>
      <c r="Z5180">
        <v>11</v>
      </c>
      <c r="AA5180">
        <v>2021</v>
      </c>
      <c r="AB5180">
        <v>476.19</v>
      </c>
      <c r="AC5180" t="s">
        <v>20</v>
      </c>
      <c r="AD5180" t="s">
        <v>72</v>
      </c>
      <c r="AE5180">
        <v>2021</v>
      </c>
      <c r="AF5180">
        <v>2021</v>
      </c>
      <c r="AU5180"/>
    </row>
    <row r="5181" spans="1:47" x14ac:dyDescent="0.35">
      <c r="A5181" t="s">
        <v>193</v>
      </c>
      <c r="B5181" t="s">
        <v>29</v>
      </c>
      <c r="C5181" t="s">
        <v>149</v>
      </c>
      <c r="D5181" t="s">
        <v>159</v>
      </c>
      <c r="E5181" t="s">
        <v>162</v>
      </c>
      <c r="G5181" t="s">
        <v>1</v>
      </c>
      <c r="K5181" t="s">
        <v>185</v>
      </c>
      <c r="L5181" t="s">
        <v>122</v>
      </c>
      <c r="M5181" s="14">
        <v>44512</v>
      </c>
      <c r="N5181" s="14">
        <v>44512</v>
      </c>
      <c r="O5181">
        <v>0</v>
      </c>
      <c r="P5181">
        <v>161.9</v>
      </c>
      <c r="R5181">
        <v>2110700000</v>
      </c>
      <c r="S5181">
        <v>162700000</v>
      </c>
      <c r="V5181" t="s">
        <v>193</v>
      </c>
      <c r="W5181" t="s">
        <v>200</v>
      </c>
      <c r="X5181" t="s">
        <v>161</v>
      </c>
      <c r="Y5181">
        <v>11</v>
      </c>
      <c r="Z5181">
        <v>11</v>
      </c>
      <c r="AA5181">
        <v>2021</v>
      </c>
      <c r="AB5181">
        <v>161.9</v>
      </c>
      <c r="AC5181" t="s">
        <v>20</v>
      </c>
      <c r="AD5181" t="s">
        <v>72</v>
      </c>
      <c r="AE5181">
        <v>2021</v>
      </c>
      <c r="AF5181">
        <v>2021</v>
      </c>
      <c r="AU5181"/>
    </row>
    <row r="5182" spans="1:47" x14ac:dyDescent="0.35">
      <c r="A5182" t="s">
        <v>193</v>
      </c>
      <c r="B5182" t="s">
        <v>29</v>
      </c>
      <c r="C5182" t="s">
        <v>149</v>
      </c>
      <c r="D5182" t="s">
        <v>159</v>
      </c>
      <c r="E5182" t="s">
        <v>162</v>
      </c>
      <c r="G5182" t="s">
        <v>1</v>
      </c>
      <c r="K5182" t="s">
        <v>185</v>
      </c>
      <c r="L5182" t="s">
        <v>122</v>
      </c>
      <c r="M5182" s="14">
        <v>44512</v>
      </c>
      <c r="N5182" s="14">
        <v>44512</v>
      </c>
      <c r="O5182">
        <v>0</v>
      </c>
      <c r="P5182">
        <v>476.19</v>
      </c>
      <c r="R5182">
        <v>2110700000</v>
      </c>
      <c r="S5182">
        <v>161020000</v>
      </c>
      <c r="V5182" t="s">
        <v>193</v>
      </c>
      <c r="W5182" t="s">
        <v>194</v>
      </c>
      <c r="X5182" t="s">
        <v>161</v>
      </c>
      <c r="Y5182">
        <v>11</v>
      </c>
      <c r="Z5182">
        <v>11</v>
      </c>
      <c r="AA5182">
        <v>2021</v>
      </c>
      <c r="AB5182">
        <v>476.19</v>
      </c>
      <c r="AC5182" t="s">
        <v>20</v>
      </c>
      <c r="AD5182" t="s">
        <v>72</v>
      </c>
      <c r="AE5182">
        <v>2021</v>
      </c>
      <c r="AF5182">
        <v>2021</v>
      </c>
      <c r="AU5182"/>
    </row>
    <row r="5183" spans="1:47" x14ac:dyDescent="0.35">
      <c r="A5183" t="s">
        <v>126</v>
      </c>
      <c r="C5183" t="s">
        <v>149</v>
      </c>
      <c r="D5183" t="s">
        <v>150</v>
      </c>
      <c r="E5183" t="s">
        <v>121</v>
      </c>
      <c r="J5183" t="s">
        <v>6</v>
      </c>
      <c r="K5183" t="s">
        <v>185</v>
      </c>
      <c r="L5183" t="s">
        <v>122</v>
      </c>
      <c r="M5183" s="14">
        <v>44501</v>
      </c>
      <c r="N5183" s="14">
        <v>44512</v>
      </c>
      <c r="P5183">
        <v>66.55</v>
      </c>
      <c r="X5183" t="s">
        <v>127</v>
      </c>
      <c r="Y5183">
        <v>11</v>
      </c>
      <c r="Z5183">
        <v>11</v>
      </c>
      <c r="AA5183">
        <v>2021</v>
      </c>
      <c r="AB5183">
        <v>0</v>
      </c>
      <c r="AC5183" t="s">
        <v>8</v>
      </c>
      <c r="AD5183" t="s">
        <v>8</v>
      </c>
      <c r="AE5183">
        <v>2021</v>
      </c>
      <c r="AF5183">
        <v>2021</v>
      </c>
      <c r="AU5183"/>
    </row>
    <row r="5184" spans="1:47" x14ac:dyDescent="0.35">
      <c r="A5184" t="s">
        <v>136</v>
      </c>
      <c r="C5184" t="s">
        <v>149</v>
      </c>
      <c r="D5184" t="s">
        <v>150</v>
      </c>
      <c r="E5184" t="s">
        <v>162</v>
      </c>
      <c r="K5184" t="s">
        <v>185</v>
      </c>
      <c r="L5184" t="s">
        <v>122</v>
      </c>
      <c r="M5184" s="14">
        <v>44512</v>
      </c>
      <c r="N5184" s="14">
        <v>44512</v>
      </c>
      <c r="P5184">
        <v>66.55</v>
      </c>
      <c r="X5184" t="s">
        <v>137</v>
      </c>
      <c r="Y5184">
        <v>11</v>
      </c>
      <c r="Z5184">
        <v>11</v>
      </c>
      <c r="AA5184">
        <v>2021</v>
      </c>
      <c r="AB5184">
        <v>0</v>
      </c>
      <c r="AC5184" t="s">
        <v>8</v>
      </c>
      <c r="AD5184" t="s">
        <v>8</v>
      </c>
      <c r="AE5184">
        <v>2021</v>
      </c>
      <c r="AF5184">
        <v>2021</v>
      </c>
      <c r="AU5184"/>
    </row>
    <row r="5185" spans="1:47" x14ac:dyDescent="0.35">
      <c r="A5185" t="s">
        <v>130</v>
      </c>
      <c r="B5185" t="s">
        <v>34</v>
      </c>
      <c r="C5185" t="s">
        <v>149</v>
      </c>
      <c r="D5185" t="s">
        <v>150</v>
      </c>
      <c r="E5185" t="s">
        <v>121</v>
      </c>
      <c r="G5185" t="s">
        <v>1</v>
      </c>
      <c r="H5185" t="s">
        <v>206</v>
      </c>
      <c r="K5185" t="s">
        <v>185</v>
      </c>
      <c r="L5185" t="s">
        <v>122</v>
      </c>
      <c r="M5185" s="14">
        <v>44515</v>
      </c>
      <c r="N5185" s="14">
        <v>44515</v>
      </c>
      <c r="O5185">
        <v>-6300</v>
      </c>
      <c r="P5185">
        <v>-150</v>
      </c>
      <c r="R5185">
        <v>2221511000</v>
      </c>
      <c r="S5185">
        <v>162800000</v>
      </c>
      <c r="V5185" t="s">
        <v>130</v>
      </c>
      <c r="W5185" t="s">
        <v>204</v>
      </c>
      <c r="X5185" t="s">
        <v>119</v>
      </c>
      <c r="Y5185">
        <v>11</v>
      </c>
      <c r="Z5185">
        <v>11</v>
      </c>
      <c r="AA5185">
        <v>2021</v>
      </c>
      <c r="AB5185">
        <v>150</v>
      </c>
      <c r="AC5185" t="s">
        <v>20</v>
      </c>
      <c r="AD5185" t="s">
        <v>19</v>
      </c>
      <c r="AE5185">
        <v>2021</v>
      </c>
      <c r="AF5185">
        <v>2021</v>
      </c>
      <c r="AU5185"/>
    </row>
    <row r="5186" spans="1:47" x14ac:dyDescent="0.35">
      <c r="A5186" t="s">
        <v>160</v>
      </c>
      <c r="B5186" t="s">
        <v>35</v>
      </c>
      <c r="C5186" t="s">
        <v>149</v>
      </c>
      <c r="D5186" t="s">
        <v>159</v>
      </c>
      <c r="E5186" t="s">
        <v>162</v>
      </c>
      <c r="G5186" t="s">
        <v>1</v>
      </c>
      <c r="K5186" t="s">
        <v>185</v>
      </c>
      <c r="L5186" t="s">
        <v>122</v>
      </c>
      <c r="M5186" s="14">
        <v>44515</v>
      </c>
      <c r="N5186" s="14">
        <v>44515</v>
      </c>
      <c r="O5186">
        <v>1560</v>
      </c>
      <c r="P5186">
        <v>37.14</v>
      </c>
      <c r="R5186">
        <v>2110672000</v>
      </c>
      <c r="S5186">
        <v>162800000</v>
      </c>
      <c r="V5186" t="s">
        <v>160</v>
      </c>
      <c r="W5186" t="s">
        <v>204</v>
      </c>
      <c r="X5186" t="s">
        <v>161</v>
      </c>
      <c r="Y5186">
        <v>11</v>
      </c>
      <c r="Z5186">
        <v>11</v>
      </c>
      <c r="AA5186">
        <v>2021</v>
      </c>
      <c r="AB5186">
        <v>37.14</v>
      </c>
      <c r="AC5186" t="s">
        <v>20</v>
      </c>
      <c r="AD5186" t="s">
        <v>72</v>
      </c>
      <c r="AE5186">
        <v>2021</v>
      </c>
      <c r="AF5186">
        <v>2021</v>
      </c>
      <c r="AU5186"/>
    </row>
    <row r="5187" spans="1:47" x14ac:dyDescent="0.35">
      <c r="A5187" t="s">
        <v>160</v>
      </c>
      <c r="B5187" t="s">
        <v>25</v>
      </c>
      <c r="C5187" t="s">
        <v>149</v>
      </c>
      <c r="D5187" t="s">
        <v>159</v>
      </c>
      <c r="E5187" t="s">
        <v>162</v>
      </c>
      <c r="G5187" t="s">
        <v>1</v>
      </c>
      <c r="K5187" t="s">
        <v>185</v>
      </c>
      <c r="L5187" t="s">
        <v>122</v>
      </c>
      <c r="M5187" s="14">
        <v>44515</v>
      </c>
      <c r="N5187" s="14">
        <v>44515</v>
      </c>
      <c r="O5187">
        <v>15000</v>
      </c>
      <c r="P5187">
        <v>351.16</v>
      </c>
      <c r="R5187">
        <v>2110672000</v>
      </c>
      <c r="S5187">
        <v>161600000</v>
      </c>
      <c r="V5187" t="s">
        <v>160</v>
      </c>
      <c r="W5187" t="s">
        <v>198</v>
      </c>
      <c r="X5187" t="s">
        <v>161</v>
      </c>
      <c r="Y5187">
        <v>11</v>
      </c>
      <c r="Z5187">
        <v>11</v>
      </c>
      <c r="AA5187">
        <v>2021</v>
      </c>
      <c r="AB5187">
        <v>351.16</v>
      </c>
      <c r="AC5187" t="s">
        <v>20</v>
      </c>
      <c r="AD5187" t="s">
        <v>72</v>
      </c>
      <c r="AE5187">
        <v>2021</v>
      </c>
      <c r="AF5187">
        <v>2021</v>
      </c>
      <c r="AU5187"/>
    </row>
    <row r="5188" spans="1:47" x14ac:dyDescent="0.35">
      <c r="A5188" t="s">
        <v>138</v>
      </c>
      <c r="B5188" t="s">
        <v>41</v>
      </c>
      <c r="C5188" t="s">
        <v>149</v>
      </c>
      <c r="D5188" t="s">
        <v>150</v>
      </c>
      <c r="E5188" t="s">
        <v>121</v>
      </c>
      <c r="G5188" t="s">
        <v>1</v>
      </c>
      <c r="H5188" t="s">
        <v>206</v>
      </c>
      <c r="K5188" t="s">
        <v>185</v>
      </c>
      <c r="L5188" t="s">
        <v>122</v>
      </c>
      <c r="M5188" s="14">
        <v>44515</v>
      </c>
      <c r="N5188" s="14">
        <v>44515</v>
      </c>
      <c r="O5188">
        <v>-90000</v>
      </c>
      <c r="P5188">
        <v>-2142.86</v>
      </c>
      <c r="R5188">
        <v>2220200000</v>
      </c>
      <c r="S5188">
        <v>161001000</v>
      </c>
      <c r="V5188" t="s">
        <v>138</v>
      </c>
      <c r="W5188" t="s">
        <v>195</v>
      </c>
      <c r="X5188" t="s">
        <v>139</v>
      </c>
      <c r="Y5188">
        <v>11</v>
      </c>
      <c r="Z5188">
        <v>11</v>
      </c>
      <c r="AA5188">
        <v>2021</v>
      </c>
      <c r="AB5188">
        <v>2142.86</v>
      </c>
      <c r="AC5188" t="s">
        <v>20</v>
      </c>
      <c r="AD5188" t="s">
        <v>19</v>
      </c>
      <c r="AE5188">
        <v>2021</v>
      </c>
      <c r="AF5188">
        <v>2021</v>
      </c>
      <c r="AU5188"/>
    </row>
    <row r="5189" spans="1:47" x14ac:dyDescent="0.35">
      <c r="A5189" t="s">
        <v>160</v>
      </c>
      <c r="B5189" t="s">
        <v>25</v>
      </c>
      <c r="C5189" t="s">
        <v>149</v>
      </c>
      <c r="D5189" t="s">
        <v>159</v>
      </c>
      <c r="E5189" t="s">
        <v>162</v>
      </c>
      <c r="G5189" t="s">
        <v>1</v>
      </c>
      <c r="K5189" t="s">
        <v>185</v>
      </c>
      <c r="L5189" t="s">
        <v>122</v>
      </c>
      <c r="M5189" s="14">
        <v>44515</v>
      </c>
      <c r="N5189" s="14">
        <v>44515</v>
      </c>
      <c r="O5189">
        <v>20000</v>
      </c>
      <c r="P5189">
        <v>683.95</v>
      </c>
      <c r="R5189">
        <v>2110672000</v>
      </c>
      <c r="S5189">
        <v>161300000</v>
      </c>
      <c r="V5189" t="s">
        <v>160</v>
      </c>
      <c r="W5189" t="s">
        <v>192</v>
      </c>
      <c r="X5189" t="s">
        <v>161</v>
      </c>
      <c r="Y5189">
        <v>11</v>
      </c>
      <c r="Z5189">
        <v>11</v>
      </c>
      <c r="AA5189">
        <v>2021</v>
      </c>
      <c r="AB5189">
        <v>683.95</v>
      </c>
      <c r="AC5189" t="s">
        <v>20</v>
      </c>
      <c r="AD5189" t="s">
        <v>72</v>
      </c>
      <c r="AE5189">
        <v>2021</v>
      </c>
      <c r="AF5189">
        <v>2021</v>
      </c>
      <c r="AU5189"/>
    </row>
    <row r="5190" spans="1:47" x14ac:dyDescent="0.35">
      <c r="A5190" t="s">
        <v>193</v>
      </c>
      <c r="B5190" t="s">
        <v>29</v>
      </c>
      <c r="C5190" t="s">
        <v>149</v>
      </c>
      <c r="D5190" t="s">
        <v>159</v>
      </c>
      <c r="E5190" t="s">
        <v>162</v>
      </c>
      <c r="G5190" t="s">
        <v>1</v>
      </c>
      <c r="K5190" t="s">
        <v>185</v>
      </c>
      <c r="L5190" t="s">
        <v>122</v>
      </c>
      <c r="M5190" s="14">
        <v>44515</v>
      </c>
      <c r="N5190" s="14">
        <v>44515</v>
      </c>
      <c r="O5190">
        <v>0</v>
      </c>
      <c r="P5190">
        <v>190.48</v>
      </c>
      <c r="R5190">
        <v>2110700000</v>
      </c>
      <c r="S5190">
        <v>161900000</v>
      </c>
      <c r="V5190" t="s">
        <v>193</v>
      </c>
      <c r="W5190" t="s">
        <v>199</v>
      </c>
      <c r="X5190" t="s">
        <v>161</v>
      </c>
      <c r="Y5190">
        <v>11</v>
      </c>
      <c r="Z5190">
        <v>11</v>
      </c>
      <c r="AA5190">
        <v>2021</v>
      </c>
      <c r="AB5190">
        <v>190.48</v>
      </c>
      <c r="AC5190" t="s">
        <v>20</v>
      </c>
      <c r="AD5190" t="s">
        <v>72</v>
      </c>
      <c r="AE5190">
        <v>2021</v>
      </c>
      <c r="AF5190">
        <v>2021</v>
      </c>
      <c r="AU5190"/>
    </row>
    <row r="5191" spans="1:47" x14ac:dyDescent="0.35">
      <c r="A5191" t="s">
        <v>193</v>
      </c>
      <c r="B5191" t="s">
        <v>29</v>
      </c>
      <c r="C5191" t="s">
        <v>149</v>
      </c>
      <c r="D5191" t="s">
        <v>159</v>
      </c>
      <c r="E5191" t="s">
        <v>162</v>
      </c>
      <c r="G5191" t="s">
        <v>1</v>
      </c>
      <c r="K5191" t="s">
        <v>185</v>
      </c>
      <c r="L5191" t="s">
        <v>122</v>
      </c>
      <c r="M5191" s="14">
        <v>44515</v>
      </c>
      <c r="N5191" s="14">
        <v>44515</v>
      </c>
      <c r="O5191">
        <v>0</v>
      </c>
      <c r="P5191">
        <v>142.86000000000001</v>
      </c>
      <c r="R5191">
        <v>2110700000</v>
      </c>
      <c r="S5191">
        <v>162700000</v>
      </c>
      <c r="V5191" t="s">
        <v>193</v>
      </c>
      <c r="W5191" t="s">
        <v>200</v>
      </c>
      <c r="X5191" t="s">
        <v>161</v>
      </c>
      <c r="Y5191">
        <v>11</v>
      </c>
      <c r="Z5191">
        <v>11</v>
      </c>
      <c r="AA5191">
        <v>2021</v>
      </c>
      <c r="AB5191">
        <v>142.86000000000001</v>
      </c>
      <c r="AC5191" t="s">
        <v>20</v>
      </c>
      <c r="AD5191" t="s">
        <v>72</v>
      </c>
      <c r="AE5191">
        <v>2021</v>
      </c>
      <c r="AF5191">
        <v>2021</v>
      </c>
      <c r="AU5191"/>
    </row>
    <row r="5192" spans="1:47" x14ac:dyDescent="0.35">
      <c r="A5192" t="s">
        <v>193</v>
      </c>
      <c r="B5192" t="s">
        <v>29</v>
      </c>
      <c r="C5192" t="s">
        <v>149</v>
      </c>
      <c r="D5192" t="s">
        <v>159</v>
      </c>
      <c r="E5192" t="s">
        <v>162</v>
      </c>
      <c r="G5192" t="s">
        <v>1</v>
      </c>
      <c r="K5192" t="s">
        <v>185</v>
      </c>
      <c r="L5192" t="s">
        <v>122</v>
      </c>
      <c r="M5192" s="14">
        <v>44515</v>
      </c>
      <c r="N5192" s="14">
        <v>44515</v>
      </c>
      <c r="O5192">
        <v>0</v>
      </c>
      <c r="P5192">
        <v>183.33</v>
      </c>
      <c r="R5192">
        <v>2110700000</v>
      </c>
      <c r="S5192">
        <v>162300000</v>
      </c>
      <c r="V5192" t="s">
        <v>193</v>
      </c>
      <c r="W5192" t="s">
        <v>209</v>
      </c>
      <c r="X5192" t="s">
        <v>161</v>
      </c>
      <c r="Y5192">
        <v>11</v>
      </c>
      <c r="Z5192">
        <v>11</v>
      </c>
      <c r="AA5192">
        <v>2021</v>
      </c>
      <c r="AB5192">
        <v>183.33</v>
      </c>
      <c r="AC5192" t="s">
        <v>20</v>
      </c>
      <c r="AD5192" t="s">
        <v>72</v>
      </c>
      <c r="AE5192">
        <v>2021</v>
      </c>
      <c r="AF5192">
        <v>2021</v>
      </c>
      <c r="AU5192"/>
    </row>
    <row r="5193" spans="1:47" x14ac:dyDescent="0.35">
      <c r="A5193" t="s">
        <v>193</v>
      </c>
      <c r="B5193" t="s">
        <v>29</v>
      </c>
      <c r="C5193" t="s">
        <v>149</v>
      </c>
      <c r="D5193" t="s">
        <v>159</v>
      </c>
      <c r="E5193" t="s">
        <v>162</v>
      </c>
      <c r="G5193" t="s">
        <v>1</v>
      </c>
      <c r="K5193" t="s">
        <v>185</v>
      </c>
      <c r="L5193" t="s">
        <v>122</v>
      </c>
      <c r="M5193" s="14">
        <v>44515</v>
      </c>
      <c r="N5193" s="14">
        <v>44515</v>
      </c>
      <c r="O5193">
        <v>0</v>
      </c>
      <c r="P5193">
        <v>238.1</v>
      </c>
      <c r="R5193">
        <v>2110700000</v>
      </c>
      <c r="S5193">
        <v>161700000</v>
      </c>
      <c r="V5193" t="s">
        <v>193</v>
      </c>
      <c r="W5193" t="s">
        <v>210</v>
      </c>
      <c r="X5193" t="s">
        <v>161</v>
      </c>
      <c r="Y5193">
        <v>11</v>
      </c>
      <c r="Z5193">
        <v>11</v>
      </c>
      <c r="AA5193">
        <v>2021</v>
      </c>
      <c r="AB5193">
        <v>238.1</v>
      </c>
      <c r="AC5193" t="s">
        <v>20</v>
      </c>
      <c r="AD5193" t="s">
        <v>72</v>
      </c>
      <c r="AE5193">
        <v>2021</v>
      </c>
      <c r="AF5193">
        <v>2021</v>
      </c>
      <c r="AU5193"/>
    </row>
    <row r="5194" spans="1:47" x14ac:dyDescent="0.35">
      <c r="A5194" t="s">
        <v>193</v>
      </c>
      <c r="B5194" t="s">
        <v>29</v>
      </c>
      <c r="C5194" t="s">
        <v>149</v>
      </c>
      <c r="D5194" t="s">
        <v>159</v>
      </c>
      <c r="E5194" t="s">
        <v>162</v>
      </c>
      <c r="G5194" t="s">
        <v>1</v>
      </c>
      <c r="K5194" t="s">
        <v>185</v>
      </c>
      <c r="L5194" t="s">
        <v>122</v>
      </c>
      <c r="M5194" s="14">
        <v>44515</v>
      </c>
      <c r="N5194" s="14">
        <v>44515</v>
      </c>
      <c r="O5194">
        <v>0</v>
      </c>
      <c r="P5194">
        <v>28.57</v>
      </c>
      <c r="R5194">
        <v>2110700000</v>
      </c>
      <c r="S5194">
        <v>161300000</v>
      </c>
      <c r="V5194" t="s">
        <v>193</v>
      </c>
      <c r="W5194" t="s">
        <v>192</v>
      </c>
      <c r="X5194" t="s">
        <v>161</v>
      </c>
      <c r="Y5194">
        <v>11</v>
      </c>
      <c r="Z5194">
        <v>11</v>
      </c>
      <c r="AA5194">
        <v>2021</v>
      </c>
      <c r="AB5194">
        <v>28.57</v>
      </c>
      <c r="AC5194" t="s">
        <v>20</v>
      </c>
      <c r="AD5194" t="s">
        <v>72</v>
      </c>
      <c r="AE5194">
        <v>2021</v>
      </c>
      <c r="AF5194">
        <v>2021</v>
      </c>
      <c r="AU5194"/>
    </row>
    <row r="5195" spans="1:47" x14ac:dyDescent="0.35">
      <c r="A5195" t="s">
        <v>193</v>
      </c>
      <c r="B5195" t="s">
        <v>29</v>
      </c>
      <c r="C5195" t="s">
        <v>149</v>
      </c>
      <c r="D5195" t="s">
        <v>159</v>
      </c>
      <c r="E5195" t="s">
        <v>162</v>
      </c>
      <c r="G5195" t="s">
        <v>1</v>
      </c>
      <c r="K5195" t="s">
        <v>185</v>
      </c>
      <c r="L5195" t="s">
        <v>122</v>
      </c>
      <c r="M5195" s="14">
        <v>44515</v>
      </c>
      <c r="N5195" s="14">
        <v>44515</v>
      </c>
      <c r="O5195">
        <v>0</v>
      </c>
      <c r="P5195">
        <v>161.9</v>
      </c>
      <c r="R5195">
        <v>2110700000</v>
      </c>
      <c r="S5195">
        <v>161020000</v>
      </c>
      <c r="V5195" t="s">
        <v>193</v>
      </c>
      <c r="W5195" t="s">
        <v>194</v>
      </c>
      <c r="X5195" t="s">
        <v>161</v>
      </c>
      <c r="Y5195">
        <v>11</v>
      </c>
      <c r="Z5195">
        <v>11</v>
      </c>
      <c r="AA5195">
        <v>2021</v>
      </c>
      <c r="AB5195">
        <v>161.9</v>
      </c>
      <c r="AC5195" t="s">
        <v>20</v>
      </c>
      <c r="AD5195" t="s">
        <v>72</v>
      </c>
      <c r="AE5195">
        <v>2021</v>
      </c>
      <c r="AF5195">
        <v>2021</v>
      </c>
      <c r="AU5195"/>
    </row>
    <row r="5196" spans="1:47" x14ac:dyDescent="0.35">
      <c r="A5196" t="s">
        <v>193</v>
      </c>
      <c r="B5196" t="s">
        <v>29</v>
      </c>
      <c r="C5196" t="s">
        <v>149</v>
      </c>
      <c r="D5196" t="s">
        <v>159</v>
      </c>
      <c r="E5196" t="s">
        <v>162</v>
      </c>
      <c r="G5196" t="s">
        <v>1</v>
      </c>
      <c r="K5196" t="s">
        <v>185</v>
      </c>
      <c r="L5196" t="s">
        <v>122</v>
      </c>
      <c r="M5196" s="14">
        <v>44515</v>
      </c>
      <c r="N5196" s="14">
        <v>44515</v>
      </c>
      <c r="O5196">
        <v>0</v>
      </c>
      <c r="P5196">
        <v>29.76</v>
      </c>
      <c r="R5196">
        <v>2110700000</v>
      </c>
      <c r="S5196">
        <v>161800000</v>
      </c>
      <c r="V5196" t="s">
        <v>193</v>
      </c>
      <c r="W5196" t="s">
        <v>197</v>
      </c>
      <c r="X5196" t="s">
        <v>161</v>
      </c>
      <c r="Y5196">
        <v>11</v>
      </c>
      <c r="Z5196">
        <v>11</v>
      </c>
      <c r="AA5196">
        <v>2021</v>
      </c>
      <c r="AB5196">
        <v>29.76</v>
      </c>
      <c r="AC5196" t="s">
        <v>20</v>
      </c>
      <c r="AD5196" t="s">
        <v>72</v>
      </c>
      <c r="AE5196">
        <v>2021</v>
      </c>
      <c r="AF5196">
        <v>2021</v>
      </c>
      <c r="AU5196"/>
    </row>
    <row r="5197" spans="1:47" x14ac:dyDescent="0.35">
      <c r="A5197" t="s">
        <v>138</v>
      </c>
      <c r="B5197" t="s">
        <v>65</v>
      </c>
      <c r="C5197" t="s">
        <v>149</v>
      </c>
      <c r="D5197" t="s">
        <v>150</v>
      </c>
      <c r="E5197" t="s">
        <v>121</v>
      </c>
      <c r="G5197" t="s">
        <v>1</v>
      </c>
      <c r="H5197" t="s">
        <v>206</v>
      </c>
      <c r="K5197" t="s">
        <v>185</v>
      </c>
      <c r="L5197" t="s">
        <v>122</v>
      </c>
      <c r="M5197" s="14">
        <v>44515</v>
      </c>
      <c r="N5197" s="14">
        <v>44515</v>
      </c>
      <c r="O5197">
        <v>-2000</v>
      </c>
      <c r="P5197">
        <v>-47.62</v>
      </c>
      <c r="R5197">
        <v>2220200000</v>
      </c>
      <c r="S5197">
        <v>161004000</v>
      </c>
      <c r="V5197" t="s">
        <v>138</v>
      </c>
      <c r="W5197" t="s">
        <v>241</v>
      </c>
      <c r="X5197" t="s">
        <v>139</v>
      </c>
      <c r="Y5197">
        <v>11</v>
      </c>
      <c r="Z5197">
        <v>11</v>
      </c>
      <c r="AA5197">
        <v>2021</v>
      </c>
      <c r="AB5197">
        <v>47.62</v>
      </c>
      <c r="AC5197" t="s">
        <v>20</v>
      </c>
      <c r="AD5197" t="s">
        <v>19</v>
      </c>
      <c r="AE5197">
        <v>2021</v>
      </c>
      <c r="AF5197">
        <v>2021</v>
      </c>
      <c r="AU5197"/>
    </row>
    <row r="5198" spans="1:47" x14ac:dyDescent="0.35">
      <c r="A5198" t="s">
        <v>176</v>
      </c>
      <c r="B5198" t="s">
        <v>27</v>
      </c>
      <c r="C5198" t="s">
        <v>149</v>
      </c>
      <c r="D5198" t="s">
        <v>150</v>
      </c>
      <c r="E5198" t="s">
        <v>121</v>
      </c>
      <c r="G5198" t="s">
        <v>1</v>
      </c>
      <c r="H5198" t="s">
        <v>206</v>
      </c>
      <c r="K5198" t="s">
        <v>185</v>
      </c>
      <c r="L5198" t="s">
        <v>122</v>
      </c>
      <c r="M5198" s="14">
        <v>44515</v>
      </c>
      <c r="N5198" s="14">
        <v>44515</v>
      </c>
      <c r="O5198">
        <v>-5430</v>
      </c>
      <c r="P5198">
        <v>-129.29</v>
      </c>
      <c r="R5198">
        <v>2221517010</v>
      </c>
      <c r="S5198">
        <v>161300000</v>
      </c>
      <c r="V5198" t="s">
        <v>176</v>
      </c>
      <c r="W5198" t="s">
        <v>192</v>
      </c>
      <c r="X5198" t="s">
        <v>119</v>
      </c>
      <c r="Y5198">
        <v>11</v>
      </c>
      <c r="Z5198">
        <v>11</v>
      </c>
      <c r="AA5198">
        <v>2021</v>
      </c>
      <c r="AB5198">
        <v>129.29</v>
      </c>
      <c r="AC5198" t="s">
        <v>20</v>
      </c>
      <c r="AD5198" t="s">
        <v>19</v>
      </c>
      <c r="AE5198">
        <v>2021</v>
      </c>
      <c r="AF5198">
        <v>2021</v>
      </c>
      <c r="AU5198"/>
    </row>
    <row r="5199" spans="1:47" x14ac:dyDescent="0.35">
      <c r="A5199" t="s">
        <v>160</v>
      </c>
      <c r="B5199" t="s">
        <v>35</v>
      </c>
      <c r="C5199" t="s">
        <v>149</v>
      </c>
      <c r="D5199" t="s">
        <v>159</v>
      </c>
      <c r="E5199" t="s">
        <v>162</v>
      </c>
      <c r="G5199" t="s">
        <v>1</v>
      </c>
      <c r="K5199" t="s">
        <v>185</v>
      </c>
      <c r="L5199" t="s">
        <v>122</v>
      </c>
      <c r="M5199" s="14">
        <v>44515</v>
      </c>
      <c r="N5199" s="14">
        <v>44515</v>
      </c>
      <c r="O5199">
        <v>161239.07</v>
      </c>
      <c r="P5199">
        <v>3839.03</v>
      </c>
      <c r="R5199">
        <v>2110672000</v>
      </c>
      <c r="S5199">
        <v>161020000</v>
      </c>
      <c r="V5199" t="s">
        <v>160</v>
      </c>
      <c r="W5199" t="s">
        <v>194</v>
      </c>
      <c r="X5199" t="s">
        <v>161</v>
      </c>
      <c r="Y5199">
        <v>11</v>
      </c>
      <c r="Z5199">
        <v>11</v>
      </c>
      <c r="AA5199">
        <v>2021</v>
      </c>
      <c r="AB5199">
        <v>3839.03</v>
      </c>
      <c r="AC5199" t="s">
        <v>20</v>
      </c>
      <c r="AD5199" t="s">
        <v>72</v>
      </c>
      <c r="AE5199">
        <v>2021</v>
      </c>
      <c r="AF5199">
        <v>2021</v>
      </c>
      <c r="AU5199"/>
    </row>
    <row r="5200" spans="1:47" x14ac:dyDescent="0.35">
      <c r="A5200" t="s">
        <v>130</v>
      </c>
      <c r="B5200" t="s">
        <v>36</v>
      </c>
      <c r="C5200" t="s">
        <v>149</v>
      </c>
      <c r="D5200" t="s">
        <v>150</v>
      </c>
      <c r="E5200" t="s">
        <v>121</v>
      </c>
      <c r="G5200" t="s">
        <v>1</v>
      </c>
      <c r="H5200" t="s">
        <v>206</v>
      </c>
      <c r="K5200" t="s">
        <v>185</v>
      </c>
      <c r="L5200" t="s">
        <v>122</v>
      </c>
      <c r="M5200" s="14">
        <v>44516</v>
      </c>
      <c r="N5200" s="14">
        <v>44516</v>
      </c>
      <c r="O5200">
        <v>-394862.34</v>
      </c>
      <c r="P5200">
        <v>-9401.48</v>
      </c>
      <c r="R5200">
        <v>2221517110</v>
      </c>
      <c r="S5200">
        <v>162800000</v>
      </c>
      <c r="V5200" t="s">
        <v>130</v>
      </c>
      <c r="W5200" t="s">
        <v>204</v>
      </c>
      <c r="X5200" t="s">
        <v>119</v>
      </c>
      <c r="Y5200">
        <v>11</v>
      </c>
      <c r="Z5200">
        <v>11</v>
      </c>
      <c r="AA5200">
        <v>2021</v>
      </c>
      <c r="AB5200">
        <v>9401.48</v>
      </c>
      <c r="AC5200" t="s">
        <v>20</v>
      </c>
      <c r="AD5200" t="s">
        <v>19</v>
      </c>
      <c r="AE5200">
        <v>2021</v>
      </c>
      <c r="AF5200">
        <v>2021</v>
      </c>
      <c r="AU5200"/>
    </row>
    <row r="5201" spans="1:47" x14ac:dyDescent="0.35">
      <c r="A5201" t="s">
        <v>160</v>
      </c>
      <c r="B5201" t="s">
        <v>25</v>
      </c>
      <c r="C5201" t="s">
        <v>149</v>
      </c>
      <c r="D5201" t="s">
        <v>159</v>
      </c>
      <c r="E5201" t="s">
        <v>162</v>
      </c>
      <c r="G5201" t="s">
        <v>1</v>
      </c>
      <c r="K5201" t="s">
        <v>185</v>
      </c>
      <c r="L5201" t="s">
        <v>122</v>
      </c>
      <c r="M5201" s="14">
        <v>44516</v>
      </c>
      <c r="N5201" s="14">
        <v>44516</v>
      </c>
      <c r="O5201">
        <v>8000</v>
      </c>
      <c r="P5201">
        <v>198.54</v>
      </c>
      <c r="R5201">
        <v>2110672000</v>
      </c>
      <c r="S5201">
        <v>161600000</v>
      </c>
      <c r="V5201" t="s">
        <v>160</v>
      </c>
      <c r="W5201" t="s">
        <v>198</v>
      </c>
      <c r="X5201" t="s">
        <v>161</v>
      </c>
      <c r="Y5201">
        <v>11</v>
      </c>
      <c r="Z5201">
        <v>11</v>
      </c>
      <c r="AA5201">
        <v>2021</v>
      </c>
      <c r="AB5201">
        <v>198.54</v>
      </c>
      <c r="AC5201" t="s">
        <v>20</v>
      </c>
      <c r="AD5201" t="s">
        <v>72</v>
      </c>
      <c r="AE5201">
        <v>2021</v>
      </c>
      <c r="AF5201">
        <v>2021</v>
      </c>
      <c r="AU5201"/>
    </row>
    <row r="5202" spans="1:47" x14ac:dyDescent="0.35">
      <c r="A5202" t="s">
        <v>160</v>
      </c>
      <c r="B5202" t="s">
        <v>25</v>
      </c>
      <c r="C5202" t="s">
        <v>149</v>
      </c>
      <c r="D5202" t="s">
        <v>159</v>
      </c>
      <c r="E5202" t="s">
        <v>162</v>
      </c>
      <c r="G5202" t="s">
        <v>1</v>
      </c>
      <c r="K5202" t="s">
        <v>185</v>
      </c>
      <c r="L5202" t="s">
        <v>122</v>
      </c>
      <c r="M5202" s="14">
        <v>44516</v>
      </c>
      <c r="N5202" s="14">
        <v>44516</v>
      </c>
      <c r="O5202">
        <v>7000</v>
      </c>
      <c r="P5202">
        <v>399.28</v>
      </c>
      <c r="R5202">
        <v>2110672000</v>
      </c>
      <c r="S5202">
        <v>161300000</v>
      </c>
      <c r="V5202" t="s">
        <v>160</v>
      </c>
      <c r="W5202" t="s">
        <v>192</v>
      </c>
      <c r="X5202" t="s">
        <v>161</v>
      </c>
      <c r="Y5202">
        <v>11</v>
      </c>
      <c r="Z5202">
        <v>11</v>
      </c>
      <c r="AA5202">
        <v>2021</v>
      </c>
      <c r="AB5202">
        <v>399.28</v>
      </c>
      <c r="AC5202" t="s">
        <v>20</v>
      </c>
      <c r="AD5202" t="s">
        <v>72</v>
      </c>
      <c r="AE5202">
        <v>2021</v>
      </c>
      <c r="AF5202">
        <v>2021</v>
      </c>
      <c r="AU5202"/>
    </row>
    <row r="5203" spans="1:47" x14ac:dyDescent="0.35">
      <c r="A5203" t="s">
        <v>160</v>
      </c>
      <c r="B5203" t="s">
        <v>25</v>
      </c>
      <c r="C5203" t="s">
        <v>149</v>
      </c>
      <c r="D5203" t="s">
        <v>159</v>
      </c>
      <c r="E5203" t="s">
        <v>162</v>
      </c>
      <c r="G5203" t="s">
        <v>1</v>
      </c>
      <c r="K5203" t="s">
        <v>185</v>
      </c>
      <c r="L5203" t="s">
        <v>122</v>
      </c>
      <c r="M5203" s="14">
        <v>44516</v>
      </c>
      <c r="N5203" s="14">
        <v>44516</v>
      </c>
      <c r="O5203">
        <v>40000</v>
      </c>
      <c r="P5203">
        <v>1129.17</v>
      </c>
      <c r="R5203">
        <v>2110672000</v>
      </c>
      <c r="S5203">
        <v>161300000</v>
      </c>
      <c r="V5203" t="s">
        <v>160</v>
      </c>
      <c r="W5203" t="s">
        <v>192</v>
      </c>
      <c r="X5203" t="s">
        <v>161</v>
      </c>
      <c r="Y5203">
        <v>11</v>
      </c>
      <c r="Z5203">
        <v>11</v>
      </c>
      <c r="AA5203">
        <v>2021</v>
      </c>
      <c r="AB5203">
        <v>1129.17</v>
      </c>
      <c r="AC5203" t="s">
        <v>20</v>
      </c>
      <c r="AD5203" t="s">
        <v>72</v>
      </c>
      <c r="AE5203">
        <v>2021</v>
      </c>
      <c r="AF5203">
        <v>2021</v>
      </c>
      <c r="AU5203"/>
    </row>
    <row r="5204" spans="1:47" x14ac:dyDescent="0.35">
      <c r="A5204" t="s">
        <v>138</v>
      </c>
      <c r="B5204" t="s">
        <v>65</v>
      </c>
      <c r="C5204" t="s">
        <v>149</v>
      </c>
      <c r="D5204" t="s">
        <v>150</v>
      </c>
      <c r="E5204" t="s">
        <v>121</v>
      </c>
      <c r="G5204" t="s">
        <v>1</v>
      </c>
      <c r="H5204" t="s">
        <v>206</v>
      </c>
      <c r="K5204" t="s">
        <v>185</v>
      </c>
      <c r="L5204" t="s">
        <v>122</v>
      </c>
      <c r="M5204" s="14">
        <v>44516</v>
      </c>
      <c r="N5204" s="14">
        <v>44516</v>
      </c>
      <c r="O5204">
        <v>-394862.34</v>
      </c>
      <c r="P5204">
        <v>-30.95</v>
      </c>
      <c r="R5204">
        <v>2220200000</v>
      </c>
      <c r="S5204">
        <v>162800000</v>
      </c>
      <c r="V5204" t="s">
        <v>138</v>
      </c>
      <c r="W5204" t="s">
        <v>204</v>
      </c>
      <c r="X5204" t="s">
        <v>139</v>
      </c>
      <c r="Y5204">
        <v>11</v>
      </c>
      <c r="Z5204">
        <v>11</v>
      </c>
      <c r="AA5204">
        <v>2021</v>
      </c>
      <c r="AB5204">
        <v>30.95</v>
      </c>
      <c r="AC5204" t="s">
        <v>20</v>
      </c>
      <c r="AD5204" t="s">
        <v>19</v>
      </c>
      <c r="AE5204">
        <v>2021</v>
      </c>
      <c r="AF5204">
        <v>2021</v>
      </c>
      <c r="AU5204"/>
    </row>
    <row r="5205" spans="1:47" x14ac:dyDescent="0.35">
      <c r="A5205" t="s">
        <v>160</v>
      </c>
      <c r="B5205" t="s">
        <v>26</v>
      </c>
      <c r="C5205" t="s">
        <v>149</v>
      </c>
      <c r="D5205" t="s">
        <v>159</v>
      </c>
      <c r="E5205" t="s">
        <v>162</v>
      </c>
      <c r="G5205" t="s">
        <v>1</v>
      </c>
      <c r="K5205" t="s">
        <v>185</v>
      </c>
      <c r="L5205" t="s">
        <v>122</v>
      </c>
      <c r="M5205" s="14">
        <v>44516</v>
      </c>
      <c r="N5205" s="14">
        <v>44516</v>
      </c>
      <c r="O5205">
        <v>0</v>
      </c>
      <c r="P5205">
        <v>792.65</v>
      </c>
      <c r="R5205">
        <v>2110672000</v>
      </c>
      <c r="S5205">
        <v>161016000</v>
      </c>
      <c r="V5205" t="s">
        <v>160</v>
      </c>
      <c r="W5205" t="s">
        <v>201</v>
      </c>
      <c r="X5205" t="s">
        <v>161</v>
      </c>
      <c r="Y5205">
        <v>11</v>
      </c>
      <c r="Z5205">
        <v>11</v>
      </c>
      <c r="AA5205">
        <v>2021</v>
      </c>
      <c r="AB5205">
        <v>792.65</v>
      </c>
      <c r="AC5205" t="s">
        <v>20</v>
      </c>
      <c r="AD5205" t="s">
        <v>72</v>
      </c>
      <c r="AE5205">
        <v>2021</v>
      </c>
      <c r="AF5205">
        <v>2021</v>
      </c>
      <c r="AU5205"/>
    </row>
    <row r="5206" spans="1:47" x14ac:dyDescent="0.35">
      <c r="A5206" t="s">
        <v>146</v>
      </c>
      <c r="C5206" t="s">
        <v>149</v>
      </c>
      <c r="D5206" t="s">
        <v>150</v>
      </c>
      <c r="E5206" t="s">
        <v>121</v>
      </c>
      <c r="J5206" t="s">
        <v>5</v>
      </c>
      <c r="K5206" t="s">
        <v>185</v>
      </c>
      <c r="L5206" t="s">
        <v>122</v>
      </c>
      <c r="M5206" s="14">
        <v>44501</v>
      </c>
      <c r="N5206" s="14">
        <v>44516</v>
      </c>
      <c r="P5206">
        <v>14429.46</v>
      </c>
      <c r="X5206" t="s">
        <v>147</v>
      </c>
      <c r="Y5206">
        <v>11</v>
      </c>
      <c r="Z5206">
        <v>11</v>
      </c>
      <c r="AA5206">
        <v>2021</v>
      </c>
      <c r="AB5206">
        <v>0</v>
      </c>
      <c r="AC5206" t="s">
        <v>8</v>
      </c>
      <c r="AD5206" t="s">
        <v>8</v>
      </c>
      <c r="AE5206">
        <v>2021</v>
      </c>
      <c r="AF5206">
        <v>2021</v>
      </c>
      <c r="AU5206"/>
    </row>
    <row r="5207" spans="1:47" x14ac:dyDescent="0.35">
      <c r="A5207" t="s">
        <v>136</v>
      </c>
      <c r="C5207" t="s">
        <v>149</v>
      </c>
      <c r="D5207" t="s">
        <v>150</v>
      </c>
      <c r="E5207" t="s">
        <v>162</v>
      </c>
      <c r="K5207" t="s">
        <v>185</v>
      </c>
      <c r="L5207" t="s">
        <v>122</v>
      </c>
      <c r="M5207" s="14">
        <v>44516</v>
      </c>
      <c r="N5207" s="14">
        <v>44516</v>
      </c>
      <c r="P5207">
        <v>76669.399999999994</v>
      </c>
      <c r="X5207" t="s">
        <v>137</v>
      </c>
      <c r="Y5207">
        <v>11</v>
      </c>
      <c r="Z5207">
        <v>11</v>
      </c>
      <c r="AA5207">
        <v>2021</v>
      </c>
      <c r="AB5207">
        <v>0</v>
      </c>
      <c r="AC5207" t="s">
        <v>8</v>
      </c>
      <c r="AD5207" t="s">
        <v>8</v>
      </c>
      <c r="AE5207">
        <v>2021</v>
      </c>
      <c r="AF5207">
        <v>2021</v>
      </c>
      <c r="AU5207"/>
    </row>
    <row r="5208" spans="1:47" x14ac:dyDescent="0.35">
      <c r="A5208" t="s">
        <v>130</v>
      </c>
      <c r="C5208" t="s">
        <v>149</v>
      </c>
      <c r="D5208" t="s">
        <v>150</v>
      </c>
      <c r="E5208" t="s">
        <v>121</v>
      </c>
      <c r="J5208" t="s">
        <v>5</v>
      </c>
      <c r="K5208" t="s">
        <v>185</v>
      </c>
      <c r="L5208" t="s">
        <v>122</v>
      </c>
      <c r="M5208" s="14">
        <v>44508</v>
      </c>
      <c r="N5208" s="14">
        <v>44516</v>
      </c>
      <c r="P5208">
        <v>29605.77</v>
      </c>
      <c r="X5208" t="s">
        <v>119</v>
      </c>
      <c r="Y5208">
        <v>11</v>
      </c>
      <c r="Z5208">
        <v>11</v>
      </c>
      <c r="AA5208">
        <v>2021</v>
      </c>
      <c r="AB5208">
        <v>0</v>
      </c>
      <c r="AC5208" t="s">
        <v>8</v>
      </c>
      <c r="AD5208" t="s">
        <v>8</v>
      </c>
      <c r="AE5208">
        <v>2021</v>
      </c>
      <c r="AF5208">
        <v>2021</v>
      </c>
      <c r="AU5208"/>
    </row>
    <row r="5209" spans="1:47" x14ac:dyDescent="0.35">
      <c r="A5209" t="s">
        <v>130</v>
      </c>
      <c r="C5209" t="s">
        <v>149</v>
      </c>
      <c r="D5209" t="s">
        <v>150</v>
      </c>
      <c r="E5209" t="s">
        <v>121</v>
      </c>
      <c r="I5209" t="s">
        <v>1</v>
      </c>
      <c r="J5209" t="s">
        <v>5</v>
      </c>
      <c r="K5209" t="s">
        <v>185</v>
      </c>
      <c r="L5209" t="s">
        <v>122</v>
      </c>
      <c r="M5209" s="14">
        <v>44508</v>
      </c>
      <c r="N5209" s="14">
        <v>44516</v>
      </c>
      <c r="P5209">
        <v>595.24</v>
      </c>
      <c r="X5209" t="s">
        <v>119</v>
      </c>
      <c r="Y5209">
        <v>11</v>
      </c>
      <c r="Z5209">
        <v>11</v>
      </c>
      <c r="AA5209">
        <v>2021</v>
      </c>
      <c r="AB5209">
        <v>0</v>
      </c>
      <c r="AC5209" t="s">
        <v>8</v>
      </c>
      <c r="AD5209" t="s">
        <v>8</v>
      </c>
      <c r="AE5209">
        <v>2021</v>
      </c>
      <c r="AF5209">
        <v>2021</v>
      </c>
      <c r="AU5209"/>
    </row>
    <row r="5210" spans="1:47" x14ac:dyDescent="0.35">
      <c r="A5210" t="s">
        <v>130</v>
      </c>
      <c r="C5210" t="s">
        <v>149</v>
      </c>
      <c r="D5210" t="s">
        <v>150</v>
      </c>
      <c r="E5210" t="s">
        <v>121</v>
      </c>
      <c r="J5210" t="s">
        <v>5</v>
      </c>
      <c r="K5210" t="s">
        <v>185</v>
      </c>
      <c r="L5210" t="s">
        <v>122</v>
      </c>
      <c r="M5210" s="14">
        <v>44501</v>
      </c>
      <c r="N5210" s="14">
        <v>44516</v>
      </c>
      <c r="P5210">
        <v>32038.94</v>
      </c>
      <c r="X5210" t="s">
        <v>119</v>
      </c>
      <c r="Y5210">
        <v>11</v>
      </c>
      <c r="Z5210">
        <v>11</v>
      </c>
      <c r="AA5210">
        <v>2021</v>
      </c>
      <c r="AB5210">
        <v>0</v>
      </c>
      <c r="AC5210" t="s">
        <v>8</v>
      </c>
      <c r="AD5210" t="s">
        <v>8</v>
      </c>
      <c r="AE5210">
        <v>2021</v>
      </c>
      <c r="AF5210">
        <v>2021</v>
      </c>
      <c r="AU5210"/>
    </row>
    <row r="5211" spans="1:47" x14ac:dyDescent="0.35">
      <c r="A5211" t="s">
        <v>175</v>
      </c>
      <c r="B5211" t="s">
        <v>39</v>
      </c>
      <c r="C5211" t="s">
        <v>149</v>
      </c>
      <c r="D5211" t="s">
        <v>150</v>
      </c>
      <c r="E5211" t="s">
        <v>121</v>
      </c>
      <c r="G5211" t="s">
        <v>1</v>
      </c>
      <c r="H5211" t="s">
        <v>206</v>
      </c>
      <c r="K5211" t="s">
        <v>185</v>
      </c>
      <c r="L5211" t="s">
        <v>122</v>
      </c>
      <c r="M5211" s="14">
        <v>44517</v>
      </c>
      <c r="N5211" s="14">
        <v>44517</v>
      </c>
      <c r="O5211">
        <v>-570580</v>
      </c>
      <c r="P5211">
        <v>-13585.24</v>
      </c>
      <c r="R5211">
        <v>2221506000</v>
      </c>
      <c r="S5211">
        <v>161026000</v>
      </c>
      <c r="V5211" t="s">
        <v>175</v>
      </c>
      <c r="W5211" t="s">
        <v>216</v>
      </c>
      <c r="X5211" t="s">
        <v>119</v>
      </c>
      <c r="Y5211">
        <v>11</v>
      </c>
      <c r="Z5211">
        <v>11</v>
      </c>
      <c r="AA5211">
        <v>2021</v>
      </c>
      <c r="AB5211">
        <v>13585.24</v>
      </c>
      <c r="AC5211" t="s">
        <v>20</v>
      </c>
      <c r="AD5211" t="s">
        <v>19</v>
      </c>
      <c r="AE5211">
        <v>2021</v>
      </c>
      <c r="AF5211">
        <v>2021</v>
      </c>
      <c r="AU5211"/>
    </row>
    <row r="5212" spans="1:47" x14ac:dyDescent="0.35">
      <c r="A5212" t="s">
        <v>160</v>
      </c>
      <c r="B5212" t="s">
        <v>25</v>
      </c>
      <c r="C5212" t="s">
        <v>149</v>
      </c>
      <c r="D5212" t="s">
        <v>159</v>
      </c>
      <c r="E5212" t="s">
        <v>162</v>
      </c>
      <c r="G5212" t="s">
        <v>1</v>
      </c>
      <c r="K5212" t="s">
        <v>185</v>
      </c>
      <c r="L5212" t="s">
        <v>122</v>
      </c>
      <c r="M5212" s="14">
        <v>44517</v>
      </c>
      <c r="N5212" s="14">
        <v>44517</v>
      </c>
      <c r="O5212">
        <v>5000</v>
      </c>
      <c r="P5212">
        <v>158.65</v>
      </c>
      <c r="R5212">
        <v>2110672000</v>
      </c>
      <c r="S5212">
        <v>161600000</v>
      </c>
      <c r="V5212" t="s">
        <v>160</v>
      </c>
      <c r="W5212" t="s">
        <v>198</v>
      </c>
      <c r="X5212" t="s">
        <v>161</v>
      </c>
      <c r="Y5212">
        <v>11</v>
      </c>
      <c r="Z5212">
        <v>11</v>
      </c>
      <c r="AA5212">
        <v>2021</v>
      </c>
      <c r="AB5212">
        <v>158.65</v>
      </c>
      <c r="AC5212" t="s">
        <v>20</v>
      </c>
      <c r="AD5212" t="s">
        <v>72</v>
      </c>
      <c r="AE5212">
        <v>2021</v>
      </c>
      <c r="AF5212">
        <v>2021</v>
      </c>
      <c r="AU5212"/>
    </row>
    <row r="5213" spans="1:47" x14ac:dyDescent="0.35">
      <c r="A5213" t="s">
        <v>160</v>
      </c>
      <c r="B5213" t="s">
        <v>26</v>
      </c>
      <c r="C5213" t="s">
        <v>149</v>
      </c>
      <c r="D5213" t="s">
        <v>159</v>
      </c>
      <c r="E5213" t="s">
        <v>162</v>
      </c>
      <c r="G5213" t="s">
        <v>1</v>
      </c>
      <c r="K5213" t="s">
        <v>185</v>
      </c>
      <c r="L5213" t="s">
        <v>122</v>
      </c>
      <c r="M5213" s="14">
        <v>44517</v>
      </c>
      <c r="N5213" s="14">
        <v>44517</v>
      </c>
      <c r="O5213">
        <v>13352</v>
      </c>
      <c r="P5213">
        <v>0</v>
      </c>
      <c r="R5213">
        <v>2110672000</v>
      </c>
      <c r="S5213">
        <v>162000000</v>
      </c>
      <c r="V5213" t="s">
        <v>160</v>
      </c>
      <c r="W5213" t="s">
        <v>205</v>
      </c>
      <c r="X5213" t="s">
        <v>161</v>
      </c>
      <c r="Y5213">
        <v>11</v>
      </c>
      <c r="Z5213">
        <v>11</v>
      </c>
      <c r="AA5213">
        <v>2021</v>
      </c>
      <c r="AB5213">
        <v>0</v>
      </c>
      <c r="AC5213" t="s">
        <v>20</v>
      </c>
      <c r="AD5213" t="s">
        <v>72</v>
      </c>
      <c r="AE5213">
        <v>2021</v>
      </c>
      <c r="AF5213">
        <v>2021</v>
      </c>
      <c r="AU5213"/>
    </row>
    <row r="5214" spans="1:47" x14ac:dyDescent="0.35">
      <c r="A5214" t="s">
        <v>160</v>
      </c>
      <c r="B5214" t="s">
        <v>26</v>
      </c>
      <c r="C5214" t="s">
        <v>149</v>
      </c>
      <c r="D5214" t="s">
        <v>159</v>
      </c>
      <c r="E5214" t="s">
        <v>162</v>
      </c>
      <c r="G5214" t="s">
        <v>1</v>
      </c>
      <c r="K5214" t="s">
        <v>185</v>
      </c>
      <c r="L5214" t="s">
        <v>122</v>
      </c>
      <c r="M5214" s="14">
        <v>44517</v>
      </c>
      <c r="N5214" s="14">
        <v>44517</v>
      </c>
      <c r="O5214">
        <v>6376610.8300000001</v>
      </c>
      <c r="P5214">
        <v>154073.46</v>
      </c>
      <c r="R5214">
        <v>2110672000</v>
      </c>
      <c r="S5214">
        <v>162800000</v>
      </c>
      <c r="V5214" t="s">
        <v>160</v>
      </c>
      <c r="W5214" t="s">
        <v>204</v>
      </c>
      <c r="X5214" t="s">
        <v>161</v>
      </c>
      <c r="Y5214">
        <v>11</v>
      </c>
      <c r="Z5214">
        <v>11</v>
      </c>
      <c r="AA5214">
        <v>2021</v>
      </c>
      <c r="AB5214">
        <v>154073.46</v>
      </c>
      <c r="AC5214" t="s">
        <v>20</v>
      </c>
      <c r="AD5214" t="s">
        <v>72</v>
      </c>
      <c r="AE5214">
        <v>2021</v>
      </c>
      <c r="AF5214">
        <v>2021</v>
      </c>
      <c r="AU5214"/>
    </row>
    <row r="5215" spans="1:47" x14ac:dyDescent="0.35">
      <c r="A5215" t="s">
        <v>138</v>
      </c>
      <c r="B5215" t="s">
        <v>46</v>
      </c>
      <c r="C5215" t="s">
        <v>149</v>
      </c>
      <c r="D5215" t="s">
        <v>150</v>
      </c>
      <c r="E5215" t="s">
        <v>121</v>
      </c>
      <c r="G5215" t="s">
        <v>1</v>
      </c>
      <c r="H5215" t="s">
        <v>206</v>
      </c>
      <c r="K5215" t="s">
        <v>185</v>
      </c>
      <c r="L5215" t="s">
        <v>122</v>
      </c>
      <c r="M5215" s="14">
        <v>44517</v>
      </c>
      <c r="N5215" s="14">
        <v>44517</v>
      </c>
      <c r="O5215">
        <v>-180000</v>
      </c>
      <c r="P5215">
        <v>-4669.93</v>
      </c>
      <c r="R5215">
        <v>2220200000</v>
      </c>
      <c r="S5215">
        <v>161001000</v>
      </c>
      <c r="V5215" t="s">
        <v>138</v>
      </c>
      <c r="W5215" t="s">
        <v>195</v>
      </c>
      <c r="X5215" t="s">
        <v>139</v>
      </c>
      <c r="Y5215">
        <v>11</v>
      </c>
      <c r="Z5215">
        <v>11</v>
      </c>
      <c r="AA5215">
        <v>2021</v>
      </c>
      <c r="AB5215">
        <v>4669.93</v>
      </c>
      <c r="AC5215" t="s">
        <v>20</v>
      </c>
      <c r="AD5215" t="s">
        <v>19</v>
      </c>
      <c r="AE5215">
        <v>2021</v>
      </c>
      <c r="AF5215">
        <v>2021</v>
      </c>
      <c r="AU5215"/>
    </row>
    <row r="5216" spans="1:47" x14ac:dyDescent="0.35">
      <c r="A5216" t="s">
        <v>138</v>
      </c>
      <c r="B5216" t="s">
        <v>41</v>
      </c>
      <c r="C5216" t="s">
        <v>149</v>
      </c>
      <c r="D5216" t="s">
        <v>150</v>
      </c>
      <c r="E5216" t="s">
        <v>121</v>
      </c>
      <c r="G5216" t="s">
        <v>1</v>
      </c>
      <c r="H5216" t="s">
        <v>206</v>
      </c>
      <c r="K5216" t="s">
        <v>185</v>
      </c>
      <c r="L5216" t="s">
        <v>122</v>
      </c>
      <c r="M5216" s="14">
        <v>44517</v>
      </c>
      <c r="N5216" s="14">
        <v>44517</v>
      </c>
      <c r="O5216">
        <v>-4350000</v>
      </c>
      <c r="P5216">
        <v>-112335.93</v>
      </c>
      <c r="R5216">
        <v>2220200000</v>
      </c>
      <c r="S5216">
        <v>161001000</v>
      </c>
      <c r="V5216" t="s">
        <v>138</v>
      </c>
      <c r="W5216" t="s">
        <v>195</v>
      </c>
      <c r="X5216" t="s">
        <v>139</v>
      </c>
      <c r="Y5216">
        <v>11</v>
      </c>
      <c r="Z5216">
        <v>11</v>
      </c>
      <c r="AA5216">
        <v>2021</v>
      </c>
      <c r="AB5216">
        <v>112335.93</v>
      </c>
      <c r="AC5216" t="s">
        <v>20</v>
      </c>
      <c r="AD5216" t="s">
        <v>19</v>
      </c>
      <c r="AE5216">
        <v>2021</v>
      </c>
      <c r="AF5216">
        <v>2021</v>
      </c>
      <c r="AU5216"/>
    </row>
    <row r="5217" spans="1:47" x14ac:dyDescent="0.35">
      <c r="A5217" t="s">
        <v>160</v>
      </c>
      <c r="B5217" t="s">
        <v>25</v>
      </c>
      <c r="C5217" t="s">
        <v>149</v>
      </c>
      <c r="D5217" t="s">
        <v>159</v>
      </c>
      <c r="E5217" t="s">
        <v>162</v>
      </c>
      <c r="G5217" t="s">
        <v>1</v>
      </c>
      <c r="K5217" t="s">
        <v>185</v>
      </c>
      <c r="L5217" t="s">
        <v>122</v>
      </c>
      <c r="M5217" s="14">
        <v>44517</v>
      </c>
      <c r="N5217" s="14">
        <v>44517</v>
      </c>
      <c r="O5217">
        <v>7000</v>
      </c>
      <c r="P5217">
        <v>371.27</v>
      </c>
      <c r="R5217">
        <v>2110672000</v>
      </c>
      <c r="S5217">
        <v>161300000</v>
      </c>
      <c r="V5217" t="s">
        <v>160</v>
      </c>
      <c r="W5217" t="s">
        <v>192</v>
      </c>
      <c r="X5217" t="s">
        <v>161</v>
      </c>
      <c r="Y5217">
        <v>11</v>
      </c>
      <c r="Z5217">
        <v>11</v>
      </c>
      <c r="AA5217">
        <v>2021</v>
      </c>
      <c r="AB5217">
        <v>371.27</v>
      </c>
      <c r="AC5217" t="s">
        <v>20</v>
      </c>
      <c r="AD5217" t="s">
        <v>72</v>
      </c>
      <c r="AE5217">
        <v>2021</v>
      </c>
      <c r="AF5217">
        <v>2021</v>
      </c>
      <c r="AU5217"/>
    </row>
    <row r="5218" spans="1:47" x14ac:dyDescent="0.35">
      <c r="A5218" t="s">
        <v>138</v>
      </c>
      <c r="B5218" t="s">
        <v>42</v>
      </c>
      <c r="C5218" t="s">
        <v>149</v>
      </c>
      <c r="D5218" t="s">
        <v>150</v>
      </c>
      <c r="E5218" t="s">
        <v>121</v>
      </c>
      <c r="G5218" t="s">
        <v>1</v>
      </c>
      <c r="H5218" t="s">
        <v>206</v>
      </c>
      <c r="K5218" t="s">
        <v>185</v>
      </c>
      <c r="L5218" t="s">
        <v>122</v>
      </c>
      <c r="M5218" s="14">
        <v>44517</v>
      </c>
      <c r="N5218" s="14">
        <v>44517</v>
      </c>
      <c r="O5218">
        <v>0</v>
      </c>
      <c r="P5218">
        <v>-6337.38</v>
      </c>
      <c r="R5218">
        <v>2220200000</v>
      </c>
      <c r="S5218">
        <v>161001000</v>
      </c>
      <c r="V5218" t="s">
        <v>138</v>
      </c>
      <c r="W5218" t="s">
        <v>195</v>
      </c>
      <c r="X5218" t="s">
        <v>139</v>
      </c>
      <c r="Y5218">
        <v>11</v>
      </c>
      <c r="Z5218">
        <v>11</v>
      </c>
      <c r="AA5218">
        <v>2021</v>
      </c>
      <c r="AB5218">
        <v>6337.38</v>
      </c>
      <c r="AC5218" t="s">
        <v>20</v>
      </c>
      <c r="AD5218" t="s">
        <v>19</v>
      </c>
      <c r="AE5218">
        <v>2021</v>
      </c>
      <c r="AF5218">
        <v>2021</v>
      </c>
      <c r="AU5218"/>
    </row>
    <row r="5219" spans="1:47" x14ac:dyDescent="0.35">
      <c r="A5219" t="s">
        <v>160</v>
      </c>
      <c r="B5219" t="s">
        <v>26</v>
      </c>
      <c r="C5219" t="s">
        <v>149</v>
      </c>
      <c r="D5219" t="s">
        <v>159</v>
      </c>
      <c r="E5219" t="s">
        <v>162</v>
      </c>
      <c r="G5219" t="s">
        <v>1</v>
      </c>
      <c r="K5219" t="s">
        <v>185</v>
      </c>
      <c r="L5219" t="s">
        <v>122</v>
      </c>
      <c r="M5219" s="14">
        <v>44517</v>
      </c>
      <c r="N5219" s="14">
        <v>44517</v>
      </c>
      <c r="O5219">
        <v>0</v>
      </c>
      <c r="P5219">
        <v>792.65</v>
      </c>
      <c r="R5219">
        <v>2110672000</v>
      </c>
      <c r="S5219">
        <v>161016000</v>
      </c>
      <c r="V5219" t="s">
        <v>160</v>
      </c>
      <c r="W5219" t="s">
        <v>201</v>
      </c>
      <c r="X5219" t="s">
        <v>161</v>
      </c>
      <c r="Y5219">
        <v>11</v>
      </c>
      <c r="Z5219">
        <v>11</v>
      </c>
      <c r="AA5219">
        <v>2021</v>
      </c>
      <c r="AB5219">
        <v>792.65</v>
      </c>
      <c r="AC5219" t="s">
        <v>20</v>
      </c>
      <c r="AD5219" t="s">
        <v>72</v>
      </c>
      <c r="AE5219">
        <v>2021</v>
      </c>
      <c r="AF5219">
        <v>2021</v>
      </c>
      <c r="AU5219"/>
    </row>
    <row r="5220" spans="1:47" x14ac:dyDescent="0.35">
      <c r="A5220" t="s">
        <v>193</v>
      </c>
      <c r="B5220" t="s">
        <v>29</v>
      </c>
      <c r="C5220" t="s">
        <v>149</v>
      </c>
      <c r="D5220" t="s">
        <v>159</v>
      </c>
      <c r="E5220" t="s">
        <v>162</v>
      </c>
      <c r="G5220" t="s">
        <v>1</v>
      </c>
      <c r="K5220" t="s">
        <v>185</v>
      </c>
      <c r="L5220" t="s">
        <v>122</v>
      </c>
      <c r="M5220" s="14">
        <v>44517</v>
      </c>
      <c r="N5220" s="14">
        <v>44517</v>
      </c>
      <c r="O5220">
        <v>0</v>
      </c>
      <c r="P5220">
        <v>178.57</v>
      </c>
      <c r="R5220">
        <v>2110700000</v>
      </c>
      <c r="S5220">
        <v>161900000</v>
      </c>
      <c r="V5220" t="s">
        <v>193</v>
      </c>
      <c r="W5220" t="s">
        <v>199</v>
      </c>
      <c r="X5220" t="s">
        <v>161</v>
      </c>
      <c r="Y5220">
        <v>11</v>
      </c>
      <c r="Z5220">
        <v>11</v>
      </c>
      <c r="AA5220">
        <v>2021</v>
      </c>
      <c r="AB5220">
        <v>178.57</v>
      </c>
      <c r="AC5220" t="s">
        <v>20</v>
      </c>
      <c r="AD5220" t="s">
        <v>72</v>
      </c>
      <c r="AE5220">
        <v>2021</v>
      </c>
      <c r="AF5220">
        <v>2021</v>
      </c>
      <c r="AU5220"/>
    </row>
    <row r="5221" spans="1:47" x14ac:dyDescent="0.35">
      <c r="A5221" t="s">
        <v>193</v>
      </c>
      <c r="B5221" t="s">
        <v>29</v>
      </c>
      <c r="C5221" t="s">
        <v>149</v>
      </c>
      <c r="D5221" t="s">
        <v>159</v>
      </c>
      <c r="E5221" t="s">
        <v>162</v>
      </c>
      <c r="G5221" t="s">
        <v>1</v>
      </c>
      <c r="K5221" t="s">
        <v>185</v>
      </c>
      <c r="L5221" t="s">
        <v>122</v>
      </c>
      <c r="M5221" s="14">
        <v>44517</v>
      </c>
      <c r="N5221" s="14">
        <v>44517</v>
      </c>
      <c r="O5221">
        <v>0</v>
      </c>
      <c r="P5221">
        <v>155.94999999999999</v>
      </c>
      <c r="R5221">
        <v>2110700000</v>
      </c>
      <c r="S5221">
        <v>162300000</v>
      </c>
      <c r="V5221" t="s">
        <v>193</v>
      </c>
      <c r="W5221" t="s">
        <v>209</v>
      </c>
      <c r="X5221" t="s">
        <v>161</v>
      </c>
      <c r="Y5221">
        <v>11</v>
      </c>
      <c r="Z5221">
        <v>11</v>
      </c>
      <c r="AA5221">
        <v>2021</v>
      </c>
      <c r="AB5221">
        <v>155.94999999999999</v>
      </c>
      <c r="AC5221" t="s">
        <v>20</v>
      </c>
      <c r="AD5221" t="s">
        <v>72</v>
      </c>
      <c r="AE5221">
        <v>2021</v>
      </c>
      <c r="AF5221">
        <v>2021</v>
      </c>
      <c r="AU5221"/>
    </row>
    <row r="5222" spans="1:47" x14ac:dyDescent="0.35">
      <c r="A5222" t="s">
        <v>193</v>
      </c>
      <c r="B5222" t="s">
        <v>29</v>
      </c>
      <c r="C5222" t="s">
        <v>149</v>
      </c>
      <c r="D5222" t="s">
        <v>159</v>
      </c>
      <c r="E5222" t="s">
        <v>162</v>
      </c>
      <c r="G5222" t="s">
        <v>1</v>
      </c>
      <c r="K5222" t="s">
        <v>185</v>
      </c>
      <c r="L5222" t="s">
        <v>122</v>
      </c>
      <c r="M5222" s="14">
        <v>44517</v>
      </c>
      <c r="N5222" s="14">
        <v>44517</v>
      </c>
      <c r="O5222">
        <v>0</v>
      </c>
      <c r="P5222">
        <v>119.05</v>
      </c>
      <c r="R5222">
        <v>2110700000</v>
      </c>
      <c r="S5222">
        <v>161700000</v>
      </c>
      <c r="V5222" t="s">
        <v>193</v>
      </c>
      <c r="W5222" t="s">
        <v>210</v>
      </c>
      <c r="X5222" t="s">
        <v>161</v>
      </c>
      <c r="Y5222">
        <v>11</v>
      </c>
      <c r="Z5222">
        <v>11</v>
      </c>
      <c r="AA5222">
        <v>2021</v>
      </c>
      <c r="AB5222">
        <v>119.05</v>
      </c>
      <c r="AC5222" t="s">
        <v>20</v>
      </c>
      <c r="AD5222" t="s">
        <v>72</v>
      </c>
      <c r="AE5222">
        <v>2021</v>
      </c>
      <c r="AF5222">
        <v>2021</v>
      </c>
      <c r="AU5222"/>
    </row>
    <row r="5223" spans="1:47" x14ac:dyDescent="0.35">
      <c r="A5223" t="s">
        <v>193</v>
      </c>
      <c r="B5223" t="s">
        <v>29</v>
      </c>
      <c r="C5223" t="s">
        <v>149</v>
      </c>
      <c r="D5223" t="s">
        <v>159</v>
      </c>
      <c r="E5223" t="s">
        <v>162</v>
      </c>
      <c r="G5223" t="s">
        <v>1</v>
      </c>
      <c r="K5223" t="s">
        <v>185</v>
      </c>
      <c r="L5223" t="s">
        <v>122</v>
      </c>
      <c r="M5223" s="14">
        <v>44517</v>
      </c>
      <c r="N5223" s="14">
        <v>44517</v>
      </c>
      <c r="O5223">
        <v>0</v>
      </c>
      <c r="P5223">
        <v>59.52</v>
      </c>
      <c r="R5223">
        <v>2110700000</v>
      </c>
      <c r="S5223">
        <v>162100000</v>
      </c>
      <c r="V5223" t="s">
        <v>193</v>
      </c>
      <c r="W5223" t="s">
        <v>214</v>
      </c>
      <c r="X5223" t="s">
        <v>161</v>
      </c>
      <c r="Y5223">
        <v>11</v>
      </c>
      <c r="Z5223">
        <v>11</v>
      </c>
      <c r="AA5223">
        <v>2021</v>
      </c>
      <c r="AB5223">
        <v>59.52</v>
      </c>
      <c r="AC5223" t="s">
        <v>20</v>
      </c>
      <c r="AD5223" t="s">
        <v>72</v>
      </c>
      <c r="AE5223">
        <v>2021</v>
      </c>
      <c r="AF5223">
        <v>2021</v>
      </c>
      <c r="AU5223"/>
    </row>
    <row r="5224" spans="1:47" x14ac:dyDescent="0.35">
      <c r="A5224" t="s">
        <v>160</v>
      </c>
      <c r="B5224" t="s">
        <v>35</v>
      </c>
      <c r="C5224" t="s">
        <v>149</v>
      </c>
      <c r="D5224" t="s">
        <v>159</v>
      </c>
      <c r="E5224" t="s">
        <v>162</v>
      </c>
      <c r="G5224" t="s">
        <v>1</v>
      </c>
      <c r="K5224" t="s">
        <v>185</v>
      </c>
      <c r="L5224" t="s">
        <v>122</v>
      </c>
      <c r="M5224" s="14">
        <v>44517</v>
      </c>
      <c r="N5224" s="14">
        <v>44517</v>
      </c>
      <c r="O5224">
        <v>0</v>
      </c>
      <c r="P5224">
        <v>0</v>
      </c>
      <c r="R5224">
        <v>2110672000</v>
      </c>
      <c r="S5224">
        <v>161020000</v>
      </c>
      <c r="V5224" t="s">
        <v>160</v>
      </c>
      <c r="W5224" t="s">
        <v>194</v>
      </c>
      <c r="X5224" t="s">
        <v>161</v>
      </c>
      <c r="Y5224">
        <v>11</v>
      </c>
      <c r="Z5224">
        <v>11</v>
      </c>
      <c r="AA5224">
        <v>2021</v>
      </c>
      <c r="AB5224">
        <v>0</v>
      </c>
      <c r="AC5224" t="s">
        <v>20</v>
      </c>
      <c r="AD5224" t="s">
        <v>72</v>
      </c>
      <c r="AE5224">
        <v>2021</v>
      </c>
      <c r="AF5224">
        <v>2021</v>
      </c>
      <c r="AU5224"/>
    </row>
    <row r="5225" spans="1:47" x14ac:dyDescent="0.35">
      <c r="A5225" t="s">
        <v>130</v>
      </c>
      <c r="C5225" t="s">
        <v>149</v>
      </c>
      <c r="D5225" t="s">
        <v>150</v>
      </c>
      <c r="E5225" t="s">
        <v>121</v>
      </c>
      <c r="I5225" t="s">
        <v>1</v>
      </c>
      <c r="J5225" t="s">
        <v>5</v>
      </c>
      <c r="K5225" t="s">
        <v>185</v>
      </c>
      <c r="L5225" t="s">
        <v>122</v>
      </c>
      <c r="M5225" s="14">
        <v>44508</v>
      </c>
      <c r="N5225" s="14">
        <v>44517</v>
      </c>
      <c r="P5225">
        <v>4544.05</v>
      </c>
      <c r="X5225" t="s">
        <v>119</v>
      </c>
      <c r="Y5225">
        <v>11</v>
      </c>
      <c r="Z5225">
        <v>11</v>
      </c>
      <c r="AA5225">
        <v>2021</v>
      </c>
      <c r="AB5225">
        <v>0</v>
      </c>
      <c r="AC5225" t="s">
        <v>8</v>
      </c>
      <c r="AD5225" t="s">
        <v>8</v>
      </c>
      <c r="AE5225">
        <v>2021</v>
      </c>
      <c r="AF5225">
        <v>2021</v>
      </c>
      <c r="AU5225"/>
    </row>
    <row r="5226" spans="1:47" x14ac:dyDescent="0.35">
      <c r="A5226" t="s">
        <v>130</v>
      </c>
      <c r="C5226" t="s">
        <v>149</v>
      </c>
      <c r="D5226" t="s">
        <v>150</v>
      </c>
      <c r="E5226" t="s">
        <v>121</v>
      </c>
      <c r="J5226" t="s">
        <v>5</v>
      </c>
      <c r="K5226" t="s">
        <v>185</v>
      </c>
      <c r="L5226" t="s">
        <v>122</v>
      </c>
      <c r="M5226" s="14">
        <v>44508</v>
      </c>
      <c r="N5226" s="14">
        <v>44517</v>
      </c>
      <c r="P5226">
        <v>6612.32</v>
      </c>
      <c r="X5226" t="s">
        <v>119</v>
      </c>
      <c r="Y5226">
        <v>11</v>
      </c>
      <c r="Z5226">
        <v>11</v>
      </c>
      <c r="AA5226">
        <v>2021</v>
      </c>
      <c r="AB5226">
        <v>0</v>
      </c>
      <c r="AC5226" t="s">
        <v>8</v>
      </c>
      <c r="AD5226" t="s">
        <v>8</v>
      </c>
      <c r="AE5226">
        <v>2021</v>
      </c>
      <c r="AF5226">
        <v>2021</v>
      </c>
      <c r="AU5226"/>
    </row>
    <row r="5227" spans="1:47" x14ac:dyDescent="0.35">
      <c r="A5227" t="s">
        <v>153</v>
      </c>
      <c r="C5227" t="s">
        <v>149</v>
      </c>
      <c r="D5227" t="s">
        <v>150</v>
      </c>
      <c r="E5227" t="s">
        <v>162</v>
      </c>
      <c r="K5227" t="s">
        <v>185</v>
      </c>
      <c r="L5227" t="s">
        <v>122</v>
      </c>
      <c r="M5227" s="14">
        <v>44517</v>
      </c>
      <c r="N5227" s="14">
        <v>44517</v>
      </c>
      <c r="P5227">
        <v>11156.36</v>
      </c>
      <c r="X5227" t="s">
        <v>154</v>
      </c>
      <c r="Y5227">
        <v>11</v>
      </c>
      <c r="Z5227">
        <v>11</v>
      </c>
      <c r="AA5227">
        <v>2021</v>
      </c>
      <c r="AB5227">
        <v>0</v>
      </c>
      <c r="AC5227" t="s">
        <v>8</v>
      </c>
      <c r="AD5227" t="s">
        <v>8</v>
      </c>
      <c r="AE5227">
        <v>2021</v>
      </c>
      <c r="AF5227">
        <v>2021</v>
      </c>
      <c r="AU5227"/>
    </row>
    <row r="5228" spans="1:47" x14ac:dyDescent="0.35">
      <c r="A5228" t="s">
        <v>141</v>
      </c>
      <c r="C5228" t="s">
        <v>149</v>
      </c>
      <c r="D5228" t="s">
        <v>150</v>
      </c>
      <c r="E5228" t="s">
        <v>121</v>
      </c>
      <c r="J5228" t="s">
        <v>5</v>
      </c>
      <c r="K5228" t="s">
        <v>185</v>
      </c>
      <c r="L5228" t="s">
        <v>122</v>
      </c>
      <c r="M5228" s="14">
        <v>44501</v>
      </c>
      <c r="N5228" s="14">
        <v>44517</v>
      </c>
      <c r="P5228">
        <v>57446.33</v>
      </c>
      <c r="X5228" t="s">
        <v>142</v>
      </c>
      <c r="Y5228">
        <v>11</v>
      </c>
      <c r="Z5228">
        <v>11</v>
      </c>
      <c r="AA5228">
        <v>2021</v>
      </c>
      <c r="AB5228">
        <v>0</v>
      </c>
      <c r="AC5228" t="s">
        <v>8</v>
      </c>
      <c r="AD5228" t="s">
        <v>8</v>
      </c>
      <c r="AE5228">
        <v>2021</v>
      </c>
      <c r="AF5228">
        <v>2021</v>
      </c>
      <c r="AU5228"/>
    </row>
    <row r="5229" spans="1:47" x14ac:dyDescent="0.35">
      <c r="A5229" t="s">
        <v>155</v>
      </c>
      <c r="B5229" t="s">
        <v>49</v>
      </c>
      <c r="C5229" t="s">
        <v>149</v>
      </c>
      <c r="D5229" t="s">
        <v>150</v>
      </c>
      <c r="E5229" t="s">
        <v>121</v>
      </c>
      <c r="G5229" t="s">
        <v>1</v>
      </c>
      <c r="H5229" t="s">
        <v>206</v>
      </c>
      <c r="K5229" t="s">
        <v>185</v>
      </c>
      <c r="L5229" t="s">
        <v>122</v>
      </c>
      <c r="M5229" s="14">
        <v>44517</v>
      </c>
      <c r="N5229" s="14">
        <v>44517</v>
      </c>
      <c r="O5229">
        <v>-300000</v>
      </c>
      <c r="P5229">
        <v>-7142.86</v>
      </c>
      <c r="R5229">
        <v>2220620000</v>
      </c>
      <c r="S5229">
        <v>161012000</v>
      </c>
      <c r="V5229" t="s">
        <v>155</v>
      </c>
      <c r="W5229" t="s">
        <v>213</v>
      </c>
      <c r="X5229" t="s">
        <v>156</v>
      </c>
      <c r="Y5229">
        <v>11</v>
      </c>
      <c r="Z5229">
        <v>11</v>
      </c>
      <c r="AA5229">
        <v>2021</v>
      </c>
      <c r="AB5229">
        <v>7142.86</v>
      </c>
      <c r="AC5229" t="s">
        <v>20</v>
      </c>
      <c r="AD5229" t="s">
        <v>19</v>
      </c>
      <c r="AE5229">
        <v>2021</v>
      </c>
      <c r="AF5229">
        <v>2021</v>
      </c>
      <c r="AU5229"/>
    </row>
    <row r="5230" spans="1:47" x14ac:dyDescent="0.35">
      <c r="A5230" t="s">
        <v>130</v>
      </c>
      <c r="B5230" t="s">
        <v>24</v>
      </c>
      <c r="C5230" t="s">
        <v>149</v>
      </c>
      <c r="D5230" t="s">
        <v>150</v>
      </c>
      <c r="E5230" t="s">
        <v>121</v>
      </c>
      <c r="G5230" t="s">
        <v>1</v>
      </c>
      <c r="H5230" t="s">
        <v>206</v>
      </c>
      <c r="K5230" t="s">
        <v>185</v>
      </c>
      <c r="L5230" t="s">
        <v>122</v>
      </c>
      <c r="M5230" s="14">
        <v>44518</v>
      </c>
      <c r="N5230" s="14">
        <v>44518</v>
      </c>
      <c r="O5230">
        <v>-4230.96</v>
      </c>
      <c r="P5230">
        <v>-100.74</v>
      </c>
      <c r="R5230">
        <v>2221504000</v>
      </c>
      <c r="S5230">
        <v>162000000</v>
      </c>
      <c r="V5230" t="s">
        <v>130</v>
      </c>
      <c r="W5230" t="s">
        <v>205</v>
      </c>
      <c r="X5230" t="s">
        <v>119</v>
      </c>
      <c r="Y5230">
        <v>11</v>
      </c>
      <c r="Z5230">
        <v>11</v>
      </c>
      <c r="AA5230">
        <v>2021</v>
      </c>
      <c r="AB5230">
        <v>100.74</v>
      </c>
      <c r="AC5230" t="s">
        <v>20</v>
      </c>
      <c r="AD5230" t="s">
        <v>19</v>
      </c>
      <c r="AE5230">
        <v>2021</v>
      </c>
      <c r="AF5230">
        <v>2021</v>
      </c>
      <c r="AU5230"/>
    </row>
    <row r="5231" spans="1:47" x14ac:dyDescent="0.35">
      <c r="A5231" t="s">
        <v>130</v>
      </c>
      <c r="B5231" t="s">
        <v>34</v>
      </c>
      <c r="C5231" t="s">
        <v>149</v>
      </c>
      <c r="D5231" t="s">
        <v>150</v>
      </c>
      <c r="E5231" t="s">
        <v>121</v>
      </c>
      <c r="G5231" t="s">
        <v>1</v>
      </c>
      <c r="H5231" t="s">
        <v>206</v>
      </c>
      <c r="K5231" t="s">
        <v>185</v>
      </c>
      <c r="L5231" t="s">
        <v>122</v>
      </c>
      <c r="M5231" s="14">
        <v>44518</v>
      </c>
      <c r="N5231" s="14">
        <v>44518</v>
      </c>
      <c r="O5231">
        <v>-500</v>
      </c>
      <c r="P5231">
        <v>-4.42</v>
      </c>
      <c r="R5231">
        <v>2221511000</v>
      </c>
      <c r="S5231">
        <v>162000000</v>
      </c>
      <c r="V5231" t="s">
        <v>130</v>
      </c>
      <c r="W5231" t="s">
        <v>205</v>
      </c>
      <c r="X5231" t="s">
        <v>119</v>
      </c>
      <c r="Y5231">
        <v>11</v>
      </c>
      <c r="Z5231">
        <v>11</v>
      </c>
      <c r="AA5231">
        <v>2021</v>
      </c>
      <c r="AB5231">
        <v>4.42</v>
      </c>
      <c r="AC5231" t="s">
        <v>20</v>
      </c>
      <c r="AD5231" t="s">
        <v>19</v>
      </c>
      <c r="AE5231">
        <v>2021</v>
      </c>
      <c r="AF5231">
        <v>2021</v>
      </c>
      <c r="AU5231"/>
    </row>
    <row r="5232" spans="1:47" x14ac:dyDescent="0.35">
      <c r="A5232" t="s">
        <v>130</v>
      </c>
      <c r="B5232" t="s">
        <v>34</v>
      </c>
      <c r="C5232" t="s">
        <v>149</v>
      </c>
      <c r="D5232" t="s">
        <v>150</v>
      </c>
      <c r="E5232" t="s">
        <v>121</v>
      </c>
      <c r="G5232" t="s">
        <v>1</v>
      </c>
      <c r="H5232" t="s">
        <v>206</v>
      </c>
      <c r="K5232" t="s">
        <v>185</v>
      </c>
      <c r="L5232" t="s">
        <v>122</v>
      </c>
      <c r="M5232" s="14">
        <v>44518</v>
      </c>
      <c r="N5232" s="14">
        <v>44518</v>
      </c>
      <c r="O5232">
        <v>-1721.78</v>
      </c>
      <c r="P5232">
        <v>-40.99</v>
      </c>
      <c r="R5232">
        <v>2221511000</v>
      </c>
      <c r="S5232">
        <v>162000000</v>
      </c>
      <c r="V5232" t="s">
        <v>130</v>
      </c>
      <c r="W5232" t="s">
        <v>205</v>
      </c>
      <c r="X5232" t="s">
        <v>119</v>
      </c>
      <c r="Y5232">
        <v>11</v>
      </c>
      <c r="Z5232">
        <v>11</v>
      </c>
      <c r="AA5232">
        <v>2021</v>
      </c>
      <c r="AB5232">
        <v>40.99</v>
      </c>
      <c r="AC5232" t="s">
        <v>20</v>
      </c>
      <c r="AD5232" t="s">
        <v>19</v>
      </c>
      <c r="AE5232">
        <v>2021</v>
      </c>
      <c r="AF5232">
        <v>2021</v>
      </c>
      <c r="AU5232"/>
    </row>
    <row r="5233" spans="1:47" x14ac:dyDescent="0.35">
      <c r="A5233" t="s">
        <v>160</v>
      </c>
      <c r="B5233" t="s">
        <v>50</v>
      </c>
      <c r="C5233" t="s">
        <v>149</v>
      </c>
      <c r="D5233" t="s">
        <v>159</v>
      </c>
      <c r="E5233" t="s">
        <v>162</v>
      </c>
      <c r="G5233" t="s">
        <v>1</v>
      </c>
      <c r="K5233" t="s">
        <v>185</v>
      </c>
      <c r="L5233" t="s">
        <v>122</v>
      </c>
      <c r="M5233" s="14">
        <v>44518</v>
      </c>
      <c r="N5233" s="14">
        <v>44518</v>
      </c>
      <c r="O5233">
        <v>3219.76</v>
      </c>
      <c r="P5233">
        <v>76.66</v>
      </c>
      <c r="R5233">
        <v>2110672000</v>
      </c>
      <c r="S5233">
        <v>162300000</v>
      </c>
      <c r="V5233" t="s">
        <v>160</v>
      </c>
      <c r="W5233" t="s">
        <v>209</v>
      </c>
      <c r="X5233" t="s">
        <v>161</v>
      </c>
      <c r="Y5233">
        <v>11</v>
      </c>
      <c r="Z5233">
        <v>11</v>
      </c>
      <c r="AA5233">
        <v>2021</v>
      </c>
      <c r="AB5233">
        <v>76.66</v>
      </c>
      <c r="AC5233" t="s">
        <v>20</v>
      </c>
      <c r="AD5233" t="s">
        <v>72</v>
      </c>
      <c r="AE5233">
        <v>2021</v>
      </c>
      <c r="AF5233">
        <v>2021</v>
      </c>
      <c r="AU5233"/>
    </row>
    <row r="5234" spans="1:47" x14ac:dyDescent="0.35">
      <c r="A5234" t="s">
        <v>160</v>
      </c>
      <c r="B5234" t="s">
        <v>25</v>
      </c>
      <c r="C5234" t="s">
        <v>149</v>
      </c>
      <c r="D5234" t="s">
        <v>159</v>
      </c>
      <c r="E5234" t="s">
        <v>162</v>
      </c>
      <c r="G5234" t="s">
        <v>1</v>
      </c>
      <c r="K5234" t="s">
        <v>185</v>
      </c>
      <c r="L5234" t="s">
        <v>122</v>
      </c>
      <c r="M5234" s="14">
        <v>44518</v>
      </c>
      <c r="N5234" s="14">
        <v>44518</v>
      </c>
      <c r="O5234">
        <v>5000</v>
      </c>
      <c r="P5234">
        <v>123.45</v>
      </c>
      <c r="R5234">
        <v>2110672000</v>
      </c>
      <c r="S5234">
        <v>161600000</v>
      </c>
      <c r="V5234" t="s">
        <v>160</v>
      </c>
      <c r="W5234" t="s">
        <v>198</v>
      </c>
      <c r="X5234" t="s">
        <v>161</v>
      </c>
      <c r="Y5234">
        <v>11</v>
      </c>
      <c r="Z5234">
        <v>11</v>
      </c>
      <c r="AA5234">
        <v>2021</v>
      </c>
      <c r="AB5234">
        <v>123.45</v>
      </c>
      <c r="AC5234" t="s">
        <v>20</v>
      </c>
      <c r="AD5234" t="s">
        <v>72</v>
      </c>
      <c r="AE5234">
        <v>2021</v>
      </c>
      <c r="AF5234">
        <v>2021</v>
      </c>
      <c r="AU5234"/>
    </row>
    <row r="5235" spans="1:47" x14ac:dyDescent="0.35">
      <c r="A5235" t="s">
        <v>160</v>
      </c>
      <c r="B5235" t="s">
        <v>25</v>
      </c>
      <c r="C5235" t="s">
        <v>149</v>
      </c>
      <c r="D5235" t="s">
        <v>159</v>
      </c>
      <c r="E5235" t="s">
        <v>162</v>
      </c>
      <c r="G5235" t="s">
        <v>1</v>
      </c>
      <c r="K5235" t="s">
        <v>185</v>
      </c>
      <c r="L5235" t="s">
        <v>122</v>
      </c>
      <c r="M5235" s="14">
        <v>44518</v>
      </c>
      <c r="N5235" s="14">
        <v>44518</v>
      </c>
      <c r="O5235">
        <v>7000</v>
      </c>
      <c r="P5235">
        <v>333.01</v>
      </c>
      <c r="R5235">
        <v>2110672000</v>
      </c>
      <c r="S5235">
        <v>161300000</v>
      </c>
      <c r="V5235" t="s">
        <v>160</v>
      </c>
      <c r="W5235" t="s">
        <v>192</v>
      </c>
      <c r="X5235" t="s">
        <v>161</v>
      </c>
      <c r="Y5235">
        <v>11</v>
      </c>
      <c r="Z5235">
        <v>11</v>
      </c>
      <c r="AA5235">
        <v>2021</v>
      </c>
      <c r="AB5235">
        <v>333.01</v>
      </c>
      <c r="AC5235" t="s">
        <v>20</v>
      </c>
      <c r="AD5235" t="s">
        <v>72</v>
      </c>
      <c r="AE5235">
        <v>2021</v>
      </c>
      <c r="AF5235">
        <v>2021</v>
      </c>
      <c r="AU5235"/>
    </row>
    <row r="5236" spans="1:47" x14ac:dyDescent="0.35">
      <c r="A5236" t="s">
        <v>160</v>
      </c>
      <c r="B5236" t="s">
        <v>28</v>
      </c>
      <c r="C5236" t="s">
        <v>149</v>
      </c>
      <c r="D5236" t="s">
        <v>159</v>
      </c>
      <c r="E5236" t="s">
        <v>162</v>
      </c>
      <c r="G5236" t="s">
        <v>1</v>
      </c>
      <c r="K5236" t="s">
        <v>185</v>
      </c>
      <c r="L5236" t="s">
        <v>122</v>
      </c>
      <c r="M5236" s="14">
        <v>44518</v>
      </c>
      <c r="N5236" s="14">
        <v>44518</v>
      </c>
      <c r="O5236">
        <v>0</v>
      </c>
      <c r="P5236">
        <v>36.9</v>
      </c>
      <c r="R5236">
        <v>2110672000</v>
      </c>
      <c r="S5236">
        <v>161400000</v>
      </c>
      <c r="V5236" t="s">
        <v>160</v>
      </c>
      <c r="W5236" t="s">
        <v>211</v>
      </c>
      <c r="X5236" t="s">
        <v>161</v>
      </c>
      <c r="Y5236">
        <v>11</v>
      </c>
      <c r="Z5236">
        <v>11</v>
      </c>
      <c r="AA5236">
        <v>2021</v>
      </c>
      <c r="AB5236">
        <v>36.9</v>
      </c>
      <c r="AC5236" t="s">
        <v>20</v>
      </c>
      <c r="AD5236" t="s">
        <v>72</v>
      </c>
      <c r="AE5236">
        <v>2021</v>
      </c>
      <c r="AF5236">
        <v>2021</v>
      </c>
      <c r="AU5236"/>
    </row>
    <row r="5237" spans="1:47" x14ac:dyDescent="0.35">
      <c r="A5237" t="s">
        <v>160</v>
      </c>
      <c r="B5237" t="s">
        <v>28</v>
      </c>
      <c r="C5237" t="s">
        <v>149</v>
      </c>
      <c r="D5237" t="s">
        <v>159</v>
      </c>
      <c r="E5237" t="s">
        <v>162</v>
      </c>
      <c r="G5237" t="s">
        <v>1</v>
      </c>
      <c r="K5237" t="s">
        <v>185</v>
      </c>
      <c r="L5237" t="s">
        <v>122</v>
      </c>
      <c r="M5237" s="14">
        <v>44518</v>
      </c>
      <c r="N5237" s="14">
        <v>44518</v>
      </c>
      <c r="O5237">
        <v>0</v>
      </c>
      <c r="P5237">
        <v>27.86</v>
      </c>
      <c r="R5237">
        <v>2110672000</v>
      </c>
      <c r="S5237">
        <v>161400000</v>
      </c>
      <c r="V5237" t="s">
        <v>160</v>
      </c>
      <c r="W5237" t="s">
        <v>211</v>
      </c>
      <c r="X5237" t="s">
        <v>161</v>
      </c>
      <c r="Y5237">
        <v>11</v>
      </c>
      <c r="Z5237">
        <v>11</v>
      </c>
      <c r="AA5237">
        <v>2021</v>
      </c>
      <c r="AB5237">
        <v>27.86</v>
      </c>
      <c r="AC5237" t="s">
        <v>20</v>
      </c>
      <c r="AD5237" t="s">
        <v>72</v>
      </c>
      <c r="AE5237">
        <v>2021</v>
      </c>
      <c r="AF5237">
        <v>2021</v>
      </c>
      <c r="AU5237"/>
    </row>
    <row r="5238" spans="1:47" x14ac:dyDescent="0.35">
      <c r="A5238" t="s">
        <v>193</v>
      </c>
      <c r="B5238" t="s">
        <v>29</v>
      </c>
      <c r="C5238" t="s">
        <v>149</v>
      </c>
      <c r="D5238" t="s">
        <v>159</v>
      </c>
      <c r="E5238" t="s">
        <v>162</v>
      </c>
      <c r="G5238" t="s">
        <v>1</v>
      </c>
      <c r="K5238" t="s">
        <v>185</v>
      </c>
      <c r="L5238" t="s">
        <v>122</v>
      </c>
      <c r="M5238" s="14">
        <v>44518</v>
      </c>
      <c r="N5238" s="14">
        <v>44518</v>
      </c>
      <c r="O5238">
        <v>0</v>
      </c>
      <c r="P5238">
        <v>273.81</v>
      </c>
      <c r="R5238">
        <v>2110700000</v>
      </c>
      <c r="S5238">
        <v>161900000</v>
      </c>
      <c r="V5238" t="s">
        <v>193</v>
      </c>
      <c r="W5238" t="s">
        <v>199</v>
      </c>
      <c r="X5238" t="s">
        <v>161</v>
      </c>
      <c r="Y5238">
        <v>11</v>
      </c>
      <c r="Z5238">
        <v>11</v>
      </c>
      <c r="AA5238">
        <v>2021</v>
      </c>
      <c r="AB5238">
        <v>273.81</v>
      </c>
      <c r="AC5238" t="s">
        <v>20</v>
      </c>
      <c r="AD5238" t="s">
        <v>72</v>
      </c>
      <c r="AE5238">
        <v>2021</v>
      </c>
      <c r="AF5238">
        <v>2021</v>
      </c>
      <c r="AU5238"/>
    </row>
    <row r="5239" spans="1:47" x14ac:dyDescent="0.35">
      <c r="A5239" t="s">
        <v>193</v>
      </c>
      <c r="B5239" t="s">
        <v>29</v>
      </c>
      <c r="C5239" t="s">
        <v>149</v>
      </c>
      <c r="D5239" t="s">
        <v>159</v>
      </c>
      <c r="E5239" t="s">
        <v>162</v>
      </c>
      <c r="G5239" t="s">
        <v>1</v>
      </c>
      <c r="K5239" t="s">
        <v>185</v>
      </c>
      <c r="L5239" t="s">
        <v>122</v>
      </c>
      <c r="M5239" s="14">
        <v>44518</v>
      </c>
      <c r="N5239" s="14">
        <v>44518</v>
      </c>
      <c r="O5239">
        <v>0</v>
      </c>
      <c r="P5239">
        <v>35.71</v>
      </c>
      <c r="R5239">
        <v>2110700000</v>
      </c>
      <c r="S5239">
        <v>162600000</v>
      </c>
      <c r="V5239" t="s">
        <v>193</v>
      </c>
      <c r="W5239" t="s">
        <v>196</v>
      </c>
      <c r="X5239" t="s">
        <v>161</v>
      </c>
      <c r="Y5239">
        <v>11</v>
      </c>
      <c r="Z5239">
        <v>11</v>
      </c>
      <c r="AA5239">
        <v>2021</v>
      </c>
      <c r="AB5239">
        <v>35.71</v>
      </c>
      <c r="AC5239" t="s">
        <v>20</v>
      </c>
      <c r="AD5239" t="s">
        <v>72</v>
      </c>
      <c r="AE5239">
        <v>2021</v>
      </c>
      <c r="AF5239">
        <v>2021</v>
      </c>
      <c r="AU5239"/>
    </row>
    <row r="5240" spans="1:47" x14ac:dyDescent="0.35">
      <c r="A5240" t="s">
        <v>193</v>
      </c>
      <c r="B5240" t="s">
        <v>29</v>
      </c>
      <c r="C5240" t="s">
        <v>149</v>
      </c>
      <c r="D5240" t="s">
        <v>159</v>
      </c>
      <c r="E5240" t="s">
        <v>162</v>
      </c>
      <c r="G5240" t="s">
        <v>1</v>
      </c>
      <c r="K5240" t="s">
        <v>185</v>
      </c>
      <c r="L5240" t="s">
        <v>122</v>
      </c>
      <c r="M5240" s="14">
        <v>44518</v>
      </c>
      <c r="N5240" s="14">
        <v>44518</v>
      </c>
      <c r="O5240">
        <v>0</v>
      </c>
      <c r="P5240">
        <v>23.81</v>
      </c>
      <c r="R5240">
        <v>2110700000</v>
      </c>
      <c r="S5240">
        <v>161900000</v>
      </c>
      <c r="V5240" t="s">
        <v>193</v>
      </c>
      <c r="W5240" t="s">
        <v>199</v>
      </c>
      <c r="X5240" t="s">
        <v>161</v>
      </c>
      <c r="Y5240">
        <v>11</v>
      </c>
      <c r="Z5240">
        <v>11</v>
      </c>
      <c r="AA5240">
        <v>2021</v>
      </c>
      <c r="AB5240">
        <v>23.81</v>
      </c>
      <c r="AC5240" t="s">
        <v>20</v>
      </c>
      <c r="AD5240" t="s">
        <v>72</v>
      </c>
      <c r="AE5240">
        <v>2021</v>
      </c>
      <c r="AF5240">
        <v>2021</v>
      </c>
      <c r="AU5240"/>
    </row>
    <row r="5241" spans="1:47" x14ac:dyDescent="0.35">
      <c r="A5241" t="s">
        <v>193</v>
      </c>
      <c r="B5241" t="s">
        <v>29</v>
      </c>
      <c r="C5241" t="s">
        <v>149</v>
      </c>
      <c r="D5241" t="s">
        <v>159</v>
      </c>
      <c r="E5241" t="s">
        <v>162</v>
      </c>
      <c r="G5241" t="s">
        <v>1</v>
      </c>
      <c r="K5241" t="s">
        <v>185</v>
      </c>
      <c r="L5241" t="s">
        <v>122</v>
      </c>
      <c r="M5241" s="14">
        <v>44518</v>
      </c>
      <c r="N5241" s="14">
        <v>44518</v>
      </c>
      <c r="O5241">
        <v>0</v>
      </c>
      <c r="P5241">
        <v>59.52</v>
      </c>
      <c r="R5241">
        <v>2110700000</v>
      </c>
      <c r="S5241">
        <v>162300000</v>
      </c>
      <c r="V5241" t="s">
        <v>193</v>
      </c>
      <c r="W5241" t="s">
        <v>209</v>
      </c>
      <c r="X5241" t="s">
        <v>161</v>
      </c>
      <c r="Y5241">
        <v>11</v>
      </c>
      <c r="Z5241">
        <v>11</v>
      </c>
      <c r="AA5241">
        <v>2021</v>
      </c>
      <c r="AB5241">
        <v>59.52</v>
      </c>
      <c r="AC5241" t="s">
        <v>20</v>
      </c>
      <c r="AD5241" t="s">
        <v>72</v>
      </c>
      <c r="AE5241">
        <v>2021</v>
      </c>
      <c r="AF5241">
        <v>2021</v>
      </c>
      <c r="AU5241"/>
    </row>
    <row r="5242" spans="1:47" x14ac:dyDescent="0.35">
      <c r="A5242" t="s">
        <v>193</v>
      </c>
      <c r="B5242" t="s">
        <v>29</v>
      </c>
      <c r="C5242" t="s">
        <v>149</v>
      </c>
      <c r="D5242" t="s">
        <v>159</v>
      </c>
      <c r="E5242" t="s">
        <v>162</v>
      </c>
      <c r="G5242" t="s">
        <v>1</v>
      </c>
      <c r="K5242" t="s">
        <v>185</v>
      </c>
      <c r="L5242" t="s">
        <v>122</v>
      </c>
      <c r="M5242" s="14">
        <v>44518</v>
      </c>
      <c r="N5242" s="14">
        <v>44518</v>
      </c>
      <c r="O5242">
        <v>0</v>
      </c>
      <c r="P5242">
        <v>190.48</v>
      </c>
      <c r="R5242">
        <v>2110700000</v>
      </c>
      <c r="S5242">
        <v>162100000</v>
      </c>
      <c r="V5242" t="s">
        <v>193</v>
      </c>
      <c r="W5242" t="s">
        <v>214</v>
      </c>
      <c r="X5242" t="s">
        <v>161</v>
      </c>
      <c r="Y5242">
        <v>11</v>
      </c>
      <c r="Z5242">
        <v>11</v>
      </c>
      <c r="AA5242">
        <v>2021</v>
      </c>
      <c r="AB5242">
        <v>190.48</v>
      </c>
      <c r="AC5242" t="s">
        <v>20</v>
      </c>
      <c r="AD5242" t="s">
        <v>72</v>
      </c>
      <c r="AE5242">
        <v>2021</v>
      </c>
      <c r="AF5242">
        <v>2021</v>
      </c>
      <c r="AU5242"/>
    </row>
    <row r="5243" spans="1:47" x14ac:dyDescent="0.35">
      <c r="A5243" t="s">
        <v>193</v>
      </c>
      <c r="B5243" t="s">
        <v>29</v>
      </c>
      <c r="C5243" t="s">
        <v>149</v>
      </c>
      <c r="D5243" t="s">
        <v>159</v>
      </c>
      <c r="E5243" t="s">
        <v>162</v>
      </c>
      <c r="G5243" t="s">
        <v>1</v>
      </c>
      <c r="K5243" t="s">
        <v>185</v>
      </c>
      <c r="L5243" t="s">
        <v>122</v>
      </c>
      <c r="M5243" s="14">
        <v>44518</v>
      </c>
      <c r="N5243" s="14">
        <v>44518</v>
      </c>
      <c r="O5243">
        <v>0</v>
      </c>
      <c r="P5243">
        <v>97.62</v>
      </c>
      <c r="R5243">
        <v>2110700000</v>
      </c>
      <c r="S5243">
        <v>161800000</v>
      </c>
      <c r="V5243" t="s">
        <v>193</v>
      </c>
      <c r="W5243" t="s">
        <v>197</v>
      </c>
      <c r="X5243" t="s">
        <v>161</v>
      </c>
      <c r="Y5243">
        <v>11</v>
      </c>
      <c r="Z5243">
        <v>11</v>
      </c>
      <c r="AA5243">
        <v>2021</v>
      </c>
      <c r="AB5243">
        <v>97.62</v>
      </c>
      <c r="AC5243" t="s">
        <v>20</v>
      </c>
      <c r="AD5243" t="s">
        <v>72</v>
      </c>
      <c r="AE5243">
        <v>2021</v>
      </c>
      <c r="AF5243">
        <v>2021</v>
      </c>
      <c r="AU5243"/>
    </row>
    <row r="5244" spans="1:47" x14ac:dyDescent="0.35">
      <c r="A5244" t="s">
        <v>160</v>
      </c>
      <c r="B5244" t="s">
        <v>28</v>
      </c>
      <c r="C5244" t="s">
        <v>149</v>
      </c>
      <c r="D5244" t="s">
        <v>159</v>
      </c>
      <c r="E5244" t="s">
        <v>162</v>
      </c>
      <c r="G5244" t="s">
        <v>1</v>
      </c>
      <c r="K5244" t="s">
        <v>185</v>
      </c>
      <c r="L5244" t="s">
        <v>122</v>
      </c>
      <c r="M5244" s="14">
        <v>44518</v>
      </c>
      <c r="N5244" s="14">
        <v>44518</v>
      </c>
      <c r="O5244">
        <v>0</v>
      </c>
      <c r="P5244">
        <v>36.9</v>
      </c>
      <c r="R5244">
        <v>2110672000</v>
      </c>
      <c r="S5244">
        <v>161400000</v>
      </c>
      <c r="V5244" t="s">
        <v>160</v>
      </c>
      <c r="W5244" t="s">
        <v>211</v>
      </c>
      <c r="X5244" t="s">
        <v>161</v>
      </c>
      <c r="Y5244">
        <v>11</v>
      </c>
      <c r="Z5244">
        <v>11</v>
      </c>
      <c r="AA5244">
        <v>2021</v>
      </c>
      <c r="AB5244">
        <v>36.9</v>
      </c>
      <c r="AC5244" t="s">
        <v>20</v>
      </c>
      <c r="AD5244" t="s">
        <v>72</v>
      </c>
      <c r="AE5244">
        <v>2021</v>
      </c>
      <c r="AF5244">
        <v>2021</v>
      </c>
      <c r="AU5244"/>
    </row>
    <row r="5245" spans="1:47" x14ac:dyDescent="0.35">
      <c r="A5245" t="s">
        <v>193</v>
      </c>
      <c r="B5245" t="s">
        <v>29</v>
      </c>
      <c r="C5245" t="s">
        <v>149</v>
      </c>
      <c r="D5245" t="s">
        <v>159</v>
      </c>
      <c r="E5245" t="s">
        <v>162</v>
      </c>
      <c r="G5245" t="s">
        <v>1</v>
      </c>
      <c r="K5245" t="s">
        <v>185</v>
      </c>
      <c r="L5245" t="s">
        <v>122</v>
      </c>
      <c r="M5245" s="14">
        <v>44518</v>
      </c>
      <c r="N5245" s="14">
        <v>44518</v>
      </c>
      <c r="O5245">
        <v>0</v>
      </c>
      <c r="P5245">
        <v>23.81</v>
      </c>
      <c r="R5245">
        <v>2110700000</v>
      </c>
      <c r="S5245">
        <v>161900000</v>
      </c>
      <c r="V5245" t="s">
        <v>193</v>
      </c>
      <c r="W5245" t="s">
        <v>199</v>
      </c>
      <c r="X5245" t="s">
        <v>161</v>
      </c>
      <c r="Y5245">
        <v>11</v>
      </c>
      <c r="Z5245">
        <v>11</v>
      </c>
      <c r="AA5245">
        <v>2021</v>
      </c>
      <c r="AB5245">
        <v>23.81</v>
      </c>
      <c r="AC5245" t="s">
        <v>20</v>
      </c>
      <c r="AD5245" t="s">
        <v>72</v>
      </c>
      <c r="AE5245">
        <v>2021</v>
      </c>
      <c r="AF5245">
        <v>2021</v>
      </c>
      <c r="AU5245"/>
    </row>
    <row r="5246" spans="1:47" x14ac:dyDescent="0.35">
      <c r="A5246" t="s">
        <v>138</v>
      </c>
      <c r="B5246" t="s">
        <v>36</v>
      </c>
      <c r="C5246" t="s">
        <v>149</v>
      </c>
      <c r="D5246" t="s">
        <v>150</v>
      </c>
      <c r="E5246" t="s">
        <v>121</v>
      </c>
      <c r="G5246" t="s">
        <v>1</v>
      </c>
      <c r="H5246" t="s">
        <v>206</v>
      </c>
      <c r="K5246" t="s">
        <v>185</v>
      </c>
      <c r="L5246" t="s">
        <v>122</v>
      </c>
      <c r="M5246" s="14">
        <v>44518</v>
      </c>
      <c r="N5246" s="14">
        <v>44518</v>
      </c>
      <c r="O5246">
        <v>-232600</v>
      </c>
      <c r="P5246">
        <v>-5538.1</v>
      </c>
      <c r="R5246">
        <v>2220200000</v>
      </c>
      <c r="S5246">
        <v>161013000</v>
      </c>
      <c r="V5246" t="s">
        <v>138</v>
      </c>
      <c r="W5246" t="s">
        <v>223</v>
      </c>
      <c r="X5246" t="s">
        <v>139</v>
      </c>
      <c r="Y5246">
        <v>11</v>
      </c>
      <c r="Z5246">
        <v>11</v>
      </c>
      <c r="AA5246">
        <v>2021</v>
      </c>
      <c r="AB5246">
        <v>5538.1</v>
      </c>
      <c r="AC5246" t="s">
        <v>20</v>
      </c>
      <c r="AD5246" t="s">
        <v>19</v>
      </c>
      <c r="AE5246">
        <v>2021</v>
      </c>
      <c r="AF5246">
        <v>2021</v>
      </c>
      <c r="AU5246"/>
    </row>
    <row r="5247" spans="1:47" x14ac:dyDescent="0.35">
      <c r="A5247" t="s">
        <v>130</v>
      </c>
      <c r="C5247" t="s">
        <v>149</v>
      </c>
      <c r="D5247" t="s">
        <v>150</v>
      </c>
      <c r="E5247" t="s">
        <v>121</v>
      </c>
      <c r="K5247" t="s">
        <v>185</v>
      </c>
      <c r="L5247" t="s">
        <v>122</v>
      </c>
      <c r="M5247" s="14">
        <v>44509</v>
      </c>
      <c r="N5247" s="14">
        <v>44518</v>
      </c>
      <c r="P5247">
        <v>51810.89</v>
      </c>
      <c r="X5247" t="s">
        <v>119</v>
      </c>
      <c r="Y5247">
        <v>11</v>
      </c>
      <c r="Z5247">
        <v>11</v>
      </c>
      <c r="AA5247">
        <v>2021</v>
      </c>
      <c r="AB5247">
        <v>0</v>
      </c>
      <c r="AC5247" t="s">
        <v>8</v>
      </c>
      <c r="AD5247" t="s">
        <v>8</v>
      </c>
      <c r="AE5247">
        <v>2021</v>
      </c>
      <c r="AF5247">
        <v>2021</v>
      </c>
      <c r="AU5247"/>
    </row>
    <row r="5248" spans="1:47" x14ac:dyDescent="0.35">
      <c r="A5248" t="s">
        <v>123</v>
      </c>
      <c r="C5248" t="s">
        <v>149</v>
      </c>
      <c r="D5248" t="s">
        <v>150</v>
      </c>
      <c r="E5248" t="s">
        <v>162</v>
      </c>
      <c r="K5248" t="s">
        <v>185</v>
      </c>
      <c r="L5248" t="s">
        <v>122</v>
      </c>
      <c r="M5248" s="14">
        <v>44518</v>
      </c>
      <c r="N5248" s="14">
        <v>44518</v>
      </c>
      <c r="P5248">
        <v>109257.22</v>
      </c>
      <c r="X5248" t="s">
        <v>124</v>
      </c>
      <c r="Y5248">
        <v>11</v>
      </c>
      <c r="Z5248">
        <v>11</v>
      </c>
      <c r="AA5248">
        <v>2021</v>
      </c>
      <c r="AB5248">
        <v>0</v>
      </c>
      <c r="AC5248" t="s">
        <v>8</v>
      </c>
      <c r="AD5248" t="s">
        <v>8</v>
      </c>
      <c r="AE5248">
        <v>2021</v>
      </c>
      <c r="AF5248">
        <v>2021</v>
      </c>
      <c r="AU5248"/>
    </row>
    <row r="5249" spans="1:47" x14ac:dyDescent="0.35">
      <c r="A5249" t="s">
        <v>148</v>
      </c>
      <c r="C5249" t="s">
        <v>149</v>
      </c>
      <c r="D5249" t="s">
        <v>159</v>
      </c>
      <c r="E5249" t="s">
        <v>162</v>
      </c>
      <c r="G5249" t="s">
        <v>1</v>
      </c>
      <c r="K5249" t="s">
        <v>185</v>
      </c>
      <c r="L5249" t="s">
        <v>122</v>
      </c>
      <c r="M5249" s="14">
        <v>44518</v>
      </c>
      <c r="N5249" s="14">
        <v>44518</v>
      </c>
      <c r="O5249">
        <v>1345708.48</v>
      </c>
      <c r="P5249">
        <v>40531.050000000003</v>
      </c>
      <c r="R5249">
        <v>2110220000</v>
      </c>
      <c r="S5249">
        <v>161008000</v>
      </c>
      <c r="V5249" t="s">
        <v>148</v>
      </c>
      <c r="W5249" t="s">
        <v>224</v>
      </c>
      <c r="X5249" t="s">
        <v>152</v>
      </c>
      <c r="Y5249">
        <v>11</v>
      </c>
      <c r="Z5249">
        <v>11</v>
      </c>
      <c r="AA5249">
        <v>2021</v>
      </c>
      <c r="AB5249">
        <v>40531.050000000003</v>
      </c>
      <c r="AC5249" t="s">
        <v>20</v>
      </c>
      <c r="AD5249" t="s">
        <v>72</v>
      </c>
      <c r="AE5249">
        <v>2021</v>
      </c>
      <c r="AF5249">
        <v>2021</v>
      </c>
      <c r="AU5249"/>
    </row>
    <row r="5250" spans="1:47" x14ac:dyDescent="0.35">
      <c r="A5250" t="s">
        <v>160</v>
      </c>
      <c r="B5250" t="s">
        <v>25</v>
      </c>
      <c r="C5250" t="s">
        <v>149</v>
      </c>
      <c r="D5250" t="s">
        <v>159</v>
      </c>
      <c r="E5250" t="s">
        <v>162</v>
      </c>
      <c r="G5250" t="s">
        <v>1</v>
      </c>
      <c r="K5250" t="s">
        <v>185</v>
      </c>
      <c r="L5250" t="s">
        <v>122</v>
      </c>
      <c r="M5250" s="14">
        <v>44519</v>
      </c>
      <c r="N5250" s="14">
        <v>44519</v>
      </c>
      <c r="O5250">
        <v>8000</v>
      </c>
      <c r="P5250">
        <v>225.91</v>
      </c>
      <c r="R5250">
        <v>2110672000</v>
      </c>
      <c r="S5250">
        <v>161600000</v>
      </c>
      <c r="V5250" t="s">
        <v>160</v>
      </c>
      <c r="W5250" t="s">
        <v>198</v>
      </c>
      <c r="X5250" t="s">
        <v>161</v>
      </c>
      <c r="Y5250">
        <v>11</v>
      </c>
      <c r="Z5250">
        <v>11</v>
      </c>
      <c r="AA5250">
        <v>2021</v>
      </c>
      <c r="AB5250">
        <v>225.91</v>
      </c>
      <c r="AC5250" t="s">
        <v>20</v>
      </c>
      <c r="AD5250" t="s">
        <v>72</v>
      </c>
      <c r="AE5250">
        <v>2021</v>
      </c>
      <c r="AF5250">
        <v>2021</v>
      </c>
      <c r="AU5250"/>
    </row>
    <row r="5251" spans="1:47" x14ac:dyDescent="0.35">
      <c r="A5251" t="s">
        <v>160</v>
      </c>
      <c r="B5251" t="s">
        <v>25</v>
      </c>
      <c r="C5251" t="s">
        <v>149</v>
      </c>
      <c r="D5251" t="s">
        <v>159</v>
      </c>
      <c r="E5251" t="s">
        <v>162</v>
      </c>
      <c r="G5251" t="s">
        <v>1</v>
      </c>
      <c r="K5251" t="s">
        <v>185</v>
      </c>
      <c r="L5251" t="s">
        <v>122</v>
      </c>
      <c r="M5251" s="14">
        <v>44519</v>
      </c>
      <c r="N5251" s="14">
        <v>44519</v>
      </c>
      <c r="O5251">
        <v>7000</v>
      </c>
      <c r="P5251">
        <v>195.48</v>
      </c>
      <c r="R5251">
        <v>2110672000</v>
      </c>
      <c r="S5251">
        <v>161300000</v>
      </c>
      <c r="V5251" t="s">
        <v>160</v>
      </c>
      <c r="W5251" t="s">
        <v>192</v>
      </c>
      <c r="X5251" t="s">
        <v>161</v>
      </c>
      <c r="Y5251">
        <v>11</v>
      </c>
      <c r="Z5251">
        <v>11</v>
      </c>
      <c r="AA5251">
        <v>2021</v>
      </c>
      <c r="AB5251">
        <v>195.48</v>
      </c>
      <c r="AC5251" t="s">
        <v>20</v>
      </c>
      <c r="AD5251" t="s">
        <v>72</v>
      </c>
      <c r="AE5251">
        <v>2021</v>
      </c>
      <c r="AF5251">
        <v>2021</v>
      </c>
      <c r="AU5251"/>
    </row>
    <row r="5252" spans="1:47" x14ac:dyDescent="0.35">
      <c r="A5252" t="s">
        <v>138</v>
      </c>
      <c r="B5252" t="s">
        <v>41</v>
      </c>
      <c r="C5252" t="s">
        <v>149</v>
      </c>
      <c r="D5252" t="s">
        <v>150</v>
      </c>
      <c r="E5252" t="s">
        <v>121</v>
      </c>
      <c r="G5252" t="s">
        <v>1</v>
      </c>
      <c r="H5252" t="s">
        <v>206</v>
      </c>
      <c r="K5252" t="s">
        <v>185</v>
      </c>
      <c r="L5252" t="s">
        <v>122</v>
      </c>
      <c r="M5252" s="14">
        <v>44519</v>
      </c>
      <c r="N5252" s="14">
        <v>44519</v>
      </c>
      <c r="O5252">
        <v>-12000</v>
      </c>
      <c r="P5252">
        <v>-285.70999999999998</v>
      </c>
      <c r="R5252">
        <v>2220200000</v>
      </c>
      <c r="S5252">
        <v>161001000</v>
      </c>
      <c r="V5252" t="s">
        <v>138</v>
      </c>
      <c r="W5252" t="s">
        <v>195</v>
      </c>
      <c r="X5252" t="s">
        <v>139</v>
      </c>
      <c r="Y5252">
        <v>11</v>
      </c>
      <c r="Z5252">
        <v>11</v>
      </c>
      <c r="AA5252">
        <v>2021</v>
      </c>
      <c r="AB5252">
        <v>285.70999999999998</v>
      </c>
      <c r="AC5252" t="s">
        <v>20</v>
      </c>
      <c r="AD5252" t="s">
        <v>19</v>
      </c>
      <c r="AE5252">
        <v>2021</v>
      </c>
      <c r="AF5252">
        <v>2021</v>
      </c>
      <c r="AU5252"/>
    </row>
    <row r="5253" spans="1:47" x14ac:dyDescent="0.35">
      <c r="A5253" t="s">
        <v>138</v>
      </c>
      <c r="C5253" t="s">
        <v>149</v>
      </c>
      <c r="D5253" t="s">
        <v>150</v>
      </c>
      <c r="E5253" t="s">
        <v>121</v>
      </c>
      <c r="K5253" t="s">
        <v>185</v>
      </c>
      <c r="L5253" t="s">
        <v>122</v>
      </c>
      <c r="M5253" s="14">
        <v>44519</v>
      </c>
      <c r="N5253" s="14">
        <v>44519</v>
      </c>
      <c r="O5253">
        <v>0</v>
      </c>
      <c r="P5253">
        <v>96547.62</v>
      </c>
      <c r="R5253">
        <v>2220200000</v>
      </c>
      <c r="S5253">
        <v>161002000</v>
      </c>
      <c r="V5253" t="s">
        <v>138</v>
      </c>
      <c r="W5253" t="s">
        <v>202</v>
      </c>
      <c r="X5253" t="s">
        <v>139</v>
      </c>
      <c r="Y5253">
        <v>11</v>
      </c>
      <c r="Z5253">
        <v>11</v>
      </c>
      <c r="AA5253">
        <v>2021</v>
      </c>
      <c r="AB5253">
        <v>-96547.62</v>
      </c>
      <c r="AC5253" t="s">
        <v>20</v>
      </c>
      <c r="AD5253" t="s">
        <v>72</v>
      </c>
      <c r="AE5253">
        <v>2021</v>
      </c>
      <c r="AF5253">
        <v>2021</v>
      </c>
      <c r="AU5253"/>
    </row>
    <row r="5254" spans="1:47" x14ac:dyDescent="0.35">
      <c r="A5254" t="s">
        <v>138</v>
      </c>
      <c r="C5254" t="s">
        <v>149</v>
      </c>
      <c r="D5254" t="s">
        <v>150</v>
      </c>
      <c r="E5254" t="s">
        <v>121</v>
      </c>
      <c r="G5254" t="s">
        <v>1</v>
      </c>
      <c r="J5254" t="s">
        <v>6</v>
      </c>
      <c r="K5254" t="s">
        <v>185</v>
      </c>
      <c r="L5254" t="s">
        <v>122</v>
      </c>
      <c r="M5254" s="14">
        <v>44519</v>
      </c>
      <c r="N5254" s="14">
        <v>44519</v>
      </c>
      <c r="O5254">
        <v>0</v>
      </c>
      <c r="P5254">
        <v>39404.76</v>
      </c>
      <c r="R5254">
        <v>2220200000</v>
      </c>
      <c r="S5254">
        <v>161002000</v>
      </c>
      <c r="V5254" t="s">
        <v>138</v>
      </c>
      <c r="W5254" t="s">
        <v>202</v>
      </c>
      <c r="X5254" t="s">
        <v>139</v>
      </c>
      <c r="Y5254">
        <v>11</v>
      </c>
      <c r="Z5254">
        <v>11</v>
      </c>
      <c r="AA5254">
        <v>2021</v>
      </c>
      <c r="AB5254">
        <v>-39404.76</v>
      </c>
      <c r="AC5254" t="s">
        <v>20</v>
      </c>
      <c r="AD5254" t="s">
        <v>72</v>
      </c>
      <c r="AE5254">
        <v>2021</v>
      </c>
      <c r="AF5254">
        <v>2021</v>
      </c>
      <c r="AU5254"/>
    </row>
    <row r="5255" spans="1:47" x14ac:dyDescent="0.35">
      <c r="A5255" t="s">
        <v>138</v>
      </c>
      <c r="C5255" t="s">
        <v>149</v>
      </c>
      <c r="D5255" t="s">
        <v>150</v>
      </c>
      <c r="E5255" t="s">
        <v>121</v>
      </c>
      <c r="G5255" t="s">
        <v>1</v>
      </c>
      <c r="J5255" t="s">
        <v>5</v>
      </c>
      <c r="K5255" t="s">
        <v>185</v>
      </c>
      <c r="L5255" t="s">
        <v>122</v>
      </c>
      <c r="M5255" s="14">
        <v>44519</v>
      </c>
      <c r="N5255" s="14">
        <v>44519</v>
      </c>
      <c r="O5255">
        <v>0</v>
      </c>
      <c r="P5255">
        <v>57142.86</v>
      </c>
      <c r="R5255">
        <v>2220200000</v>
      </c>
      <c r="S5255">
        <v>161002000</v>
      </c>
      <c r="V5255" t="s">
        <v>138</v>
      </c>
      <c r="W5255" t="s">
        <v>202</v>
      </c>
      <c r="X5255" t="s">
        <v>139</v>
      </c>
      <c r="Y5255">
        <v>11</v>
      </c>
      <c r="Z5255">
        <v>11</v>
      </c>
      <c r="AA5255">
        <v>2021</v>
      </c>
      <c r="AB5255">
        <v>-57142.86</v>
      </c>
      <c r="AC5255" t="s">
        <v>20</v>
      </c>
      <c r="AD5255" t="s">
        <v>72</v>
      </c>
      <c r="AE5255">
        <v>2021</v>
      </c>
      <c r="AF5255">
        <v>2021</v>
      </c>
      <c r="AU5255"/>
    </row>
    <row r="5256" spans="1:47" x14ac:dyDescent="0.35">
      <c r="A5256" t="s">
        <v>160</v>
      </c>
      <c r="B5256" t="s">
        <v>25</v>
      </c>
      <c r="C5256" t="s">
        <v>149</v>
      </c>
      <c r="D5256" t="s">
        <v>159</v>
      </c>
      <c r="E5256" t="s">
        <v>162</v>
      </c>
      <c r="G5256" t="s">
        <v>1</v>
      </c>
      <c r="K5256" t="s">
        <v>185</v>
      </c>
      <c r="L5256" t="s">
        <v>122</v>
      </c>
      <c r="M5256" s="14">
        <v>44519</v>
      </c>
      <c r="N5256" s="14">
        <v>44519</v>
      </c>
      <c r="O5256">
        <v>35000</v>
      </c>
      <c r="P5256">
        <v>1080.83</v>
      </c>
      <c r="R5256">
        <v>2110672000</v>
      </c>
      <c r="S5256">
        <v>161300000</v>
      </c>
      <c r="V5256" t="s">
        <v>160</v>
      </c>
      <c r="W5256" t="s">
        <v>192</v>
      </c>
      <c r="X5256" t="s">
        <v>161</v>
      </c>
      <c r="Y5256">
        <v>11</v>
      </c>
      <c r="Z5256">
        <v>11</v>
      </c>
      <c r="AA5256">
        <v>2021</v>
      </c>
      <c r="AB5256">
        <v>1080.83</v>
      </c>
      <c r="AC5256" t="s">
        <v>20</v>
      </c>
      <c r="AD5256" t="s">
        <v>72</v>
      </c>
      <c r="AE5256">
        <v>2021</v>
      </c>
      <c r="AF5256">
        <v>2021</v>
      </c>
      <c r="AU5256"/>
    </row>
    <row r="5257" spans="1:47" x14ac:dyDescent="0.35">
      <c r="A5257" t="s">
        <v>188</v>
      </c>
      <c r="B5257" t="s">
        <v>31</v>
      </c>
      <c r="C5257" t="s">
        <v>149</v>
      </c>
      <c r="D5257" t="s">
        <v>159</v>
      </c>
      <c r="E5257" t="s">
        <v>162</v>
      </c>
      <c r="G5257" t="s">
        <v>1</v>
      </c>
      <c r="K5257" t="s">
        <v>185</v>
      </c>
      <c r="L5257" t="s">
        <v>122</v>
      </c>
      <c r="M5257" s="14">
        <v>44519</v>
      </c>
      <c r="N5257" s="14">
        <v>44519</v>
      </c>
      <c r="O5257">
        <v>0</v>
      </c>
      <c r="P5257">
        <v>7.83</v>
      </c>
      <c r="R5257">
        <v>2111070000</v>
      </c>
      <c r="S5257">
        <v>161001000</v>
      </c>
      <c r="V5257" t="s">
        <v>188</v>
      </c>
      <c r="W5257" t="s">
        <v>195</v>
      </c>
      <c r="X5257" t="s">
        <v>190</v>
      </c>
      <c r="Y5257">
        <v>11</v>
      </c>
      <c r="Z5257">
        <v>11</v>
      </c>
      <c r="AA5257">
        <v>2021</v>
      </c>
      <c r="AB5257">
        <v>7.83</v>
      </c>
      <c r="AC5257" t="s">
        <v>20</v>
      </c>
      <c r="AD5257" t="s">
        <v>72</v>
      </c>
      <c r="AE5257">
        <v>2021</v>
      </c>
      <c r="AF5257">
        <v>2021</v>
      </c>
      <c r="AU5257"/>
    </row>
    <row r="5258" spans="1:47" x14ac:dyDescent="0.35">
      <c r="A5258" t="s">
        <v>138</v>
      </c>
      <c r="B5258" t="s">
        <v>41</v>
      </c>
      <c r="C5258" t="s">
        <v>149</v>
      </c>
      <c r="D5258" t="s">
        <v>150</v>
      </c>
      <c r="E5258" t="s">
        <v>121</v>
      </c>
      <c r="G5258" t="s">
        <v>1</v>
      </c>
      <c r="H5258" t="s">
        <v>206</v>
      </c>
      <c r="K5258" t="s">
        <v>185</v>
      </c>
      <c r="L5258" t="s">
        <v>122</v>
      </c>
      <c r="M5258" s="14">
        <v>44519</v>
      </c>
      <c r="N5258" s="14">
        <v>44519</v>
      </c>
      <c r="O5258">
        <v>0</v>
      </c>
      <c r="P5258">
        <v>-1474.96</v>
      </c>
      <c r="R5258">
        <v>2220200000</v>
      </c>
      <c r="S5258">
        <v>161001000</v>
      </c>
      <c r="V5258" t="s">
        <v>138</v>
      </c>
      <c r="W5258" t="s">
        <v>195</v>
      </c>
      <c r="X5258" t="s">
        <v>139</v>
      </c>
      <c r="Y5258">
        <v>11</v>
      </c>
      <c r="Z5258">
        <v>11</v>
      </c>
      <c r="AA5258">
        <v>2021</v>
      </c>
      <c r="AB5258">
        <v>1474.96</v>
      </c>
      <c r="AC5258" t="s">
        <v>20</v>
      </c>
      <c r="AD5258" t="s">
        <v>19</v>
      </c>
      <c r="AE5258">
        <v>2021</v>
      </c>
      <c r="AF5258">
        <v>2021</v>
      </c>
      <c r="AU5258"/>
    </row>
    <row r="5259" spans="1:47" x14ac:dyDescent="0.35">
      <c r="A5259" t="s">
        <v>138</v>
      </c>
      <c r="B5259" t="s">
        <v>36</v>
      </c>
      <c r="C5259" t="s">
        <v>149</v>
      </c>
      <c r="D5259" t="s">
        <v>150</v>
      </c>
      <c r="E5259" t="s">
        <v>121</v>
      </c>
      <c r="G5259" t="s">
        <v>1</v>
      </c>
      <c r="H5259" t="s">
        <v>206</v>
      </c>
      <c r="K5259" t="s">
        <v>185</v>
      </c>
      <c r="L5259" t="s">
        <v>122</v>
      </c>
      <c r="M5259" s="14">
        <v>44519</v>
      </c>
      <c r="N5259" s="14">
        <v>44519</v>
      </c>
      <c r="O5259">
        <v>-4145.3999999999996</v>
      </c>
      <c r="P5259">
        <v>-98.7</v>
      </c>
      <c r="R5259">
        <v>2220200000</v>
      </c>
      <c r="S5259">
        <v>161003000</v>
      </c>
      <c r="V5259" t="s">
        <v>138</v>
      </c>
      <c r="W5259" t="s">
        <v>232</v>
      </c>
      <c r="X5259" t="s">
        <v>139</v>
      </c>
      <c r="Y5259">
        <v>11</v>
      </c>
      <c r="Z5259">
        <v>11</v>
      </c>
      <c r="AA5259">
        <v>2021</v>
      </c>
      <c r="AB5259">
        <v>98.7</v>
      </c>
      <c r="AC5259" t="s">
        <v>20</v>
      </c>
      <c r="AD5259" t="s">
        <v>19</v>
      </c>
      <c r="AE5259">
        <v>2021</v>
      </c>
      <c r="AF5259">
        <v>2021</v>
      </c>
      <c r="AU5259"/>
    </row>
    <row r="5260" spans="1:47" x14ac:dyDescent="0.35">
      <c r="A5260" t="s">
        <v>188</v>
      </c>
      <c r="B5260" t="s">
        <v>31</v>
      </c>
      <c r="C5260" t="s">
        <v>149</v>
      </c>
      <c r="D5260" t="s">
        <v>159</v>
      </c>
      <c r="E5260" t="s">
        <v>162</v>
      </c>
      <c r="G5260" t="s">
        <v>1</v>
      </c>
      <c r="K5260" t="s">
        <v>185</v>
      </c>
      <c r="L5260" t="s">
        <v>122</v>
      </c>
      <c r="M5260" s="14">
        <v>44519</v>
      </c>
      <c r="N5260" s="14">
        <v>44519</v>
      </c>
      <c r="O5260">
        <v>0</v>
      </c>
      <c r="P5260">
        <v>1061.27</v>
      </c>
      <c r="R5260">
        <v>2111070000</v>
      </c>
      <c r="S5260">
        <v>161800000</v>
      </c>
      <c r="V5260" t="s">
        <v>188</v>
      </c>
      <c r="W5260" t="s">
        <v>197</v>
      </c>
      <c r="X5260" t="s">
        <v>190</v>
      </c>
      <c r="Y5260">
        <v>11</v>
      </c>
      <c r="Z5260">
        <v>11</v>
      </c>
      <c r="AA5260">
        <v>2021</v>
      </c>
      <c r="AB5260">
        <v>1061.27</v>
      </c>
      <c r="AC5260" t="s">
        <v>20</v>
      </c>
      <c r="AD5260" t="s">
        <v>72</v>
      </c>
      <c r="AE5260">
        <v>2021</v>
      </c>
      <c r="AF5260">
        <v>2021</v>
      </c>
      <c r="AU5260"/>
    </row>
    <row r="5261" spans="1:47" x14ac:dyDescent="0.35">
      <c r="A5261" t="s">
        <v>188</v>
      </c>
      <c r="B5261" t="s">
        <v>31</v>
      </c>
      <c r="C5261" t="s">
        <v>149</v>
      </c>
      <c r="D5261" t="s">
        <v>159</v>
      </c>
      <c r="E5261" t="s">
        <v>162</v>
      </c>
      <c r="G5261" t="s">
        <v>1</v>
      </c>
      <c r="K5261" t="s">
        <v>185</v>
      </c>
      <c r="L5261" t="s">
        <v>122</v>
      </c>
      <c r="M5261" s="14">
        <v>44519</v>
      </c>
      <c r="N5261" s="14">
        <v>44519</v>
      </c>
      <c r="O5261">
        <v>0</v>
      </c>
      <c r="P5261">
        <v>3047.62</v>
      </c>
      <c r="R5261">
        <v>2111070000</v>
      </c>
      <c r="S5261">
        <v>162800000</v>
      </c>
      <c r="V5261" t="s">
        <v>188</v>
      </c>
      <c r="W5261" t="s">
        <v>204</v>
      </c>
      <c r="X5261" t="s">
        <v>190</v>
      </c>
      <c r="Y5261">
        <v>11</v>
      </c>
      <c r="Z5261">
        <v>11</v>
      </c>
      <c r="AA5261">
        <v>2021</v>
      </c>
      <c r="AB5261">
        <v>3047.62</v>
      </c>
      <c r="AC5261" t="s">
        <v>20</v>
      </c>
      <c r="AD5261" t="s">
        <v>72</v>
      </c>
      <c r="AE5261">
        <v>2021</v>
      </c>
      <c r="AF5261">
        <v>2021</v>
      </c>
      <c r="AU5261"/>
    </row>
    <row r="5262" spans="1:47" x14ac:dyDescent="0.35">
      <c r="A5262" t="s">
        <v>160</v>
      </c>
      <c r="B5262" t="s">
        <v>26</v>
      </c>
      <c r="C5262" t="s">
        <v>149</v>
      </c>
      <c r="D5262" t="s">
        <v>159</v>
      </c>
      <c r="E5262" t="s">
        <v>162</v>
      </c>
      <c r="G5262" t="s">
        <v>1</v>
      </c>
      <c r="K5262" t="s">
        <v>185</v>
      </c>
      <c r="L5262" t="s">
        <v>122</v>
      </c>
      <c r="M5262" s="14">
        <v>44519</v>
      </c>
      <c r="N5262" s="14">
        <v>44519</v>
      </c>
      <c r="O5262">
        <v>0</v>
      </c>
      <c r="P5262">
        <v>792.65</v>
      </c>
      <c r="R5262">
        <v>2110672000</v>
      </c>
      <c r="S5262">
        <v>161016000</v>
      </c>
      <c r="V5262" t="s">
        <v>160</v>
      </c>
      <c r="W5262" t="s">
        <v>201</v>
      </c>
      <c r="X5262" t="s">
        <v>161</v>
      </c>
      <c r="Y5262">
        <v>11</v>
      </c>
      <c r="Z5262">
        <v>11</v>
      </c>
      <c r="AA5262">
        <v>2021</v>
      </c>
      <c r="AB5262">
        <v>792.65</v>
      </c>
      <c r="AC5262" t="s">
        <v>20</v>
      </c>
      <c r="AD5262" t="s">
        <v>72</v>
      </c>
      <c r="AE5262">
        <v>2021</v>
      </c>
      <c r="AF5262">
        <v>2021</v>
      </c>
      <c r="AU5262"/>
    </row>
    <row r="5263" spans="1:47" x14ac:dyDescent="0.35">
      <c r="A5263" t="s">
        <v>160</v>
      </c>
      <c r="B5263" t="s">
        <v>26</v>
      </c>
      <c r="C5263" t="s">
        <v>149</v>
      </c>
      <c r="D5263" t="s">
        <v>159</v>
      </c>
      <c r="E5263" t="s">
        <v>162</v>
      </c>
      <c r="G5263" t="s">
        <v>1</v>
      </c>
      <c r="K5263" t="s">
        <v>185</v>
      </c>
      <c r="L5263" t="s">
        <v>122</v>
      </c>
      <c r="M5263" s="14">
        <v>44519</v>
      </c>
      <c r="N5263" s="14">
        <v>44519</v>
      </c>
      <c r="O5263">
        <v>0</v>
      </c>
      <c r="P5263">
        <v>792.65</v>
      </c>
      <c r="R5263">
        <v>2110672000</v>
      </c>
      <c r="S5263">
        <v>161016000</v>
      </c>
      <c r="V5263" t="s">
        <v>160</v>
      </c>
      <c r="W5263" t="s">
        <v>201</v>
      </c>
      <c r="X5263" t="s">
        <v>161</v>
      </c>
      <c r="Y5263">
        <v>11</v>
      </c>
      <c r="Z5263">
        <v>11</v>
      </c>
      <c r="AA5263">
        <v>2021</v>
      </c>
      <c r="AB5263">
        <v>792.65</v>
      </c>
      <c r="AC5263" t="s">
        <v>20</v>
      </c>
      <c r="AD5263" t="s">
        <v>72</v>
      </c>
      <c r="AE5263">
        <v>2021</v>
      </c>
      <c r="AF5263">
        <v>2021</v>
      </c>
      <c r="AU5263"/>
    </row>
    <row r="5264" spans="1:47" x14ac:dyDescent="0.35">
      <c r="A5264" t="s">
        <v>160</v>
      </c>
      <c r="B5264" t="s">
        <v>26</v>
      </c>
      <c r="C5264" t="s">
        <v>149</v>
      </c>
      <c r="D5264" t="s">
        <v>159</v>
      </c>
      <c r="E5264" t="s">
        <v>162</v>
      </c>
      <c r="G5264" t="s">
        <v>1</v>
      </c>
      <c r="K5264" t="s">
        <v>185</v>
      </c>
      <c r="L5264" t="s">
        <v>122</v>
      </c>
      <c r="M5264" s="14">
        <v>44519</v>
      </c>
      <c r="N5264" s="14">
        <v>44519</v>
      </c>
      <c r="O5264">
        <v>0</v>
      </c>
      <c r="P5264">
        <v>1585.31</v>
      </c>
      <c r="R5264">
        <v>2110672000</v>
      </c>
      <c r="S5264">
        <v>161016000</v>
      </c>
      <c r="V5264" t="s">
        <v>160</v>
      </c>
      <c r="W5264" t="s">
        <v>201</v>
      </c>
      <c r="X5264" t="s">
        <v>161</v>
      </c>
      <c r="Y5264">
        <v>11</v>
      </c>
      <c r="Z5264">
        <v>11</v>
      </c>
      <c r="AA5264">
        <v>2021</v>
      </c>
      <c r="AB5264">
        <v>1585.31</v>
      </c>
      <c r="AC5264" t="s">
        <v>20</v>
      </c>
      <c r="AD5264" t="s">
        <v>72</v>
      </c>
      <c r="AE5264">
        <v>2021</v>
      </c>
      <c r="AF5264">
        <v>2021</v>
      </c>
      <c r="AU5264"/>
    </row>
    <row r="5265" spans="1:47" x14ac:dyDescent="0.35">
      <c r="A5265" t="s">
        <v>193</v>
      </c>
      <c r="B5265" t="s">
        <v>29</v>
      </c>
      <c r="C5265" t="s">
        <v>149</v>
      </c>
      <c r="D5265" t="s">
        <v>159</v>
      </c>
      <c r="E5265" t="s">
        <v>162</v>
      </c>
      <c r="G5265" t="s">
        <v>1</v>
      </c>
      <c r="K5265" t="s">
        <v>185</v>
      </c>
      <c r="L5265" t="s">
        <v>122</v>
      </c>
      <c r="M5265" s="14">
        <v>44519</v>
      </c>
      <c r="N5265" s="14">
        <v>44519</v>
      </c>
      <c r="O5265">
        <v>0</v>
      </c>
      <c r="P5265">
        <v>95.24</v>
      </c>
      <c r="R5265">
        <v>2110700000</v>
      </c>
      <c r="S5265">
        <v>161800000</v>
      </c>
      <c r="V5265" t="s">
        <v>193</v>
      </c>
      <c r="W5265" t="s">
        <v>197</v>
      </c>
      <c r="X5265" t="s">
        <v>161</v>
      </c>
      <c r="Y5265">
        <v>11</v>
      </c>
      <c r="Z5265">
        <v>11</v>
      </c>
      <c r="AA5265">
        <v>2021</v>
      </c>
      <c r="AB5265">
        <v>95.24</v>
      </c>
      <c r="AC5265" t="s">
        <v>20</v>
      </c>
      <c r="AD5265" t="s">
        <v>72</v>
      </c>
      <c r="AE5265">
        <v>2021</v>
      </c>
      <c r="AF5265">
        <v>2021</v>
      </c>
      <c r="AU5265"/>
    </row>
    <row r="5266" spans="1:47" x14ac:dyDescent="0.35">
      <c r="A5266" t="s">
        <v>193</v>
      </c>
      <c r="B5266" t="s">
        <v>29</v>
      </c>
      <c r="C5266" t="s">
        <v>149</v>
      </c>
      <c r="D5266" t="s">
        <v>159</v>
      </c>
      <c r="E5266" t="s">
        <v>162</v>
      </c>
      <c r="G5266" t="s">
        <v>1</v>
      </c>
      <c r="K5266" t="s">
        <v>185</v>
      </c>
      <c r="L5266" t="s">
        <v>122</v>
      </c>
      <c r="M5266" s="14">
        <v>44519</v>
      </c>
      <c r="N5266" s="14">
        <v>44519</v>
      </c>
      <c r="O5266">
        <v>0</v>
      </c>
      <c r="P5266">
        <v>95.24</v>
      </c>
      <c r="R5266">
        <v>2110700000</v>
      </c>
      <c r="S5266">
        <v>161800000</v>
      </c>
      <c r="V5266" t="s">
        <v>193</v>
      </c>
      <c r="W5266" t="s">
        <v>197</v>
      </c>
      <c r="X5266" t="s">
        <v>161</v>
      </c>
      <c r="Y5266">
        <v>11</v>
      </c>
      <c r="Z5266">
        <v>11</v>
      </c>
      <c r="AA5266">
        <v>2021</v>
      </c>
      <c r="AB5266">
        <v>95.24</v>
      </c>
      <c r="AC5266" t="s">
        <v>20</v>
      </c>
      <c r="AD5266" t="s">
        <v>72</v>
      </c>
      <c r="AE5266">
        <v>2021</v>
      </c>
      <c r="AF5266">
        <v>2021</v>
      </c>
      <c r="AU5266"/>
    </row>
    <row r="5267" spans="1:47" x14ac:dyDescent="0.35">
      <c r="A5267" t="s">
        <v>188</v>
      </c>
      <c r="B5267" t="s">
        <v>31</v>
      </c>
      <c r="C5267" t="s">
        <v>149</v>
      </c>
      <c r="D5267" t="s">
        <v>159</v>
      </c>
      <c r="E5267" t="s">
        <v>162</v>
      </c>
      <c r="G5267" t="s">
        <v>1</v>
      </c>
      <c r="K5267" t="s">
        <v>185</v>
      </c>
      <c r="L5267" t="s">
        <v>122</v>
      </c>
      <c r="M5267" s="14">
        <v>44519</v>
      </c>
      <c r="N5267" s="14">
        <v>44519</v>
      </c>
      <c r="O5267">
        <v>0</v>
      </c>
      <c r="P5267">
        <v>9889.9</v>
      </c>
      <c r="R5267">
        <v>2111070000</v>
      </c>
      <c r="S5267">
        <v>161001000</v>
      </c>
      <c r="V5267" t="s">
        <v>188</v>
      </c>
      <c r="W5267" t="s">
        <v>195</v>
      </c>
      <c r="X5267" t="s">
        <v>190</v>
      </c>
      <c r="Y5267">
        <v>11</v>
      </c>
      <c r="Z5267">
        <v>11</v>
      </c>
      <c r="AA5267">
        <v>2021</v>
      </c>
      <c r="AB5267">
        <v>9889.9</v>
      </c>
      <c r="AC5267" t="s">
        <v>20</v>
      </c>
      <c r="AD5267" t="s">
        <v>72</v>
      </c>
      <c r="AE5267">
        <v>2021</v>
      </c>
      <c r="AF5267">
        <v>2021</v>
      </c>
      <c r="AU5267"/>
    </row>
    <row r="5268" spans="1:47" x14ac:dyDescent="0.35">
      <c r="A5268" t="s">
        <v>126</v>
      </c>
      <c r="C5268" t="s">
        <v>149</v>
      </c>
      <c r="D5268" t="s">
        <v>150</v>
      </c>
      <c r="E5268" t="s">
        <v>121</v>
      </c>
      <c r="J5268" t="s">
        <v>6</v>
      </c>
      <c r="K5268" t="s">
        <v>185</v>
      </c>
      <c r="L5268" t="s">
        <v>122</v>
      </c>
      <c r="M5268" s="14">
        <v>44515</v>
      </c>
      <c r="N5268" s="14">
        <v>44519</v>
      </c>
      <c r="P5268">
        <v>214527.74</v>
      </c>
      <c r="X5268" t="s">
        <v>127</v>
      </c>
      <c r="Y5268">
        <v>11</v>
      </c>
      <c r="Z5268">
        <v>11</v>
      </c>
      <c r="AA5268">
        <v>2021</v>
      </c>
      <c r="AB5268">
        <v>0</v>
      </c>
      <c r="AC5268" t="s">
        <v>8</v>
      </c>
      <c r="AD5268" t="s">
        <v>8</v>
      </c>
      <c r="AE5268">
        <v>2021</v>
      </c>
      <c r="AF5268">
        <v>2021</v>
      </c>
      <c r="AU5268"/>
    </row>
    <row r="5269" spans="1:47" x14ac:dyDescent="0.35">
      <c r="A5269" t="s">
        <v>146</v>
      </c>
      <c r="C5269" t="s">
        <v>149</v>
      </c>
      <c r="D5269" t="s">
        <v>150</v>
      </c>
      <c r="E5269" t="s">
        <v>162</v>
      </c>
      <c r="K5269" t="s">
        <v>185</v>
      </c>
      <c r="L5269" t="s">
        <v>122</v>
      </c>
      <c r="M5269" s="14">
        <v>44519</v>
      </c>
      <c r="N5269" s="14">
        <v>44519</v>
      </c>
      <c r="P5269">
        <v>3573777.3</v>
      </c>
      <c r="X5269" t="s">
        <v>147</v>
      </c>
      <c r="Y5269">
        <v>11</v>
      </c>
      <c r="Z5269">
        <v>11</v>
      </c>
      <c r="AA5269">
        <v>2021</v>
      </c>
      <c r="AB5269">
        <v>0</v>
      </c>
      <c r="AC5269" t="s">
        <v>8</v>
      </c>
      <c r="AD5269" t="s">
        <v>8</v>
      </c>
      <c r="AE5269">
        <v>2021</v>
      </c>
      <c r="AF5269">
        <v>2021</v>
      </c>
      <c r="AU5269"/>
    </row>
    <row r="5270" spans="1:47" x14ac:dyDescent="0.35">
      <c r="A5270" t="s">
        <v>175</v>
      </c>
      <c r="C5270" t="s">
        <v>149</v>
      </c>
      <c r="D5270" t="s">
        <v>150</v>
      </c>
      <c r="E5270" t="s">
        <v>121</v>
      </c>
      <c r="J5270" t="s">
        <v>5</v>
      </c>
      <c r="K5270" t="s">
        <v>185</v>
      </c>
      <c r="L5270" t="s">
        <v>122</v>
      </c>
      <c r="M5270" s="14">
        <v>44501</v>
      </c>
      <c r="N5270" s="14">
        <v>44519</v>
      </c>
      <c r="P5270">
        <v>11724.21</v>
      </c>
      <c r="X5270" t="s">
        <v>119</v>
      </c>
      <c r="Y5270">
        <v>11</v>
      </c>
      <c r="Z5270">
        <v>11</v>
      </c>
      <c r="AA5270">
        <v>2021</v>
      </c>
      <c r="AB5270">
        <v>0</v>
      </c>
      <c r="AC5270" t="s">
        <v>8</v>
      </c>
      <c r="AD5270" t="s">
        <v>8</v>
      </c>
      <c r="AE5270">
        <v>2021</v>
      </c>
      <c r="AF5270">
        <v>2021</v>
      </c>
      <c r="AU5270"/>
    </row>
    <row r="5271" spans="1:47" x14ac:dyDescent="0.35">
      <c r="A5271" t="s">
        <v>130</v>
      </c>
      <c r="C5271" t="s">
        <v>149</v>
      </c>
      <c r="D5271" t="s">
        <v>150</v>
      </c>
      <c r="E5271" t="s">
        <v>121</v>
      </c>
      <c r="J5271" t="s">
        <v>7</v>
      </c>
      <c r="K5271" t="s">
        <v>185</v>
      </c>
      <c r="L5271" t="s">
        <v>122</v>
      </c>
      <c r="M5271" s="14">
        <v>44505</v>
      </c>
      <c r="N5271" s="14">
        <v>44519</v>
      </c>
      <c r="P5271">
        <v>178571.43</v>
      </c>
      <c r="X5271" t="s">
        <v>119</v>
      </c>
      <c r="Y5271">
        <v>11</v>
      </c>
      <c r="Z5271">
        <v>11</v>
      </c>
      <c r="AA5271">
        <v>2021</v>
      </c>
      <c r="AB5271">
        <v>0</v>
      </c>
      <c r="AC5271" t="s">
        <v>8</v>
      </c>
      <c r="AD5271" t="s">
        <v>8</v>
      </c>
      <c r="AE5271">
        <v>2021</v>
      </c>
      <c r="AF5271">
        <v>2021</v>
      </c>
      <c r="AU5271"/>
    </row>
    <row r="5272" spans="1:47" x14ac:dyDescent="0.35">
      <c r="A5272" t="s">
        <v>176</v>
      </c>
      <c r="C5272" t="s">
        <v>149</v>
      </c>
      <c r="D5272" t="s">
        <v>150</v>
      </c>
      <c r="E5272" t="s">
        <v>121</v>
      </c>
      <c r="I5272" t="s">
        <v>1</v>
      </c>
      <c r="J5272" t="s">
        <v>5</v>
      </c>
      <c r="K5272" t="s">
        <v>185</v>
      </c>
      <c r="L5272" t="s">
        <v>122</v>
      </c>
      <c r="M5272" s="14">
        <v>44501</v>
      </c>
      <c r="N5272" s="14">
        <v>44519</v>
      </c>
      <c r="P5272">
        <v>2690476.19</v>
      </c>
      <c r="X5272" t="s">
        <v>119</v>
      </c>
      <c r="Y5272">
        <v>11</v>
      </c>
      <c r="Z5272">
        <v>11</v>
      </c>
      <c r="AA5272">
        <v>2021</v>
      </c>
      <c r="AB5272">
        <v>0</v>
      </c>
      <c r="AC5272" t="s">
        <v>8</v>
      </c>
      <c r="AD5272" t="s">
        <v>8</v>
      </c>
      <c r="AE5272">
        <v>2021</v>
      </c>
      <c r="AF5272">
        <v>2021</v>
      </c>
      <c r="AU5272"/>
    </row>
    <row r="5273" spans="1:47" x14ac:dyDescent="0.35">
      <c r="A5273" t="s">
        <v>130</v>
      </c>
      <c r="C5273" t="s">
        <v>149</v>
      </c>
      <c r="D5273" t="s">
        <v>150</v>
      </c>
      <c r="E5273" t="s">
        <v>121</v>
      </c>
      <c r="I5273" t="s">
        <v>1</v>
      </c>
      <c r="J5273" t="s">
        <v>7</v>
      </c>
      <c r="K5273" t="s">
        <v>185</v>
      </c>
      <c r="L5273" t="s">
        <v>122</v>
      </c>
      <c r="M5273" s="14">
        <v>44510</v>
      </c>
      <c r="N5273" s="14">
        <v>44519</v>
      </c>
      <c r="P5273">
        <v>82289.149999999994</v>
      </c>
      <c r="X5273" t="s">
        <v>119</v>
      </c>
      <c r="Y5273">
        <v>11</v>
      </c>
      <c r="Z5273">
        <v>11</v>
      </c>
      <c r="AA5273">
        <v>2021</v>
      </c>
      <c r="AB5273">
        <v>0</v>
      </c>
      <c r="AC5273" t="s">
        <v>8</v>
      </c>
      <c r="AD5273" t="s">
        <v>8</v>
      </c>
      <c r="AE5273">
        <v>2021</v>
      </c>
      <c r="AF5273">
        <v>2021</v>
      </c>
      <c r="AU5273"/>
    </row>
    <row r="5274" spans="1:47" x14ac:dyDescent="0.35">
      <c r="A5274" t="s">
        <v>123</v>
      </c>
      <c r="C5274" t="s">
        <v>149</v>
      </c>
      <c r="D5274" t="s">
        <v>150</v>
      </c>
      <c r="E5274" t="s">
        <v>121</v>
      </c>
      <c r="J5274" t="s">
        <v>6</v>
      </c>
      <c r="K5274" t="s">
        <v>185</v>
      </c>
      <c r="L5274" t="s">
        <v>122</v>
      </c>
      <c r="M5274" s="14">
        <v>44501</v>
      </c>
      <c r="N5274" s="14">
        <v>44519</v>
      </c>
      <c r="P5274">
        <v>239674.3</v>
      </c>
      <c r="X5274" t="s">
        <v>124</v>
      </c>
      <c r="Y5274">
        <v>11</v>
      </c>
      <c r="Z5274">
        <v>11</v>
      </c>
      <c r="AA5274">
        <v>2021</v>
      </c>
      <c r="AB5274">
        <v>0</v>
      </c>
      <c r="AC5274" t="s">
        <v>8</v>
      </c>
      <c r="AD5274" t="s">
        <v>8</v>
      </c>
      <c r="AE5274">
        <v>2021</v>
      </c>
      <c r="AF5274">
        <v>2021</v>
      </c>
      <c r="AU5274"/>
    </row>
    <row r="5275" spans="1:47" x14ac:dyDescent="0.35">
      <c r="A5275" t="s">
        <v>148</v>
      </c>
      <c r="C5275" t="s">
        <v>149</v>
      </c>
      <c r="D5275" t="s">
        <v>150</v>
      </c>
      <c r="E5275" t="s">
        <v>121</v>
      </c>
      <c r="J5275" t="s">
        <v>6</v>
      </c>
      <c r="K5275" t="s">
        <v>185</v>
      </c>
      <c r="L5275" t="s">
        <v>122</v>
      </c>
      <c r="M5275" s="14">
        <v>44515</v>
      </c>
      <c r="N5275" s="14">
        <v>44519</v>
      </c>
      <c r="P5275">
        <v>48965.06</v>
      </c>
      <c r="X5275" t="s">
        <v>152</v>
      </c>
      <c r="Y5275">
        <v>11</v>
      </c>
      <c r="Z5275">
        <v>11</v>
      </c>
      <c r="AA5275">
        <v>2021</v>
      </c>
      <c r="AB5275">
        <v>0</v>
      </c>
      <c r="AC5275" t="s">
        <v>8</v>
      </c>
      <c r="AD5275" t="s">
        <v>8</v>
      </c>
      <c r="AE5275">
        <v>2021</v>
      </c>
      <c r="AF5275">
        <v>2021</v>
      </c>
      <c r="AU5275"/>
    </row>
    <row r="5276" spans="1:47" x14ac:dyDescent="0.35">
      <c r="A5276" t="s">
        <v>143</v>
      </c>
      <c r="C5276" t="s">
        <v>149</v>
      </c>
      <c r="D5276" t="s">
        <v>150</v>
      </c>
      <c r="E5276" t="s">
        <v>121</v>
      </c>
      <c r="I5276" t="s">
        <v>1</v>
      </c>
      <c r="J5276" t="s">
        <v>5</v>
      </c>
      <c r="K5276" t="s">
        <v>185</v>
      </c>
      <c r="L5276" t="s">
        <v>122</v>
      </c>
      <c r="M5276" s="14">
        <v>44508</v>
      </c>
      <c r="N5276" s="14">
        <v>44519</v>
      </c>
      <c r="P5276">
        <v>15116.28</v>
      </c>
      <c r="X5276" t="s">
        <v>144</v>
      </c>
      <c r="Y5276">
        <v>11</v>
      </c>
      <c r="Z5276">
        <v>11</v>
      </c>
      <c r="AA5276">
        <v>2021</v>
      </c>
      <c r="AB5276">
        <v>0</v>
      </c>
      <c r="AC5276" t="s">
        <v>8</v>
      </c>
      <c r="AD5276" t="s">
        <v>8</v>
      </c>
      <c r="AE5276">
        <v>2021</v>
      </c>
      <c r="AF5276">
        <v>2021</v>
      </c>
      <c r="AU5276"/>
    </row>
    <row r="5277" spans="1:47" x14ac:dyDescent="0.35">
      <c r="A5277" t="s">
        <v>171</v>
      </c>
      <c r="C5277" t="s">
        <v>149</v>
      </c>
      <c r="D5277" t="s">
        <v>150</v>
      </c>
      <c r="E5277" t="s">
        <v>121</v>
      </c>
      <c r="J5277" t="s">
        <v>5</v>
      </c>
      <c r="K5277" t="s">
        <v>185</v>
      </c>
      <c r="L5277" t="s">
        <v>122</v>
      </c>
      <c r="M5277" s="14">
        <v>44508</v>
      </c>
      <c r="N5277" s="14">
        <v>44519</v>
      </c>
      <c r="P5277">
        <v>54216.75</v>
      </c>
      <c r="X5277" t="s">
        <v>137</v>
      </c>
      <c r="Y5277">
        <v>11</v>
      </c>
      <c r="Z5277">
        <v>11</v>
      </c>
      <c r="AA5277">
        <v>2021</v>
      </c>
      <c r="AB5277">
        <v>0</v>
      </c>
      <c r="AC5277" t="s">
        <v>8</v>
      </c>
      <c r="AD5277" t="s">
        <v>8</v>
      </c>
      <c r="AE5277">
        <v>2021</v>
      </c>
      <c r="AF5277">
        <v>2021</v>
      </c>
      <c r="AU5277"/>
    </row>
    <row r="5278" spans="1:47" x14ac:dyDescent="0.35">
      <c r="A5278" t="s">
        <v>136</v>
      </c>
      <c r="C5278" t="s">
        <v>149</v>
      </c>
      <c r="D5278" t="s">
        <v>150</v>
      </c>
      <c r="E5278" t="s">
        <v>121</v>
      </c>
      <c r="I5278" t="s">
        <v>1</v>
      </c>
      <c r="J5278" t="s">
        <v>5</v>
      </c>
      <c r="K5278" t="s">
        <v>185</v>
      </c>
      <c r="L5278" t="s">
        <v>122</v>
      </c>
      <c r="M5278" s="14">
        <v>44508</v>
      </c>
      <c r="N5278" s="14">
        <v>44519</v>
      </c>
      <c r="P5278">
        <v>5621.27</v>
      </c>
      <c r="X5278" t="s">
        <v>137</v>
      </c>
      <c r="Y5278">
        <v>11</v>
      </c>
      <c r="Z5278">
        <v>11</v>
      </c>
      <c r="AA5278">
        <v>2021</v>
      </c>
      <c r="AB5278">
        <v>0</v>
      </c>
      <c r="AC5278" t="s">
        <v>8</v>
      </c>
      <c r="AD5278" t="s">
        <v>8</v>
      </c>
      <c r="AE5278">
        <v>2021</v>
      </c>
      <c r="AF5278">
        <v>2021</v>
      </c>
      <c r="AU5278"/>
    </row>
    <row r="5279" spans="1:47" x14ac:dyDescent="0.35">
      <c r="A5279" t="s">
        <v>145</v>
      </c>
      <c r="C5279" t="s">
        <v>149</v>
      </c>
      <c r="D5279" t="s">
        <v>150</v>
      </c>
      <c r="E5279" t="s">
        <v>121</v>
      </c>
      <c r="K5279" t="s">
        <v>185</v>
      </c>
      <c r="L5279" t="s">
        <v>122</v>
      </c>
      <c r="M5279" s="14">
        <v>44510</v>
      </c>
      <c r="N5279" s="14">
        <v>44519</v>
      </c>
      <c r="P5279">
        <v>10009</v>
      </c>
      <c r="X5279" t="s">
        <v>144</v>
      </c>
      <c r="Y5279">
        <v>11</v>
      </c>
      <c r="Z5279">
        <v>11</v>
      </c>
      <c r="AA5279">
        <v>2021</v>
      </c>
      <c r="AB5279">
        <v>0</v>
      </c>
      <c r="AC5279" t="s">
        <v>8</v>
      </c>
      <c r="AD5279" t="s">
        <v>8</v>
      </c>
      <c r="AE5279">
        <v>2021</v>
      </c>
      <c r="AF5279">
        <v>2021</v>
      </c>
      <c r="AU5279"/>
    </row>
    <row r="5280" spans="1:47" x14ac:dyDescent="0.35">
      <c r="A5280" t="s">
        <v>175</v>
      </c>
      <c r="C5280" t="s">
        <v>149</v>
      </c>
      <c r="D5280" t="s">
        <v>150</v>
      </c>
      <c r="E5280" t="s">
        <v>121</v>
      </c>
      <c r="I5280" t="s">
        <v>1</v>
      </c>
      <c r="K5280" t="s">
        <v>185</v>
      </c>
      <c r="L5280" t="s">
        <v>122</v>
      </c>
      <c r="M5280" s="14">
        <v>44510</v>
      </c>
      <c r="N5280" s="14">
        <v>44519</v>
      </c>
      <c r="P5280">
        <v>14003.76</v>
      </c>
      <c r="X5280" t="s">
        <v>119</v>
      </c>
      <c r="Y5280">
        <v>11</v>
      </c>
      <c r="Z5280">
        <v>11</v>
      </c>
      <c r="AA5280">
        <v>2021</v>
      </c>
      <c r="AB5280">
        <v>0</v>
      </c>
      <c r="AC5280" t="s">
        <v>8</v>
      </c>
      <c r="AD5280" t="s">
        <v>8</v>
      </c>
      <c r="AE5280">
        <v>2021</v>
      </c>
      <c r="AF5280">
        <v>2021</v>
      </c>
      <c r="AU5280"/>
    </row>
    <row r="5281" spans="1:47" x14ac:dyDescent="0.35">
      <c r="A5281" t="s">
        <v>163</v>
      </c>
      <c r="C5281" t="s">
        <v>149</v>
      </c>
      <c r="D5281" t="s">
        <v>150</v>
      </c>
      <c r="E5281" t="s">
        <v>121</v>
      </c>
      <c r="I5281" t="s">
        <v>1</v>
      </c>
      <c r="J5281" t="s">
        <v>5</v>
      </c>
      <c r="K5281" t="s">
        <v>185</v>
      </c>
      <c r="L5281" t="s">
        <v>122</v>
      </c>
      <c r="M5281" s="14">
        <v>44508</v>
      </c>
      <c r="N5281" s="14">
        <v>44519</v>
      </c>
      <c r="P5281">
        <v>8582.16</v>
      </c>
      <c r="X5281" t="s">
        <v>164</v>
      </c>
      <c r="Y5281">
        <v>11</v>
      </c>
      <c r="Z5281">
        <v>11</v>
      </c>
      <c r="AA5281">
        <v>2021</v>
      </c>
      <c r="AB5281">
        <v>0</v>
      </c>
      <c r="AC5281" t="s">
        <v>8</v>
      </c>
      <c r="AD5281" t="s">
        <v>8</v>
      </c>
      <c r="AE5281">
        <v>2021</v>
      </c>
      <c r="AF5281">
        <v>2021</v>
      </c>
      <c r="AU5281"/>
    </row>
    <row r="5282" spans="1:47" x14ac:dyDescent="0.35">
      <c r="A5282" t="s">
        <v>160</v>
      </c>
      <c r="B5282" t="s">
        <v>26</v>
      </c>
      <c r="C5282" t="s">
        <v>149</v>
      </c>
      <c r="D5282" t="s">
        <v>159</v>
      </c>
      <c r="E5282" t="s">
        <v>162</v>
      </c>
      <c r="G5282" t="s">
        <v>1</v>
      </c>
      <c r="K5282" t="s">
        <v>185</v>
      </c>
      <c r="L5282" t="s">
        <v>122</v>
      </c>
      <c r="M5282" s="14">
        <v>44519</v>
      </c>
      <c r="N5282" s="14">
        <v>44519</v>
      </c>
      <c r="O5282">
        <v>38650.68</v>
      </c>
      <c r="P5282">
        <v>920.25</v>
      </c>
      <c r="R5282">
        <v>2110672000</v>
      </c>
      <c r="S5282">
        <v>162600000</v>
      </c>
      <c r="V5282" t="s">
        <v>160</v>
      </c>
      <c r="W5282" t="s">
        <v>196</v>
      </c>
      <c r="X5282" t="s">
        <v>161</v>
      </c>
      <c r="Y5282">
        <v>11</v>
      </c>
      <c r="Z5282">
        <v>11</v>
      </c>
      <c r="AA5282">
        <v>2021</v>
      </c>
      <c r="AB5282">
        <v>920.25</v>
      </c>
      <c r="AC5282" t="s">
        <v>20</v>
      </c>
      <c r="AD5282" t="s">
        <v>72</v>
      </c>
      <c r="AE5282">
        <v>2021</v>
      </c>
      <c r="AF5282">
        <v>2021</v>
      </c>
      <c r="AU5282"/>
    </row>
    <row r="5283" spans="1:47" x14ac:dyDescent="0.35">
      <c r="A5283" t="s">
        <v>160</v>
      </c>
      <c r="B5283" t="s">
        <v>28</v>
      </c>
      <c r="C5283" t="s">
        <v>149</v>
      </c>
      <c r="D5283" t="s">
        <v>159</v>
      </c>
      <c r="E5283" t="s">
        <v>162</v>
      </c>
      <c r="G5283" t="s">
        <v>1</v>
      </c>
      <c r="K5283" t="s">
        <v>185</v>
      </c>
      <c r="L5283" t="s">
        <v>122</v>
      </c>
      <c r="M5283" s="14">
        <v>44519</v>
      </c>
      <c r="N5283" s="14">
        <v>44519</v>
      </c>
      <c r="O5283">
        <v>1442.29</v>
      </c>
      <c r="P5283">
        <v>34.340000000000003</v>
      </c>
      <c r="R5283">
        <v>2110672000</v>
      </c>
      <c r="S5283">
        <v>161800000</v>
      </c>
      <c r="V5283" t="s">
        <v>160</v>
      </c>
      <c r="W5283" t="s">
        <v>197</v>
      </c>
      <c r="X5283" t="s">
        <v>161</v>
      </c>
      <c r="Y5283">
        <v>11</v>
      </c>
      <c r="Z5283">
        <v>11</v>
      </c>
      <c r="AA5283">
        <v>2021</v>
      </c>
      <c r="AB5283">
        <v>34.340000000000003</v>
      </c>
      <c r="AC5283" t="s">
        <v>20</v>
      </c>
      <c r="AD5283" t="s">
        <v>72</v>
      </c>
      <c r="AE5283">
        <v>2021</v>
      </c>
      <c r="AF5283">
        <v>2021</v>
      </c>
      <c r="AU5283"/>
    </row>
    <row r="5284" spans="1:47" x14ac:dyDescent="0.35">
      <c r="A5284" t="s">
        <v>160</v>
      </c>
      <c r="B5284" t="s">
        <v>50</v>
      </c>
      <c r="C5284" t="s">
        <v>149</v>
      </c>
      <c r="D5284" t="s">
        <v>159</v>
      </c>
      <c r="E5284" t="s">
        <v>162</v>
      </c>
      <c r="G5284" t="s">
        <v>1</v>
      </c>
      <c r="K5284" t="s">
        <v>185</v>
      </c>
      <c r="L5284" t="s">
        <v>122</v>
      </c>
      <c r="M5284" s="14">
        <v>44522</v>
      </c>
      <c r="N5284" s="14">
        <v>44522</v>
      </c>
      <c r="O5284">
        <v>20290.43</v>
      </c>
      <c r="P5284">
        <v>162.76</v>
      </c>
      <c r="R5284">
        <v>2110672000</v>
      </c>
      <c r="S5284">
        <v>162300000</v>
      </c>
      <c r="V5284" t="s">
        <v>160</v>
      </c>
      <c r="W5284" t="s">
        <v>209</v>
      </c>
      <c r="X5284" t="s">
        <v>161</v>
      </c>
      <c r="Y5284">
        <v>11</v>
      </c>
      <c r="Z5284">
        <v>11</v>
      </c>
      <c r="AA5284">
        <v>2021</v>
      </c>
      <c r="AB5284">
        <v>162.76</v>
      </c>
      <c r="AC5284" t="s">
        <v>20</v>
      </c>
      <c r="AD5284" t="s">
        <v>72</v>
      </c>
      <c r="AE5284">
        <v>2021</v>
      </c>
      <c r="AF5284">
        <v>2021</v>
      </c>
      <c r="AU5284"/>
    </row>
    <row r="5285" spans="1:47" x14ac:dyDescent="0.35">
      <c r="A5285" t="s">
        <v>130</v>
      </c>
      <c r="B5285" t="s">
        <v>34</v>
      </c>
      <c r="C5285" t="s">
        <v>149</v>
      </c>
      <c r="D5285" t="s">
        <v>150</v>
      </c>
      <c r="E5285" t="s">
        <v>121</v>
      </c>
      <c r="G5285" t="s">
        <v>1</v>
      </c>
      <c r="H5285" t="s">
        <v>206</v>
      </c>
      <c r="K5285" t="s">
        <v>185</v>
      </c>
      <c r="L5285" t="s">
        <v>122</v>
      </c>
      <c r="M5285" s="14">
        <v>44522</v>
      </c>
      <c r="N5285" s="14">
        <v>44522</v>
      </c>
      <c r="O5285">
        <v>-500</v>
      </c>
      <c r="P5285">
        <v>-5.31</v>
      </c>
      <c r="R5285">
        <v>2221511000</v>
      </c>
      <c r="S5285">
        <v>162000000</v>
      </c>
      <c r="V5285" t="s">
        <v>130</v>
      </c>
      <c r="W5285" t="s">
        <v>205</v>
      </c>
      <c r="X5285" t="s">
        <v>119</v>
      </c>
      <c r="Y5285">
        <v>11</v>
      </c>
      <c r="Z5285">
        <v>11</v>
      </c>
      <c r="AA5285">
        <v>2021</v>
      </c>
      <c r="AB5285">
        <v>5.31</v>
      </c>
      <c r="AC5285" t="s">
        <v>20</v>
      </c>
      <c r="AD5285" t="s">
        <v>19</v>
      </c>
      <c r="AE5285">
        <v>2021</v>
      </c>
      <c r="AF5285">
        <v>2021</v>
      </c>
      <c r="AU5285"/>
    </row>
    <row r="5286" spans="1:47" x14ac:dyDescent="0.35">
      <c r="A5286" t="s">
        <v>160</v>
      </c>
      <c r="B5286" t="s">
        <v>25</v>
      </c>
      <c r="C5286" t="s">
        <v>149</v>
      </c>
      <c r="D5286" t="s">
        <v>159</v>
      </c>
      <c r="E5286" t="s">
        <v>162</v>
      </c>
      <c r="G5286" t="s">
        <v>1</v>
      </c>
      <c r="K5286" t="s">
        <v>185</v>
      </c>
      <c r="L5286" t="s">
        <v>122</v>
      </c>
      <c r="M5286" s="14">
        <v>44522</v>
      </c>
      <c r="N5286" s="14">
        <v>44522</v>
      </c>
      <c r="O5286">
        <v>15000</v>
      </c>
      <c r="P5286">
        <v>321.41000000000003</v>
      </c>
      <c r="R5286">
        <v>2110672000</v>
      </c>
      <c r="S5286">
        <v>161600000</v>
      </c>
      <c r="V5286" t="s">
        <v>160</v>
      </c>
      <c r="W5286" t="s">
        <v>198</v>
      </c>
      <c r="X5286" t="s">
        <v>161</v>
      </c>
      <c r="Y5286">
        <v>11</v>
      </c>
      <c r="Z5286">
        <v>11</v>
      </c>
      <c r="AA5286">
        <v>2021</v>
      </c>
      <c r="AB5286">
        <v>321.41000000000003</v>
      </c>
      <c r="AC5286" t="s">
        <v>20</v>
      </c>
      <c r="AD5286" t="s">
        <v>72</v>
      </c>
      <c r="AE5286">
        <v>2021</v>
      </c>
      <c r="AF5286">
        <v>2021</v>
      </c>
      <c r="AU5286"/>
    </row>
    <row r="5287" spans="1:47" x14ac:dyDescent="0.35">
      <c r="A5287" t="s">
        <v>160</v>
      </c>
      <c r="B5287" t="s">
        <v>25</v>
      </c>
      <c r="C5287" t="s">
        <v>149</v>
      </c>
      <c r="D5287" t="s">
        <v>159</v>
      </c>
      <c r="E5287" t="s">
        <v>162</v>
      </c>
      <c r="G5287" t="s">
        <v>1</v>
      </c>
      <c r="K5287" t="s">
        <v>185</v>
      </c>
      <c r="L5287" t="s">
        <v>122</v>
      </c>
      <c r="M5287" s="14">
        <v>44522</v>
      </c>
      <c r="N5287" s="14">
        <v>44522</v>
      </c>
      <c r="O5287">
        <v>20000</v>
      </c>
      <c r="P5287">
        <v>631.39</v>
      </c>
      <c r="R5287">
        <v>2110672000</v>
      </c>
      <c r="S5287">
        <v>161300000</v>
      </c>
      <c r="V5287" t="s">
        <v>160</v>
      </c>
      <c r="W5287" t="s">
        <v>192</v>
      </c>
      <c r="X5287" t="s">
        <v>161</v>
      </c>
      <c r="Y5287">
        <v>11</v>
      </c>
      <c r="Z5287">
        <v>11</v>
      </c>
      <c r="AA5287">
        <v>2021</v>
      </c>
      <c r="AB5287">
        <v>631.39</v>
      </c>
      <c r="AC5287" t="s">
        <v>20</v>
      </c>
      <c r="AD5287" t="s">
        <v>72</v>
      </c>
      <c r="AE5287">
        <v>2021</v>
      </c>
      <c r="AF5287">
        <v>2021</v>
      </c>
      <c r="AU5287"/>
    </row>
    <row r="5288" spans="1:47" x14ac:dyDescent="0.35">
      <c r="A5288" t="s">
        <v>193</v>
      </c>
      <c r="B5288" t="s">
        <v>29</v>
      </c>
      <c r="C5288" t="s">
        <v>149</v>
      </c>
      <c r="D5288" t="s">
        <v>159</v>
      </c>
      <c r="E5288" t="s">
        <v>162</v>
      </c>
      <c r="G5288" t="s">
        <v>1</v>
      </c>
      <c r="K5288" t="s">
        <v>185</v>
      </c>
      <c r="L5288" t="s">
        <v>122</v>
      </c>
      <c r="M5288" s="14">
        <v>44522</v>
      </c>
      <c r="N5288" s="14">
        <v>44522</v>
      </c>
      <c r="O5288">
        <v>0</v>
      </c>
      <c r="P5288">
        <v>119.05</v>
      </c>
      <c r="R5288">
        <v>2110700000</v>
      </c>
      <c r="S5288">
        <v>162800000</v>
      </c>
      <c r="V5288" t="s">
        <v>193</v>
      </c>
      <c r="W5288" t="s">
        <v>204</v>
      </c>
      <c r="X5288" t="s">
        <v>161</v>
      </c>
      <c r="Y5288">
        <v>11</v>
      </c>
      <c r="Z5288">
        <v>11</v>
      </c>
      <c r="AA5288">
        <v>2021</v>
      </c>
      <c r="AB5288">
        <v>119.05</v>
      </c>
      <c r="AC5288" t="s">
        <v>20</v>
      </c>
      <c r="AD5288" t="s">
        <v>72</v>
      </c>
      <c r="AE5288">
        <v>2021</v>
      </c>
      <c r="AF5288">
        <v>2021</v>
      </c>
      <c r="AU5288"/>
    </row>
    <row r="5289" spans="1:47" x14ac:dyDescent="0.35">
      <c r="A5289" t="s">
        <v>188</v>
      </c>
      <c r="B5289" t="s">
        <v>31</v>
      </c>
      <c r="C5289" t="s">
        <v>149</v>
      </c>
      <c r="D5289" t="s">
        <v>159</v>
      </c>
      <c r="E5289" t="s">
        <v>162</v>
      </c>
      <c r="G5289" t="s">
        <v>1</v>
      </c>
      <c r="K5289" t="s">
        <v>185</v>
      </c>
      <c r="L5289" t="s">
        <v>122</v>
      </c>
      <c r="M5289" s="14">
        <v>44522</v>
      </c>
      <c r="N5289" s="14">
        <v>44522</v>
      </c>
      <c r="O5289">
        <v>0</v>
      </c>
      <c r="P5289">
        <v>1523.81</v>
      </c>
      <c r="R5289">
        <v>2111070000</v>
      </c>
      <c r="S5289">
        <v>162800000</v>
      </c>
      <c r="V5289" t="s">
        <v>188</v>
      </c>
      <c r="W5289" t="s">
        <v>204</v>
      </c>
      <c r="X5289" t="s">
        <v>190</v>
      </c>
      <c r="Y5289">
        <v>11</v>
      </c>
      <c r="Z5289">
        <v>11</v>
      </c>
      <c r="AA5289">
        <v>2021</v>
      </c>
      <c r="AB5289">
        <v>1523.81</v>
      </c>
      <c r="AC5289" t="s">
        <v>20</v>
      </c>
      <c r="AD5289" t="s">
        <v>72</v>
      </c>
      <c r="AE5289">
        <v>2021</v>
      </c>
      <c r="AF5289">
        <v>2021</v>
      </c>
      <c r="AU5289"/>
    </row>
    <row r="5290" spans="1:47" x14ac:dyDescent="0.35">
      <c r="A5290" t="s">
        <v>193</v>
      </c>
      <c r="B5290" t="s">
        <v>29</v>
      </c>
      <c r="C5290" t="s">
        <v>149</v>
      </c>
      <c r="D5290" t="s">
        <v>159</v>
      </c>
      <c r="E5290" t="s">
        <v>162</v>
      </c>
      <c r="G5290" t="s">
        <v>1</v>
      </c>
      <c r="K5290" t="s">
        <v>185</v>
      </c>
      <c r="L5290" t="s">
        <v>122</v>
      </c>
      <c r="M5290" s="14">
        <v>44522</v>
      </c>
      <c r="N5290" s="14">
        <v>44522</v>
      </c>
      <c r="O5290">
        <v>0</v>
      </c>
      <c r="P5290">
        <v>20.83</v>
      </c>
      <c r="R5290">
        <v>2110700000</v>
      </c>
      <c r="S5290">
        <v>162700000</v>
      </c>
      <c r="V5290" t="s">
        <v>193</v>
      </c>
      <c r="W5290" t="s">
        <v>200</v>
      </c>
      <c r="X5290" t="s">
        <v>161</v>
      </c>
      <c r="Y5290">
        <v>11</v>
      </c>
      <c r="Z5290">
        <v>11</v>
      </c>
      <c r="AA5290">
        <v>2021</v>
      </c>
      <c r="AB5290">
        <v>20.83</v>
      </c>
      <c r="AC5290" t="s">
        <v>20</v>
      </c>
      <c r="AD5290" t="s">
        <v>72</v>
      </c>
      <c r="AE5290">
        <v>2021</v>
      </c>
      <c r="AF5290">
        <v>2021</v>
      </c>
      <c r="AU5290"/>
    </row>
    <row r="5291" spans="1:47" x14ac:dyDescent="0.35">
      <c r="A5291" t="s">
        <v>141</v>
      </c>
      <c r="C5291" t="s">
        <v>149</v>
      </c>
      <c r="D5291" t="s">
        <v>150</v>
      </c>
      <c r="E5291" t="s">
        <v>162</v>
      </c>
      <c r="K5291" t="s">
        <v>185</v>
      </c>
      <c r="L5291" t="s">
        <v>122</v>
      </c>
      <c r="M5291" s="14">
        <v>44522</v>
      </c>
      <c r="N5291" s="14">
        <v>44522</v>
      </c>
      <c r="P5291">
        <v>256714.83</v>
      </c>
      <c r="X5291" t="s">
        <v>142</v>
      </c>
      <c r="Y5291">
        <v>11</v>
      </c>
      <c r="Z5291">
        <v>11</v>
      </c>
      <c r="AA5291">
        <v>2021</v>
      </c>
      <c r="AB5291">
        <v>0</v>
      </c>
      <c r="AC5291" t="s">
        <v>8</v>
      </c>
      <c r="AD5291" t="s">
        <v>8</v>
      </c>
      <c r="AE5291">
        <v>2021</v>
      </c>
      <c r="AF5291">
        <v>2021</v>
      </c>
      <c r="AU5291"/>
    </row>
    <row r="5292" spans="1:47" x14ac:dyDescent="0.35">
      <c r="A5292" t="s">
        <v>130</v>
      </c>
      <c r="C5292" t="s">
        <v>149</v>
      </c>
      <c r="D5292" t="s">
        <v>150</v>
      </c>
      <c r="E5292" t="s">
        <v>121</v>
      </c>
      <c r="I5292" t="s">
        <v>1</v>
      </c>
      <c r="K5292" t="s">
        <v>185</v>
      </c>
      <c r="L5292" t="s">
        <v>122</v>
      </c>
      <c r="M5292" s="14">
        <v>44510</v>
      </c>
      <c r="N5292" s="14">
        <v>44522</v>
      </c>
      <c r="P5292">
        <v>256714.83</v>
      </c>
      <c r="X5292" t="s">
        <v>119</v>
      </c>
      <c r="Y5292">
        <v>11</v>
      </c>
      <c r="Z5292">
        <v>11</v>
      </c>
      <c r="AA5292">
        <v>2021</v>
      </c>
      <c r="AB5292">
        <v>0</v>
      </c>
      <c r="AC5292" t="s">
        <v>8</v>
      </c>
      <c r="AD5292" t="s">
        <v>8</v>
      </c>
      <c r="AE5292">
        <v>2021</v>
      </c>
      <c r="AF5292">
        <v>2021</v>
      </c>
      <c r="AU5292"/>
    </row>
    <row r="5293" spans="1:47" x14ac:dyDescent="0.35">
      <c r="A5293" t="s">
        <v>160</v>
      </c>
      <c r="B5293" t="s">
        <v>26</v>
      </c>
      <c r="C5293" t="s">
        <v>149</v>
      </c>
      <c r="D5293" t="s">
        <v>159</v>
      </c>
      <c r="E5293" t="s">
        <v>162</v>
      </c>
      <c r="G5293" t="s">
        <v>1</v>
      </c>
      <c r="K5293" t="s">
        <v>185</v>
      </c>
      <c r="L5293" t="s">
        <v>122</v>
      </c>
      <c r="M5293" s="14">
        <v>44522</v>
      </c>
      <c r="N5293" s="14">
        <v>44522</v>
      </c>
      <c r="O5293">
        <v>1525.43</v>
      </c>
      <c r="P5293">
        <v>36.32</v>
      </c>
      <c r="R5293">
        <v>2110672000</v>
      </c>
      <c r="S5293">
        <v>162600000</v>
      </c>
      <c r="V5293" t="s">
        <v>160</v>
      </c>
      <c r="W5293" t="s">
        <v>196</v>
      </c>
      <c r="X5293" t="s">
        <v>161</v>
      </c>
      <c r="Y5293">
        <v>11</v>
      </c>
      <c r="Z5293">
        <v>11</v>
      </c>
      <c r="AA5293">
        <v>2021</v>
      </c>
      <c r="AB5293">
        <v>36.32</v>
      </c>
      <c r="AC5293" t="s">
        <v>20</v>
      </c>
      <c r="AD5293" t="s">
        <v>72</v>
      </c>
      <c r="AE5293">
        <v>2021</v>
      </c>
      <c r="AF5293">
        <v>2021</v>
      </c>
      <c r="AU5293"/>
    </row>
    <row r="5294" spans="1:47" x14ac:dyDescent="0.35">
      <c r="A5294" t="s">
        <v>160</v>
      </c>
      <c r="B5294" t="s">
        <v>50</v>
      </c>
      <c r="C5294" t="s">
        <v>149</v>
      </c>
      <c r="D5294" t="s">
        <v>159</v>
      </c>
      <c r="E5294" t="s">
        <v>162</v>
      </c>
      <c r="G5294" t="s">
        <v>1</v>
      </c>
      <c r="K5294" t="s">
        <v>185</v>
      </c>
      <c r="L5294" t="s">
        <v>122</v>
      </c>
      <c r="M5294" s="14">
        <v>44523</v>
      </c>
      <c r="N5294" s="14">
        <v>44523</v>
      </c>
      <c r="O5294">
        <v>32969.99</v>
      </c>
      <c r="P5294">
        <v>1714.18</v>
      </c>
      <c r="R5294">
        <v>2110672000</v>
      </c>
      <c r="S5294">
        <v>162300000</v>
      </c>
      <c r="V5294" t="s">
        <v>160</v>
      </c>
      <c r="W5294" t="s">
        <v>209</v>
      </c>
      <c r="X5294" t="s">
        <v>161</v>
      </c>
      <c r="Y5294">
        <v>11</v>
      </c>
      <c r="Z5294">
        <v>11</v>
      </c>
      <c r="AA5294">
        <v>2021</v>
      </c>
      <c r="AB5294">
        <v>1714.18</v>
      </c>
      <c r="AC5294" t="s">
        <v>20</v>
      </c>
      <c r="AD5294" t="s">
        <v>72</v>
      </c>
      <c r="AE5294">
        <v>2021</v>
      </c>
      <c r="AF5294">
        <v>2021</v>
      </c>
      <c r="AU5294"/>
    </row>
    <row r="5295" spans="1:47" x14ac:dyDescent="0.35">
      <c r="A5295" t="s">
        <v>160</v>
      </c>
      <c r="B5295" t="s">
        <v>25</v>
      </c>
      <c r="C5295" t="s">
        <v>149</v>
      </c>
      <c r="D5295" t="s">
        <v>159</v>
      </c>
      <c r="E5295" t="s">
        <v>162</v>
      </c>
      <c r="G5295" t="s">
        <v>1</v>
      </c>
      <c r="K5295" t="s">
        <v>185</v>
      </c>
      <c r="L5295" t="s">
        <v>122</v>
      </c>
      <c r="M5295" s="14">
        <v>44523</v>
      </c>
      <c r="N5295" s="14">
        <v>44523</v>
      </c>
      <c r="O5295">
        <v>120000</v>
      </c>
      <c r="P5295">
        <v>2320.4</v>
      </c>
      <c r="R5295">
        <v>2110672000</v>
      </c>
      <c r="S5295">
        <v>161600000</v>
      </c>
      <c r="V5295" t="s">
        <v>160</v>
      </c>
      <c r="W5295" t="s">
        <v>198</v>
      </c>
      <c r="X5295" t="s">
        <v>161</v>
      </c>
      <c r="Y5295">
        <v>11</v>
      </c>
      <c r="Z5295">
        <v>11</v>
      </c>
      <c r="AA5295">
        <v>2021</v>
      </c>
      <c r="AB5295">
        <v>2320.4</v>
      </c>
      <c r="AC5295" t="s">
        <v>20</v>
      </c>
      <c r="AD5295" t="s">
        <v>72</v>
      </c>
      <c r="AE5295">
        <v>2021</v>
      </c>
      <c r="AF5295">
        <v>2021</v>
      </c>
      <c r="AU5295"/>
    </row>
    <row r="5296" spans="1:47" x14ac:dyDescent="0.35">
      <c r="A5296" t="s">
        <v>160</v>
      </c>
      <c r="B5296" t="s">
        <v>25</v>
      </c>
      <c r="C5296" t="s">
        <v>149</v>
      </c>
      <c r="D5296" t="s">
        <v>159</v>
      </c>
      <c r="E5296" t="s">
        <v>162</v>
      </c>
      <c r="G5296" t="s">
        <v>1</v>
      </c>
      <c r="K5296" t="s">
        <v>185</v>
      </c>
      <c r="L5296" t="s">
        <v>122</v>
      </c>
      <c r="M5296" s="14">
        <v>44523</v>
      </c>
      <c r="N5296" s="14">
        <v>44523</v>
      </c>
      <c r="O5296">
        <v>8000</v>
      </c>
      <c r="P5296">
        <v>94.17</v>
      </c>
      <c r="R5296">
        <v>2110672000</v>
      </c>
      <c r="S5296">
        <v>161600000</v>
      </c>
      <c r="V5296" t="s">
        <v>160</v>
      </c>
      <c r="W5296" t="s">
        <v>198</v>
      </c>
      <c r="X5296" t="s">
        <v>161</v>
      </c>
      <c r="Y5296">
        <v>11</v>
      </c>
      <c r="Z5296">
        <v>11</v>
      </c>
      <c r="AA5296">
        <v>2021</v>
      </c>
      <c r="AB5296">
        <v>94.17</v>
      </c>
      <c r="AC5296" t="s">
        <v>20</v>
      </c>
      <c r="AD5296" t="s">
        <v>72</v>
      </c>
      <c r="AE5296">
        <v>2021</v>
      </c>
      <c r="AF5296">
        <v>2021</v>
      </c>
      <c r="AU5296"/>
    </row>
    <row r="5297" spans="1:47" x14ac:dyDescent="0.35">
      <c r="A5297" t="s">
        <v>160</v>
      </c>
      <c r="B5297" t="s">
        <v>28</v>
      </c>
      <c r="C5297" t="s">
        <v>149</v>
      </c>
      <c r="D5297" t="s">
        <v>159</v>
      </c>
      <c r="E5297" t="s">
        <v>162</v>
      </c>
      <c r="G5297" t="s">
        <v>1</v>
      </c>
      <c r="K5297" t="s">
        <v>185</v>
      </c>
      <c r="L5297" t="s">
        <v>122</v>
      </c>
      <c r="M5297" s="14">
        <v>44523</v>
      </c>
      <c r="N5297" s="14">
        <v>44523</v>
      </c>
      <c r="O5297">
        <v>100000</v>
      </c>
      <c r="P5297">
        <v>2204.08</v>
      </c>
      <c r="R5297">
        <v>2110672000</v>
      </c>
      <c r="S5297">
        <v>161600000</v>
      </c>
      <c r="V5297" t="s">
        <v>160</v>
      </c>
      <c r="W5297" t="s">
        <v>198</v>
      </c>
      <c r="X5297" t="s">
        <v>161</v>
      </c>
      <c r="Y5297">
        <v>11</v>
      </c>
      <c r="Z5297">
        <v>11</v>
      </c>
      <c r="AA5297">
        <v>2021</v>
      </c>
      <c r="AB5297">
        <v>2204.08</v>
      </c>
      <c r="AC5297" t="s">
        <v>20</v>
      </c>
      <c r="AD5297" t="s">
        <v>72</v>
      </c>
      <c r="AE5297">
        <v>2021</v>
      </c>
      <c r="AF5297">
        <v>2021</v>
      </c>
      <c r="AU5297"/>
    </row>
    <row r="5298" spans="1:47" x14ac:dyDescent="0.35">
      <c r="A5298" t="s">
        <v>160</v>
      </c>
      <c r="B5298" t="s">
        <v>25</v>
      </c>
      <c r="C5298" t="s">
        <v>149</v>
      </c>
      <c r="D5298" t="s">
        <v>159</v>
      </c>
      <c r="E5298" t="s">
        <v>162</v>
      </c>
      <c r="G5298" t="s">
        <v>1</v>
      </c>
      <c r="K5298" t="s">
        <v>185</v>
      </c>
      <c r="L5298" t="s">
        <v>122</v>
      </c>
      <c r="M5298" s="14">
        <v>44523</v>
      </c>
      <c r="N5298" s="14">
        <v>44523</v>
      </c>
      <c r="O5298">
        <v>7000</v>
      </c>
      <c r="P5298">
        <v>191.34</v>
      </c>
      <c r="R5298">
        <v>2110672000</v>
      </c>
      <c r="S5298">
        <v>161300000</v>
      </c>
      <c r="V5298" t="s">
        <v>160</v>
      </c>
      <c r="W5298" t="s">
        <v>192</v>
      </c>
      <c r="X5298" t="s">
        <v>161</v>
      </c>
      <c r="Y5298">
        <v>11</v>
      </c>
      <c r="Z5298">
        <v>11</v>
      </c>
      <c r="AA5298">
        <v>2021</v>
      </c>
      <c r="AB5298">
        <v>191.34</v>
      </c>
      <c r="AC5298" t="s">
        <v>20</v>
      </c>
      <c r="AD5298" t="s">
        <v>72</v>
      </c>
      <c r="AE5298">
        <v>2021</v>
      </c>
      <c r="AF5298">
        <v>2021</v>
      </c>
      <c r="AU5298"/>
    </row>
    <row r="5299" spans="1:47" x14ac:dyDescent="0.35">
      <c r="A5299" t="s">
        <v>160</v>
      </c>
      <c r="B5299" t="s">
        <v>25</v>
      </c>
      <c r="C5299" t="s">
        <v>149</v>
      </c>
      <c r="D5299" t="s">
        <v>159</v>
      </c>
      <c r="E5299" t="s">
        <v>162</v>
      </c>
      <c r="G5299" t="s">
        <v>1</v>
      </c>
      <c r="K5299" t="s">
        <v>185</v>
      </c>
      <c r="L5299" t="s">
        <v>122</v>
      </c>
      <c r="M5299" s="14">
        <v>44523</v>
      </c>
      <c r="N5299" s="14">
        <v>44523</v>
      </c>
      <c r="O5299">
        <v>45000</v>
      </c>
      <c r="P5299">
        <v>1547.14</v>
      </c>
      <c r="R5299">
        <v>2110672000</v>
      </c>
      <c r="S5299">
        <v>161300000</v>
      </c>
      <c r="V5299" t="s">
        <v>160</v>
      </c>
      <c r="W5299" t="s">
        <v>192</v>
      </c>
      <c r="X5299" t="s">
        <v>161</v>
      </c>
      <c r="Y5299">
        <v>11</v>
      </c>
      <c r="Z5299">
        <v>11</v>
      </c>
      <c r="AA5299">
        <v>2021</v>
      </c>
      <c r="AB5299">
        <v>1547.14</v>
      </c>
      <c r="AC5299" t="s">
        <v>20</v>
      </c>
      <c r="AD5299" t="s">
        <v>72</v>
      </c>
      <c r="AE5299">
        <v>2021</v>
      </c>
      <c r="AF5299">
        <v>2021</v>
      </c>
      <c r="AU5299"/>
    </row>
    <row r="5300" spans="1:47" x14ac:dyDescent="0.35">
      <c r="A5300" t="s">
        <v>160</v>
      </c>
      <c r="B5300" t="s">
        <v>28</v>
      </c>
      <c r="C5300" t="s">
        <v>149</v>
      </c>
      <c r="D5300" t="s">
        <v>159</v>
      </c>
      <c r="E5300" t="s">
        <v>162</v>
      </c>
      <c r="G5300" t="s">
        <v>1</v>
      </c>
      <c r="K5300" t="s">
        <v>185</v>
      </c>
      <c r="L5300" t="s">
        <v>122</v>
      </c>
      <c r="M5300" s="14">
        <v>44523</v>
      </c>
      <c r="N5300" s="14">
        <v>44523</v>
      </c>
      <c r="O5300">
        <v>0</v>
      </c>
      <c r="P5300">
        <v>36.9</v>
      </c>
      <c r="R5300">
        <v>2110672000</v>
      </c>
      <c r="S5300">
        <v>161400000</v>
      </c>
      <c r="V5300" t="s">
        <v>160</v>
      </c>
      <c r="W5300" t="s">
        <v>211</v>
      </c>
      <c r="X5300" t="s">
        <v>161</v>
      </c>
      <c r="Y5300">
        <v>11</v>
      </c>
      <c r="Z5300">
        <v>11</v>
      </c>
      <c r="AA5300">
        <v>2021</v>
      </c>
      <c r="AB5300">
        <v>36.9</v>
      </c>
      <c r="AC5300" t="s">
        <v>20</v>
      </c>
      <c r="AD5300" t="s">
        <v>72</v>
      </c>
      <c r="AE5300">
        <v>2021</v>
      </c>
      <c r="AF5300">
        <v>2021</v>
      </c>
      <c r="AU5300"/>
    </row>
    <row r="5301" spans="1:47" x14ac:dyDescent="0.35">
      <c r="A5301" t="s">
        <v>193</v>
      </c>
      <c r="B5301" t="s">
        <v>29</v>
      </c>
      <c r="C5301" t="s">
        <v>149</v>
      </c>
      <c r="D5301" t="s">
        <v>159</v>
      </c>
      <c r="E5301" t="s">
        <v>162</v>
      </c>
      <c r="G5301" t="s">
        <v>1</v>
      </c>
      <c r="K5301" t="s">
        <v>185</v>
      </c>
      <c r="L5301" t="s">
        <v>122</v>
      </c>
      <c r="M5301" s="14">
        <v>44523</v>
      </c>
      <c r="N5301" s="14">
        <v>44523</v>
      </c>
      <c r="O5301">
        <v>0</v>
      </c>
      <c r="P5301">
        <v>23.81</v>
      </c>
      <c r="R5301">
        <v>2110700000</v>
      </c>
      <c r="S5301">
        <v>161800000</v>
      </c>
      <c r="V5301" t="s">
        <v>193</v>
      </c>
      <c r="W5301" t="s">
        <v>197</v>
      </c>
      <c r="X5301" t="s">
        <v>161</v>
      </c>
      <c r="Y5301">
        <v>11</v>
      </c>
      <c r="Z5301">
        <v>11</v>
      </c>
      <c r="AA5301">
        <v>2021</v>
      </c>
      <c r="AB5301">
        <v>23.81</v>
      </c>
      <c r="AC5301" t="s">
        <v>20</v>
      </c>
      <c r="AD5301" t="s">
        <v>72</v>
      </c>
      <c r="AE5301">
        <v>2021</v>
      </c>
      <c r="AF5301">
        <v>2021</v>
      </c>
      <c r="AU5301"/>
    </row>
    <row r="5302" spans="1:47" x14ac:dyDescent="0.35">
      <c r="A5302" t="s">
        <v>160</v>
      </c>
      <c r="B5302" t="s">
        <v>28</v>
      </c>
      <c r="C5302" t="s">
        <v>149</v>
      </c>
      <c r="D5302" t="s">
        <v>159</v>
      </c>
      <c r="E5302" t="s">
        <v>162</v>
      </c>
      <c r="G5302" t="s">
        <v>1</v>
      </c>
      <c r="K5302" t="s">
        <v>185</v>
      </c>
      <c r="L5302" t="s">
        <v>122</v>
      </c>
      <c r="M5302" s="14">
        <v>44523</v>
      </c>
      <c r="N5302" s="14">
        <v>44523</v>
      </c>
      <c r="O5302">
        <v>0</v>
      </c>
      <c r="P5302">
        <v>73.81</v>
      </c>
      <c r="R5302">
        <v>2110672000</v>
      </c>
      <c r="S5302">
        <v>161400000</v>
      </c>
      <c r="V5302" t="s">
        <v>160</v>
      </c>
      <c r="W5302" t="s">
        <v>211</v>
      </c>
      <c r="X5302" t="s">
        <v>161</v>
      </c>
      <c r="Y5302">
        <v>11</v>
      </c>
      <c r="Z5302">
        <v>11</v>
      </c>
      <c r="AA5302">
        <v>2021</v>
      </c>
      <c r="AB5302">
        <v>73.81</v>
      </c>
      <c r="AC5302" t="s">
        <v>20</v>
      </c>
      <c r="AD5302" t="s">
        <v>72</v>
      </c>
      <c r="AE5302">
        <v>2021</v>
      </c>
      <c r="AF5302">
        <v>2021</v>
      </c>
      <c r="AU5302"/>
    </row>
    <row r="5303" spans="1:47" x14ac:dyDescent="0.35">
      <c r="A5303" t="s">
        <v>193</v>
      </c>
      <c r="B5303" t="s">
        <v>29</v>
      </c>
      <c r="C5303" t="s">
        <v>149</v>
      </c>
      <c r="D5303" t="s">
        <v>159</v>
      </c>
      <c r="E5303" t="s">
        <v>162</v>
      </c>
      <c r="G5303" t="s">
        <v>1</v>
      </c>
      <c r="K5303" t="s">
        <v>185</v>
      </c>
      <c r="L5303" t="s">
        <v>122</v>
      </c>
      <c r="M5303" s="14">
        <v>44523</v>
      </c>
      <c r="N5303" s="14">
        <v>44523</v>
      </c>
      <c r="O5303">
        <v>0</v>
      </c>
      <c r="P5303">
        <v>59.52</v>
      </c>
      <c r="R5303">
        <v>2110700000</v>
      </c>
      <c r="S5303">
        <v>162300000</v>
      </c>
      <c r="V5303" t="s">
        <v>193</v>
      </c>
      <c r="W5303" t="s">
        <v>209</v>
      </c>
      <c r="X5303" t="s">
        <v>161</v>
      </c>
      <c r="Y5303">
        <v>11</v>
      </c>
      <c r="Z5303">
        <v>11</v>
      </c>
      <c r="AA5303">
        <v>2021</v>
      </c>
      <c r="AB5303">
        <v>59.52</v>
      </c>
      <c r="AC5303" t="s">
        <v>20</v>
      </c>
      <c r="AD5303" t="s">
        <v>72</v>
      </c>
      <c r="AE5303">
        <v>2021</v>
      </c>
      <c r="AF5303">
        <v>2021</v>
      </c>
      <c r="AU5303"/>
    </row>
    <row r="5304" spans="1:47" x14ac:dyDescent="0.35">
      <c r="A5304" t="s">
        <v>138</v>
      </c>
      <c r="C5304" t="s">
        <v>149</v>
      </c>
      <c r="D5304" t="s">
        <v>159</v>
      </c>
      <c r="E5304" t="s">
        <v>121</v>
      </c>
      <c r="G5304" t="s">
        <v>1</v>
      </c>
      <c r="K5304" t="s">
        <v>185</v>
      </c>
      <c r="L5304" t="s">
        <v>122</v>
      </c>
      <c r="M5304" s="14">
        <v>44523</v>
      </c>
      <c r="N5304" s="14">
        <v>44523</v>
      </c>
      <c r="O5304">
        <v>1345708.48</v>
      </c>
      <c r="P5304">
        <v>16455.57</v>
      </c>
      <c r="R5304">
        <v>2220200000</v>
      </c>
      <c r="S5304">
        <v>161008000</v>
      </c>
      <c r="V5304" t="s">
        <v>138</v>
      </c>
      <c r="W5304" t="s">
        <v>224</v>
      </c>
      <c r="X5304" t="s">
        <v>139</v>
      </c>
      <c r="Y5304">
        <v>11</v>
      </c>
      <c r="Z5304">
        <v>11</v>
      </c>
      <c r="AA5304">
        <v>2021</v>
      </c>
      <c r="AB5304">
        <v>16455.57</v>
      </c>
      <c r="AC5304" t="s">
        <v>20</v>
      </c>
      <c r="AD5304" t="s">
        <v>72</v>
      </c>
      <c r="AE5304">
        <v>2021</v>
      </c>
      <c r="AF5304">
        <v>2021</v>
      </c>
      <c r="AU5304"/>
    </row>
    <row r="5305" spans="1:47" x14ac:dyDescent="0.35">
      <c r="A5305" t="s">
        <v>130</v>
      </c>
      <c r="C5305" t="s">
        <v>149</v>
      </c>
      <c r="D5305" t="s">
        <v>150</v>
      </c>
      <c r="E5305" t="s">
        <v>121</v>
      </c>
      <c r="J5305" t="s">
        <v>6</v>
      </c>
      <c r="K5305" t="s">
        <v>185</v>
      </c>
      <c r="L5305" t="s">
        <v>122</v>
      </c>
      <c r="M5305" s="14">
        <v>44515</v>
      </c>
      <c r="N5305" s="14">
        <v>44523</v>
      </c>
      <c r="P5305">
        <v>228028.08</v>
      </c>
      <c r="X5305" t="s">
        <v>119</v>
      </c>
      <c r="Y5305">
        <v>11</v>
      </c>
      <c r="Z5305">
        <v>11</v>
      </c>
      <c r="AA5305">
        <v>2021</v>
      </c>
      <c r="AB5305">
        <v>0</v>
      </c>
      <c r="AC5305" t="s">
        <v>8</v>
      </c>
      <c r="AD5305" t="s">
        <v>8</v>
      </c>
      <c r="AE5305">
        <v>2021</v>
      </c>
      <c r="AF5305">
        <v>2021</v>
      </c>
      <c r="AU5305"/>
    </row>
    <row r="5306" spans="1:47" x14ac:dyDescent="0.35">
      <c r="A5306" t="s">
        <v>171</v>
      </c>
      <c r="C5306" t="s">
        <v>149</v>
      </c>
      <c r="D5306" t="s">
        <v>150</v>
      </c>
      <c r="E5306" t="s">
        <v>121</v>
      </c>
      <c r="J5306" t="s">
        <v>6</v>
      </c>
      <c r="K5306" t="s">
        <v>185</v>
      </c>
      <c r="L5306" t="s">
        <v>122</v>
      </c>
      <c r="M5306" s="14">
        <v>44515</v>
      </c>
      <c r="N5306" s="14">
        <v>44523</v>
      </c>
      <c r="P5306">
        <v>26079.62</v>
      </c>
      <c r="X5306" t="s">
        <v>137</v>
      </c>
      <c r="Y5306">
        <v>11</v>
      </c>
      <c r="Z5306">
        <v>11</v>
      </c>
      <c r="AA5306">
        <v>2021</v>
      </c>
      <c r="AB5306">
        <v>0</v>
      </c>
      <c r="AC5306" t="s">
        <v>8</v>
      </c>
      <c r="AD5306" t="s">
        <v>8</v>
      </c>
      <c r="AE5306">
        <v>2021</v>
      </c>
      <c r="AF5306">
        <v>2021</v>
      </c>
      <c r="AU5306"/>
    </row>
    <row r="5307" spans="1:47" x14ac:dyDescent="0.35">
      <c r="A5307" t="s">
        <v>165</v>
      </c>
      <c r="C5307" t="s">
        <v>149</v>
      </c>
      <c r="D5307" t="s">
        <v>150</v>
      </c>
      <c r="E5307" t="s">
        <v>162</v>
      </c>
      <c r="K5307" t="s">
        <v>185</v>
      </c>
      <c r="L5307" t="s">
        <v>122</v>
      </c>
      <c r="M5307" s="14">
        <v>44523</v>
      </c>
      <c r="N5307" s="14">
        <v>44523</v>
      </c>
      <c r="P5307">
        <v>2746290.95</v>
      </c>
      <c r="X5307" t="s">
        <v>124</v>
      </c>
      <c r="Y5307">
        <v>11</v>
      </c>
      <c r="Z5307">
        <v>11</v>
      </c>
      <c r="AA5307">
        <v>2021</v>
      </c>
      <c r="AB5307">
        <v>0</v>
      </c>
      <c r="AC5307" t="s">
        <v>8</v>
      </c>
      <c r="AD5307" t="s">
        <v>8</v>
      </c>
      <c r="AE5307">
        <v>2021</v>
      </c>
      <c r="AF5307">
        <v>2021</v>
      </c>
      <c r="AU5307"/>
    </row>
    <row r="5308" spans="1:47" x14ac:dyDescent="0.35">
      <c r="A5308" t="s">
        <v>130</v>
      </c>
      <c r="C5308" t="s">
        <v>149</v>
      </c>
      <c r="D5308" t="s">
        <v>150</v>
      </c>
      <c r="E5308" t="s">
        <v>121</v>
      </c>
      <c r="J5308" t="s">
        <v>5</v>
      </c>
      <c r="K5308" t="s">
        <v>185</v>
      </c>
      <c r="L5308" t="s">
        <v>122</v>
      </c>
      <c r="M5308" s="14">
        <v>44515</v>
      </c>
      <c r="N5308" s="14">
        <v>44523</v>
      </c>
      <c r="P5308">
        <v>2156128.71</v>
      </c>
      <c r="X5308" t="s">
        <v>119</v>
      </c>
      <c r="Y5308">
        <v>11</v>
      </c>
      <c r="Z5308">
        <v>11</v>
      </c>
      <c r="AA5308">
        <v>2021</v>
      </c>
      <c r="AB5308">
        <v>0</v>
      </c>
      <c r="AC5308" t="s">
        <v>8</v>
      </c>
      <c r="AD5308" t="s">
        <v>8</v>
      </c>
      <c r="AE5308">
        <v>2021</v>
      </c>
      <c r="AF5308">
        <v>2021</v>
      </c>
      <c r="AU5308"/>
    </row>
    <row r="5309" spans="1:47" x14ac:dyDescent="0.35">
      <c r="A5309" t="s">
        <v>155</v>
      </c>
      <c r="C5309" t="s">
        <v>149</v>
      </c>
      <c r="D5309" t="s">
        <v>150</v>
      </c>
      <c r="E5309" t="s">
        <v>121</v>
      </c>
      <c r="J5309" t="s">
        <v>68</v>
      </c>
      <c r="K5309" t="s">
        <v>185</v>
      </c>
      <c r="L5309" t="s">
        <v>122</v>
      </c>
      <c r="M5309" s="14">
        <v>44501</v>
      </c>
      <c r="N5309" s="14">
        <v>44523</v>
      </c>
      <c r="P5309">
        <v>336054.53</v>
      </c>
      <c r="X5309" t="s">
        <v>156</v>
      </c>
      <c r="Y5309">
        <v>11</v>
      </c>
      <c r="Z5309">
        <v>11</v>
      </c>
      <c r="AA5309">
        <v>2021</v>
      </c>
      <c r="AB5309">
        <v>0</v>
      </c>
      <c r="AC5309" t="s">
        <v>8</v>
      </c>
      <c r="AD5309" t="s">
        <v>8</v>
      </c>
      <c r="AE5309">
        <v>2021</v>
      </c>
      <c r="AF5309">
        <v>2021</v>
      </c>
      <c r="AU5309"/>
    </row>
    <row r="5310" spans="1:47" x14ac:dyDescent="0.35">
      <c r="A5310" t="s">
        <v>160</v>
      </c>
      <c r="B5310" t="s">
        <v>28</v>
      </c>
      <c r="C5310" t="s">
        <v>149</v>
      </c>
      <c r="D5310" t="s">
        <v>159</v>
      </c>
      <c r="E5310" t="s">
        <v>162</v>
      </c>
      <c r="G5310" t="s">
        <v>1</v>
      </c>
      <c r="K5310" t="s">
        <v>185</v>
      </c>
      <c r="L5310" t="s">
        <v>122</v>
      </c>
      <c r="M5310" s="14">
        <v>44523</v>
      </c>
      <c r="N5310" s="14">
        <v>44523</v>
      </c>
      <c r="O5310">
        <v>1388.48</v>
      </c>
      <c r="P5310">
        <v>33.06</v>
      </c>
      <c r="R5310">
        <v>2110672000</v>
      </c>
      <c r="S5310">
        <v>161800000</v>
      </c>
      <c r="V5310" t="s">
        <v>160</v>
      </c>
      <c r="W5310" t="s">
        <v>197</v>
      </c>
      <c r="X5310" t="s">
        <v>161</v>
      </c>
      <c r="Y5310">
        <v>11</v>
      </c>
      <c r="Z5310">
        <v>11</v>
      </c>
      <c r="AA5310">
        <v>2021</v>
      </c>
      <c r="AB5310">
        <v>33.06</v>
      </c>
      <c r="AC5310" t="s">
        <v>20</v>
      </c>
      <c r="AD5310" t="s">
        <v>72</v>
      </c>
      <c r="AE5310">
        <v>2021</v>
      </c>
      <c r="AF5310">
        <v>2021</v>
      </c>
      <c r="AU5310"/>
    </row>
    <row r="5311" spans="1:47" x14ac:dyDescent="0.35">
      <c r="A5311" t="s">
        <v>160</v>
      </c>
      <c r="B5311" t="s">
        <v>35</v>
      </c>
      <c r="C5311" t="s">
        <v>149</v>
      </c>
      <c r="D5311" t="s">
        <v>159</v>
      </c>
      <c r="E5311" t="s">
        <v>162</v>
      </c>
      <c r="G5311" t="s">
        <v>1</v>
      </c>
      <c r="K5311" t="s">
        <v>185</v>
      </c>
      <c r="L5311" t="s">
        <v>122</v>
      </c>
      <c r="M5311" s="14">
        <v>44523</v>
      </c>
      <c r="N5311" s="14">
        <v>44523</v>
      </c>
      <c r="O5311">
        <v>6000</v>
      </c>
      <c r="P5311">
        <v>142.86000000000001</v>
      </c>
      <c r="R5311">
        <v>2110672000</v>
      </c>
      <c r="S5311">
        <v>161020000</v>
      </c>
      <c r="V5311" t="s">
        <v>160</v>
      </c>
      <c r="W5311" t="s">
        <v>194</v>
      </c>
      <c r="X5311" t="s">
        <v>161</v>
      </c>
      <c r="Y5311">
        <v>11</v>
      </c>
      <c r="Z5311">
        <v>11</v>
      </c>
      <c r="AA5311">
        <v>2021</v>
      </c>
      <c r="AB5311">
        <v>142.86000000000001</v>
      </c>
      <c r="AC5311" t="s">
        <v>20</v>
      </c>
      <c r="AD5311" t="s">
        <v>72</v>
      </c>
      <c r="AE5311">
        <v>2021</v>
      </c>
      <c r="AF5311">
        <v>2021</v>
      </c>
      <c r="AU5311"/>
    </row>
    <row r="5312" spans="1:47" x14ac:dyDescent="0.35">
      <c r="A5312" t="s">
        <v>155</v>
      </c>
      <c r="B5312" t="s">
        <v>32</v>
      </c>
      <c r="C5312" t="s">
        <v>149</v>
      </c>
      <c r="D5312" t="s">
        <v>150</v>
      </c>
      <c r="E5312" t="s">
        <v>121</v>
      </c>
      <c r="G5312" t="s">
        <v>1</v>
      </c>
      <c r="H5312" t="s">
        <v>206</v>
      </c>
      <c r="K5312" t="s">
        <v>185</v>
      </c>
      <c r="L5312" t="s">
        <v>122</v>
      </c>
      <c r="M5312" s="14">
        <v>44523</v>
      </c>
      <c r="N5312" s="14">
        <v>44523</v>
      </c>
      <c r="O5312">
        <v>-600000</v>
      </c>
      <c r="P5312">
        <v>-13093.73</v>
      </c>
      <c r="R5312">
        <v>2220610000</v>
      </c>
      <c r="S5312">
        <v>161012000</v>
      </c>
      <c r="V5312" t="s">
        <v>155</v>
      </c>
      <c r="W5312" t="s">
        <v>213</v>
      </c>
      <c r="X5312" t="s">
        <v>156</v>
      </c>
      <c r="Y5312">
        <v>11</v>
      </c>
      <c r="Z5312">
        <v>11</v>
      </c>
      <c r="AA5312">
        <v>2021</v>
      </c>
      <c r="AB5312">
        <v>13093.73</v>
      </c>
      <c r="AC5312" t="s">
        <v>20</v>
      </c>
      <c r="AD5312" t="s">
        <v>19</v>
      </c>
      <c r="AE5312">
        <v>2021</v>
      </c>
      <c r="AF5312">
        <v>2021</v>
      </c>
      <c r="AU5312"/>
    </row>
    <row r="5313" spans="1:47" x14ac:dyDescent="0.35">
      <c r="A5313" t="s">
        <v>155</v>
      </c>
      <c r="B5313" t="s">
        <v>49</v>
      </c>
      <c r="C5313" t="s">
        <v>149</v>
      </c>
      <c r="D5313" t="s">
        <v>150</v>
      </c>
      <c r="E5313" t="s">
        <v>121</v>
      </c>
      <c r="G5313" t="s">
        <v>1</v>
      </c>
      <c r="H5313" t="s">
        <v>206</v>
      </c>
      <c r="K5313" t="s">
        <v>185</v>
      </c>
      <c r="L5313" t="s">
        <v>122</v>
      </c>
      <c r="M5313" s="14">
        <v>44523</v>
      </c>
      <c r="N5313" s="14">
        <v>44523</v>
      </c>
      <c r="O5313">
        <v>-1000000</v>
      </c>
      <c r="P5313">
        <v>-25001.51</v>
      </c>
      <c r="R5313">
        <v>2220620000</v>
      </c>
      <c r="S5313">
        <v>161012000</v>
      </c>
      <c r="V5313" t="s">
        <v>155</v>
      </c>
      <c r="W5313" t="s">
        <v>213</v>
      </c>
      <c r="X5313" t="s">
        <v>156</v>
      </c>
      <c r="Y5313">
        <v>11</v>
      </c>
      <c r="Z5313">
        <v>11</v>
      </c>
      <c r="AA5313">
        <v>2021</v>
      </c>
      <c r="AB5313">
        <v>25001.51</v>
      </c>
      <c r="AC5313" t="s">
        <v>20</v>
      </c>
      <c r="AD5313" t="s">
        <v>19</v>
      </c>
      <c r="AE5313">
        <v>2021</v>
      </c>
      <c r="AF5313">
        <v>2021</v>
      </c>
      <c r="AU5313"/>
    </row>
    <row r="5314" spans="1:47" x14ac:dyDescent="0.35">
      <c r="A5314" t="s">
        <v>160</v>
      </c>
      <c r="B5314" t="s">
        <v>28</v>
      </c>
      <c r="C5314" t="s">
        <v>149</v>
      </c>
      <c r="D5314" t="s">
        <v>159</v>
      </c>
      <c r="E5314" t="s">
        <v>162</v>
      </c>
      <c r="G5314" t="s">
        <v>1</v>
      </c>
      <c r="K5314" t="s">
        <v>185</v>
      </c>
      <c r="L5314" t="s">
        <v>122</v>
      </c>
      <c r="M5314" s="14">
        <v>44523</v>
      </c>
      <c r="N5314" s="14">
        <v>44523</v>
      </c>
      <c r="O5314">
        <v>3586.2</v>
      </c>
      <c r="P5314">
        <v>85.39</v>
      </c>
      <c r="R5314">
        <v>2110672000</v>
      </c>
      <c r="S5314">
        <v>161800000</v>
      </c>
      <c r="V5314" t="s">
        <v>160</v>
      </c>
      <c r="W5314" t="s">
        <v>197</v>
      </c>
      <c r="X5314" t="s">
        <v>161</v>
      </c>
      <c r="Y5314">
        <v>11</v>
      </c>
      <c r="Z5314">
        <v>11</v>
      </c>
      <c r="AA5314">
        <v>2021</v>
      </c>
      <c r="AB5314">
        <v>85.39</v>
      </c>
      <c r="AC5314" t="s">
        <v>20</v>
      </c>
      <c r="AD5314" t="s">
        <v>72</v>
      </c>
      <c r="AE5314">
        <v>2021</v>
      </c>
      <c r="AF5314">
        <v>2021</v>
      </c>
      <c r="AU5314"/>
    </row>
    <row r="5315" spans="1:47" x14ac:dyDescent="0.35">
      <c r="A5315" t="s">
        <v>160</v>
      </c>
      <c r="B5315" t="s">
        <v>25</v>
      </c>
      <c r="C5315" t="s">
        <v>149</v>
      </c>
      <c r="D5315" t="s">
        <v>159</v>
      </c>
      <c r="E5315" t="s">
        <v>162</v>
      </c>
      <c r="G5315" t="s">
        <v>1</v>
      </c>
      <c r="K5315" t="s">
        <v>185</v>
      </c>
      <c r="L5315" t="s">
        <v>122</v>
      </c>
      <c r="M5315" s="14">
        <v>44524</v>
      </c>
      <c r="N5315" s="14">
        <v>44524</v>
      </c>
      <c r="O5315">
        <v>5000</v>
      </c>
      <c r="P5315">
        <v>136.85</v>
      </c>
      <c r="R5315">
        <v>2110672000</v>
      </c>
      <c r="S5315">
        <v>161600000</v>
      </c>
      <c r="V5315" t="s">
        <v>160</v>
      </c>
      <c r="W5315" t="s">
        <v>198</v>
      </c>
      <c r="X5315" t="s">
        <v>161</v>
      </c>
      <c r="Y5315">
        <v>11</v>
      </c>
      <c r="Z5315">
        <v>11</v>
      </c>
      <c r="AA5315">
        <v>2021</v>
      </c>
      <c r="AB5315">
        <v>136.85</v>
      </c>
      <c r="AC5315" t="s">
        <v>20</v>
      </c>
      <c r="AD5315" t="s">
        <v>72</v>
      </c>
      <c r="AE5315">
        <v>2021</v>
      </c>
      <c r="AF5315">
        <v>2021</v>
      </c>
      <c r="AU5315"/>
    </row>
    <row r="5316" spans="1:47" x14ac:dyDescent="0.35">
      <c r="A5316" t="s">
        <v>160</v>
      </c>
      <c r="B5316" t="s">
        <v>26</v>
      </c>
      <c r="C5316" t="s">
        <v>252</v>
      </c>
      <c r="D5316" t="s">
        <v>159</v>
      </c>
      <c r="E5316" t="s">
        <v>162</v>
      </c>
      <c r="G5316" t="s">
        <v>1</v>
      </c>
      <c r="K5316" t="s">
        <v>72</v>
      </c>
      <c r="L5316" t="s">
        <v>122</v>
      </c>
      <c r="M5316" s="14">
        <v>44524</v>
      </c>
      <c r="N5316" s="14">
        <v>44524</v>
      </c>
      <c r="O5316">
        <v>19074</v>
      </c>
      <c r="P5316">
        <v>0</v>
      </c>
      <c r="R5316">
        <v>2110672000</v>
      </c>
      <c r="S5316">
        <v>162000000</v>
      </c>
      <c r="V5316" t="s">
        <v>160</v>
      </c>
      <c r="W5316" t="s">
        <v>205</v>
      </c>
      <c r="X5316" t="s">
        <v>161</v>
      </c>
      <c r="Y5316">
        <v>11</v>
      </c>
      <c r="Z5316">
        <v>11</v>
      </c>
      <c r="AA5316">
        <v>2021</v>
      </c>
      <c r="AB5316">
        <v>0</v>
      </c>
      <c r="AC5316" t="s">
        <v>20</v>
      </c>
      <c r="AD5316" t="s">
        <v>72</v>
      </c>
      <c r="AE5316">
        <v>2021</v>
      </c>
      <c r="AF5316">
        <v>2021</v>
      </c>
      <c r="AU5316"/>
    </row>
    <row r="5317" spans="1:47" x14ac:dyDescent="0.35">
      <c r="A5317" t="s">
        <v>175</v>
      </c>
      <c r="B5317" t="s">
        <v>39</v>
      </c>
      <c r="C5317" t="s">
        <v>149</v>
      </c>
      <c r="D5317" t="s">
        <v>150</v>
      </c>
      <c r="E5317" t="s">
        <v>121</v>
      </c>
      <c r="G5317" t="s">
        <v>1</v>
      </c>
      <c r="H5317" t="s">
        <v>206</v>
      </c>
      <c r="K5317" t="s">
        <v>185</v>
      </c>
      <c r="L5317" t="s">
        <v>122</v>
      </c>
      <c r="M5317" s="14">
        <v>44524</v>
      </c>
      <c r="N5317" s="14">
        <v>44524</v>
      </c>
      <c r="O5317">
        <v>-147440</v>
      </c>
      <c r="P5317">
        <v>-3510.48</v>
      </c>
      <c r="R5317">
        <v>2221506000</v>
      </c>
      <c r="S5317">
        <v>161026000</v>
      </c>
      <c r="V5317" t="s">
        <v>175</v>
      </c>
      <c r="W5317" t="s">
        <v>216</v>
      </c>
      <c r="X5317" t="s">
        <v>119</v>
      </c>
      <c r="Y5317">
        <v>11</v>
      </c>
      <c r="Z5317">
        <v>11</v>
      </c>
      <c r="AA5317">
        <v>2021</v>
      </c>
      <c r="AB5317">
        <v>3510.48</v>
      </c>
      <c r="AC5317" t="s">
        <v>20</v>
      </c>
      <c r="AD5317" t="s">
        <v>19</v>
      </c>
      <c r="AE5317">
        <v>2021</v>
      </c>
      <c r="AF5317">
        <v>2021</v>
      </c>
      <c r="AU5317"/>
    </row>
    <row r="5318" spans="1:47" x14ac:dyDescent="0.35">
      <c r="A5318" t="s">
        <v>160</v>
      </c>
      <c r="B5318" t="s">
        <v>26</v>
      </c>
      <c r="C5318" t="s">
        <v>149</v>
      </c>
      <c r="D5318" t="s">
        <v>159</v>
      </c>
      <c r="E5318" t="s">
        <v>162</v>
      </c>
      <c r="G5318" t="s">
        <v>1</v>
      </c>
      <c r="K5318" t="s">
        <v>185</v>
      </c>
      <c r="L5318" t="s">
        <v>122</v>
      </c>
      <c r="M5318" s="14">
        <v>44524</v>
      </c>
      <c r="N5318" s="14">
        <v>44524</v>
      </c>
      <c r="O5318">
        <v>47758.57</v>
      </c>
      <c r="P5318">
        <v>1137.1099999999999</v>
      </c>
      <c r="R5318">
        <v>2110672000</v>
      </c>
      <c r="S5318">
        <v>161018000</v>
      </c>
      <c r="V5318" t="s">
        <v>160</v>
      </c>
      <c r="W5318" t="s">
        <v>228</v>
      </c>
      <c r="X5318" t="s">
        <v>161</v>
      </c>
      <c r="Y5318">
        <v>11</v>
      </c>
      <c r="Z5318">
        <v>11</v>
      </c>
      <c r="AA5318">
        <v>2021</v>
      </c>
      <c r="AB5318">
        <v>1137.1099999999999</v>
      </c>
      <c r="AC5318" t="s">
        <v>20</v>
      </c>
      <c r="AD5318" t="s">
        <v>72</v>
      </c>
      <c r="AE5318">
        <v>2021</v>
      </c>
      <c r="AF5318">
        <v>2021</v>
      </c>
      <c r="AU5318"/>
    </row>
    <row r="5319" spans="1:47" x14ac:dyDescent="0.35">
      <c r="A5319" t="s">
        <v>160</v>
      </c>
      <c r="B5319" t="s">
        <v>50</v>
      </c>
      <c r="C5319" t="s">
        <v>149</v>
      </c>
      <c r="D5319" t="s">
        <v>159</v>
      </c>
      <c r="E5319" t="s">
        <v>162</v>
      </c>
      <c r="G5319" t="s">
        <v>1</v>
      </c>
      <c r="K5319" t="s">
        <v>185</v>
      </c>
      <c r="L5319" t="s">
        <v>122</v>
      </c>
      <c r="M5319" s="14">
        <v>44524</v>
      </c>
      <c r="N5319" s="14">
        <v>44524</v>
      </c>
      <c r="O5319">
        <v>3479.94</v>
      </c>
      <c r="P5319">
        <v>82.86</v>
      </c>
      <c r="R5319">
        <v>2110672000</v>
      </c>
      <c r="S5319">
        <v>162300000</v>
      </c>
      <c r="V5319" t="s">
        <v>160</v>
      </c>
      <c r="W5319" t="s">
        <v>209</v>
      </c>
      <c r="X5319" t="s">
        <v>161</v>
      </c>
      <c r="Y5319">
        <v>11</v>
      </c>
      <c r="Z5319">
        <v>11</v>
      </c>
      <c r="AA5319">
        <v>2021</v>
      </c>
      <c r="AB5319">
        <v>82.86</v>
      </c>
      <c r="AC5319" t="s">
        <v>20</v>
      </c>
      <c r="AD5319" t="s">
        <v>72</v>
      </c>
      <c r="AE5319">
        <v>2021</v>
      </c>
      <c r="AF5319">
        <v>2021</v>
      </c>
      <c r="AU5319"/>
    </row>
    <row r="5320" spans="1:47" x14ac:dyDescent="0.35">
      <c r="A5320" t="s">
        <v>160</v>
      </c>
      <c r="B5320" t="s">
        <v>25</v>
      </c>
      <c r="C5320" t="s">
        <v>149</v>
      </c>
      <c r="D5320" t="s">
        <v>159</v>
      </c>
      <c r="E5320" t="s">
        <v>162</v>
      </c>
      <c r="G5320" t="s">
        <v>1</v>
      </c>
      <c r="K5320" t="s">
        <v>185</v>
      </c>
      <c r="L5320" t="s">
        <v>122</v>
      </c>
      <c r="M5320" s="14">
        <v>44524</v>
      </c>
      <c r="N5320" s="14">
        <v>44524</v>
      </c>
      <c r="O5320">
        <v>7000</v>
      </c>
      <c r="P5320">
        <v>174.43</v>
      </c>
      <c r="R5320">
        <v>2110672000</v>
      </c>
      <c r="S5320">
        <v>161300000</v>
      </c>
      <c r="V5320" t="s">
        <v>160</v>
      </c>
      <c r="W5320" t="s">
        <v>192</v>
      </c>
      <c r="X5320" t="s">
        <v>161</v>
      </c>
      <c r="Y5320">
        <v>11</v>
      </c>
      <c r="Z5320">
        <v>11</v>
      </c>
      <c r="AA5320">
        <v>2021</v>
      </c>
      <c r="AB5320">
        <v>174.43</v>
      </c>
      <c r="AC5320" t="s">
        <v>20</v>
      </c>
      <c r="AD5320" t="s">
        <v>72</v>
      </c>
      <c r="AE5320">
        <v>2021</v>
      </c>
      <c r="AF5320">
        <v>2021</v>
      </c>
      <c r="AU5320"/>
    </row>
    <row r="5321" spans="1:47" x14ac:dyDescent="0.35">
      <c r="A5321" t="s">
        <v>138</v>
      </c>
      <c r="C5321" t="s">
        <v>149</v>
      </c>
      <c r="D5321" t="s">
        <v>150</v>
      </c>
      <c r="E5321" t="s">
        <v>121</v>
      </c>
      <c r="G5321" t="s">
        <v>1</v>
      </c>
      <c r="J5321" t="s">
        <v>6</v>
      </c>
      <c r="K5321" t="s">
        <v>185</v>
      </c>
      <c r="L5321" t="s">
        <v>122</v>
      </c>
      <c r="M5321" s="14">
        <v>44524</v>
      </c>
      <c r="N5321" s="14">
        <v>44524</v>
      </c>
      <c r="O5321">
        <v>0</v>
      </c>
      <c r="P5321">
        <v>1809523.81</v>
      </c>
      <c r="R5321">
        <v>2220200000</v>
      </c>
      <c r="S5321">
        <v>161002000</v>
      </c>
      <c r="V5321" t="s">
        <v>138</v>
      </c>
      <c r="W5321" t="s">
        <v>202</v>
      </c>
      <c r="X5321" t="s">
        <v>139</v>
      </c>
      <c r="Y5321">
        <v>11</v>
      </c>
      <c r="Z5321">
        <v>11</v>
      </c>
      <c r="AA5321">
        <v>2021</v>
      </c>
      <c r="AB5321">
        <v>-1809523.81</v>
      </c>
      <c r="AC5321" t="s">
        <v>20</v>
      </c>
      <c r="AD5321" t="s">
        <v>72</v>
      </c>
      <c r="AE5321">
        <v>2021</v>
      </c>
      <c r="AF5321">
        <v>2021</v>
      </c>
      <c r="AU5321"/>
    </row>
    <row r="5322" spans="1:47" x14ac:dyDescent="0.35">
      <c r="A5322" t="s">
        <v>138</v>
      </c>
      <c r="C5322" t="s">
        <v>149</v>
      </c>
      <c r="D5322" t="s">
        <v>150</v>
      </c>
      <c r="E5322" t="s">
        <v>121</v>
      </c>
      <c r="G5322" t="s">
        <v>1</v>
      </c>
      <c r="J5322" t="s">
        <v>5</v>
      </c>
      <c r="K5322" t="s">
        <v>185</v>
      </c>
      <c r="L5322" t="s">
        <v>122</v>
      </c>
      <c r="M5322" s="14">
        <v>44524</v>
      </c>
      <c r="N5322" s="14">
        <v>44524</v>
      </c>
      <c r="O5322">
        <v>0</v>
      </c>
      <c r="P5322">
        <v>149523.81</v>
      </c>
      <c r="R5322">
        <v>2220200000</v>
      </c>
      <c r="S5322">
        <v>161002000</v>
      </c>
      <c r="V5322" t="s">
        <v>138</v>
      </c>
      <c r="W5322" t="s">
        <v>202</v>
      </c>
      <c r="X5322" t="s">
        <v>139</v>
      </c>
      <c r="Y5322">
        <v>11</v>
      </c>
      <c r="Z5322">
        <v>11</v>
      </c>
      <c r="AA5322">
        <v>2021</v>
      </c>
      <c r="AB5322">
        <v>-149523.81</v>
      </c>
      <c r="AC5322" t="s">
        <v>20</v>
      </c>
      <c r="AD5322" t="s">
        <v>72</v>
      </c>
      <c r="AE5322">
        <v>2021</v>
      </c>
      <c r="AF5322">
        <v>2021</v>
      </c>
      <c r="AU5322"/>
    </row>
    <row r="5323" spans="1:47" x14ac:dyDescent="0.35">
      <c r="A5323" t="s">
        <v>138</v>
      </c>
      <c r="B5323" t="s">
        <v>46</v>
      </c>
      <c r="C5323" t="s">
        <v>149</v>
      </c>
      <c r="D5323" t="s">
        <v>150</v>
      </c>
      <c r="E5323" t="s">
        <v>121</v>
      </c>
      <c r="G5323" t="s">
        <v>1</v>
      </c>
      <c r="H5323" t="s">
        <v>206</v>
      </c>
      <c r="K5323" t="s">
        <v>185</v>
      </c>
      <c r="L5323" t="s">
        <v>122</v>
      </c>
      <c r="M5323" s="14">
        <v>44524</v>
      </c>
      <c r="N5323" s="14">
        <v>44524</v>
      </c>
      <c r="O5323">
        <v>-220000</v>
      </c>
      <c r="P5323">
        <v>-5681.33</v>
      </c>
      <c r="R5323">
        <v>2220200000</v>
      </c>
      <c r="S5323">
        <v>161001000</v>
      </c>
      <c r="V5323" t="s">
        <v>138</v>
      </c>
      <c r="W5323" t="s">
        <v>195</v>
      </c>
      <c r="X5323" t="s">
        <v>139</v>
      </c>
      <c r="Y5323">
        <v>11</v>
      </c>
      <c r="Z5323">
        <v>11</v>
      </c>
      <c r="AA5323">
        <v>2021</v>
      </c>
      <c r="AB5323">
        <v>5681.33</v>
      </c>
      <c r="AC5323" t="s">
        <v>20</v>
      </c>
      <c r="AD5323" t="s">
        <v>19</v>
      </c>
      <c r="AE5323">
        <v>2021</v>
      </c>
      <c r="AF5323">
        <v>2021</v>
      </c>
      <c r="AU5323"/>
    </row>
    <row r="5324" spans="1:47" x14ac:dyDescent="0.35">
      <c r="A5324" t="s">
        <v>138</v>
      </c>
      <c r="B5324" t="s">
        <v>41</v>
      </c>
      <c r="C5324" t="s">
        <v>149</v>
      </c>
      <c r="D5324" t="s">
        <v>150</v>
      </c>
      <c r="E5324" t="s">
        <v>121</v>
      </c>
      <c r="G5324" t="s">
        <v>1</v>
      </c>
      <c r="H5324" t="s">
        <v>206</v>
      </c>
      <c r="K5324" t="s">
        <v>185</v>
      </c>
      <c r="L5324" t="s">
        <v>122</v>
      </c>
      <c r="M5324" s="14">
        <v>44524</v>
      </c>
      <c r="N5324" s="14">
        <v>44524</v>
      </c>
      <c r="O5324">
        <v>-6000000</v>
      </c>
      <c r="P5324">
        <v>-167721.16</v>
      </c>
      <c r="R5324">
        <v>2220200000</v>
      </c>
      <c r="S5324">
        <v>161001000</v>
      </c>
      <c r="V5324" t="s">
        <v>138</v>
      </c>
      <c r="W5324" t="s">
        <v>195</v>
      </c>
      <c r="X5324" t="s">
        <v>139</v>
      </c>
      <c r="Y5324">
        <v>11</v>
      </c>
      <c r="Z5324">
        <v>11</v>
      </c>
      <c r="AA5324">
        <v>2021</v>
      </c>
      <c r="AB5324">
        <v>167721.16</v>
      </c>
      <c r="AC5324" t="s">
        <v>20</v>
      </c>
      <c r="AD5324" t="s">
        <v>19</v>
      </c>
      <c r="AE5324">
        <v>2021</v>
      </c>
      <c r="AF5324">
        <v>2021</v>
      </c>
      <c r="AU5324"/>
    </row>
    <row r="5325" spans="1:47" x14ac:dyDescent="0.35">
      <c r="A5325" t="s">
        <v>138</v>
      </c>
      <c r="C5325" t="s">
        <v>149</v>
      </c>
      <c r="D5325" t="s">
        <v>150</v>
      </c>
      <c r="E5325" t="s">
        <v>121</v>
      </c>
      <c r="G5325" t="s">
        <v>1</v>
      </c>
      <c r="J5325" t="s">
        <v>6</v>
      </c>
      <c r="K5325" t="s">
        <v>185</v>
      </c>
      <c r="L5325" t="s">
        <v>122</v>
      </c>
      <c r="M5325" s="14">
        <v>44524</v>
      </c>
      <c r="N5325" s="14">
        <v>44524</v>
      </c>
      <c r="O5325">
        <v>0</v>
      </c>
      <c r="P5325">
        <v>9523.81</v>
      </c>
      <c r="R5325">
        <v>2220200000</v>
      </c>
      <c r="S5325">
        <v>161002000</v>
      </c>
      <c r="V5325" t="s">
        <v>138</v>
      </c>
      <c r="W5325" t="s">
        <v>202</v>
      </c>
      <c r="X5325" t="s">
        <v>139</v>
      </c>
      <c r="Y5325">
        <v>11</v>
      </c>
      <c r="Z5325">
        <v>11</v>
      </c>
      <c r="AA5325">
        <v>2021</v>
      </c>
      <c r="AB5325">
        <v>-9523.81</v>
      </c>
      <c r="AC5325" t="s">
        <v>20</v>
      </c>
      <c r="AD5325" t="s">
        <v>72</v>
      </c>
      <c r="AE5325">
        <v>2021</v>
      </c>
      <c r="AF5325">
        <v>2021</v>
      </c>
      <c r="AU5325"/>
    </row>
    <row r="5326" spans="1:47" x14ac:dyDescent="0.35">
      <c r="A5326" t="s">
        <v>138</v>
      </c>
      <c r="C5326" t="s">
        <v>149</v>
      </c>
      <c r="D5326" t="s">
        <v>150</v>
      </c>
      <c r="E5326" t="s">
        <v>121</v>
      </c>
      <c r="G5326" t="s">
        <v>1</v>
      </c>
      <c r="J5326" t="s">
        <v>6</v>
      </c>
      <c r="K5326" t="s">
        <v>185</v>
      </c>
      <c r="L5326" t="s">
        <v>122</v>
      </c>
      <c r="M5326" s="14">
        <v>44524</v>
      </c>
      <c r="N5326" s="14">
        <v>44524</v>
      </c>
      <c r="O5326">
        <v>0</v>
      </c>
      <c r="P5326">
        <v>59523.81</v>
      </c>
      <c r="R5326">
        <v>2220200000</v>
      </c>
      <c r="S5326">
        <v>161002000</v>
      </c>
      <c r="V5326" t="s">
        <v>138</v>
      </c>
      <c r="W5326" t="s">
        <v>202</v>
      </c>
      <c r="X5326" t="s">
        <v>139</v>
      </c>
      <c r="Y5326">
        <v>11</v>
      </c>
      <c r="Z5326">
        <v>11</v>
      </c>
      <c r="AA5326">
        <v>2021</v>
      </c>
      <c r="AB5326">
        <v>-59523.81</v>
      </c>
      <c r="AC5326" t="s">
        <v>20</v>
      </c>
      <c r="AD5326" t="s">
        <v>72</v>
      </c>
      <c r="AE5326">
        <v>2021</v>
      </c>
      <c r="AF5326">
        <v>2021</v>
      </c>
      <c r="AU5326"/>
    </row>
    <row r="5327" spans="1:47" x14ac:dyDescent="0.35">
      <c r="A5327" t="s">
        <v>138</v>
      </c>
      <c r="C5327" t="s">
        <v>149</v>
      </c>
      <c r="D5327" t="s">
        <v>150</v>
      </c>
      <c r="E5327" t="s">
        <v>121</v>
      </c>
      <c r="K5327" t="s">
        <v>185</v>
      </c>
      <c r="L5327" t="s">
        <v>122</v>
      </c>
      <c r="M5327" s="14">
        <v>44524</v>
      </c>
      <c r="N5327" s="14">
        <v>44524</v>
      </c>
      <c r="O5327">
        <v>0</v>
      </c>
      <c r="P5327">
        <v>152380.95000000001</v>
      </c>
      <c r="R5327">
        <v>2220200000</v>
      </c>
      <c r="S5327">
        <v>161002000</v>
      </c>
      <c r="V5327" t="s">
        <v>138</v>
      </c>
      <c r="W5327" t="s">
        <v>202</v>
      </c>
      <c r="X5327" t="s">
        <v>139</v>
      </c>
      <c r="Y5327">
        <v>11</v>
      </c>
      <c r="Z5327">
        <v>11</v>
      </c>
      <c r="AA5327">
        <v>2021</v>
      </c>
      <c r="AB5327">
        <v>-152380.95000000001</v>
      </c>
      <c r="AC5327" t="s">
        <v>20</v>
      </c>
      <c r="AD5327" t="s">
        <v>72</v>
      </c>
      <c r="AE5327">
        <v>2021</v>
      </c>
      <c r="AF5327">
        <v>2021</v>
      </c>
      <c r="AU5327"/>
    </row>
    <row r="5328" spans="1:47" x14ac:dyDescent="0.35">
      <c r="A5328" t="s">
        <v>138</v>
      </c>
      <c r="C5328" t="s">
        <v>149</v>
      </c>
      <c r="D5328" t="s">
        <v>150</v>
      </c>
      <c r="E5328" t="s">
        <v>121</v>
      </c>
      <c r="K5328" t="s">
        <v>185</v>
      </c>
      <c r="L5328" t="s">
        <v>122</v>
      </c>
      <c r="M5328" s="14">
        <v>44524</v>
      </c>
      <c r="N5328" s="14">
        <v>44524</v>
      </c>
      <c r="O5328">
        <v>0</v>
      </c>
      <c r="P5328">
        <v>1959047.62</v>
      </c>
      <c r="R5328">
        <v>2220200000</v>
      </c>
      <c r="S5328">
        <v>161002000</v>
      </c>
      <c r="V5328" t="s">
        <v>138</v>
      </c>
      <c r="W5328" t="s">
        <v>202</v>
      </c>
      <c r="X5328" t="s">
        <v>139</v>
      </c>
      <c r="Y5328">
        <v>11</v>
      </c>
      <c r="Z5328">
        <v>11</v>
      </c>
      <c r="AA5328">
        <v>2021</v>
      </c>
      <c r="AB5328">
        <v>-1959047.62</v>
      </c>
      <c r="AC5328" t="s">
        <v>20</v>
      </c>
      <c r="AD5328" t="s">
        <v>72</v>
      </c>
      <c r="AE5328">
        <v>2021</v>
      </c>
      <c r="AF5328">
        <v>2021</v>
      </c>
      <c r="AU5328"/>
    </row>
    <row r="5329" spans="1:47" x14ac:dyDescent="0.35">
      <c r="A5329" t="s">
        <v>160</v>
      </c>
      <c r="B5329" t="s">
        <v>25</v>
      </c>
      <c r="C5329" t="s">
        <v>252</v>
      </c>
      <c r="D5329" t="s">
        <v>159</v>
      </c>
      <c r="E5329" t="s">
        <v>162</v>
      </c>
      <c r="G5329" t="s">
        <v>1</v>
      </c>
      <c r="K5329" t="s">
        <v>72</v>
      </c>
      <c r="L5329" t="s">
        <v>122</v>
      </c>
      <c r="M5329" s="14">
        <v>44524</v>
      </c>
      <c r="N5329" s="14">
        <v>44524</v>
      </c>
      <c r="O5329">
        <v>3591</v>
      </c>
      <c r="P5329">
        <v>0</v>
      </c>
      <c r="R5329">
        <v>2110672000</v>
      </c>
      <c r="S5329">
        <v>161300000</v>
      </c>
      <c r="V5329" t="s">
        <v>160</v>
      </c>
      <c r="W5329" t="s">
        <v>192</v>
      </c>
      <c r="X5329" t="s">
        <v>161</v>
      </c>
      <c r="Y5329">
        <v>11</v>
      </c>
      <c r="Z5329">
        <v>11</v>
      </c>
      <c r="AA5329">
        <v>2021</v>
      </c>
      <c r="AB5329">
        <v>0</v>
      </c>
      <c r="AC5329" t="s">
        <v>20</v>
      </c>
      <c r="AD5329" t="s">
        <v>72</v>
      </c>
      <c r="AE5329">
        <v>2021</v>
      </c>
      <c r="AF5329">
        <v>2021</v>
      </c>
      <c r="AU5329"/>
    </row>
    <row r="5330" spans="1:47" x14ac:dyDescent="0.35">
      <c r="A5330" t="s">
        <v>138</v>
      </c>
      <c r="C5330" t="s">
        <v>149</v>
      </c>
      <c r="D5330" t="s">
        <v>150</v>
      </c>
      <c r="E5330" t="s">
        <v>121</v>
      </c>
      <c r="G5330" t="s">
        <v>1</v>
      </c>
      <c r="J5330" t="s">
        <v>6</v>
      </c>
      <c r="K5330" t="s">
        <v>185</v>
      </c>
      <c r="L5330" t="s">
        <v>122</v>
      </c>
      <c r="M5330" s="14">
        <v>44524</v>
      </c>
      <c r="N5330" s="14">
        <v>44524</v>
      </c>
      <c r="O5330">
        <v>0</v>
      </c>
      <c r="P5330">
        <v>83333.33</v>
      </c>
      <c r="R5330">
        <v>2220200000</v>
      </c>
      <c r="S5330">
        <v>161002000</v>
      </c>
      <c r="V5330" t="s">
        <v>138</v>
      </c>
      <c r="W5330" t="s">
        <v>202</v>
      </c>
      <c r="X5330" t="s">
        <v>139</v>
      </c>
      <c r="Y5330">
        <v>11</v>
      </c>
      <c r="Z5330">
        <v>11</v>
      </c>
      <c r="AA5330">
        <v>2021</v>
      </c>
      <c r="AB5330">
        <v>-83333.33</v>
      </c>
      <c r="AC5330" t="s">
        <v>20</v>
      </c>
      <c r="AD5330" t="s">
        <v>72</v>
      </c>
      <c r="AE5330">
        <v>2021</v>
      </c>
      <c r="AF5330">
        <v>2021</v>
      </c>
      <c r="AU5330"/>
    </row>
    <row r="5331" spans="1:47" x14ac:dyDescent="0.35">
      <c r="A5331" t="s">
        <v>138</v>
      </c>
      <c r="B5331" t="s">
        <v>46</v>
      </c>
      <c r="C5331" t="s">
        <v>149</v>
      </c>
      <c r="D5331" t="s">
        <v>150</v>
      </c>
      <c r="E5331" t="s">
        <v>121</v>
      </c>
      <c r="G5331" t="s">
        <v>1</v>
      </c>
      <c r="H5331" t="s">
        <v>206</v>
      </c>
      <c r="K5331" t="s">
        <v>185</v>
      </c>
      <c r="L5331" t="s">
        <v>122</v>
      </c>
      <c r="M5331" s="14">
        <v>44524</v>
      </c>
      <c r="N5331" s="14">
        <v>44524</v>
      </c>
      <c r="O5331">
        <v>0</v>
      </c>
      <c r="P5331">
        <v>-4076.19</v>
      </c>
      <c r="R5331">
        <v>2220200000</v>
      </c>
      <c r="S5331">
        <v>161001000</v>
      </c>
      <c r="V5331" t="s">
        <v>138</v>
      </c>
      <c r="W5331" t="s">
        <v>195</v>
      </c>
      <c r="X5331" t="s">
        <v>139</v>
      </c>
      <c r="Y5331">
        <v>11</v>
      </c>
      <c r="Z5331">
        <v>11</v>
      </c>
      <c r="AA5331">
        <v>2021</v>
      </c>
      <c r="AB5331">
        <v>4076.19</v>
      </c>
      <c r="AC5331" t="s">
        <v>20</v>
      </c>
      <c r="AD5331" t="s">
        <v>19</v>
      </c>
      <c r="AE5331">
        <v>2021</v>
      </c>
      <c r="AF5331">
        <v>2021</v>
      </c>
      <c r="AU5331"/>
    </row>
    <row r="5332" spans="1:47" x14ac:dyDescent="0.35">
      <c r="A5332" t="s">
        <v>160</v>
      </c>
      <c r="B5332" t="s">
        <v>28</v>
      </c>
      <c r="C5332" t="s">
        <v>149</v>
      </c>
      <c r="D5332" t="s">
        <v>159</v>
      </c>
      <c r="E5332" t="s">
        <v>162</v>
      </c>
      <c r="G5332" t="s">
        <v>1</v>
      </c>
      <c r="K5332" t="s">
        <v>185</v>
      </c>
      <c r="L5332" t="s">
        <v>122</v>
      </c>
      <c r="M5332" s="14">
        <v>44524</v>
      </c>
      <c r="N5332" s="14">
        <v>44524</v>
      </c>
      <c r="O5332">
        <v>0</v>
      </c>
      <c r="P5332">
        <v>27.86</v>
      </c>
      <c r="R5332">
        <v>2110672000</v>
      </c>
      <c r="S5332">
        <v>161400000</v>
      </c>
      <c r="V5332" t="s">
        <v>160</v>
      </c>
      <c r="W5332" t="s">
        <v>211</v>
      </c>
      <c r="X5332" t="s">
        <v>161</v>
      </c>
      <c r="Y5332">
        <v>11</v>
      </c>
      <c r="Z5332">
        <v>11</v>
      </c>
      <c r="AA5332">
        <v>2021</v>
      </c>
      <c r="AB5332">
        <v>27.86</v>
      </c>
      <c r="AC5332" t="s">
        <v>20</v>
      </c>
      <c r="AD5332" t="s">
        <v>72</v>
      </c>
      <c r="AE5332">
        <v>2021</v>
      </c>
      <c r="AF5332">
        <v>2021</v>
      </c>
      <c r="AU5332"/>
    </row>
    <row r="5333" spans="1:47" x14ac:dyDescent="0.35">
      <c r="A5333" t="s">
        <v>160</v>
      </c>
      <c r="B5333" t="s">
        <v>26</v>
      </c>
      <c r="C5333" t="s">
        <v>149</v>
      </c>
      <c r="D5333" t="s">
        <v>159</v>
      </c>
      <c r="E5333" t="s">
        <v>162</v>
      </c>
      <c r="G5333" t="s">
        <v>1</v>
      </c>
      <c r="H5333" t="s">
        <v>220</v>
      </c>
      <c r="K5333" t="s">
        <v>185</v>
      </c>
      <c r="L5333" t="s">
        <v>122</v>
      </c>
      <c r="M5333" s="14">
        <v>44524</v>
      </c>
      <c r="N5333" s="14">
        <v>44524</v>
      </c>
      <c r="O5333">
        <v>0</v>
      </c>
      <c r="P5333">
        <v>3427.5</v>
      </c>
      <c r="R5333">
        <v>2110672000</v>
      </c>
      <c r="S5333">
        <v>161001000</v>
      </c>
      <c r="V5333" t="s">
        <v>160</v>
      </c>
      <c r="W5333" t="s">
        <v>195</v>
      </c>
      <c r="X5333" t="s">
        <v>161</v>
      </c>
      <c r="Y5333">
        <v>11</v>
      </c>
      <c r="Z5333">
        <v>11</v>
      </c>
      <c r="AA5333">
        <v>2021</v>
      </c>
      <c r="AB5333">
        <v>3427.5</v>
      </c>
      <c r="AC5333" t="s">
        <v>20</v>
      </c>
      <c r="AD5333" t="s">
        <v>72</v>
      </c>
      <c r="AE5333">
        <v>2021</v>
      </c>
      <c r="AF5333">
        <v>2021</v>
      </c>
      <c r="AU5333"/>
    </row>
    <row r="5334" spans="1:47" x14ac:dyDescent="0.35">
      <c r="A5334" t="s">
        <v>193</v>
      </c>
      <c r="B5334" t="s">
        <v>29</v>
      </c>
      <c r="C5334" t="s">
        <v>149</v>
      </c>
      <c r="D5334" t="s">
        <v>159</v>
      </c>
      <c r="E5334" t="s">
        <v>162</v>
      </c>
      <c r="G5334" t="s">
        <v>1</v>
      </c>
      <c r="K5334" t="s">
        <v>185</v>
      </c>
      <c r="L5334" t="s">
        <v>122</v>
      </c>
      <c r="M5334" s="14">
        <v>44524</v>
      </c>
      <c r="N5334" s="14">
        <v>44524</v>
      </c>
      <c r="O5334">
        <v>0</v>
      </c>
      <c r="P5334">
        <v>64.27</v>
      </c>
      <c r="R5334">
        <v>2110700000</v>
      </c>
      <c r="S5334">
        <v>161900000</v>
      </c>
      <c r="V5334" t="s">
        <v>193</v>
      </c>
      <c r="W5334" t="s">
        <v>199</v>
      </c>
      <c r="X5334" t="s">
        <v>161</v>
      </c>
      <c r="Y5334">
        <v>11</v>
      </c>
      <c r="Z5334">
        <v>11</v>
      </c>
      <c r="AA5334">
        <v>2021</v>
      </c>
      <c r="AB5334">
        <v>64.27</v>
      </c>
      <c r="AC5334" t="s">
        <v>20</v>
      </c>
      <c r="AD5334" t="s">
        <v>72</v>
      </c>
      <c r="AE5334">
        <v>2021</v>
      </c>
      <c r="AF5334">
        <v>2021</v>
      </c>
      <c r="AU5334"/>
    </row>
    <row r="5335" spans="1:47" x14ac:dyDescent="0.35">
      <c r="A5335" t="s">
        <v>138</v>
      </c>
      <c r="C5335" t="s">
        <v>149</v>
      </c>
      <c r="D5335" t="s">
        <v>159</v>
      </c>
      <c r="E5335" t="s">
        <v>121</v>
      </c>
      <c r="G5335" t="s">
        <v>1</v>
      </c>
      <c r="K5335" t="s">
        <v>185</v>
      </c>
      <c r="L5335" t="s">
        <v>122</v>
      </c>
      <c r="M5335" s="14">
        <v>44524</v>
      </c>
      <c r="N5335" s="14">
        <v>44524</v>
      </c>
      <c r="O5335">
        <v>0</v>
      </c>
      <c r="P5335">
        <v>1.92</v>
      </c>
      <c r="R5335">
        <v>2220200000</v>
      </c>
      <c r="S5335">
        <v>161020000</v>
      </c>
      <c r="V5335" t="s">
        <v>138</v>
      </c>
      <c r="W5335" t="s">
        <v>194</v>
      </c>
      <c r="X5335" t="s">
        <v>139</v>
      </c>
      <c r="Y5335">
        <v>11</v>
      </c>
      <c r="Z5335">
        <v>11</v>
      </c>
      <c r="AA5335">
        <v>2021</v>
      </c>
      <c r="AB5335">
        <v>1.92</v>
      </c>
      <c r="AC5335" t="s">
        <v>20</v>
      </c>
      <c r="AD5335" t="s">
        <v>72</v>
      </c>
      <c r="AE5335">
        <v>2021</v>
      </c>
      <c r="AF5335">
        <v>2021</v>
      </c>
      <c r="AU5335"/>
    </row>
    <row r="5336" spans="1:47" x14ac:dyDescent="0.35">
      <c r="A5336" t="s">
        <v>193</v>
      </c>
      <c r="B5336" t="s">
        <v>29</v>
      </c>
      <c r="C5336" t="s">
        <v>149</v>
      </c>
      <c r="D5336" t="s">
        <v>159</v>
      </c>
      <c r="E5336" t="s">
        <v>162</v>
      </c>
      <c r="G5336" t="s">
        <v>1</v>
      </c>
      <c r="K5336" t="s">
        <v>185</v>
      </c>
      <c r="L5336" t="s">
        <v>122</v>
      </c>
      <c r="M5336" s="14">
        <v>44524</v>
      </c>
      <c r="N5336" s="14">
        <v>44524</v>
      </c>
      <c r="O5336">
        <v>0</v>
      </c>
      <c r="P5336">
        <v>23.81</v>
      </c>
      <c r="R5336">
        <v>2110700000</v>
      </c>
      <c r="S5336">
        <v>162300000</v>
      </c>
      <c r="V5336" t="s">
        <v>193</v>
      </c>
      <c r="W5336" t="s">
        <v>209</v>
      </c>
      <c r="X5336" t="s">
        <v>161</v>
      </c>
      <c r="Y5336">
        <v>11</v>
      </c>
      <c r="Z5336">
        <v>11</v>
      </c>
      <c r="AA5336">
        <v>2021</v>
      </c>
      <c r="AB5336">
        <v>23.81</v>
      </c>
      <c r="AC5336" t="s">
        <v>20</v>
      </c>
      <c r="AD5336" t="s">
        <v>72</v>
      </c>
      <c r="AE5336">
        <v>2021</v>
      </c>
      <c r="AF5336">
        <v>2021</v>
      </c>
      <c r="AU5336"/>
    </row>
    <row r="5337" spans="1:47" x14ac:dyDescent="0.35">
      <c r="A5337" t="s">
        <v>188</v>
      </c>
      <c r="B5337" t="s">
        <v>31</v>
      </c>
      <c r="C5337" t="s">
        <v>149</v>
      </c>
      <c r="D5337" t="s">
        <v>159</v>
      </c>
      <c r="E5337" t="s">
        <v>162</v>
      </c>
      <c r="G5337" t="s">
        <v>1</v>
      </c>
      <c r="K5337" t="s">
        <v>185</v>
      </c>
      <c r="L5337" t="s">
        <v>122</v>
      </c>
      <c r="M5337" s="14">
        <v>44524</v>
      </c>
      <c r="N5337" s="14">
        <v>44524</v>
      </c>
      <c r="O5337">
        <v>0</v>
      </c>
      <c r="P5337">
        <v>1007.14</v>
      </c>
      <c r="R5337">
        <v>2111070000</v>
      </c>
      <c r="S5337">
        <v>161007000</v>
      </c>
      <c r="V5337" t="s">
        <v>188</v>
      </c>
      <c r="W5337" t="s">
        <v>243</v>
      </c>
      <c r="X5337" t="s">
        <v>190</v>
      </c>
      <c r="Y5337">
        <v>11</v>
      </c>
      <c r="Z5337">
        <v>11</v>
      </c>
      <c r="AA5337">
        <v>2021</v>
      </c>
      <c r="AB5337">
        <v>1007.14</v>
      </c>
      <c r="AC5337" t="s">
        <v>20</v>
      </c>
      <c r="AD5337" t="s">
        <v>72</v>
      </c>
      <c r="AE5337">
        <v>2021</v>
      </c>
      <c r="AF5337">
        <v>2021</v>
      </c>
      <c r="AU5337"/>
    </row>
    <row r="5338" spans="1:47" x14ac:dyDescent="0.35">
      <c r="A5338" t="s">
        <v>160</v>
      </c>
      <c r="B5338" t="s">
        <v>26</v>
      </c>
      <c r="C5338" t="s">
        <v>149</v>
      </c>
      <c r="D5338" t="s">
        <v>159</v>
      </c>
      <c r="E5338" t="s">
        <v>162</v>
      </c>
      <c r="G5338" t="s">
        <v>1</v>
      </c>
      <c r="K5338" t="s">
        <v>185</v>
      </c>
      <c r="L5338" t="s">
        <v>122</v>
      </c>
      <c r="M5338" s="14">
        <v>44524</v>
      </c>
      <c r="N5338" s="14">
        <v>44524</v>
      </c>
      <c r="O5338">
        <v>0</v>
      </c>
      <c r="P5338">
        <v>3346.74</v>
      </c>
      <c r="R5338">
        <v>2110672000</v>
      </c>
      <c r="S5338">
        <v>161001000</v>
      </c>
      <c r="V5338" t="s">
        <v>160</v>
      </c>
      <c r="W5338" t="s">
        <v>195</v>
      </c>
      <c r="X5338" t="s">
        <v>161</v>
      </c>
      <c r="Y5338">
        <v>11</v>
      </c>
      <c r="Z5338">
        <v>11</v>
      </c>
      <c r="AA5338">
        <v>2021</v>
      </c>
      <c r="AB5338">
        <v>3346.74</v>
      </c>
      <c r="AC5338" t="s">
        <v>20</v>
      </c>
      <c r="AD5338" t="s">
        <v>72</v>
      </c>
      <c r="AE5338">
        <v>2021</v>
      </c>
      <c r="AF5338">
        <v>2021</v>
      </c>
      <c r="AU5338"/>
    </row>
    <row r="5339" spans="1:47" x14ac:dyDescent="0.35">
      <c r="A5339" t="s">
        <v>138</v>
      </c>
      <c r="B5339" t="s">
        <v>27</v>
      </c>
      <c r="C5339" t="s">
        <v>149</v>
      </c>
      <c r="D5339" t="s">
        <v>150</v>
      </c>
      <c r="E5339" t="s">
        <v>121</v>
      </c>
      <c r="G5339" t="s">
        <v>1</v>
      </c>
      <c r="H5339" t="s">
        <v>206</v>
      </c>
      <c r="K5339" t="s">
        <v>185</v>
      </c>
      <c r="L5339" t="s">
        <v>122</v>
      </c>
      <c r="M5339" s="14">
        <v>44524</v>
      </c>
      <c r="N5339" s="14">
        <v>44524</v>
      </c>
      <c r="O5339">
        <v>0</v>
      </c>
      <c r="P5339">
        <v>-2.86</v>
      </c>
      <c r="R5339">
        <v>2220200000</v>
      </c>
      <c r="S5339">
        <v>161002000</v>
      </c>
      <c r="V5339" t="s">
        <v>138</v>
      </c>
      <c r="W5339" t="s">
        <v>202</v>
      </c>
      <c r="X5339" t="s">
        <v>139</v>
      </c>
      <c r="Y5339">
        <v>11</v>
      </c>
      <c r="Z5339">
        <v>11</v>
      </c>
      <c r="AA5339">
        <v>2021</v>
      </c>
      <c r="AB5339">
        <v>2.86</v>
      </c>
      <c r="AC5339" t="s">
        <v>20</v>
      </c>
      <c r="AD5339" t="s">
        <v>19</v>
      </c>
      <c r="AE5339">
        <v>2021</v>
      </c>
      <c r="AF5339">
        <v>2021</v>
      </c>
      <c r="AU5339"/>
    </row>
    <row r="5340" spans="1:47" x14ac:dyDescent="0.35">
      <c r="A5340" t="s">
        <v>138</v>
      </c>
      <c r="B5340" t="s">
        <v>27</v>
      </c>
      <c r="C5340" t="s">
        <v>149</v>
      </c>
      <c r="D5340" t="s">
        <v>150</v>
      </c>
      <c r="E5340" t="s">
        <v>121</v>
      </c>
      <c r="G5340" t="s">
        <v>1</v>
      </c>
      <c r="H5340" t="s">
        <v>206</v>
      </c>
      <c r="K5340" t="s">
        <v>185</v>
      </c>
      <c r="L5340" t="s">
        <v>122</v>
      </c>
      <c r="M5340" s="14">
        <v>44524</v>
      </c>
      <c r="N5340" s="14">
        <v>44524</v>
      </c>
      <c r="O5340">
        <v>0</v>
      </c>
      <c r="P5340">
        <v>-5.95</v>
      </c>
      <c r="R5340">
        <v>2220200000</v>
      </c>
      <c r="S5340">
        <v>161002000</v>
      </c>
      <c r="V5340" t="s">
        <v>138</v>
      </c>
      <c r="W5340" t="s">
        <v>202</v>
      </c>
      <c r="X5340" t="s">
        <v>139</v>
      </c>
      <c r="Y5340">
        <v>11</v>
      </c>
      <c r="Z5340">
        <v>11</v>
      </c>
      <c r="AA5340">
        <v>2021</v>
      </c>
      <c r="AB5340">
        <v>5.95</v>
      </c>
      <c r="AC5340" t="s">
        <v>20</v>
      </c>
      <c r="AD5340" t="s">
        <v>19</v>
      </c>
      <c r="AE5340">
        <v>2021</v>
      </c>
      <c r="AF5340">
        <v>2021</v>
      </c>
      <c r="AU5340"/>
    </row>
    <row r="5341" spans="1:47" x14ac:dyDescent="0.35">
      <c r="A5341" t="s">
        <v>130</v>
      </c>
      <c r="C5341" t="s">
        <v>149</v>
      </c>
      <c r="D5341" t="s">
        <v>150</v>
      </c>
      <c r="E5341" t="s">
        <v>121</v>
      </c>
      <c r="J5341" t="s">
        <v>5</v>
      </c>
      <c r="K5341" t="s">
        <v>185</v>
      </c>
      <c r="L5341" t="s">
        <v>122</v>
      </c>
      <c r="M5341" s="14">
        <v>44515</v>
      </c>
      <c r="N5341" s="14">
        <v>44524</v>
      </c>
      <c r="P5341">
        <v>363.93</v>
      </c>
      <c r="X5341" t="s">
        <v>119</v>
      </c>
      <c r="Y5341">
        <v>11</v>
      </c>
      <c r="Z5341">
        <v>11</v>
      </c>
      <c r="AA5341">
        <v>2021</v>
      </c>
      <c r="AB5341">
        <v>0</v>
      </c>
      <c r="AC5341" t="s">
        <v>8</v>
      </c>
      <c r="AD5341" t="s">
        <v>8</v>
      </c>
      <c r="AE5341">
        <v>2021</v>
      </c>
      <c r="AF5341">
        <v>2021</v>
      </c>
      <c r="AU5341"/>
    </row>
    <row r="5342" spans="1:47" x14ac:dyDescent="0.35">
      <c r="A5342" t="s">
        <v>130</v>
      </c>
      <c r="C5342" t="s">
        <v>149</v>
      </c>
      <c r="D5342" t="s">
        <v>150</v>
      </c>
      <c r="E5342" t="s">
        <v>121</v>
      </c>
      <c r="J5342" t="s">
        <v>6</v>
      </c>
      <c r="K5342" t="s">
        <v>185</v>
      </c>
      <c r="L5342" t="s">
        <v>122</v>
      </c>
      <c r="M5342" s="14">
        <v>44515</v>
      </c>
      <c r="N5342" s="14">
        <v>44524</v>
      </c>
      <c r="P5342">
        <v>60725.79</v>
      </c>
      <c r="X5342" t="s">
        <v>119</v>
      </c>
      <c r="Y5342">
        <v>11</v>
      </c>
      <c r="Z5342">
        <v>11</v>
      </c>
      <c r="AA5342">
        <v>2021</v>
      </c>
      <c r="AB5342">
        <v>0</v>
      </c>
      <c r="AC5342" t="s">
        <v>8</v>
      </c>
      <c r="AD5342" t="s">
        <v>8</v>
      </c>
      <c r="AE5342">
        <v>2021</v>
      </c>
      <c r="AF5342">
        <v>2021</v>
      </c>
      <c r="AU5342"/>
    </row>
    <row r="5343" spans="1:47" x14ac:dyDescent="0.35">
      <c r="A5343" t="s">
        <v>208</v>
      </c>
      <c r="C5343" t="s">
        <v>149</v>
      </c>
      <c r="D5343" t="s">
        <v>150</v>
      </c>
      <c r="E5343" t="s">
        <v>162</v>
      </c>
      <c r="K5343" t="s">
        <v>185</v>
      </c>
      <c r="L5343" t="s">
        <v>122</v>
      </c>
      <c r="M5343" s="14">
        <v>44524</v>
      </c>
      <c r="N5343" s="14">
        <v>44524</v>
      </c>
      <c r="P5343">
        <v>1465978</v>
      </c>
      <c r="X5343" t="s">
        <v>157</v>
      </c>
      <c r="Y5343">
        <v>11</v>
      </c>
      <c r="Z5343">
        <v>11</v>
      </c>
      <c r="AA5343">
        <v>2021</v>
      </c>
      <c r="AB5343">
        <v>0</v>
      </c>
      <c r="AC5343" t="s">
        <v>8</v>
      </c>
      <c r="AD5343" t="s">
        <v>8</v>
      </c>
      <c r="AE5343">
        <v>2021</v>
      </c>
      <c r="AF5343">
        <v>2021</v>
      </c>
      <c r="AU5343"/>
    </row>
    <row r="5344" spans="1:47" x14ac:dyDescent="0.35">
      <c r="A5344" t="s">
        <v>148</v>
      </c>
      <c r="C5344" t="s">
        <v>149</v>
      </c>
      <c r="D5344" t="s">
        <v>150</v>
      </c>
      <c r="E5344" t="s">
        <v>121</v>
      </c>
      <c r="I5344" t="s">
        <v>1</v>
      </c>
      <c r="J5344" t="s">
        <v>6</v>
      </c>
      <c r="K5344" t="s">
        <v>185</v>
      </c>
      <c r="L5344" t="s">
        <v>122</v>
      </c>
      <c r="M5344" s="14">
        <v>44515</v>
      </c>
      <c r="N5344" s="14">
        <v>44524</v>
      </c>
      <c r="P5344">
        <v>15332.19</v>
      </c>
      <c r="X5344" t="s">
        <v>152</v>
      </c>
      <c r="Y5344">
        <v>11</v>
      </c>
      <c r="Z5344">
        <v>11</v>
      </c>
      <c r="AA5344">
        <v>2021</v>
      </c>
      <c r="AB5344">
        <v>0</v>
      </c>
      <c r="AC5344" t="s">
        <v>8</v>
      </c>
      <c r="AD5344" t="s">
        <v>8</v>
      </c>
      <c r="AE5344">
        <v>2021</v>
      </c>
      <c r="AF5344">
        <v>2021</v>
      </c>
      <c r="AU5344"/>
    </row>
    <row r="5345" spans="1:47" x14ac:dyDescent="0.35">
      <c r="A5345" t="s">
        <v>148</v>
      </c>
      <c r="C5345" t="s">
        <v>149</v>
      </c>
      <c r="D5345" t="s">
        <v>150</v>
      </c>
      <c r="E5345" t="s">
        <v>121</v>
      </c>
      <c r="J5345" t="s">
        <v>6</v>
      </c>
      <c r="K5345" t="s">
        <v>185</v>
      </c>
      <c r="L5345" t="s">
        <v>122</v>
      </c>
      <c r="M5345" s="14">
        <v>44515</v>
      </c>
      <c r="N5345" s="14">
        <v>44524</v>
      </c>
      <c r="P5345">
        <v>87773.33</v>
      </c>
      <c r="X5345" t="s">
        <v>152</v>
      </c>
      <c r="Y5345">
        <v>11</v>
      </c>
      <c r="Z5345">
        <v>11</v>
      </c>
      <c r="AA5345">
        <v>2021</v>
      </c>
      <c r="AB5345">
        <v>0</v>
      </c>
      <c r="AC5345" t="s">
        <v>8</v>
      </c>
      <c r="AD5345" t="s">
        <v>8</v>
      </c>
      <c r="AE5345">
        <v>2021</v>
      </c>
      <c r="AF5345">
        <v>2021</v>
      </c>
      <c r="AU5345"/>
    </row>
    <row r="5346" spans="1:47" x14ac:dyDescent="0.35">
      <c r="A5346" t="s">
        <v>165</v>
      </c>
      <c r="C5346" t="s">
        <v>149</v>
      </c>
      <c r="D5346" t="s">
        <v>150</v>
      </c>
      <c r="E5346" t="s">
        <v>121</v>
      </c>
      <c r="J5346" t="s">
        <v>6</v>
      </c>
      <c r="K5346" t="s">
        <v>185</v>
      </c>
      <c r="L5346" t="s">
        <v>122</v>
      </c>
      <c r="M5346" s="14">
        <v>44515</v>
      </c>
      <c r="N5346" s="14">
        <v>44524</v>
      </c>
      <c r="P5346">
        <v>436077.18</v>
      </c>
      <c r="X5346" t="s">
        <v>124</v>
      </c>
      <c r="Y5346">
        <v>11</v>
      </c>
      <c r="Z5346">
        <v>11</v>
      </c>
      <c r="AA5346">
        <v>2021</v>
      </c>
      <c r="AB5346">
        <v>0</v>
      </c>
      <c r="AC5346" t="s">
        <v>8</v>
      </c>
      <c r="AD5346" t="s">
        <v>8</v>
      </c>
      <c r="AE5346">
        <v>2021</v>
      </c>
      <c r="AF5346">
        <v>2021</v>
      </c>
      <c r="AU5346"/>
    </row>
    <row r="5347" spans="1:47" x14ac:dyDescent="0.35">
      <c r="A5347" t="s">
        <v>130</v>
      </c>
      <c r="C5347" t="s">
        <v>149</v>
      </c>
      <c r="D5347" t="s">
        <v>150</v>
      </c>
      <c r="E5347" t="s">
        <v>121</v>
      </c>
      <c r="J5347" t="s">
        <v>5</v>
      </c>
      <c r="K5347" t="s">
        <v>185</v>
      </c>
      <c r="L5347" t="s">
        <v>122</v>
      </c>
      <c r="M5347" s="14">
        <v>44515</v>
      </c>
      <c r="N5347" s="14">
        <v>44524</v>
      </c>
      <c r="P5347">
        <v>14552.89</v>
      </c>
      <c r="X5347" t="s">
        <v>119</v>
      </c>
      <c r="Y5347">
        <v>11</v>
      </c>
      <c r="Z5347">
        <v>11</v>
      </c>
      <c r="AA5347">
        <v>2021</v>
      </c>
      <c r="AB5347">
        <v>0</v>
      </c>
      <c r="AC5347" t="s">
        <v>8</v>
      </c>
      <c r="AD5347" t="s">
        <v>8</v>
      </c>
      <c r="AE5347">
        <v>2021</v>
      </c>
      <c r="AF5347">
        <v>2021</v>
      </c>
      <c r="AU5347"/>
    </row>
    <row r="5348" spans="1:47" x14ac:dyDescent="0.35">
      <c r="A5348" t="s">
        <v>208</v>
      </c>
      <c r="C5348" t="s">
        <v>149</v>
      </c>
      <c r="D5348" t="s">
        <v>150</v>
      </c>
      <c r="E5348" t="s">
        <v>121</v>
      </c>
      <c r="J5348" t="s">
        <v>6</v>
      </c>
      <c r="K5348" t="s">
        <v>185</v>
      </c>
      <c r="L5348" t="s">
        <v>122</v>
      </c>
      <c r="M5348" s="14">
        <v>44501</v>
      </c>
      <c r="N5348" s="14">
        <v>44524</v>
      </c>
      <c r="P5348">
        <v>666580.30000000005</v>
      </c>
      <c r="X5348" t="s">
        <v>157</v>
      </c>
      <c r="Y5348">
        <v>11</v>
      </c>
      <c r="Z5348">
        <v>11</v>
      </c>
      <c r="AA5348">
        <v>2021</v>
      </c>
      <c r="AB5348">
        <v>0</v>
      </c>
      <c r="AC5348" t="s">
        <v>8</v>
      </c>
      <c r="AD5348" t="s">
        <v>8</v>
      </c>
      <c r="AE5348">
        <v>2021</v>
      </c>
      <c r="AF5348">
        <v>2021</v>
      </c>
      <c r="AU5348"/>
    </row>
    <row r="5349" spans="1:47" x14ac:dyDescent="0.35">
      <c r="A5349" t="s">
        <v>130</v>
      </c>
      <c r="C5349" t="s">
        <v>149</v>
      </c>
      <c r="D5349" t="s">
        <v>150</v>
      </c>
      <c r="E5349" t="s">
        <v>121</v>
      </c>
      <c r="J5349" t="s">
        <v>6</v>
      </c>
      <c r="K5349" t="s">
        <v>185</v>
      </c>
      <c r="L5349" t="s">
        <v>122</v>
      </c>
      <c r="M5349" s="14">
        <v>44515</v>
      </c>
      <c r="N5349" s="14">
        <v>44524</v>
      </c>
      <c r="P5349">
        <v>184572.4</v>
      </c>
      <c r="X5349" t="s">
        <v>119</v>
      </c>
      <c r="Y5349">
        <v>11</v>
      </c>
      <c r="Z5349">
        <v>11</v>
      </c>
      <c r="AA5349">
        <v>2021</v>
      </c>
      <c r="AB5349">
        <v>0</v>
      </c>
      <c r="AC5349" t="s">
        <v>8</v>
      </c>
      <c r="AD5349" t="s">
        <v>8</v>
      </c>
      <c r="AE5349">
        <v>2021</v>
      </c>
      <c r="AF5349">
        <v>2021</v>
      </c>
      <c r="AU5349"/>
    </row>
    <row r="5350" spans="1:47" x14ac:dyDescent="0.35">
      <c r="A5350" t="s">
        <v>160</v>
      </c>
      <c r="B5350" t="s">
        <v>35</v>
      </c>
      <c r="C5350" t="s">
        <v>149</v>
      </c>
      <c r="D5350" t="s">
        <v>159</v>
      </c>
      <c r="E5350" t="s">
        <v>162</v>
      </c>
      <c r="G5350" t="s">
        <v>1</v>
      </c>
      <c r="K5350" t="s">
        <v>185</v>
      </c>
      <c r="L5350" t="s">
        <v>122</v>
      </c>
      <c r="M5350" s="14">
        <v>44524</v>
      </c>
      <c r="N5350" s="14">
        <v>44524</v>
      </c>
      <c r="O5350">
        <v>26714.99</v>
      </c>
      <c r="P5350">
        <v>636.07000000000005</v>
      </c>
      <c r="R5350">
        <v>2110672000</v>
      </c>
      <c r="S5350">
        <v>161020000</v>
      </c>
      <c r="V5350" t="s">
        <v>160</v>
      </c>
      <c r="W5350" t="s">
        <v>194</v>
      </c>
      <c r="X5350" t="s">
        <v>161</v>
      </c>
      <c r="Y5350">
        <v>11</v>
      </c>
      <c r="Z5350">
        <v>11</v>
      </c>
      <c r="AA5350">
        <v>2021</v>
      </c>
      <c r="AB5350">
        <v>636.07000000000005</v>
      </c>
      <c r="AC5350" t="s">
        <v>20</v>
      </c>
      <c r="AD5350" t="s">
        <v>72</v>
      </c>
      <c r="AE5350">
        <v>2021</v>
      </c>
      <c r="AF5350">
        <v>2021</v>
      </c>
      <c r="AU5350"/>
    </row>
    <row r="5351" spans="1:47" x14ac:dyDescent="0.35">
      <c r="A5351" t="s">
        <v>160</v>
      </c>
      <c r="B5351" t="s">
        <v>26</v>
      </c>
      <c r="C5351" t="s">
        <v>149</v>
      </c>
      <c r="D5351" t="s">
        <v>159</v>
      </c>
      <c r="E5351" t="s">
        <v>162</v>
      </c>
      <c r="G5351" t="s">
        <v>1</v>
      </c>
      <c r="K5351" t="s">
        <v>185</v>
      </c>
      <c r="L5351" t="s">
        <v>122</v>
      </c>
      <c r="M5351" s="14">
        <v>44524</v>
      </c>
      <c r="N5351" s="14">
        <v>44524</v>
      </c>
      <c r="O5351">
        <v>15000</v>
      </c>
      <c r="P5351">
        <v>309.37</v>
      </c>
      <c r="R5351">
        <v>2110672000</v>
      </c>
      <c r="S5351">
        <v>161012000</v>
      </c>
      <c r="V5351" t="s">
        <v>160</v>
      </c>
      <c r="W5351" t="s">
        <v>213</v>
      </c>
      <c r="X5351" t="s">
        <v>161</v>
      </c>
      <c r="Y5351">
        <v>11</v>
      </c>
      <c r="Z5351">
        <v>11</v>
      </c>
      <c r="AA5351">
        <v>2021</v>
      </c>
      <c r="AB5351">
        <v>309.37</v>
      </c>
      <c r="AC5351" t="s">
        <v>20</v>
      </c>
      <c r="AD5351" t="s">
        <v>72</v>
      </c>
      <c r="AE5351">
        <v>2021</v>
      </c>
      <c r="AF5351">
        <v>2021</v>
      </c>
      <c r="AU5351"/>
    </row>
    <row r="5352" spans="1:47" x14ac:dyDescent="0.35">
      <c r="A5352" t="s">
        <v>160</v>
      </c>
      <c r="B5352" t="s">
        <v>35</v>
      </c>
      <c r="C5352" t="s">
        <v>149</v>
      </c>
      <c r="D5352" t="s">
        <v>159</v>
      </c>
      <c r="E5352" t="s">
        <v>162</v>
      </c>
      <c r="G5352" t="s">
        <v>1</v>
      </c>
      <c r="K5352" t="s">
        <v>185</v>
      </c>
      <c r="L5352" t="s">
        <v>122</v>
      </c>
      <c r="M5352" s="14">
        <v>44524</v>
      </c>
      <c r="N5352" s="14">
        <v>44524</v>
      </c>
      <c r="O5352">
        <v>7914.97</v>
      </c>
      <c r="P5352">
        <v>188.45</v>
      </c>
      <c r="R5352">
        <v>2110672000</v>
      </c>
      <c r="S5352">
        <v>161020000</v>
      </c>
      <c r="V5352" t="s">
        <v>160</v>
      </c>
      <c r="W5352" t="s">
        <v>194</v>
      </c>
      <c r="X5352" t="s">
        <v>161</v>
      </c>
      <c r="Y5352">
        <v>11</v>
      </c>
      <c r="Z5352">
        <v>11</v>
      </c>
      <c r="AA5352">
        <v>2021</v>
      </c>
      <c r="AB5352">
        <v>188.45</v>
      </c>
      <c r="AC5352" t="s">
        <v>20</v>
      </c>
      <c r="AD5352" t="s">
        <v>72</v>
      </c>
      <c r="AE5352">
        <v>2021</v>
      </c>
      <c r="AF5352">
        <v>2021</v>
      </c>
      <c r="AU5352"/>
    </row>
    <row r="5353" spans="1:47" x14ac:dyDescent="0.35">
      <c r="A5353" t="s">
        <v>160</v>
      </c>
      <c r="B5353" t="s">
        <v>26</v>
      </c>
      <c r="C5353" t="s">
        <v>149</v>
      </c>
      <c r="D5353" t="s">
        <v>159</v>
      </c>
      <c r="E5353" t="s">
        <v>162</v>
      </c>
      <c r="G5353" t="s">
        <v>1</v>
      </c>
      <c r="K5353" t="s">
        <v>185</v>
      </c>
      <c r="L5353" t="s">
        <v>122</v>
      </c>
      <c r="M5353" s="14">
        <v>44524</v>
      </c>
      <c r="N5353" s="14">
        <v>44524</v>
      </c>
      <c r="O5353">
        <v>10440</v>
      </c>
      <c r="P5353">
        <v>248.57</v>
      </c>
      <c r="R5353">
        <v>2110672000</v>
      </c>
      <c r="S5353">
        <v>161011000</v>
      </c>
      <c r="V5353" t="s">
        <v>160</v>
      </c>
      <c r="W5353" t="s">
        <v>231</v>
      </c>
      <c r="X5353" t="s">
        <v>161</v>
      </c>
      <c r="Y5353">
        <v>11</v>
      </c>
      <c r="Z5353">
        <v>11</v>
      </c>
      <c r="AA5353">
        <v>2021</v>
      </c>
      <c r="AB5353">
        <v>248.57</v>
      </c>
      <c r="AC5353" t="s">
        <v>20</v>
      </c>
      <c r="AD5353" t="s">
        <v>72</v>
      </c>
      <c r="AE5353">
        <v>2021</v>
      </c>
      <c r="AF5353">
        <v>2021</v>
      </c>
      <c r="AU5353"/>
    </row>
    <row r="5354" spans="1:47" x14ac:dyDescent="0.35">
      <c r="A5354" t="s">
        <v>160</v>
      </c>
      <c r="B5354" t="s">
        <v>25</v>
      </c>
      <c r="C5354" t="s">
        <v>149</v>
      </c>
      <c r="D5354" t="s">
        <v>159</v>
      </c>
      <c r="E5354" t="s">
        <v>162</v>
      </c>
      <c r="G5354" t="s">
        <v>1</v>
      </c>
      <c r="K5354" t="s">
        <v>185</v>
      </c>
      <c r="L5354" t="s">
        <v>122</v>
      </c>
      <c r="M5354" s="14">
        <v>44525</v>
      </c>
      <c r="N5354" s="14">
        <v>44525</v>
      </c>
      <c r="O5354">
        <v>10000</v>
      </c>
      <c r="P5354">
        <v>129.04</v>
      </c>
      <c r="R5354">
        <v>2110672000</v>
      </c>
      <c r="S5354">
        <v>161600000</v>
      </c>
      <c r="V5354" t="s">
        <v>160</v>
      </c>
      <c r="W5354" t="s">
        <v>198</v>
      </c>
      <c r="X5354" t="s">
        <v>161</v>
      </c>
      <c r="Y5354">
        <v>11</v>
      </c>
      <c r="Z5354">
        <v>11</v>
      </c>
      <c r="AA5354">
        <v>2021</v>
      </c>
      <c r="AB5354">
        <v>129.04</v>
      </c>
      <c r="AC5354" t="s">
        <v>20</v>
      </c>
      <c r="AD5354" t="s">
        <v>72</v>
      </c>
      <c r="AE5354">
        <v>2021</v>
      </c>
      <c r="AF5354">
        <v>2021</v>
      </c>
      <c r="AU5354"/>
    </row>
    <row r="5355" spans="1:47" x14ac:dyDescent="0.35">
      <c r="A5355" t="s">
        <v>160</v>
      </c>
      <c r="B5355" t="s">
        <v>35</v>
      </c>
      <c r="C5355" t="s">
        <v>149</v>
      </c>
      <c r="D5355" t="s">
        <v>159</v>
      </c>
      <c r="E5355" t="s">
        <v>162</v>
      </c>
      <c r="G5355" t="s">
        <v>1</v>
      </c>
      <c r="K5355" t="s">
        <v>185</v>
      </c>
      <c r="L5355" t="s">
        <v>122</v>
      </c>
      <c r="M5355" s="14">
        <v>44525</v>
      </c>
      <c r="N5355" s="14">
        <v>44525</v>
      </c>
      <c r="O5355">
        <v>20102.63</v>
      </c>
      <c r="P5355">
        <v>478.63</v>
      </c>
      <c r="R5355">
        <v>2110672000</v>
      </c>
      <c r="S5355">
        <v>162000000</v>
      </c>
      <c r="V5355" t="s">
        <v>160</v>
      </c>
      <c r="W5355" t="s">
        <v>205</v>
      </c>
      <c r="X5355" t="s">
        <v>161</v>
      </c>
      <c r="Y5355">
        <v>11</v>
      </c>
      <c r="Z5355">
        <v>11</v>
      </c>
      <c r="AA5355">
        <v>2021</v>
      </c>
      <c r="AB5355">
        <v>478.63</v>
      </c>
      <c r="AC5355" t="s">
        <v>20</v>
      </c>
      <c r="AD5355" t="s">
        <v>72</v>
      </c>
      <c r="AE5355">
        <v>2021</v>
      </c>
      <c r="AF5355">
        <v>2021</v>
      </c>
      <c r="AU5355"/>
    </row>
    <row r="5356" spans="1:47" x14ac:dyDescent="0.35">
      <c r="A5356" t="s">
        <v>160</v>
      </c>
      <c r="B5356" t="s">
        <v>26</v>
      </c>
      <c r="C5356" t="s">
        <v>252</v>
      </c>
      <c r="D5356" t="s">
        <v>159</v>
      </c>
      <c r="E5356" t="s">
        <v>162</v>
      </c>
      <c r="G5356" t="s">
        <v>1</v>
      </c>
      <c r="K5356" t="s">
        <v>72</v>
      </c>
      <c r="L5356" t="s">
        <v>122</v>
      </c>
      <c r="M5356" s="14">
        <v>44525</v>
      </c>
      <c r="N5356" s="14">
        <v>44525</v>
      </c>
      <c r="O5356">
        <v>54360</v>
      </c>
      <c r="P5356">
        <v>0</v>
      </c>
      <c r="R5356">
        <v>2110672000</v>
      </c>
      <c r="S5356">
        <v>162000000</v>
      </c>
      <c r="V5356" t="s">
        <v>160</v>
      </c>
      <c r="W5356" t="s">
        <v>205</v>
      </c>
      <c r="X5356" t="s">
        <v>161</v>
      </c>
      <c r="Y5356">
        <v>11</v>
      </c>
      <c r="Z5356">
        <v>11</v>
      </c>
      <c r="AA5356">
        <v>2021</v>
      </c>
      <c r="AB5356">
        <v>0</v>
      </c>
      <c r="AC5356" t="s">
        <v>20</v>
      </c>
      <c r="AD5356" t="s">
        <v>72</v>
      </c>
      <c r="AE5356">
        <v>2021</v>
      </c>
      <c r="AF5356">
        <v>2021</v>
      </c>
      <c r="AU5356"/>
    </row>
    <row r="5357" spans="1:47" x14ac:dyDescent="0.35">
      <c r="A5357" t="s">
        <v>160</v>
      </c>
      <c r="B5357" t="s">
        <v>26</v>
      </c>
      <c r="C5357" t="s">
        <v>149</v>
      </c>
      <c r="D5357" t="s">
        <v>159</v>
      </c>
      <c r="E5357" t="s">
        <v>162</v>
      </c>
      <c r="G5357" t="s">
        <v>1</v>
      </c>
      <c r="K5357" t="s">
        <v>185</v>
      </c>
      <c r="L5357" t="s">
        <v>122</v>
      </c>
      <c r="M5357" s="14">
        <v>44525</v>
      </c>
      <c r="N5357" s="14">
        <v>44525</v>
      </c>
      <c r="O5357">
        <v>71740.039999999994</v>
      </c>
      <c r="P5357">
        <v>1708.1</v>
      </c>
      <c r="R5357">
        <v>2110672000</v>
      </c>
      <c r="S5357">
        <v>162000000</v>
      </c>
      <c r="V5357" t="s">
        <v>160</v>
      </c>
      <c r="W5357" t="s">
        <v>205</v>
      </c>
      <c r="X5357" t="s">
        <v>161</v>
      </c>
      <c r="Y5357">
        <v>11</v>
      </c>
      <c r="Z5357">
        <v>11</v>
      </c>
      <c r="AA5357">
        <v>2021</v>
      </c>
      <c r="AB5357">
        <v>1708.1</v>
      </c>
      <c r="AC5357" t="s">
        <v>20</v>
      </c>
      <c r="AD5357" t="s">
        <v>72</v>
      </c>
      <c r="AE5357">
        <v>2021</v>
      </c>
      <c r="AF5357">
        <v>2021</v>
      </c>
      <c r="AU5357"/>
    </row>
    <row r="5358" spans="1:47" x14ac:dyDescent="0.35">
      <c r="A5358" t="s">
        <v>188</v>
      </c>
      <c r="B5358" t="s">
        <v>31</v>
      </c>
      <c r="C5358" t="s">
        <v>149</v>
      </c>
      <c r="D5358" t="s">
        <v>159</v>
      </c>
      <c r="E5358" t="s">
        <v>162</v>
      </c>
      <c r="G5358" t="s">
        <v>1</v>
      </c>
      <c r="K5358" t="s">
        <v>185</v>
      </c>
      <c r="L5358" t="s">
        <v>122</v>
      </c>
      <c r="M5358" s="14">
        <v>44525</v>
      </c>
      <c r="N5358" s="14">
        <v>44525</v>
      </c>
      <c r="O5358">
        <v>27416.9</v>
      </c>
      <c r="P5358">
        <v>652.78</v>
      </c>
      <c r="R5358">
        <v>2111070000</v>
      </c>
      <c r="S5358">
        <v>161900000</v>
      </c>
      <c r="V5358" t="s">
        <v>188</v>
      </c>
      <c r="W5358" t="s">
        <v>199</v>
      </c>
      <c r="X5358" t="s">
        <v>190</v>
      </c>
      <c r="Y5358">
        <v>11</v>
      </c>
      <c r="Z5358">
        <v>11</v>
      </c>
      <c r="AA5358">
        <v>2021</v>
      </c>
      <c r="AB5358">
        <v>652.78</v>
      </c>
      <c r="AC5358" t="s">
        <v>20</v>
      </c>
      <c r="AD5358" t="s">
        <v>72</v>
      </c>
      <c r="AE5358">
        <v>2021</v>
      </c>
      <c r="AF5358">
        <v>2021</v>
      </c>
      <c r="AU5358"/>
    </row>
    <row r="5359" spans="1:47" x14ac:dyDescent="0.35">
      <c r="A5359" t="s">
        <v>160</v>
      </c>
      <c r="B5359" t="s">
        <v>50</v>
      </c>
      <c r="C5359" t="s">
        <v>252</v>
      </c>
      <c r="D5359" t="s">
        <v>159</v>
      </c>
      <c r="E5359" t="s">
        <v>162</v>
      </c>
      <c r="G5359" t="s">
        <v>1</v>
      </c>
      <c r="K5359" t="s">
        <v>72</v>
      </c>
      <c r="L5359" t="s">
        <v>122</v>
      </c>
      <c r="M5359" s="14">
        <v>44525</v>
      </c>
      <c r="N5359" s="14">
        <v>44525</v>
      </c>
      <c r="O5359">
        <v>13052.67</v>
      </c>
      <c r="P5359">
        <v>0</v>
      </c>
      <c r="R5359">
        <v>2110672000</v>
      </c>
      <c r="S5359">
        <v>162300000</v>
      </c>
      <c r="V5359" t="s">
        <v>160</v>
      </c>
      <c r="W5359" t="s">
        <v>209</v>
      </c>
      <c r="X5359" t="s">
        <v>161</v>
      </c>
      <c r="Y5359">
        <v>11</v>
      </c>
      <c r="Z5359">
        <v>11</v>
      </c>
      <c r="AA5359">
        <v>2021</v>
      </c>
      <c r="AB5359">
        <v>0</v>
      </c>
      <c r="AC5359" t="s">
        <v>20</v>
      </c>
      <c r="AD5359" t="s">
        <v>72</v>
      </c>
      <c r="AE5359">
        <v>2021</v>
      </c>
      <c r="AF5359">
        <v>2021</v>
      </c>
      <c r="AU5359"/>
    </row>
    <row r="5360" spans="1:47" x14ac:dyDescent="0.35">
      <c r="A5360" t="s">
        <v>138</v>
      </c>
      <c r="B5360" t="s">
        <v>34</v>
      </c>
      <c r="C5360" t="s">
        <v>149</v>
      </c>
      <c r="D5360" t="s">
        <v>150</v>
      </c>
      <c r="E5360" t="s">
        <v>121</v>
      </c>
      <c r="G5360" t="s">
        <v>1</v>
      </c>
      <c r="H5360" t="s">
        <v>206</v>
      </c>
      <c r="K5360" t="s">
        <v>185</v>
      </c>
      <c r="L5360" t="s">
        <v>122</v>
      </c>
      <c r="M5360" s="14">
        <v>44525</v>
      </c>
      <c r="N5360" s="14">
        <v>44525</v>
      </c>
      <c r="O5360">
        <v>-3349</v>
      </c>
      <c r="P5360">
        <v>-308.31</v>
      </c>
      <c r="R5360">
        <v>2220200000</v>
      </c>
      <c r="S5360">
        <v>161001000</v>
      </c>
      <c r="V5360" t="s">
        <v>138</v>
      </c>
      <c r="W5360" t="s">
        <v>195</v>
      </c>
      <c r="X5360" t="s">
        <v>139</v>
      </c>
      <c r="Y5360">
        <v>11</v>
      </c>
      <c r="Z5360">
        <v>11</v>
      </c>
      <c r="AA5360">
        <v>2021</v>
      </c>
      <c r="AB5360">
        <v>308.31</v>
      </c>
      <c r="AC5360" t="s">
        <v>20</v>
      </c>
      <c r="AD5360" t="s">
        <v>19</v>
      </c>
      <c r="AE5360">
        <v>2021</v>
      </c>
      <c r="AF5360">
        <v>2021</v>
      </c>
      <c r="AU5360"/>
    </row>
    <row r="5361" spans="1:47" x14ac:dyDescent="0.35">
      <c r="A5361" t="s">
        <v>138</v>
      </c>
      <c r="B5361" t="s">
        <v>42</v>
      </c>
      <c r="C5361" t="s">
        <v>149</v>
      </c>
      <c r="D5361" t="s">
        <v>150</v>
      </c>
      <c r="E5361" t="s">
        <v>121</v>
      </c>
      <c r="G5361" t="s">
        <v>1</v>
      </c>
      <c r="H5361" t="s">
        <v>206</v>
      </c>
      <c r="K5361" t="s">
        <v>185</v>
      </c>
      <c r="L5361" t="s">
        <v>122</v>
      </c>
      <c r="M5361" s="14">
        <v>44525</v>
      </c>
      <c r="N5361" s="14">
        <v>44525</v>
      </c>
      <c r="O5361">
        <v>-21000000</v>
      </c>
      <c r="P5361">
        <v>-486646.68</v>
      </c>
      <c r="R5361">
        <v>2220200000</v>
      </c>
      <c r="S5361">
        <v>161001000</v>
      </c>
      <c r="V5361" t="s">
        <v>138</v>
      </c>
      <c r="W5361" t="s">
        <v>195</v>
      </c>
      <c r="X5361" t="s">
        <v>139</v>
      </c>
      <c r="Y5361">
        <v>11</v>
      </c>
      <c r="Z5361">
        <v>11</v>
      </c>
      <c r="AA5361">
        <v>2021</v>
      </c>
      <c r="AB5361">
        <v>486646.68</v>
      </c>
      <c r="AC5361" t="s">
        <v>20</v>
      </c>
      <c r="AD5361" t="s">
        <v>19</v>
      </c>
      <c r="AE5361">
        <v>2021</v>
      </c>
      <c r="AF5361">
        <v>2021</v>
      </c>
      <c r="AU5361"/>
    </row>
    <row r="5362" spans="1:47" x14ac:dyDescent="0.35">
      <c r="A5362" t="s">
        <v>160</v>
      </c>
      <c r="B5362" t="s">
        <v>25</v>
      </c>
      <c r="C5362" t="s">
        <v>149</v>
      </c>
      <c r="D5362" t="s">
        <v>159</v>
      </c>
      <c r="E5362" t="s">
        <v>162</v>
      </c>
      <c r="G5362" t="s">
        <v>1</v>
      </c>
      <c r="K5362" t="s">
        <v>185</v>
      </c>
      <c r="L5362" t="s">
        <v>122</v>
      </c>
      <c r="M5362" s="14">
        <v>44525</v>
      </c>
      <c r="N5362" s="14">
        <v>44525</v>
      </c>
      <c r="O5362">
        <v>7000</v>
      </c>
      <c r="P5362">
        <v>107.25</v>
      </c>
      <c r="R5362">
        <v>2110672000</v>
      </c>
      <c r="S5362">
        <v>161300000</v>
      </c>
      <c r="V5362" t="s">
        <v>160</v>
      </c>
      <c r="W5362" t="s">
        <v>192</v>
      </c>
      <c r="X5362" t="s">
        <v>161</v>
      </c>
      <c r="Y5362">
        <v>11</v>
      </c>
      <c r="Z5362">
        <v>11</v>
      </c>
      <c r="AA5362">
        <v>2021</v>
      </c>
      <c r="AB5362">
        <v>107.25</v>
      </c>
      <c r="AC5362" t="s">
        <v>20</v>
      </c>
      <c r="AD5362" t="s">
        <v>72</v>
      </c>
      <c r="AE5362">
        <v>2021</v>
      </c>
      <c r="AF5362">
        <v>2021</v>
      </c>
      <c r="AU5362"/>
    </row>
    <row r="5363" spans="1:47" x14ac:dyDescent="0.35">
      <c r="A5363" t="s">
        <v>160</v>
      </c>
      <c r="B5363" t="s">
        <v>25</v>
      </c>
      <c r="C5363" t="s">
        <v>252</v>
      </c>
      <c r="D5363" t="s">
        <v>159</v>
      </c>
      <c r="E5363" t="s">
        <v>162</v>
      </c>
      <c r="G5363" t="s">
        <v>1</v>
      </c>
      <c r="K5363" t="s">
        <v>72</v>
      </c>
      <c r="L5363" t="s">
        <v>122</v>
      </c>
      <c r="M5363" s="14">
        <v>44525</v>
      </c>
      <c r="N5363" s="14">
        <v>44525</v>
      </c>
      <c r="O5363">
        <v>385809.63</v>
      </c>
      <c r="P5363">
        <v>0</v>
      </c>
      <c r="R5363">
        <v>2110672000</v>
      </c>
      <c r="S5363">
        <v>161300000</v>
      </c>
      <c r="V5363" t="s">
        <v>160</v>
      </c>
      <c r="W5363" t="s">
        <v>192</v>
      </c>
      <c r="X5363" t="s">
        <v>161</v>
      </c>
      <c r="Y5363">
        <v>11</v>
      </c>
      <c r="Z5363">
        <v>11</v>
      </c>
      <c r="AA5363">
        <v>2021</v>
      </c>
      <c r="AB5363">
        <v>0</v>
      </c>
      <c r="AC5363" t="s">
        <v>20</v>
      </c>
      <c r="AD5363" t="s">
        <v>72</v>
      </c>
      <c r="AE5363">
        <v>2021</v>
      </c>
      <c r="AF5363">
        <v>2021</v>
      </c>
      <c r="AU5363"/>
    </row>
    <row r="5364" spans="1:47" x14ac:dyDescent="0.35">
      <c r="A5364" t="s">
        <v>138</v>
      </c>
      <c r="B5364" t="s">
        <v>41</v>
      </c>
      <c r="C5364" t="s">
        <v>149</v>
      </c>
      <c r="D5364" t="s">
        <v>150</v>
      </c>
      <c r="E5364" t="s">
        <v>121</v>
      </c>
      <c r="G5364" t="s">
        <v>1</v>
      </c>
      <c r="H5364" t="s">
        <v>206</v>
      </c>
      <c r="K5364" t="s">
        <v>185</v>
      </c>
      <c r="L5364" t="s">
        <v>122</v>
      </c>
      <c r="M5364" s="14">
        <v>44525</v>
      </c>
      <c r="N5364" s="14">
        <v>44525</v>
      </c>
      <c r="O5364">
        <v>-3000000</v>
      </c>
      <c r="P5364">
        <v>-83285.13</v>
      </c>
      <c r="R5364">
        <v>2220200000</v>
      </c>
      <c r="S5364">
        <v>161001000</v>
      </c>
      <c r="V5364" t="s">
        <v>138</v>
      </c>
      <c r="W5364" t="s">
        <v>195</v>
      </c>
      <c r="X5364" t="s">
        <v>139</v>
      </c>
      <c r="Y5364">
        <v>11</v>
      </c>
      <c r="Z5364">
        <v>11</v>
      </c>
      <c r="AA5364">
        <v>2021</v>
      </c>
      <c r="AB5364">
        <v>83285.13</v>
      </c>
      <c r="AC5364" t="s">
        <v>20</v>
      </c>
      <c r="AD5364" t="s">
        <v>19</v>
      </c>
      <c r="AE5364">
        <v>2021</v>
      </c>
      <c r="AF5364">
        <v>2021</v>
      </c>
      <c r="AU5364"/>
    </row>
    <row r="5365" spans="1:47" x14ac:dyDescent="0.35">
      <c r="A5365" t="s">
        <v>193</v>
      </c>
      <c r="B5365" t="s">
        <v>29</v>
      </c>
      <c r="C5365" t="s">
        <v>149</v>
      </c>
      <c r="D5365" t="s">
        <v>159</v>
      </c>
      <c r="E5365" t="s">
        <v>162</v>
      </c>
      <c r="G5365" t="s">
        <v>1</v>
      </c>
      <c r="K5365" t="s">
        <v>185</v>
      </c>
      <c r="L5365" t="s">
        <v>122</v>
      </c>
      <c r="M5365" s="14">
        <v>44525</v>
      </c>
      <c r="N5365" s="14">
        <v>44525</v>
      </c>
      <c r="O5365">
        <v>0</v>
      </c>
      <c r="P5365">
        <v>35.71</v>
      </c>
      <c r="R5365">
        <v>2110700000</v>
      </c>
      <c r="S5365">
        <v>161700000</v>
      </c>
      <c r="V5365" t="s">
        <v>193</v>
      </c>
      <c r="W5365" t="s">
        <v>210</v>
      </c>
      <c r="X5365" t="s">
        <v>161</v>
      </c>
      <c r="Y5365">
        <v>11</v>
      </c>
      <c r="Z5365">
        <v>11</v>
      </c>
      <c r="AA5365">
        <v>2021</v>
      </c>
      <c r="AB5365">
        <v>35.71</v>
      </c>
      <c r="AC5365" t="s">
        <v>20</v>
      </c>
      <c r="AD5365" t="s">
        <v>72</v>
      </c>
      <c r="AE5365">
        <v>2021</v>
      </c>
      <c r="AF5365">
        <v>2021</v>
      </c>
      <c r="AU5365"/>
    </row>
    <row r="5366" spans="1:47" x14ac:dyDescent="0.35">
      <c r="A5366" t="s">
        <v>138</v>
      </c>
      <c r="B5366" t="s">
        <v>65</v>
      </c>
      <c r="C5366" t="s">
        <v>149</v>
      </c>
      <c r="D5366" t="s">
        <v>150</v>
      </c>
      <c r="E5366" t="s">
        <v>121</v>
      </c>
      <c r="G5366" t="s">
        <v>1</v>
      </c>
      <c r="H5366" t="s">
        <v>206</v>
      </c>
      <c r="K5366" t="s">
        <v>185</v>
      </c>
      <c r="L5366" t="s">
        <v>122</v>
      </c>
      <c r="M5366" s="14">
        <v>44525</v>
      </c>
      <c r="N5366" s="14">
        <v>44525</v>
      </c>
      <c r="O5366">
        <v>0</v>
      </c>
      <c r="P5366">
        <v>-71.430000000000007</v>
      </c>
      <c r="R5366">
        <v>2220200000</v>
      </c>
      <c r="S5366">
        <v>161004000</v>
      </c>
      <c r="V5366" t="s">
        <v>138</v>
      </c>
      <c r="W5366" t="s">
        <v>241</v>
      </c>
      <c r="X5366" t="s">
        <v>139</v>
      </c>
      <c r="Y5366">
        <v>11</v>
      </c>
      <c r="Z5366">
        <v>11</v>
      </c>
      <c r="AA5366">
        <v>2021</v>
      </c>
      <c r="AB5366">
        <v>71.430000000000007</v>
      </c>
      <c r="AC5366" t="s">
        <v>20</v>
      </c>
      <c r="AD5366" t="s">
        <v>19</v>
      </c>
      <c r="AE5366">
        <v>2021</v>
      </c>
      <c r="AF5366">
        <v>2021</v>
      </c>
      <c r="AU5366"/>
    </row>
    <row r="5367" spans="1:47" x14ac:dyDescent="0.35">
      <c r="A5367" t="s">
        <v>148</v>
      </c>
      <c r="C5367" t="s">
        <v>149</v>
      </c>
      <c r="D5367" t="s">
        <v>150</v>
      </c>
      <c r="E5367" t="s">
        <v>121</v>
      </c>
      <c r="J5367" t="s">
        <v>6</v>
      </c>
      <c r="K5367" t="s">
        <v>185</v>
      </c>
      <c r="L5367" t="s">
        <v>122</v>
      </c>
      <c r="M5367" s="14">
        <v>44515</v>
      </c>
      <c r="N5367" s="14">
        <v>44525</v>
      </c>
      <c r="P5367">
        <v>3500000</v>
      </c>
      <c r="X5367" t="s">
        <v>152</v>
      </c>
      <c r="Y5367">
        <v>11</v>
      </c>
      <c r="Z5367">
        <v>11</v>
      </c>
      <c r="AA5367">
        <v>2021</v>
      </c>
      <c r="AB5367">
        <v>0</v>
      </c>
      <c r="AC5367" t="s">
        <v>8</v>
      </c>
      <c r="AD5367" t="s">
        <v>8</v>
      </c>
      <c r="AE5367">
        <v>2021</v>
      </c>
      <c r="AF5367">
        <v>2021</v>
      </c>
      <c r="AU5367"/>
    </row>
    <row r="5368" spans="1:47" x14ac:dyDescent="0.35">
      <c r="A5368" t="s">
        <v>143</v>
      </c>
      <c r="C5368" t="s">
        <v>149</v>
      </c>
      <c r="D5368" t="s">
        <v>150</v>
      </c>
      <c r="E5368" t="s">
        <v>121</v>
      </c>
      <c r="J5368" t="s">
        <v>5</v>
      </c>
      <c r="K5368" t="s">
        <v>185</v>
      </c>
      <c r="L5368" t="s">
        <v>122</v>
      </c>
      <c r="M5368" s="14">
        <v>44501</v>
      </c>
      <c r="N5368" s="14">
        <v>44525</v>
      </c>
      <c r="P5368">
        <v>443104.42</v>
      </c>
      <c r="X5368" t="s">
        <v>144</v>
      </c>
      <c r="Y5368">
        <v>11</v>
      </c>
      <c r="Z5368">
        <v>11</v>
      </c>
      <c r="AA5368">
        <v>2021</v>
      </c>
      <c r="AB5368">
        <v>0</v>
      </c>
      <c r="AC5368" t="s">
        <v>8</v>
      </c>
      <c r="AD5368" t="s">
        <v>8</v>
      </c>
      <c r="AE5368">
        <v>2021</v>
      </c>
      <c r="AF5368">
        <v>2021</v>
      </c>
      <c r="AU5368"/>
    </row>
    <row r="5369" spans="1:47" x14ac:dyDescent="0.35">
      <c r="A5369" t="s">
        <v>126</v>
      </c>
      <c r="C5369" t="s">
        <v>149</v>
      </c>
      <c r="D5369" t="s">
        <v>150</v>
      </c>
      <c r="E5369" t="s">
        <v>162</v>
      </c>
      <c r="K5369" t="s">
        <v>185</v>
      </c>
      <c r="L5369" t="s">
        <v>122</v>
      </c>
      <c r="M5369" s="14">
        <v>44525</v>
      </c>
      <c r="N5369" s="14">
        <v>44525</v>
      </c>
      <c r="P5369">
        <v>4054041.8</v>
      </c>
      <c r="X5369" t="s">
        <v>127</v>
      </c>
      <c r="Y5369">
        <v>11</v>
      </c>
      <c r="Z5369">
        <v>11</v>
      </c>
      <c r="AA5369">
        <v>2021</v>
      </c>
      <c r="AB5369">
        <v>0</v>
      </c>
      <c r="AC5369" t="s">
        <v>8</v>
      </c>
      <c r="AD5369" t="s">
        <v>8</v>
      </c>
      <c r="AE5369">
        <v>2021</v>
      </c>
      <c r="AF5369">
        <v>2021</v>
      </c>
      <c r="AU5369"/>
    </row>
    <row r="5370" spans="1:47" x14ac:dyDescent="0.35">
      <c r="A5370" t="s">
        <v>128</v>
      </c>
      <c r="C5370" t="s">
        <v>149</v>
      </c>
      <c r="D5370" t="s">
        <v>150</v>
      </c>
      <c r="E5370" t="s">
        <v>121</v>
      </c>
      <c r="J5370" t="s">
        <v>6</v>
      </c>
      <c r="K5370" t="s">
        <v>185</v>
      </c>
      <c r="L5370" t="s">
        <v>122</v>
      </c>
      <c r="M5370" s="14">
        <v>44515</v>
      </c>
      <c r="N5370" s="14">
        <v>44525</v>
      </c>
      <c r="P5370">
        <v>66151.41</v>
      </c>
      <c r="X5370" t="s">
        <v>119</v>
      </c>
      <c r="Y5370">
        <v>11</v>
      </c>
      <c r="Z5370">
        <v>11</v>
      </c>
      <c r="AA5370">
        <v>2021</v>
      </c>
      <c r="AB5370">
        <v>0</v>
      </c>
      <c r="AC5370" t="s">
        <v>8</v>
      </c>
      <c r="AD5370" t="s">
        <v>8</v>
      </c>
      <c r="AE5370">
        <v>2021</v>
      </c>
      <c r="AF5370">
        <v>2021</v>
      </c>
      <c r="AU5370"/>
    </row>
    <row r="5371" spans="1:47" x14ac:dyDescent="0.35">
      <c r="A5371" t="s">
        <v>148</v>
      </c>
      <c r="C5371" t="s">
        <v>149</v>
      </c>
      <c r="D5371" t="s">
        <v>150</v>
      </c>
      <c r="E5371" t="s">
        <v>121</v>
      </c>
      <c r="J5371" t="s">
        <v>6</v>
      </c>
      <c r="K5371" t="s">
        <v>185</v>
      </c>
      <c r="L5371" t="s">
        <v>122</v>
      </c>
      <c r="M5371" s="14">
        <v>44515</v>
      </c>
      <c r="N5371" s="14">
        <v>44525</v>
      </c>
      <c r="P5371">
        <v>8734.2900000000009</v>
      </c>
      <c r="X5371" t="s">
        <v>152</v>
      </c>
      <c r="Y5371">
        <v>11</v>
      </c>
      <c r="Z5371">
        <v>11</v>
      </c>
      <c r="AA5371">
        <v>2021</v>
      </c>
      <c r="AB5371">
        <v>0</v>
      </c>
      <c r="AC5371" t="s">
        <v>8</v>
      </c>
      <c r="AD5371" t="s">
        <v>8</v>
      </c>
      <c r="AE5371">
        <v>2021</v>
      </c>
      <c r="AF5371">
        <v>2021</v>
      </c>
      <c r="AU5371"/>
    </row>
    <row r="5372" spans="1:47" x14ac:dyDescent="0.35">
      <c r="A5372" t="s">
        <v>148</v>
      </c>
      <c r="C5372" t="s">
        <v>149</v>
      </c>
      <c r="D5372" t="s">
        <v>150</v>
      </c>
      <c r="E5372" t="s">
        <v>121</v>
      </c>
      <c r="I5372" t="s">
        <v>1</v>
      </c>
      <c r="J5372" t="s">
        <v>6</v>
      </c>
      <c r="K5372" t="s">
        <v>185</v>
      </c>
      <c r="L5372" t="s">
        <v>122</v>
      </c>
      <c r="M5372" s="14">
        <v>44515</v>
      </c>
      <c r="N5372" s="14">
        <v>44525</v>
      </c>
      <c r="P5372">
        <v>24</v>
      </c>
      <c r="X5372" t="s">
        <v>152</v>
      </c>
      <c r="Y5372">
        <v>11</v>
      </c>
      <c r="Z5372">
        <v>11</v>
      </c>
      <c r="AA5372">
        <v>2021</v>
      </c>
      <c r="AB5372">
        <v>0</v>
      </c>
      <c r="AC5372" t="s">
        <v>8</v>
      </c>
      <c r="AD5372" t="s">
        <v>8</v>
      </c>
      <c r="AE5372">
        <v>2021</v>
      </c>
      <c r="AF5372">
        <v>2021</v>
      </c>
      <c r="AU5372"/>
    </row>
    <row r="5373" spans="1:47" x14ac:dyDescent="0.35">
      <c r="A5373" t="s">
        <v>148</v>
      </c>
      <c r="C5373" t="s">
        <v>149</v>
      </c>
      <c r="D5373" t="s">
        <v>150</v>
      </c>
      <c r="E5373" t="s">
        <v>121</v>
      </c>
      <c r="J5373" t="s">
        <v>6</v>
      </c>
      <c r="K5373" t="s">
        <v>185</v>
      </c>
      <c r="L5373" t="s">
        <v>122</v>
      </c>
      <c r="M5373" s="14">
        <v>44515</v>
      </c>
      <c r="N5373" s="14">
        <v>44525</v>
      </c>
      <c r="P5373">
        <v>33173.01</v>
      </c>
      <c r="X5373" t="s">
        <v>152</v>
      </c>
      <c r="Y5373">
        <v>11</v>
      </c>
      <c r="Z5373">
        <v>11</v>
      </c>
      <c r="AA5373">
        <v>2021</v>
      </c>
      <c r="AB5373">
        <v>0</v>
      </c>
      <c r="AC5373" t="s">
        <v>8</v>
      </c>
      <c r="AD5373" t="s">
        <v>8</v>
      </c>
      <c r="AE5373">
        <v>2021</v>
      </c>
      <c r="AF5373">
        <v>2021</v>
      </c>
      <c r="AU5373"/>
    </row>
    <row r="5374" spans="1:47" x14ac:dyDescent="0.35">
      <c r="A5374" t="s">
        <v>163</v>
      </c>
      <c r="C5374" t="s">
        <v>149</v>
      </c>
      <c r="D5374" t="s">
        <v>150</v>
      </c>
      <c r="E5374" t="s">
        <v>121</v>
      </c>
      <c r="J5374" t="s">
        <v>6</v>
      </c>
      <c r="K5374" t="s">
        <v>185</v>
      </c>
      <c r="L5374" t="s">
        <v>122</v>
      </c>
      <c r="M5374" s="14">
        <v>44515</v>
      </c>
      <c r="N5374" s="14">
        <v>44525</v>
      </c>
      <c r="P5374">
        <v>2854.67</v>
      </c>
      <c r="X5374" t="s">
        <v>164</v>
      </c>
      <c r="Y5374">
        <v>11</v>
      </c>
      <c r="Z5374">
        <v>11</v>
      </c>
      <c r="AA5374">
        <v>2021</v>
      </c>
      <c r="AB5374">
        <v>0</v>
      </c>
      <c r="AC5374" t="s">
        <v>8</v>
      </c>
      <c r="AD5374" t="s">
        <v>8</v>
      </c>
      <c r="AE5374">
        <v>2021</v>
      </c>
      <c r="AF5374">
        <v>2021</v>
      </c>
      <c r="AU5374"/>
    </row>
    <row r="5375" spans="1:47" x14ac:dyDescent="0.35">
      <c r="A5375" t="s">
        <v>160</v>
      </c>
      <c r="B5375" t="s">
        <v>28</v>
      </c>
      <c r="C5375" t="s">
        <v>149</v>
      </c>
      <c r="D5375" t="s">
        <v>159</v>
      </c>
      <c r="E5375" t="s">
        <v>162</v>
      </c>
      <c r="G5375" t="s">
        <v>1</v>
      </c>
      <c r="K5375" t="s">
        <v>185</v>
      </c>
      <c r="L5375" t="s">
        <v>122</v>
      </c>
      <c r="M5375" s="14">
        <v>44525</v>
      </c>
      <c r="N5375" s="14">
        <v>44525</v>
      </c>
      <c r="O5375">
        <v>7203.48</v>
      </c>
      <c r="P5375">
        <v>171.51</v>
      </c>
      <c r="R5375">
        <v>2110672000</v>
      </c>
      <c r="S5375">
        <v>161400000</v>
      </c>
      <c r="V5375" t="s">
        <v>160</v>
      </c>
      <c r="W5375" t="s">
        <v>211</v>
      </c>
      <c r="X5375" t="s">
        <v>161</v>
      </c>
      <c r="Y5375">
        <v>11</v>
      </c>
      <c r="Z5375">
        <v>11</v>
      </c>
      <c r="AA5375">
        <v>2021</v>
      </c>
      <c r="AB5375">
        <v>171.51</v>
      </c>
      <c r="AC5375" t="s">
        <v>20</v>
      </c>
      <c r="AD5375" t="s">
        <v>72</v>
      </c>
      <c r="AE5375">
        <v>2021</v>
      </c>
      <c r="AF5375">
        <v>2021</v>
      </c>
      <c r="AU5375"/>
    </row>
    <row r="5376" spans="1:47" x14ac:dyDescent="0.35">
      <c r="A5376" t="s">
        <v>160</v>
      </c>
      <c r="B5376" t="s">
        <v>35</v>
      </c>
      <c r="C5376" t="s">
        <v>149</v>
      </c>
      <c r="D5376" t="s">
        <v>159</v>
      </c>
      <c r="E5376" t="s">
        <v>162</v>
      </c>
      <c r="G5376" t="s">
        <v>1</v>
      </c>
      <c r="K5376" t="s">
        <v>185</v>
      </c>
      <c r="L5376" t="s">
        <v>122</v>
      </c>
      <c r="M5376" s="14">
        <v>44525</v>
      </c>
      <c r="N5376" s="14">
        <v>44525</v>
      </c>
      <c r="O5376">
        <v>319584.89</v>
      </c>
      <c r="P5376">
        <v>7609.16</v>
      </c>
      <c r="R5376">
        <v>2110672000</v>
      </c>
      <c r="S5376">
        <v>161020000</v>
      </c>
      <c r="V5376" t="s">
        <v>160</v>
      </c>
      <c r="W5376" t="s">
        <v>194</v>
      </c>
      <c r="X5376" t="s">
        <v>161</v>
      </c>
      <c r="Y5376">
        <v>11</v>
      </c>
      <c r="Z5376">
        <v>11</v>
      </c>
      <c r="AA5376">
        <v>2021</v>
      </c>
      <c r="AB5376">
        <v>7609.16</v>
      </c>
      <c r="AC5376" t="s">
        <v>20</v>
      </c>
      <c r="AD5376" t="s">
        <v>72</v>
      </c>
      <c r="AE5376">
        <v>2021</v>
      </c>
      <c r="AF5376">
        <v>2021</v>
      </c>
      <c r="AU5376"/>
    </row>
    <row r="5377" spans="1:47" x14ac:dyDescent="0.35">
      <c r="A5377" t="s">
        <v>160</v>
      </c>
      <c r="B5377" t="s">
        <v>35</v>
      </c>
      <c r="C5377" t="s">
        <v>149</v>
      </c>
      <c r="D5377" t="s">
        <v>159</v>
      </c>
      <c r="E5377" t="s">
        <v>162</v>
      </c>
      <c r="G5377" t="s">
        <v>1</v>
      </c>
      <c r="K5377" t="s">
        <v>185</v>
      </c>
      <c r="L5377" t="s">
        <v>122</v>
      </c>
      <c r="M5377" s="14">
        <v>44525</v>
      </c>
      <c r="N5377" s="14">
        <v>44525</v>
      </c>
      <c r="O5377">
        <v>17184.55</v>
      </c>
      <c r="P5377">
        <v>409.16</v>
      </c>
      <c r="R5377">
        <v>2110672000</v>
      </c>
      <c r="S5377">
        <v>161020000</v>
      </c>
      <c r="V5377" t="s">
        <v>160</v>
      </c>
      <c r="W5377" t="s">
        <v>194</v>
      </c>
      <c r="X5377" t="s">
        <v>161</v>
      </c>
      <c r="Y5377">
        <v>11</v>
      </c>
      <c r="Z5377">
        <v>11</v>
      </c>
      <c r="AA5377">
        <v>2021</v>
      </c>
      <c r="AB5377">
        <v>409.16</v>
      </c>
      <c r="AC5377" t="s">
        <v>20</v>
      </c>
      <c r="AD5377" t="s">
        <v>72</v>
      </c>
      <c r="AE5377">
        <v>2021</v>
      </c>
      <c r="AF5377">
        <v>2021</v>
      </c>
      <c r="AU5377"/>
    </row>
    <row r="5378" spans="1:47" x14ac:dyDescent="0.35">
      <c r="A5378" t="s">
        <v>160</v>
      </c>
      <c r="B5378" t="s">
        <v>35</v>
      </c>
      <c r="C5378" t="s">
        <v>149</v>
      </c>
      <c r="D5378" t="s">
        <v>159</v>
      </c>
      <c r="E5378" t="s">
        <v>162</v>
      </c>
      <c r="G5378" t="s">
        <v>1</v>
      </c>
      <c r="K5378" t="s">
        <v>185</v>
      </c>
      <c r="L5378" t="s">
        <v>122</v>
      </c>
      <c r="M5378" s="14">
        <v>44525</v>
      </c>
      <c r="N5378" s="14">
        <v>44525</v>
      </c>
      <c r="O5378">
        <v>3345.23</v>
      </c>
      <c r="P5378">
        <v>79.650000000000006</v>
      </c>
      <c r="R5378">
        <v>2110672000</v>
      </c>
      <c r="S5378">
        <v>161020000</v>
      </c>
      <c r="V5378" t="s">
        <v>160</v>
      </c>
      <c r="W5378" t="s">
        <v>194</v>
      </c>
      <c r="X5378" t="s">
        <v>161</v>
      </c>
      <c r="Y5378">
        <v>11</v>
      </c>
      <c r="Z5378">
        <v>11</v>
      </c>
      <c r="AA5378">
        <v>2021</v>
      </c>
      <c r="AB5378">
        <v>79.650000000000006</v>
      </c>
      <c r="AC5378" t="s">
        <v>20</v>
      </c>
      <c r="AD5378" t="s">
        <v>72</v>
      </c>
      <c r="AE5378">
        <v>2021</v>
      </c>
      <c r="AF5378">
        <v>2021</v>
      </c>
      <c r="AU5378"/>
    </row>
    <row r="5379" spans="1:47" x14ac:dyDescent="0.35">
      <c r="A5379" t="s">
        <v>160</v>
      </c>
      <c r="B5379" t="s">
        <v>35</v>
      </c>
      <c r="C5379" t="s">
        <v>149</v>
      </c>
      <c r="D5379" t="s">
        <v>159</v>
      </c>
      <c r="E5379" t="s">
        <v>162</v>
      </c>
      <c r="G5379" t="s">
        <v>1</v>
      </c>
      <c r="K5379" t="s">
        <v>185</v>
      </c>
      <c r="L5379" t="s">
        <v>122</v>
      </c>
      <c r="M5379" s="14">
        <v>44525</v>
      </c>
      <c r="N5379" s="14">
        <v>44525</v>
      </c>
      <c r="O5379">
        <v>6901.16</v>
      </c>
      <c r="P5379">
        <v>164.31</v>
      </c>
      <c r="R5379">
        <v>2110672000</v>
      </c>
      <c r="S5379">
        <v>161020000</v>
      </c>
      <c r="V5379" t="s">
        <v>160</v>
      </c>
      <c r="W5379" t="s">
        <v>194</v>
      </c>
      <c r="X5379" t="s">
        <v>161</v>
      </c>
      <c r="Y5379">
        <v>11</v>
      </c>
      <c r="Z5379">
        <v>11</v>
      </c>
      <c r="AA5379">
        <v>2021</v>
      </c>
      <c r="AB5379">
        <v>164.31</v>
      </c>
      <c r="AC5379" t="s">
        <v>20</v>
      </c>
      <c r="AD5379" t="s">
        <v>72</v>
      </c>
      <c r="AE5379">
        <v>2021</v>
      </c>
      <c r="AF5379">
        <v>2021</v>
      </c>
      <c r="AU5379"/>
    </row>
    <row r="5380" spans="1:47" x14ac:dyDescent="0.35">
      <c r="A5380" t="s">
        <v>160</v>
      </c>
      <c r="B5380" t="s">
        <v>50</v>
      </c>
      <c r="C5380" t="s">
        <v>149</v>
      </c>
      <c r="D5380" t="s">
        <v>159</v>
      </c>
      <c r="E5380" t="s">
        <v>162</v>
      </c>
      <c r="G5380" t="s">
        <v>1</v>
      </c>
      <c r="K5380" t="s">
        <v>185</v>
      </c>
      <c r="L5380" t="s">
        <v>122</v>
      </c>
      <c r="M5380" s="14">
        <v>44526</v>
      </c>
      <c r="N5380" s="14">
        <v>44526</v>
      </c>
      <c r="O5380">
        <v>72702.48</v>
      </c>
      <c r="P5380">
        <v>105.97</v>
      </c>
      <c r="R5380">
        <v>2110672000</v>
      </c>
      <c r="S5380">
        <v>162300000</v>
      </c>
      <c r="V5380" t="s">
        <v>160</v>
      </c>
      <c r="W5380" t="s">
        <v>209</v>
      </c>
      <c r="X5380" t="s">
        <v>161</v>
      </c>
      <c r="Y5380">
        <v>11</v>
      </c>
      <c r="Z5380">
        <v>11</v>
      </c>
      <c r="AA5380">
        <v>2021</v>
      </c>
      <c r="AB5380">
        <v>105.97</v>
      </c>
      <c r="AC5380" t="s">
        <v>20</v>
      </c>
      <c r="AD5380" t="s">
        <v>72</v>
      </c>
      <c r="AE5380">
        <v>2021</v>
      </c>
      <c r="AF5380">
        <v>2021</v>
      </c>
      <c r="AU5380"/>
    </row>
    <row r="5381" spans="1:47" x14ac:dyDescent="0.35">
      <c r="A5381" t="s">
        <v>160</v>
      </c>
      <c r="B5381" t="s">
        <v>25</v>
      </c>
      <c r="C5381" t="s">
        <v>149</v>
      </c>
      <c r="D5381" t="s">
        <v>159</v>
      </c>
      <c r="E5381" t="s">
        <v>162</v>
      </c>
      <c r="G5381" t="s">
        <v>1</v>
      </c>
      <c r="K5381" t="s">
        <v>185</v>
      </c>
      <c r="L5381" t="s">
        <v>122</v>
      </c>
      <c r="M5381" s="14">
        <v>44526</v>
      </c>
      <c r="N5381" s="14">
        <v>44526</v>
      </c>
      <c r="O5381">
        <v>5000</v>
      </c>
      <c r="P5381">
        <v>110.96</v>
      </c>
      <c r="R5381">
        <v>2110672000</v>
      </c>
      <c r="S5381">
        <v>161600000</v>
      </c>
      <c r="V5381" t="s">
        <v>160</v>
      </c>
      <c r="W5381" t="s">
        <v>198</v>
      </c>
      <c r="X5381" t="s">
        <v>161</v>
      </c>
      <c r="Y5381">
        <v>11</v>
      </c>
      <c r="Z5381">
        <v>11</v>
      </c>
      <c r="AA5381">
        <v>2021</v>
      </c>
      <c r="AB5381">
        <v>110.96</v>
      </c>
      <c r="AC5381" t="s">
        <v>20</v>
      </c>
      <c r="AD5381" t="s">
        <v>72</v>
      </c>
      <c r="AE5381">
        <v>2021</v>
      </c>
      <c r="AF5381">
        <v>2021</v>
      </c>
      <c r="AU5381"/>
    </row>
    <row r="5382" spans="1:47" x14ac:dyDescent="0.35">
      <c r="A5382" t="s">
        <v>160</v>
      </c>
      <c r="B5382" t="s">
        <v>26</v>
      </c>
      <c r="C5382" t="s">
        <v>149</v>
      </c>
      <c r="D5382" t="s">
        <v>159</v>
      </c>
      <c r="E5382" t="s">
        <v>162</v>
      </c>
      <c r="G5382" t="s">
        <v>1</v>
      </c>
      <c r="K5382" t="s">
        <v>185</v>
      </c>
      <c r="L5382" t="s">
        <v>122</v>
      </c>
      <c r="M5382" s="14">
        <v>44526</v>
      </c>
      <c r="N5382" s="14">
        <v>44526</v>
      </c>
      <c r="O5382">
        <v>83214.36</v>
      </c>
      <c r="P5382">
        <v>1981.29</v>
      </c>
      <c r="R5382">
        <v>2110672000</v>
      </c>
      <c r="S5382">
        <v>162300000</v>
      </c>
      <c r="V5382" t="s">
        <v>160</v>
      </c>
      <c r="W5382" t="s">
        <v>209</v>
      </c>
      <c r="X5382" t="s">
        <v>161</v>
      </c>
      <c r="Y5382">
        <v>11</v>
      </c>
      <c r="Z5382">
        <v>11</v>
      </c>
      <c r="AA5382">
        <v>2021</v>
      </c>
      <c r="AB5382">
        <v>1981.29</v>
      </c>
      <c r="AC5382" t="s">
        <v>20</v>
      </c>
      <c r="AD5382" t="s">
        <v>72</v>
      </c>
      <c r="AE5382">
        <v>2021</v>
      </c>
      <c r="AF5382">
        <v>2021</v>
      </c>
      <c r="AU5382"/>
    </row>
    <row r="5383" spans="1:47" x14ac:dyDescent="0.35">
      <c r="A5383" t="s">
        <v>160</v>
      </c>
      <c r="B5383" t="s">
        <v>26</v>
      </c>
      <c r="C5383" t="s">
        <v>149</v>
      </c>
      <c r="D5383" t="s">
        <v>159</v>
      </c>
      <c r="E5383" t="s">
        <v>162</v>
      </c>
      <c r="G5383" t="s">
        <v>1</v>
      </c>
      <c r="K5383" t="s">
        <v>185</v>
      </c>
      <c r="L5383" t="s">
        <v>122</v>
      </c>
      <c r="M5383" s="14">
        <v>44526</v>
      </c>
      <c r="N5383" s="14">
        <v>44526</v>
      </c>
      <c r="O5383">
        <v>23247.599999999999</v>
      </c>
      <c r="P5383">
        <v>553.51</v>
      </c>
      <c r="R5383">
        <v>2110672000</v>
      </c>
      <c r="S5383">
        <v>162300000</v>
      </c>
      <c r="V5383" t="s">
        <v>160</v>
      </c>
      <c r="W5383" t="s">
        <v>209</v>
      </c>
      <c r="X5383" t="s">
        <v>161</v>
      </c>
      <c r="Y5383">
        <v>11</v>
      </c>
      <c r="Z5383">
        <v>11</v>
      </c>
      <c r="AA5383">
        <v>2021</v>
      </c>
      <c r="AB5383">
        <v>553.51</v>
      </c>
      <c r="AC5383" t="s">
        <v>20</v>
      </c>
      <c r="AD5383" t="s">
        <v>72</v>
      </c>
      <c r="AE5383">
        <v>2021</v>
      </c>
      <c r="AF5383">
        <v>2021</v>
      </c>
      <c r="AU5383"/>
    </row>
    <row r="5384" spans="1:47" x14ac:dyDescent="0.35">
      <c r="A5384" t="s">
        <v>138</v>
      </c>
      <c r="B5384" t="s">
        <v>41</v>
      </c>
      <c r="C5384" t="s">
        <v>149</v>
      </c>
      <c r="D5384" t="s">
        <v>150</v>
      </c>
      <c r="E5384" t="s">
        <v>121</v>
      </c>
      <c r="G5384" t="s">
        <v>1</v>
      </c>
      <c r="H5384" t="s">
        <v>206</v>
      </c>
      <c r="K5384" t="s">
        <v>185</v>
      </c>
      <c r="L5384" t="s">
        <v>122</v>
      </c>
      <c r="M5384" s="14">
        <v>44526</v>
      </c>
      <c r="N5384" s="14">
        <v>44526</v>
      </c>
      <c r="O5384">
        <v>-68000000</v>
      </c>
      <c r="P5384">
        <v>-1727223.47</v>
      </c>
      <c r="R5384">
        <v>2220200000</v>
      </c>
      <c r="S5384">
        <v>161001000</v>
      </c>
      <c r="V5384" t="s">
        <v>138</v>
      </c>
      <c r="W5384" t="s">
        <v>195</v>
      </c>
      <c r="X5384" t="s">
        <v>139</v>
      </c>
      <c r="Y5384">
        <v>11</v>
      </c>
      <c r="Z5384">
        <v>11</v>
      </c>
      <c r="AA5384">
        <v>2021</v>
      </c>
      <c r="AB5384">
        <v>1727223.47</v>
      </c>
      <c r="AC5384" t="s">
        <v>20</v>
      </c>
      <c r="AD5384" t="s">
        <v>19</v>
      </c>
      <c r="AE5384">
        <v>2021</v>
      </c>
      <c r="AF5384">
        <v>2021</v>
      </c>
      <c r="AU5384"/>
    </row>
    <row r="5385" spans="1:47" x14ac:dyDescent="0.35">
      <c r="A5385" t="s">
        <v>138</v>
      </c>
      <c r="B5385" t="s">
        <v>42</v>
      </c>
      <c r="C5385" t="s">
        <v>149</v>
      </c>
      <c r="D5385" t="s">
        <v>150</v>
      </c>
      <c r="E5385" t="s">
        <v>121</v>
      </c>
      <c r="G5385" t="s">
        <v>1</v>
      </c>
      <c r="H5385" t="s">
        <v>206</v>
      </c>
      <c r="K5385" t="s">
        <v>185</v>
      </c>
      <c r="L5385" t="s">
        <v>122</v>
      </c>
      <c r="M5385" s="14">
        <v>44526</v>
      </c>
      <c r="N5385" s="14">
        <v>44526</v>
      </c>
      <c r="O5385">
        <v>-1307850</v>
      </c>
      <c r="P5385">
        <v>-31139.29</v>
      </c>
      <c r="R5385">
        <v>2220200000</v>
      </c>
      <c r="S5385">
        <v>161001000</v>
      </c>
      <c r="V5385" t="s">
        <v>138</v>
      </c>
      <c r="W5385" t="s">
        <v>195</v>
      </c>
      <c r="X5385" t="s">
        <v>139</v>
      </c>
      <c r="Y5385">
        <v>11</v>
      </c>
      <c r="Z5385">
        <v>11</v>
      </c>
      <c r="AA5385">
        <v>2021</v>
      </c>
      <c r="AB5385">
        <v>31139.29</v>
      </c>
      <c r="AC5385" t="s">
        <v>20</v>
      </c>
      <c r="AD5385" t="s">
        <v>19</v>
      </c>
      <c r="AE5385">
        <v>2021</v>
      </c>
      <c r="AF5385">
        <v>2021</v>
      </c>
      <c r="AU5385"/>
    </row>
    <row r="5386" spans="1:47" x14ac:dyDescent="0.35">
      <c r="A5386" t="s">
        <v>138</v>
      </c>
      <c r="B5386" t="s">
        <v>43</v>
      </c>
      <c r="C5386" t="s">
        <v>149</v>
      </c>
      <c r="D5386" t="s">
        <v>150</v>
      </c>
      <c r="E5386" t="s">
        <v>121</v>
      </c>
      <c r="G5386" t="s">
        <v>1</v>
      </c>
      <c r="H5386" t="s">
        <v>206</v>
      </c>
      <c r="K5386" t="s">
        <v>185</v>
      </c>
      <c r="L5386" t="s">
        <v>122</v>
      </c>
      <c r="M5386" s="14">
        <v>44526</v>
      </c>
      <c r="N5386" s="14">
        <v>44526</v>
      </c>
      <c r="O5386">
        <v>-11536</v>
      </c>
      <c r="P5386">
        <v>-274.67</v>
      </c>
      <c r="R5386">
        <v>2220200000</v>
      </c>
      <c r="S5386">
        <v>161001000</v>
      </c>
      <c r="V5386" t="s">
        <v>138</v>
      </c>
      <c r="W5386" t="s">
        <v>195</v>
      </c>
      <c r="X5386" t="s">
        <v>139</v>
      </c>
      <c r="Y5386">
        <v>11</v>
      </c>
      <c r="Z5386">
        <v>11</v>
      </c>
      <c r="AA5386">
        <v>2021</v>
      </c>
      <c r="AB5386">
        <v>274.67</v>
      </c>
      <c r="AC5386" t="s">
        <v>20</v>
      </c>
      <c r="AD5386" t="s">
        <v>19</v>
      </c>
      <c r="AE5386">
        <v>2021</v>
      </c>
      <c r="AF5386">
        <v>2021</v>
      </c>
      <c r="AU5386"/>
    </row>
    <row r="5387" spans="1:47" x14ac:dyDescent="0.35">
      <c r="A5387" t="s">
        <v>160</v>
      </c>
      <c r="B5387" t="s">
        <v>25</v>
      </c>
      <c r="C5387" t="s">
        <v>149</v>
      </c>
      <c r="D5387" t="s">
        <v>159</v>
      </c>
      <c r="E5387" t="s">
        <v>162</v>
      </c>
      <c r="G5387" t="s">
        <v>1</v>
      </c>
      <c r="K5387" t="s">
        <v>185</v>
      </c>
      <c r="L5387" t="s">
        <v>122</v>
      </c>
      <c r="M5387" s="14">
        <v>44526</v>
      </c>
      <c r="N5387" s="14">
        <v>44526</v>
      </c>
      <c r="O5387">
        <v>7000</v>
      </c>
      <c r="P5387">
        <v>270.42</v>
      </c>
      <c r="R5387">
        <v>2110672000</v>
      </c>
      <c r="S5387">
        <v>161300000</v>
      </c>
      <c r="V5387" t="s">
        <v>160</v>
      </c>
      <c r="W5387" t="s">
        <v>192</v>
      </c>
      <c r="X5387" t="s">
        <v>161</v>
      </c>
      <c r="Y5387">
        <v>11</v>
      </c>
      <c r="Z5387">
        <v>11</v>
      </c>
      <c r="AA5387">
        <v>2021</v>
      </c>
      <c r="AB5387">
        <v>270.42</v>
      </c>
      <c r="AC5387" t="s">
        <v>20</v>
      </c>
      <c r="AD5387" t="s">
        <v>72</v>
      </c>
      <c r="AE5387">
        <v>2021</v>
      </c>
      <c r="AF5387">
        <v>2021</v>
      </c>
      <c r="AU5387"/>
    </row>
    <row r="5388" spans="1:47" x14ac:dyDescent="0.35">
      <c r="A5388" t="s">
        <v>160</v>
      </c>
      <c r="B5388" t="s">
        <v>25</v>
      </c>
      <c r="C5388" t="s">
        <v>149</v>
      </c>
      <c r="D5388" t="s">
        <v>159</v>
      </c>
      <c r="E5388" t="s">
        <v>162</v>
      </c>
      <c r="G5388" t="s">
        <v>1</v>
      </c>
      <c r="K5388" t="s">
        <v>185</v>
      </c>
      <c r="L5388" t="s">
        <v>122</v>
      </c>
      <c r="M5388" s="14">
        <v>44526</v>
      </c>
      <c r="N5388" s="14">
        <v>44526</v>
      </c>
      <c r="O5388">
        <v>35000</v>
      </c>
      <c r="P5388">
        <v>1170.57</v>
      </c>
      <c r="R5388">
        <v>2110672000</v>
      </c>
      <c r="S5388">
        <v>161300000</v>
      </c>
      <c r="V5388" t="s">
        <v>160</v>
      </c>
      <c r="W5388" t="s">
        <v>192</v>
      </c>
      <c r="X5388" t="s">
        <v>161</v>
      </c>
      <c r="Y5388">
        <v>11</v>
      </c>
      <c r="Z5388">
        <v>11</v>
      </c>
      <c r="AA5388">
        <v>2021</v>
      </c>
      <c r="AB5388">
        <v>1170.57</v>
      </c>
      <c r="AC5388" t="s">
        <v>20</v>
      </c>
      <c r="AD5388" t="s">
        <v>72</v>
      </c>
      <c r="AE5388">
        <v>2021</v>
      </c>
      <c r="AF5388">
        <v>2021</v>
      </c>
      <c r="AU5388"/>
    </row>
    <row r="5389" spans="1:47" x14ac:dyDescent="0.35">
      <c r="A5389" t="s">
        <v>160</v>
      </c>
      <c r="B5389" t="s">
        <v>35</v>
      </c>
      <c r="C5389" t="s">
        <v>149</v>
      </c>
      <c r="D5389" t="s">
        <v>159</v>
      </c>
      <c r="E5389" t="s">
        <v>162</v>
      </c>
      <c r="G5389" t="s">
        <v>1</v>
      </c>
      <c r="K5389" t="s">
        <v>185</v>
      </c>
      <c r="L5389" t="s">
        <v>122</v>
      </c>
      <c r="M5389" s="14">
        <v>44526</v>
      </c>
      <c r="N5389" s="14">
        <v>44526</v>
      </c>
      <c r="O5389">
        <v>280</v>
      </c>
      <c r="P5389">
        <v>5.39</v>
      </c>
      <c r="R5389">
        <v>2110672000</v>
      </c>
      <c r="S5389">
        <v>161021000</v>
      </c>
      <c r="V5389" t="s">
        <v>160</v>
      </c>
      <c r="W5389" t="s">
        <v>215</v>
      </c>
      <c r="X5389" t="s">
        <v>161</v>
      </c>
      <c r="Y5389">
        <v>11</v>
      </c>
      <c r="Z5389">
        <v>11</v>
      </c>
      <c r="AA5389">
        <v>2021</v>
      </c>
      <c r="AB5389">
        <v>5.39</v>
      </c>
      <c r="AC5389" t="s">
        <v>20</v>
      </c>
      <c r="AD5389" t="s">
        <v>72</v>
      </c>
      <c r="AE5389">
        <v>2021</v>
      </c>
      <c r="AF5389">
        <v>2021</v>
      </c>
      <c r="AU5389"/>
    </row>
    <row r="5390" spans="1:47" x14ac:dyDescent="0.35">
      <c r="A5390" t="s">
        <v>193</v>
      </c>
      <c r="B5390" t="s">
        <v>29</v>
      </c>
      <c r="C5390" t="s">
        <v>149</v>
      </c>
      <c r="D5390" t="s">
        <v>159</v>
      </c>
      <c r="E5390" t="s">
        <v>162</v>
      </c>
      <c r="G5390" t="s">
        <v>1</v>
      </c>
      <c r="K5390" t="s">
        <v>185</v>
      </c>
      <c r="L5390" t="s">
        <v>122</v>
      </c>
      <c r="M5390" s="14">
        <v>44526</v>
      </c>
      <c r="N5390" s="14">
        <v>44526</v>
      </c>
      <c r="O5390">
        <v>0</v>
      </c>
      <c r="P5390">
        <v>238.1</v>
      </c>
      <c r="R5390">
        <v>2110700000</v>
      </c>
      <c r="S5390">
        <v>161900000</v>
      </c>
      <c r="V5390" t="s">
        <v>193</v>
      </c>
      <c r="W5390" t="s">
        <v>199</v>
      </c>
      <c r="X5390" t="s">
        <v>161</v>
      </c>
      <c r="Y5390">
        <v>11</v>
      </c>
      <c r="Z5390">
        <v>11</v>
      </c>
      <c r="AA5390">
        <v>2021</v>
      </c>
      <c r="AB5390">
        <v>238.1</v>
      </c>
      <c r="AC5390" t="s">
        <v>20</v>
      </c>
      <c r="AD5390" t="s">
        <v>72</v>
      </c>
      <c r="AE5390">
        <v>2021</v>
      </c>
      <c r="AF5390">
        <v>2021</v>
      </c>
      <c r="AU5390"/>
    </row>
    <row r="5391" spans="1:47" x14ac:dyDescent="0.35">
      <c r="A5391" t="s">
        <v>193</v>
      </c>
      <c r="B5391" t="s">
        <v>29</v>
      </c>
      <c r="C5391" t="s">
        <v>149</v>
      </c>
      <c r="D5391" t="s">
        <v>159</v>
      </c>
      <c r="E5391" t="s">
        <v>162</v>
      </c>
      <c r="G5391" t="s">
        <v>1</v>
      </c>
      <c r="K5391" t="s">
        <v>185</v>
      </c>
      <c r="L5391" t="s">
        <v>122</v>
      </c>
      <c r="M5391" s="14">
        <v>44526</v>
      </c>
      <c r="N5391" s="14">
        <v>44526</v>
      </c>
      <c r="O5391">
        <v>0</v>
      </c>
      <c r="P5391">
        <v>119.05</v>
      </c>
      <c r="R5391">
        <v>2110700000</v>
      </c>
      <c r="S5391">
        <v>161900000</v>
      </c>
      <c r="V5391" t="s">
        <v>193</v>
      </c>
      <c r="W5391" t="s">
        <v>199</v>
      </c>
      <c r="X5391" t="s">
        <v>161</v>
      </c>
      <c r="Y5391">
        <v>11</v>
      </c>
      <c r="Z5391">
        <v>11</v>
      </c>
      <c r="AA5391">
        <v>2021</v>
      </c>
      <c r="AB5391">
        <v>119.05</v>
      </c>
      <c r="AC5391" t="s">
        <v>20</v>
      </c>
      <c r="AD5391" t="s">
        <v>72</v>
      </c>
      <c r="AE5391">
        <v>2021</v>
      </c>
      <c r="AF5391">
        <v>2021</v>
      </c>
      <c r="AU5391"/>
    </row>
    <row r="5392" spans="1:47" x14ac:dyDescent="0.35">
      <c r="A5392" t="s">
        <v>188</v>
      </c>
      <c r="B5392" t="s">
        <v>31</v>
      </c>
      <c r="C5392" t="s">
        <v>149</v>
      </c>
      <c r="D5392" t="s">
        <v>159</v>
      </c>
      <c r="E5392" t="s">
        <v>162</v>
      </c>
      <c r="G5392" t="s">
        <v>1</v>
      </c>
      <c r="K5392" t="s">
        <v>185</v>
      </c>
      <c r="L5392" t="s">
        <v>122</v>
      </c>
      <c r="M5392" s="14">
        <v>44526</v>
      </c>
      <c r="N5392" s="14">
        <v>44526</v>
      </c>
      <c r="O5392">
        <v>0</v>
      </c>
      <c r="P5392">
        <v>5891.9</v>
      </c>
      <c r="R5392">
        <v>2111070000</v>
      </c>
      <c r="S5392">
        <v>161001000</v>
      </c>
      <c r="V5392" t="s">
        <v>188</v>
      </c>
      <c r="W5392" t="s">
        <v>195</v>
      </c>
      <c r="X5392" t="s">
        <v>190</v>
      </c>
      <c r="Y5392">
        <v>11</v>
      </c>
      <c r="Z5392">
        <v>11</v>
      </c>
      <c r="AA5392">
        <v>2021</v>
      </c>
      <c r="AB5392">
        <v>5891.9</v>
      </c>
      <c r="AC5392" t="s">
        <v>20</v>
      </c>
      <c r="AD5392" t="s">
        <v>72</v>
      </c>
      <c r="AE5392">
        <v>2021</v>
      </c>
      <c r="AF5392">
        <v>2021</v>
      </c>
      <c r="AU5392"/>
    </row>
    <row r="5393" spans="1:47" x14ac:dyDescent="0.35">
      <c r="A5393" t="s">
        <v>172</v>
      </c>
      <c r="C5393" t="s">
        <v>149</v>
      </c>
      <c r="D5393" t="s">
        <v>150</v>
      </c>
      <c r="E5393" t="s">
        <v>162</v>
      </c>
      <c r="K5393" t="s">
        <v>185</v>
      </c>
      <c r="L5393" t="s">
        <v>122</v>
      </c>
      <c r="M5393" s="14">
        <v>44526</v>
      </c>
      <c r="N5393" s="14">
        <v>44526</v>
      </c>
      <c r="P5393">
        <v>2366503.39</v>
      </c>
      <c r="X5393" t="s">
        <v>135</v>
      </c>
      <c r="Y5393">
        <v>11</v>
      </c>
      <c r="Z5393">
        <v>11</v>
      </c>
      <c r="AA5393">
        <v>2021</v>
      </c>
      <c r="AB5393">
        <v>0</v>
      </c>
      <c r="AC5393" t="s">
        <v>8</v>
      </c>
      <c r="AD5393" t="s">
        <v>8</v>
      </c>
      <c r="AE5393">
        <v>2021</v>
      </c>
      <c r="AF5393">
        <v>2021</v>
      </c>
      <c r="AU5393"/>
    </row>
    <row r="5394" spans="1:47" x14ac:dyDescent="0.35">
      <c r="A5394" t="s">
        <v>171</v>
      </c>
      <c r="C5394" t="s">
        <v>149</v>
      </c>
      <c r="D5394" t="s">
        <v>150</v>
      </c>
      <c r="E5394" t="s">
        <v>121</v>
      </c>
      <c r="J5394" t="s">
        <v>68</v>
      </c>
      <c r="K5394" t="s">
        <v>185</v>
      </c>
      <c r="L5394" t="s">
        <v>122</v>
      </c>
      <c r="M5394" s="14">
        <v>44501</v>
      </c>
      <c r="N5394" s="14">
        <v>44526</v>
      </c>
      <c r="P5394">
        <v>69369.710000000006</v>
      </c>
      <c r="X5394" t="s">
        <v>137</v>
      </c>
      <c r="Y5394">
        <v>11</v>
      </c>
      <c r="Z5394">
        <v>11</v>
      </c>
      <c r="AA5394">
        <v>2021</v>
      </c>
      <c r="AB5394">
        <v>0</v>
      </c>
      <c r="AC5394" t="s">
        <v>8</v>
      </c>
      <c r="AD5394" t="s">
        <v>8</v>
      </c>
      <c r="AE5394">
        <v>2021</v>
      </c>
      <c r="AF5394">
        <v>2021</v>
      </c>
      <c r="AU5394"/>
    </row>
    <row r="5395" spans="1:47" x14ac:dyDescent="0.35">
      <c r="A5395" t="s">
        <v>145</v>
      </c>
      <c r="C5395" t="s">
        <v>149</v>
      </c>
      <c r="D5395" t="s">
        <v>150</v>
      </c>
      <c r="E5395" t="s">
        <v>121</v>
      </c>
      <c r="J5395" t="s">
        <v>6</v>
      </c>
      <c r="K5395" t="s">
        <v>185</v>
      </c>
      <c r="L5395" t="s">
        <v>122</v>
      </c>
      <c r="M5395" s="14">
        <v>44517</v>
      </c>
      <c r="N5395" s="14">
        <v>44526</v>
      </c>
      <c r="P5395">
        <v>11666.67</v>
      </c>
      <c r="X5395" t="s">
        <v>144</v>
      </c>
      <c r="Y5395">
        <v>11</v>
      </c>
      <c r="Z5395">
        <v>11</v>
      </c>
      <c r="AA5395">
        <v>2021</v>
      </c>
      <c r="AB5395">
        <v>0</v>
      </c>
      <c r="AC5395" t="s">
        <v>8</v>
      </c>
      <c r="AD5395" t="s">
        <v>8</v>
      </c>
      <c r="AE5395">
        <v>2021</v>
      </c>
      <c r="AF5395">
        <v>2021</v>
      </c>
      <c r="AU5395"/>
    </row>
    <row r="5396" spans="1:47" x14ac:dyDescent="0.35">
      <c r="A5396" t="s">
        <v>145</v>
      </c>
      <c r="C5396" t="s">
        <v>149</v>
      </c>
      <c r="D5396" t="s">
        <v>150</v>
      </c>
      <c r="E5396" t="s">
        <v>121</v>
      </c>
      <c r="I5396" t="s">
        <v>1</v>
      </c>
      <c r="J5396" t="s">
        <v>5</v>
      </c>
      <c r="K5396" t="s">
        <v>185</v>
      </c>
      <c r="L5396" t="s">
        <v>122</v>
      </c>
      <c r="M5396" s="14">
        <v>44501</v>
      </c>
      <c r="N5396" s="14">
        <v>44526</v>
      </c>
      <c r="P5396">
        <v>2285467.0099999998</v>
      </c>
      <c r="X5396" t="s">
        <v>144</v>
      </c>
      <c r="Y5396">
        <v>11</v>
      </c>
      <c r="Z5396">
        <v>11</v>
      </c>
      <c r="AA5396">
        <v>2021</v>
      </c>
      <c r="AB5396">
        <v>0</v>
      </c>
      <c r="AC5396" t="s">
        <v>8</v>
      </c>
      <c r="AD5396" t="s">
        <v>8</v>
      </c>
      <c r="AE5396">
        <v>2021</v>
      </c>
      <c r="AF5396">
        <v>2021</v>
      </c>
      <c r="AU5396"/>
    </row>
    <row r="5397" spans="1:47" x14ac:dyDescent="0.35">
      <c r="A5397" t="s">
        <v>160</v>
      </c>
      <c r="B5397" t="s">
        <v>28</v>
      </c>
      <c r="C5397" t="s">
        <v>149</v>
      </c>
      <c r="D5397" t="s">
        <v>159</v>
      </c>
      <c r="E5397" t="s">
        <v>162</v>
      </c>
      <c r="G5397" t="s">
        <v>1</v>
      </c>
      <c r="K5397" t="s">
        <v>185</v>
      </c>
      <c r="L5397" t="s">
        <v>122</v>
      </c>
      <c r="M5397" s="14">
        <v>44526</v>
      </c>
      <c r="N5397" s="14">
        <v>44526</v>
      </c>
      <c r="O5397">
        <v>1213.8</v>
      </c>
      <c r="P5397">
        <v>28.9</v>
      </c>
      <c r="R5397">
        <v>2110672000</v>
      </c>
      <c r="S5397">
        <v>161400000</v>
      </c>
      <c r="V5397" t="s">
        <v>160</v>
      </c>
      <c r="W5397" t="s">
        <v>211</v>
      </c>
      <c r="X5397" t="s">
        <v>161</v>
      </c>
      <c r="Y5397">
        <v>11</v>
      </c>
      <c r="Z5397">
        <v>11</v>
      </c>
      <c r="AA5397">
        <v>2021</v>
      </c>
      <c r="AB5397">
        <v>28.9</v>
      </c>
      <c r="AC5397" t="s">
        <v>20</v>
      </c>
      <c r="AD5397" t="s">
        <v>72</v>
      </c>
      <c r="AE5397">
        <v>2021</v>
      </c>
      <c r="AF5397">
        <v>2021</v>
      </c>
      <c r="AU5397"/>
    </row>
    <row r="5398" spans="1:47" x14ac:dyDescent="0.35">
      <c r="A5398" t="s">
        <v>160</v>
      </c>
      <c r="B5398" t="s">
        <v>28</v>
      </c>
      <c r="C5398" t="s">
        <v>149</v>
      </c>
      <c r="D5398" t="s">
        <v>159</v>
      </c>
      <c r="E5398" t="s">
        <v>162</v>
      </c>
      <c r="G5398" t="s">
        <v>1</v>
      </c>
      <c r="K5398" t="s">
        <v>185</v>
      </c>
      <c r="L5398" t="s">
        <v>122</v>
      </c>
      <c r="M5398" s="14">
        <v>44526</v>
      </c>
      <c r="N5398" s="14">
        <v>44526</v>
      </c>
      <c r="O5398">
        <v>3046.2</v>
      </c>
      <c r="P5398">
        <v>72.53</v>
      </c>
      <c r="R5398">
        <v>2110672000</v>
      </c>
      <c r="S5398">
        <v>161400000</v>
      </c>
      <c r="V5398" t="s">
        <v>160</v>
      </c>
      <c r="W5398" t="s">
        <v>211</v>
      </c>
      <c r="X5398" t="s">
        <v>161</v>
      </c>
      <c r="Y5398">
        <v>11</v>
      </c>
      <c r="Z5398">
        <v>11</v>
      </c>
      <c r="AA5398">
        <v>2021</v>
      </c>
      <c r="AB5398">
        <v>72.53</v>
      </c>
      <c r="AC5398" t="s">
        <v>20</v>
      </c>
      <c r="AD5398" t="s">
        <v>72</v>
      </c>
      <c r="AE5398">
        <v>2021</v>
      </c>
      <c r="AF5398">
        <v>2021</v>
      </c>
      <c r="AU5398"/>
    </row>
    <row r="5399" spans="1:47" x14ac:dyDescent="0.35">
      <c r="A5399" t="s">
        <v>160</v>
      </c>
      <c r="B5399" t="s">
        <v>28</v>
      </c>
      <c r="C5399" t="s">
        <v>149</v>
      </c>
      <c r="D5399" t="s">
        <v>159</v>
      </c>
      <c r="E5399" t="s">
        <v>162</v>
      </c>
      <c r="G5399" t="s">
        <v>1</v>
      </c>
      <c r="K5399" t="s">
        <v>185</v>
      </c>
      <c r="L5399" t="s">
        <v>122</v>
      </c>
      <c r="M5399" s="14">
        <v>44526</v>
      </c>
      <c r="N5399" s="14">
        <v>44526</v>
      </c>
      <c r="O5399">
        <v>2189.71</v>
      </c>
      <c r="P5399">
        <v>52.14</v>
      </c>
      <c r="R5399">
        <v>2110672000</v>
      </c>
      <c r="S5399">
        <v>161400000</v>
      </c>
      <c r="V5399" t="s">
        <v>160</v>
      </c>
      <c r="W5399" t="s">
        <v>211</v>
      </c>
      <c r="X5399" t="s">
        <v>161</v>
      </c>
      <c r="Y5399">
        <v>11</v>
      </c>
      <c r="Z5399">
        <v>11</v>
      </c>
      <c r="AA5399">
        <v>2021</v>
      </c>
      <c r="AB5399">
        <v>52.14</v>
      </c>
      <c r="AC5399" t="s">
        <v>20</v>
      </c>
      <c r="AD5399" t="s">
        <v>72</v>
      </c>
      <c r="AE5399">
        <v>2021</v>
      </c>
      <c r="AF5399">
        <v>2021</v>
      </c>
      <c r="AU5399"/>
    </row>
    <row r="5400" spans="1:47" x14ac:dyDescent="0.35">
      <c r="A5400" t="s">
        <v>160</v>
      </c>
      <c r="B5400" t="s">
        <v>28</v>
      </c>
      <c r="C5400" t="s">
        <v>149</v>
      </c>
      <c r="D5400" t="s">
        <v>159</v>
      </c>
      <c r="E5400" t="s">
        <v>162</v>
      </c>
      <c r="G5400" t="s">
        <v>1</v>
      </c>
      <c r="K5400" t="s">
        <v>185</v>
      </c>
      <c r="L5400" t="s">
        <v>122</v>
      </c>
      <c r="M5400" s="14">
        <v>44526</v>
      </c>
      <c r="N5400" s="14">
        <v>44526</v>
      </c>
      <c r="O5400">
        <v>3999.68</v>
      </c>
      <c r="P5400">
        <v>83.87</v>
      </c>
      <c r="R5400">
        <v>2110672000</v>
      </c>
      <c r="S5400">
        <v>161400000</v>
      </c>
      <c r="V5400" t="s">
        <v>160</v>
      </c>
      <c r="W5400" t="s">
        <v>211</v>
      </c>
      <c r="X5400" t="s">
        <v>161</v>
      </c>
      <c r="Y5400">
        <v>11</v>
      </c>
      <c r="Z5400">
        <v>11</v>
      </c>
      <c r="AA5400">
        <v>2021</v>
      </c>
      <c r="AB5400">
        <v>83.87</v>
      </c>
      <c r="AC5400" t="s">
        <v>20</v>
      </c>
      <c r="AD5400" t="s">
        <v>72</v>
      </c>
      <c r="AE5400">
        <v>2021</v>
      </c>
      <c r="AF5400">
        <v>2021</v>
      </c>
      <c r="AU5400"/>
    </row>
    <row r="5401" spans="1:47" x14ac:dyDescent="0.35">
      <c r="A5401" t="s">
        <v>160</v>
      </c>
      <c r="B5401" t="s">
        <v>28</v>
      </c>
      <c r="C5401" t="s">
        <v>149</v>
      </c>
      <c r="D5401" t="s">
        <v>159</v>
      </c>
      <c r="E5401" t="s">
        <v>162</v>
      </c>
      <c r="G5401" t="s">
        <v>1</v>
      </c>
      <c r="K5401" t="s">
        <v>185</v>
      </c>
      <c r="L5401" t="s">
        <v>122</v>
      </c>
      <c r="M5401" s="14">
        <v>44526</v>
      </c>
      <c r="N5401" s="14">
        <v>44526</v>
      </c>
      <c r="O5401">
        <v>3522.94</v>
      </c>
      <c r="P5401">
        <v>83.88</v>
      </c>
      <c r="R5401">
        <v>2110672000</v>
      </c>
      <c r="S5401">
        <v>161400000</v>
      </c>
      <c r="V5401" t="s">
        <v>160</v>
      </c>
      <c r="W5401" t="s">
        <v>211</v>
      </c>
      <c r="X5401" t="s">
        <v>161</v>
      </c>
      <c r="Y5401">
        <v>11</v>
      </c>
      <c r="Z5401">
        <v>11</v>
      </c>
      <c r="AA5401">
        <v>2021</v>
      </c>
      <c r="AB5401">
        <v>83.88</v>
      </c>
      <c r="AC5401" t="s">
        <v>20</v>
      </c>
      <c r="AD5401" t="s">
        <v>72</v>
      </c>
      <c r="AE5401">
        <v>2021</v>
      </c>
      <c r="AF5401">
        <v>2021</v>
      </c>
      <c r="AU5401"/>
    </row>
    <row r="5402" spans="1:47" x14ac:dyDescent="0.35">
      <c r="A5402" t="s">
        <v>160</v>
      </c>
      <c r="B5402" t="s">
        <v>35</v>
      </c>
      <c r="C5402" t="s">
        <v>149</v>
      </c>
      <c r="D5402" t="s">
        <v>159</v>
      </c>
      <c r="E5402" t="s">
        <v>162</v>
      </c>
      <c r="G5402" t="s">
        <v>1</v>
      </c>
      <c r="K5402" t="s">
        <v>185</v>
      </c>
      <c r="L5402" t="s">
        <v>122</v>
      </c>
      <c r="M5402" s="14">
        <v>44526</v>
      </c>
      <c r="N5402" s="14">
        <v>44526</v>
      </c>
      <c r="O5402">
        <v>208032.5</v>
      </c>
      <c r="P5402">
        <v>4953.1499999999996</v>
      </c>
      <c r="R5402">
        <v>2110672000</v>
      </c>
      <c r="S5402">
        <v>161020000</v>
      </c>
      <c r="V5402" t="s">
        <v>160</v>
      </c>
      <c r="W5402" t="s">
        <v>194</v>
      </c>
      <c r="X5402" t="s">
        <v>161</v>
      </c>
      <c r="Y5402">
        <v>11</v>
      </c>
      <c r="Z5402">
        <v>11</v>
      </c>
      <c r="AA5402">
        <v>2021</v>
      </c>
      <c r="AB5402">
        <v>4953.1499999999996</v>
      </c>
      <c r="AC5402" t="s">
        <v>20</v>
      </c>
      <c r="AD5402" t="s">
        <v>72</v>
      </c>
      <c r="AE5402">
        <v>2021</v>
      </c>
      <c r="AF5402">
        <v>2021</v>
      </c>
      <c r="AU5402"/>
    </row>
    <row r="5403" spans="1:47" x14ac:dyDescent="0.35">
      <c r="A5403" t="s">
        <v>160</v>
      </c>
      <c r="B5403" t="s">
        <v>35</v>
      </c>
      <c r="C5403" t="s">
        <v>149</v>
      </c>
      <c r="D5403" t="s">
        <v>159</v>
      </c>
      <c r="E5403" t="s">
        <v>162</v>
      </c>
      <c r="G5403" t="s">
        <v>1</v>
      </c>
      <c r="K5403" t="s">
        <v>185</v>
      </c>
      <c r="L5403" t="s">
        <v>122</v>
      </c>
      <c r="M5403" s="14">
        <v>44526</v>
      </c>
      <c r="N5403" s="14">
        <v>44526</v>
      </c>
      <c r="O5403">
        <v>8646.3700000000008</v>
      </c>
      <c r="P5403">
        <v>205.87</v>
      </c>
      <c r="R5403">
        <v>2110672000</v>
      </c>
      <c r="S5403">
        <v>161800000</v>
      </c>
      <c r="V5403" t="s">
        <v>160</v>
      </c>
      <c r="W5403" t="s">
        <v>197</v>
      </c>
      <c r="X5403" t="s">
        <v>161</v>
      </c>
      <c r="Y5403">
        <v>11</v>
      </c>
      <c r="Z5403">
        <v>11</v>
      </c>
      <c r="AA5403">
        <v>2021</v>
      </c>
      <c r="AB5403">
        <v>205.87</v>
      </c>
      <c r="AC5403" t="s">
        <v>20</v>
      </c>
      <c r="AD5403" t="s">
        <v>72</v>
      </c>
      <c r="AE5403">
        <v>2021</v>
      </c>
      <c r="AF5403">
        <v>2021</v>
      </c>
      <c r="AU5403"/>
    </row>
    <row r="5404" spans="1:47" x14ac:dyDescent="0.35">
      <c r="A5404" t="s">
        <v>160</v>
      </c>
      <c r="B5404" t="s">
        <v>26</v>
      </c>
      <c r="C5404" t="s">
        <v>149</v>
      </c>
      <c r="D5404" t="s">
        <v>159</v>
      </c>
      <c r="E5404" t="s">
        <v>162</v>
      </c>
      <c r="G5404" t="s">
        <v>1</v>
      </c>
      <c r="K5404" t="s">
        <v>185</v>
      </c>
      <c r="L5404" t="s">
        <v>122</v>
      </c>
      <c r="M5404" s="14">
        <v>44526</v>
      </c>
      <c r="N5404" s="14">
        <v>44526</v>
      </c>
      <c r="O5404">
        <v>26162.400000000001</v>
      </c>
      <c r="P5404">
        <v>622.91</v>
      </c>
      <c r="R5404">
        <v>2110672000</v>
      </c>
      <c r="S5404">
        <v>162600000</v>
      </c>
      <c r="V5404" t="s">
        <v>160</v>
      </c>
      <c r="W5404" t="s">
        <v>196</v>
      </c>
      <c r="X5404" t="s">
        <v>161</v>
      </c>
      <c r="Y5404">
        <v>11</v>
      </c>
      <c r="Z5404">
        <v>11</v>
      </c>
      <c r="AA5404">
        <v>2021</v>
      </c>
      <c r="AB5404">
        <v>622.91</v>
      </c>
      <c r="AC5404" t="s">
        <v>20</v>
      </c>
      <c r="AD5404" t="s">
        <v>72</v>
      </c>
      <c r="AE5404">
        <v>2021</v>
      </c>
      <c r="AF5404">
        <v>2021</v>
      </c>
      <c r="AU5404"/>
    </row>
    <row r="5405" spans="1:47" x14ac:dyDescent="0.35">
      <c r="A5405" t="s">
        <v>160</v>
      </c>
      <c r="B5405" t="s">
        <v>35</v>
      </c>
      <c r="C5405" t="s">
        <v>149</v>
      </c>
      <c r="D5405" t="s">
        <v>159</v>
      </c>
      <c r="E5405" t="s">
        <v>162</v>
      </c>
      <c r="G5405" t="s">
        <v>1</v>
      </c>
      <c r="K5405" t="s">
        <v>185</v>
      </c>
      <c r="L5405" t="s">
        <v>122</v>
      </c>
      <c r="M5405" s="14">
        <v>44526</v>
      </c>
      <c r="N5405" s="14">
        <v>44526</v>
      </c>
      <c r="O5405">
        <v>4353.41</v>
      </c>
      <c r="P5405">
        <v>103.65</v>
      </c>
      <c r="R5405">
        <v>2110672000</v>
      </c>
      <c r="S5405">
        <v>162600000</v>
      </c>
      <c r="V5405" t="s">
        <v>160</v>
      </c>
      <c r="W5405" t="s">
        <v>196</v>
      </c>
      <c r="X5405" t="s">
        <v>161</v>
      </c>
      <c r="Y5405">
        <v>11</v>
      </c>
      <c r="Z5405">
        <v>11</v>
      </c>
      <c r="AA5405">
        <v>2021</v>
      </c>
      <c r="AB5405">
        <v>103.65</v>
      </c>
      <c r="AC5405" t="s">
        <v>20</v>
      </c>
      <c r="AD5405" t="s">
        <v>72</v>
      </c>
      <c r="AE5405">
        <v>2021</v>
      </c>
      <c r="AF5405">
        <v>2021</v>
      </c>
      <c r="AU5405"/>
    </row>
    <row r="5406" spans="1:47" x14ac:dyDescent="0.35">
      <c r="A5406" t="s">
        <v>160</v>
      </c>
      <c r="B5406" t="s">
        <v>50</v>
      </c>
      <c r="C5406" t="s">
        <v>149</v>
      </c>
      <c r="D5406" t="s">
        <v>159</v>
      </c>
      <c r="E5406" t="s">
        <v>162</v>
      </c>
      <c r="G5406" t="s">
        <v>1</v>
      </c>
      <c r="K5406" t="s">
        <v>185</v>
      </c>
      <c r="L5406" t="s">
        <v>122</v>
      </c>
      <c r="M5406" s="14">
        <v>44529</v>
      </c>
      <c r="N5406" s="14">
        <v>44529</v>
      </c>
      <c r="O5406">
        <v>132259</v>
      </c>
      <c r="P5406">
        <v>3149.03</v>
      </c>
      <c r="R5406">
        <v>2110672000</v>
      </c>
      <c r="S5406">
        <v>162300000</v>
      </c>
      <c r="V5406" t="s">
        <v>160</v>
      </c>
      <c r="W5406" t="s">
        <v>209</v>
      </c>
      <c r="X5406" t="s">
        <v>161</v>
      </c>
      <c r="Y5406">
        <v>11</v>
      </c>
      <c r="Z5406">
        <v>11</v>
      </c>
      <c r="AA5406">
        <v>2021</v>
      </c>
      <c r="AB5406">
        <v>3149.03</v>
      </c>
      <c r="AC5406" t="s">
        <v>20</v>
      </c>
      <c r="AD5406" t="s">
        <v>72</v>
      </c>
      <c r="AE5406">
        <v>2021</v>
      </c>
      <c r="AF5406">
        <v>2021</v>
      </c>
      <c r="AU5406"/>
    </row>
    <row r="5407" spans="1:47" x14ac:dyDescent="0.35">
      <c r="A5407" t="s">
        <v>160</v>
      </c>
      <c r="B5407" t="s">
        <v>25</v>
      </c>
      <c r="C5407" t="s">
        <v>149</v>
      </c>
      <c r="D5407" t="s">
        <v>159</v>
      </c>
      <c r="E5407" t="s">
        <v>162</v>
      </c>
      <c r="G5407" t="s">
        <v>1</v>
      </c>
      <c r="K5407" t="s">
        <v>185</v>
      </c>
      <c r="L5407" t="s">
        <v>122</v>
      </c>
      <c r="M5407" s="14">
        <v>44529</v>
      </c>
      <c r="N5407" s="14">
        <v>44529</v>
      </c>
      <c r="O5407">
        <v>15000</v>
      </c>
      <c r="P5407">
        <v>424.46</v>
      </c>
      <c r="R5407">
        <v>2110672000</v>
      </c>
      <c r="S5407">
        <v>161600000</v>
      </c>
      <c r="V5407" t="s">
        <v>160</v>
      </c>
      <c r="W5407" t="s">
        <v>198</v>
      </c>
      <c r="X5407" t="s">
        <v>161</v>
      </c>
      <c r="Y5407">
        <v>11</v>
      </c>
      <c r="Z5407">
        <v>11</v>
      </c>
      <c r="AA5407">
        <v>2021</v>
      </c>
      <c r="AB5407">
        <v>424.46</v>
      </c>
      <c r="AC5407" t="s">
        <v>20</v>
      </c>
      <c r="AD5407" t="s">
        <v>72</v>
      </c>
      <c r="AE5407">
        <v>2021</v>
      </c>
      <c r="AF5407">
        <v>2021</v>
      </c>
      <c r="AU5407"/>
    </row>
    <row r="5408" spans="1:47" x14ac:dyDescent="0.35">
      <c r="A5408" t="s">
        <v>160</v>
      </c>
      <c r="B5408" t="s">
        <v>50</v>
      </c>
      <c r="C5408" t="s">
        <v>149</v>
      </c>
      <c r="D5408" t="s">
        <v>159</v>
      </c>
      <c r="E5408" t="s">
        <v>162</v>
      </c>
      <c r="G5408" t="s">
        <v>1</v>
      </c>
      <c r="K5408" t="s">
        <v>185</v>
      </c>
      <c r="L5408" t="s">
        <v>122</v>
      </c>
      <c r="M5408" s="14">
        <v>44529</v>
      </c>
      <c r="N5408" s="14">
        <v>44529</v>
      </c>
      <c r="O5408">
        <v>2276.6</v>
      </c>
      <c r="P5408">
        <v>54.2</v>
      </c>
      <c r="R5408">
        <v>2110672000</v>
      </c>
      <c r="S5408">
        <v>162300000</v>
      </c>
      <c r="V5408" t="s">
        <v>160</v>
      </c>
      <c r="W5408" t="s">
        <v>209</v>
      </c>
      <c r="X5408" t="s">
        <v>161</v>
      </c>
      <c r="Y5408">
        <v>11</v>
      </c>
      <c r="Z5408">
        <v>11</v>
      </c>
      <c r="AA5408">
        <v>2021</v>
      </c>
      <c r="AB5408">
        <v>54.2</v>
      </c>
      <c r="AC5408" t="s">
        <v>20</v>
      </c>
      <c r="AD5408" t="s">
        <v>72</v>
      </c>
      <c r="AE5408">
        <v>2021</v>
      </c>
      <c r="AF5408">
        <v>2021</v>
      </c>
      <c r="AU5408"/>
    </row>
    <row r="5409" spans="1:47" x14ac:dyDescent="0.35">
      <c r="A5409" t="s">
        <v>160</v>
      </c>
      <c r="B5409" t="s">
        <v>25</v>
      </c>
      <c r="C5409" t="s">
        <v>149</v>
      </c>
      <c r="D5409" t="s">
        <v>159</v>
      </c>
      <c r="E5409" t="s">
        <v>162</v>
      </c>
      <c r="G5409" t="s">
        <v>1</v>
      </c>
      <c r="K5409" t="s">
        <v>185</v>
      </c>
      <c r="L5409" t="s">
        <v>122</v>
      </c>
      <c r="M5409" s="14">
        <v>44529</v>
      </c>
      <c r="N5409" s="14">
        <v>44529</v>
      </c>
      <c r="O5409">
        <v>20000</v>
      </c>
      <c r="P5409">
        <v>733.54</v>
      </c>
      <c r="R5409">
        <v>2110672000</v>
      </c>
      <c r="S5409">
        <v>161300000</v>
      </c>
      <c r="V5409" t="s">
        <v>160</v>
      </c>
      <c r="W5409" t="s">
        <v>192</v>
      </c>
      <c r="X5409" t="s">
        <v>161</v>
      </c>
      <c r="Y5409">
        <v>11</v>
      </c>
      <c r="Z5409">
        <v>11</v>
      </c>
      <c r="AA5409">
        <v>2021</v>
      </c>
      <c r="AB5409">
        <v>733.54</v>
      </c>
      <c r="AC5409" t="s">
        <v>20</v>
      </c>
      <c r="AD5409" t="s">
        <v>72</v>
      </c>
      <c r="AE5409">
        <v>2021</v>
      </c>
      <c r="AF5409">
        <v>2021</v>
      </c>
      <c r="AU5409"/>
    </row>
    <row r="5410" spans="1:47" x14ac:dyDescent="0.35">
      <c r="A5410" t="s">
        <v>193</v>
      </c>
      <c r="B5410" t="s">
        <v>29</v>
      </c>
      <c r="C5410" t="s">
        <v>149</v>
      </c>
      <c r="D5410" t="s">
        <v>159</v>
      </c>
      <c r="E5410" t="s">
        <v>162</v>
      </c>
      <c r="G5410" t="s">
        <v>1</v>
      </c>
      <c r="K5410" t="s">
        <v>185</v>
      </c>
      <c r="L5410" t="s">
        <v>122</v>
      </c>
      <c r="M5410" s="14">
        <v>44529</v>
      </c>
      <c r="N5410" s="14">
        <v>44529</v>
      </c>
      <c r="O5410">
        <v>0</v>
      </c>
      <c r="P5410">
        <v>357.14</v>
      </c>
      <c r="R5410">
        <v>2110700000</v>
      </c>
      <c r="S5410">
        <v>161020000</v>
      </c>
      <c r="V5410" t="s">
        <v>193</v>
      </c>
      <c r="W5410" t="s">
        <v>194</v>
      </c>
      <c r="X5410" t="s">
        <v>161</v>
      </c>
      <c r="Y5410">
        <v>11</v>
      </c>
      <c r="Z5410">
        <v>11</v>
      </c>
      <c r="AA5410">
        <v>2021</v>
      </c>
      <c r="AB5410">
        <v>357.14</v>
      </c>
      <c r="AC5410" t="s">
        <v>20</v>
      </c>
      <c r="AD5410" t="s">
        <v>72</v>
      </c>
      <c r="AE5410">
        <v>2021</v>
      </c>
      <c r="AF5410">
        <v>2021</v>
      </c>
      <c r="AU5410"/>
    </row>
    <row r="5411" spans="1:47" x14ac:dyDescent="0.35">
      <c r="A5411" t="s">
        <v>188</v>
      </c>
      <c r="B5411" t="s">
        <v>31</v>
      </c>
      <c r="C5411" t="s">
        <v>149</v>
      </c>
      <c r="D5411" t="s">
        <v>159</v>
      </c>
      <c r="E5411" t="s">
        <v>162</v>
      </c>
      <c r="G5411" t="s">
        <v>1</v>
      </c>
      <c r="K5411" t="s">
        <v>185</v>
      </c>
      <c r="L5411" t="s">
        <v>122</v>
      </c>
      <c r="M5411" s="14">
        <v>44529</v>
      </c>
      <c r="N5411" s="14">
        <v>44529</v>
      </c>
      <c r="O5411">
        <v>0</v>
      </c>
      <c r="P5411">
        <v>285.70999999999998</v>
      </c>
      <c r="R5411">
        <v>2111070000</v>
      </c>
      <c r="S5411">
        <v>161020000</v>
      </c>
      <c r="V5411" t="s">
        <v>188</v>
      </c>
      <c r="W5411" t="s">
        <v>194</v>
      </c>
      <c r="X5411" t="s">
        <v>190</v>
      </c>
      <c r="Y5411">
        <v>11</v>
      </c>
      <c r="Z5411">
        <v>11</v>
      </c>
      <c r="AA5411">
        <v>2021</v>
      </c>
      <c r="AB5411">
        <v>285.70999999999998</v>
      </c>
      <c r="AC5411" t="s">
        <v>20</v>
      </c>
      <c r="AD5411" t="s">
        <v>72</v>
      </c>
      <c r="AE5411">
        <v>2021</v>
      </c>
      <c r="AF5411">
        <v>2021</v>
      </c>
      <c r="AU5411"/>
    </row>
    <row r="5412" spans="1:47" x14ac:dyDescent="0.35">
      <c r="A5412" t="s">
        <v>138</v>
      </c>
      <c r="B5412" t="s">
        <v>34</v>
      </c>
      <c r="C5412" t="s">
        <v>149</v>
      </c>
      <c r="D5412" t="s">
        <v>150</v>
      </c>
      <c r="E5412" t="s">
        <v>121</v>
      </c>
      <c r="G5412" t="s">
        <v>1</v>
      </c>
      <c r="H5412" t="s">
        <v>206</v>
      </c>
      <c r="K5412" t="s">
        <v>185</v>
      </c>
      <c r="L5412" t="s">
        <v>122</v>
      </c>
      <c r="M5412" s="14">
        <v>44529</v>
      </c>
      <c r="N5412" s="14">
        <v>44529</v>
      </c>
      <c r="O5412">
        <v>0</v>
      </c>
      <c r="P5412">
        <v>-585.71</v>
      </c>
      <c r="R5412">
        <v>2220200000</v>
      </c>
      <c r="S5412">
        <v>161001000</v>
      </c>
      <c r="V5412" t="s">
        <v>138</v>
      </c>
      <c r="W5412" t="s">
        <v>195</v>
      </c>
      <c r="X5412" t="s">
        <v>139</v>
      </c>
      <c r="Y5412">
        <v>11</v>
      </c>
      <c r="Z5412">
        <v>11</v>
      </c>
      <c r="AA5412">
        <v>2021</v>
      </c>
      <c r="AB5412">
        <v>585.71</v>
      </c>
      <c r="AC5412" t="s">
        <v>20</v>
      </c>
      <c r="AD5412" t="s">
        <v>20</v>
      </c>
      <c r="AE5412">
        <v>2021</v>
      </c>
      <c r="AF5412">
        <v>2021</v>
      </c>
      <c r="AU5412"/>
    </row>
    <row r="5413" spans="1:47" x14ac:dyDescent="0.35">
      <c r="A5413" t="s">
        <v>138</v>
      </c>
      <c r="B5413" t="s">
        <v>49</v>
      </c>
      <c r="C5413" t="s">
        <v>149</v>
      </c>
      <c r="D5413" t="s">
        <v>150</v>
      </c>
      <c r="E5413" t="s">
        <v>121</v>
      </c>
      <c r="G5413" t="s">
        <v>1</v>
      </c>
      <c r="H5413" t="s">
        <v>206</v>
      </c>
      <c r="K5413" t="s">
        <v>185</v>
      </c>
      <c r="L5413" t="s">
        <v>122</v>
      </c>
      <c r="M5413" s="14">
        <v>44529</v>
      </c>
      <c r="N5413" s="14">
        <v>44529</v>
      </c>
      <c r="O5413">
        <v>0</v>
      </c>
      <c r="P5413">
        <v>-9177.92</v>
      </c>
      <c r="R5413">
        <v>2220200000</v>
      </c>
      <c r="S5413">
        <v>161012000</v>
      </c>
      <c r="V5413" t="s">
        <v>138</v>
      </c>
      <c r="W5413" t="s">
        <v>213</v>
      </c>
      <c r="X5413" t="s">
        <v>139</v>
      </c>
      <c r="Y5413">
        <v>11</v>
      </c>
      <c r="Z5413">
        <v>11</v>
      </c>
      <c r="AA5413">
        <v>2021</v>
      </c>
      <c r="AB5413">
        <v>9177.92</v>
      </c>
      <c r="AC5413" t="s">
        <v>20</v>
      </c>
      <c r="AD5413" t="s">
        <v>20</v>
      </c>
      <c r="AE5413">
        <v>2021</v>
      </c>
      <c r="AF5413">
        <v>2021</v>
      </c>
      <c r="AU5413"/>
    </row>
    <row r="5414" spans="1:47" x14ac:dyDescent="0.35">
      <c r="A5414" t="s">
        <v>160</v>
      </c>
      <c r="B5414" t="s">
        <v>28</v>
      </c>
      <c r="C5414" t="s">
        <v>149</v>
      </c>
      <c r="D5414" t="s">
        <v>159</v>
      </c>
      <c r="E5414" t="s">
        <v>162</v>
      </c>
      <c r="G5414" t="s">
        <v>1</v>
      </c>
      <c r="K5414" t="s">
        <v>185</v>
      </c>
      <c r="L5414" t="s">
        <v>122</v>
      </c>
      <c r="M5414" s="14">
        <v>44529</v>
      </c>
      <c r="N5414" s="14">
        <v>44529</v>
      </c>
      <c r="O5414">
        <v>0</v>
      </c>
      <c r="P5414">
        <v>0.02</v>
      </c>
      <c r="R5414">
        <v>2110672000</v>
      </c>
      <c r="S5414">
        <v>161400000</v>
      </c>
      <c r="V5414" t="s">
        <v>160</v>
      </c>
      <c r="W5414" t="s">
        <v>211</v>
      </c>
      <c r="X5414" t="s">
        <v>161</v>
      </c>
      <c r="Y5414">
        <v>11</v>
      </c>
      <c r="Z5414">
        <v>11</v>
      </c>
      <c r="AA5414">
        <v>2021</v>
      </c>
      <c r="AB5414">
        <v>0.02</v>
      </c>
      <c r="AC5414" t="s">
        <v>20</v>
      </c>
      <c r="AD5414" t="s">
        <v>72</v>
      </c>
      <c r="AE5414">
        <v>2021</v>
      </c>
      <c r="AF5414">
        <v>2021</v>
      </c>
      <c r="AU5414"/>
    </row>
    <row r="5415" spans="1:47" x14ac:dyDescent="0.35">
      <c r="A5415" t="s">
        <v>188</v>
      </c>
      <c r="B5415" t="s">
        <v>31</v>
      </c>
      <c r="C5415" t="s">
        <v>149</v>
      </c>
      <c r="D5415" t="s">
        <v>159</v>
      </c>
      <c r="E5415" t="s">
        <v>162</v>
      </c>
      <c r="G5415" t="s">
        <v>1</v>
      </c>
      <c r="K5415" t="s">
        <v>185</v>
      </c>
      <c r="L5415" t="s">
        <v>122</v>
      </c>
      <c r="M5415" s="14">
        <v>44529</v>
      </c>
      <c r="N5415" s="14">
        <v>44529</v>
      </c>
      <c r="O5415">
        <v>0</v>
      </c>
      <c r="P5415">
        <v>0.41</v>
      </c>
      <c r="R5415">
        <v>2111070000</v>
      </c>
      <c r="S5415">
        <v>161800000</v>
      </c>
      <c r="V5415" t="s">
        <v>188</v>
      </c>
      <c r="W5415" t="s">
        <v>197</v>
      </c>
      <c r="X5415" t="s">
        <v>190</v>
      </c>
      <c r="Y5415">
        <v>11</v>
      </c>
      <c r="Z5415">
        <v>11</v>
      </c>
      <c r="AA5415">
        <v>2021</v>
      </c>
      <c r="AB5415">
        <v>0.41</v>
      </c>
      <c r="AC5415" t="s">
        <v>20</v>
      </c>
      <c r="AD5415" t="s">
        <v>72</v>
      </c>
      <c r="AE5415">
        <v>2021</v>
      </c>
      <c r="AF5415">
        <v>2021</v>
      </c>
      <c r="AU5415"/>
    </row>
    <row r="5416" spans="1:47" x14ac:dyDescent="0.35">
      <c r="A5416" t="s">
        <v>160</v>
      </c>
      <c r="B5416" t="s">
        <v>26</v>
      </c>
      <c r="C5416" t="s">
        <v>149</v>
      </c>
      <c r="D5416" t="s">
        <v>159</v>
      </c>
      <c r="E5416" t="s">
        <v>162</v>
      </c>
      <c r="G5416" t="s">
        <v>1</v>
      </c>
      <c r="K5416" t="s">
        <v>185</v>
      </c>
      <c r="L5416" t="s">
        <v>122</v>
      </c>
      <c r="M5416" s="14">
        <v>44529</v>
      </c>
      <c r="N5416" s="14">
        <v>44529</v>
      </c>
      <c r="O5416">
        <v>0</v>
      </c>
      <c r="P5416">
        <v>23812.34</v>
      </c>
      <c r="R5416">
        <v>2110672000</v>
      </c>
      <c r="S5416">
        <v>161028000</v>
      </c>
      <c r="V5416" t="s">
        <v>160</v>
      </c>
      <c r="W5416" t="s">
        <v>221</v>
      </c>
      <c r="X5416" t="s">
        <v>161</v>
      </c>
      <c r="Y5416">
        <v>11</v>
      </c>
      <c r="Z5416">
        <v>11</v>
      </c>
      <c r="AA5416">
        <v>2021</v>
      </c>
      <c r="AB5416">
        <v>23812.34</v>
      </c>
      <c r="AC5416" t="s">
        <v>20</v>
      </c>
      <c r="AD5416" t="s">
        <v>72</v>
      </c>
      <c r="AE5416">
        <v>2021</v>
      </c>
      <c r="AF5416">
        <v>2021</v>
      </c>
      <c r="AU5416"/>
    </row>
    <row r="5417" spans="1:47" x14ac:dyDescent="0.35">
      <c r="A5417" t="s">
        <v>160</v>
      </c>
      <c r="B5417" t="s">
        <v>26</v>
      </c>
      <c r="C5417" t="s">
        <v>149</v>
      </c>
      <c r="D5417" t="s">
        <v>159</v>
      </c>
      <c r="E5417" t="s">
        <v>162</v>
      </c>
      <c r="G5417" t="s">
        <v>1</v>
      </c>
      <c r="K5417" t="s">
        <v>185</v>
      </c>
      <c r="L5417" t="s">
        <v>122</v>
      </c>
      <c r="M5417" s="14">
        <v>44529</v>
      </c>
      <c r="N5417" s="14">
        <v>44529</v>
      </c>
      <c r="O5417">
        <v>0</v>
      </c>
      <c r="P5417">
        <v>23809.52</v>
      </c>
      <c r="R5417">
        <v>2110672000</v>
      </c>
      <c r="S5417">
        <v>161028000</v>
      </c>
      <c r="V5417" t="s">
        <v>160</v>
      </c>
      <c r="W5417" t="s">
        <v>221</v>
      </c>
      <c r="X5417" t="s">
        <v>161</v>
      </c>
      <c r="Y5417">
        <v>11</v>
      </c>
      <c r="Z5417">
        <v>11</v>
      </c>
      <c r="AA5417">
        <v>2021</v>
      </c>
      <c r="AB5417">
        <v>23809.52</v>
      </c>
      <c r="AC5417" t="s">
        <v>20</v>
      </c>
      <c r="AD5417" t="s">
        <v>72</v>
      </c>
      <c r="AE5417">
        <v>2021</v>
      </c>
      <c r="AF5417">
        <v>2021</v>
      </c>
      <c r="AU5417"/>
    </row>
    <row r="5418" spans="1:47" x14ac:dyDescent="0.35">
      <c r="A5418" t="s">
        <v>136</v>
      </c>
      <c r="C5418" t="s">
        <v>149</v>
      </c>
      <c r="D5418" t="s">
        <v>150</v>
      </c>
      <c r="E5418" t="s">
        <v>121</v>
      </c>
      <c r="J5418" t="s">
        <v>68</v>
      </c>
      <c r="K5418" t="s">
        <v>185</v>
      </c>
      <c r="L5418" t="s">
        <v>122</v>
      </c>
      <c r="M5418" s="14">
        <v>44515</v>
      </c>
      <c r="N5418" s="14">
        <v>44529</v>
      </c>
      <c r="P5418">
        <v>1056890.52</v>
      </c>
      <c r="X5418" t="s">
        <v>137</v>
      </c>
      <c r="Y5418">
        <v>11</v>
      </c>
      <c r="Z5418">
        <v>11</v>
      </c>
      <c r="AA5418">
        <v>2021</v>
      </c>
      <c r="AB5418">
        <v>0</v>
      </c>
      <c r="AC5418" t="s">
        <v>8</v>
      </c>
      <c r="AD5418" t="s">
        <v>8</v>
      </c>
      <c r="AE5418">
        <v>2021</v>
      </c>
      <c r="AF5418">
        <v>2021</v>
      </c>
      <c r="AU5418"/>
    </row>
    <row r="5419" spans="1:47" x14ac:dyDescent="0.35">
      <c r="A5419" t="s">
        <v>123</v>
      </c>
      <c r="C5419" t="s">
        <v>149</v>
      </c>
      <c r="D5419" t="s">
        <v>150</v>
      </c>
      <c r="E5419" t="s">
        <v>121</v>
      </c>
      <c r="J5419" t="s">
        <v>6</v>
      </c>
      <c r="K5419" t="s">
        <v>185</v>
      </c>
      <c r="L5419" t="s">
        <v>122</v>
      </c>
      <c r="M5419" s="14">
        <v>44515</v>
      </c>
      <c r="N5419" s="14">
        <v>44529</v>
      </c>
      <c r="P5419">
        <v>615015.68999999994</v>
      </c>
      <c r="X5419" t="s">
        <v>124</v>
      </c>
      <c r="Y5419">
        <v>11</v>
      </c>
      <c r="Z5419">
        <v>11</v>
      </c>
      <c r="AA5419">
        <v>2021</v>
      </c>
      <c r="AB5419">
        <v>0</v>
      </c>
      <c r="AC5419" t="s">
        <v>8</v>
      </c>
      <c r="AD5419" t="s">
        <v>8</v>
      </c>
      <c r="AE5419">
        <v>2021</v>
      </c>
      <c r="AF5419">
        <v>2021</v>
      </c>
      <c r="AU5419"/>
    </row>
    <row r="5420" spans="1:47" x14ac:dyDescent="0.35">
      <c r="A5420" t="s">
        <v>170</v>
      </c>
      <c r="C5420" t="s">
        <v>149</v>
      </c>
      <c r="D5420" t="s">
        <v>150</v>
      </c>
      <c r="E5420" t="s">
        <v>162</v>
      </c>
      <c r="K5420" t="s">
        <v>185</v>
      </c>
      <c r="L5420" t="s">
        <v>122</v>
      </c>
      <c r="M5420" s="14">
        <v>44529</v>
      </c>
      <c r="N5420" s="14">
        <v>44529</v>
      </c>
      <c r="P5420">
        <v>1671906.21</v>
      </c>
      <c r="X5420" t="s">
        <v>119</v>
      </c>
      <c r="Y5420">
        <v>11</v>
      </c>
      <c r="Z5420">
        <v>11</v>
      </c>
      <c r="AA5420">
        <v>2021</v>
      </c>
      <c r="AB5420">
        <v>0</v>
      </c>
      <c r="AC5420" t="s">
        <v>8</v>
      </c>
      <c r="AD5420" t="s">
        <v>8</v>
      </c>
      <c r="AE5420">
        <v>2021</v>
      </c>
      <c r="AF5420">
        <v>2021</v>
      </c>
      <c r="AU5420"/>
    </row>
    <row r="5421" spans="1:47" x14ac:dyDescent="0.35">
      <c r="A5421" t="s">
        <v>155</v>
      </c>
      <c r="B5421" t="s">
        <v>32</v>
      </c>
      <c r="C5421" t="s">
        <v>149</v>
      </c>
      <c r="D5421" t="s">
        <v>150</v>
      </c>
      <c r="E5421" t="s">
        <v>121</v>
      </c>
      <c r="G5421" t="s">
        <v>1</v>
      </c>
      <c r="H5421" t="s">
        <v>206</v>
      </c>
      <c r="K5421" t="s">
        <v>185</v>
      </c>
      <c r="L5421" t="s">
        <v>122</v>
      </c>
      <c r="M5421" s="14">
        <v>44529</v>
      </c>
      <c r="N5421" s="14">
        <v>44529</v>
      </c>
      <c r="O5421">
        <v>-800000</v>
      </c>
      <c r="P5421">
        <v>-2726.84</v>
      </c>
      <c r="R5421">
        <v>2220610000</v>
      </c>
      <c r="S5421">
        <v>161012000</v>
      </c>
      <c r="V5421" t="s">
        <v>155</v>
      </c>
      <c r="W5421" t="s">
        <v>213</v>
      </c>
      <c r="X5421" t="s">
        <v>156</v>
      </c>
      <c r="Y5421">
        <v>11</v>
      </c>
      <c r="Z5421">
        <v>11</v>
      </c>
      <c r="AA5421">
        <v>2021</v>
      </c>
      <c r="AB5421">
        <v>2726.84</v>
      </c>
      <c r="AC5421" t="s">
        <v>20</v>
      </c>
      <c r="AD5421" t="s">
        <v>20</v>
      </c>
      <c r="AE5421">
        <v>2021</v>
      </c>
      <c r="AF5421">
        <v>2021</v>
      </c>
      <c r="AU5421"/>
    </row>
    <row r="5422" spans="1:47" x14ac:dyDescent="0.35">
      <c r="A5422" t="s">
        <v>160</v>
      </c>
      <c r="B5422" t="s">
        <v>35</v>
      </c>
      <c r="C5422" t="s">
        <v>149</v>
      </c>
      <c r="D5422" t="s">
        <v>159</v>
      </c>
      <c r="E5422" t="s">
        <v>162</v>
      </c>
      <c r="G5422" t="s">
        <v>1</v>
      </c>
      <c r="K5422" t="s">
        <v>185</v>
      </c>
      <c r="L5422" t="s">
        <v>122</v>
      </c>
      <c r="M5422" s="14">
        <v>44529</v>
      </c>
      <c r="N5422" s="14">
        <v>44529</v>
      </c>
      <c r="O5422">
        <v>148911.84</v>
      </c>
      <c r="P5422">
        <v>3545.52</v>
      </c>
      <c r="R5422">
        <v>2110672000</v>
      </c>
      <c r="S5422">
        <v>161020000</v>
      </c>
      <c r="V5422" t="s">
        <v>160</v>
      </c>
      <c r="W5422" t="s">
        <v>194</v>
      </c>
      <c r="X5422" t="s">
        <v>161</v>
      </c>
      <c r="Y5422">
        <v>11</v>
      </c>
      <c r="Z5422">
        <v>11</v>
      </c>
      <c r="AA5422">
        <v>2021</v>
      </c>
      <c r="AB5422">
        <v>3545.52</v>
      </c>
      <c r="AC5422" t="s">
        <v>20</v>
      </c>
      <c r="AD5422" t="s">
        <v>72</v>
      </c>
      <c r="AE5422">
        <v>2021</v>
      </c>
      <c r="AF5422">
        <v>2021</v>
      </c>
      <c r="AU5422"/>
    </row>
    <row r="5423" spans="1:47" x14ac:dyDescent="0.35">
      <c r="A5423" t="s">
        <v>160</v>
      </c>
      <c r="B5423" t="s">
        <v>26</v>
      </c>
      <c r="C5423" t="s">
        <v>149</v>
      </c>
      <c r="D5423" t="s">
        <v>159</v>
      </c>
      <c r="E5423" t="s">
        <v>162</v>
      </c>
      <c r="G5423" t="s">
        <v>1</v>
      </c>
      <c r="K5423" t="s">
        <v>185</v>
      </c>
      <c r="L5423" t="s">
        <v>122</v>
      </c>
      <c r="M5423" s="14">
        <v>44529</v>
      </c>
      <c r="N5423" s="14">
        <v>44529</v>
      </c>
      <c r="O5423">
        <v>28271.18</v>
      </c>
      <c r="P5423">
        <v>673.12</v>
      </c>
      <c r="R5423">
        <v>2110672000</v>
      </c>
      <c r="S5423">
        <v>162600000</v>
      </c>
      <c r="V5423" t="s">
        <v>160</v>
      </c>
      <c r="W5423" t="s">
        <v>196</v>
      </c>
      <c r="X5423" t="s">
        <v>161</v>
      </c>
      <c r="Y5423">
        <v>11</v>
      </c>
      <c r="Z5423">
        <v>11</v>
      </c>
      <c r="AA5423">
        <v>2021</v>
      </c>
      <c r="AB5423">
        <v>673.12</v>
      </c>
      <c r="AC5423" t="s">
        <v>20</v>
      </c>
      <c r="AD5423" t="s">
        <v>72</v>
      </c>
      <c r="AE5423">
        <v>2021</v>
      </c>
      <c r="AF5423">
        <v>2021</v>
      </c>
      <c r="AU5423"/>
    </row>
    <row r="5424" spans="1:47" x14ac:dyDescent="0.35">
      <c r="A5424" t="s">
        <v>203</v>
      </c>
      <c r="B5424" t="s">
        <v>51</v>
      </c>
      <c r="C5424" t="s">
        <v>149</v>
      </c>
      <c r="D5424" t="s">
        <v>150</v>
      </c>
      <c r="E5424" t="s">
        <v>121</v>
      </c>
      <c r="G5424" t="s">
        <v>1</v>
      </c>
      <c r="H5424" t="s">
        <v>206</v>
      </c>
      <c r="K5424" t="s">
        <v>185</v>
      </c>
      <c r="L5424" t="s">
        <v>122</v>
      </c>
      <c r="M5424" s="14">
        <v>44529</v>
      </c>
      <c r="N5424" s="14">
        <v>44529</v>
      </c>
      <c r="O5424">
        <v>-6280000</v>
      </c>
      <c r="P5424">
        <v>-149271.57999999999</v>
      </c>
      <c r="R5424">
        <v>2220141000</v>
      </c>
      <c r="S5424">
        <v>161020000</v>
      </c>
      <c r="V5424" t="s">
        <v>203</v>
      </c>
      <c r="W5424" t="s">
        <v>194</v>
      </c>
      <c r="X5424" t="s">
        <v>134</v>
      </c>
      <c r="Y5424">
        <v>11</v>
      </c>
      <c r="Z5424">
        <v>11</v>
      </c>
      <c r="AA5424">
        <v>2021</v>
      </c>
      <c r="AB5424">
        <v>149271.57999999999</v>
      </c>
      <c r="AC5424" t="s">
        <v>20</v>
      </c>
      <c r="AD5424" t="s">
        <v>20</v>
      </c>
      <c r="AE5424">
        <v>2021</v>
      </c>
      <c r="AF5424">
        <v>2021</v>
      </c>
      <c r="AU5424"/>
    </row>
    <row r="5425" spans="1:47" x14ac:dyDescent="0.35">
      <c r="A5425" t="s">
        <v>130</v>
      </c>
      <c r="B5425" t="s">
        <v>36</v>
      </c>
      <c r="C5425" t="s">
        <v>149</v>
      </c>
      <c r="D5425" t="s">
        <v>150</v>
      </c>
      <c r="E5425" t="s">
        <v>121</v>
      </c>
      <c r="G5425" t="s">
        <v>1</v>
      </c>
      <c r="H5425" t="s">
        <v>206</v>
      </c>
      <c r="K5425" t="s">
        <v>185</v>
      </c>
      <c r="L5425" t="s">
        <v>122</v>
      </c>
      <c r="M5425" s="14">
        <v>44530</v>
      </c>
      <c r="N5425" s="14">
        <v>44530</v>
      </c>
      <c r="O5425">
        <v>-250000</v>
      </c>
      <c r="P5425">
        <v>-5951.77</v>
      </c>
      <c r="R5425">
        <v>2221517110</v>
      </c>
      <c r="S5425">
        <v>162800000</v>
      </c>
      <c r="V5425" t="s">
        <v>130</v>
      </c>
      <c r="W5425" t="s">
        <v>204</v>
      </c>
      <c r="X5425" t="s">
        <v>119</v>
      </c>
      <c r="Y5425">
        <v>11</v>
      </c>
      <c r="Z5425">
        <v>11</v>
      </c>
      <c r="AA5425">
        <v>2021</v>
      </c>
      <c r="AB5425">
        <v>5951.77</v>
      </c>
      <c r="AC5425" t="s">
        <v>20</v>
      </c>
      <c r="AD5425" t="s">
        <v>20</v>
      </c>
      <c r="AE5425">
        <v>2021</v>
      </c>
      <c r="AF5425">
        <v>2021</v>
      </c>
      <c r="AU5425"/>
    </row>
    <row r="5426" spans="1:47" x14ac:dyDescent="0.35">
      <c r="A5426" t="s">
        <v>160</v>
      </c>
      <c r="B5426" t="s">
        <v>28</v>
      </c>
      <c r="C5426" t="s">
        <v>252</v>
      </c>
      <c r="D5426" t="s">
        <v>159</v>
      </c>
      <c r="E5426" t="s">
        <v>162</v>
      </c>
      <c r="G5426" t="s">
        <v>1</v>
      </c>
      <c r="K5426" t="s">
        <v>72</v>
      </c>
      <c r="L5426" t="s">
        <v>122</v>
      </c>
      <c r="M5426" s="14">
        <v>44530</v>
      </c>
      <c r="N5426" s="14">
        <v>44530</v>
      </c>
      <c r="O5426">
        <v>2133.27</v>
      </c>
      <c r="P5426">
        <v>0</v>
      </c>
      <c r="R5426">
        <v>2110672000</v>
      </c>
      <c r="S5426">
        <v>161900000</v>
      </c>
      <c r="V5426" t="s">
        <v>160</v>
      </c>
      <c r="W5426" t="s">
        <v>199</v>
      </c>
      <c r="X5426" t="s">
        <v>161</v>
      </c>
      <c r="Y5426">
        <v>11</v>
      </c>
      <c r="Z5426">
        <v>11</v>
      </c>
      <c r="AA5426">
        <v>2021</v>
      </c>
      <c r="AB5426">
        <v>0</v>
      </c>
      <c r="AC5426" t="s">
        <v>20</v>
      </c>
      <c r="AD5426" t="s">
        <v>72</v>
      </c>
      <c r="AE5426">
        <v>2021</v>
      </c>
      <c r="AF5426">
        <v>2021</v>
      </c>
      <c r="AU5426"/>
    </row>
    <row r="5427" spans="1:47" x14ac:dyDescent="0.35">
      <c r="A5427" t="s">
        <v>160</v>
      </c>
      <c r="B5427" t="s">
        <v>25</v>
      </c>
      <c r="C5427" t="s">
        <v>149</v>
      </c>
      <c r="D5427" t="s">
        <v>159</v>
      </c>
      <c r="E5427" t="s">
        <v>162</v>
      </c>
      <c r="G5427" t="s">
        <v>1</v>
      </c>
      <c r="K5427" t="s">
        <v>185</v>
      </c>
      <c r="L5427" t="s">
        <v>122</v>
      </c>
      <c r="M5427" s="14">
        <v>44530</v>
      </c>
      <c r="N5427" s="14">
        <v>44530</v>
      </c>
      <c r="O5427">
        <v>5000</v>
      </c>
      <c r="P5427">
        <v>233.8</v>
      </c>
      <c r="R5427">
        <v>2110672000</v>
      </c>
      <c r="S5427">
        <v>161600000</v>
      </c>
      <c r="V5427" t="s">
        <v>160</v>
      </c>
      <c r="W5427" t="s">
        <v>198</v>
      </c>
      <c r="X5427" t="s">
        <v>161</v>
      </c>
      <c r="Y5427">
        <v>11</v>
      </c>
      <c r="Z5427">
        <v>11</v>
      </c>
      <c r="AA5427">
        <v>2021</v>
      </c>
      <c r="AB5427">
        <v>233.8</v>
      </c>
      <c r="AC5427" t="s">
        <v>20</v>
      </c>
      <c r="AD5427" t="s">
        <v>72</v>
      </c>
      <c r="AE5427">
        <v>2021</v>
      </c>
      <c r="AF5427">
        <v>2021</v>
      </c>
      <c r="AU5427"/>
    </row>
    <row r="5428" spans="1:47" x14ac:dyDescent="0.35">
      <c r="A5428" t="s">
        <v>160</v>
      </c>
      <c r="B5428" t="s">
        <v>26</v>
      </c>
      <c r="C5428" t="s">
        <v>149</v>
      </c>
      <c r="D5428" t="s">
        <v>159</v>
      </c>
      <c r="E5428" t="s">
        <v>162</v>
      </c>
      <c r="G5428" t="s">
        <v>1</v>
      </c>
      <c r="K5428" t="s">
        <v>185</v>
      </c>
      <c r="L5428" t="s">
        <v>122</v>
      </c>
      <c r="M5428" s="14">
        <v>44530</v>
      </c>
      <c r="N5428" s="14">
        <v>44530</v>
      </c>
      <c r="O5428">
        <v>70000</v>
      </c>
      <c r="P5428">
        <v>1741.89</v>
      </c>
      <c r="R5428">
        <v>2110672000</v>
      </c>
      <c r="S5428">
        <v>162000000</v>
      </c>
      <c r="V5428" t="s">
        <v>160</v>
      </c>
      <c r="W5428" t="s">
        <v>205</v>
      </c>
      <c r="X5428" t="s">
        <v>161</v>
      </c>
      <c r="Y5428">
        <v>11</v>
      </c>
      <c r="Z5428">
        <v>11</v>
      </c>
      <c r="AA5428">
        <v>2021</v>
      </c>
      <c r="AB5428">
        <v>1741.89</v>
      </c>
      <c r="AC5428" t="s">
        <v>20</v>
      </c>
      <c r="AD5428" t="s">
        <v>72</v>
      </c>
      <c r="AE5428">
        <v>2021</v>
      </c>
      <c r="AF5428">
        <v>2021</v>
      </c>
      <c r="AU5428"/>
    </row>
    <row r="5429" spans="1:47" x14ac:dyDescent="0.35">
      <c r="A5429" t="s">
        <v>160</v>
      </c>
      <c r="B5429" t="s">
        <v>25</v>
      </c>
      <c r="C5429" t="s">
        <v>149</v>
      </c>
      <c r="D5429" t="s">
        <v>159</v>
      </c>
      <c r="E5429" t="s">
        <v>162</v>
      </c>
      <c r="G5429" t="s">
        <v>1</v>
      </c>
      <c r="K5429" t="s">
        <v>185</v>
      </c>
      <c r="L5429" t="s">
        <v>122</v>
      </c>
      <c r="M5429" s="14">
        <v>44530</v>
      </c>
      <c r="N5429" s="14">
        <v>44530</v>
      </c>
      <c r="O5429">
        <v>7000</v>
      </c>
      <c r="P5429">
        <v>203.37</v>
      </c>
      <c r="R5429">
        <v>2110672000</v>
      </c>
      <c r="S5429">
        <v>161300000</v>
      </c>
      <c r="V5429" t="s">
        <v>160</v>
      </c>
      <c r="W5429" t="s">
        <v>192</v>
      </c>
      <c r="X5429" t="s">
        <v>161</v>
      </c>
      <c r="Y5429">
        <v>11</v>
      </c>
      <c r="Z5429">
        <v>11</v>
      </c>
      <c r="AA5429">
        <v>2021</v>
      </c>
      <c r="AB5429">
        <v>203.37</v>
      </c>
      <c r="AC5429" t="s">
        <v>20</v>
      </c>
      <c r="AD5429" t="s">
        <v>72</v>
      </c>
      <c r="AE5429">
        <v>2021</v>
      </c>
      <c r="AF5429">
        <v>2021</v>
      </c>
      <c r="AU5429"/>
    </row>
    <row r="5430" spans="1:47" x14ac:dyDescent="0.35">
      <c r="A5430" t="s">
        <v>160</v>
      </c>
      <c r="B5430" t="s">
        <v>25</v>
      </c>
      <c r="C5430" t="s">
        <v>149</v>
      </c>
      <c r="D5430" t="s">
        <v>159</v>
      </c>
      <c r="E5430" t="s">
        <v>162</v>
      </c>
      <c r="G5430" t="s">
        <v>1</v>
      </c>
      <c r="K5430" t="s">
        <v>185</v>
      </c>
      <c r="L5430" t="s">
        <v>122</v>
      </c>
      <c r="M5430" s="14">
        <v>44530</v>
      </c>
      <c r="N5430" s="14">
        <v>44530</v>
      </c>
      <c r="O5430">
        <v>45000</v>
      </c>
      <c r="P5430">
        <v>1458.87</v>
      </c>
      <c r="R5430">
        <v>2110672000</v>
      </c>
      <c r="S5430">
        <v>161300000</v>
      </c>
      <c r="V5430" t="s">
        <v>160</v>
      </c>
      <c r="W5430" t="s">
        <v>192</v>
      </c>
      <c r="X5430" t="s">
        <v>161</v>
      </c>
      <c r="Y5430">
        <v>11</v>
      </c>
      <c r="Z5430">
        <v>11</v>
      </c>
      <c r="AA5430">
        <v>2021</v>
      </c>
      <c r="AB5430">
        <v>1458.87</v>
      </c>
      <c r="AC5430" t="s">
        <v>20</v>
      </c>
      <c r="AD5430" t="s">
        <v>72</v>
      </c>
      <c r="AE5430">
        <v>2021</v>
      </c>
      <c r="AF5430">
        <v>2021</v>
      </c>
      <c r="AU5430"/>
    </row>
    <row r="5431" spans="1:47" x14ac:dyDescent="0.35">
      <c r="A5431" t="s">
        <v>238</v>
      </c>
      <c r="B5431" t="s">
        <v>53</v>
      </c>
      <c r="C5431" t="s">
        <v>149</v>
      </c>
      <c r="D5431" t="s">
        <v>150</v>
      </c>
      <c r="E5431" t="s">
        <v>121</v>
      </c>
      <c r="G5431" t="s">
        <v>1</v>
      </c>
      <c r="H5431" t="s">
        <v>206</v>
      </c>
      <c r="K5431" t="s">
        <v>185</v>
      </c>
      <c r="L5431" t="s">
        <v>122</v>
      </c>
      <c r="M5431" s="14">
        <v>44530</v>
      </c>
      <c r="N5431" s="14">
        <v>44530</v>
      </c>
      <c r="O5431">
        <v>-1456445</v>
      </c>
      <c r="P5431">
        <v>-32296.31</v>
      </c>
      <c r="R5431">
        <v>2221517040</v>
      </c>
      <c r="S5431">
        <v>161007000</v>
      </c>
      <c r="V5431" t="s">
        <v>238</v>
      </c>
      <c r="W5431" t="s">
        <v>243</v>
      </c>
      <c r="X5431" t="s">
        <v>119</v>
      </c>
      <c r="Y5431">
        <v>11</v>
      </c>
      <c r="Z5431">
        <v>11</v>
      </c>
      <c r="AA5431">
        <v>2021</v>
      </c>
      <c r="AB5431">
        <v>32296.31</v>
      </c>
      <c r="AC5431" t="s">
        <v>20</v>
      </c>
      <c r="AD5431" t="s">
        <v>20</v>
      </c>
      <c r="AE5431">
        <v>2021</v>
      </c>
      <c r="AF5431">
        <v>2021</v>
      </c>
      <c r="AU5431"/>
    </row>
    <row r="5432" spans="1:47" x14ac:dyDescent="0.35">
      <c r="A5432" t="s">
        <v>138</v>
      </c>
      <c r="B5432" t="s">
        <v>41</v>
      </c>
      <c r="C5432" t="s">
        <v>149</v>
      </c>
      <c r="D5432" t="s">
        <v>150</v>
      </c>
      <c r="E5432" t="s">
        <v>121</v>
      </c>
      <c r="G5432" t="s">
        <v>1</v>
      </c>
      <c r="H5432" t="s">
        <v>206</v>
      </c>
      <c r="K5432" t="s">
        <v>185</v>
      </c>
      <c r="L5432" t="s">
        <v>122</v>
      </c>
      <c r="M5432" s="14">
        <v>44530</v>
      </c>
      <c r="N5432" s="14">
        <v>44530</v>
      </c>
      <c r="O5432">
        <v>-67981.009999999995</v>
      </c>
      <c r="P5432">
        <v>-1692.71</v>
      </c>
      <c r="R5432">
        <v>2220200000</v>
      </c>
      <c r="S5432">
        <v>161001000</v>
      </c>
      <c r="V5432" t="s">
        <v>138</v>
      </c>
      <c r="W5432" t="s">
        <v>195</v>
      </c>
      <c r="X5432" t="s">
        <v>139</v>
      </c>
      <c r="Y5432">
        <v>11</v>
      </c>
      <c r="Z5432">
        <v>11</v>
      </c>
      <c r="AA5432">
        <v>2021</v>
      </c>
      <c r="AB5432">
        <v>1692.71</v>
      </c>
      <c r="AC5432" t="s">
        <v>20</v>
      </c>
      <c r="AD5432" t="s">
        <v>20</v>
      </c>
      <c r="AE5432">
        <v>2021</v>
      </c>
      <c r="AF5432">
        <v>2021</v>
      </c>
      <c r="AU5432"/>
    </row>
    <row r="5433" spans="1:47" x14ac:dyDescent="0.35">
      <c r="A5433" t="s">
        <v>193</v>
      </c>
      <c r="B5433" t="s">
        <v>29</v>
      </c>
      <c r="C5433" t="s">
        <v>149</v>
      </c>
      <c r="D5433" t="s">
        <v>159</v>
      </c>
      <c r="E5433" t="s">
        <v>162</v>
      </c>
      <c r="G5433" t="s">
        <v>1</v>
      </c>
      <c r="K5433" t="s">
        <v>185</v>
      </c>
      <c r="L5433" t="s">
        <v>122</v>
      </c>
      <c r="M5433" s="14">
        <v>44530</v>
      </c>
      <c r="N5433" s="14">
        <v>44530</v>
      </c>
      <c r="O5433">
        <v>0</v>
      </c>
      <c r="P5433">
        <v>238.1</v>
      </c>
      <c r="R5433">
        <v>2110700000</v>
      </c>
      <c r="S5433">
        <v>161020000</v>
      </c>
      <c r="V5433" t="s">
        <v>193</v>
      </c>
      <c r="W5433" t="s">
        <v>194</v>
      </c>
      <c r="X5433" t="s">
        <v>161</v>
      </c>
      <c r="Y5433">
        <v>11</v>
      </c>
      <c r="Z5433">
        <v>11</v>
      </c>
      <c r="AA5433">
        <v>2021</v>
      </c>
      <c r="AB5433">
        <v>238.1</v>
      </c>
      <c r="AC5433" t="s">
        <v>20</v>
      </c>
      <c r="AD5433" t="s">
        <v>72</v>
      </c>
      <c r="AE5433">
        <v>2021</v>
      </c>
      <c r="AF5433">
        <v>2021</v>
      </c>
      <c r="AU5433"/>
    </row>
    <row r="5434" spans="1:47" x14ac:dyDescent="0.35">
      <c r="A5434" t="s">
        <v>138</v>
      </c>
      <c r="B5434" t="s">
        <v>27</v>
      </c>
      <c r="C5434" t="s">
        <v>149</v>
      </c>
      <c r="D5434" t="s">
        <v>150</v>
      </c>
      <c r="E5434" t="s">
        <v>121</v>
      </c>
      <c r="G5434" t="s">
        <v>1</v>
      </c>
      <c r="H5434" t="s">
        <v>206</v>
      </c>
      <c r="K5434" t="s">
        <v>185</v>
      </c>
      <c r="L5434" t="s">
        <v>122</v>
      </c>
      <c r="M5434" s="14">
        <v>44530</v>
      </c>
      <c r="N5434" s="14">
        <v>44530</v>
      </c>
      <c r="O5434">
        <v>0</v>
      </c>
      <c r="P5434">
        <v>-303.52</v>
      </c>
      <c r="R5434">
        <v>2220200000</v>
      </c>
      <c r="S5434">
        <v>161002000</v>
      </c>
      <c r="V5434" t="s">
        <v>138</v>
      </c>
      <c r="W5434" t="s">
        <v>202</v>
      </c>
      <c r="X5434" t="s">
        <v>139</v>
      </c>
      <c r="Y5434">
        <v>11</v>
      </c>
      <c r="Z5434">
        <v>11</v>
      </c>
      <c r="AA5434">
        <v>2021</v>
      </c>
      <c r="AB5434">
        <v>303.52</v>
      </c>
      <c r="AC5434" t="s">
        <v>20</v>
      </c>
      <c r="AD5434" t="s">
        <v>20</v>
      </c>
      <c r="AE5434">
        <v>2021</v>
      </c>
      <c r="AF5434">
        <v>2021</v>
      </c>
      <c r="AU5434"/>
    </row>
    <row r="5435" spans="1:47" x14ac:dyDescent="0.35">
      <c r="A5435" t="s">
        <v>193</v>
      </c>
      <c r="B5435" t="s">
        <v>29</v>
      </c>
      <c r="C5435" t="s">
        <v>149</v>
      </c>
      <c r="D5435" t="s">
        <v>159</v>
      </c>
      <c r="E5435" t="s">
        <v>162</v>
      </c>
      <c r="G5435" t="s">
        <v>1</v>
      </c>
      <c r="K5435" t="s">
        <v>185</v>
      </c>
      <c r="L5435" t="s">
        <v>122</v>
      </c>
      <c r="M5435" s="14">
        <v>44530</v>
      </c>
      <c r="N5435" s="14">
        <v>44530</v>
      </c>
      <c r="O5435">
        <v>0</v>
      </c>
      <c r="P5435">
        <v>127.38</v>
      </c>
      <c r="R5435">
        <v>2110700000</v>
      </c>
      <c r="S5435">
        <v>161020000</v>
      </c>
      <c r="V5435" t="s">
        <v>193</v>
      </c>
      <c r="W5435" t="s">
        <v>194</v>
      </c>
      <c r="X5435" t="s">
        <v>161</v>
      </c>
      <c r="Y5435">
        <v>11</v>
      </c>
      <c r="Z5435">
        <v>11</v>
      </c>
      <c r="AA5435">
        <v>2021</v>
      </c>
      <c r="AB5435">
        <v>127.38</v>
      </c>
      <c r="AC5435" t="s">
        <v>20</v>
      </c>
      <c r="AD5435" t="s">
        <v>72</v>
      </c>
      <c r="AE5435">
        <v>2021</v>
      </c>
      <c r="AF5435">
        <v>2021</v>
      </c>
      <c r="AU5435"/>
    </row>
    <row r="5436" spans="1:47" x14ac:dyDescent="0.35">
      <c r="A5436" t="s">
        <v>160</v>
      </c>
      <c r="B5436" t="s">
        <v>26</v>
      </c>
      <c r="C5436" t="s">
        <v>149</v>
      </c>
      <c r="D5436" t="s">
        <v>159</v>
      </c>
      <c r="E5436" t="s">
        <v>162</v>
      </c>
      <c r="G5436" t="s">
        <v>1</v>
      </c>
      <c r="K5436" t="s">
        <v>185</v>
      </c>
      <c r="L5436" t="s">
        <v>122</v>
      </c>
      <c r="M5436" s="14">
        <v>44530</v>
      </c>
      <c r="N5436" s="14">
        <v>44530</v>
      </c>
      <c r="O5436">
        <v>0</v>
      </c>
      <c r="P5436">
        <v>1904.76</v>
      </c>
      <c r="R5436">
        <v>2110672000</v>
      </c>
      <c r="S5436">
        <v>161016000</v>
      </c>
      <c r="V5436" t="s">
        <v>160</v>
      </c>
      <c r="W5436" t="s">
        <v>201</v>
      </c>
      <c r="X5436" t="s">
        <v>161</v>
      </c>
      <c r="Y5436">
        <v>11</v>
      </c>
      <c r="Z5436">
        <v>11</v>
      </c>
      <c r="AA5436">
        <v>2021</v>
      </c>
      <c r="AB5436">
        <v>1904.76</v>
      </c>
      <c r="AC5436" t="s">
        <v>20</v>
      </c>
      <c r="AD5436" t="s">
        <v>72</v>
      </c>
      <c r="AE5436">
        <v>2021</v>
      </c>
      <c r="AF5436">
        <v>2021</v>
      </c>
      <c r="AU5436"/>
    </row>
    <row r="5437" spans="1:47" x14ac:dyDescent="0.35">
      <c r="A5437" t="s">
        <v>138</v>
      </c>
      <c r="B5437" t="s">
        <v>27</v>
      </c>
      <c r="C5437" t="s">
        <v>149</v>
      </c>
      <c r="D5437" t="s">
        <v>150</v>
      </c>
      <c r="E5437" t="s">
        <v>121</v>
      </c>
      <c r="G5437" t="s">
        <v>1</v>
      </c>
      <c r="H5437" t="s">
        <v>206</v>
      </c>
      <c r="K5437" t="s">
        <v>185</v>
      </c>
      <c r="L5437" t="s">
        <v>122</v>
      </c>
      <c r="M5437" s="14">
        <v>44530</v>
      </c>
      <c r="N5437" s="14">
        <v>44530</v>
      </c>
      <c r="O5437">
        <v>0</v>
      </c>
      <c r="P5437">
        <v>-5.95</v>
      </c>
      <c r="R5437">
        <v>2220200000</v>
      </c>
      <c r="S5437">
        <v>161002000</v>
      </c>
      <c r="V5437" t="s">
        <v>138</v>
      </c>
      <c r="W5437" t="s">
        <v>202</v>
      </c>
      <c r="X5437" t="s">
        <v>139</v>
      </c>
      <c r="Y5437">
        <v>11</v>
      </c>
      <c r="Z5437">
        <v>11</v>
      </c>
      <c r="AA5437">
        <v>2021</v>
      </c>
      <c r="AB5437">
        <v>5.95</v>
      </c>
      <c r="AC5437" t="s">
        <v>20</v>
      </c>
      <c r="AD5437" t="s">
        <v>20</v>
      </c>
      <c r="AE5437">
        <v>2021</v>
      </c>
      <c r="AF5437">
        <v>2021</v>
      </c>
      <c r="AU5437"/>
    </row>
    <row r="5438" spans="1:47" x14ac:dyDescent="0.35">
      <c r="A5438" t="s">
        <v>160</v>
      </c>
      <c r="B5438" t="s">
        <v>28</v>
      </c>
      <c r="C5438" t="s">
        <v>149</v>
      </c>
      <c r="D5438" t="s">
        <v>159</v>
      </c>
      <c r="E5438" t="s">
        <v>162</v>
      </c>
      <c r="G5438" t="s">
        <v>1</v>
      </c>
      <c r="K5438" t="s">
        <v>185</v>
      </c>
      <c r="L5438" t="s">
        <v>122</v>
      </c>
      <c r="M5438" s="14">
        <v>44530</v>
      </c>
      <c r="N5438" s="14">
        <v>44530</v>
      </c>
      <c r="O5438">
        <v>0</v>
      </c>
      <c r="P5438">
        <v>147.6</v>
      </c>
      <c r="R5438">
        <v>2110672000</v>
      </c>
      <c r="S5438">
        <v>161400000</v>
      </c>
      <c r="V5438" t="s">
        <v>160</v>
      </c>
      <c r="W5438" t="s">
        <v>211</v>
      </c>
      <c r="X5438" t="s">
        <v>161</v>
      </c>
      <c r="Y5438">
        <v>11</v>
      </c>
      <c r="Z5438">
        <v>11</v>
      </c>
      <c r="AA5438">
        <v>2021</v>
      </c>
      <c r="AB5438">
        <v>147.6</v>
      </c>
      <c r="AC5438" t="s">
        <v>20</v>
      </c>
      <c r="AD5438" t="s">
        <v>72</v>
      </c>
      <c r="AE5438">
        <v>2021</v>
      </c>
      <c r="AF5438">
        <v>2021</v>
      </c>
      <c r="AU5438"/>
    </row>
    <row r="5439" spans="1:47" x14ac:dyDescent="0.35">
      <c r="A5439" t="s">
        <v>138</v>
      </c>
      <c r="B5439" t="s">
        <v>36</v>
      </c>
      <c r="C5439" t="s">
        <v>149</v>
      </c>
      <c r="D5439" t="s">
        <v>150</v>
      </c>
      <c r="E5439" t="s">
        <v>121</v>
      </c>
      <c r="G5439" t="s">
        <v>1</v>
      </c>
      <c r="H5439" t="s">
        <v>206</v>
      </c>
      <c r="K5439" t="s">
        <v>185</v>
      </c>
      <c r="L5439" t="s">
        <v>122</v>
      </c>
      <c r="M5439" s="14">
        <v>44530</v>
      </c>
      <c r="N5439" s="14">
        <v>44530</v>
      </c>
      <c r="O5439">
        <v>-3632.4</v>
      </c>
      <c r="P5439">
        <v>-28.83</v>
      </c>
      <c r="R5439">
        <v>2220200000</v>
      </c>
      <c r="S5439">
        <v>161003000</v>
      </c>
      <c r="V5439" t="s">
        <v>138</v>
      </c>
      <c r="W5439" t="s">
        <v>232</v>
      </c>
      <c r="X5439" t="s">
        <v>139</v>
      </c>
      <c r="Y5439">
        <v>11</v>
      </c>
      <c r="Z5439">
        <v>11</v>
      </c>
      <c r="AA5439">
        <v>2021</v>
      </c>
      <c r="AB5439">
        <v>28.83</v>
      </c>
      <c r="AC5439" t="s">
        <v>20</v>
      </c>
      <c r="AD5439" t="s">
        <v>20</v>
      </c>
      <c r="AE5439">
        <v>2021</v>
      </c>
      <c r="AF5439">
        <v>2021</v>
      </c>
      <c r="AU5439"/>
    </row>
    <row r="5440" spans="1:47" x14ac:dyDescent="0.35">
      <c r="A5440" t="s">
        <v>138</v>
      </c>
      <c r="B5440" t="s">
        <v>27</v>
      </c>
      <c r="C5440" t="s">
        <v>149</v>
      </c>
      <c r="D5440" t="s">
        <v>150</v>
      </c>
      <c r="E5440" t="s">
        <v>121</v>
      </c>
      <c r="G5440" t="s">
        <v>1</v>
      </c>
      <c r="H5440" t="s">
        <v>206</v>
      </c>
      <c r="K5440" t="s">
        <v>185</v>
      </c>
      <c r="L5440" t="s">
        <v>122</v>
      </c>
      <c r="M5440" s="14">
        <v>44530</v>
      </c>
      <c r="N5440" s="14">
        <v>44530</v>
      </c>
      <c r="O5440">
        <v>0</v>
      </c>
      <c r="P5440">
        <v>-167.14</v>
      </c>
      <c r="R5440">
        <v>2220200000</v>
      </c>
      <c r="S5440">
        <v>161002000</v>
      </c>
      <c r="V5440" t="s">
        <v>138</v>
      </c>
      <c r="W5440" t="s">
        <v>202</v>
      </c>
      <c r="X5440" t="s">
        <v>139</v>
      </c>
      <c r="Y5440">
        <v>11</v>
      </c>
      <c r="Z5440">
        <v>11</v>
      </c>
      <c r="AA5440">
        <v>2021</v>
      </c>
      <c r="AB5440">
        <v>167.14</v>
      </c>
      <c r="AC5440" t="s">
        <v>20</v>
      </c>
      <c r="AD5440" t="s">
        <v>20</v>
      </c>
      <c r="AE5440">
        <v>2021</v>
      </c>
      <c r="AF5440">
        <v>2021</v>
      </c>
      <c r="AU5440"/>
    </row>
    <row r="5441" spans="1:47" x14ac:dyDescent="0.35">
      <c r="A5441" t="s">
        <v>160</v>
      </c>
      <c r="B5441" t="s">
        <v>25</v>
      </c>
      <c r="C5441" t="s">
        <v>149</v>
      </c>
      <c r="D5441" t="s">
        <v>159</v>
      </c>
      <c r="E5441" t="s">
        <v>162</v>
      </c>
      <c r="G5441" t="s">
        <v>1</v>
      </c>
      <c r="K5441" t="s">
        <v>185</v>
      </c>
      <c r="L5441" t="s">
        <v>122</v>
      </c>
      <c r="M5441" s="14">
        <v>44530</v>
      </c>
      <c r="N5441" s="14">
        <v>44530</v>
      </c>
      <c r="O5441">
        <v>0</v>
      </c>
      <c r="P5441">
        <v>167.14</v>
      </c>
      <c r="R5441">
        <v>2110672000</v>
      </c>
      <c r="S5441">
        <v>160000000</v>
      </c>
      <c r="V5441" t="s">
        <v>160</v>
      </c>
      <c r="W5441" t="s">
        <v>186</v>
      </c>
      <c r="X5441" t="s">
        <v>161</v>
      </c>
      <c r="Y5441">
        <v>11</v>
      </c>
      <c r="Z5441">
        <v>11</v>
      </c>
      <c r="AA5441">
        <v>2021</v>
      </c>
      <c r="AB5441">
        <v>167.14</v>
      </c>
      <c r="AC5441" t="s">
        <v>20</v>
      </c>
      <c r="AD5441" t="s">
        <v>72</v>
      </c>
      <c r="AE5441">
        <v>2021</v>
      </c>
      <c r="AF5441">
        <v>2021</v>
      </c>
      <c r="AU5441"/>
    </row>
    <row r="5442" spans="1:47" x14ac:dyDescent="0.35">
      <c r="A5442" t="s">
        <v>193</v>
      </c>
      <c r="B5442" t="s">
        <v>29</v>
      </c>
      <c r="C5442" t="s">
        <v>149</v>
      </c>
      <c r="D5442" t="s">
        <v>159</v>
      </c>
      <c r="E5442" t="s">
        <v>162</v>
      </c>
      <c r="G5442" t="s">
        <v>1</v>
      </c>
      <c r="K5442" t="s">
        <v>185</v>
      </c>
      <c r="L5442" t="s">
        <v>122</v>
      </c>
      <c r="M5442" s="14">
        <v>44530</v>
      </c>
      <c r="N5442" s="14">
        <v>44530</v>
      </c>
      <c r="O5442">
        <v>0</v>
      </c>
      <c r="P5442">
        <v>6245.24</v>
      </c>
      <c r="R5442">
        <v>2110700000</v>
      </c>
      <c r="S5442">
        <v>162800000</v>
      </c>
      <c r="V5442" t="s">
        <v>193</v>
      </c>
      <c r="W5442" t="s">
        <v>204</v>
      </c>
      <c r="X5442" t="s">
        <v>161</v>
      </c>
      <c r="Y5442">
        <v>11</v>
      </c>
      <c r="Z5442">
        <v>11</v>
      </c>
      <c r="AA5442">
        <v>2021</v>
      </c>
      <c r="AB5442">
        <v>6245.24</v>
      </c>
      <c r="AC5442" t="s">
        <v>20</v>
      </c>
      <c r="AD5442" t="s">
        <v>72</v>
      </c>
      <c r="AE5442">
        <v>2021</v>
      </c>
      <c r="AF5442">
        <v>2021</v>
      </c>
      <c r="AU5442"/>
    </row>
    <row r="5443" spans="1:47" x14ac:dyDescent="0.35">
      <c r="A5443" t="s">
        <v>193</v>
      </c>
      <c r="B5443" t="s">
        <v>29</v>
      </c>
      <c r="C5443" t="s">
        <v>149</v>
      </c>
      <c r="D5443" t="s">
        <v>159</v>
      </c>
      <c r="E5443" t="s">
        <v>162</v>
      </c>
      <c r="G5443" t="s">
        <v>1</v>
      </c>
      <c r="K5443" t="s">
        <v>185</v>
      </c>
      <c r="L5443" t="s">
        <v>122</v>
      </c>
      <c r="M5443" s="14">
        <v>44530</v>
      </c>
      <c r="N5443" s="14">
        <v>44530</v>
      </c>
      <c r="O5443">
        <v>0</v>
      </c>
      <c r="P5443">
        <v>71.430000000000007</v>
      </c>
      <c r="R5443">
        <v>2110700000</v>
      </c>
      <c r="S5443">
        <v>161800000</v>
      </c>
      <c r="V5443" t="s">
        <v>193</v>
      </c>
      <c r="W5443" t="s">
        <v>197</v>
      </c>
      <c r="X5443" t="s">
        <v>161</v>
      </c>
      <c r="Y5443">
        <v>11</v>
      </c>
      <c r="Z5443">
        <v>11</v>
      </c>
      <c r="AA5443">
        <v>2021</v>
      </c>
      <c r="AB5443">
        <v>71.430000000000007</v>
      </c>
      <c r="AC5443" t="s">
        <v>20</v>
      </c>
      <c r="AD5443" t="s">
        <v>72</v>
      </c>
      <c r="AE5443">
        <v>2021</v>
      </c>
      <c r="AF5443">
        <v>2021</v>
      </c>
      <c r="AU5443"/>
    </row>
    <row r="5444" spans="1:47" x14ac:dyDescent="0.35">
      <c r="A5444" t="s">
        <v>128</v>
      </c>
      <c r="C5444" t="s">
        <v>149</v>
      </c>
      <c r="D5444" t="s">
        <v>150</v>
      </c>
      <c r="E5444" t="s">
        <v>162</v>
      </c>
      <c r="K5444" t="s">
        <v>185</v>
      </c>
      <c r="L5444" t="s">
        <v>122</v>
      </c>
      <c r="M5444" s="14">
        <v>44530</v>
      </c>
      <c r="N5444" s="14">
        <v>44530</v>
      </c>
      <c r="P5444">
        <v>18760894.41</v>
      </c>
      <c r="X5444" t="s">
        <v>119</v>
      </c>
      <c r="Y5444">
        <v>11</v>
      </c>
      <c r="Z5444">
        <v>11</v>
      </c>
      <c r="AA5444">
        <v>2021</v>
      </c>
      <c r="AB5444">
        <v>0</v>
      </c>
      <c r="AC5444" t="s">
        <v>8</v>
      </c>
      <c r="AD5444" t="s">
        <v>8</v>
      </c>
      <c r="AE5444">
        <v>2021</v>
      </c>
      <c r="AF5444">
        <v>2021</v>
      </c>
      <c r="AU5444"/>
    </row>
    <row r="5445" spans="1:47" x14ac:dyDescent="0.35">
      <c r="A5445" t="s">
        <v>155</v>
      </c>
      <c r="C5445" t="s">
        <v>149</v>
      </c>
      <c r="D5445" t="s">
        <v>150</v>
      </c>
      <c r="E5445" t="s">
        <v>121</v>
      </c>
      <c r="J5445" t="s">
        <v>6</v>
      </c>
      <c r="K5445" t="s">
        <v>185</v>
      </c>
      <c r="L5445" t="s">
        <v>122</v>
      </c>
      <c r="M5445" s="14">
        <v>44515</v>
      </c>
      <c r="N5445" s="14">
        <v>44530</v>
      </c>
      <c r="P5445">
        <v>3845251.48</v>
      </c>
      <c r="X5445" t="s">
        <v>156</v>
      </c>
      <c r="Y5445">
        <v>11</v>
      </c>
      <c r="Z5445">
        <v>11</v>
      </c>
      <c r="AA5445">
        <v>2021</v>
      </c>
      <c r="AB5445">
        <v>0</v>
      </c>
      <c r="AC5445" t="s">
        <v>8</v>
      </c>
      <c r="AD5445" t="s">
        <v>8</v>
      </c>
      <c r="AE5445">
        <v>2021</v>
      </c>
      <c r="AF5445">
        <v>2021</v>
      </c>
      <c r="AU5445"/>
    </row>
    <row r="5446" spans="1:47" x14ac:dyDescent="0.35">
      <c r="A5446" t="s">
        <v>171</v>
      </c>
      <c r="C5446" t="s">
        <v>149</v>
      </c>
      <c r="D5446" t="s">
        <v>150</v>
      </c>
      <c r="E5446" t="s">
        <v>121</v>
      </c>
      <c r="J5446" t="s">
        <v>5</v>
      </c>
      <c r="K5446" t="s">
        <v>185</v>
      </c>
      <c r="L5446" t="s">
        <v>122</v>
      </c>
      <c r="M5446" s="14">
        <v>44519</v>
      </c>
      <c r="N5446" s="14">
        <v>44530</v>
      </c>
      <c r="P5446">
        <v>21647.45</v>
      </c>
      <c r="X5446" t="s">
        <v>137</v>
      </c>
      <c r="Y5446">
        <v>11</v>
      </c>
      <c r="Z5446">
        <v>11</v>
      </c>
      <c r="AA5446">
        <v>2021</v>
      </c>
      <c r="AB5446">
        <v>0</v>
      </c>
      <c r="AC5446" t="s">
        <v>8</v>
      </c>
      <c r="AD5446" t="s">
        <v>8</v>
      </c>
      <c r="AE5446">
        <v>2021</v>
      </c>
      <c r="AF5446">
        <v>2021</v>
      </c>
      <c r="AU5446"/>
    </row>
    <row r="5447" spans="1:47" x14ac:dyDescent="0.35">
      <c r="A5447" t="s">
        <v>148</v>
      </c>
      <c r="C5447" t="s">
        <v>180</v>
      </c>
      <c r="D5447" t="s">
        <v>150</v>
      </c>
      <c r="E5447" t="s">
        <v>162</v>
      </c>
      <c r="L5447" t="s">
        <v>122</v>
      </c>
      <c r="M5447" s="14">
        <v>44530</v>
      </c>
      <c r="N5447" s="14">
        <v>44530</v>
      </c>
      <c r="P5447">
        <v>45147075.460000001</v>
      </c>
      <c r="X5447" t="s">
        <v>152</v>
      </c>
      <c r="Y5447">
        <v>11</v>
      </c>
      <c r="Z5447">
        <v>11</v>
      </c>
      <c r="AA5447">
        <v>2021</v>
      </c>
      <c r="AB5447">
        <v>0</v>
      </c>
      <c r="AC5447" t="s">
        <v>8</v>
      </c>
      <c r="AD5447" t="s">
        <v>8</v>
      </c>
      <c r="AE5447">
        <v>2021</v>
      </c>
      <c r="AF5447">
        <v>2021</v>
      </c>
      <c r="AU5447"/>
    </row>
    <row r="5448" spans="1:47" x14ac:dyDescent="0.35">
      <c r="A5448" t="s">
        <v>171</v>
      </c>
      <c r="C5448" t="s">
        <v>149</v>
      </c>
      <c r="D5448" t="s">
        <v>150</v>
      </c>
      <c r="E5448" t="s">
        <v>121</v>
      </c>
      <c r="J5448" t="s">
        <v>6</v>
      </c>
      <c r="K5448" t="s">
        <v>185</v>
      </c>
      <c r="L5448" t="s">
        <v>122</v>
      </c>
      <c r="M5448" s="14">
        <v>44515</v>
      </c>
      <c r="N5448" s="14">
        <v>44530</v>
      </c>
      <c r="P5448">
        <v>4107972.79</v>
      </c>
      <c r="X5448" t="s">
        <v>137</v>
      </c>
      <c r="Y5448">
        <v>11</v>
      </c>
      <c r="Z5448">
        <v>11</v>
      </c>
      <c r="AA5448">
        <v>2021</v>
      </c>
      <c r="AB5448">
        <v>0</v>
      </c>
      <c r="AC5448" t="s">
        <v>8</v>
      </c>
      <c r="AD5448" t="s">
        <v>8</v>
      </c>
      <c r="AE5448">
        <v>2021</v>
      </c>
      <c r="AF5448">
        <v>2021</v>
      </c>
      <c r="AU5448"/>
    </row>
    <row r="5449" spans="1:47" x14ac:dyDescent="0.35">
      <c r="A5449" t="s">
        <v>174</v>
      </c>
      <c r="C5449" t="s">
        <v>149</v>
      </c>
      <c r="D5449" t="s">
        <v>150</v>
      </c>
      <c r="E5449" t="s">
        <v>121</v>
      </c>
      <c r="J5449" t="s">
        <v>6</v>
      </c>
      <c r="K5449" t="s">
        <v>185</v>
      </c>
      <c r="L5449" t="s">
        <v>122</v>
      </c>
      <c r="M5449" s="14">
        <v>44515</v>
      </c>
      <c r="N5449" s="14">
        <v>44530</v>
      </c>
      <c r="P5449">
        <v>10701643.25</v>
      </c>
      <c r="X5449" t="s">
        <v>157</v>
      </c>
      <c r="Y5449">
        <v>11</v>
      </c>
      <c r="Z5449">
        <v>11</v>
      </c>
      <c r="AA5449">
        <v>2021</v>
      </c>
      <c r="AB5449">
        <v>0</v>
      </c>
      <c r="AC5449" t="s">
        <v>8</v>
      </c>
      <c r="AD5449" t="s">
        <v>8</v>
      </c>
      <c r="AE5449">
        <v>2021</v>
      </c>
      <c r="AF5449">
        <v>2021</v>
      </c>
      <c r="AU5449"/>
    </row>
    <row r="5450" spans="1:47" x14ac:dyDescent="0.35">
      <c r="A5450" t="s">
        <v>130</v>
      </c>
      <c r="C5450" t="s">
        <v>149</v>
      </c>
      <c r="D5450" t="s">
        <v>150</v>
      </c>
      <c r="E5450" t="s">
        <v>121</v>
      </c>
      <c r="J5450" t="s">
        <v>68</v>
      </c>
      <c r="K5450" t="s">
        <v>185</v>
      </c>
      <c r="L5450" t="s">
        <v>122</v>
      </c>
      <c r="M5450" s="14">
        <v>44515</v>
      </c>
      <c r="N5450" s="14">
        <v>44530</v>
      </c>
      <c r="P5450">
        <v>34337.040000000001</v>
      </c>
      <c r="X5450" t="s">
        <v>119</v>
      </c>
      <c r="Y5450">
        <v>11</v>
      </c>
      <c r="Z5450">
        <v>11</v>
      </c>
      <c r="AA5450">
        <v>2021</v>
      </c>
      <c r="AB5450">
        <v>0</v>
      </c>
      <c r="AC5450" t="s">
        <v>8</v>
      </c>
      <c r="AD5450" t="s">
        <v>8</v>
      </c>
      <c r="AE5450">
        <v>2021</v>
      </c>
      <c r="AF5450">
        <v>2021</v>
      </c>
      <c r="AU5450"/>
    </row>
    <row r="5451" spans="1:47" x14ac:dyDescent="0.35">
      <c r="A5451" t="s">
        <v>128</v>
      </c>
      <c r="C5451" t="s">
        <v>149</v>
      </c>
      <c r="D5451" t="s">
        <v>150</v>
      </c>
      <c r="E5451" t="s">
        <v>121</v>
      </c>
      <c r="J5451" t="s">
        <v>6</v>
      </c>
      <c r="K5451" t="s">
        <v>185</v>
      </c>
      <c r="L5451" t="s">
        <v>122</v>
      </c>
      <c r="M5451" s="14">
        <v>44512</v>
      </c>
      <c r="N5451" s="14">
        <v>44530</v>
      </c>
      <c r="P5451">
        <v>50042.400000000001</v>
      </c>
      <c r="X5451" t="s">
        <v>119</v>
      </c>
      <c r="Y5451">
        <v>11</v>
      </c>
      <c r="Z5451">
        <v>11</v>
      </c>
      <c r="AA5451">
        <v>2021</v>
      </c>
      <c r="AB5451">
        <v>0</v>
      </c>
      <c r="AC5451" t="s">
        <v>8</v>
      </c>
      <c r="AD5451" t="s">
        <v>8</v>
      </c>
      <c r="AE5451">
        <v>2021</v>
      </c>
      <c r="AF5451">
        <v>2021</v>
      </c>
      <c r="AU5451"/>
    </row>
    <row r="5452" spans="1:47" x14ac:dyDescent="0.35">
      <c r="A5452" t="s">
        <v>160</v>
      </c>
      <c r="B5452" t="s">
        <v>35</v>
      </c>
      <c r="C5452" t="s">
        <v>252</v>
      </c>
      <c r="D5452" t="s">
        <v>159</v>
      </c>
      <c r="E5452" t="s">
        <v>162</v>
      </c>
      <c r="G5452" t="s">
        <v>1</v>
      </c>
      <c r="K5452" t="s">
        <v>72</v>
      </c>
      <c r="L5452" t="s">
        <v>122</v>
      </c>
      <c r="M5452" s="14">
        <v>44530</v>
      </c>
      <c r="N5452" s="14">
        <v>44530</v>
      </c>
      <c r="O5452">
        <v>746530.85</v>
      </c>
      <c r="P5452">
        <v>0</v>
      </c>
      <c r="R5452">
        <v>2110672000</v>
      </c>
      <c r="S5452">
        <v>161020000</v>
      </c>
      <c r="V5452" t="s">
        <v>160</v>
      </c>
      <c r="W5452" t="s">
        <v>194</v>
      </c>
      <c r="X5452" t="s">
        <v>161</v>
      </c>
      <c r="Y5452">
        <v>11</v>
      </c>
      <c r="Z5452">
        <v>11</v>
      </c>
      <c r="AA5452">
        <v>2021</v>
      </c>
      <c r="AB5452">
        <v>0</v>
      </c>
      <c r="AC5452" t="s">
        <v>20</v>
      </c>
      <c r="AD5452" t="s">
        <v>72</v>
      </c>
      <c r="AE5452">
        <v>2021</v>
      </c>
      <c r="AF5452">
        <v>2021</v>
      </c>
      <c r="AU5452"/>
    </row>
    <row r="5453" spans="1:47" x14ac:dyDescent="0.35">
      <c r="A5453" t="s">
        <v>160</v>
      </c>
      <c r="B5453" t="s">
        <v>35</v>
      </c>
      <c r="C5453" t="s">
        <v>149</v>
      </c>
      <c r="D5453" t="s">
        <v>159</v>
      </c>
      <c r="E5453" t="s">
        <v>162</v>
      </c>
      <c r="G5453" t="s">
        <v>1</v>
      </c>
      <c r="K5453" t="s">
        <v>185</v>
      </c>
      <c r="L5453" t="s">
        <v>122</v>
      </c>
      <c r="M5453" s="14">
        <v>44530</v>
      </c>
      <c r="N5453" s="14">
        <v>44530</v>
      </c>
      <c r="O5453">
        <v>260141.77</v>
      </c>
      <c r="P5453">
        <v>6193.85</v>
      </c>
      <c r="R5453">
        <v>2110672000</v>
      </c>
      <c r="S5453">
        <v>161020000</v>
      </c>
      <c r="V5453" t="s">
        <v>160</v>
      </c>
      <c r="W5453" t="s">
        <v>194</v>
      </c>
      <c r="X5453" t="s">
        <v>161</v>
      </c>
      <c r="Y5453">
        <v>11</v>
      </c>
      <c r="Z5453">
        <v>11</v>
      </c>
      <c r="AA5453">
        <v>2021</v>
      </c>
      <c r="AB5453">
        <v>6193.85</v>
      </c>
      <c r="AC5453" t="s">
        <v>20</v>
      </c>
      <c r="AD5453" t="s">
        <v>72</v>
      </c>
      <c r="AE5453">
        <v>2021</v>
      </c>
      <c r="AF5453">
        <v>2021</v>
      </c>
      <c r="AU5453"/>
    </row>
    <row r="5454" spans="1:47" x14ac:dyDescent="0.35">
      <c r="A5454" t="s">
        <v>143</v>
      </c>
      <c r="B5454" t="s">
        <v>48</v>
      </c>
      <c r="C5454" t="s">
        <v>149</v>
      </c>
      <c r="D5454" t="s">
        <v>159</v>
      </c>
      <c r="E5454" t="s">
        <v>121</v>
      </c>
      <c r="G5454" t="s">
        <v>1</v>
      </c>
      <c r="K5454" t="s">
        <v>185</v>
      </c>
      <c r="L5454" t="s">
        <v>122</v>
      </c>
      <c r="M5454" s="14">
        <v>44530</v>
      </c>
      <c r="N5454" s="14">
        <v>44530</v>
      </c>
      <c r="O5454">
        <v>0</v>
      </c>
      <c r="P5454">
        <v>580952.38</v>
      </c>
      <c r="R5454">
        <v>2220510000</v>
      </c>
      <c r="S5454">
        <v>161020000</v>
      </c>
      <c r="V5454" t="s">
        <v>143</v>
      </c>
      <c r="W5454" t="s">
        <v>194</v>
      </c>
      <c r="X5454" t="s">
        <v>144</v>
      </c>
      <c r="Y5454">
        <v>11</v>
      </c>
      <c r="Z5454">
        <v>11</v>
      </c>
      <c r="AA5454">
        <v>2021</v>
      </c>
      <c r="AB5454">
        <v>580952.38</v>
      </c>
      <c r="AC5454" t="s">
        <v>20</v>
      </c>
      <c r="AD5454" t="s">
        <v>72</v>
      </c>
      <c r="AE5454">
        <v>2021</v>
      </c>
      <c r="AF5454">
        <v>2021</v>
      </c>
      <c r="AU5454"/>
    </row>
    <row r="5455" spans="1:47" x14ac:dyDescent="0.35">
      <c r="A5455" t="s">
        <v>160</v>
      </c>
      <c r="B5455" t="s">
        <v>35</v>
      </c>
      <c r="C5455" t="s">
        <v>149</v>
      </c>
      <c r="D5455" t="s">
        <v>159</v>
      </c>
      <c r="E5455" t="s">
        <v>162</v>
      </c>
      <c r="G5455" t="s">
        <v>1</v>
      </c>
      <c r="K5455" t="s">
        <v>185</v>
      </c>
      <c r="L5455" t="s">
        <v>122</v>
      </c>
      <c r="M5455" s="14">
        <v>44530</v>
      </c>
      <c r="N5455" s="14">
        <v>44530</v>
      </c>
      <c r="O5455">
        <v>616398.89</v>
      </c>
      <c r="P5455">
        <v>14676.16</v>
      </c>
      <c r="R5455">
        <v>2110672000</v>
      </c>
      <c r="S5455">
        <v>161020000</v>
      </c>
      <c r="V5455" t="s">
        <v>160</v>
      </c>
      <c r="W5455" t="s">
        <v>194</v>
      </c>
      <c r="X5455" t="s">
        <v>161</v>
      </c>
      <c r="Y5455">
        <v>11</v>
      </c>
      <c r="Z5455">
        <v>11</v>
      </c>
      <c r="AA5455">
        <v>2021</v>
      </c>
      <c r="AB5455">
        <v>14676.16</v>
      </c>
      <c r="AC5455" t="s">
        <v>20</v>
      </c>
      <c r="AD5455" t="s">
        <v>72</v>
      </c>
      <c r="AE5455">
        <v>2021</v>
      </c>
      <c r="AF5455">
        <v>2021</v>
      </c>
      <c r="AU5455"/>
    </row>
    <row r="5456" spans="1:47" x14ac:dyDescent="0.35">
      <c r="A5456" t="s">
        <v>160</v>
      </c>
      <c r="B5456" t="s">
        <v>35</v>
      </c>
      <c r="C5456" t="s">
        <v>149</v>
      </c>
      <c r="D5456" t="s">
        <v>159</v>
      </c>
      <c r="E5456" t="s">
        <v>162</v>
      </c>
      <c r="G5456" t="s">
        <v>1</v>
      </c>
      <c r="K5456" t="s">
        <v>185</v>
      </c>
      <c r="L5456" t="s">
        <v>122</v>
      </c>
      <c r="M5456" s="14">
        <v>44530</v>
      </c>
      <c r="N5456" s="14">
        <v>44530</v>
      </c>
      <c r="O5456">
        <v>52003.55</v>
      </c>
      <c r="P5456">
        <v>1238.18</v>
      </c>
      <c r="R5456">
        <v>2110672000</v>
      </c>
      <c r="S5456">
        <v>161020000</v>
      </c>
      <c r="V5456" t="s">
        <v>160</v>
      </c>
      <c r="W5456" t="s">
        <v>194</v>
      </c>
      <c r="X5456" t="s">
        <v>161</v>
      </c>
      <c r="Y5456">
        <v>11</v>
      </c>
      <c r="Z5456">
        <v>11</v>
      </c>
      <c r="AA5456">
        <v>2021</v>
      </c>
      <c r="AB5456">
        <v>1238.18</v>
      </c>
      <c r="AC5456" t="s">
        <v>20</v>
      </c>
      <c r="AD5456" t="s">
        <v>72</v>
      </c>
      <c r="AE5456">
        <v>2021</v>
      </c>
      <c r="AF5456">
        <v>2021</v>
      </c>
      <c r="AU5456"/>
    </row>
    <row r="5457" spans="1:47" x14ac:dyDescent="0.35">
      <c r="A5457" t="s">
        <v>160</v>
      </c>
      <c r="B5457" t="s">
        <v>25</v>
      </c>
      <c r="C5457" t="s">
        <v>149</v>
      </c>
      <c r="D5457" t="s">
        <v>159</v>
      </c>
      <c r="E5457" t="s">
        <v>162</v>
      </c>
      <c r="G5457" t="s">
        <v>1</v>
      </c>
      <c r="K5457" t="s">
        <v>185</v>
      </c>
      <c r="L5457" t="s">
        <v>122</v>
      </c>
      <c r="M5457" s="14">
        <v>44531</v>
      </c>
      <c r="N5457" s="14">
        <v>44531</v>
      </c>
      <c r="O5457">
        <v>5000</v>
      </c>
      <c r="P5457">
        <v>46.85</v>
      </c>
      <c r="R5457">
        <v>2110672000</v>
      </c>
      <c r="S5457">
        <v>161600000</v>
      </c>
      <c r="V5457" t="s">
        <v>160</v>
      </c>
      <c r="W5457" t="s">
        <v>198</v>
      </c>
      <c r="X5457" t="s">
        <v>161</v>
      </c>
      <c r="Y5457">
        <v>12</v>
      </c>
      <c r="Z5457">
        <v>12</v>
      </c>
      <c r="AA5457">
        <v>2021</v>
      </c>
      <c r="AB5457">
        <v>46.85</v>
      </c>
      <c r="AC5457" t="s">
        <v>21</v>
      </c>
      <c r="AD5457" t="s">
        <v>72</v>
      </c>
      <c r="AE5457">
        <v>2021</v>
      </c>
      <c r="AF5457">
        <v>2021</v>
      </c>
      <c r="AU5457"/>
    </row>
    <row r="5458" spans="1:47" x14ac:dyDescent="0.35">
      <c r="A5458" t="s">
        <v>160</v>
      </c>
      <c r="B5458" t="s">
        <v>26</v>
      </c>
      <c r="C5458" t="s">
        <v>149</v>
      </c>
      <c r="D5458" t="s">
        <v>159</v>
      </c>
      <c r="E5458" t="s">
        <v>162</v>
      </c>
      <c r="G5458" t="s">
        <v>1</v>
      </c>
      <c r="K5458" t="s">
        <v>185</v>
      </c>
      <c r="L5458" t="s">
        <v>122</v>
      </c>
      <c r="M5458" s="14">
        <v>44531</v>
      </c>
      <c r="N5458" s="14">
        <v>44531</v>
      </c>
      <c r="O5458">
        <v>175101.22</v>
      </c>
      <c r="P5458">
        <v>4169.08</v>
      </c>
      <c r="R5458">
        <v>2110672000</v>
      </c>
      <c r="S5458">
        <v>162200000</v>
      </c>
      <c r="V5458" t="s">
        <v>160</v>
      </c>
      <c r="W5458" t="s">
        <v>229</v>
      </c>
      <c r="X5458" t="s">
        <v>161</v>
      </c>
      <c r="Y5458">
        <v>12</v>
      </c>
      <c r="Z5458">
        <v>12</v>
      </c>
      <c r="AA5458">
        <v>2021</v>
      </c>
      <c r="AB5458">
        <v>4169.08</v>
      </c>
      <c r="AC5458" t="s">
        <v>21</v>
      </c>
      <c r="AD5458" t="s">
        <v>72</v>
      </c>
      <c r="AE5458">
        <v>2021</v>
      </c>
      <c r="AF5458">
        <v>2021</v>
      </c>
      <c r="AU5458"/>
    </row>
    <row r="5459" spans="1:47" x14ac:dyDescent="0.35">
      <c r="A5459" t="s">
        <v>160</v>
      </c>
      <c r="B5459" t="s">
        <v>25</v>
      </c>
      <c r="C5459" t="s">
        <v>149</v>
      </c>
      <c r="D5459" t="s">
        <v>159</v>
      </c>
      <c r="E5459" t="s">
        <v>162</v>
      </c>
      <c r="G5459" t="s">
        <v>1</v>
      </c>
      <c r="K5459" t="s">
        <v>185</v>
      </c>
      <c r="L5459" t="s">
        <v>122</v>
      </c>
      <c r="M5459" s="14">
        <v>44531</v>
      </c>
      <c r="N5459" s="14">
        <v>44531</v>
      </c>
      <c r="O5459">
        <v>12000</v>
      </c>
      <c r="P5459">
        <v>241.92</v>
      </c>
      <c r="R5459">
        <v>2110672000</v>
      </c>
      <c r="S5459">
        <v>161300000</v>
      </c>
      <c r="V5459" t="s">
        <v>160</v>
      </c>
      <c r="W5459" t="s">
        <v>192</v>
      </c>
      <c r="X5459" t="s">
        <v>161</v>
      </c>
      <c r="Y5459">
        <v>12</v>
      </c>
      <c r="Z5459">
        <v>12</v>
      </c>
      <c r="AA5459">
        <v>2021</v>
      </c>
      <c r="AB5459">
        <v>241.92</v>
      </c>
      <c r="AC5459" t="s">
        <v>21</v>
      </c>
      <c r="AD5459" t="s">
        <v>72</v>
      </c>
      <c r="AE5459">
        <v>2021</v>
      </c>
      <c r="AF5459">
        <v>2021</v>
      </c>
      <c r="AU5459"/>
    </row>
    <row r="5460" spans="1:47" x14ac:dyDescent="0.35">
      <c r="A5460" t="s">
        <v>138</v>
      </c>
      <c r="B5460" t="s">
        <v>46</v>
      </c>
      <c r="C5460" t="s">
        <v>149</v>
      </c>
      <c r="D5460" t="s">
        <v>150</v>
      </c>
      <c r="E5460" t="s">
        <v>121</v>
      </c>
      <c r="G5460" t="s">
        <v>1</v>
      </c>
      <c r="H5460" t="s">
        <v>206</v>
      </c>
      <c r="K5460" t="s">
        <v>185</v>
      </c>
      <c r="L5460" t="s">
        <v>122</v>
      </c>
      <c r="M5460" s="14">
        <v>44531</v>
      </c>
      <c r="N5460" s="14">
        <v>44531</v>
      </c>
      <c r="O5460">
        <v>-385725.6</v>
      </c>
      <c r="P5460">
        <v>-9183.94</v>
      </c>
      <c r="R5460">
        <v>2220200000</v>
      </c>
      <c r="S5460">
        <v>161001000</v>
      </c>
      <c r="V5460" t="s">
        <v>138</v>
      </c>
      <c r="W5460" t="s">
        <v>195</v>
      </c>
      <c r="X5460" t="s">
        <v>139</v>
      </c>
      <c r="Y5460">
        <v>12</v>
      </c>
      <c r="Z5460">
        <v>12</v>
      </c>
      <c r="AA5460">
        <v>2021</v>
      </c>
      <c r="AB5460">
        <v>9183.94</v>
      </c>
      <c r="AC5460" t="s">
        <v>21</v>
      </c>
      <c r="AD5460" t="s">
        <v>20</v>
      </c>
      <c r="AE5460">
        <v>2021</v>
      </c>
      <c r="AF5460">
        <v>2021</v>
      </c>
      <c r="AU5460"/>
    </row>
    <row r="5461" spans="1:47" x14ac:dyDescent="0.35">
      <c r="A5461" t="s">
        <v>138</v>
      </c>
      <c r="B5461" t="s">
        <v>42</v>
      </c>
      <c r="C5461" t="s">
        <v>149</v>
      </c>
      <c r="D5461" t="s">
        <v>150</v>
      </c>
      <c r="E5461" t="s">
        <v>121</v>
      </c>
      <c r="G5461" t="s">
        <v>1</v>
      </c>
      <c r="H5461" t="s">
        <v>206</v>
      </c>
      <c r="K5461" t="s">
        <v>185</v>
      </c>
      <c r="L5461" t="s">
        <v>122</v>
      </c>
      <c r="M5461" s="14">
        <v>44531</v>
      </c>
      <c r="N5461" s="14">
        <v>44531</v>
      </c>
      <c r="O5461">
        <v>-769267.37</v>
      </c>
      <c r="P5461">
        <v>-18315.89</v>
      </c>
      <c r="R5461">
        <v>2220200000</v>
      </c>
      <c r="S5461">
        <v>161001000</v>
      </c>
      <c r="V5461" t="s">
        <v>138</v>
      </c>
      <c r="W5461" t="s">
        <v>195</v>
      </c>
      <c r="X5461" t="s">
        <v>139</v>
      </c>
      <c r="Y5461">
        <v>12</v>
      </c>
      <c r="Z5461">
        <v>12</v>
      </c>
      <c r="AA5461">
        <v>2021</v>
      </c>
      <c r="AB5461">
        <v>18315.89</v>
      </c>
      <c r="AC5461" t="s">
        <v>21</v>
      </c>
      <c r="AD5461" t="s">
        <v>20</v>
      </c>
      <c r="AE5461">
        <v>2021</v>
      </c>
      <c r="AF5461">
        <v>2021</v>
      </c>
      <c r="AU5461"/>
    </row>
    <row r="5462" spans="1:47" x14ac:dyDescent="0.35">
      <c r="A5462" t="s">
        <v>138</v>
      </c>
      <c r="B5462" t="s">
        <v>41</v>
      </c>
      <c r="C5462" t="s">
        <v>149</v>
      </c>
      <c r="D5462" t="s">
        <v>150</v>
      </c>
      <c r="E5462" t="s">
        <v>121</v>
      </c>
      <c r="G5462" t="s">
        <v>1</v>
      </c>
      <c r="H5462" t="s">
        <v>206</v>
      </c>
      <c r="K5462" t="s">
        <v>185</v>
      </c>
      <c r="L5462" t="s">
        <v>122</v>
      </c>
      <c r="M5462" s="14">
        <v>44531</v>
      </c>
      <c r="N5462" s="14">
        <v>44531</v>
      </c>
      <c r="O5462">
        <v>-780250.35</v>
      </c>
      <c r="P5462">
        <v>-18577.39</v>
      </c>
      <c r="R5462">
        <v>2220200000</v>
      </c>
      <c r="S5462">
        <v>161001000</v>
      </c>
      <c r="V5462" t="s">
        <v>138</v>
      </c>
      <c r="W5462" t="s">
        <v>195</v>
      </c>
      <c r="X5462" t="s">
        <v>139</v>
      </c>
      <c r="Y5462">
        <v>12</v>
      </c>
      <c r="Z5462">
        <v>12</v>
      </c>
      <c r="AA5462">
        <v>2021</v>
      </c>
      <c r="AB5462">
        <v>18577.39</v>
      </c>
      <c r="AC5462" t="s">
        <v>21</v>
      </c>
      <c r="AD5462" t="s">
        <v>20</v>
      </c>
      <c r="AE5462">
        <v>2021</v>
      </c>
      <c r="AF5462">
        <v>2021</v>
      </c>
      <c r="AU5462"/>
    </row>
    <row r="5463" spans="1:47" x14ac:dyDescent="0.35">
      <c r="A5463" t="s">
        <v>188</v>
      </c>
      <c r="B5463" t="s">
        <v>31</v>
      </c>
      <c r="C5463" t="s">
        <v>149</v>
      </c>
      <c r="D5463" t="s">
        <v>159</v>
      </c>
      <c r="E5463" t="s">
        <v>162</v>
      </c>
      <c r="G5463" t="s">
        <v>1</v>
      </c>
      <c r="K5463" t="s">
        <v>185</v>
      </c>
      <c r="L5463" t="s">
        <v>122</v>
      </c>
      <c r="M5463" s="14">
        <v>44531</v>
      </c>
      <c r="N5463" s="14">
        <v>44531</v>
      </c>
      <c r="O5463">
        <v>0</v>
      </c>
      <c r="P5463">
        <v>38.1</v>
      </c>
      <c r="R5463">
        <v>2111070000</v>
      </c>
      <c r="S5463">
        <v>162700000</v>
      </c>
      <c r="V5463" t="s">
        <v>188</v>
      </c>
      <c r="W5463" t="s">
        <v>200</v>
      </c>
      <c r="X5463" t="s">
        <v>190</v>
      </c>
      <c r="Y5463">
        <v>12</v>
      </c>
      <c r="Z5463">
        <v>12</v>
      </c>
      <c r="AA5463">
        <v>2021</v>
      </c>
      <c r="AB5463">
        <v>38.1</v>
      </c>
      <c r="AC5463" t="s">
        <v>21</v>
      </c>
      <c r="AD5463" t="s">
        <v>72</v>
      </c>
      <c r="AE5463">
        <v>2021</v>
      </c>
      <c r="AF5463">
        <v>2021</v>
      </c>
      <c r="AU5463"/>
    </row>
    <row r="5464" spans="1:47" x14ac:dyDescent="0.35">
      <c r="A5464" t="s">
        <v>131</v>
      </c>
      <c r="C5464" t="s">
        <v>120</v>
      </c>
      <c r="D5464" t="s">
        <v>150</v>
      </c>
      <c r="E5464" t="s">
        <v>121</v>
      </c>
      <c r="L5464" t="s">
        <v>129</v>
      </c>
      <c r="M5464" s="14">
        <v>44531</v>
      </c>
      <c r="N5464" s="14">
        <v>44531</v>
      </c>
      <c r="O5464">
        <v>0</v>
      </c>
      <c r="X5464" t="s">
        <v>132</v>
      </c>
      <c r="Y5464">
        <v>12</v>
      </c>
      <c r="Z5464">
        <v>12</v>
      </c>
      <c r="AA5464">
        <v>2021</v>
      </c>
      <c r="AB5464">
        <v>0</v>
      </c>
      <c r="AC5464" t="s">
        <v>8</v>
      </c>
      <c r="AD5464" t="s">
        <v>8</v>
      </c>
      <c r="AE5464">
        <v>2021</v>
      </c>
      <c r="AF5464">
        <v>2021</v>
      </c>
      <c r="AU5464"/>
    </row>
    <row r="5465" spans="1:47" x14ac:dyDescent="0.35">
      <c r="A5465" t="s">
        <v>163</v>
      </c>
      <c r="C5465" t="s">
        <v>120</v>
      </c>
      <c r="D5465" t="s">
        <v>159</v>
      </c>
      <c r="E5465" t="s">
        <v>121</v>
      </c>
      <c r="L5465" t="s">
        <v>129</v>
      </c>
      <c r="M5465" s="14">
        <v>44531</v>
      </c>
      <c r="N5465" s="14">
        <v>44531</v>
      </c>
      <c r="O5465">
        <v>0</v>
      </c>
      <c r="X5465" t="s">
        <v>164</v>
      </c>
      <c r="Y5465">
        <v>12</v>
      </c>
      <c r="Z5465">
        <v>12</v>
      </c>
      <c r="AA5465">
        <v>2021</v>
      </c>
      <c r="AB5465">
        <v>0</v>
      </c>
      <c r="AC5465" t="s">
        <v>8</v>
      </c>
      <c r="AD5465" t="s">
        <v>8</v>
      </c>
      <c r="AE5465">
        <v>2021</v>
      </c>
      <c r="AF5465">
        <v>2021</v>
      </c>
      <c r="AU5465"/>
    </row>
    <row r="5466" spans="1:47" x14ac:dyDescent="0.35">
      <c r="A5466" t="s">
        <v>153</v>
      </c>
      <c r="C5466" t="s">
        <v>120</v>
      </c>
      <c r="D5466" t="s">
        <v>150</v>
      </c>
      <c r="E5466" t="s">
        <v>121</v>
      </c>
      <c r="L5466" t="s">
        <v>129</v>
      </c>
      <c r="M5466" s="14">
        <v>44531</v>
      </c>
      <c r="N5466" s="14">
        <v>44531</v>
      </c>
      <c r="O5466">
        <v>0</v>
      </c>
      <c r="X5466" t="s">
        <v>154</v>
      </c>
      <c r="Y5466">
        <v>12</v>
      </c>
      <c r="Z5466">
        <v>12</v>
      </c>
      <c r="AA5466">
        <v>2021</v>
      </c>
      <c r="AB5466">
        <v>0</v>
      </c>
      <c r="AC5466" t="s">
        <v>8</v>
      </c>
      <c r="AD5466" t="s">
        <v>8</v>
      </c>
      <c r="AE5466">
        <v>2021</v>
      </c>
      <c r="AF5466">
        <v>2021</v>
      </c>
      <c r="AU5466"/>
    </row>
    <row r="5467" spans="1:47" x14ac:dyDescent="0.35">
      <c r="A5467" t="s">
        <v>193</v>
      </c>
      <c r="B5467" t="s">
        <v>29</v>
      </c>
      <c r="C5467" t="s">
        <v>149</v>
      </c>
      <c r="D5467" t="s">
        <v>159</v>
      </c>
      <c r="E5467" t="s">
        <v>162</v>
      </c>
      <c r="G5467" t="s">
        <v>1</v>
      </c>
      <c r="K5467" t="s">
        <v>185</v>
      </c>
      <c r="L5467" t="s">
        <v>122</v>
      </c>
      <c r="M5467" s="14">
        <v>44531</v>
      </c>
      <c r="N5467" s="14">
        <v>44531</v>
      </c>
      <c r="O5467">
        <v>0</v>
      </c>
      <c r="P5467">
        <v>357.14</v>
      </c>
      <c r="R5467">
        <v>2110700000</v>
      </c>
      <c r="S5467">
        <v>161020000</v>
      </c>
      <c r="V5467" t="s">
        <v>193</v>
      </c>
      <c r="W5467" t="s">
        <v>194</v>
      </c>
      <c r="X5467" t="s">
        <v>161</v>
      </c>
      <c r="Y5467">
        <v>12</v>
      </c>
      <c r="Z5467">
        <v>12</v>
      </c>
      <c r="AA5467">
        <v>2021</v>
      </c>
      <c r="AB5467">
        <v>357.14</v>
      </c>
      <c r="AC5467" t="s">
        <v>21</v>
      </c>
      <c r="AD5467" t="s">
        <v>72</v>
      </c>
      <c r="AE5467">
        <v>2021</v>
      </c>
      <c r="AF5467">
        <v>2021</v>
      </c>
      <c r="AU5467"/>
    </row>
    <row r="5468" spans="1:47" x14ac:dyDescent="0.35">
      <c r="A5468" t="s">
        <v>160</v>
      </c>
      <c r="B5468" t="s">
        <v>28</v>
      </c>
      <c r="C5468" t="s">
        <v>149</v>
      </c>
      <c r="D5468" t="s">
        <v>159</v>
      </c>
      <c r="E5468" t="s">
        <v>162</v>
      </c>
      <c r="G5468" t="s">
        <v>1</v>
      </c>
      <c r="K5468" t="s">
        <v>185</v>
      </c>
      <c r="L5468" t="s">
        <v>122</v>
      </c>
      <c r="M5468" s="14">
        <v>44531</v>
      </c>
      <c r="N5468" s="14">
        <v>44531</v>
      </c>
      <c r="O5468">
        <v>0</v>
      </c>
      <c r="P5468">
        <v>73.81</v>
      </c>
      <c r="R5468">
        <v>2110672000</v>
      </c>
      <c r="S5468">
        <v>161400000</v>
      </c>
      <c r="V5468" t="s">
        <v>160</v>
      </c>
      <c r="W5468" t="s">
        <v>211</v>
      </c>
      <c r="X5468" t="s">
        <v>161</v>
      </c>
      <c r="Y5468">
        <v>12</v>
      </c>
      <c r="Z5468">
        <v>12</v>
      </c>
      <c r="AA5468">
        <v>2021</v>
      </c>
      <c r="AB5468">
        <v>73.81</v>
      </c>
      <c r="AC5468" t="s">
        <v>21</v>
      </c>
      <c r="AD5468" t="s">
        <v>72</v>
      </c>
      <c r="AE5468">
        <v>2021</v>
      </c>
      <c r="AF5468">
        <v>2021</v>
      </c>
      <c r="AU5468"/>
    </row>
    <row r="5469" spans="1:47" x14ac:dyDescent="0.35">
      <c r="A5469" t="s">
        <v>160</v>
      </c>
      <c r="B5469" t="s">
        <v>28</v>
      </c>
      <c r="C5469" t="s">
        <v>149</v>
      </c>
      <c r="D5469" t="s">
        <v>159</v>
      </c>
      <c r="E5469" t="s">
        <v>162</v>
      </c>
      <c r="G5469" t="s">
        <v>1</v>
      </c>
      <c r="K5469" t="s">
        <v>185</v>
      </c>
      <c r="L5469" t="s">
        <v>122</v>
      </c>
      <c r="M5469" s="14">
        <v>44531</v>
      </c>
      <c r="N5469" s="14">
        <v>44531</v>
      </c>
      <c r="O5469">
        <v>0</v>
      </c>
      <c r="P5469">
        <v>147.62</v>
      </c>
      <c r="R5469">
        <v>2110672000</v>
      </c>
      <c r="S5469">
        <v>161400000</v>
      </c>
      <c r="V5469" t="s">
        <v>160</v>
      </c>
      <c r="W5469" t="s">
        <v>211</v>
      </c>
      <c r="X5469" t="s">
        <v>161</v>
      </c>
      <c r="Y5469">
        <v>12</v>
      </c>
      <c r="Z5469">
        <v>12</v>
      </c>
      <c r="AA5469">
        <v>2021</v>
      </c>
      <c r="AB5469">
        <v>147.62</v>
      </c>
      <c r="AC5469" t="s">
        <v>21</v>
      </c>
      <c r="AD5469" t="s">
        <v>72</v>
      </c>
      <c r="AE5469">
        <v>2021</v>
      </c>
      <c r="AF5469">
        <v>2021</v>
      </c>
      <c r="AU5469"/>
    </row>
    <row r="5470" spans="1:47" x14ac:dyDescent="0.35">
      <c r="A5470" t="s">
        <v>138</v>
      </c>
      <c r="B5470" t="s">
        <v>41</v>
      </c>
      <c r="C5470" t="s">
        <v>149</v>
      </c>
      <c r="D5470" t="s">
        <v>150</v>
      </c>
      <c r="E5470" t="s">
        <v>121</v>
      </c>
      <c r="G5470" t="s">
        <v>1</v>
      </c>
      <c r="H5470" t="s">
        <v>206</v>
      </c>
      <c r="K5470" t="s">
        <v>185</v>
      </c>
      <c r="L5470" t="s">
        <v>122</v>
      </c>
      <c r="M5470" s="14">
        <v>44531</v>
      </c>
      <c r="N5470" s="14">
        <v>44531</v>
      </c>
      <c r="O5470">
        <v>0</v>
      </c>
      <c r="P5470">
        <v>-523.16999999999996</v>
      </c>
      <c r="R5470">
        <v>2220200000</v>
      </c>
      <c r="S5470">
        <v>161001000</v>
      </c>
      <c r="V5470" t="s">
        <v>138</v>
      </c>
      <c r="W5470" t="s">
        <v>195</v>
      </c>
      <c r="X5470" t="s">
        <v>139</v>
      </c>
      <c r="Y5470">
        <v>12</v>
      </c>
      <c r="Z5470">
        <v>12</v>
      </c>
      <c r="AA5470">
        <v>2021</v>
      </c>
      <c r="AB5470">
        <v>523.16999999999996</v>
      </c>
      <c r="AC5470" t="s">
        <v>21</v>
      </c>
      <c r="AD5470" t="s">
        <v>20</v>
      </c>
      <c r="AE5470">
        <v>2021</v>
      </c>
      <c r="AF5470">
        <v>2021</v>
      </c>
      <c r="AU5470"/>
    </row>
    <row r="5471" spans="1:47" x14ac:dyDescent="0.35">
      <c r="A5471" t="s">
        <v>160</v>
      </c>
      <c r="B5471" t="s">
        <v>28</v>
      </c>
      <c r="C5471" t="s">
        <v>149</v>
      </c>
      <c r="D5471" t="s">
        <v>159</v>
      </c>
      <c r="E5471" t="s">
        <v>162</v>
      </c>
      <c r="G5471" t="s">
        <v>1</v>
      </c>
      <c r="K5471" t="s">
        <v>185</v>
      </c>
      <c r="L5471" t="s">
        <v>122</v>
      </c>
      <c r="M5471" s="14">
        <v>44531</v>
      </c>
      <c r="N5471" s="14">
        <v>44531</v>
      </c>
      <c r="O5471">
        <v>0</v>
      </c>
      <c r="P5471">
        <v>147.62</v>
      </c>
      <c r="R5471">
        <v>2110672000</v>
      </c>
      <c r="S5471">
        <v>161400000</v>
      </c>
      <c r="V5471" t="s">
        <v>160</v>
      </c>
      <c r="W5471" t="s">
        <v>211</v>
      </c>
      <c r="X5471" t="s">
        <v>161</v>
      </c>
      <c r="Y5471">
        <v>12</v>
      </c>
      <c r="Z5471">
        <v>12</v>
      </c>
      <c r="AA5471">
        <v>2021</v>
      </c>
      <c r="AB5471">
        <v>147.62</v>
      </c>
      <c r="AC5471" t="s">
        <v>21</v>
      </c>
      <c r="AD5471" t="s">
        <v>72</v>
      </c>
      <c r="AE5471">
        <v>2021</v>
      </c>
      <c r="AF5471">
        <v>2021</v>
      </c>
      <c r="AU5471"/>
    </row>
    <row r="5472" spans="1:47" x14ac:dyDescent="0.35">
      <c r="A5472" t="s">
        <v>160</v>
      </c>
      <c r="B5472" t="s">
        <v>28</v>
      </c>
      <c r="C5472" t="s">
        <v>149</v>
      </c>
      <c r="D5472" t="s">
        <v>159</v>
      </c>
      <c r="E5472" t="s">
        <v>162</v>
      </c>
      <c r="G5472" t="s">
        <v>1</v>
      </c>
      <c r="K5472" t="s">
        <v>185</v>
      </c>
      <c r="L5472" t="s">
        <v>122</v>
      </c>
      <c r="M5472" s="14">
        <v>44531</v>
      </c>
      <c r="N5472" s="14">
        <v>44531</v>
      </c>
      <c r="O5472">
        <v>0</v>
      </c>
      <c r="P5472">
        <v>147.62</v>
      </c>
      <c r="R5472">
        <v>2110672000</v>
      </c>
      <c r="S5472">
        <v>161400000</v>
      </c>
      <c r="V5472" t="s">
        <v>160</v>
      </c>
      <c r="W5472" t="s">
        <v>211</v>
      </c>
      <c r="X5472" t="s">
        <v>161</v>
      </c>
      <c r="Y5472">
        <v>12</v>
      </c>
      <c r="Z5472">
        <v>12</v>
      </c>
      <c r="AA5472">
        <v>2021</v>
      </c>
      <c r="AB5472">
        <v>147.62</v>
      </c>
      <c r="AC5472" t="s">
        <v>21</v>
      </c>
      <c r="AD5472" t="s">
        <v>72</v>
      </c>
      <c r="AE5472">
        <v>2021</v>
      </c>
      <c r="AF5472">
        <v>2021</v>
      </c>
      <c r="AU5472"/>
    </row>
    <row r="5473" spans="1:47" x14ac:dyDescent="0.35">
      <c r="B5473" t="s">
        <v>135</v>
      </c>
      <c r="C5473" t="s">
        <v>120</v>
      </c>
      <c r="D5473" t="s">
        <v>150</v>
      </c>
      <c r="E5473" t="s">
        <v>121</v>
      </c>
      <c r="L5473" t="s">
        <v>129</v>
      </c>
      <c r="M5473" s="14">
        <v>44531</v>
      </c>
      <c r="N5473" s="14">
        <v>44531</v>
      </c>
      <c r="O5473">
        <v>0</v>
      </c>
      <c r="X5473" t="s">
        <v>135</v>
      </c>
      <c r="Y5473">
        <v>12</v>
      </c>
      <c r="Z5473">
        <v>12</v>
      </c>
      <c r="AA5473">
        <v>2021</v>
      </c>
      <c r="AB5473">
        <v>0</v>
      </c>
      <c r="AC5473" t="s">
        <v>8</v>
      </c>
      <c r="AD5473" t="s">
        <v>8</v>
      </c>
      <c r="AE5473">
        <v>2021</v>
      </c>
      <c r="AF5473">
        <v>2021</v>
      </c>
      <c r="AU5473"/>
    </row>
    <row r="5474" spans="1:47" x14ac:dyDescent="0.35">
      <c r="A5474" t="s">
        <v>160</v>
      </c>
      <c r="B5474" t="s">
        <v>26</v>
      </c>
      <c r="C5474" t="s">
        <v>149</v>
      </c>
      <c r="D5474" t="s">
        <v>159</v>
      </c>
      <c r="E5474" t="s">
        <v>162</v>
      </c>
      <c r="G5474" t="s">
        <v>1</v>
      </c>
      <c r="K5474" t="s">
        <v>185</v>
      </c>
      <c r="L5474" t="s">
        <v>122</v>
      </c>
      <c r="M5474" s="14">
        <v>44531</v>
      </c>
      <c r="N5474" s="14">
        <v>44531</v>
      </c>
      <c r="O5474">
        <v>0</v>
      </c>
      <c r="P5474">
        <v>23812.34</v>
      </c>
      <c r="R5474">
        <v>2110672000</v>
      </c>
      <c r="S5474">
        <v>161028000</v>
      </c>
      <c r="V5474" t="s">
        <v>160</v>
      </c>
      <c r="W5474" t="s">
        <v>221</v>
      </c>
      <c r="X5474" t="s">
        <v>161</v>
      </c>
      <c r="Y5474">
        <v>12</v>
      </c>
      <c r="Z5474">
        <v>12</v>
      </c>
      <c r="AA5474">
        <v>2021</v>
      </c>
      <c r="AB5474">
        <v>23812.34</v>
      </c>
      <c r="AC5474" t="s">
        <v>21</v>
      </c>
      <c r="AD5474" t="s">
        <v>72</v>
      </c>
      <c r="AE5474">
        <v>2021</v>
      </c>
      <c r="AF5474">
        <v>2021</v>
      </c>
      <c r="AU5474"/>
    </row>
    <row r="5475" spans="1:47" x14ac:dyDescent="0.35">
      <c r="A5475" t="s">
        <v>155</v>
      </c>
      <c r="C5475" t="s">
        <v>120</v>
      </c>
      <c r="D5475" t="s">
        <v>150</v>
      </c>
      <c r="E5475" t="s">
        <v>121</v>
      </c>
      <c r="L5475" t="s">
        <v>129</v>
      </c>
      <c r="M5475" s="14">
        <v>44531</v>
      </c>
      <c r="N5475" s="14">
        <v>44531</v>
      </c>
      <c r="O5475">
        <v>338749.2</v>
      </c>
      <c r="X5475" t="s">
        <v>156</v>
      </c>
      <c r="Y5475">
        <v>12</v>
      </c>
      <c r="Z5475">
        <v>12</v>
      </c>
      <c r="AA5475">
        <v>2021</v>
      </c>
      <c r="AB5475">
        <v>0</v>
      </c>
      <c r="AC5475" t="s">
        <v>8</v>
      </c>
      <c r="AD5475" t="s">
        <v>8</v>
      </c>
      <c r="AE5475">
        <v>2021</v>
      </c>
      <c r="AF5475">
        <v>2021</v>
      </c>
      <c r="AU5475"/>
    </row>
    <row r="5476" spans="1:47" x14ac:dyDescent="0.35">
      <c r="B5476" t="s">
        <v>157</v>
      </c>
      <c r="C5476" t="s">
        <v>120</v>
      </c>
      <c r="D5476" t="s">
        <v>150</v>
      </c>
      <c r="E5476" t="s">
        <v>121</v>
      </c>
      <c r="L5476" t="s">
        <v>129</v>
      </c>
      <c r="M5476" s="14">
        <v>44531</v>
      </c>
      <c r="N5476" s="14">
        <v>44531</v>
      </c>
      <c r="O5476">
        <v>2499592.81</v>
      </c>
      <c r="X5476" t="s">
        <v>157</v>
      </c>
      <c r="Y5476">
        <v>12</v>
      </c>
      <c r="Z5476">
        <v>12</v>
      </c>
      <c r="AA5476">
        <v>2021</v>
      </c>
      <c r="AB5476">
        <v>0</v>
      </c>
      <c r="AC5476" t="s">
        <v>8</v>
      </c>
      <c r="AD5476" t="s">
        <v>8</v>
      </c>
      <c r="AE5476">
        <v>2021</v>
      </c>
      <c r="AF5476">
        <v>2021</v>
      </c>
      <c r="AU5476"/>
    </row>
    <row r="5477" spans="1:47" x14ac:dyDescent="0.35">
      <c r="B5477" t="s">
        <v>124</v>
      </c>
      <c r="C5477" t="s">
        <v>120</v>
      </c>
      <c r="D5477" t="s">
        <v>150</v>
      </c>
      <c r="E5477" t="s">
        <v>121</v>
      </c>
      <c r="L5477" t="s">
        <v>129</v>
      </c>
      <c r="M5477" s="14">
        <v>44531</v>
      </c>
      <c r="N5477" s="14">
        <v>44531</v>
      </c>
      <c r="O5477">
        <v>386460.43</v>
      </c>
      <c r="X5477" t="s">
        <v>124</v>
      </c>
      <c r="Y5477">
        <v>12</v>
      </c>
      <c r="Z5477">
        <v>12</v>
      </c>
      <c r="AA5477">
        <v>2021</v>
      </c>
      <c r="AB5477">
        <v>0</v>
      </c>
      <c r="AC5477" t="s">
        <v>8</v>
      </c>
      <c r="AD5477" t="s">
        <v>8</v>
      </c>
      <c r="AE5477">
        <v>2021</v>
      </c>
      <c r="AF5477">
        <v>2021</v>
      </c>
      <c r="AU5477"/>
    </row>
    <row r="5478" spans="1:47" x14ac:dyDescent="0.35">
      <c r="A5478" t="s">
        <v>141</v>
      </c>
      <c r="C5478" t="s">
        <v>120</v>
      </c>
      <c r="D5478" t="s">
        <v>150</v>
      </c>
      <c r="E5478" t="s">
        <v>121</v>
      </c>
      <c r="L5478" t="s">
        <v>129</v>
      </c>
      <c r="M5478" s="14">
        <v>44531</v>
      </c>
      <c r="N5478" s="14">
        <v>44531</v>
      </c>
      <c r="O5478">
        <v>0</v>
      </c>
      <c r="X5478" t="s">
        <v>142</v>
      </c>
      <c r="Y5478">
        <v>12</v>
      </c>
      <c r="Z5478">
        <v>12</v>
      </c>
      <c r="AA5478">
        <v>2021</v>
      </c>
      <c r="AB5478">
        <v>0</v>
      </c>
      <c r="AC5478" t="s">
        <v>8</v>
      </c>
      <c r="AD5478" t="s">
        <v>8</v>
      </c>
      <c r="AE5478">
        <v>2021</v>
      </c>
      <c r="AF5478">
        <v>2021</v>
      </c>
      <c r="AU5478"/>
    </row>
    <row r="5479" spans="1:47" x14ac:dyDescent="0.35">
      <c r="B5479" t="s">
        <v>119</v>
      </c>
      <c r="C5479" t="s">
        <v>120</v>
      </c>
      <c r="D5479" t="s">
        <v>150</v>
      </c>
      <c r="E5479" t="s">
        <v>121</v>
      </c>
      <c r="L5479" t="s">
        <v>129</v>
      </c>
      <c r="M5479" s="14">
        <v>44531</v>
      </c>
      <c r="N5479" s="14">
        <v>44531</v>
      </c>
      <c r="O5479">
        <v>0</v>
      </c>
      <c r="X5479" t="s">
        <v>119</v>
      </c>
      <c r="Y5479">
        <v>12</v>
      </c>
      <c r="Z5479">
        <v>12</v>
      </c>
      <c r="AA5479">
        <v>2021</v>
      </c>
      <c r="AB5479">
        <v>0</v>
      </c>
      <c r="AC5479" t="s">
        <v>8</v>
      </c>
      <c r="AD5479" t="s">
        <v>8</v>
      </c>
      <c r="AE5479">
        <v>2021</v>
      </c>
      <c r="AF5479">
        <v>2021</v>
      </c>
      <c r="AU5479"/>
    </row>
    <row r="5480" spans="1:47" x14ac:dyDescent="0.35">
      <c r="A5480" t="s">
        <v>145</v>
      </c>
      <c r="C5480" t="s">
        <v>120</v>
      </c>
      <c r="D5480" t="s">
        <v>150</v>
      </c>
      <c r="E5480" t="s">
        <v>121</v>
      </c>
      <c r="L5480" t="s">
        <v>129</v>
      </c>
      <c r="M5480" s="14">
        <v>44531</v>
      </c>
      <c r="N5480" s="14">
        <v>44531</v>
      </c>
      <c r="O5480">
        <v>0</v>
      </c>
      <c r="X5480" t="s">
        <v>144</v>
      </c>
      <c r="Y5480">
        <v>12</v>
      </c>
      <c r="Z5480">
        <v>12</v>
      </c>
      <c r="AA5480">
        <v>2021</v>
      </c>
      <c r="AB5480">
        <v>0</v>
      </c>
      <c r="AC5480" t="s">
        <v>8</v>
      </c>
      <c r="AD5480" t="s">
        <v>8</v>
      </c>
      <c r="AE5480">
        <v>2021</v>
      </c>
      <c r="AF5480">
        <v>2021</v>
      </c>
      <c r="AU5480"/>
    </row>
    <row r="5481" spans="1:47" x14ac:dyDescent="0.35">
      <c r="A5481" t="s">
        <v>143</v>
      </c>
      <c r="C5481" t="s">
        <v>120</v>
      </c>
      <c r="D5481" t="s">
        <v>159</v>
      </c>
      <c r="E5481" t="s">
        <v>121</v>
      </c>
      <c r="L5481" t="s">
        <v>129</v>
      </c>
      <c r="M5481" s="14">
        <v>44531</v>
      </c>
      <c r="N5481" s="14">
        <v>44531</v>
      </c>
      <c r="O5481">
        <v>10189300.73</v>
      </c>
      <c r="X5481" t="s">
        <v>144</v>
      </c>
      <c r="Y5481">
        <v>12</v>
      </c>
      <c r="Z5481">
        <v>12</v>
      </c>
      <c r="AA5481">
        <v>2021</v>
      </c>
      <c r="AB5481">
        <v>0</v>
      </c>
      <c r="AC5481" t="s">
        <v>8</v>
      </c>
      <c r="AD5481" t="s">
        <v>8</v>
      </c>
      <c r="AE5481">
        <v>2021</v>
      </c>
      <c r="AF5481">
        <v>2021</v>
      </c>
      <c r="AU5481"/>
    </row>
    <row r="5482" spans="1:47" x14ac:dyDescent="0.35">
      <c r="A5482" t="s">
        <v>143</v>
      </c>
      <c r="C5482" t="s">
        <v>120</v>
      </c>
      <c r="D5482" t="s">
        <v>150</v>
      </c>
      <c r="E5482" t="s">
        <v>121</v>
      </c>
      <c r="L5482" t="s">
        <v>129</v>
      </c>
      <c r="M5482" s="14">
        <v>44531</v>
      </c>
      <c r="N5482" s="14">
        <v>44531</v>
      </c>
      <c r="O5482">
        <v>488988.78999999911</v>
      </c>
      <c r="X5482" t="s">
        <v>144</v>
      </c>
      <c r="Y5482">
        <v>12</v>
      </c>
      <c r="Z5482">
        <v>12</v>
      </c>
      <c r="AA5482">
        <v>2021</v>
      </c>
      <c r="AB5482">
        <v>0</v>
      </c>
      <c r="AC5482" t="s">
        <v>8</v>
      </c>
      <c r="AD5482" t="s">
        <v>8</v>
      </c>
      <c r="AE5482">
        <v>2021</v>
      </c>
      <c r="AF5482">
        <v>2021</v>
      </c>
      <c r="AU5482"/>
    </row>
    <row r="5483" spans="1:47" x14ac:dyDescent="0.35">
      <c r="B5483" t="s">
        <v>137</v>
      </c>
      <c r="C5483" t="s">
        <v>120</v>
      </c>
      <c r="D5483" t="s">
        <v>150</v>
      </c>
      <c r="E5483" t="s">
        <v>121</v>
      </c>
      <c r="L5483" t="s">
        <v>129</v>
      </c>
      <c r="M5483" s="14">
        <v>44531</v>
      </c>
      <c r="N5483" s="14">
        <v>44531</v>
      </c>
      <c r="O5483">
        <v>4095333.33</v>
      </c>
      <c r="X5483" t="s">
        <v>137</v>
      </c>
      <c r="Y5483">
        <v>12</v>
      </c>
      <c r="Z5483">
        <v>12</v>
      </c>
      <c r="AA5483">
        <v>2021</v>
      </c>
      <c r="AB5483">
        <v>0</v>
      </c>
      <c r="AC5483" t="s">
        <v>8</v>
      </c>
      <c r="AD5483" t="s">
        <v>8</v>
      </c>
      <c r="AE5483">
        <v>2021</v>
      </c>
      <c r="AF5483">
        <v>2021</v>
      </c>
      <c r="AU5483"/>
    </row>
    <row r="5484" spans="1:47" x14ac:dyDescent="0.35">
      <c r="B5484" t="s">
        <v>140</v>
      </c>
      <c r="C5484" t="s">
        <v>120</v>
      </c>
      <c r="D5484" t="s">
        <v>150</v>
      </c>
      <c r="E5484" t="s">
        <v>121</v>
      </c>
      <c r="L5484" t="s">
        <v>129</v>
      </c>
      <c r="M5484" s="14">
        <v>44531</v>
      </c>
      <c r="N5484" s="14">
        <v>44531</v>
      </c>
      <c r="O5484">
        <v>49726.41</v>
      </c>
      <c r="X5484" t="s">
        <v>140</v>
      </c>
      <c r="Y5484">
        <v>12</v>
      </c>
      <c r="Z5484">
        <v>12</v>
      </c>
      <c r="AA5484">
        <v>2021</v>
      </c>
      <c r="AB5484">
        <v>0</v>
      </c>
      <c r="AC5484" t="s">
        <v>8</v>
      </c>
      <c r="AD5484" t="s">
        <v>8</v>
      </c>
      <c r="AE5484">
        <v>2021</v>
      </c>
      <c r="AF5484">
        <v>2021</v>
      </c>
      <c r="AU5484"/>
    </row>
    <row r="5485" spans="1:47" x14ac:dyDescent="0.35">
      <c r="A5485" t="s">
        <v>138</v>
      </c>
      <c r="C5485" t="s">
        <v>120</v>
      </c>
      <c r="D5485" t="s">
        <v>150</v>
      </c>
      <c r="E5485" t="s">
        <v>121</v>
      </c>
      <c r="L5485" t="s">
        <v>129</v>
      </c>
      <c r="M5485" s="14">
        <v>44531</v>
      </c>
      <c r="N5485" s="14">
        <v>44531</v>
      </c>
      <c r="O5485">
        <v>7626734.96</v>
      </c>
      <c r="X5485" t="s">
        <v>139</v>
      </c>
      <c r="Y5485">
        <v>12</v>
      </c>
      <c r="Z5485">
        <v>12</v>
      </c>
      <c r="AA5485">
        <v>2021</v>
      </c>
      <c r="AB5485">
        <v>0</v>
      </c>
      <c r="AC5485" t="s">
        <v>8</v>
      </c>
      <c r="AD5485" t="s">
        <v>8</v>
      </c>
      <c r="AE5485">
        <v>2021</v>
      </c>
      <c r="AF5485">
        <v>2021</v>
      </c>
      <c r="AU5485"/>
    </row>
    <row r="5486" spans="1:47" x14ac:dyDescent="0.35">
      <c r="A5486" t="s">
        <v>133</v>
      </c>
      <c r="C5486" t="s">
        <v>120</v>
      </c>
      <c r="D5486" t="s">
        <v>150</v>
      </c>
      <c r="E5486" t="s">
        <v>121</v>
      </c>
      <c r="L5486" t="s">
        <v>129</v>
      </c>
      <c r="M5486" s="14">
        <v>44531</v>
      </c>
      <c r="N5486" s="14">
        <v>44531</v>
      </c>
      <c r="O5486">
        <v>55384.92</v>
      </c>
      <c r="X5486" t="s">
        <v>134</v>
      </c>
      <c r="Y5486">
        <v>12</v>
      </c>
      <c r="Z5486">
        <v>12</v>
      </c>
      <c r="AA5486">
        <v>2021</v>
      </c>
      <c r="AB5486">
        <v>0</v>
      </c>
      <c r="AC5486" t="s">
        <v>8</v>
      </c>
      <c r="AD5486" t="s">
        <v>8</v>
      </c>
      <c r="AE5486">
        <v>2021</v>
      </c>
      <c r="AF5486">
        <v>2021</v>
      </c>
      <c r="AU5486"/>
    </row>
    <row r="5487" spans="1:47" x14ac:dyDescent="0.35">
      <c r="A5487" t="s">
        <v>126</v>
      </c>
      <c r="C5487" t="s">
        <v>120</v>
      </c>
      <c r="D5487" t="s">
        <v>150</v>
      </c>
      <c r="E5487" t="s">
        <v>121</v>
      </c>
      <c r="L5487" t="s">
        <v>129</v>
      </c>
      <c r="M5487" s="14">
        <v>44531</v>
      </c>
      <c r="N5487" s="14">
        <v>44531</v>
      </c>
      <c r="O5487">
        <v>48276.19</v>
      </c>
      <c r="X5487" t="s">
        <v>127</v>
      </c>
      <c r="Y5487">
        <v>12</v>
      </c>
      <c r="Z5487">
        <v>12</v>
      </c>
      <c r="AA5487">
        <v>2021</v>
      </c>
      <c r="AB5487">
        <v>0</v>
      </c>
      <c r="AC5487" t="s">
        <v>8</v>
      </c>
      <c r="AD5487" t="s">
        <v>8</v>
      </c>
      <c r="AE5487">
        <v>2021</v>
      </c>
      <c r="AF5487">
        <v>2021</v>
      </c>
      <c r="AU5487"/>
    </row>
    <row r="5488" spans="1:47" x14ac:dyDescent="0.35">
      <c r="A5488" t="s">
        <v>160</v>
      </c>
      <c r="C5488" t="s">
        <v>120</v>
      </c>
      <c r="D5488" t="s">
        <v>159</v>
      </c>
      <c r="E5488" t="s">
        <v>162</v>
      </c>
      <c r="L5488" t="s">
        <v>129</v>
      </c>
      <c r="M5488" s="14">
        <v>44531</v>
      </c>
      <c r="N5488" s="14">
        <v>44531</v>
      </c>
      <c r="O5488">
        <v>410000</v>
      </c>
      <c r="X5488" t="s">
        <v>161</v>
      </c>
      <c r="Y5488">
        <v>12</v>
      </c>
      <c r="Z5488">
        <v>12</v>
      </c>
      <c r="AA5488">
        <v>2021</v>
      </c>
      <c r="AB5488">
        <v>0</v>
      </c>
      <c r="AC5488" t="s">
        <v>8</v>
      </c>
      <c r="AD5488" t="s">
        <v>8</v>
      </c>
      <c r="AE5488">
        <v>2021</v>
      </c>
      <c r="AF5488">
        <v>2021</v>
      </c>
      <c r="AU5488"/>
    </row>
    <row r="5489" spans="1:47" x14ac:dyDescent="0.35">
      <c r="A5489" t="s">
        <v>146</v>
      </c>
      <c r="C5489" t="s">
        <v>120</v>
      </c>
      <c r="D5489" t="s">
        <v>150</v>
      </c>
      <c r="E5489" t="s">
        <v>121</v>
      </c>
      <c r="L5489" t="s">
        <v>129</v>
      </c>
      <c r="M5489" s="14">
        <v>44531</v>
      </c>
      <c r="N5489" s="14">
        <v>44531</v>
      </c>
      <c r="O5489">
        <v>0</v>
      </c>
      <c r="X5489" t="s">
        <v>147</v>
      </c>
      <c r="Y5489">
        <v>12</v>
      </c>
      <c r="Z5489">
        <v>12</v>
      </c>
      <c r="AA5489">
        <v>2021</v>
      </c>
      <c r="AB5489">
        <v>0</v>
      </c>
      <c r="AC5489" t="s">
        <v>8</v>
      </c>
      <c r="AD5489" t="s">
        <v>8</v>
      </c>
      <c r="AE5489">
        <v>2021</v>
      </c>
      <c r="AF5489">
        <v>2021</v>
      </c>
      <c r="AU5489"/>
    </row>
    <row r="5490" spans="1:47" x14ac:dyDescent="0.35">
      <c r="A5490" t="s">
        <v>148</v>
      </c>
      <c r="C5490" t="s">
        <v>120</v>
      </c>
      <c r="D5490" t="s">
        <v>150</v>
      </c>
      <c r="E5490" t="s">
        <v>162</v>
      </c>
      <c r="L5490" t="s">
        <v>129</v>
      </c>
      <c r="M5490" s="14">
        <v>44531</v>
      </c>
      <c r="N5490" s="14">
        <v>44531</v>
      </c>
      <c r="O5490">
        <v>41691763.130000003</v>
      </c>
      <c r="X5490" t="s">
        <v>152</v>
      </c>
      <c r="Y5490">
        <v>12</v>
      </c>
      <c r="Z5490">
        <v>12</v>
      </c>
      <c r="AA5490">
        <v>2021</v>
      </c>
      <c r="AB5490">
        <v>0</v>
      </c>
      <c r="AC5490" t="s">
        <v>8</v>
      </c>
      <c r="AD5490" t="s">
        <v>8</v>
      </c>
      <c r="AE5490">
        <v>2021</v>
      </c>
      <c r="AF5490">
        <v>2021</v>
      </c>
      <c r="AU5490"/>
    </row>
    <row r="5491" spans="1:47" x14ac:dyDescent="0.35">
      <c r="A5491" t="s">
        <v>148</v>
      </c>
      <c r="C5491" t="s">
        <v>120</v>
      </c>
      <c r="D5491" t="s">
        <v>159</v>
      </c>
      <c r="E5491" t="s">
        <v>162</v>
      </c>
      <c r="L5491" t="s">
        <v>129</v>
      </c>
      <c r="M5491" s="14">
        <v>44531</v>
      </c>
      <c r="N5491" s="14">
        <v>44531</v>
      </c>
      <c r="O5491">
        <v>9607447.9199999999</v>
      </c>
      <c r="X5491" t="s">
        <v>152</v>
      </c>
      <c r="Y5491">
        <v>12</v>
      </c>
      <c r="Z5491">
        <v>12</v>
      </c>
      <c r="AA5491">
        <v>2021</v>
      </c>
      <c r="AB5491">
        <v>0</v>
      </c>
      <c r="AC5491" t="s">
        <v>8</v>
      </c>
      <c r="AD5491" t="s">
        <v>8</v>
      </c>
      <c r="AE5491">
        <v>2021</v>
      </c>
      <c r="AF5491">
        <v>2021</v>
      </c>
      <c r="AU5491"/>
    </row>
    <row r="5492" spans="1:47" x14ac:dyDescent="0.35">
      <c r="A5492" t="s">
        <v>160</v>
      </c>
      <c r="B5492" t="s">
        <v>28</v>
      </c>
      <c r="C5492" t="s">
        <v>149</v>
      </c>
      <c r="D5492" t="s">
        <v>159</v>
      </c>
      <c r="E5492" t="s">
        <v>162</v>
      </c>
      <c r="G5492" t="s">
        <v>1</v>
      </c>
      <c r="K5492" t="s">
        <v>185</v>
      </c>
      <c r="L5492" t="s">
        <v>122</v>
      </c>
      <c r="M5492" s="14">
        <v>44531</v>
      </c>
      <c r="N5492" s="14">
        <v>44531</v>
      </c>
      <c r="O5492">
        <v>0</v>
      </c>
      <c r="P5492">
        <v>147.62</v>
      </c>
      <c r="R5492">
        <v>2110672000</v>
      </c>
      <c r="S5492">
        <v>161400000</v>
      </c>
      <c r="V5492" t="s">
        <v>160</v>
      </c>
      <c r="W5492" t="s">
        <v>211</v>
      </c>
      <c r="X5492" t="s">
        <v>161</v>
      </c>
      <c r="Y5492">
        <v>12</v>
      </c>
      <c r="Z5492">
        <v>12</v>
      </c>
      <c r="AA5492">
        <v>2021</v>
      </c>
      <c r="AB5492">
        <v>147.62</v>
      </c>
      <c r="AC5492" t="s">
        <v>21</v>
      </c>
      <c r="AD5492" t="s">
        <v>72</v>
      </c>
      <c r="AE5492">
        <v>2021</v>
      </c>
      <c r="AF5492">
        <v>2021</v>
      </c>
      <c r="AU5492"/>
    </row>
    <row r="5493" spans="1:47" x14ac:dyDescent="0.35">
      <c r="A5493" t="s">
        <v>233</v>
      </c>
      <c r="C5493" t="s">
        <v>120</v>
      </c>
      <c r="D5493" t="s">
        <v>159</v>
      </c>
      <c r="E5493" t="s">
        <v>162</v>
      </c>
      <c r="L5493" t="s">
        <v>129</v>
      </c>
      <c r="M5493" s="14">
        <v>44531</v>
      </c>
      <c r="N5493" s="14">
        <v>44531</v>
      </c>
      <c r="O5493">
        <v>171852.81</v>
      </c>
      <c r="X5493" t="s">
        <v>234</v>
      </c>
      <c r="Y5493">
        <v>12</v>
      </c>
      <c r="Z5493">
        <v>12</v>
      </c>
      <c r="AA5493">
        <v>2021</v>
      </c>
      <c r="AB5493">
        <v>0</v>
      </c>
      <c r="AC5493" t="s">
        <v>8</v>
      </c>
      <c r="AD5493" t="s">
        <v>8</v>
      </c>
      <c r="AE5493">
        <v>2021</v>
      </c>
      <c r="AF5493">
        <v>2021</v>
      </c>
      <c r="AU5493"/>
    </row>
    <row r="5494" spans="1:47" x14ac:dyDescent="0.35">
      <c r="A5494" t="s">
        <v>166</v>
      </c>
      <c r="C5494" t="s">
        <v>120</v>
      </c>
      <c r="D5494" t="s">
        <v>150</v>
      </c>
      <c r="E5494" t="s">
        <v>121</v>
      </c>
      <c r="L5494" t="s">
        <v>129</v>
      </c>
      <c r="M5494" s="14">
        <v>44531</v>
      </c>
      <c r="N5494" s="14">
        <v>44531</v>
      </c>
      <c r="O5494">
        <v>1265071.43</v>
      </c>
      <c r="X5494" t="s">
        <v>83</v>
      </c>
      <c r="Y5494">
        <v>12</v>
      </c>
      <c r="Z5494">
        <v>12</v>
      </c>
      <c r="AA5494">
        <v>2021</v>
      </c>
      <c r="AB5494">
        <v>0</v>
      </c>
      <c r="AC5494" t="s">
        <v>8</v>
      </c>
      <c r="AD5494" t="s">
        <v>8</v>
      </c>
      <c r="AE5494">
        <v>2021</v>
      </c>
      <c r="AF5494">
        <v>2021</v>
      </c>
      <c r="AU5494"/>
    </row>
    <row r="5495" spans="1:47" x14ac:dyDescent="0.35">
      <c r="A5495" t="s">
        <v>131</v>
      </c>
      <c r="C5495" t="s">
        <v>180</v>
      </c>
      <c r="D5495" t="s">
        <v>150</v>
      </c>
      <c r="E5495" t="s">
        <v>121</v>
      </c>
      <c r="L5495" t="s">
        <v>122</v>
      </c>
      <c r="M5495" s="14">
        <v>44531</v>
      </c>
      <c r="N5495" s="14">
        <v>44531</v>
      </c>
      <c r="P5495">
        <v>242600.63</v>
      </c>
      <c r="X5495" t="s">
        <v>132</v>
      </c>
      <c r="Y5495">
        <v>12</v>
      </c>
      <c r="Z5495">
        <v>12</v>
      </c>
      <c r="AA5495">
        <v>2021</v>
      </c>
      <c r="AB5495">
        <v>0</v>
      </c>
      <c r="AC5495" t="s">
        <v>8</v>
      </c>
      <c r="AD5495" t="s">
        <v>8</v>
      </c>
      <c r="AE5495">
        <v>2021</v>
      </c>
      <c r="AF5495">
        <v>2021</v>
      </c>
      <c r="AU5495"/>
    </row>
    <row r="5496" spans="1:47" x14ac:dyDescent="0.35">
      <c r="A5496" t="s">
        <v>145</v>
      </c>
      <c r="C5496" t="s">
        <v>149</v>
      </c>
      <c r="D5496" t="s">
        <v>150</v>
      </c>
      <c r="E5496" t="s">
        <v>121</v>
      </c>
      <c r="L5496" t="s">
        <v>129</v>
      </c>
      <c r="M5496" s="14">
        <v>44531</v>
      </c>
      <c r="N5496" s="14">
        <v>44531</v>
      </c>
      <c r="O5496">
        <v>1047625.12</v>
      </c>
      <c r="X5496" t="s">
        <v>144</v>
      </c>
      <c r="Y5496">
        <v>12</v>
      </c>
      <c r="Z5496">
        <v>12</v>
      </c>
      <c r="AA5496">
        <v>2021</v>
      </c>
      <c r="AB5496">
        <v>0</v>
      </c>
      <c r="AC5496" t="s">
        <v>8</v>
      </c>
      <c r="AD5496" t="s">
        <v>8</v>
      </c>
      <c r="AE5496">
        <v>2021</v>
      </c>
      <c r="AF5496">
        <v>2021</v>
      </c>
      <c r="AU5496"/>
    </row>
    <row r="5497" spans="1:47" x14ac:dyDescent="0.35">
      <c r="A5497" t="s">
        <v>143</v>
      </c>
      <c r="C5497" t="s">
        <v>149</v>
      </c>
      <c r="D5497" t="s">
        <v>150</v>
      </c>
      <c r="E5497" t="s">
        <v>121</v>
      </c>
      <c r="L5497" t="s">
        <v>129</v>
      </c>
      <c r="M5497" s="14">
        <v>44531</v>
      </c>
      <c r="N5497" s="14">
        <v>44531</v>
      </c>
      <c r="O5497">
        <v>1057137.24</v>
      </c>
      <c r="X5497" t="s">
        <v>144</v>
      </c>
      <c r="Y5497">
        <v>12</v>
      </c>
      <c r="Z5497">
        <v>12</v>
      </c>
      <c r="AA5497">
        <v>2021</v>
      </c>
      <c r="AB5497">
        <v>0</v>
      </c>
      <c r="AC5497" t="s">
        <v>8</v>
      </c>
      <c r="AD5497" t="s">
        <v>8</v>
      </c>
      <c r="AE5497">
        <v>2021</v>
      </c>
      <c r="AF5497">
        <v>2021</v>
      </c>
      <c r="AU5497"/>
    </row>
    <row r="5498" spans="1:47" x14ac:dyDescent="0.35">
      <c r="A5498" t="s">
        <v>148</v>
      </c>
      <c r="C5498" t="s">
        <v>180</v>
      </c>
      <c r="D5498" t="s">
        <v>150</v>
      </c>
      <c r="E5498" t="s">
        <v>121</v>
      </c>
      <c r="L5498" t="s">
        <v>122</v>
      </c>
      <c r="M5498" s="14">
        <v>44531</v>
      </c>
      <c r="N5498" s="14">
        <v>44531</v>
      </c>
      <c r="P5498">
        <v>246.71</v>
      </c>
      <c r="X5498" t="s">
        <v>152</v>
      </c>
      <c r="Y5498">
        <v>12</v>
      </c>
      <c r="Z5498">
        <v>12</v>
      </c>
      <c r="AA5498">
        <v>2021</v>
      </c>
      <c r="AB5498">
        <v>0</v>
      </c>
      <c r="AC5498" t="s">
        <v>8</v>
      </c>
      <c r="AD5498" t="s">
        <v>8</v>
      </c>
      <c r="AE5498">
        <v>2021</v>
      </c>
      <c r="AF5498">
        <v>2021</v>
      </c>
      <c r="AU5498"/>
    </row>
    <row r="5499" spans="1:47" x14ac:dyDescent="0.35">
      <c r="A5499" t="s">
        <v>130</v>
      </c>
      <c r="C5499" t="s">
        <v>180</v>
      </c>
      <c r="D5499" t="s">
        <v>150</v>
      </c>
      <c r="E5499" t="s">
        <v>121</v>
      </c>
      <c r="L5499" t="s">
        <v>122</v>
      </c>
      <c r="M5499" s="14">
        <v>44531</v>
      </c>
      <c r="N5499" s="14">
        <v>44531</v>
      </c>
      <c r="P5499">
        <v>124007.61</v>
      </c>
      <c r="X5499" t="s">
        <v>119</v>
      </c>
      <c r="Y5499">
        <v>12</v>
      </c>
      <c r="Z5499">
        <v>12</v>
      </c>
      <c r="AA5499">
        <v>2021</v>
      </c>
      <c r="AB5499">
        <v>0</v>
      </c>
      <c r="AC5499" t="s">
        <v>8</v>
      </c>
      <c r="AD5499" t="s">
        <v>8</v>
      </c>
      <c r="AE5499">
        <v>2021</v>
      </c>
      <c r="AF5499">
        <v>2021</v>
      </c>
      <c r="AU5499"/>
    </row>
    <row r="5500" spans="1:47" x14ac:dyDescent="0.35">
      <c r="A5500" t="s">
        <v>148</v>
      </c>
      <c r="C5500" t="s">
        <v>180</v>
      </c>
      <c r="D5500" t="s">
        <v>150</v>
      </c>
      <c r="E5500" t="s">
        <v>121</v>
      </c>
      <c r="L5500" t="s">
        <v>122</v>
      </c>
      <c r="M5500" s="14">
        <v>44531</v>
      </c>
      <c r="N5500" s="14">
        <v>44531</v>
      </c>
      <c r="P5500">
        <v>1968179.94</v>
      </c>
      <c r="X5500" t="s">
        <v>152</v>
      </c>
      <c r="Y5500">
        <v>12</v>
      </c>
      <c r="Z5500">
        <v>12</v>
      </c>
      <c r="AA5500">
        <v>2021</v>
      </c>
      <c r="AB5500">
        <v>0</v>
      </c>
      <c r="AC5500" t="s">
        <v>8</v>
      </c>
      <c r="AD5500" t="s">
        <v>8</v>
      </c>
      <c r="AE5500">
        <v>2021</v>
      </c>
      <c r="AF5500">
        <v>2021</v>
      </c>
      <c r="AU5500"/>
    </row>
    <row r="5501" spans="1:47" x14ac:dyDescent="0.35">
      <c r="A5501" t="s">
        <v>148</v>
      </c>
      <c r="C5501" t="s">
        <v>180</v>
      </c>
      <c r="D5501" t="s">
        <v>150</v>
      </c>
      <c r="E5501" t="s">
        <v>121</v>
      </c>
      <c r="L5501" t="s">
        <v>122</v>
      </c>
      <c r="M5501" s="14">
        <v>44531</v>
      </c>
      <c r="N5501" s="14">
        <v>44531</v>
      </c>
      <c r="P5501">
        <v>9295028.1400000006</v>
      </c>
      <c r="X5501" t="s">
        <v>152</v>
      </c>
      <c r="Y5501">
        <v>12</v>
      </c>
      <c r="Z5501">
        <v>12</v>
      </c>
      <c r="AA5501">
        <v>2021</v>
      </c>
      <c r="AB5501">
        <v>0</v>
      </c>
      <c r="AC5501" t="s">
        <v>8</v>
      </c>
      <c r="AD5501" t="s">
        <v>8</v>
      </c>
      <c r="AE5501">
        <v>2021</v>
      </c>
      <c r="AF5501">
        <v>2021</v>
      </c>
      <c r="AU5501"/>
    </row>
    <row r="5502" spans="1:47" x14ac:dyDescent="0.35">
      <c r="A5502" t="s">
        <v>148</v>
      </c>
      <c r="C5502" t="s">
        <v>180</v>
      </c>
      <c r="D5502" t="s">
        <v>150</v>
      </c>
      <c r="E5502" t="s">
        <v>121</v>
      </c>
      <c r="L5502" t="s">
        <v>122</v>
      </c>
      <c r="M5502" s="14">
        <v>44531</v>
      </c>
      <c r="N5502" s="14">
        <v>44531</v>
      </c>
      <c r="P5502">
        <v>103255.49</v>
      </c>
      <c r="X5502" t="s">
        <v>152</v>
      </c>
      <c r="Y5502">
        <v>12</v>
      </c>
      <c r="Z5502">
        <v>12</v>
      </c>
      <c r="AA5502">
        <v>2021</v>
      </c>
      <c r="AB5502">
        <v>0</v>
      </c>
      <c r="AC5502" t="s">
        <v>8</v>
      </c>
      <c r="AD5502" t="s">
        <v>8</v>
      </c>
      <c r="AE5502">
        <v>2021</v>
      </c>
      <c r="AF5502">
        <v>2021</v>
      </c>
      <c r="AU5502"/>
    </row>
    <row r="5503" spans="1:47" x14ac:dyDescent="0.35">
      <c r="A5503" t="s">
        <v>165</v>
      </c>
      <c r="C5503" t="s">
        <v>180</v>
      </c>
      <c r="D5503" t="s">
        <v>150</v>
      </c>
      <c r="E5503" t="s">
        <v>121</v>
      </c>
      <c r="L5503" t="s">
        <v>122</v>
      </c>
      <c r="M5503" s="14">
        <v>44531</v>
      </c>
      <c r="N5503" s="14">
        <v>44531</v>
      </c>
      <c r="O5503">
        <v>80.81</v>
      </c>
      <c r="P5503">
        <v>20633.189999999999</v>
      </c>
      <c r="X5503" t="s">
        <v>124</v>
      </c>
      <c r="Y5503">
        <v>12</v>
      </c>
      <c r="Z5503">
        <v>12</v>
      </c>
      <c r="AA5503">
        <v>2021</v>
      </c>
      <c r="AB5503">
        <v>0</v>
      </c>
      <c r="AC5503" t="s">
        <v>8</v>
      </c>
      <c r="AD5503" t="s">
        <v>8</v>
      </c>
      <c r="AE5503">
        <v>2021</v>
      </c>
      <c r="AF5503">
        <v>2021</v>
      </c>
      <c r="AU5503"/>
    </row>
    <row r="5504" spans="1:47" x14ac:dyDescent="0.35">
      <c r="A5504" t="s">
        <v>165</v>
      </c>
      <c r="C5504" t="s">
        <v>180</v>
      </c>
      <c r="D5504" t="s">
        <v>150</v>
      </c>
      <c r="E5504" t="s">
        <v>121</v>
      </c>
      <c r="L5504" t="s">
        <v>122</v>
      </c>
      <c r="M5504" s="14">
        <v>44531</v>
      </c>
      <c r="N5504" s="14">
        <v>44531</v>
      </c>
      <c r="P5504">
        <v>9897608.6099999994</v>
      </c>
      <c r="X5504" t="s">
        <v>124</v>
      </c>
      <c r="Y5504">
        <v>12</v>
      </c>
      <c r="Z5504">
        <v>12</v>
      </c>
      <c r="AA5504">
        <v>2021</v>
      </c>
      <c r="AB5504">
        <v>0</v>
      </c>
      <c r="AC5504" t="s">
        <v>8</v>
      </c>
      <c r="AD5504" t="s">
        <v>8</v>
      </c>
      <c r="AE5504">
        <v>2021</v>
      </c>
      <c r="AF5504">
        <v>2021</v>
      </c>
      <c r="AU5504"/>
    </row>
    <row r="5505" spans="1:47" x14ac:dyDescent="0.35">
      <c r="A5505" t="s">
        <v>148</v>
      </c>
      <c r="C5505" t="s">
        <v>180</v>
      </c>
      <c r="D5505" t="s">
        <v>150</v>
      </c>
      <c r="E5505" t="s">
        <v>121</v>
      </c>
      <c r="L5505" t="s">
        <v>122</v>
      </c>
      <c r="M5505" s="14">
        <v>44531</v>
      </c>
      <c r="N5505" s="14">
        <v>44531</v>
      </c>
      <c r="P5505">
        <v>353990.78</v>
      </c>
      <c r="X5505" t="s">
        <v>152</v>
      </c>
      <c r="Y5505">
        <v>12</v>
      </c>
      <c r="Z5505">
        <v>12</v>
      </c>
      <c r="AA5505">
        <v>2021</v>
      </c>
      <c r="AB5505">
        <v>0</v>
      </c>
      <c r="AC5505" t="s">
        <v>8</v>
      </c>
      <c r="AD5505" t="s">
        <v>8</v>
      </c>
      <c r="AE5505">
        <v>2021</v>
      </c>
      <c r="AF5505">
        <v>2021</v>
      </c>
      <c r="AU5505"/>
    </row>
    <row r="5506" spans="1:47" x14ac:dyDescent="0.35">
      <c r="A5506" t="s">
        <v>179</v>
      </c>
      <c r="C5506" t="s">
        <v>180</v>
      </c>
      <c r="D5506" t="s">
        <v>150</v>
      </c>
      <c r="E5506" t="s">
        <v>121</v>
      </c>
      <c r="L5506" t="s">
        <v>122</v>
      </c>
      <c r="M5506" s="14">
        <v>44531</v>
      </c>
      <c r="N5506" s="14">
        <v>44531</v>
      </c>
      <c r="P5506">
        <v>2012560.47</v>
      </c>
      <c r="X5506" t="s">
        <v>140</v>
      </c>
      <c r="Y5506">
        <v>12</v>
      </c>
      <c r="Z5506">
        <v>12</v>
      </c>
      <c r="AA5506">
        <v>2021</v>
      </c>
      <c r="AB5506">
        <v>0</v>
      </c>
      <c r="AC5506" t="s">
        <v>8</v>
      </c>
      <c r="AD5506" t="s">
        <v>8</v>
      </c>
      <c r="AE5506">
        <v>2021</v>
      </c>
      <c r="AF5506">
        <v>2021</v>
      </c>
      <c r="AU5506"/>
    </row>
    <row r="5507" spans="1:47" x14ac:dyDescent="0.35">
      <c r="A5507" t="s">
        <v>123</v>
      </c>
      <c r="C5507" t="s">
        <v>180</v>
      </c>
      <c r="D5507" t="s">
        <v>150</v>
      </c>
      <c r="E5507" t="s">
        <v>121</v>
      </c>
      <c r="L5507" t="s">
        <v>122</v>
      </c>
      <c r="M5507" s="14">
        <v>44531</v>
      </c>
      <c r="N5507" s="14">
        <v>44531</v>
      </c>
      <c r="P5507">
        <v>148419.20000000001</v>
      </c>
      <c r="X5507" t="s">
        <v>124</v>
      </c>
      <c r="Y5507">
        <v>12</v>
      </c>
      <c r="Z5507">
        <v>12</v>
      </c>
      <c r="AA5507">
        <v>2021</v>
      </c>
      <c r="AB5507">
        <v>0</v>
      </c>
      <c r="AC5507" t="s">
        <v>8</v>
      </c>
      <c r="AD5507" t="s">
        <v>8</v>
      </c>
      <c r="AE5507">
        <v>2021</v>
      </c>
      <c r="AF5507">
        <v>2021</v>
      </c>
      <c r="AU5507"/>
    </row>
    <row r="5508" spans="1:47" x14ac:dyDescent="0.35">
      <c r="A5508" t="s">
        <v>123</v>
      </c>
      <c r="C5508" t="s">
        <v>180</v>
      </c>
      <c r="D5508" t="s">
        <v>150</v>
      </c>
      <c r="E5508" t="s">
        <v>121</v>
      </c>
      <c r="L5508" t="s">
        <v>122</v>
      </c>
      <c r="M5508" s="14">
        <v>44531</v>
      </c>
      <c r="N5508" s="14">
        <v>44531</v>
      </c>
      <c r="O5508">
        <v>5960.47</v>
      </c>
      <c r="P5508">
        <v>460782.45</v>
      </c>
      <c r="X5508" t="s">
        <v>124</v>
      </c>
      <c r="Y5508">
        <v>12</v>
      </c>
      <c r="Z5508">
        <v>12</v>
      </c>
      <c r="AA5508">
        <v>2021</v>
      </c>
      <c r="AB5508">
        <v>0</v>
      </c>
      <c r="AC5508" t="s">
        <v>8</v>
      </c>
      <c r="AD5508" t="s">
        <v>8</v>
      </c>
      <c r="AE5508">
        <v>2021</v>
      </c>
      <c r="AF5508">
        <v>2021</v>
      </c>
      <c r="AU5508"/>
    </row>
    <row r="5509" spans="1:47" x14ac:dyDescent="0.35">
      <c r="A5509" t="s">
        <v>155</v>
      </c>
      <c r="C5509" t="s">
        <v>180</v>
      </c>
      <c r="D5509" t="s">
        <v>150</v>
      </c>
      <c r="E5509" t="s">
        <v>121</v>
      </c>
      <c r="L5509" t="s">
        <v>122</v>
      </c>
      <c r="M5509" s="14">
        <v>44531</v>
      </c>
      <c r="N5509" s="14">
        <v>44531</v>
      </c>
      <c r="P5509">
        <v>4302.72</v>
      </c>
      <c r="X5509" t="s">
        <v>156</v>
      </c>
      <c r="Y5509">
        <v>12</v>
      </c>
      <c r="Z5509">
        <v>12</v>
      </c>
      <c r="AA5509">
        <v>2021</v>
      </c>
      <c r="AB5509">
        <v>0</v>
      </c>
      <c r="AC5509" t="s">
        <v>8</v>
      </c>
      <c r="AD5509" t="s">
        <v>8</v>
      </c>
      <c r="AE5509">
        <v>2021</v>
      </c>
      <c r="AF5509">
        <v>2021</v>
      </c>
      <c r="AU5509"/>
    </row>
    <row r="5510" spans="1:47" x14ac:dyDescent="0.35">
      <c r="A5510" t="s">
        <v>155</v>
      </c>
      <c r="C5510" t="s">
        <v>180</v>
      </c>
      <c r="D5510" t="s">
        <v>150</v>
      </c>
      <c r="E5510" t="s">
        <v>121</v>
      </c>
      <c r="L5510" t="s">
        <v>122</v>
      </c>
      <c r="M5510" s="14">
        <v>44531</v>
      </c>
      <c r="N5510" s="14">
        <v>44531</v>
      </c>
      <c r="P5510">
        <v>42740.77</v>
      </c>
      <c r="X5510" t="s">
        <v>156</v>
      </c>
      <c r="Y5510">
        <v>12</v>
      </c>
      <c r="Z5510">
        <v>12</v>
      </c>
      <c r="AA5510">
        <v>2021</v>
      </c>
      <c r="AB5510">
        <v>0</v>
      </c>
      <c r="AC5510" t="s">
        <v>8</v>
      </c>
      <c r="AD5510" t="s">
        <v>8</v>
      </c>
      <c r="AE5510">
        <v>2021</v>
      </c>
      <c r="AF5510">
        <v>2021</v>
      </c>
      <c r="AU5510"/>
    </row>
    <row r="5511" spans="1:47" x14ac:dyDescent="0.35">
      <c r="A5511" t="s">
        <v>148</v>
      </c>
      <c r="C5511" t="s">
        <v>180</v>
      </c>
      <c r="D5511" t="s">
        <v>150</v>
      </c>
      <c r="E5511" t="s">
        <v>121</v>
      </c>
      <c r="L5511" t="s">
        <v>122</v>
      </c>
      <c r="M5511" s="14">
        <v>44531</v>
      </c>
      <c r="N5511" s="14">
        <v>44531</v>
      </c>
      <c r="P5511">
        <v>206117.36</v>
      </c>
      <c r="X5511" t="s">
        <v>152</v>
      </c>
      <c r="Y5511">
        <v>12</v>
      </c>
      <c r="Z5511">
        <v>12</v>
      </c>
      <c r="AA5511">
        <v>2021</v>
      </c>
      <c r="AB5511">
        <v>0</v>
      </c>
      <c r="AC5511" t="s">
        <v>8</v>
      </c>
      <c r="AD5511" t="s">
        <v>8</v>
      </c>
      <c r="AE5511">
        <v>2021</v>
      </c>
      <c r="AF5511">
        <v>2021</v>
      </c>
      <c r="AU5511"/>
    </row>
    <row r="5512" spans="1:47" x14ac:dyDescent="0.35">
      <c r="A5512" t="s">
        <v>148</v>
      </c>
      <c r="C5512" t="s">
        <v>180</v>
      </c>
      <c r="D5512" t="s">
        <v>150</v>
      </c>
      <c r="E5512" t="s">
        <v>121</v>
      </c>
      <c r="L5512" t="s">
        <v>122</v>
      </c>
      <c r="M5512" s="14">
        <v>44531</v>
      </c>
      <c r="N5512" s="14">
        <v>44531</v>
      </c>
      <c r="P5512">
        <v>29805.09</v>
      </c>
      <c r="X5512" t="s">
        <v>152</v>
      </c>
      <c r="Y5512">
        <v>12</v>
      </c>
      <c r="Z5512">
        <v>12</v>
      </c>
      <c r="AA5512">
        <v>2021</v>
      </c>
      <c r="AB5512">
        <v>0</v>
      </c>
      <c r="AC5512" t="s">
        <v>8</v>
      </c>
      <c r="AD5512" t="s">
        <v>8</v>
      </c>
      <c r="AE5512">
        <v>2021</v>
      </c>
      <c r="AF5512">
        <v>2021</v>
      </c>
      <c r="AU5512"/>
    </row>
    <row r="5513" spans="1:47" x14ac:dyDescent="0.35">
      <c r="A5513" t="s">
        <v>148</v>
      </c>
      <c r="C5513" t="s">
        <v>180</v>
      </c>
      <c r="D5513" t="s">
        <v>150</v>
      </c>
      <c r="E5513" t="s">
        <v>121</v>
      </c>
      <c r="L5513" t="s">
        <v>122</v>
      </c>
      <c r="M5513" s="14">
        <v>44531</v>
      </c>
      <c r="N5513" s="14">
        <v>44531</v>
      </c>
      <c r="P5513">
        <v>4017361.97</v>
      </c>
      <c r="X5513" t="s">
        <v>152</v>
      </c>
      <c r="Y5513">
        <v>12</v>
      </c>
      <c r="Z5513">
        <v>12</v>
      </c>
      <c r="AA5513">
        <v>2021</v>
      </c>
      <c r="AB5513">
        <v>0</v>
      </c>
      <c r="AC5513" t="s">
        <v>8</v>
      </c>
      <c r="AD5513" t="s">
        <v>8</v>
      </c>
      <c r="AE5513">
        <v>2021</v>
      </c>
      <c r="AF5513">
        <v>2021</v>
      </c>
      <c r="AU5513"/>
    </row>
    <row r="5514" spans="1:47" x14ac:dyDescent="0.35">
      <c r="A5514" t="s">
        <v>148</v>
      </c>
      <c r="C5514" t="s">
        <v>180</v>
      </c>
      <c r="D5514" t="s">
        <v>150</v>
      </c>
      <c r="E5514" t="s">
        <v>121</v>
      </c>
      <c r="L5514" t="s">
        <v>122</v>
      </c>
      <c r="M5514" s="14">
        <v>44531</v>
      </c>
      <c r="N5514" s="14">
        <v>44531</v>
      </c>
      <c r="O5514">
        <v>23878.799999999999</v>
      </c>
      <c r="P5514">
        <v>1418230.13</v>
      </c>
      <c r="X5514" t="s">
        <v>152</v>
      </c>
      <c r="Y5514">
        <v>12</v>
      </c>
      <c r="Z5514">
        <v>12</v>
      </c>
      <c r="AA5514">
        <v>2021</v>
      </c>
      <c r="AB5514">
        <v>0</v>
      </c>
      <c r="AC5514" t="s">
        <v>8</v>
      </c>
      <c r="AD5514" t="s">
        <v>8</v>
      </c>
      <c r="AE5514">
        <v>2021</v>
      </c>
      <c r="AF5514">
        <v>2021</v>
      </c>
      <c r="AU5514"/>
    </row>
    <row r="5515" spans="1:47" x14ac:dyDescent="0.35">
      <c r="A5515" t="s">
        <v>130</v>
      </c>
      <c r="C5515" t="s">
        <v>149</v>
      </c>
      <c r="D5515" t="s">
        <v>150</v>
      </c>
      <c r="E5515" t="s">
        <v>121</v>
      </c>
      <c r="L5515" t="s">
        <v>129</v>
      </c>
      <c r="M5515" s="14">
        <v>44531</v>
      </c>
      <c r="N5515" s="14">
        <v>44531</v>
      </c>
      <c r="O5515">
        <v>130367.86</v>
      </c>
      <c r="X5515" t="s">
        <v>119</v>
      </c>
      <c r="Y5515">
        <v>12</v>
      </c>
      <c r="Z5515">
        <v>12</v>
      </c>
      <c r="AA5515">
        <v>2021</v>
      </c>
      <c r="AB5515">
        <v>0</v>
      </c>
      <c r="AC5515" t="s">
        <v>8</v>
      </c>
      <c r="AD5515" t="s">
        <v>8</v>
      </c>
      <c r="AE5515">
        <v>2021</v>
      </c>
      <c r="AF5515">
        <v>2021</v>
      </c>
      <c r="AU5515"/>
    </row>
    <row r="5516" spans="1:47" x14ac:dyDescent="0.35">
      <c r="A5516" t="s">
        <v>148</v>
      </c>
      <c r="C5516" t="s">
        <v>180</v>
      </c>
      <c r="D5516" t="s">
        <v>150</v>
      </c>
      <c r="E5516" t="s">
        <v>121</v>
      </c>
      <c r="L5516" t="s">
        <v>122</v>
      </c>
      <c r="M5516" s="14">
        <v>44531</v>
      </c>
      <c r="N5516" s="14">
        <v>44531</v>
      </c>
      <c r="P5516">
        <v>8093.43</v>
      </c>
      <c r="X5516" t="s">
        <v>152</v>
      </c>
      <c r="Y5516">
        <v>12</v>
      </c>
      <c r="Z5516">
        <v>12</v>
      </c>
      <c r="AA5516">
        <v>2021</v>
      </c>
      <c r="AB5516">
        <v>0</v>
      </c>
      <c r="AC5516" t="s">
        <v>8</v>
      </c>
      <c r="AD5516" t="s">
        <v>8</v>
      </c>
      <c r="AE5516">
        <v>2021</v>
      </c>
      <c r="AF5516">
        <v>2021</v>
      </c>
      <c r="AU5516"/>
    </row>
    <row r="5517" spans="1:47" x14ac:dyDescent="0.35">
      <c r="A5517" t="s">
        <v>148</v>
      </c>
      <c r="C5517" t="s">
        <v>180</v>
      </c>
      <c r="D5517" t="s">
        <v>150</v>
      </c>
      <c r="E5517" t="s">
        <v>121</v>
      </c>
      <c r="L5517" t="s">
        <v>122</v>
      </c>
      <c r="M5517" s="14">
        <v>44531</v>
      </c>
      <c r="N5517" s="14">
        <v>44531</v>
      </c>
      <c r="P5517">
        <v>80294.289999999994</v>
      </c>
      <c r="X5517" t="s">
        <v>152</v>
      </c>
      <c r="Y5517">
        <v>12</v>
      </c>
      <c r="Z5517">
        <v>12</v>
      </c>
      <c r="AA5517">
        <v>2021</v>
      </c>
      <c r="AB5517">
        <v>0</v>
      </c>
      <c r="AC5517" t="s">
        <v>8</v>
      </c>
      <c r="AD5517" t="s">
        <v>8</v>
      </c>
      <c r="AE5517">
        <v>2021</v>
      </c>
      <c r="AF5517">
        <v>2021</v>
      </c>
      <c r="AU5517"/>
    </row>
    <row r="5518" spans="1:47" x14ac:dyDescent="0.35">
      <c r="A5518" t="s">
        <v>123</v>
      </c>
      <c r="C5518" t="s">
        <v>180</v>
      </c>
      <c r="D5518" t="s">
        <v>150</v>
      </c>
      <c r="E5518" t="s">
        <v>121</v>
      </c>
      <c r="L5518" t="s">
        <v>122</v>
      </c>
      <c r="M5518" s="14">
        <v>44531</v>
      </c>
      <c r="N5518" s="14">
        <v>44531</v>
      </c>
      <c r="P5518">
        <v>143.57</v>
      </c>
      <c r="X5518" t="s">
        <v>124</v>
      </c>
      <c r="Y5518">
        <v>12</v>
      </c>
      <c r="Z5518">
        <v>12</v>
      </c>
      <c r="AA5518">
        <v>2021</v>
      </c>
      <c r="AB5518">
        <v>0</v>
      </c>
      <c r="AC5518" t="s">
        <v>8</v>
      </c>
      <c r="AD5518" t="s">
        <v>8</v>
      </c>
      <c r="AE5518">
        <v>2021</v>
      </c>
      <c r="AF5518">
        <v>2021</v>
      </c>
      <c r="AU5518"/>
    </row>
    <row r="5519" spans="1:47" x14ac:dyDescent="0.35">
      <c r="A5519" t="s">
        <v>148</v>
      </c>
      <c r="C5519" t="s">
        <v>180</v>
      </c>
      <c r="D5519" t="s">
        <v>150</v>
      </c>
      <c r="E5519" t="s">
        <v>121</v>
      </c>
      <c r="L5519" t="s">
        <v>122</v>
      </c>
      <c r="M5519" s="14">
        <v>44531</v>
      </c>
      <c r="N5519" s="14">
        <v>44531</v>
      </c>
      <c r="P5519">
        <v>308587.84000000003</v>
      </c>
      <c r="X5519" t="s">
        <v>152</v>
      </c>
      <c r="Y5519">
        <v>12</v>
      </c>
      <c r="Z5519">
        <v>12</v>
      </c>
      <c r="AA5519">
        <v>2021</v>
      </c>
      <c r="AB5519">
        <v>0</v>
      </c>
      <c r="AC5519" t="s">
        <v>8</v>
      </c>
      <c r="AD5519" t="s">
        <v>8</v>
      </c>
      <c r="AE5519">
        <v>2021</v>
      </c>
      <c r="AF5519">
        <v>2021</v>
      </c>
      <c r="AU5519"/>
    </row>
    <row r="5520" spans="1:47" x14ac:dyDescent="0.35">
      <c r="A5520" t="s">
        <v>171</v>
      </c>
      <c r="C5520" t="s">
        <v>180</v>
      </c>
      <c r="D5520" t="s">
        <v>150</v>
      </c>
      <c r="E5520" t="s">
        <v>121</v>
      </c>
      <c r="L5520" t="s">
        <v>122</v>
      </c>
      <c r="M5520" s="14">
        <v>44531</v>
      </c>
      <c r="N5520" s="14">
        <v>44531</v>
      </c>
      <c r="P5520">
        <v>340614.59</v>
      </c>
      <c r="X5520" t="s">
        <v>137</v>
      </c>
      <c r="Y5520">
        <v>12</v>
      </c>
      <c r="Z5520">
        <v>12</v>
      </c>
      <c r="AA5520">
        <v>2021</v>
      </c>
      <c r="AB5520">
        <v>0</v>
      </c>
      <c r="AC5520" t="s">
        <v>8</v>
      </c>
      <c r="AD5520" t="s">
        <v>8</v>
      </c>
      <c r="AE5520">
        <v>2021</v>
      </c>
      <c r="AF5520">
        <v>2021</v>
      </c>
      <c r="AU5520"/>
    </row>
    <row r="5521" spans="1:47" x14ac:dyDescent="0.35">
      <c r="A5521" t="s">
        <v>153</v>
      </c>
      <c r="C5521" t="s">
        <v>180</v>
      </c>
      <c r="D5521" t="s">
        <v>150</v>
      </c>
      <c r="E5521" t="s">
        <v>121</v>
      </c>
      <c r="L5521" t="s">
        <v>122</v>
      </c>
      <c r="M5521" s="14">
        <v>44531</v>
      </c>
      <c r="N5521" s="14">
        <v>44531</v>
      </c>
      <c r="P5521">
        <v>615875.46</v>
      </c>
      <c r="X5521" t="s">
        <v>154</v>
      </c>
      <c r="Y5521">
        <v>12</v>
      </c>
      <c r="Z5521">
        <v>12</v>
      </c>
      <c r="AA5521">
        <v>2021</v>
      </c>
      <c r="AB5521">
        <v>0</v>
      </c>
      <c r="AC5521" t="s">
        <v>8</v>
      </c>
      <c r="AD5521" t="s">
        <v>8</v>
      </c>
      <c r="AE5521">
        <v>2021</v>
      </c>
      <c r="AF5521">
        <v>2021</v>
      </c>
      <c r="AU5521"/>
    </row>
    <row r="5522" spans="1:47" x14ac:dyDescent="0.35">
      <c r="A5522" t="s">
        <v>171</v>
      </c>
      <c r="B5522" t="s">
        <v>258</v>
      </c>
      <c r="C5522" t="s">
        <v>149</v>
      </c>
      <c r="D5522" t="s">
        <v>159</v>
      </c>
      <c r="E5522" t="s">
        <v>121</v>
      </c>
      <c r="L5522" t="s">
        <v>129</v>
      </c>
      <c r="M5522" s="14">
        <v>44531</v>
      </c>
      <c r="N5522" s="14">
        <v>44531</v>
      </c>
      <c r="O5522">
        <v>3405476.19</v>
      </c>
      <c r="X5522" t="s">
        <v>258</v>
      </c>
      <c r="Y5522">
        <v>12</v>
      </c>
      <c r="Z5522">
        <v>12</v>
      </c>
      <c r="AA5522">
        <v>2021</v>
      </c>
      <c r="AB5522">
        <v>0</v>
      </c>
      <c r="AC5522" t="s">
        <v>8</v>
      </c>
      <c r="AD5522" t="s">
        <v>8</v>
      </c>
      <c r="AE5522">
        <v>2021</v>
      </c>
      <c r="AF5522">
        <v>2021</v>
      </c>
      <c r="AU5522"/>
    </row>
    <row r="5523" spans="1:47" x14ac:dyDescent="0.35">
      <c r="A5523" t="s">
        <v>136</v>
      </c>
      <c r="B5523" t="s">
        <v>119</v>
      </c>
      <c r="C5523" t="s">
        <v>149</v>
      </c>
      <c r="D5523" t="s">
        <v>150</v>
      </c>
      <c r="E5523" t="s">
        <v>121</v>
      </c>
      <c r="L5523" t="s">
        <v>129</v>
      </c>
      <c r="M5523" s="14">
        <v>44531</v>
      </c>
      <c r="N5523" s="14">
        <v>44531</v>
      </c>
      <c r="O5523">
        <v>2126101.87</v>
      </c>
      <c r="X5523" t="s">
        <v>119</v>
      </c>
      <c r="Y5523">
        <v>12</v>
      </c>
      <c r="Z5523">
        <v>12</v>
      </c>
      <c r="AA5523">
        <v>2021</v>
      </c>
      <c r="AB5523">
        <v>0</v>
      </c>
      <c r="AC5523" t="s">
        <v>8</v>
      </c>
      <c r="AD5523" t="s">
        <v>8</v>
      </c>
      <c r="AE5523">
        <v>2021</v>
      </c>
      <c r="AF5523">
        <v>2021</v>
      </c>
      <c r="AU5523"/>
    </row>
    <row r="5524" spans="1:47" x14ac:dyDescent="0.35">
      <c r="A5524" t="s">
        <v>171</v>
      </c>
      <c r="B5524" t="s">
        <v>135</v>
      </c>
      <c r="C5524" t="s">
        <v>149</v>
      </c>
      <c r="D5524" t="s">
        <v>150</v>
      </c>
      <c r="E5524" t="s">
        <v>121</v>
      </c>
      <c r="L5524" t="s">
        <v>129</v>
      </c>
      <c r="M5524" s="14">
        <v>44531</v>
      </c>
      <c r="N5524" s="14">
        <v>44531</v>
      </c>
      <c r="O5524">
        <v>473845.93</v>
      </c>
      <c r="X5524" t="s">
        <v>135</v>
      </c>
      <c r="Y5524">
        <v>12</v>
      </c>
      <c r="Z5524">
        <v>12</v>
      </c>
      <c r="AA5524">
        <v>2021</v>
      </c>
      <c r="AB5524">
        <v>0</v>
      </c>
      <c r="AC5524" t="s">
        <v>8</v>
      </c>
      <c r="AD5524" t="s">
        <v>8</v>
      </c>
      <c r="AE5524">
        <v>2021</v>
      </c>
      <c r="AF5524">
        <v>2021</v>
      </c>
      <c r="AU5524"/>
    </row>
    <row r="5525" spans="1:47" x14ac:dyDescent="0.35">
      <c r="A5525" t="s">
        <v>123</v>
      </c>
      <c r="C5525" t="s">
        <v>149</v>
      </c>
      <c r="D5525" t="s">
        <v>150</v>
      </c>
      <c r="E5525" t="s">
        <v>121</v>
      </c>
      <c r="J5525" t="s">
        <v>5</v>
      </c>
      <c r="K5525" t="s">
        <v>185</v>
      </c>
      <c r="L5525" t="s">
        <v>122</v>
      </c>
      <c r="M5525" s="14">
        <v>44523</v>
      </c>
      <c r="N5525" s="14">
        <v>44531</v>
      </c>
      <c r="P5525">
        <v>19366.509999999998</v>
      </c>
      <c r="X5525" t="s">
        <v>124</v>
      </c>
      <c r="Y5525">
        <v>11</v>
      </c>
      <c r="Z5525">
        <v>12</v>
      </c>
      <c r="AA5525">
        <v>2021</v>
      </c>
      <c r="AB5525">
        <v>0</v>
      </c>
      <c r="AC5525" t="s">
        <v>8</v>
      </c>
      <c r="AD5525" t="s">
        <v>8</v>
      </c>
      <c r="AE5525">
        <v>2021</v>
      </c>
      <c r="AF5525">
        <v>2021</v>
      </c>
      <c r="AU5525"/>
    </row>
    <row r="5526" spans="1:47" x14ac:dyDescent="0.35">
      <c r="A5526" t="s">
        <v>138</v>
      </c>
      <c r="C5526" t="s">
        <v>149</v>
      </c>
      <c r="D5526" t="s">
        <v>150</v>
      </c>
      <c r="E5526" t="s">
        <v>121</v>
      </c>
      <c r="L5526" t="s">
        <v>129</v>
      </c>
      <c r="M5526" s="14">
        <v>44531</v>
      </c>
      <c r="N5526" s="14">
        <v>44531</v>
      </c>
      <c r="O5526">
        <v>48841.68</v>
      </c>
      <c r="X5526" t="s">
        <v>139</v>
      </c>
      <c r="Y5526">
        <v>12</v>
      </c>
      <c r="Z5526">
        <v>12</v>
      </c>
      <c r="AA5526">
        <v>2021</v>
      </c>
      <c r="AB5526">
        <v>0</v>
      </c>
      <c r="AC5526" t="s">
        <v>8</v>
      </c>
      <c r="AD5526" t="s">
        <v>8</v>
      </c>
      <c r="AE5526">
        <v>2021</v>
      </c>
      <c r="AF5526">
        <v>2021</v>
      </c>
      <c r="AU5526"/>
    </row>
    <row r="5527" spans="1:47" x14ac:dyDescent="0.35">
      <c r="A5527" t="s">
        <v>133</v>
      </c>
      <c r="B5527" t="s">
        <v>157</v>
      </c>
      <c r="C5527" t="s">
        <v>149</v>
      </c>
      <c r="D5527" t="s">
        <v>150</v>
      </c>
      <c r="E5527" t="s">
        <v>121</v>
      </c>
      <c r="L5527" t="s">
        <v>129</v>
      </c>
      <c r="M5527" s="14">
        <v>44531</v>
      </c>
      <c r="N5527" s="14">
        <v>44531</v>
      </c>
      <c r="O5527">
        <v>13015.75</v>
      </c>
      <c r="X5527" t="s">
        <v>157</v>
      </c>
      <c r="Y5527">
        <v>12</v>
      </c>
      <c r="Z5527">
        <v>12</v>
      </c>
      <c r="AA5527">
        <v>2021</v>
      </c>
      <c r="AB5527">
        <v>0</v>
      </c>
      <c r="AC5527" t="s">
        <v>8</v>
      </c>
      <c r="AD5527" t="s">
        <v>8</v>
      </c>
      <c r="AE5527">
        <v>2021</v>
      </c>
      <c r="AF5527">
        <v>2021</v>
      </c>
      <c r="AU5527"/>
    </row>
    <row r="5528" spans="1:47" x14ac:dyDescent="0.35">
      <c r="A5528" t="s">
        <v>143</v>
      </c>
      <c r="C5528" t="s">
        <v>149</v>
      </c>
      <c r="D5528" t="s">
        <v>150</v>
      </c>
      <c r="E5528" t="s">
        <v>121</v>
      </c>
      <c r="L5528" t="s">
        <v>129</v>
      </c>
      <c r="M5528" s="14">
        <v>44531</v>
      </c>
      <c r="N5528" s="14">
        <v>44531</v>
      </c>
      <c r="O5528">
        <v>215768.59</v>
      </c>
      <c r="X5528" t="s">
        <v>144</v>
      </c>
      <c r="Y5528">
        <v>12</v>
      </c>
      <c r="Z5528">
        <v>12</v>
      </c>
      <c r="AA5528">
        <v>2021</v>
      </c>
      <c r="AB5528">
        <v>0</v>
      </c>
      <c r="AC5528" t="s">
        <v>8</v>
      </c>
      <c r="AD5528" t="s">
        <v>8</v>
      </c>
      <c r="AE5528">
        <v>2021</v>
      </c>
      <c r="AF5528">
        <v>2021</v>
      </c>
      <c r="AU5528"/>
    </row>
    <row r="5529" spans="1:47" x14ac:dyDescent="0.35">
      <c r="A5529" t="s">
        <v>130</v>
      </c>
      <c r="C5529" t="s">
        <v>149</v>
      </c>
      <c r="D5529" t="s">
        <v>150</v>
      </c>
      <c r="E5529" t="s">
        <v>121</v>
      </c>
      <c r="L5529" t="s">
        <v>129</v>
      </c>
      <c r="M5529" s="14">
        <v>44531</v>
      </c>
      <c r="N5529" s="14">
        <v>44531</v>
      </c>
      <c r="O5529">
        <v>609761.9</v>
      </c>
      <c r="X5529" t="s">
        <v>119</v>
      </c>
      <c r="Y5529">
        <v>12</v>
      </c>
      <c r="Z5529">
        <v>12</v>
      </c>
      <c r="AA5529">
        <v>2021</v>
      </c>
      <c r="AB5529">
        <v>0</v>
      </c>
      <c r="AC5529" t="s">
        <v>8</v>
      </c>
      <c r="AD5529" t="s">
        <v>8</v>
      </c>
      <c r="AE5529">
        <v>2021</v>
      </c>
      <c r="AF5529">
        <v>2021</v>
      </c>
      <c r="AU5529"/>
    </row>
    <row r="5530" spans="1:47" x14ac:dyDescent="0.35">
      <c r="A5530" t="s">
        <v>172</v>
      </c>
      <c r="C5530" t="s">
        <v>149</v>
      </c>
      <c r="D5530" t="s">
        <v>150</v>
      </c>
      <c r="E5530" t="s">
        <v>121</v>
      </c>
      <c r="L5530" t="s">
        <v>129</v>
      </c>
      <c r="M5530" s="14">
        <v>44531</v>
      </c>
      <c r="N5530" s="14">
        <v>44531</v>
      </c>
      <c r="O5530">
        <v>7902666.6699999999</v>
      </c>
      <c r="X5530" t="s">
        <v>135</v>
      </c>
      <c r="Y5530">
        <v>12</v>
      </c>
      <c r="Z5530">
        <v>12</v>
      </c>
      <c r="AA5530">
        <v>2021</v>
      </c>
      <c r="AB5530">
        <v>0</v>
      </c>
      <c r="AC5530" t="s">
        <v>8</v>
      </c>
      <c r="AD5530" t="s">
        <v>8</v>
      </c>
      <c r="AE5530">
        <v>2021</v>
      </c>
      <c r="AF5530">
        <v>2021</v>
      </c>
      <c r="AU5530"/>
    </row>
    <row r="5531" spans="1:47" x14ac:dyDescent="0.35">
      <c r="A5531" t="s">
        <v>176</v>
      </c>
      <c r="C5531" t="s">
        <v>149</v>
      </c>
      <c r="D5531" t="s">
        <v>150</v>
      </c>
      <c r="E5531" t="s">
        <v>162</v>
      </c>
      <c r="K5531" t="s">
        <v>185</v>
      </c>
      <c r="L5531" t="s">
        <v>122</v>
      </c>
      <c r="M5531" s="14">
        <v>44531</v>
      </c>
      <c r="N5531" s="14">
        <v>44531</v>
      </c>
      <c r="P5531">
        <v>19366.509999999998</v>
      </c>
      <c r="X5531" t="s">
        <v>119</v>
      </c>
      <c r="Y5531">
        <v>12</v>
      </c>
      <c r="Z5531">
        <v>12</v>
      </c>
      <c r="AA5531">
        <v>2021</v>
      </c>
      <c r="AB5531">
        <v>0</v>
      </c>
      <c r="AC5531" t="s">
        <v>8</v>
      </c>
      <c r="AD5531" t="s">
        <v>8</v>
      </c>
      <c r="AE5531">
        <v>2021</v>
      </c>
      <c r="AF5531">
        <v>2021</v>
      </c>
      <c r="AU5531"/>
    </row>
    <row r="5532" spans="1:47" x14ac:dyDescent="0.35">
      <c r="A5532" t="s">
        <v>174</v>
      </c>
      <c r="C5532" t="s">
        <v>149</v>
      </c>
      <c r="D5532" t="s">
        <v>150</v>
      </c>
      <c r="E5532" t="s">
        <v>121</v>
      </c>
      <c r="L5532" t="s">
        <v>129</v>
      </c>
      <c r="M5532" s="14">
        <v>44531</v>
      </c>
      <c r="N5532" s="14">
        <v>44531</v>
      </c>
      <c r="O5532">
        <v>9272888.0899999999</v>
      </c>
      <c r="X5532" t="s">
        <v>157</v>
      </c>
      <c r="Y5532">
        <v>12</v>
      </c>
      <c r="Z5532">
        <v>12</v>
      </c>
      <c r="AA5532">
        <v>2021</v>
      </c>
      <c r="AB5532">
        <v>0</v>
      </c>
      <c r="AC5532" t="s">
        <v>8</v>
      </c>
      <c r="AD5532" t="s">
        <v>8</v>
      </c>
      <c r="AE5532">
        <v>2021</v>
      </c>
      <c r="AF5532">
        <v>2021</v>
      </c>
      <c r="AU5532"/>
    </row>
    <row r="5533" spans="1:47" x14ac:dyDescent="0.35">
      <c r="A5533" t="s">
        <v>148</v>
      </c>
      <c r="C5533" t="s">
        <v>149</v>
      </c>
      <c r="D5533" t="s">
        <v>150</v>
      </c>
      <c r="E5533" t="s">
        <v>121</v>
      </c>
      <c r="L5533" t="s">
        <v>129</v>
      </c>
      <c r="M5533" s="14">
        <v>44531</v>
      </c>
      <c r="N5533" s="14">
        <v>44531</v>
      </c>
      <c r="O5533">
        <v>4708809.5199999996</v>
      </c>
      <c r="X5533" t="s">
        <v>152</v>
      </c>
      <c r="Y5533">
        <v>12</v>
      </c>
      <c r="Z5533">
        <v>12</v>
      </c>
      <c r="AA5533">
        <v>2021</v>
      </c>
      <c r="AB5533">
        <v>0</v>
      </c>
      <c r="AC5533" t="s">
        <v>8</v>
      </c>
      <c r="AD5533" t="s">
        <v>8</v>
      </c>
      <c r="AE5533">
        <v>2021</v>
      </c>
      <c r="AF5533">
        <v>2021</v>
      </c>
      <c r="AU5533"/>
    </row>
    <row r="5534" spans="1:47" x14ac:dyDescent="0.35">
      <c r="A5534" t="s">
        <v>233</v>
      </c>
      <c r="C5534" t="s">
        <v>149</v>
      </c>
      <c r="D5534" t="s">
        <v>150</v>
      </c>
      <c r="E5534" t="s">
        <v>121</v>
      </c>
      <c r="L5534" t="s">
        <v>129</v>
      </c>
      <c r="M5534" s="14">
        <v>44531</v>
      </c>
      <c r="N5534" s="14">
        <v>44531</v>
      </c>
      <c r="O5534">
        <v>100089.41</v>
      </c>
      <c r="X5534" t="s">
        <v>234</v>
      </c>
      <c r="Y5534">
        <v>12</v>
      </c>
      <c r="Z5534">
        <v>12</v>
      </c>
      <c r="AA5534">
        <v>2021</v>
      </c>
      <c r="AB5534">
        <v>0</v>
      </c>
      <c r="AC5534" t="s">
        <v>8</v>
      </c>
      <c r="AD5534" t="s">
        <v>8</v>
      </c>
      <c r="AE5534">
        <v>2021</v>
      </c>
      <c r="AF5534">
        <v>2021</v>
      </c>
      <c r="AU5534"/>
    </row>
    <row r="5535" spans="1:47" x14ac:dyDescent="0.35">
      <c r="A5535" t="s">
        <v>123</v>
      </c>
      <c r="C5535" t="s">
        <v>149</v>
      </c>
      <c r="D5535" t="s">
        <v>150</v>
      </c>
      <c r="E5535" t="s">
        <v>121</v>
      </c>
      <c r="L5535" t="s">
        <v>129</v>
      </c>
      <c r="M5535" s="14">
        <v>44531</v>
      </c>
      <c r="N5535" s="14">
        <v>44531</v>
      </c>
      <c r="O5535">
        <v>9295085.3200000003</v>
      </c>
      <c r="X5535" t="s">
        <v>124</v>
      </c>
      <c r="Y5535">
        <v>12</v>
      </c>
      <c r="Z5535">
        <v>12</v>
      </c>
      <c r="AA5535">
        <v>2021</v>
      </c>
      <c r="AB5535">
        <v>0</v>
      </c>
      <c r="AC5535" t="s">
        <v>8</v>
      </c>
      <c r="AD5535" t="s">
        <v>8</v>
      </c>
      <c r="AE5535">
        <v>2021</v>
      </c>
      <c r="AF5535">
        <v>2021</v>
      </c>
      <c r="AU5535"/>
    </row>
    <row r="5536" spans="1:47" x14ac:dyDescent="0.35">
      <c r="A5536" t="s">
        <v>123</v>
      </c>
      <c r="B5536" t="s">
        <v>140</v>
      </c>
      <c r="C5536" t="s">
        <v>149</v>
      </c>
      <c r="D5536" t="s">
        <v>150</v>
      </c>
      <c r="E5536" t="s">
        <v>121</v>
      </c>
      <c r="L5536" t="s">
        <v>129</v>
      </c>
      <c r="M5536" s="14">
        <v>44531</v>
      </c>
      <c r="N5536" s="14">
        <v>44531</v>
      </c>
      <c r="O5536">
        <v>3500000</v>
      </c>
      <c r="X5536" t="s">
        <v>140</v>
      </c>
      <c r="Y5536">
        <v>12</v>
      </c>
      <c r="Z5536">
        <v>12</v>
      </c>
      <c r="AA5536">
        <v>2021</v>
      </c>
      <c r="AB5536">
        <v>0</v>
      </c>
      <c r="AC5536" t="s">
        <v>8</v>
      </c>
      <c r="AD5536" t="s">
        <v>8</v>
      </c>
      <c r="AE5536">
        <v>2021</v>
      </c>
      <c r="AF5536">
        <v>2021</v>
      </c>
      <c r="AU5536"/>
    </row>
    <row r="5537" spans="1:47" x14ac:dyDescent="0.35">
      <c r="A5537" t="s">
        <v>163</v>
      </c>
      <c r="C5537" t="s">
        <v>149</v>
      </c>
      <c r="D5537" t="s">
        <v>150</v>
      </c>
      <c r="E5537" t="s">
        <v>121</v>
      </c>
      <c r="L5537" t="s">
        <v>129</v>
      </c>
      <c r="M5537" s="14">
        <v>44531</v>
      </c>
      <c r="N5537" s="14">
        <v>44531</v>
      </c>
      <c r="O5537">
        <v>1595238.1</v>
      </c>
      <c r="X5537" t="s">
        <v>164</v>
      </c>
      <c r="Y5537">
        <v>12</v>
      </c>
      <c r="Z5537">
        <v>12</v>
      </c>
      <c r="AA5537">
        <v>2021</v>
      </c>
      <c r="AB5537">
        <v>0</v>
      </c>
      <c r="AC5537" t="s">
        <v>8</v>
      </c>
      <c r="AD5537" t="s">
        <v>8</v>
      </c>
      <c r="AE5537">
        <v>2021</v>
      </c>
      <c r="AF5537">
        <v>2021</v>
      </c>
      <c r="AU5537"/>
    </row>
    <row r="5538" spans="1:47" x14ac:dyDescent="0.35">
      <c r="A5538" t="s">
        <v>155</v>
      </c>
      <c r="C5538" t="s">
        <v>149</v>
      </c>
      <c r="D5538" t="s">
        <v>150</v>
      </c>
      <c r="E5538" t="s">
        <v>121</v>
      </c>
      <c r="L5538" t="s">
        <v>129</v>
      </c>
      <c r="M5538" s="14">
        <v>44531</v>
      </c>
      <c r="N5538" s="14">
        <v>44531</v>
      </c>
      <c r="O5538">
        <v>7579138.7599999998</v>
      </c>
      <c r="X5538" t="s">
        <v>156</v>
      </c>
      <c r="Y5538">
        <v>12</v>
      </c>
      <c r="Z5538">
        <v>12</v>
      </c>
      <c r="AA5538">
        <v>2021</v>
      </c>
      <c r="AB5538">
        <v>0</v>
      </c>
      <c r="AC5538" t="s">
        <v>8</v>
      </c>
      <c r="AD5538" t="s">
        <v>8</v>
      </c>
      <c r="AE5538">
        <v>2021</v>
      </c>
      <c r="AF5538">
        <v>2021</v>
      </c>
      <c r="AU5538"/>
    </row>
    <row r="5539" spans="1:47" x14ac:dyDescent="0.35">
      <c r="A5539" t="s">
        <v>208</v>
      </c>
      <c r="C5539" t="s">
        <v>149</v>
      </c>
      <c r="D5539" t="s">
        <v>150</v>
      </c>
      <c r="E5539" t="s">
        <v>121</v>
      </c>
      <c r="L5539" t="s">
        <v>129</v>
      </c>
      <c r="M5539" s="14">
        <v>44531</v>
      </c>
      <c r="N5539" s="14">
        <v>44531</v>
      </c>
      <c r="O5539">
        <v>284751.77</v>
      </c>
      <c r="X5539" t="s">
        <v>157</v>
      </c>
      <c r="Y5539">
        <v>12</v>
      </c>
      <c r="Z5539">
        <v>12</v>
      </c>
      <c r="AA5539">
        <v>2021</v>
      </c>
      <c r="AB5539">
        <v>0</v>
      </c>
      <c r="AC5539" t="s">
        <v>8</v>
      </c>
      <c r="AD5539" t="s">
        <v>8</v>
      </c>
      <c r="AE5539">
        <v>2021</v>
      </c>
      <c r="AF5539">
        <v>2021</v>
      </c>
      <c r="AU5539"/>
    </row>
    <row r="5540" spans="1:47" x14ac:dyDescent="0.35">
      <c r="A5540" t="s">
        <v>130</v>
      </c>
      <c r="C5540" t="s">
        <v>149</v>
      </c>
      <c r="D5540" t="s">
        <v>150</v>
      </c>
      <c r="E5540" t="s">
        <v>121</v>
      </c>
      <c r="L5540" t="s">
        <v>129</v>
      </c>
      <c r="M5540" s="14">
        <v>44531</v>
      </c>
      <c r="N5540" s="14">
        <v>44531</v>
      </c>
      <c r="O5540">
        <v>2974331.31</v>
      </c>
      <c r="X5540" t="s">
        <v>119</v>
      </c>
      <c r="Y5540">
        <v>12</v>
      </c>
      <c r="Z5540">
        <v>12</v>
      </c>
      <c r="AA5540">
        <v>2021</v>
      </c>
      <c r="AB5540">
        <v>0</v>
      </c>
      <c r="AC5540" t="s">
        <v>8</v>
      </c>
      <c r="AD5540" t="s">
        <v>8</v>
      </c>
      <c r="AE5540">
        <v>2021</v>
      </c>
      <c r="AF5540">
        <v>2021</v>
      </c>
      <c r="AU5540"/>
    </row>
    <row r="5541" spans="1:47" x14ac:dyDescent="0.35">
      <c r="A5541" t="s">
        <v>160</v>
      </c>
      <c r="B5541" t="s">
        <v>25</v>
      </c>
      <c r="C5541" t="s">
        <v>149</v>
      </c>
      <c r="D5541" t="s">
        <v>159</v>
      </c>
      <c r="E5541" t="s">
        <v>162</v>
      </c>
      <c r="G5541" t="s">
        <v>1</v>
      </c>
      <c r="K5541" t="s">
        <v>185</v>
      </c>
      <c r="L5541" t="s">
        <v>122</v>
      </c>
      <c r="M5541" s="14">
        <v>44532</v>
      </c>
      <c r="N5541" s="14">
        <v>44532</v>
      </c>
      <c r="O5541">
        <v>5000</v>
      </c>
      <c r="P5541">
        <v>92.31</v>
      </c>
      <c r="R5541">
        <v>2110672000</v>
      </c>
      <c r="S5541">
        <v>161600000</v>
      </c>
      <c r="V5541" t="s">
        <v>160</v>
      </c>
      <c r="W5541" t="s">
        <v>198</v>
      </c>
      <c r="X5541" t="s">
        <v>161</v>
      </c>
      <c r="Y5541">
        <v>12</v>
      </c>
      <c r="Z5541">
        <v>12</v>
      </c>
      <c r="AA5541">
        <v>2021</v>
      </c>
      <c r="AB5541">
        <v>92.31</v>
      </c>
      <c r="AC5541" t="s">
        <v>21</v>
      </c>
      <c r="AD5541" t="s">
        <v>72</v>
      </c>
      <c r="AE5541">
        <v>2021</v>
      </c>
      <c r="AF5541">
        <v>2021</v>
      </c>
      <c r="AU5541"/>
    </row>
    <row r="5542" spans="1:47" x14ac:dyDescent="0.35">
      <c r="A5542" t="s">
        <v>160</v>
      </c>
      <c r="B5542" t="s">
        <v>25</v>
      </c>
      <c r="C5542" t="s">
        <v>149</v>
      </c>
      <c r="D5542" t="s">
        <v>159</v>
      </c>
      <c r="E5542" t="s">
        <v>162</v>
      </c>
      <c r="G5542" t="s">
        <v>1</v>
      </c>
      <c r="K5542" t="s">
        <v>185</v>
      </c>
      <c r="L5542" t="s">
        <v>122</v>
      </c>
      <c r="M5542" s="14">
        <v>44532</v>
      </c>
      <c r="N5542" s="14">
        <v>44532</v>
      </c>
      <c r="O5542">
        <v>10000</v>
      </c>
      <c r="P5542">
        <v>189.88</v>
      </c>
      <c r="R5542">
        <v>2110672000</v>
      </c>
      <c r="S5542">
        <v>161300000</v>
      </c>
      <c r="V5542" t="s">
        <v>160</v>
      </c>
      <c r="W5542" t="s">
        <v>192</v>
      </c>
      <c r="X5542" t="s">
        <v>161</v>
      </c>
      <c r="Y5542">
        <v>12</v>
      </c>
      <c r="Z5542">
        <v>12</v>
      </c>
      <c r="AA5542">
        <v>2021</v>
      </c>
      <c r="AB5542">
        <v>189.88</v>
      </c>
      <c r="AC5542" t="s">
        <v>21</v>
      </c>
      <c r="AD5542" t="s">
        <v>72</v>
      </c>
      <c r="AE5542">
        <v>2021</v>
      </c>
      <c r="AF5542">
        <v>2021</v>
      </c>
      <c r="AU5542"/>
    </row>
    <row r="5543" spans="1:47" x14ac:dyDescent="0.35">
      <c r="A5543" t="s">
        <v>138</v>
      </c>
      <c r="B5543" t="s">
        <v>42</v>
      </c>
      <c r="C5543" t="s">
        <v>149</v>
      </c>
      <c r="D5543" t="s">
        <v>150</v>
      </c>
      <c r="E5543" t="s">
        <v>121</v>
      </c>
      <c r="G5543" t="s">
        <v>1</v>
      </c>
      <c r="H5543" t="s">
        <v>206</v>
      </c>
      <c r="K5543" t="s">
        <v>185</v>
      </c>
      <c r="L5543" t="s">
        <v>122</v>
      </c>
      <c r="M5543" s="14">
        <v>44532</v>
      </c>
      <c r="N5543" s="14">
        <v>44532</v>
      </c>
      <c r="O5543">
        <v>-494288</v>
      </c>
      <c r="P5543">
        <v>-11768.76</v>
      </c>
      <c r="R5543">
        <v>2220200000</v>
      </c>
      <c r="S5543">
        <v>161001000</v>
      </c>
      <c r="V5543" t="s">
        <v>138</v>
      </c>
      <c r="W5543" t="s">
        <v>195</v>
      </c>
      <c r="X5543" t="s">
        <v>139</v>
      </c>
      <c r="Y5543">
        <v>12</v>
      </c>
      <c r="Z5543">
        <v>12</v>
      </c>
      <c r="AA5543">
        <v>2021</v>
      </c>
      <c r="AB5543">
        <v>11768.76</v>
      </c>
      <c r="AC5543" t="s">
        <v>21</v>
      </c>
      <c r="AD5543" t="s">
        <v>20</v>
      </c>
      <c r="AE5543">
        <v>2021</v>
      </c>
      <c r="AF5543">
        <v>2021</v>
      </c>
      <c r="AU5543"/>
    </row>
    <row r="5544" spans="1:47" x14ac:dyDescent="0.35">
      <c r="A5544" t="s">
        <v>138</v>
      </c>
      <c r="B5544" t="s">
        <v>41</v>
      </c>
      <c r="C5544" t="s">
        <v>149</v>
      </c>
      <c r="D5544" t="s">
        <v>150</v>
      </c>
      <c r="E5544" t="s">
        <v>121</v>
      </c>
      <c r="G5544" t="s">
        <v>1</v>
      </c>
      <c r="H5544" t="s">
        <v>206</v>
      </c>
      <c r="K5544" t="s">
        <v>185</v>
      </c>
      <c r="L5544" t="s">
        <v>122</v>
      </c>
      <c r="M5544" s="14">
        <v>44532</v>
      </c>
      <c r="N5544" s="14">
        <v>44532</v>
      </c>
      <c r="O5544">
        <v>-233317.43</v>
      </c>
      <c r="P5544">
        <v>-5555.18</v>
      </c>
      <c r="R5544">
        <v>2220200000</v>
      </c>
      <c r="S5544">
        <v>161001000</v>
      </c>
      <c r="V5544" t="s">
        <v>138</v>
      </c>
      <c r="W5544" t="s">
        <v>195</v>
      </c>
      <c r="X5544" t="s">
        <v>139</v>
      </c>
      <c r="Y5544">
        <v>12</v>
      </c>
      <c r="Z5544">
        <v>12</v>
      </c>
      <c r="AA5544">
        <v>2021</v>
      </c>
      <c r="AB5544">
        <v>5555.18</v>
      </c>
      <c r="AC5544" t="s">
        <v>21</v>
      </c>
      <c r="AD5544" t="s">
        <v>20</v>
      </c>
      <c r="AE5544">
        <v>2021</v>
      </c>
      <c r="AF5544">
        <v>2021</v>
      </c>
      <c r="AU5544"/>
    </row>
    <row r="5545" spans="1:47" x14ac:dyDescent="0.35">
      <c r="A5545" t="s">
        <v>193</v>
      </c>
      <c r="B5545" t="s">
        <v>29</v>
      </c>
      <c r="C5545" t="s">
        <v>149</v>
      </c>
      <c r="D5545" t="s">
        <v>159</v>
      </c>
      <c r="E5545" t="s">
        <v>162</v>
      </c>
      <c r="G5545" t="s">
        <v>1</v>
      </c>
      <c r="K5545" t="s">
        <v>185</v>
      </c>
      <c r="L5545" t="s">
        <v>122</v>
      </c>
      <c r="M5545" s="14">
        <v>44532</v>
      </c>
      <c r="N5545" s="14">
        <v>44532</v>
      </c>
      <c r="O5545">
        <v>0</v>
      </c>
      <c r="P5545">
        <v>61.9</v>
      </c>
      <c r="R5545">
        <v>2110700000</v>
      </c>
      <c r="S5545">
        <v>161900000</v>
      </c>
      <c r="V5545" t="s">
        <v>193</v>
      </c>
      <c r="W5545" t="s">
        <v>199</v>
      </c>
      <c r="X5545" t="s">
        <v>161</v>
      </c>
      <c r="Y5545">
        <v>12</v>
      </c>
      <c r="Z5545">
        <v>12</v>
      </c>
      <c r="AA5545">
        <v>2021</v>
      </c>
      <c r="AB5545">
        <v>61.9</v>
      </c>
      <c r="AC5545" t="s">
        <v>21</v>
      </c>
      <c r="AD5545" t="s">
        <v>72</v>
      </c>
      <c r="AE5545">
        <v>2021</v>
      </c>
      <c r="AF5545">
        <v>2021</v>
      </c>
      <c r="AU5545"/>
    </row>
    <row r="5546" spans="1:47" x14ac:dyDescent="0.35">
      <c r="A5546" t="s">
        <v>160</v>
      </c>
      <c r="B5546" t="s">
        <v>26</v>
      </c>
      <c r="C5546" t="s">
        <v>149</v>
      </c>
      <c r="D5546" t="s">
        <v>159</v>
      </c>
      <c r="E5546" t="s">
        <v>162</v>
      </c>
      <c r="G5546" t="s">
        <v>1</v>
      </c>
      <c r="K5546" t="s">
        <v>185</v>
      </c>
      <c r="L5546" t="s">
        <v>122</v>
      </c>
      <c r="M5546" s="14">
        <v>44532</v>
      </c>
      <c r="N5546" s="14">
        <v>44532</v>
      </c>
      <c r="O5546">
        <v>0</v>
      </c>
      <c r="P5546">
        <v>536.25</v>
      </c>
      <c r="R5546">
        <v>2110672000</v>
      </c>
      <c r="S5546">
        <v>162000000</v>
      </c>
      <c r="V5546" t="s">
        <v>160</v>
      </c>
      <c r="W5546" t="s">
        <v>205</v>
      </c>
      <c r="X5546" t="s">
        <v>161</v>
      </c>
      <c r="Y5546">
        <v>12</v>
      </c>
      <c r="Z5546">
        <v>12</v>
      </c>
      <c r="AA5546">
        <v>2021</v>
      </c>
      <c r="AB5546">
        <v>536.25</v>
      </c>
      <c r="AC5546" t="s">
        <v>21</v>
      </c>
      <c r="AD5546" t="s">
        <v>72</v>
      </c>
      <c r="AE5546">
        <v>2021</v>
      </c>
      <c r="AF5546">
        <v>2021</v>
      </c>
      <c r="AU5546"/>
    </row>
    <row r="5547" spans="1:47" x14ac:dyDescent="0.35">
      <c r="A5547" t="s">
        <v>160</v>
      </c>
      <c r="B5547" t="s">
        <v>28</v>
      </c>
      <c r="C5547" t="s">
        <v>149</v>
      </c>
      <c r="D5547" t="s">
        <v>159</v>
      </c>
      <c r="E5547" t="s">
        <v>162</v>
      </c>
      <c r="G5547" t="s">
        <v>1</v>
      </c>
      <c r="K5547" t="s">
        <v>185</v>
      </c>
      <c r="L5547" t="s">
        <v>122</v>
      </c>
      <c r="M5547" s="14">
        <v>44532</v>
      </c>
      <c r="N5547" s="14">
        <v>44532</v>
      </c>
      <c r="O5547">
        <v>0</v>
      </c>
      <c r="P5547">
        <v>73.81</v>
      </c>
      <c r="R5547">
        <v>2110672000</v>
      </c>
      <c r="S5547">
        <v>161400000</v>
      </c>
      <c r="V5547" t="s">
        <v>160</v>
      </c>
      <c r="W5547" t="s">
        <v>211</v>
      </c>
      <c r="X5547" t="s">
        <v>161</v>
      </c>
      <c r="Y5547">
        <v>12</v>
      </c>
      <c r="Z5547">
        <v>12</v>
      </c>
      <c r="AA5547">
        <v>2021</v>
      </c>
      <c r="AB5547">
        <v>73.81</v>
      </c>
      <c r="AC5547" t="s">
        <v>21</v>
      </c>
      <c r="AD5547" t="s">
        <v>72</v>
      </c>
      <c r="AE5547">
        <v>2021</v>
      </c>
      <c r="AF5547">
        <v>2021</v>
      </c>
      <c r="AU5547"/>
    </row>
    <row r="5548" spans="1:47" x14ac:dyDescent="0.35">
      <c r="A5548" t="s">
        <v>193</v>
      </c>
      <c r="B5548" t="s">
        <v>29</v>
      </c>
      <c r="C5548" t="s">
        <v>149</v>
      </c>
      <c r="D5548" t="s">
        <v>159</v>
      </c>
      <c r="E5548" t="s">
        <v>162</v>
      </c>
      <c r="G5548" t="s">
        <v>1</v>
      </c>
      <c r="K5548" t="s">
        <v>185</v>
      </c>
      <c r="L5548" t="s">
        <v>122</v>
      </c>
      <c r="M5548" s="14">
        <v>44532</v>
      </c>
      <c r="N5548" s="14">
        <v>44532</v>
      </c>
      <c r="O5548">
        <v>0</v>
      </c>
      <c r="P5548">
        <v>71.430000000000007</v>
      </c>
      <c r="R5548">
        <v>2110700000</v>
      </c>
      <c r="S5548">
        <v>162800000</v>
      </c>
      <c r="V5548" t="s">
        <v>193</v>
      </c>
      <c r="W5548" t="s">
        <v>204</v>
      </c>
      <c r="X5548" t="s">
        <v>161</v>
      </c>
      <c r="Y5548">
        <v>12</v>
      </c>
      <c r="Z5548">
        <v>12</v>
      </c>
      <c r="AA5548">
        <v>2021</v>
      </c>
      <c r="AB5548">
        <v>71.430000000000007</v>
      </c>
      <c r="AC5548" t="s">
        <v>21</v>
      </c>
      <c r="AD5548" t="s">
        <v>72</v>
      </c>
      <c r="AE5548">
        <v>2021</v>
      </c>
      <c r="AF5548">
        <v>2021</v>
      </c>
      <c r="AU5548"/>
    </row>
    <row r="5549" spans="1:47" x14ac:dyDescent="0.35">
      <c r="A5549" t="s">
        <v>138</v>
      </c>
      <c r="B5549" t="s">
        <v>53</v>
      </c>
      <c r="C5549" t="s">
        <v>149</v>
      </c>
      <c r="D5549" t="s">
        <v>150</v>
      </c>
      <c r="E5549" t="s">
        <v>121</v>
      </c>
      <c r="G5549" t="s">
        <v>1</v>
      </c>
      <c r="H5549" t="s">
        <v>206</v>
      </c>
      <c r="K5549" t="s">
        <v>185</v>
      </c>
      <c r="L5549" t="s">
        <v>122</v>
      </c>
      <c r="M5549" s="14">
        <v>44532</v>
      </c>
      <c r="N5549" s="14">
        <v>44532</v>
      </c>
      <c r="O5549">
        <v>-100000</v>
      </c>
      <c r="P5549">
        <v>-2380.9499999999998</v>
      </c>
      <c r="R5549">
        <v>2220200000</v>
      </c>
      <c r="S5549">
        <v>161007000</v>
      </c>
      <c r="V5549" t="s">
        <v>138</v>
      </c>
      <c r="W5549" t="s">
        <v>243</v>
      </c>
      <c r="X5549" t="s">
        <v>139</v>
      </c>
      <c r="Y5549">
        <v>12</v>
      </c>
      <c r="Z5549">
        <v>12</v>
      </c>
      <c r="AA5549">
        <v>2021</v>
      </c>
      <c r="AB5549">
        <v>2380.9499999999998</v>
      </c>
      <c r="AC5549" t="s">
        <v>21</v>
      </c>
      <c r="AD5549" t="s">
        <v>20</v>
      </c>
      <c r="AE5549">
        <v>2021</v>
      </c>
      <c r="AF5549">
        <v>2021</v>
      </c>
      <c r="AU5549"/>
    </row>
    <row r="5550" spans="1:47" x14ac:dyDescent="0.35">
      <c r="A5550" t="s">
        <v>193</v>
      </c>
      <c r="B5550" t="s">
        <v>29</v>
      </c>
      <c r="C5550" t="s">
        <v>149</v>
      </c>
      <c r="D5550" t="s">
        <v>159</v>
      </c>
      <c r="E5550" t="s">
        <v>162</v>
      </c>
      <c r="G5550" t="s">
        <v>1</v>
      </c>
      <c r="K5550" t="s">
        <v>185</v>
      </c>
      <c r="L5550" t="s">
        <v>122</v>
      </c>
      <c r="M5550" s="14">
        <v>44532</v>
      </c>
      <c r="N5550" s="14">
        <v>44532</v>
      </c>
      <c r="O5550">
        <v>0</v>
      </c>
      <c r="P5550">
        <v>7264.29</v>
      </c>
      <c r="R5550">
        <v>2110700000</v>
      </c>
      <c r="S5550">
        <v>162800000</v>
      </c>
      <c r="V5550" t="s">
        <v>193</v>
      </c>
      <c r="W5550" t="s">
        <v>204</v>
      </c>
      <c r="X5550" t="s">
        <v>161</v>
      </c>
      <c r="Y5550">
        <v>12</v>
      </c>
      <c r="Z5550">
        <v>12</v>
      </c>
      <c r="AA5550">
        <v>2021</v>
      </c>
      <c r="AB5550">
        <v>7264.29</v>
      </c>
      <c r="AC5550" t="s">
        <v>21</v>
      </c>
      <c r="AD5550" t="s">
        <v>72</v>
      </c>
      <c r="AE5550">
        <v>2021</v>
      </c>
      <c r="AF5550">
        <v>2021</v>
      </c>
      <c r="AU5550"/>
    </row>
    <row r="5551" spans="1:47" x14ac:dyDescent="0.35">
      <c r="A5551" t="s">
        <v>174</v>
      </c>
      <c r="C5551" t="s">
        <v>149</v>
      </c>
      <c r="D5551" t="s">
        <v>150</v>
      </c>
      <c r="E5551" t="s">
        <v>121</v>
      </c>
      <c r="J5551" t="s">
        <v>5</v>
      </c>
      <c r="K5551" t="s">
        <v>185</v>
      </c>
      <c r="L5551" t="s">
        <v>122</v>
      </c>
      <c r="M5551" s="14">
        <v>44523</v>
      </c>
      <c r="N5551" s="14">
        <v>44532</v>
      </c>
      <c r="P5551">
        <v>7004.57</v>
      </c>
      <c r="X5551" t="s">
        <v>157</v>
      </c>
      <c r="Y5551">
        <v>11</v>
      </c>
      <c r="Z5551">
        <v>12</v>
      </c>
      <c r="AA5551">
        <v>2021</v>
      </c>
      <c r="AB5551">
        <v>0</v>
      </c>
      <c r="AC5551" t="s">
        <v>8</v>
      </c>
      <c r="AD5551" t="s">
        <v>8</v>
      </c>
      <c r="AE5551">
        <v>2021</v>
      </c>
      <c r="AF5551">
        <v>2021</v>
      </c>
      <c r="AU5551"/>
    </row>
    <row r="5552" spans="1:47" x14ac:dyDescent="0.35">
      <c r="A5552" t="s">
        <v>175</v>
      </c>
      <c r="C5552" t="s">
        <v>149</v>
      </c>
      <c r="D5552" t="s">
        <v>150</v>
      </c>
      <c r="E5552" t="s">
        <v>162</v>
      </c>
      <c r="K5552" t="s">
        <v>185</v>
      </c>
      <c r="L5552" t="s">
        <v>122</v>
      </c>
      <c r="M5552" s="14">
        <v>44532</v>
      </c>
      <c r="N5552" s="14">
        <v>44532</v>
      </c>
      <c r="P5552">
        <v>7004.57</v>
      </c>
      <c r="X5552" t="s">
        <v>119</v>
      </c>
      <c r="Y5552">
        <v>12</v>
      </c>
      <c r="Z5552">
        <v>12</v>
      </c>
      <c r="AA5552">
        <v>2021</v>
      </c>
      <c r="AB5552">
        <v>0</v>
      </c>
      <c r="AC5552" t="s">
        <v>8</v>
      </c>
      <c r="AD5552" t="s">
        <v>8</v>
      </c>
      <c r="AE5552">
        <v>2021</v>
      </c>
      <c r="AF5552">
        <v>2021</v>
      </c>
      <c r="AU5552"/>
    </row>
    <row r="5553" spans="1:47" x14ac:dyDescent="0.35">
      <c r="A5553" t="s">
        <v>160</v>
      </c>
      <c r="B5553" t="s">
        <v>35</v>
      </c>
      <c r="C5553" t="s">
        <v>149</v>
      </c>
      <c r="D5553" t="s">
        <v>159</v>
      </c>
      <c r="E5553" t="s">
        <v>162</v>
      </c>
      <c r="G5553" t="s">
        <v>1</v>
      </c>
      <c r="K5553" t="s">
        <v>185</v>
      </c>
      <c r="L5553" t="s">
        <v>122</v>
      </c>
      <c r="M5553" s="14">
        <v>44532</v>
      </c>
      <c r="N5553" s="14">
        <v>44532</v>
      </c>
      <c r="O5553">
        <v>15254.23</v>
      </c>
      <c r="P5553">
        <v>363.2</v>
      </c>
      <c r="R5553">
        <v>2110672000</v>
      </c>
      <c r="S5553">
        <v>161020000</v>
      </c>
      <c r="V5553" t="s">
        <v>160</v>
      </c>
      <c r="W5553" t="s">
        <v>194</v>
      </c>
      <c r="X5553" t="s">
        <v>161</v>
      </c>
      <c r="Y5553">
        <v>12</v>
      </c>
      <c r="Z5553">
        <v>12</v>
      </c>
      <c r="AA5553">
        <v>2021</v>
      </c>
      <c r="AB5553">
        <v>363.2</v>
      </c>
      <c r="AC5553" t="s">
        <v>21</v>
      </c>
      <c r="AD5553" t="s">
        <v>72</v>
      </c>
      <c r="AE5553">
        <v>2021</v>
      </c>
      <c r="AF5553">
        <v>2021</v>
      </c>
      <c r="AU5553"/>
    </row>
    <row r="5554" spans="1:47" x14ac:dyDescent="0.35">
      <c r="A5554" t="s">
        <v>160</v>
      </c>
      <c r="B5554" t="s">
        <v>35</v>
      </c>
      <c r="C5554" t="s">
        <v>149</v>
      </c>
      <c r="D5554" t="s">
        <v>159</v>
      </c>
      <c r="E5554" t="s">
        <v>162</v>
      </c>
      <c r="G5554" t="s">
        <v>1</v>
      </c>
      <c r="K5554" t="s">
        <v>185</v>
      </c>
      <c r="L5554" t="s">
        <v>122</v>
      </c>
      <c r="M5554" s="14">
        <v>44532</v>
      </c>
      <c r="N5554" s="14">
        <v>44532</v>
      </c>
      <c r="O5554">
        <v>207508.62</v>
      </c>
      <c r="P5554">
        <v>4940.68</v>
      </c>
      <c r="R5554">
        <v>2110672000</v>
      </c>
      <c r="S5554">
        <v>161020000</v>
      </c>
      <c r="V5554" t="s">
        <v>160</v>
      </c>
      <c r="W5554" t="s">
        <v>194</v>
      </c>
      <c r="X5554" t="s">
        <v>161</v>
      </c>
      <c r="Y5554">
        <v>12</v>
      </c>
      <c r="Z5554">
        <v>12</v>
      </c>
      <c r="AA5554">
        <v>2021</v>
      </c>
      <c r="AB5554">
        <v>4940.68</v>
      </c>
      <c r="AC5554" t="s">
        <v>21</v>
      </c>
      <c r="AD5554" t="s">
        <v>72</v>
      </c>
      <c r="AE5554">
        <v>2021</v>
      </c>
      <c r="AF5554">
        <v>2021</v>
      </c>
      <c r="AU5554"/>
    </row>
    <row r="5555" spans="1:47" x14ac:dyDescent="0.35">
      <c r="A5555" t="s">
        <v>160</v>
      </c>
      <c r="B5555" t="s">
        <v>35</v>
      </c>
      <c r="C5555" t="s">
        <v>149</v>
      </c>
      <c r="D5555" t="s">
        <v>159</v>
      </c>
      <c r="E5555" t="s">
        <v>162</v>
      </c>
      <c r="G5555" t="s">
        <v>1</v>
      </c>
      <c r="K5555" t="s">
        <v>185</v>
      </c>
      <c r="L5555" t="s">
        <v>122</v>
      </c>
      <c r="M5555" s="14">
        <v>44532</v>
      </c>
      <c r="N5555" s="14">
        <v>44532</v>
      </c>
      <c r="O5555">
        <v>1525.43</v>
      </c>
      <c r="P5555">
        <v>36.32</v>
      </c>
      <c r="R5555">
        <v>2110672000</v>
      </c>
      <c r="S5555">
        <v>161020000</v>
      </c>
      <c r="V5555" t="s">
        <v>160</v>
      </c>
      <c r="W5555" t="s">
        <v>194</v>
      </c>
      <c r="X5555" t="s">
        <v>161</v>
      </c>
      <c r="Y5555">
        <v>12</v>
      </c>
      <c r="Z5555">
        <v>12</v>
      </c>
      <c r="AA5555">
        <v>2021</v>
      </c>
      <c r="AB5555">
        <v>36.32</v>
      </c>
      <c r="AC5555" t="s">
        <v>21</v>
      </c>
      <c r="AD5555" t="s">
        <v>72</v>
      </c>
      <c r="AE5555">
        <v>2021</v>
      </c>
      <c r="AF5555">
        <v>2021</v>
      </c>
      <c r="AU5555"/>
    </row>
    <row r="5556" spans="1:47" x14ac:dyDescent="0.35">
      <c r="A5556" t="s">
        <v>160</v>
      </c>
      <c r="B5556" t="s">
        <v>25</v>
      </c>
      <c r="C5556" t="s">
        <v>149</v>
      </c>
      <c r="D5556" t="s">
        <v>159</v>
      </c>
      <c r="E5556" t="s">
        <v>162</v>
      </c>
      <c r="G5556" t="s">
        <v>1</v>
      </c>
      <c r="K5556" t="s">
        <v>185</v>
      </c>
      <c r="L5556" t="s">
        <v>122</v>
      </c>
      <c r="M5556" s="14">
        <v>44533</v>
      </c>
      <c r="N5556" s="14">
        <v>44533</v>
      </c>
      <c r="O5556">
        <v>5000</v>
      </c>
      <c r="P5556">
        <v>158.19</v>
      </c>
      <c r="R5556">
        <v>2110672000</v>
      </c>
      <c r="S5556">
        <v>161600000</v>
      </c>
      <c r="V5556" t="s">
        <v>160</v>
      </c>
      <c r="W5556" t="s">
        <v>198</v>
      </c>
      <c r="X5556" t="s">
        <v>161</v>
      </c>
      <c r="Y5556">
        <v>12</v>
      </c>
      <c r="Z5556">
        <v>12</v>
      </c>
      <c r="AA5556">
        <v>2021</v>
      </c>
      <c r="AB5556">
        <v>158.19</v>
      </c>
      <c r="AC5556" t="s">
        <v>21</v>
      </c>
      <c r="AD5556" t="s">
        <v>72</v>
      </c>
      <c r="AE5556">
        <v>2021</v>
      </c>
      <c r="AF5556">
        <v>2021</v>
      </c>
      <c r="AU5556"/>
    </row>
    <row r="5557" spans="1:47" x14ac:dyDescent="0.35">
      <c r="A5557" t="s">
        <v>160</v>
      </c>
      <c r="B5557" t="s">
        <v>25</v>
      </c>
      <c r="C5557" t="s">
        <v>149</v>
      </c>
      <c r="D5557" t="s">
        <v>159</v>
      </c>
      <c r="E5557" t="s">
        <v>162</v>
      </c>
      <c r="G5557" t="s">
        <v>1</v>
      </c>
      <c r="K5557" t="s">
        <v>185</v>
      </c>
      <c r="L5557" t="s">
        <v>122</v>
      </c>
      <c r="M5557" s="14">
        <v>44533</v>
      </c>
      <c r="N5557" s="14">
        <v>44533</v>
      </c>
      <c r="O5557">
        <v>74000</v>
      </c>
      <c r="P5557">
        <v>843.87</v>
      </c>
      <c r="R5557">
        <v>2110672000</v>
      </c>
      <c r="S5557">
        <v>161300000</v>
      </c>
      <c r="V5557" t="s">
        <v>160</v>
      </c>
      <c r="W5557" t="s">
        <v>192</v>
      </c>
      <c r="X5557" t="s">
        <v>161</v>
      </c>
      <c r="Y5557">
        <v>12</v>
      </c>
      <c r="Z5557">
        <v>12</v>
      </c>
      <c r="AA5557">
        <v>2021</v>
      </c>
      <c r="AB5557">
        <v>843.87</v>
      </c>
      <c r="AC5557" t="s">
        <v>21</v>
      </c>
      <c r="AD5557" t="s">
        <v>72</v>
      </c>
      <c r="AE5557">
        <v>2021</v>
      </c>
      <c r="AF5557">
        <v>2021</v>
      </c>
      <c r="AU5557"/>
    </row>
    <row r="5558" spans="1:47" x14ac:dyDescent="0.35">
      <c r="A5558" t="s">
        <v>160</v>
      </c>
      <c r="B5558" t="s">
        <v>25</v>
      </c>
      <c r="C5558" t="s">
        <v>149</v>
      </c>
      <c r="D5558" t="s">
        <v>159</v>
      </c>
      <c r="E5558" t="s">
        <v>162</v>
      </c>
      <c r="G5558" t="s">
        <v>1</v>
      </c>
      <c r="K5558" t="s">
        <v>185</v>
      </c>
      <c r="L5558" t="s">
        <v>122</v>
      </c>
      <c r="M5558" s="14">
        <v>44533</v>
      </c>
      <c r="N5558" s="14">
        <v>44533</v>
      </c>
      <c r="O5558">
        <v>35000</v>
      </c>
      <c r="P5558">
        <v>919.55</v>
      </c>
      <c r="R5558">
        <v>2110672000</v>
      </c>
      <c r="S5558">
        <v>161300000</v>
      </c>
      <c r="V5558" t="s">
        <v>160</v>
      </c>
      <c r="W5558" t="s">
        <v>192</v>
      </c>
      <c r="X5558" t="s">
        <v>161</v>
      </c>
      <c r="Y5558">
        <v>12</v>
      </c>
      <c r="Z5558">
        <v>12</v>
      </c>
      <c r="AA5558">
        <v>2021</v>
      </c>
      <c r="AB5558">
        <v>919.55</v>
      </c>
      <c r="AC5558" t="s">
        <v>21</v>
      </c>
      <c r="AD5558" t="s">
        <v>72</v>
      </c>
      <c r="AE5558">
        <v>2021</v>
      </c>
      <c r="AF5558">
        <v>2021</v>
      </c>
      <c r="AU5558"/>
    </row>
    <row r="5559" spans="1:47" x14ac:dyDescent="0.35">
      <c r="A5559" t="s">
        <v>160</v>
      </c>
      <c r="B5559" t="s">
        <v>25</v>
      </c>
      <c r="C5559" t="s">
        <v>149</v>
      </c>
      <c r="D5559" t="s">
        <v>159</v>
      </c>
      <c r="E5559" t="s">
        <v>162</v>
      </c>
      <c r="G5559" t="s">
        <v>1</v>
      </c>
      <c r="K5559" t="s">
        <v>185</v>
      </c>
      <c r="L5559" t="s">
        <v>122</v>
      </c>
      <c r="M5559" s="14">
        <v>44533</v>
      </c>
      <c r="N5559" s="14">
        <v>44533</v>
      </c>
      <c r="O5559">
        <v>12000</v>
      </c>
      <c r="P5559">
        <v>255.43</v>
      </c>
      <c r="R5559">
        <v>2110672000</v>
      </c>
      <c r="S5559">
        <v>161300000</v>
      </c>
      <c r="V5559" t="s">
        <v>160</v>
      </c>
      <c r="W5559" t="s">
        <v>192</v>
      </c>
      <c r="X5559" t="s">
        <v>161</v>
      </c>
      <c r="Y5559">
        <v>12</v>
      </c>
      <c r="Z5559">
        <v>12</v>
      </c>
      <c r="AA5559">
        <v>2021</v>
      </c>
      <c r="AB5559">
        <v>255.43</v>
      </c>
      <c r="AC5559" t="s">
        <v>21</v>
      </c>
      <c r="AD5559" t="s">
        <v>72</v>
      </c>
      <c r="AE5559">
        <v>2021</v>
      </c>
      <c r="AF5559">
        <v>2021</v>
      </c>
      <c r="AU5559"/>
    </row>
    <row r="5560" spans="1:47" x14ac:dyDescent="0.35">
      <c r="A5560" t="s">
        <v>160</v>
      </c>
      <c r="B5560" t="s">
        <v>35</v>
      </c>
      <c r="C5560" t="s">
        <v>149</v>
      </c>
      <c r="D5560" t="s">
        <v>159</v>
      </c>
      <c r="E5560" t="s">
        <v>162</v>
      </c>
      <c r="G5560" t="s">
        <v>1</v>
      </c>
      <c r="K5560" t="s">
        <v>185</v>
      </c>
      <c r="L5560" t="s">
        <v>122</v>
      </c>
      <c r="M5560" s="14">
        <v>44533</v>
      </c>
      <c r="N5560" s="14">
        <v>44533</v>
      </c>
      <c r="O5560">
        <v>6500</v>
      </c>
      <c r="P5560">
        <v>147.06</v>
      </c>
      <c r="R5560">
        <v>2110672000</v>
      </c>
      <c r="S5560">
        <v>161021000</v>
      </c>
      <c r="V5560" t="s">
        <v>160</v>
      </c>
      <c r="W5560" t="s">
        <v>215</v>
      </c>
      <c r="X5560" t="s">
        <v>161</v>
      </c>
      <c r="Y5560">
        <v>12</v>
      </c>
      <c r="Z5560">
        <v>12</v>
      </c>
      <c r="AA5560">
        <v>2021</v>
      </c>
      <c r="AB5560">
        <v>147.06</v>
      </c>
      <c r="AC5560" t="s">
        <v>21</v>
      </c>
      <c r="AD5560" t="s">
        <v>72</v>
      </c>
      <c r="AE5560">
        <v>2021</v>
      </c>
      <c r="AF5560">
        <v>2021</v>
      </c>
      <c r="AU5560"/>
    </row>
    <row r="5561" spans="1:47" x14ac:dyDescent="0.35">
      <c r="A5561" t="s">
        <v>160</v>
      </c>
      <c r="B5561" t="s">
        <v>26</v>
      </c>
      <c r="C5561" t="s">
        <v>149</v>
      </c>
      <c r="D5561" t="s">
        <v>159</v>
      </c>
      <c r="E5561" t="s">
        <v>162</v>
      </c>
      <c r="G5561" t="s">
        <v>1</v>
      </c>
      <c r="K5561" t="s">
        <v>185</v>
      </c>
      <c r="L5561" t="s">
        <v>122</v>
      </c>
      <c r="M5561" s="14">
        <v>44533</v>
      </c>
      <c r="N5561" s="14">
        <v>44533</v>
      </c>
      <c r="O5561">
        <v>0</v>
      </c>
      <c r="P5561">
        <v>8.59</v>
      </c>
      <c r="R5561">
        <v>2110672000</v>
      </c>
      <c r="S5561">
        <v>161021000</v>
      </c>
      <c r="V5561" t="s">
        <v>160</v>
      </c>
      <c r="W5561" t="s">
        <v>215</v>
      </c>
      <c r="X5561" t="s">
        <v>161</v>
      </c>
      <c r="Y5561">
        <v>12</v>
      </c>
      <c r="Z5561">
        <v>12</v>
      </c>
      <c r="AA5561">
        <v>2021</v>
      </c>
      <c r="AB5561">
        <v>8.59</v>
      </c>
      <c r="AC5561" t="s">
        <v>21</v>
      </c>
      <c r="AD5561" t="s">
        <v>72</v>
      </c>
      <c r="AE5561">
        <v>2021</v>
      </c>
      <c r="AF5561">
        <v>2021</v>
      </c>
      <c r="AU5561"/>
    </row>
    <row r="5562" spans="1:47" x14ac:dyDescent="0.35">
      <c r="A5562" t="s">
        <v>160</v>
      </c>
      <c r="B5562" t="s">
        <v>26</v>
      </c>
      <c r="C5562" t="s">
        <v>149</v>
      </c>
      <c r="D5562" t="s">
        <v>159</v>
      </c>
      <c r="E5562" t="s">
        <v>162</v>
      </c>
      <c r="G5562" t="s">
        <v>1</v>
      </c>
      <c r="K5562" t="s">
        <v>185</v>
      </c>
      <c r="L5562" t="s">
        <v>122</v>
      </c>
      <c r="M5562" s="14">
        <v>44533</v>
      </c>
      <c r="N5562" s="14">
        <v>44533</v>
      </c>
      <c r="O5562">
        <v>0</v>
      </c>
      <c r="P5562">
        <v>112093.1</v>
      </c>
      <c r="R5562">
        <v>2110672000</v>
      </c>
      <c r="S5562">
        <v>162700000</v>
      </c>
      <c r="V5562" t="s">
        <v>160</v>
      </c>
      <c r="W5562" t="s">
        <v>200</v>
      </c>
      <c r="X5562" t="s">
        <v>161</v>
      </c>
      <c r="Y5562">
        <v>12</v>
      </c>
      <c r="Z5562">
        <v>12</v>
      </c>
      <c r="AA5562">
        <v>2021</v>
      </c>
      <c r="AB5562">
        <v>112093.1</v>
      </c>
      <c r="AC5562" t="s">
        <v>21</v>
      </c>
      <c r="AD5562" t="s">
        <v>72</v>
      </c>
      <c r="AE5562">
        <v>2021</v>
      </c>
      <c r="AF5562">
        <v>2021</v>
      </c>
      <c r="AU5562"/>
    </row>
    <row r="5563" spans="1:47" x14ac:dyDescent="0.35">
      <c r="A5563" t="s">
        <v>188</v>
      </c>
      <c r="B5563" t="s">
        <v>31</v>
      </c>
      <c r="C5563" t="s">
        <v>149</v>
      </c>
      <c r="D5563" t="s">
        <v>159</v>
      </c>
      <c r="E5563" t="s">
        <v>162</v>
      </c>
      <c r="G5563" t="s">
        <v>1</v>
      </c>
      <c r="K5563" t="s">
        <v>185</v>
      </c>
      <c r="L5563" t="s">
        <v>122</v>
      </c>
      <c r="M5563" s="14">
        <v>44533</v>
      </c>
      <c r="N5563" s="14">
        <v>44533</v>
      </c>
      <c r="O5563">
        <v>0</v>
      </c>
      <c r="P5563">
        <v>595.24</v>
      </c>
      <c r="R5563">
        <v>2111070000</v>
      </c>
      <c r="S5563">
        <v>161007000</v>
      </c>
      <c r="V5563" t="s">
        <v>188</v>
      </c>
      <c r="W5563" t="s">
        <v>243</v>
      </c>
      <c r="X5563" t="s">
        <v>190</v>
      </c>
      <c r="Y5563">
        <v>12</v>
      </c>
      <c r="Z5563">
        <v>12</v>
      </c>
      <c r="AA5563">
        <v>2021</v>
      </c>
      <c r="AB5563">
        <v>595.24</v>
      </c>
      <c r="AC5563" t="s">
        <v>21</v>
      </c>
      <c r="AD5563" t="s">
        <v>72</v>
      </c>
      <c r="AE5563">
        <v>2021</v>
      </c>
      <c r="AF5563">
        <v>2021</v>
      </c>
      <c r="AU5563"/>
    </row>
    <row r="5564" spans="1:47" x14ac:dyDescent="0.35">
      <c r="A5564" t="s">
        <v>160</v>
      </c>
      <c r="B5564" t="s">
        <v>35</v>
      </c>
      <c r="C5564" t="s">
        <v>149</v>
      </c>
      <c r="D5564" t="s">
        <v>159</v>
      </c>
      <c r="E5564" t="s">
        <v>162</v>
      </c>
      <c r="G5564" t="s">
        <v>1</v>
      </c>
      <c r="K5564" t="s">
        <v>185</v>
      </c>
      <c r="L5564" t="s">
        <v>122</v>
      </c>
      <c r="M5564" s="14">
        <v>44533</v>
      </c>
      <c r="N5564" s="14">
        <v>44533</v>
      </c>
      <c r="O5564">
        <v>0</v>
      </c>
      <c r="P5564">
        <v>124421.81</v>
      </c>
      <c r="R5564">
        <v>2110672000</v>
      </c>
      <c r="S5564">
        <v>161020000</v>
      </c>
      <c r="V5564" t="s">
        <v>160</v>
      </c>
      <c r="W5564" t="s">
        <v>194</v>
      </c>
      <c r="X5564" t="s">
        <v>161</v>
      </c>
      <c r="Y5564">
        <v>12</v>
      </c>
      <c r="Z5564">
        <v>12</v>
      </c>
      <c r="AA5564">
        <v>2021</v>
      </c>
      <c r="AB5564">
        <v>124421.81</v>
      </c>
      <c r="AC5564" t="s">
        <v>21</v>
      </c>
      <c r="AD5564" t="s">
        <v>72</v>
      </c>
      <c r="AE5564">
        <v>2021</v>
      </c>
      <c r="AF5564">
        <v>2021</v>
      </c>
      <c r="AU5564"/>
    </row>
    <row r="5565" spans="1:47" x14ac:dyDescent="0.35">
      <c r="A5565" t="s">
        <v>160</v>
      </c>
      <c r="B5565" t="s">
        <v>26</v>
      </c>
      <c r="C5565" t="s">
        <v>149</v>
      </c>
      <c r="D5565" t="s">
        <v>159</v>
      </c>
      <c r="E5565" t="s">
        <v>162</v>
      </c>
      <c r="G5565" t="s">
        <v>1</v>
      </c>
      <c r="K5565" t="s">
        <v>185</v>
      </c>
      <c r="L5565" t="s">
        <v>122</v>
      </c>
      <c r="M5565" s="14">
        <v>44533</v>
      </c>
      <c r="N5565" s="14">
        <v>44533</v>
      </c>
      <c r="O5565">
        <v>0</v>
      </c>
      <c r="P5565">
        <v>23812.34</v>
      </c>
      <c r="R5565">
        <v>2110672000</v>
      </c>
      <c r="S5565">
        <v>161200000</v>
      </c>
      <c r="V5565" t="s">
        <v>160</v>
      </c>
      <c r="W5565" t="s">
        <v>253</v>
      </c>
      <c r="X5565" t="s">
        <v>161</v>
      </c>
      <c r="Y5565">
        <v>12</v>
      </c>
      <c r="Z5565">
        <v>12</v>
      </c>
      <c r="AA5565">
        <v>2021</v>
      </c>
      <c r="AB5565">
        <v>23812.34</v>
      </c>
      <c r="AC5565" t="s">
        <v>21</v>
      </c>
      <c r="AD5565" t="s">
        <v>72</v>
      </c>
      <c r="AE5565">
        <v>2021</v>
      </c>
      <c r="AF5565">
        <v>2021</v>
      </c>
      <c r="AU5565"/>
    </row>
    <row r="5566" spans="1:47" x14ac:dyDescent="0.35">
      <c r="A5566" t="s">
        <v>160</v>
      </c>
      <c r="B5566" t="s">
        <v>25</v>
      </c>
      <c r="C5566" t="s">
        <v>149</v>
      </c>
      <c r="D5566" t="s">
        <v>159</v>
      </c>
      <c r="E5566" t="s">
        <v>162</v>
      </c>
      <c r="G5566" t="s">
        <v>1</v>
      </c>
      <c r="K5566" t="s">
        <v>185</v>
      </c>
      <c r="L5566" t="s">
        <v>122</v>
      </c>
      <c r="M5566" s="14">
        <v>44533</v>
      </c>
      <c r="N5566" s="14">
        <v>44533</v>
      </c>
      <c r="O5566">
        <v>0</v>
      </c>
      <c r="P5566">
        <v>41.46</v>
      </c>
      <c r="R5566">
        <v>2110672000</v>
      </c>
      <c r="S5566">
        <v>161600000</v>
      </c>
      <c r="V5566" t="s">
        <v>160</v>
      </c>
      <c r="W5566" t="s">
        <v>198</v>
      </c>
      <c r="X5566" t="s">
        <v>161</v>
      </c>
      <c r="Y5566">
        <v>12</v>
      </c>
      <c r="Z5566">
        <v>12</v>
      </c>
      <c r="AA5566">
        <v>2021</v>
      </c>
      <c r="AB5566">
        <v>41.46</v>
      </c>
      <c r="AC5566" t="s">
        <v>21</v>
      </c>
      <c r="AD5566" t="s">
        <v>72</v>
      </c>
      <c r="AE5566">
        <v>2021</v>
      </c>
      <c r="AF5566">
        <v>2021</v>
      </c>
      <c r="AU5566"/>
    </row>
    <row r="5567" spans="1:47" x14ac:dyDescent="0.35">
      <c r="A5567" t="s">
        <v>160</v>
      </c>
      <c r="B5567" t="s">
        <v>35</v>
      </c>
      <c r="C5567" t="s">
        <v>149</v>
      </c>
      <c r="D5567" t="s">
        <v>159</v>
      </c>
      <c r="E5567" t="s">
        <v>162</v>
      </c>
      <c r="G5567" t="s">
        <v>1</v>
      </c>
      <c r="K5567" t="s">
        <v>185</v>
      </c>
      <c r="L5567" t="s">
        <v>122</v>
      </c>
      <c r="M5567" s="14">
        <v>44533</v>
      </c>
      <c r="N5567" s="14">
        <v>44533</v>
      </c>
      <c r="O5567">
        <v>0</v>
      </c>
      <c r="P5567">
        <v>18.850000000000001</v>
      </c>
      <c r="R5567">
        <v>2110672000</v>
      </c>
      <c r="S5567">
        <v>161021000</v>
      </c>
      <c r="V5567" t="s">
        <v>160</v>
      </c>
      <c r="W5567" t="s">
        <v>215</v>
      </c>
      <c r="X5567" t="s">
        <v>161</v>
      </c>
      <c r="Y5567">
        <v>12</v>
      </c>
      <c r="Z5567">
        <v>12</v>
      </c>
      <c r="AA5567">
        <v>2021</v>
      </c>
      <c r="AB5567">
        <v>18.850000000000001</v>
      </c>
      <c r="AC5567" t="s">
        <v>21</v>
      </c>
      <c r="AD5567" t="s">
        <v>72</v>
      </c>
      <c r="AE5567">
        <v>2021</v>
      </c>
      <c r="AF5567">
        <v>2021</v>
      </c>
      <c r="AU5567"/>
    </row>
    <row r="5568" spans="1:47" x14ac:dyDescent="0.35">
      <c r="A5568" t="s">
        <v>160</v>
      </c>
      <c r="B5568" t="s">
        <v>26</v>
      </c>
      <c r="C5568" t="s">
        <v>149</v>
      </c>
      <c r="D5568" t="s">
        <v>159</v>
      </c>
      <c r="E5568" t="s">
        <v>162</v>
      </c>
      <c r="G5568" t="s">
        <v>1</v>
      </c>
      <c r="K5568" t="s">
        <v>185</v>
      </c>
      <c r="L5568" t="s">
        <v>122</v>
      </c>
      <c r="M5568" s="14">
        <v>44533</v>
      </c>
      <c r="N5568" s="14">
        <v>44533</v>
      </c>
      <c r="O5568">
        <v>2762350.56</v>
      </c>
      <c r="P5568">
        <v>65770.25</v>
      </c>
      <c r="R5568">
        <v>2110672000</v>
      </c>
      <c r="S5568">
        <v>161016000</v>
      </c>
      <c r="V5568" t="s">
        <v>160</v>
      </c>
      <c r="W5568" t="s">
        <v>201</v>
      </c>
      <c r="X5568" t="s">
        <v>161</v>
      </c>
      <c r="Y5568">
        <v>12</v>
      </c>
      <c r="Z5568">
        <v>12</v>
      </c>
      <c r="AA5568">
        <v>2021</v>
      </c>
      <c r="AB5568">
        <v>65770.25</v>
      </c>
      <c r="AC5568" t="s">
        <v>21</v>
      </c>
      <c r="AD5568" t="s">
        <v>72</v>
      </c>
      <c r="AE5568">
        <v>2021</v>
      </c>
      <c r="AF5568">
        <v>2021</v>
      </c>
      <c r="AU5568"/>
    </row>
    <row r="5569" spans="1:47" x14ac:dyDescent="0.35">
      <c r="A5569" t="s">
        <v>160</v>
      </c>
      <c r="B5569" t="s">
        <v>35</v>
      </c>
      <c r="C5569" t="s">
        <v>149</v>
      </c>
      <c r="D5569" t="s">
        <v>159</v>
      </c>
      <c r="E5569" t="s">
        <v>162</v>
      </c>
      <c r="G5569" t="s">
        <v>1</v>
      </c>
      <c r="K5569" t="s">
        <v>185</v>
      </c>
      <c r="L5569" t="s">
        <v>122</v>
      </c>
      <c r="M5569" s="14">
        <v>44533</v>
      </c>
      <c r="N5569" s="14">
        <v>44533</v>
      </c>
      <c r="O5569">
        <v>33766.5</v>
      </c>
      <c r="P5569">
        <v>803.96</v>
      </c>
      <c r="R5569">
        <v>2110672000</v>
      </c>
      <c r="S5569">
        <v>161020000</v>
      </c>
      <c r="V5569" t="s">
        <v>160</v>
      </c>
      <c r="W5569" t="s">
        <v>194</v>
      </c>
      <c r="X5569" t="s">
        <v>161</v>
      </c>
      <c r="Y5569">
        <v>12</v>
      </c>
      <c r="Z5569">
        <v>12</v>
      </c>
      <c r="AA5569">
        <v>2021</v>
      </c>
      <c r="AB5569">
        <v>803.96</v>
      </c>
      <c r="AC5569" t="s">
        <v>21</v>
      </c>
      <c r="AD5569" t="s">
        <v>72</v>
      </c>
      <c r="AE5569">
        <v>2021</v>
      </c>
      <c r="AF5569">
        <v>2021</v>
      </c>
      <c r="AU5569"/>
    </row>
    <row r="5570" spans="1:47" x14ac:dyDescent="0.35">
      <c r="A5570" t="s">
        <v>130</v>
      </c>
      <c r="B5570" t="s">
        <v>36</v>
      </c>
      <c r="C5570" t="s">
        <v>149</v>
      </c>
      <c r="D5570" t="s">
        <v>150</v>
      </c>
      <c r="E5570" t="s">
        <v>121</v>
      </c>
      <c r="G5570" t="s">
        <v>1</v>
      </c>
      <c r="H5570" t="s">
        <v>206</v>
      </c>
      <c r="K5570" t="s">
        <v>185</v>
      </c>
      <c r="L5570" t="s">
        <v>122</v>
      </c>
      <c r="M5570" s="14">
        <v>44536</v>
      </c>
      <c r="N5570" s="14">
        <v>44536</v>
      </c>
      <c r="O5570">
        <v>-127604.69</v>
      </c>
      <c r="P5570">
        <v>-3038.21</v>
      </c>
      <c r="R5570">
        <v>2221517110</v>
      </c>
      <c r="S5570">
        <v>162800000</v>
      </c>
      <c r="V5570" t="s">
        <v>130</v>
      </c>
      <c r="W5570" t="s">
        <v>204</v>
      </c>
      <c r="X5570" t="s">
        <v>119</v>
      </c>
      <c r="Y5570">
        <v>12</v>
      </c>
      <c r="Z5570">
        <v>12</v>
      </c>
      <c r="AA5570">
        <v>2021</v>
      </c>
      <c r="AB5570">
        <v>3038.21</v>
      </c>
      <c r="AC5570" t="s">
        <v>21</v>
      </c>
      <c r="AD5570" t="s">
        <v>20</v>
      </c>
      <c r="AE5570">
        <v>2021</v>
      </c>
      <c r="AF5570">
        <v>2021</v>
      </c>
      <c r="AU5570"/>
    </row>
    <row r="5571" spans="1:47" x14ac:dyDescent="0.35">
      <c r="A5571" t="s">
        <v>160</v>
      </c>
      <c r="B5571" t="s">
        <v>25</v>
      </c>
      <c r="C5571" t="s">
        <v>149</v>
      </c>
      <c r="D5571" t="s">
        <v>159</v>
      </c>
      <c r="E5571" t="s">
        <v>162</v>
      </c>
      <c r="G5571" t="s">
        <v>1</v>
      </c>
      <c r="K5571" t="s">
        <v>185</v>
      </c>
      <c r="L5571" t="s">
        <v>122</v>
      </c>
      <c r="M5571" s="14">
        <v>44536</v>
      </c>
      <c r="N5571" s="14">
        <v>44536</v>
      </c>
      <c r="O5571">
        <v>10000</v>
      </c>
      <c r="P5571">
        <v>290.39</v>
      </c>
      <c r="R5571">
        <v>2110672000</v>
      </c>
      <c r="S5571">
        <v>161600000</v>
      </c>
      <c r="V5571" t="s">
        <v>160</v>
      </c>
      <c r="W5571" t="s">
        <v>198</v>
      </c>
      <c r="X5571" t="s">
        <v>161</v>
      </c>
      <c r="Y5571">
        <v>12</v>
      </c>
      <c r="Z5571">
        <v>12</v>
      </c>
      <c r="AA5571">
        <v>2021</v>
      </c>
      <c r="AB5571">
        <v>290.39</v>
      </c>
      <c r="AC5571" t="s">
        <v>21</v>
      </c>
      <c r="AD5571" t="s">
        <v>72</v>
      </c>
      <c r="AE5571">
        <v>2021</v>
      </c>
      <c r="AF5571">
        <v>2021</v>
      </c>
      <c r="AU5571"/>
    </row>
    <row r="5572" spans="1:47" x14ac:dyDescent="0.35">
      <c r="A5572" t="s">
        <v>160</v>
      </c>
      <c r="B5572" t="s">
        <v>25</v>
      </c>
      <c r="C5572" t="s">
        <v>149</v>
      </c>
      <c r="D5572" t="s">
        <v>159</v>
      </c>
      <c r="E5572" t="s">
        <v>162</v>
      </c>
      <c r="G5572" t="s">
        <v>1</v>
      </c>
      <c r="K5572" t="s">
        <v>185</v>
      </c>
      <c r="L5572" t="s">
        <v>122</v>
      </c>
      <c r="M5572" s="14">
        <v>44536</v>
      </c>
      <c r="N5572" s="14">
        <v>44536</v>
      </c>
      <c r="O5572">
        <v>25000</v>
      </c>
      <c r="P5572">
        <v>615.95000000000005</v>
      </c>
      <c r="R5572">
        <v>2110672000</v>
      </c>
      <c r="S5572">
        <v>161300000</v>
      </c>
      <c r="V5572" t="s">
        <v>160</v>
      </c>
      <c r="W5572" t="s">
        <v>192</v>
      </c>
      <c r="X5572" t="s">
        <v>161</v>
      </c>
      <c r="Y5572">
        <v>12</v>
      </c>
      <c r="Z5572">
        <v>12</v>
      </c>
      <c r="AA5572">
        <v>2021</v>
      </c>
      <c r="AB5572">
        <v>615.95000000000005</v>
      </c>
      <c r="AC5572" t="s">
        <v>21</v>
      </c>
      <c r="AD5572" t="s">
        <v>72</v>
      </c>
      <c r="AE5572">
        <v>2021</v>
      </c>
      <c r="AF5572">
        <v>2021</v>
      </c>
      <c r="AU5572"/>
    </row>
    <row r="5573" spans="1:47" x14ac:dyDescent="0.35">
      <c r="A5573" t="s">
        <v>138</v>
      </c>
      <c r="B5573" t="s">
        <v>41</v>
      </c>
      <c r="C5573" t="s">
        <v>149</v>
      </c>
      <c r="D5573" t="s">
        <v>150</v>
      </c>
      <c r="E5573" t="s">
        <v>121</v>
      </c>
      <c r="G5573" t="s">
        <v>1</v>
      </c>
      <c r="H5573" t="s">
        <v>206</v>
      </c>
      <c r="K5573" t="s">
        <v>185</v>
      </c>
      <c r="L5573" t="s">
        <v>122</v>
      </c>
      <c r="M5573" s="14">
        <v>44536</v>
      </c>
      <c r="N5573" s="14">
        <v>44536</v>
      </c>
      <c r="O5573">
        <v>-319525.44</v>
      </c>
      <c r="P5573">
        <v>-9868.86</v>
      </c>
      <c r="R5573">
        <v>2220200000</v>
      </c>
      <c r="S5573">
        <v>161001000</v>
      </c>
      <c r="V5573" t="s">
        <v>138</v>
      </c>
      <c r="W5573" t="s">
        <v>195</v>
      </c>
      <c r="X5573" t="s">
        <v>139</v>
      </c>
      <c r="Y5573">
        <v>12</v>
      </c>
      <c r="Z5573">
        <v>12</v>
      </c>
      <c r="AA5573">
        <v>2021</v>
      </c>
      <c r="AB5573">
        <v>9868.86</v>
      </c>
      <c r="AC5573" t="s">
        <v>21</v>
      </c>
      <c r="AD5573" t="s">
        <v>20</v>
      </c>
      <c r="AE5573">
        <v>2021</v>
      </c>
      <c r="AF5573">
        <v>2021</v>
      </c>
      <c r="AU5573"/>
    </row>
    <row r="5574" spans="1:47" x14ac:dyDescent="0.35">
      <c r="A5574" t="s">
        <v>188</v>
      </c>
      <c r="B5574" t="s">
        <v>31</v>
      </c>
      <c r="C5574" t="s">
        <v>149</v>
      </c>
      <c r="D5574" t="s">
        <v>159</v>
      </c>
      <c r="E5574" t="s">
        <v>162</v>
      </c>
      <c r="G5574" t="s">
        <v>1</v>
      </c>
      <c r="K5574" t="s">
        <v>185</v>
      </c>
      <c r="L5574" t="s">
        <v>122</v>
      </c>
      <c r="M5574" s="14">
        <v>44536</v>
      </c>
      <c r="N5574" s="14">
        <v>44536</v>
      </c>
      <c r="O5574">
        <v>0</v>
      </c>
      <c r="P5574">
        <v>176.19</v>
      </c>
      <c r="R5574">
        <v>2111070000</v>
      </c>
      <c r="S5574">
        <v>162800000</v>
      </c>
      <c r="V5574" t="s">
        <v>188</v>
      </c>
      <c r="W5574" t="s">
        <v>204</v>
      </c>
      <c r="X5574" t="s">
        <v>190</v>
      </c>
      <c r="Y5574">
        <v>12</v>
      </c>
      <c r="Z5574">
        <v>12</v>
      </c>
      <c r="AA5574">
        <v>2021</v>
      </c>
      <c r="AB5574">
        <v>176.19</v>
      </c>
      <c r="AC5574" t="s">
        <v>21</v>
      </c>
      <c r="AD5574" t="s">
        <v>72</v>
      </c>
      <c r="AE5574">
        <v>2021</v>
      </c>
      <c r="AF5574">
        <v>2021</v>
      </c>
      <c r="AU5574"/>
    </row>
    <row r="5575" spans="1:47" x14ac:dyDescent="0.35">
      <c r="A5575" t="s">
        <v>188</v>
      </c>
      <c r="B5575" t="s">
        <v>31</v>
      </c>
      <c r="C5575" t="s">
        <v>149</v>
      </c>
      <c r="D5575" t="s">
        <v>159</v>
      </c>
      <c r="E5575" t="s">
        <v>162</v>
      </c>
      <c r="G5575" t="s">
        <v>1</v>
      </c>
      <c r="K5575" t="s">
        <v>185</v>
      </c>
      <c r="L5575" t="s">
        <v>122</v>
      </c>
      <c r="M5575" s="14">
        <v>44536</v>
      </c>
      <c r="N5575" s="14">
        <v>44536</v>
      </c>
      <c r="O5575">
        <v>0</v>
      </c>
      <c r="P5575">
        <v>833.33</v>
      </c>
      <c r="R5575">
        <v>2111070000</v>
      </c>
      <c r="S5575">
        <v>162800000</v>
      </c>
      <c r="V5575" t="s">
        <v>188</v>
      </c>
      <c r="W5575" t="s">
        <v>204</v>
      </c>
      <c r="X5575" t="s">
        <v>190</v>
      </c>
      <c r="Y5575">
        <v>12</v>
      </c>
      <c r="Z5575">
        <v>12</v>
      </c>
      <c r="AA5575">
        <v>2021</v>
      </c>
      <c r="AB5575">
        <v>833.33</v>
      </c>
      <c r="AC5575" t="s">
        <v>21</v>
      </c>
      <c r="AD5575" t="s">
        <v>72</v>
      </c>
      <c r="AE5575">
        <v>2021</v>
      </c>
      <c r="AF5575">
        <v>2021</v>
      </c>
      <c r="AU5575"/>
    </row>
    <row r="5576" spans="1:47" x14ac:dyDescent="0.35">
      <c r="A5576" t="s">
        <v>160</v>
      </c>
      <c r="B5576" t="s">
        <v>35</v>
      </c>
      <c r="C5576" t="s">
        <v>149</v>
      </c>
      <c r="D5576" t="s">
        <v>159</v>
      </c>
      <c r="E5576" t="s">
        <v>162</v>
      </c>
      <c r="G5576" t="s">
        <v>1</v>
      </c>
      <c r="K5576" t="s">
        <v>185</v>
      </c>
      <c r="L5576" t="s">
        <v>122</v>
      </c>
      <c r="M5576" s="14">
        <v>44536</v>
      </c>
      <c r="N5576" s="14">
        <v>44536</v>
      </c>
      <c r="O5576">
        <v>0</v>
      </c>
      <c r="P5576">
        <v>13239.18</v>
      </c>
      <c r="R5576">
        <v>2110672000</v>
      </c>
      <c r="S5576">
        <v>161020000</v>
      </c>
      <c r="V5576" t="s">
        <v>160</v>
      </c>
      <c r="W5576" t="s">
        <v>194</v>
      </c>
      <c r="X5576" t="s">
        <v>161</v>
      </c>
      <c r="Y5576">
        <v>12</v>
      </c>
      <c r="Z5576">
        <v>12</v>
      </c>
      <c r="AA5576">
        <v>2021</v>
      </c>
      <c r="AB5576">
        <v>13239.18</v>
      </c>
      <c r="AC5576" t="s">
        <v>21</v>
      </c>
      <c r="AD5576" t="s">
        <v>72</v>
      </c>
      <c r="AE5576">
        <v>2021</v>
      </c>
      <c r="AF5576">
        <v>2021</v>
      </c>
      <c r="AU5576"/>
    </row>
    <row r="5577" spans="1:47" x14ac:dyDescent="0.35">
      <c r="A5577" t="s">
        <v>193</v>
      </c>
      <c r="B5577" t="s">
        <v>29</v>
      </c>
      <c r="C5577" t="s">
        <v>149</v>
      </c>
      <c r="D5577" t="s">
        <v>159</v>
      </c>
      <c r="E5577" t="s">
        <v>162</v>
      </c>
      <c r="G5577" t="s">
        <v>1</v>
      </c>
      <c r="K5577" t="s">
        <v>185</v>
      </c>
      <c r="L5577" t="s">
        <v>122</v>
      </c>
      <c r="M5577" s="14">
        <v>44536</v>
      </c>
      <c r="N5577" s="14">
        <v>44536</v>
      </c>
      <c r="O5577">
        <v>0</v>
      </c>
      <c r="P5577">
        <v>119.05</v>
      </c>
      <c r="R5577">
        <v>2110700000</v>
      </c>
      <c r="S5577">
        <v>162800000</v>
      </c>
      <c r="V5577" t="s">
        <v>193</v>
      </c>
      <c r="W5577" t="s">
        <v>204</v>
      </c>
      <c r="X5577" t="s">
        <v>161</v>
      </c>
      <c r="Y5577">
        <v>12</v>
      </c>
      <c r="Z5577">
        <v>12</v>
      </c>
      <c r="AA5577">
        <v>2021</v>
      </c>
      <c r="AB5577">
        <v>119.05</v>
      </c>
      <c r="AC5577" t="s">
        <v>21</v>
      </c>
      <c r="AD5577" t="s">
        <v>72</v>
      </c>
      <c r="AE5577">
        <v>2021</v>
      </c>
      <c r="AF5577">
        <v>2021</v>
      </c>
      <c r="AU5577"/>
    </row>
    <row r="5578" spans="1:47" x14ac:dyDescent="0.35">
      <c r="A5578" t="s">
        <v>193</v>
      </c>
      <c r="B5578" t="s">
        <v>29</v>
      </c>
      <c r="C5578" t="s">
        <v>149</v>
      </c>
      <c r="D5578" t="s">
        <v>159</v>
      </c>
      <c r="E5578" t="s">
        <v>162</v>
      </c>
      <c r="G5578" t="s">
        <v>1</v>
      </c>
      <c r="K5578" t="s">
        <v>185</v>
      </c>
      <c r="L5578" t="s">
        <v>122</v>
      </c>
      <c r="M5578" s="14">
        <v>44536</v>
      </c>
      <c r="N5578" s="14">
        <v>44536</v>
      </c>
      <c r="O5578">
        <v>0</v>
      </c>
      <c r="P5578">
        <v>47.62</v>
      </c>
      <c r="R5578">
        <v>2110700000</v>
      </c>
      <c r="S5578">
        <v>161900000</v>
      </c>
      <c r="V5578" t="s">
        <v>193</v>
      </c>
      <c r="W5578" t="s">
        <v>199</v>
      </c>
      <c r="X5578" t="s">
        <v>161</v>
      </c>
      <c r="Y5578">
        <v>12</v>
      </c>
      <c r="Z5578">
        <v>12</v>
      </c>
      <c r="AA5578">
        <v>2021</v>
      </c>
      <c r="AB5578">
        <v>47.62</v>
      </c>
      <c r="AC5578" t="s">
        <v>21</v>
      </c>
      <c r="AD5578" t="s">
        <v>72</v>
      </c>
      <c r="AE5578">
        <v>2021</v>
      </c>
      <c r="AF5578">
        <v>2021</v>
      </c>
      <c r="AU5578"/>
    </row>
    <row r="5579" spans="1:47" x14ac:dyDescent="0.35">
      <c r="A5579" t="s">
        <v>193</v>
      </c>
      <c r="B5579" t="s">
        <v>29</v>
      </c>
      <c r="C5579" t="s">
        <v>149</v>
      </c>
      <c r="D5579" t="s">
        <v>159</v>
      </c>
      <c r="E5579" t="s">
        <v>162</v>
      </c>
      <c r="G5579" t="s">
        <v>1</v>
      </c>
      <c r="K5579" t="s">
        <v>185</v>
      </c>
      <c r="L5579" t="s">
        <v>122</v>
      </c>
      <c r="M5579" s="14">
        <v>44536</v>
      </c>
      <c r="N5579" s="14">
        <v>44536</v>
      </c>
      <c r="O5579">
        <v>0</v>
      </c>
      <c r="P5579">
        <v>23.81</v>
      </c>
      <c r="R5579">
        <v>2110700000</v>
      </c>
      <c r="S5579">
        <v>161700000</v>
      </c>
      <c r="V5579" t="s">
        <v>193</v>
      </c>
      <c r="W5579" t="s">
        <v>210</v>
      </c>
      <c r="X5579" t="s">
        <v>161</v>
      </c>
      <c r="Y5579">
        <v>12</v>
      </c>
      <c r="Z5579">
        <v>12</v>
      </c>
      <c r="AA5579">
        <v>2021</v>
      </c>
      <c r="AB5579">
        <v>23.81</v>
      </c>
      <c r="AC5579" t="s">
        <v>21</v>
      </c>
      <c r="AD5579" t="s">
        <v>72</v>
      </c>
      <c r="AE5579">
        <v>2021</v>
      </c>
      <c r="AF5579">
        <v>2021</v>
      </c>
      <c r="AU5579"/>
    </row>
    <row r="5580" spans="1:47" x14ac:dyDescent="0.35">
      <c r="A5580" t="s">
        <v>188</v>
      </c>
      <c r="B5580" t="s">
        <v>31</v>
      </c>
      <c r="C5580" t="s">
        <v>149</v>
      </c>
      <c r="D5580" t="s">
        <v>159</v>
      </c>
      <c r="E5580" t="s">
        <v>162</v>
      </c>
      <c r="G5580" t="s">
        <v>1</v>
      </c>
      <c r="K5580" t="s">
        <v>185</v>
      </c>
      <c r="L5580" t="s">
        <v>122</v>
      </c>
      <c r="M5580" s="14">
        <v>44536</v>
      </c>
      <c r="N5580" s="14">
        <v>44536</v>
      </c>
      <c r="O5580">
        <v>0</v>
      </c>
      <c r="P5580">
        <v>128.57</v>
      </c>
      <c r="R5580">
        <v>2111070000</v>
      </c>
      <c r="S5580">
        <v>162800000</v>
      </c>
      <c r="V5580" t="s">
        <v>188</v>
      </c>
      <c r="W5580" t="s">
        <v>204</v>
      </c>
      <c r="X5580" t="s">
        <v>190</v>
      </c>
      <c r="Y5580">
        <v>12</v>
      </c>
      <c r="Z5580">
        <v>12</v>
      </c>
      <c r="AA5580">
        <v>2021</v>
      </c>
      <c r="AB5580">
        <v>128.57</v>
      </c>
      <c r="AC5580" t="s">
        <v>21</v>
      </c>
      <c r="AD5580" t="s">
        <v>72</v>
      </c>
      <c r="AE5580">
        <v>2021</v>
      </c>
      <c r="AF5580">
        <v>2021</v>
      </c>
      <c r="AU5580"/>
    </row>
    <row r="5581" spans="1:47" x14ac:dyDescent="0.35">
      <c r="A5581" t="s">
        <v>188</v>
      </c>
      <c r="B5581" t="s">
        <v>31</v>
      </c>
      <c r="C5581" t="s">
        <v>149</v>
      </c>
      <c r="D5581" t="s">
        <v>159</v>
      </c>
      <c r="E5581" t="s">
        <v>162</v>
      </c>
      <c r="G5581" t="s">
        <v>1</v>
      </c>
      <c r="K5581" t="s">
        <v>185</v>
      </c>
      <c r="L5581" t="s">
        <v>122</v>
      </c>
      <c r="M5581" s="14">
        <v>44536</v>
      </c>
      <c r="N5581" s="14">
        <v>44536</v>
      </c>
      <c r="O5581">
        <v>0</v>
      </c>
      <c r="P5581">
        <v>183.33</v>
      </c>
      <c r="R5581">
        <v>2111070000</v>
      </c>
      <c r="S5581">
        <v>162700000</v>
      </c>
      <c r="V5581" t="s">
        <v>188</v>
      </c>
      <c r="W5581" t="s">
        <v>200</v>
      </c>
      <c r="X5581" t="s">
        <v>190</v>
      </c>
      <c r="Y5581">
        <v>12</v>
      </c>
      <c r="Z5581">
        <v>12</v>
      </c>
      <c r="AA5581">
        <v>2021</v>
      </c>
      <c r="AB5581">
        <v>183.33</v>
      </c>
      <c r="AC5581" t="s">
        <v>21</v>
      </c>
      <c r="AD5581" t="s">
        <v>72</v>
      </c>
      <c r="AE5581">
        <v>2021</v>
      </c>
      <c r="AF5581">
        <v>2021</v>
      </c>
      <c r="AU5581"/>
    </row>
    <row r="5582" spans="1:47" x14ac:dyDescent="0.35">
      <c r="A5582" t="s">
        <v>160</v>
      </c>
      <c r="B5582" t="s">
        <v>35</v>
      </c>
      <c r="C5582" t="s">
        <v>149</v>
      </c>
      <c r="D5582" t="s">
        <v>159</v>
      </c>
      <c r="E5582" t="s">
        <v>162</v>
      </c>
      <c r="G5582" t="s">
        <v>1</v>
      </c>
      <c r="K5582" t="s">
        <v>185</v>
      </c>
      <c r="L5582" t="s">
        <v>122</v>
      </c>
      <c r="M5582" s="14">
        <v>44536</v>
      </c>
      <c r="N5582" s="14">
        <v>44536</v>
      </c>
      <c r="O5582">
        <v>0</v>
      </c>
      <c r="P5582">
        <v>9297.19</v>
      </c>
      <c r="R5582">
        <v>2110672000</v>
      </c>
      <c r="S5582">
        <v>161020000</v>
      </c>
      <c r="V5582" t="s">
        <v>160</v>
      </c>
      <c r="W5582" t="s">
        <v>194</v>
      </c>
      <c r="X5582" t="s">
        <v>161</v>
      </c>
      <c r="Y5582">
        <v>12</v>
      </c>
      <c r="Z5582">
        <v>12</v>
      </c>
      <c r="AA5582">
        <v>2021</v>
      </c>
      <c r="AB5582">
        <v>9297.19</v>
      </c>
      <c r="AC5582" t="s">
        <v>21</v>
      </c>
      <c r="AD5582" t="s">
        <v>72</v>
      </c>
      <c r="AE5582">
        <v>2021</v>
      </c>
      <c r="AF5582">
        <v>2021</v>
      </c>
      <c r="AU5582"/>
    </row>
    <row r="5583" spans="1:47" x14ac:dyDescent="0.35">
      <c r="A5583" t="s">
        <v>138</v>
      </c>
      <c r="B5583" t="s">
        <v>27</v>
      </c>
      <c r="C5583" t="s">
        <v>149</v>
      </c>
      <c r="D5583" t="s">
        <v>150</v>
      </c>
      <c r="E5583" t="s">
        <v>121</v>
      </c>
      <c r="G5583" t="s">
        <v>1</v>
      </c>
      <c r="H5583" t="s">
        <v>206</v>
      </c>
      <c r="K5583" t="s">
        <v>185</v>
      </c>
      <c r="L5583" t="s">
        <v>122</v>
      </c>
      <c r="M5583" s="14">
        <v>44536</v>
      </c>
      <c r="N5583" s="14">
        <v>44536</v>
      </c>
      <c r="O5583">
        <v>0</v>
      </c>
      <c r="P5583">
        <v>-2.86</v>
      </c>
      <c r="R5583">
        <v>2220200000</v>
      </c>
      <c r="S5583">
        <v>161002000</v>
      </c>
      <c r="V5583" t="s">
        <v>138</v>
      </c>
      <c r="W5583" t="s">
        <v>202</v>
      </c>
      <c r="X5583" t="s">
        <v>139</v>
      </c>
      <c r="Y5583">
        <v>12</v>
      </c>
      <c r="Z5583">
        <v>12</v>
      </c>
      <c r="AA5583">
        <v>2021</v>
      </c>
      <c r="AB5583">
        <v>2.86</v>
      </c>
      <c r="AC5583" t="s">
        <v>21</v>
      </c>
      <c r="AD5583" t="s">
        <v>20</v>
      </c>
      <c r="AE5583">
        <v>2021</v>
      </c>
      <c r="AF5583">
        <v>2021</v>
      </c>
      <c r="AU5583"/>
    </row>
    <row r="5584" spans="1:47" x14ac:dyDescent="0.35">
      <c r="A5584" t="s">
        <v>160</v>
      </c>
      <c r="B5584" t="s">
        <v>35</v>
      </c>
      <c r="C5584" t="s">
        <v>149</v>
      </c>
      <c r="D5584" t="s">
        <v>159</v>
      </c>
      <c r="E5584" t="s">
        <v>162</v>
      </c>
      <c r="G5584" t="s">
        <v>1</v>
      </c>
      <c r="K5584" t="s">
        <v>185</v>
      </c>
      <c r="L5584" t="s">
        <v>122</v>
      </c>
      <c r="M5584" s="14">
        <v>44536</v>
      </c>
      <c r="N5584" s="14">
        <v>44536</v>
      </c>
      <c r="O5584">
        <v>390481.81</v>
      </c>
      <c r="P5584">
        <v>9297.19</v>
      </c>
      <c r="R5584">
        <v>2110672000</v>
      </c>
      <c r="S5584">
        <v>161020000</v>
      </c>
      <c r="V5584" t="s">
        <v>160</v>
      </c>
      <c r="W5584" t="s">
        <v>194</v>
      </c>
      <c r="X5584" t="s">
        <v>161</v>
      </c>
      <c r="Y5584">
        <v>12</v>
      </c>
      <c r="Z5584">
        <v>12</v>
      </c>
      <c r="AA5584">
        <v>2021</v>
      </c>
      <c r="AB5584">
        <v>9297.19</v>
      </c>
      <c r="AC5584" t="s">
        <v>21</v>
      </c>
      <c r="AD5584" t="s">
        <v>72</v>
      </c>
      <c r="AE5584">
        <v>2021</v>
      </c>
      <c r="AF5584">
        <v>2021</v>
      </c>
      <c r="AU5584"/>
    </row>
    <row r="5585" spans="1:47" x14ac:dyDescent="0.35">
      <c r="A5585" t="s">
        <v>160</v>
      </c>
      <c r="B5585" t="s">
        <v>25</v>
      </c>
      <c r="C5585" t="s">
        <v>149</v>
      </c>
      <c r="D5585" t="s">
        <v>159</v>
      </c>
      <c r="E5585" t="s">
        <v>162</v>
      </c>
      <c r="G5585" t="s">
        <v>1</v>
      </c>
      <c r="K5585" t="s">
        <v>185</v>
      </c>
      <c r="L5585" t="s">
        <v>122</v>
      </c>
      <c r="M5585" s="14">
        <v>44537</v>
      </c>
      <c r="N5585" s="14">
        <v>44537</v>
      </c>
      <c r="O5585">
        <v>5000</v>
      </c>
      <c r="P5585">
        <v>64.02</v>
      </c>
      <c r="R5585">
        <v>2110672000</v>
      </c>
      <c r="S5585">
        <v>161600000</v>
      </c>
      <c r="V5585" t="s">
        <v>160</v>
      </c>
      <c r="W5585" t="s">
        <v>198</v>
      </c>
      <c r="X5585" t="s">
        <v>161</v>
      </c>
      <c r="Y5585">
        <v>12</v>
      </c>
      <c r="Z5585">
        <v>12</v>
      </c>
      <c r="AA5585">
        <v>2021</v>
      </c>
      <c r="AB5585">
        <v>64.02</v>
      </c>
      <c r="AC5585" t="s">
        <v>21</v>
      </c>
      <c r="AD5585" t="s">
        <v>72</v>
      </c>
      <c r="AE5585">
        <v>2021</v>
      </c>
      <c r="AF5585">
        <v>2021</v>
      </c>
      <c r="AU5585"/>
    </row>
    <row r="5586" spans="1:47" x14ac:dyDescent="0.35">
      <c r="A5586" t="s">
        <v>160</v>
      </c>
      <c r="B5586" t="s">
        <v>26</v>
      </c>
      <c r="C5586" t="s">
        <v>149</v>
      </c>
      <c r="D5586" t="s">
        <v>159</v>
      </c>
      <c r="E5586" t="s">
        <v>162</v>
      </c>
      <c r="G5586" t="s">
        <v>1</v>
      </c>
      <c r="K5586" t="s">
        <v>185</v>
      </c>
      <c r="L5586" t="s">
        <v>122</v>
      </c>
      <c r="M5586" s="14">
        <v>44537</v>
      </c>
      <c r="N5586" s="14">
        <v>44537</v>
      </c>
      <c r="O5586">
        <v>6200</v>
      </c>
      <c r="P5586">
        <v>147.06</v>
      </c>
      <c r="R5586">
        <v>2110672000</v>
      </c>
      <c r="S5586">
        <v>161021000</v>
      </c>
      <c r="V5586" t="s">
        <v>160</v>
      </c>
      <c r="W5586" t="s">
        <v>215</v>
      </c>
      <c r="X5586" t="s">
        <v>161</v>
      </c>
      <c r="Y5586">
        <v>12</v>
      </c>
      <c r="Z5586">
        <v>12</v>
      </c>
      <c r="AA5586">
        <v>2021</v>
      </c>
      <c r="AB5586">
        <v>147.06</v>
      </c>
      <c r="AC5586" t="s">
        <v>21</v>
      </c>
      <c r="AD5586" t="s">
        <v>72</v>
      </c>
      <c r="AE5586">
        <v>2021</v>
      </c>
      <c r="AF5586">
        <v>2021</v>
      </c>
      <c r="AU5586"/>
    </row>
    <row r="5587" spans="1:47" x14ac:dyDescent="0.35">
      <c r="A5587" t="s">
        <v>160</v>
      </c>
      <c r="B5587" t="s">
        <v>35</v>
      </c>
      <c r="C5587" t="s">
        <v>149</v>
      </c>
      <c r="D5587" t="s">
        <v>159</v>
      </c>
      <c r="E5587" t="s">
        <v>162</v>
      </c>
      <c r="G5587" t="s">
        <v>1</v>
      </c>
      <c r="K5587" t="s">
        <v>185</v>
      </c>
      <c r="L5587" t="s">
        <v>122</v>
      </c>
      <c r="M5587" s="14">
        <v>44537</v>
      </c>
      <c r="N5587" s="14">
        <v>44537</v>
      </c>
      <c r="O5587">
        <v>8500</v>
      </c>
      <c r="P5587">
        <v>223.08</v>
      </c>
      <c r="R5587">
        <v>2110672000</v>
      </c>
      <c r="S5587">
        <v>161021000</v>
      </c>
      <c r="V5587" t="s">
        <v>160</v>
      </c>
      <c r="W5587" t="s">
        <v>215</v>
      </c>
      <c r="X5587" t="s">
        <v>161</v>
      </c>
      <c r="Y5587">
        <v>12</v>
      </c>
      <c r="Z5587">
        <v>12</v>
      </c>
      <c r="AA5587">
        <v>2021</v>
      </c>
      <c r="AB5587">
        <v>223.08</v>
      </c>
      <c r="AC5587" t="s">
        <v>21</v>
      </c>
      <c r="AD5587" t="s">
        <v>72</v>
      </c>
      <c r="AE5587">
        <v>2021</v>
      </c>
      <c r="AF5587">
        <v>2021</v>
      </c>
      <c r="AU5587"/>
    </row>
    <row r="5588" spans="1:47" x14ac:dyDescent="0.35">
      <c r="A5588" t="s">
        <v>160</v>
      </c>
      <c r="B5588" t="s">
        <v>25</v>
      </c>
      <c r="C5588" t="s">
        <v>149</v>
      </c>
      <c r="D5588" t="s">
        <v>159</v>
      </c>
      <c r="E5588" t="s">
        <v>162</v>
      </c>
      <c r="G5588" t="s">
        <v>1</v>
      </c>
      <c r="K5588" t="s">
        <v>185</v>
      </c>
      <c r="L5588" t="s">
        <v>122</v>
      </c>
      <c r="M5588" s="14">
        <v>44537</v>
      </c>
      <c r="N5588" s="14">
        <v>44537</v>
      </c>
      <c r="O5588">
        <v>45000</v>
      </c>
      <c r="P5588">
        <v>1059.19</v>
      </c>
      <c r="R5588">
        <v>2110672000</v>
      </c>
      <c r="S5588">
        <v>161300000</v>
      </c>
      <c r="V5588" t="s">
        <v>160</v>
      </c>
      <c r="W5588" t="s">
        <v>192</v>
      </c>
      <c r="X5588" t="s">
        <v>161</v>
      </c>
      <c r="Y5588">
        <v>12</v>
      </c>
      <c r="Z5588">
        <v>12</v>
      </c>
      <c r="AA5588">
        <v>2021</v>
      </c>
      <c r="AB5588">
        <v>1059.19</v>
      </c>
      <c r="AC5588" t="s">
        <v>21</v>
      </c>
      <c r="AD5588" t="s">
        <v>72</v>
      </c>
      <c r="AE5588">
        <v>2021</v>
      </c>
      <c r="AF5588">
        <v>2021</v>
      </c>
      <c r="AU5588"/>
    </row>
    <row r="5589" spans="1:47" x14ac:dyDescent="0.35">
      <c r="A5589" t="s">
        <v>160</v>
      </c>
      <c r="B5589" t="s">
        <v>25</v>
      </c>
      <c r="C5589" t="s">
        <v>149</v>
      </c>
      <c r="D5589" t="s">
        <v>159</v>
      </c>
      <c r="E5589" t="s">
        <v>162</v>
      </c>
      <c r="G5589" t="s">
        <v>1</v>
      </c>
      <c r="K5589" t="s">
        <v>185</v>
      </c>
      <c r="L5589" t="s">
        <v>122</v>
      </c>
      <c r="M5589" s="14">
        <v>44537</v>
      </c>
      <c r="N5589" s="14">
        <v>44537</v>
      </c>
      <c r="O5589">
        <v>10000</v>
      </c>
      <c r="P5589">
        <v>222.56</v>
      </c>
      <c r="R5589">
        <v>2110672000</v>
      </c>
      <c r="S5589">
        <v>161300000</v>
      </c>
      <c r="V5589" t="s">
        <v>160</v>
      </c>
      <c r="W5589" t="s">
        <v>192</v>
      </c>
      <c r="X5589" t="s">
        <v>161</v>
      </c>
      <c r="Y5589">
        <v>12</v>
      </c>
      <c r="Z5589">
        <v>12</v>
      </c>
      <c r="AA5589">
        <v>2021</v>
      </c>
      <c r="AB5589">
        <v>222.56</v>
      </c>
      <c r="AC5589" t="s">
        <v>21</v>
      </c>
      <c r="AD5589" t="s">
        <v>72</v>
      </c>
      <c r="AE5589">
        <v>2021</v>
      </c>
      <c r="AF5589">
        <v>2021</v>
      </c>
      <c r="AU5589"/>
    </row>
    <row r="5590" spans="1:47" x14ac:dyDescent="0.35">
      <c r="A5590" t="s">
        <v>160</v>
      </c>
      <c r="B5590" t="s">
        <v>28</v>
      </c>
      <c r="C5590" t="s">
        <v>149</v>
      </c>
      <c r="D5590" t="s">
        <v>159</v>
      </c>
      <c r="E5590" t="s">
        <v>162</v>
      </c>
      <c r="G5590" t="s">
        <v>1</v>
      </c>
      <c r="K5590" t="s">
        <v>185</v>
      </c>
      <c r="L5590" t="s">
        <v>122</v>
      </c>
      <c r="M5590" s="14">
        <v>44537</v>
      </c>
      <c r="N5590" s="14">
        <v>44537</v>
      </c>
      <c r="O5590">
        <v>0</v>
      </c>
      <c r="P5590">
        <v>147.62</v>
      </c>
      <c r="R5590">
        <v>2110672000</v>
      </c>
      <c r="S5590">
        <v>161400000</v>
      </c>
      <c r="V5590" t="s">
        <v>160</v>
      </c>
      <c r="W5590" t="s">
        <v>211</v>
      </c>
      <c r="X5590" t="s">
        <v>161</v>
      </c>
      <c r="Y5590">
        <v>12</v>
      </c>
      <c r="Z5590">
        <v>12</v>
      </c>
      <c r="AA5590">
        <v>2021</v>
      </c>
      <c r="AB5590">
        <v>147.62</v>
      </c>
      <c r="AC5590" t="s">
        <v>21</v>
      </c>
      <c r="AD5590" t="s">
        <v>72</v>
      </c>
      <c r="AE5590">
        <v>2021</v>
      </c>
      <c r="AF5590">
        <v>2021</v>
      </c>
      <c r="AU5590"/>
    </row>
    <row r="5591" spans="1:47" x14ac:dyDescent="0.35">
      <c r="A5591" t="s">
        <v>193</v>
      </c>
      <c r="B5591" t="s">
        <v>29</v>
      </c>
      <c r="C5591" t="s">
        <v>149</v>
      </c>
      <c r="D5591" t="s">
        <v>159</v>
      </c>
      <c r="E5591" t="s">
        <v>162</v>
      </c>
      <c r="G5591" t="s">
        <v>1</v>
      </c>
      <c r="K5591" t="s">
        <v>185</v>
      </c>
      <c r="L5591" t="s">
        <v>122</v>
      </c>
      <c r="M5591" s="14">
        <v>44537</v>
      </c>
      <c r="N5591" s="14">
        <v>44537</v>
      </c>
      <c r="O5591">
        <v>0</v>
      </c>
      <c r="P5591">
        <v>95.24</v>
      </c>
      <c r="R5591">
        <v>2110700000</v>
      </c>
      <c r="S5591">
        <v>162600000</v>
      </c>
      <c r="V5591" t="s">
        <v>193</v>
      </c>
      <c r="W5591" t="s">
        <v>196</v>
      </c>
      <c r="X5591" t="s">
        <v>161</v>
      </c>
      <c r="Y5591">
        <v>12</v>
      </c>
      <c r="Z5591">
        <v>12</v>
      </c>
      <c r="AA5591">
        <v>2021</v>
      </c>
      <c r="AB5591">
        <v>95.24</v>
      </c>
      <c r="AC5591" t="s">
        <v>21</v>
      </c>
      <c r="AD5591" t="s">
        <v>72</v>
      </c>
      <c r="AE5591">
        <v>2021</v>
      </c>
      <c r="AF5591">
        <v>2021</v>
      </c>
      <c r="AU5591"/>
    </row>
    <row r="5592" spans="1:47" x14ac:dyDescent="0.35">
      <c r="A5592" t="s">
        <v>160</v>
      </c>
      <c r="B5592" t="s">
        <v>28</v>
      </c>
      <c r="C5592" t="s">
        <v>149</v>
      </c>
      <c r="D5592" t="s">
        <v>159</v>
      </c>
      <c r="E5592" t="s">
        <v>162</v>
      </c>
      <c r="G5592" t="s">
        <v>1</v>
      </c>
      <c r="K5592" t="s">
        <v>185</v>
      </c>
      <c r="L5592" t="s">
        <v>122</v>
      </c>
      <c r="M5592" s="14">
        <v>44537</v>
      </c>
      <c r="N5592" s="14">
        <v>44537</v>
      </c>
      <c r="O5592">
        <v>0</v>
      </c>
      <c r="P5592">
        <v>147.62</v>
      </c>
      <c r="R5592">
        <v>2110672000</v>
      </c>
      <c r="S5592">
        <v>161400000</v>
      </c>
      <c r="V5592" t="s">
        <v>160</v>
      </c>
      <c r="W5592" t="s">
        <v>211</v>
      </c>
      <c r="X5592" t="s">
        <v>161</v>
      </c>
      <c r="Y5592">
        <v>12</v>
      </c>
      <c r="Z5592">
        <v>12</v>
      </c>
      <c r="AA5592">
        <v>2021</v>
      </c>
      <c r="AB5592">
        <v>147.62</v>
      </c>
      <c r="AC5592" t="s">
        <v>21</v>
      </c>
      <c r="AD5592" t="s">
        <v>72</v>
      </c>
      <c r="AE5592">
        <v>2021</v>
      </c>
      <c r="AF5592">
        <v>2021</v>
      </c>
      <c r="AU5592"/>
    </row>
    <row r="5593" spans="1:47" x14ac:dyDescent="0.35">
      <c r="A5593" t="s">
        <v>160</v>
      </c>
      <c r="B5593" t="s">
        <v>28</v>
      </c>
      <c r="C5593" t="s">
        <v>149</v>
      </c>
      <c r="D5593" t="s">
        <v>159</v>
      </c>
      <c r="E5593" t="s">
        <v>162</v>
      </c>
      <c r="G5593" t="s">
        <v>1</v>
      </c>
      <c r="K5593" t="s">
        <v>185</v>
      </c>
      <c r="L5593" t="s">
        <v>122</v>
      </c>
      <c r="M5593" s="14">
        <v>44537</v>
      </c>
      <c r="N5593" s="14">
        <v>44537</v>
      </c>
      <c r="O5593">
        <v>0</v>
      </c>
      <c r="P5593">
        <v>147.62</v>
      </c>
      <c r="R5593">
        <v>2110672000</v>
      </c>
      <c r="S5593">
        <v>161400000</v>
      </c>
      <c r="V5593" t="s">
        <v>160</v>
      </c>
      <c r="W5593" t="s">
        <v>211</v>
      </c>
      <c r="X5593" t="s">
        <v>161</v>
      </c>
      <c r="Y5593">
        <v>12</v>
      </c>
      <c r="Z5593">
        <v>12</v>
      </c>
      <c r="AA5593">
        <v>2021</v>
      </c>
      <c r="AB5593">
        <v>147.62</v>
      </c>
      <c r="AC5593" t="s">
        <v>21</v>
      </c>
      <c r="AD5593" t="s">
        <v>72</v>
      </c>
      <c r="AE5593">
        <v>2021</v>
      </c>
      <c r="AF5593">
        <v>2021</v>
      </c>
      <c r="AU5593"/>
    </row>
    <row r="5594" spans="1:47" x14ac:dyDescent="0.35">
      <c r="A5594" t="s">
        <v>193</v>
      </c>
      <c r="B5594" t="s">
        <v>29</v>
      </c>
      <c r="C5594" t="s">
        <v>149</v>
      </c>
      <c r="D5594" t="s">
        <v>159</v>
      </c>
      <c r="E5594" t="s">
        <v>162</v>
      </c>
      <c r="G5594" t="s">
        <v>1</v>
      </c>
      <c r="K5594" t="s">
        <v>185</v>
      </c>
      <c r="L5594" t="s">
        <v>122</v>
      </c>
      <c r="M5594" s="14">
        <v>44537</v>
      </c>
      <c r="N5594" s="14">
        <v>44537</v>
      </c>
      <c r="O5594">
        <v>0</v>
      </c>
      <c r="P5594">
        <v>714.29</v>
      </c>
      <c r="R5594">
        <v>2110700000</v>
      </c>
      <c r="S5594">
        <v>161800000</v>
      </c>
      <c r="V5594" t="s">
        <v>193</v>
      </c>
      <c r="W5594" t="s">
        <v>197</v>
      </c>
      <c r="X5594" t="s">
        <v>161</v>
      </c>
      <c r="Y5594">
        <v>12</v>
      </c>
      <c r="Z5594">
        <v>12</v>
      </c>
      <c r="AA5594">
        <v>2021</v>
      </c>
      <c r="AB5594">
        <v>714.29</v>
      </c>
      <c r="AC5594" t="s">
        <v>21</v>
      </c>
      <c r="AD5594" t="s">
        <v>72</v>
      </c>
      <c r="AE5594">
        <v>2021</v>
      </c>
      <c r="AF5594">
        <v>2021</v>
      </c>
      <c r="AU5594"/>
    </row>
    <row r="5595" spans="1:47" x14ac:dyDescent="0.35">
      <c r="A5595" t="s">
        <v>188</v>
      </c>
      <c r="B5595" t="s">
        <v>31</v>
      </c>
      <c r="C5595" t="s">
        <v>149</v>
      </c>
      <c r="D5595" t="s">
        <v>159</v>
      </c>
      <c r="E5595" t="s">
        <v>162</v>
      </c>
      <c r="G5595" t="s">
        <v>1</v>
      </c>
      <c r="K5595" t="s">
        <v>185</v>
      </c>
      <c r="L5595" t="s">
        <v>122</v>
      </c>
      <c r="M5595" s="14">
        <v>44537</v>
      </c>
      <c r="N5595" s="14">
        <v>44537</v>
      </c>
      <c r="O5595">
        <v>0</v>
      </c>
      <c r="P5595">
        <v>64.849999999999994</v>
      </c>
      <c r="R5595">
        <v>2111070000</v>
      </c>
      <c r="S5595">
        <v>161001000</v>
      </c>
      <c r="V5595" t="s">
        <v>188</v>
      </c>
      <c r="W5595" t="s">
        <v>195</v>
      </c>
      <c r="X5595" t="s">
        <v>190</v>
      </c>
      <c r="Y5595">
        <v>12</v>
      </c>
      <c r="Z5595">
        <v>12</v>
      </c>
      <c r="AA5595">
        <v>2021</v>
      </c>
      <c r="AB5595">
        <v>64.849999999999994</v>
      </c>
      <c r="AC5595" t="s">
        <v>21</v>
      </c>
      <c r="AD5595" t="s">
        <v>72</v>
      </c>
      <c r="AE5595">
        <v>2021</v>
      </c>
      <c r="AF5595">
        <v>2021</v>
      </c>
      <c r="AU5595"/>
    </row>
    <row r="5596" spans="1:47" x14ac:dyDescent="0.35">
      <c r="A5596" t="s">
        <v>160</v>
      </c>
      <c r="B5596" t="s">
        <v>35</v>
      </c>
      <c r="C5596" t="s">
        <v>149</v>
      </c>
      <c r="D5596" t="s">
        <v>159</v>
      </c>
      <c r="E5596" t="s">
        <v>162</v>
      </c>
      <c r="G5596" t="s">
        <v>1</v>
      </c>
      <c r="K5596" t="s">
        <v>185</v>
      </c>
      <c r="L5596" t="s">
        <v>122</v>
      </c>
      <c r="M5596" s="14">
        <v>44537</v>
      </c>
      <c r="N5596" s="14">
        <v>44537</v>
      </c>
      <c r="O5596">
        <v>0</v>
      </c>
      <c r="P5596">
        <v>19012.72</v>
      </c>
      <c r="R5596">
        <v>2110672000</v>
      </c>
      <c r="S5596">
        <v>161020000</v>
      </c>
      <c r="V5596" t="s">
        <v>160</v>
      </c>
      <c r="W5596" t="s">
        <v>194</v>
      </c>
      <c r="X5596" t="s">
        <v>161</v>
      </c>
      <c r="Y5596">
        <v>12</v>
      </c>
      <c r="Z5596">
        <v>12</v>
      </c>
      <c r="AA5596">
        <v>2021</v>
      </c>
      <c r="AB5596">
        <v>19012.72</v>
      </c>
      <c r="AC5596" t="s">
        <v>21</v>
      </c>
      <c r="AD5596" t="s">
        <v>72</v>
      </c>
      <c r="AE5596">
        <v>2021</v>
      </c>
      <c r="AF5596">
        <v>2021</v>
      </c>
      <c r="AU5596"/>
    </row>
    <row r="5597" spans="1:47" x14ac:dyDescent="0.35">
      <c r="A5597" t="s">
        <v>160</v>
      </c>
      <c r="B5597" t="s">
        <v>28</v>
      </c>
      <c r="C5597" t="s">
        <v>149</v>
      </c>
      <c r="D5597" t="s">
        <v>159</v>
      </c>
      <c r="E5597" t="s">
        <v>162</v>
      </c>
      <c r="G5597" t="s">
        <v>1</v>
      </c>
      <c r="K5597" t="s">
        <v>185</v>
      </c>
      <c r="L5597" t="s">
        <v>122</v>
      </c>
      <c r="M5597" s="14">
        <v>44537</v>
      </c>
      <c r="N5597" s="14">
        <v>44537</v>
      </c>
      <c r="O5597">
        <v>0</v>
      </c>
      <c r="P5597">
        <v>55.71</v>
      </c>
      <c r="R5597">
        <v>2110672000</v>
      </c>
      <c r="S5597">
        <v>161400000</v>
      </c>
      <c r="V5597" t="s">
        <v>160</v>
      </c>
      <c r="W5597" t="s">
        <v>211</v>
      </c>
      <c r="X5597" t="s">
        <v>161</v>
      </c>
      <c r="Y5597">
        <v>12</v>
      </c>
      <c r="Z5597">
        <v>12</v>
      </c>
      <c r="AA5597">
        <v>2021</v>
      </c>
      <c r="AB5597">
        <v>55.71</v>
      </c>
      <c r="AC5597" t="s">
        <v>21</v>
      </c>
      <c r="AD5597" t="s">
        <v>72</v>
      </c>
      <c r="AE5597">
        <v>2021</v>
      </c>
      <c r="AF5597">
        <v>2021</v>
      </c>
      <c r="AU5597"/>
    </row>
    <row r="5598" spans="1:47" x14ac:dyDescent="0.35">
      <c r="A5598" t="s">
        <v>160</v>
      </c>
      <c r="B5598" t="s">
        <v>28</v>
      </c>
      <c r="C5598" t="s">
        <v>149</v>
      </c>
      <c r="D5598" t="s">
        <v>159</v>
      </c>
      <c r="E5598" t="s">
        <v>162</v>
      </c>
      <c r="G5598" t="s">
        <v>1</v>
      </c>
      <c r="K5598" t="s">
        <v>185</v>
      </c>
      <c r="L5598" t="s">
        <v>122</v>
      </c>
      <c r="M5598" s="14">
        <v>44537</v>
      </c>
      <c r="N5598" s="14">
        <v>44537</v>
      </c>
      <c r="O5598">
        <v>0</v>
      </c>
      <c r="P5598">
        <v>55.71</v>
      </c>
      <c r="R5598">
        <v>2110672000</v>
      </c>
      <c r="S5598">
        <v>161400000</v>
      </c>
      <c r="V5598" t="s">
        <v>160</v>
      </c>
      <c r="W5598" t="s">
        <v>211</v>
      </c>
      <c r="X5598" t="s">
        <v>161</v>
      </c>
      <c r="Y5598">
        <v>12</v>
      </c>
      <c r="Z5598">
        <v>12</v>
      </c>
      <c r="AA5598">
        <v>2021</v>
      </c>
      <c r="AB5598">
        <v>55.71</v>
      </c>
      <c r="AC5598" t="s">
        <v>21</v>
      </c>
      <c r="AD5598" t="s">
        <v>72</v>
      </c>
      <c r="AE5598">
        <v>2021</v>
      </c>
      <c r="AF5598">
        <v>2021</v>
      </c>
      <c r="AU5598"/>
    </row>
    <row r="5599" spans="1:47" x14ac:dyDescent="0.35">
      <c r="A5599" t="s">
        <v>160</v>
      </c>
      <c r="B5599" t="s">
        <v>28</v>
      </c>
      <c r="C5599" t="s">
        <v>149</v>
      </c>
      <c r="D5599" t="s">
        <v>159</v>
      </c>
      <c r="E5599" t="s">
        <v>162</v>
      </c>
      <c r="G5599" t="s">
        <v>1</v>
      </c>
      <c r="K5599" t="s">
        <v>185</v>
      </c>
      <c r="L5599" t="s">
        <v>122</v>
      </c>
      <c r="M5599" s="14">
        <v>44537</v>
      </c>
      <c r="N5599" s="14">
        <v>44537</v>
      </c>
      <c r="O5599">
        <v>0</v>
      </c>
      <c r="P5599">
        <v>55.71</v>
      </c>
      <c r="R5599">
        <v>2110672000</v>
      </c>
      <c r="S5599">
        <v>161400000</v>
      </c>
      <c r="V5599" t="s">
        <v>160</v>
      </c>
      <c r="W5599" t="s">
        <v>211</v>
      </c>
      <c r="X5599" t="s">
        <v>161</v>
      </c>
      <c r="Y5599">
        <v>12</v>
      </c>
      <c r="Z5599">
        <v>12</v>
      </c>
      <c r="AA5599">
        <v>2021</v>
      </c>
      <c r="AB5599">
        <v>55.71</v>
      </c>
      <c r="AC5599" t="s">
        <v>21</v>
      </c>
      <c r="AD5599" t="s">
        <v>72</v>
      </c>
      <c r="AE5599">
        <v>2021</v>
      </c>
      <c r="AF5599">
        <v>2021</v>
      </c>
      <c r="AU5599"/>
    </row>
    <row r="5600" spans="1:47" x14ac:dyDescent="0.35">
      <c r="A5600" t="s">
        <v>193</v>
      </c>
      <c r="B5600" t="s">
        <v>29</v>
      </c>
      <c r="C5600" t="s">
        <v>149</v>
      </c>
      <c r="D5600" t="s">
        <v>159</v>
      </c>
      <c r="E5600" t="s">
        <v>162</v>
      </c>
      <c r="G5600" t="s">
        <v>1</v>
      </c>
      <c r="K5600" t="s">
        <v>185</v>
      </c>
      <c r="L5600" t="s">
        <v>122</v>
      </c>
      <c r="M5600" s="14">
        <v>44537</v>
      </c>
      <c r="N5600" s="14">
        <v>44537</v>
      </c>
      <c r="O5600">
        <v>0</v>
      </c>
      <c r="P5600">
        <v>11904.76</v>
      </c>
      <c r="R5600">
        <v>2110700000</v>
      </c>
      <c r="S5600">
        <v>162800000</v>
      </c>
      <c r="V5600" t="s">
        <v>193</v>
      </c>
      <c r="W5600" t="s">
        <v>204</v>
      </c>
      <c r="X5600" t="s">
        <v>161</v>
      </c>
      <c r="Y5600">
        <v>12</v>
      </c>
      <c r="Z5600">
        <v>12</v>
      </c>
      <c r="AA5600">
        <v>2021</v>
      </c>
      <c r="AB5600">
        <v>11904.76</v>
      </c>
      <c r="AC5600" t="s">
        <v>21</v>
      </c>
      <c r="AD5600" t="s">
        <v>72</v>
      </c>
      <c r="AE5600">
        <v>2021</v>
      </c>
      <c r="AF5600">
        <v>2021</v>
      </c>
      <c r="AU5600"/>
    </row>
    <row r="5601" spans="1:47" x14ac:dyDescent="0.35">
      <c r="A5601" t="s">
        <v>128</v>
      </c>
      <c r="C5601" t="s">
        <v>149</v>
      </c>
      <c r="D5601" t="s">
        <v>150</v>
      </c>
      <c r="E5601" t="s">
        <v>121</v>
      </c>
      <c r="J5601" t="s">
        <v>68</v>
      </c>
      <c r="K5601" t="s">
        <v>185</v>
      </c>
      <c r="L5601" t="s">
        <v>122</v>
      </c>
      <c r="M5601" s="14">
        <v>44531</v>
      </c>
      <c r="N5601" s="14">
        <v>44537</v>
      </c>
      <c r="P5601">
        <v>246.71</v>
      </c>
      <c r="X5601" t="s">
        <v>119</v>
      </c>
      <c r="Y5601">
        <v>12</v>
      </c>
      <c r="Z5601">
        <v>12</v>
      </c>
      <c r="AA5601">
        <v>2021</v>
      </c>
      <c r="AB5601">
        <v>0</v>
      </c>
      <c r="AC5601" t="s">
        <v>8</v>
      </c>
      <c r="AD5601" t="s">
        <v>8</v>
      </c>
      <c r="AE5601">
        <v>2021</v>
      </c>
      <c r="AF5601">
        <v>2021</v>
      </c>
      <c r="AU5601"/>
    </row>
    <row r="5602" spans="1:47" x14ac:dyDescent="0.35">
      <c r="A5602" t="s">
        <v>170</v>
      </c>
      <c r="C5602" t="s">
        <v>149</v>
      </c>
      <c r="D5602" t="s">
        <v>150</v>
      </c>
      <c r="E5602" t="s">
        <v>162</v>
      </c>
      <c r="K5602" t="s">
        <v>185</v>
      </c>
      <c r="L5602" t="s">
        <v>122</v>
      </c>
      <c r="M5602" s="14">
        <v>44537</v>
      </c>
      <c r="N5602" s="14">
        <v>44537</v>
      </c>
      <c r="P5602">
        <v>246.71</v>
      </c>
      <c r="X5602" t="s">
        <v>119</v>
      </c>
      <c r="Y5602">
        <v>12</v>
      </c>
      <c r="Z5602">
        <v>12</v>
      </c>
      <c r="AA5602">
        <v>2021</v>
      </c>
      <c r="AB5602">
        <v>0</v>
      </c>
      <c r="AC5602" t="s">
        <v>8</v>
      </c>
      <c r="AD5602" t="s">
        <v>8</v>
      </c>
      <c r="AE5602">
        <v>2021</v>
      </c>
      <c r="AF5602">
        <v>2021</v>
      </c>
      <c r="AU5602"/>
    </row>
    <row r="5603" spans="1:47" x14ac:dyDescent="0.35">
      <c r="A5603" t="s">
        <v>160</v>
      </c>
      <c r="B5603" t="s">
        <v>25</v>
      </c>
      <c r="C5603" t="s">
        <v>149</v>
      </c>
      <c r="D5603" t="s">
        <v>159</v>
      </c>
      <c r="E5603" t="s">
        <v>162</v>
      </c>
      <c r="G5603" t="s">
        <v>1</v>
      </c>
      <c r="K5603" t="s">
        <v>185</v>
      </c>
      <c r="L5603" t="s">
        <v>122</v>
      </c>
      <c r="M5603" s="14">
        <v>44538</v>
      </c>
      <c r="N5603" s="14">
        <v>44538</v>
      </c>
      <c r="O5603">
        <v>5000</v>
      </c>
      <c r="P5603">
        <v>130.35</v>
      </c>
      <c r="R5603">
        <v>2110672000</v>
      </c>
      <c r="S5603">
        <v>161600000</v>
      </c>
      <c r="V5603" t="s">
        <v>160</v>
      </c>
      <c r="W5603" t="s">
        <v>198</v>
      </c>
      <c r="X5603" t="s">
        <v>161</v>
      </c>
      <c r="Y5603">
        <v>12</v>
      </c>
      <c r="Z5603">
        <v>12</v>
      </c>
      <c r="AA5603">
        <v>2021</v>
      </c>
      <c r="AB5603">
        <v>130.35</v>
      </c>
      <c r="AC5603" t="s">
        <v>21</v>
      </c>
      <c r="AD5603" t="s">
        <v>72</v>
      </c>
      <c r="AE5603">
        <v>2021</v>
      </c>
      <c r="AF5603">
        <v>2021</v>
      </c>
      <c r="AU5603"/>
    </row>
    <row r="5604" spans="1:47" x14ac:dyDescent="0.35">
      <c r="A5604" t="s">
        <v>175</v>
      </c>
      <c r="B5604" t="s">
        <v>39</v>
      </c>
      <c r="C5604" t="s">
        <v>149</v>
      </c>
      <c r="D5604" t="s">
        <v>150</v>
      </c>
      <c r="E5604" t="s">
        <v>121</v>
      </c>
      <c r="G5604" t="s">
        <v>1</v>
      </c>
      <c r="H5604" t="s">
        <v>206</v>
      </c>
      <c r="K5604" t="s">
        <v>185</v>
      </c>
      <c r="L5604" t="s">
        <v>122</v>
      </c>
      <c r="M5604" s="14">
        <v>44538</v>
      </c>
      <c r="N5604" s="14">
        <v>44538</v>
      </c>
      <c r="O5604">
        <v>-258420.8</v>
      </c>
      <c r="P5604">
        <v>-6043.35</v>
      </c>
      <c r="R5604">
        <v>2221506000</v>
      </c>
      <c r="S5604">
        <v>161026000</v>
      </c>
      <c r="V5604" t="s">
        <v>175</v>
      </c>
      <c r="W5604" t="s">
        <v>216</v>
      </c>
      <c r="X5604" t="s">
        <v>119</v>
      </c>
      <c r="Y5604">
        <v>12</v>
      </c>
      <c r="Z5604">
        <v>12</v>
      </c>
      <c r="AA5604">
        <v>2021</v>
      </c>
      <c r="AB5604">
        <v>6043.35</v>
      </c>
      <c r="AC5604" t="s">
        <v>21</v>
      </c>
      <c r="AD5604" t="s">
        <v>20</v>
      </c>
      <c r="AE5604">
        <v>2021</v>
      </c>
      <c r="AF5604">
        <v>2021</v>
      </c>
      <c r="AU5604"/>
    </row>
    <row r="5605" spans="1:47" x14ac:dyDescent="0.35">
      <c r="A5605" t="s">
        <v>160</v>
      </c>
      <c r="B5605" t="s">
        <v>35</v>
      </c>
      <c r="C5605" t="s">
        <v>149</v>
      </c>
      <c r="D5605" t="s">
        <v>159</v>
      </c>
      <c r="E5605" t="s">
        <v>162</v>
      </c>
      <c r="G5605" t="s">
        <v>1</v>
      </c>
      <c r="K5605" t="s">
        <v>185</v>
      </c>
      <c r="L5605" t="s">
        <v>122</v>
      </c>
      <c r="M5605" s="14">
        <v>44538</v>
      </c>
      <c r="N5605" s="14">
        <v>44538</v>
      </c>
      <c r="O5605">
        <v>8500</v>
      </c>
      <c r="P5605">
        <v>277.62</v>
      </c>
      <c r="R5605">
        <v>2110672000</v>
      </c>
      <c r="S5605">
        <v>161021000</v>
      </c>
      <c r="V5605" t="s">
        <v>160</v>
      </c>
      <c r="W5605" t="s">
        <v>215</v>
      </c>
      <c r="X5605" t="s">
        <v>161</v>
      </c>
      <c r="Y5605">
        <v>12</v>
      </c>
      <c r="Z5605">
        <v>12</v>
      </c>
      <c r="AA5605">
        <v>2021</v>
      </c>
      <c r="AB5605">
        <v>277.62</v>
      </c>
      <c r="AC5605" t="s">
        <v>21</v>
      </c>
      <c r="AD5605" t="s">
        <v>72</v>
      </c>
      <c r="AE5605">
        <v>2021</v>
      </c>
      <c r="AF5605">
        <v>2021</v>
      </c>
      <c r="AU5605"/>
    </row>
    <row r="5606" spans="1:47" x14ac:dyDescent="0.35">
      <c r="A5606" t="s">
        <v>138</v>
      </c>
      <c r="B5606" t="s">
        <v>34</v>
      </c>
      <c r="C5606" t="s">
        <v>149</v>
      </c>
      <c r="D5606" t="s">
        <v>150</v>
      </c>
      <c r="E5606" t="s">
        <v>121</v>
      </c>
      <c r="G5606" t="s">
        <v>1</v>
      </c>
      <c r="H5606" t="s">
        <v>206</v>
      </c>
      <c r="K5606" t="s">
        <v>185</v>
      </c>
      <c r="L5606" t="s">
        <v>122</v>
      </c>
      <c r="M5606" s="14">
        <v>44538</v>
      </c>
      <c r="N5606" s="14">
        <v>44538</v>
      </c>
      <c r="O5606">
        <v>-208590</v>
      </c>
      <c r="P5606">
        <v>-7656.9</v>
      </c>
      <c r="R5606">
        <v>2220200000</v>
      </c>
      <c r="S5606">
        <v>161001000</v>
      </c>
      <c r="V5606" t="s">
        <v>138</v>
      </c>
      <c r="W5606" t="s">
        <v>195</v>
      </c>
      <c r="X5606" t="s">
        <v>139</v>
      </c>
      <c r="Y5606">
        <v>12</v>
      </c>
      <c r="Z5606">
        <v>12</v>
      </c>
      <c r="AA5606">
        <v>2021</v>
      </c>
      <c r="AB5606">
        <v>7656.9</v>
      </c>
      <c r="AC5606" t="s">
        <v>21</v>
      </c>
      <c r="AD5606" t="s">
        <v>20</v>
      </c>
      <c r="AE5606">
        <v>2021</v>
      </c>
      <c r="AF5606">
        <v>2021</v>
      </c>
      <c r="AU5606"/>
    </row>
    <row r="5607" spans="1:47" x14ac:dyDescent="0.35">
      <c r="A5607" t="s">
        <v>138</v>
      </c>
      <c r="B5607" t="s">
        <v>41</v>
      </c>
      <c r="C5607" t="s">
        <v>149</v>
      </c>
      <c r="D5607" t="s">
        <v>150</v>
      </c>
      <c r="E5607" t="s">
        <v>121</v>
      </c>
      <c r="G5607" t="s">
        <v>1</v>
      </c>
      <c r="H5607" t="s">
        <v>206</v>
      </c>
      <c r="K5607" t="s">
        <v>185</v>
      </c>
      <c r="L5607" t="s">
        <v>122</v>
      </c>
      <c r="M5607" s="14">
        <v>44538</v>
      </c>
      <c r="N5607" s="14">
        <v>44538</v>
      </c>
      <c r="O5607">
        <v>-2450000</v>
      </c>
      <c r="P5607">
        <v>-58329.57</v>
      </c>
      <c r="R5607">
        <v>2220200000</v>
      </c>
      <c r="S5607">
        <v>161001000</v>
      </c>
      <c r="V5607" t="s">
        <v>138</v>
      </c>
      <c r="W5607" t="s">
        <v>195</v>
      </c>
      <c r="X5607" t="s">
        <v>139</v>
      </c>
      <c r="Y5607">
        <v>12</v>
      </c>
      <c r="Z5607">
        <v>12</v>
      </c>
      <c r="AA5607">
        <v>2021</v>
      </c>
      <c r="AB5607">
        <v>58329.57</v>
      </c>
      <c r="AC5607" t="s">
        <v>21</v>
      </c>
      <c r="AD5607" t="s">
        <v>20</v>
      </c>
      <c r="AE5607">
        <v>2021</v>
      </c>
      <c r="AF5607">
        <v>2021</v>
      </c>
      <c r="AU5607"/>
    </row>
    <row r="5608" spans="1:47" x14ac:dyDescent="0.35">
      <c r="A5608" t="s">
        <v>160</v>
      </c>
      <c r="B5608" t="s">
        <v>26</v>
      </c>
      <c r="C5608" t="s">
        <v>149</v>
      </c>
      <c r="D5608" t="s">
        <v>159</v>
      </c>
      <c r="E5608" t="s">
        <v>162</v>
      </c>
      <c r="G5608" t="s">
        <v>1</v>
      </c>
      <c r="K5608" t="s">
        <v>185</v>
      </c>
      <c r="L5608" t="s">
        <v>122</v>
      </c>
      <c r="M5608" s="14">
        <v>44538</v>
      </c>
      <c r="N5608" s="14">
        <v>44538</v>
      </c>
      <c r="O5608">
        <v>6200</v>
      </c>
      <c r="P5608">
        <v>139.6</v>
      </c>
      <c r="R5608">
        <v>2110672000</v>
      </c>
      <c r="S5608">
        <v>161021000</v>
      </c>
      <c r="V5608" t="s">
        <v>160</v>
      </c>
      <c r="W5608" t="s">
        <v>215</v>
      </c>
      <c r="X5608" t="s">
        <v>161</v>
      </c>
      <c r="Y5608">
        <v>12</v>
      </c>
      <c r="Z5608">
        <v>12</v>
      </c>
      <c r="AA5608">
        <v>2021</v>
      </c>
      <c r="AB5608">
        <v>139.6</v>
      </c>
      <c r="AC5608" t="s">
        <v>21</v>
      </c>
      <c r="AD5608" t="s">
        <v>72</v>
      </c>
      <c r="AE5608">
        <v>2021</v>
      </c>
      <c r="AF5608">
        <v>2021</v>
      </c>
      <c r="AU5608"/>
    </row>
    <row r="5609" spans="1:47" x14ac:dyDescent="0.35">
      <c r="A5609" t="s">
        <v>138</v>
      </c>
      <c r="B5609" t="s">
        <v>46</v>
      </c>
      <c r="C5609" t="s">
        <v>149</v>
      </c>
      <c r="D5609" t="s">
        <v>150</v>
      </c>
      <c r="E5609" t="s">
        <v>121</v>
      </c>
      <c r="G5609" t="s">
        <v>1</v>
      </c>
      <c r="H5609" t="s">
        <v>206</v>
      </c>
      <c r="K5609" t="s">
        <v>185</v>
      </c>
      <c r="L5609" t="s">
        <v>122</v>
      </c>
      <c r="M5609" s="14">
        <v>44538</v>
      </c>
      <c r="N5609" s="14">
        <v>44538</v>
      </c>
      <c r="O5609">
        <v>-250000</v>
      </c>
      <c r="P5609">
        <v>-6155.47</v>
      </c>
      <c r="R5609">
        <v>2220200000</v>
      </c>
      <c r="S5609">
        <v>161001000</v>
      </c>
      <c r="V5609" t="s">
        <v>138</v>
      </c>
      <c r="W5609" t="s">
        <v>195</v>
      </c>
      <c r="X5609" t="s">
        <v>139</v>
      </c>
      <c r="Y5609">
        <v>12</v>
      </c>
      <c r="Z5609">
        <v>12</v>
      </c>
      <c r="AA5609">
        <v>2021</v>
      </c>
      <c r="AB5609">
        <v>6155.47</v>
      </c>
      <c r="AC5609" t="s">
        <v>21</v>
      </c>
      <c r="AD5609" t="s">
        <v>20</v>
      </c>
      <c r="AE5609">
        <v>2021</v>
      </c>
      <c r="AF5609">
        <v>2021</v>
      </c>
      <c r="AU5609"/>
    </row>
    <row r="5610" spans="1:47" x14ac:dyDescent="0.35">
      <c r="A5610" t="s">
        <v>160</v>
      </c>
      <c r="B5610" t="s">
        <v>25</v>
      </c>
      <c r="C5610" t="s">
        <v>149</v>
      </c>
      <c r="D5610" t="s">
        <v>159</v>
      </c>
      <c r="E5610" t="s">
        <v>162</v>
      </c>
      <c r="G5610" t="s">
        <v>1</v>
      </c>
      <c r="K5610" t="s">
        <v>185</v>
      </c>
      <c r="L5610" t="s">
        <v>122</v>
      </c>
      <c r="M5610" s="14">
        <v>44538</v>
      </c>
      <c r="N5610" s="14">
        <v>44538</v>
      </c>
      <c r="O5610">
        <v>12000</v>
      </c>
      <c r="P5610">
        <v>298.63</v>
      </c>
      <c r="R5610">
        <v>2110672000</v>
      </c>
      <c r="S5610">
        <v>161300000</v>
      </c>
      <c r="V5610" t="s">
        <v>160</v>
      </c>
      <c r="W5610" t="s">
        <v>192</v>
      </c>
      <c r="X5610" t="s">
        <v>161</v>
      </c>
      <c r="Y5610">
        <v>12</v>
      </c>
      <c r="Z5610">
        <v>12</v>
      </c>
      <c r="AA5610">
        <v>2021</v>
      </c>
      <c r="AB5610">
        <v>298.63</v>
      </c>
      <c r="AC5610" t="s">
        <v>21</v>
      </c>
      <c r="AD5610" t="s">
        <v>72</v>
      </c>
      <c r="AE5610">
        <v>2021</v>
      </c>
      <c r="AF5610">
        <v>2021</v>
      </c>
      <c r="AU5610"/>
    </row>
    <row r="5611" spans="1:47" x14ac:dyDescent="0.35">
      <c r="A5611" t="s">
        <v>138</v>
      </c>
      <c r="B5611" t="s">
        <v>47</v>
      </c>
      <c r="C5611" t="s">
        <v>149</v>
      </c>
      <c r="D5611" t="s">
        <v>150</v>
      </c>
      <c r="E5611" t="s">
        <v>121</v>
      </c>
      <c r="G5611" t="s">
        <v>1</v>
      </c>
      <c r="H5611" t="s">
        <v>206</v>
      </c>
      <c r="K5611" t="s">
        <v>185</v>
      </c>
      <c r="L5611" t="s">
        <v>122</v>
      </c>
      <c r="M5611" s="14">
        <v>44538</v>
      </c>
      <c r="N5611" s="14">
        <v>44538</v>
      </c>
      <c r="O5611">
        <v>-1654995.63</v>
      </c>
      <c r="P5611">
        <v>-39404.75</v>
      </c>
      <c r="R5611">
        <v>2220200000</v>
      </c>
      <c r="S5611">
        <v>161001000</v>
      </c>
      <c r="V5611" t="s">
        <v>138</v>
      </c>
      <c r="W5611" t="s">
        <v>195</v>
      </c>
      <c r="X5611" t="s">
        <v>139</v>
      </c>
      <c r="Y5611">
        <v>12</v>
      </c>
      <c r="Z5611">
        <v>12</v>
      </c>
      <c r="AA5611">
        <v>2021</v>
      </c>
      <c r="AB5611">
        <v>39404.75</v>
      </c>
      <c r="AC5611" t="s">
        <v>21</v>
      </c>
      <c r="AD5611" t="s">
        <v>20</v>
      </c>
      <c r="AE5611">
        <v>2021</v>
      </c>
      <c r="AF5611">
        <v>2021</v>
      </c>
      <c r="AU5611"/>
    </row>
    <row r="5612" spans="1:47" x14ac:dyDescent="0.35">
      <c r="A5612" t="s">
        <v>138</v>
      </c>
      <c r="B5612" t="s">
        <v>36</v>
      </c>
      <c r="C5612" t="s">
        <v>149</v>
      </c>
      <c r="D5612" t="s">
        <v>150</v>
      </c>
      <c r="E5612" t="s">
        <v>121</v>
      </c>
      <c r="G5612" t="s">
        <v>1</v>
      </c>
      <c r="H5612" t="s">
        <v>206</v>
      </c>
      <c r="K5612" t="s">
        <v>185</v>
      </c>
      <c r="L5612" t="s">
        <v>122</v>
      </c>
      <c r="M5612" s="14">
        <v>44538</v>
      </c>
      <c r="N5612" s="14">
        <v>44538</v>
      </c>
      <c r="O5612">
        <v>-165606.25</v>
      </c>
      <c r="P5612">
        <v>-3943.01</v>
      </c>
      <c r="R5612">
        <v>2220200000</v>
      </c>
      <c r="S5612">
        <v>161001000</v>
      </c>
      <c r="V5612" t="s">
        <v>138</v>
      </c>
      <c r="W5612" t="s">
        <v>195</v>
      </c>
      <c r="X5612" t="s">
        <v>139</v>
      </c>
      <c r="Y5612">
        <v>12</v>
      </c>
      <c r="Z5612">
        <v>12</v>
      </c>
      <c r="AA5612">
        <v>2021</v>
      </c>
      <c r="AB5612">
        <v>3943.01</v>
      </c>
      <c r="AC5612" t="s">
        <v>21</v>
      </c>
      <c r="AD5612" t="s">
        <v>20</v>
      </c>
      <c r="AE5612">
        <v>2021</v>
      </c>
      <c r="AF5612">
        <v>2021</v>
      </c>
      <c r="AU5612"/>
    </row>
    <row r="5613" spans="1:47" x14ac:dyDescent="0.35">
      <c r="A5613" t="s">
        <v>193</v>
      </c>
      <c r="B5613" t="s">
        <v>29</v>
      </c>
      <c r="C5613" t="s">
        <v>149</v>
      </c>
      <c r="D5613" t="s">
        <v>159</v>
      </c>
      <c r="E5613" t="s">
        <v>162</v>
      </c>
      <c r="G5613" t="s">
        <v>1</v>
      </c>
      <c r="K5613" t="s">
        <v>185</v>
      </c>
      <c r="L5613" t="s">
        <v>122</v>
      </c>
      <c r="M5613" s="14">
        <v>44538</v>
      </c>
      <c r="N5613" s="14">
        <v>44538</v>
      </c>
      <c r="O5613">
        <v>0</v>
      </c>
      <c r="P5613">
        <v>71.430000000000007</v>
      </c>
      <c r="R5613">
        <v>2110700000</v>
      </c>
      <c r="S5613">
        <v>162800000</v>
      </c>
      <c r="V5613" t="s">
        <v>193</v>
      </c>
      <c r="W5613" t="s">
        <v>204</v>
      </c>
      <c r="X5613" t="s">
        <v>161</v>
      </c>
      <c r="Y5613">
        <v>12</v>
      </c>
      <c r="Z5613">
        <v>12</v>
      </c>
      <c r="AA5613">
        <v>2021</v>
      </c>
      <c r="AB5613">
        <v>71.430000000000007</v>
      </c>
      <c r="AC5613" t="s">
        <v>21</v>
      </c>
      <c r="AD5613" t="s">
        <v>72</v>
      </c>
      <c r="AE5613">
        <v>2021</v>
      </c>
      <c r="AF5613">
        <v>2021</v>
      </c>
      <c r="AU5613"/>
    </row>
    <row r="5614" spans="1:47" x14ac:dyDescent="0.35">
      <c r="A5614" t="s">
        <v>193</v>
      </c>
      <c r="B5614" t="s">
        <v>29</v>
      </c>
      <c r="C5614" t="s">
        <v>149</v>
      </c>
      <c r="D5614" t="s">
        <v>159</v>
      </c>
      <c r="E5614" t="s">
        <v>162</v>
      </c>
      <c r="G5614" t="s">
        <v>1</v>
      </c>
      <c r="K5614" t="s">
        <v>185</v>
      </c>
      <c r="L5614" t="s">
        <v>122</v>
      </c>
      <c r="M5614" s="14">
        <v>44538</v>
      </c>
      <c r="N5614" s="14">
        <v>44538</v>
      </c>
      <c r="O5614">
        <v>0</v>
      </c>
      <c r="P5614">
        <v>654.1</v>
      </c>
      <c r="R5614">
        <v>2110700000</v>
      </c>
      <c r="S5614">
        <v>161020000</v>
      </c>
      <c r="V5614" t="s">
        <v>193</v>
      </c>
      <c r="W5614" t="s">
        <v>194</v>
      </c>
      <c r="X5614" t="s">
        <v>161</v>
      </c>
      <c r="Y5614">
        <v>12</v>
      </c>
      <c r="Z5614">
        <v>12</v>
      </c>
      <c r="AA5614">
        <v>2021</v>
      </c>
      <c r="AB5614">
        <v>654.1</v>
      </c>
      <c r="AC5614" t="s">
        <v>21</v>
      </c>
      <c r="AD5614" t="s">
        <v>72</v>
      </c>
      <c r="AE5614">
        <v>2021</v>
      </c>
      <c r="AF5614">
        <v>2021</v>
      </c>
      <c r="AU5614"/>
    </row>
    <row r="5615" spans="1:47" x14ac:dyDescent="0.35">
      <c r="A5615" t="s">
        <v>193</v>
      </c>
      <c r="B5615" t="s">
        <v>29</v>
      </c>
      <c r="C5615" t="s">
        <v>149</v>
      </c>
      <c r="D5615" t="s">
        <v>159</v>
      </c>
      <c r="E5615" t="s">
        <v>162</v>
      </c>
      <c r="G5615" t="s">
        <v>1</v>
      </c>
      <c r="K5615" t="s">
        <v>185</v>
      </c>
      <c r="L5615" t="s">
        <v>122</v>
      </c>
      <c r="M5615" s="14">
        <v>44538</v>
      </c>
      <c r="N5615" s="14">
        <v>44538</v>
      </c>
      <c r="O5615">
        <v>0</v>
      </c>
      <c r="P5615">
        <v>2916.67</v>
      </c>
      <c r="R5615">
        <v>2110700000</v>
      </c>
      <c r="S5615">
        <v>162800000</v>
      </c>
      <c r="V5615" t="s">
        <v>193</v>
      </c>
      <c r="W5615" t="s">
        <v>204</v>
      </c>
      <c r="X5615" t="s">
        <v>161</v>
      </c>
      <c r="Y5615">
        <v>12</v>
      </c>
      <c r="Z5615">
        <v>12</v>
      </c>
      <c r="AA5615">
        <v>2021</v>
      </c>
      <c r="AB5615">
        <v>2916.67</v>
      </c>
      <c r="AC5615" t="s">
        <v>21</v>
      </c>
      <c r="AD5615" t="s">
        <v>72</v>
      </c>
      <c r="AE5615">
        <v>2021</v>
      </c>
      <c r="AF5615">
        <v>2021</v>
      </c>
      <c r="AU5615"/>
    </row>
    <row r="5616" spans="1:47" x14ac:dyDescent="0.35">
      <c r="A5616" t="s">
        <v>193</v>
      </c>
      <c r="B5616" t="s">
        <v>29</v>
      </c>
      <c r="C5616" t="s">
        <v>149</v>
      </c>
      <c r="D5616" t="s">
        <v>159</v>
      </c>
      <c r="E5616" t="s">
        <v>162</v>
      </c>
      <c r="G5616" t="s">
        <v>1</v>
      </c>
      <c r="K5616" t="s">
        <v>185</v>
      </c>
      <c r="L5616" t="s">
        <v>122</v>
      </c>
      <c r="M5616" s="14">
        <v>44538</v>
      </c>
      <c r="N5616" s="14">
        <v>44538</v>
      </c>
      <c r="O5616">
        <v>0</v>
      </c>
      <c r="P5616">
        <v>8540.48</v>
      </c>
      <c r="R5616">
        <v>2110700000</v>
      </c>
      <c r="S5616">
        <v>162800000</v>
      </c>
      <c r="V5616" t="s">
        <v>193</v>
      </c>
      <c r="W5616" t="s">
        <v>204</v>
      </c>
      <c r="X5616" t="s">
        <v>161</v>
      </c>
      <c r="Y5616">
        <v>12</v>
      </c>
      <c r="Z5616">
        <v>12</v>
      </c>
      <c r="AA5616">
        <v>2021</v>
      </c>
      <c r="AB5616">
        <v>8540.48</v>
      </c>
      <c r="AC5616" t="s">
        <v>21</v>
      </c>
      <c r="AD5616" t="s">
        <v>72</v>
      </c>
      <c r="AE5616">
        <v>2021</v>
      </c>
      <c r="AF5616">
        <v>2021</v>
      </c>
      <c r="AU5616"/>
    </row>
    <row r="5617" spans="1:47" x14ac:dyDescent="0.35">
      <c r="A5617" t="s">
        <v>188</v>
      </c>
      <c r="B5617" t="s">
        <v>31</v>
      </c>
      <c r="C5617" t="s">
        <v>149</v>
      </c>
      <c r="D5617" t="s">
        <v>159</v>
      </c>
      <c r="E5617" t="s">
        <v>162</v>
      </c>
      <c r="G5617" t="s">
        <v>1</v>
      </c>
      <c r="K5617" t="s">
        <v>185</v>
      </c>
      <c r="L5617" t="s">
        <v>122</v>
      </c>
      <c r="M5617" s="14">
        <v>44538</v>
      </c>
      <c r="N5617" s="14">
        <v>44538</v>
      </c>
      <c r="O5617">
        <v>0</v>
      </c>
      <c r="P5617">
        <v>0</v>
      </c>
      <c r="R5617">
        <v>2111070000</v>
      </c>
      <c r="S5617">
        <v>161900000</v>
      </c>
      <c r="V5617" t="s">
        <v>188</v>
      </c>
      <c r="W5617" t="s">
        <v>199</v>
      </c>
      <c r="X5617" t="s">
        <v>190</v>
      </c>
      <c r="Y5617">
        <v>12</v>
      </c>
      <c r="Z5617">
        <v>12</v>
      </c>
      <c r="AA5617">
        <v>2021</v>
      </c>
      <c r="AB5617">
        <v>0</v>
      </c>
      <c r="AC5617" t="s">
        <v>21</v>
      </c>
      <c r="AD5617" t="s">
        <v>72</v>
      </c>
      <c r="AE5617">
        <v>2021</v>
      </c>
      <c r="AF5617">
        <v>2021</v>
      </c>
      <c r="AU5617"/>
    </row>
    <row r="5618" spans="1:47" x14ac:dyDescent="0.35">
      <c r="A5618" t="s">
        <v>160</v>
      </c>
      <c r="B5618" t="s">
        <v>26</v>
      </c>
      <c r="C5618" t="s">
        <v>149</v>
      </c>
      <c r="D5618" t="s">
        <v>159</v>
      </c>
      <c r="E5618" t="s">
        <v>162</v>
      </c>
      <c r="G5618" t="s">
        <v>1</v>
      </c>
      <c r="K5618" t="s">
        <v>185</v>
      </c>
      <c r="L5618" t="s">
        <v>122</v>
      </c>
      <c r="M5618" s="14">
        <v>44538</v>
      </c>
      <c r="N5618" s="14">
        <v>44538</v>
      </c>
      <c r="O5618">
        <v>19588.8</v>
      </c>
      <c r="P5618">
        <v>466.4</v>
      </c>
      <c r="R5618">
        <v>2110672000</v>
      </c>
      <c r="S5618">
        <v>162700000</v>
      </c>
      <c r="V5618" t="s">
        <v>160</v>
      </c>
      <c r="W5618" t="s">
        <v>200</v>
      </c>
      <c r="X5618" t="s">
        <v>161</v>
      </c>
      <c r="Y5618">
        <v>12</v>
      </c>
      <c r="Z5618">
        <v>12</v>
      </c>
      <c r="AA5618">
        <v>2021</v>
      </c>
      <c r="AB5618">
        <v>466.4</v>
      </c>
      <c r="AC5618" t="s">
        <v>21</v>
      </c>
      <c r="AD5618" t="s">
        <v>72</v>
      </c>
      <c r="AE5618">
        <v>2021</v>
      </c>
      <c r="AF5618">
        <v>2021</v>
      </c>
      <c r="AU5618"/>
    </row>
    <row r="5619" spans="1:47" x14ac:dyDescent="0.35">
      <c r="A5619" t="s">
        <v>160</v>
      </c>
      <c r="B5619" t="s">
        <v>26</v>
      </c>
      <c r="C5619" t="s">
        <v>149</v>
      </c>
      <c r="D5619" t="s">
        <v>159</v>
      </c>
      <c r="E5619" t="s">
        <v>162</v>
      </c>
      <c r="G5619" t="s">
        <v>1</v>
      </c>
      <c r="K5619" t="s">
        <v>185</v>
      </c>
      <c r="L5619" t="s">
        <v>122</v>
      </c>
      <c r="M5619" s="14">
        <v>44538</v>
      </c>
      <c r="N5619" s="14">
        <v>44538</v>
      </c>
      <c r="O5619">
        <v>50000</v>
      </c>
      <c r="P5619">
        <v>1190.48</v>
      </c>
      <c r="R5619">
        <v>2110672000</v>
      </c>
      <c r="S5619">
        <v>162600000</v>
      </c>
      <c r="V5619" t="s">
        <v>160</v>
      </c>
      <c r="W5619" t="s">
        <v>196</v>
      </c>
      <c r="X5619" t="s">
        <v>161</v>
      </c>
      <c r="Y5619">
        <v>12</v>
      </c>
      <c r="Z5619">
        <v>12</v>
      </c>
      <c r="AA5619">
        <v>2021</v>
      </c>
      <c r="AB5619">
        <v>1190.48</v>
      </c>
      <c r="AC5619" t="s">
        <v>21</v>
      </c>
      <c r="AD5619" t="s">
        <v>72</v>
      </c>
      <c r="AE5619">
        <v>2021</v>
      </c>
      <c r="AF5619">
        <v>2021</v>
      </c>
      <c r="AU5619"/>
    </row>
    <row r="5620" spans="1:47" x14ac:dyDescent="0.35">
      <c r="A5620" t="s">
        <v>130</v>
      </c>
      <c r="B5620" t="s">
        <v>34</v>
      </c>
      <c r="C5620" t="s">
        <v>149</v>
      </c>
      <c r="D5620" t="s">
        <v>150</v>
      </c>
      <c r="E5620" t="s">
        <v>121</v>
      </c>
      <c r="G5620" t="s">
        <v>1</v>
      </c>
      <c r="H5620" t="s">
        <v>206</v>
      </c>
      <c r="K5620" t="s">
        <v>185</v>
      </c>
      <c r="L5620" t="s">
        <v>122</v>
      </c>
      <c r="M5620" s="14">
        <v>44539</v>
      </c>
      <c r="N5620" s="14">
        <v>44539</v>
      </c>
      <c r="O5620">
        <v>-9706.5</v>
      </c>
      <c r="P5620">
        <v>-231.11</v>
      </c>
      <c r="R5620">
        <v>2221511000</v>
      </c>
      <c r="S5620">
        <v>161600000</v>
      </c>
      <c r="V5620" t="s">
        <v>130</v>
      </c>
      <c r="W5620" t="s">
        <v>198</v>
      </c>
      <c r="X5620" t="s">
        <v>119</v>
      </c>
      <c r="Y5620">
        <v>12</v>
      </c>
      <c r="Z5620">
        <v>12</v>
      </c>
      <c r="AA5620">
        <v>2021</v>
      </c>
      <c r="AB5620">
        <v>231.11</v>
      </c>
      <c r="AC5620" t="s">
        <v>21</v>
      </c>
      <c r="AD5620" t="s">
        <v>20</v>
      </c>
      <c r="AE5620">
        <v>2021</v>
      </c>
      <c r="AF5620">
        <v>2021</v>
      </c>
      <c r="AU5620"/>
    </row>
    <row r="5621" spans="1:47" x14ac:dyDescent="0.35">
      <c r="A5621" t="s">
        <v>130</v>
      </c>
      <c r="B5621" t="s">
        <v>34</v>
      </c>
      <c r="C5621" t="s">
        <v>149</v>
      </c>
      <c r="D5621" t="s">
        <v>150</v>
      </c>
      <c r="E5621" t="s">
        <v>121</v>
      </c>
      <c r="G5621" t="s">
        <v>1</v>
      </c>
      <c r="H5621" t="s">
        <v>206</v>
      </c>
      <c r="K5621" t="s">
        <v>185</v>
      </c>
      <c r="L5621" t="s">
        <v>122</v>
      </c>
      <c r="M5621" s="14">
        <v>44539</v>
      </c>
      <c r="N5621" s="14">
        <v>44539</v>
      </c>
      <c r="O5621">
        <v>-315.70999999999998</v>
      </c>
      <c r="P5621">
        <v>-7.52</v>
      </c>
      <c r="R5621">
        <v>2221511000</v>
      </c>
      <c r="S5621">
        <v>162000000</v>
      </c>
      <c r="V5621" t="s">
        <v>130</v>
      </c>
      <c r="W5621" t="s">
        <v>205</v>
      </c>
      <c r="X5621" t="s">
        <v>119</v>
      </c>
      <c r="Y5621">
        <v>12</v>
      </c>
      <c r="Z5621">
        <v>12</v>
      </c>
      <c r="AA5621">
        <v>2021</v>
      </c>
      <c r="AB5621">
        <v>7.52</v>
      </c>
      <c r="AC5621" t="s">
        <v>21</v>
      </c>
      <c r="AD5621" t="s">
        <v>20</v>
      </c>
      <c r="AE5621">
        <v>2021</v>
      </c>
      <c r="AF5621">
        <v>2021</v>
      </c>
      <c r="AU5621"/>
    </row>
    <row r="5622" spans="1:47" x14ac:dyDescent="0.35">
      <c r="A5622" t="s">
        <v>160</v>
      </c>
      <c r="B5622" t="s">
        <v>25</v>
      </c>
      <c r="C5622" t="s">
        <v>149</v>
      </c>
      <c r="D5622" t="s">
        <v>159</v>
      </c>
      <c r="E5622" t="s">
        <v>162</v>
      </c>
      <c r="G5622" t="s">
        <v>1</v>
      </c>
      <c r="K5622" t="s">
        <v>185</v>
      </c>
      <c r="L5622" t="s">
        <v>122</v>
      </c>
      <c r="M5622" s="14">
        <v>44539</v>
      </c>
      <c r="N5622" s="14">
        <v>44539</v>
      </c>
      <c r="O5622">
        <v>3000</v>
      </c>
      <c r="P5622">
        <v>109.51</v>
      </c>
      <c r="R5622">
        <v>2110672000</v>
      </c>
      <c r="S5622">
        <v>161600000</v>
      </c>
      <c r="V5622" t="s">
        <v>160</v>
      </c>
      <c r="W5622" t="s">
        <v>198</v>
      </c>
      <c r="X5622" t="s">
        <v>161</v>
      </c>
      <c r="Y5622">
        <v>12</v>
      </c>
      <c r="Z5622">
        <v>12</v>
      </c>
      <c r="AA5622">
        <v>2021</v>
      </c>
      <c r="AB5622">
        <v>109.51</v>
      </c>
      <c r="AC5622" t="s">
        <v>21</v>
      </c>
      <c r="AD5622" t="s">
        <v>72</v>
      </c>
      <c r="AE5622">
        <v>2021</v>
      </c>
      <c r="AF5622">
        <v>2021</v>
      </c>
      <c r="AU5622"/>
    </row>
    <row r="5623" spans="1:47" x14ac:dyDescent="0.35">
      <c r="A5623" t="s">
        <v>160</v>
      </c>
      <c r="B5623" t="s">
        <v>35</v>
      </c>
      <c r="C5623" t="s">
        <v>149</v>
      </c>
      <c r="D5623" t="s">
        <v>159</v>
      </c>
      <c r="E5623" t="s">
        <v>162</v>
      </c>
      <c r="G5623" t="s">
        <v>1</v>
      </c>
      <c r="K5623" t="s">
        <v>185</v>
      </c>
      <c r="L5623" t="s">
        <v>122</v>
      </c>
      <c r="M5623" s="14">
        <v>44539</v>
      </c>
      <c r="N5623" s="14">
        <v>44539</v>
      </c>
      <c r="O5623">
        <v>708.46</v>
      </c>
      <c r="P5623">
        <v>16.87</v>
      </c>
      <c r="R5623">
        <v>2110672000</v>
      </c>
      <c r="S5623">
        <v>162000000</v>
      </c>
      <c r="V5623" t="s">
        <v>160</v>
      </c>
      <c r="W5623" t="s">
        <v>205</v>
      </c>
      <c r="X5623" t="s">
        <v>161</v>
      </c>
      <c r="Y5623">
        <v>12</v>
      </c>
      <c r="Z5623">
        <v>12</v>
      </c>
      <c r="AA5623">
        <v>2021</v>
      </c>
      <c r="AB5623">
        <v>16.87</v>
      </c>
      <c r="AC5623" t="s">
        <v>21</v>
      </c>
      <c r="AD5623" t="s">
        <v>72</v>
      </c>
      <c r="AE5623">
        <v>2021</v>
      </c>
      <c r="AF5623">
        <v>2021</v>
      </c>
      <c r="AU5623"/>
    </row>
    <row r="5624" spans="1:47" x14ac:dyDescent="0.35">
      <c r="A5624" t="s">
        <v>160</v>
      </c>
      <c r="B5624" t="s">
        <v>25</v>
      </c>
      <c r="C5624" t="s">
        <v>149</v>
      </c>
      <c r="D5624" t="s">
        <v>159</v>
      </c>
      <c r="E5624" t="s">
        <v>162</v>
      </c>
      <c r="G5624" t="s">
        <v>1</v>
      </c>
      <c r="K5624" t="s">
        <v>185</v>
      </c>
      <c r="L5624" t="s">
        <v>122</v>
      </c>
      <c r="M5624" s="14">
        <v>44539</v>
      </c>
      <c r="N5624" s="14">
        <v>44539</v>
      </c>
      <c r="O5624">
        <v>10000</v>
      </c>
      <c r="P5624">
        <v>280.18</v>
      </c>
      <c r="R5624">
        <v>2110672000</v>
      </c>
      <c r="S5624">
        <v>161300000</v>
      </c>
      <c r="V5624" t="s">
        <v>160</v>
      </c>
      <c r="W5624" t="s">
        <v>192</v>
      </c>
      <c r="X5624" t="s">
        <v>161</v>
      </c>
      <c r="Y5624">
        <v>12</v>
      </c>
      <c r="Z5624">
        <v>12</v>
      </c>
      <c r="AA5624">
        <v>2021</v>
      </c>
      <c r="AB5624">
        <v>280.18</v>
      </c>
      <c r="AC5624" t="s">
        <v>21</v>
      </c>
      <c r="AD5624" t="s">
        <v>72</v>
      </c>
      <c r="AE5624">
        <v>2021</v>
      </c>
      <c r="AF5624">
        <v>2021</v>
      </c>
      <c r="AU5624"/>
    </row>
    <row r="5625" spans="1:47" x14ac:dyDescent="0.35">
      <c r="A5625" t="s">
        <v>160</v>
      </c>
      <c r="B5625" t="s">
        <v>25</v>
      </c>
      <c r="C5625" t="s">
        <v>149</v>
      </c>
      <c r="D5625" t="s">
        <v>159</v>
      </c>
      <c r="E5625" t="s">
        <v>162</v>
      </c>
      <c r="G5625" t="s">
        <v>1</v>
      </c>
      <c r="K5625" t="s">
        <v>185</v>
      </c>
      <c r="L5625" t="s">
        <v>122</v>
      </c>
      <c r="M5625" s="14">
        <v>44539</v>
      </c>
      <c r="N5625" s="14">
        <v>44539</v>
      </c>
      <c r="O5625">
        <v>385809.63</v>
      </c>
      <c r="P5625">
        <v>9185.94</v>
      </c>
      <c r="R5625">
        <v>2110672000</v>
      </c>
      <c r="S5625">
        <v>161300000</v>
      </c>
      <c r="V5625" t="s">
        <v>160</v>
      </c>
      <c r="W5625" t="s">
        <v>192</v>
      </c>
      <c r="X5625" t="s">
        <v>161</v>
      </c>
      <c r="Y5625">
        <v>12</v>
      </c>
      <c r="Z5625">
        <v>12</v>
      </c>
      <c r="AA5625">
        <v>2021</v>
      </c>
      <c r="AB5625">
        <v>9185.94</v>
      </c>
      <c r="AC5625" t="s">
        <v>21</v>
      </c>
      <c r="AD5625" t="s">
        <v>72</v>
      </c>
      <c r="AE5625">
        <v>2021</v>
      </c>
      <c r="AF5625">
        <v>2021</v>
      </c>
      <c r="AU5625"/>
    </row>
    <row r="5626" spans="1:47" x14ac:dyDescent="0.35">
      <c r="A5626" t="s">
        <v>138</v>
      </c>
      <c r="B5626" t="s">
        <v>65</v>
      </c>
      <c r="C5626" t="s">
        <v>149</v>
      </c>
      <c r="D5626" t="s">
        <v>150</v>
      </c>
      <c r="E5626" t="s">
        <v>121</v>
      </c>
      <c r="G5626" t="s">
        <v>1</v>
      </c>
      <c r="H5626" t="s">
        <v>206</v>
      </c>
      <c r="K5626" t="s">
        <v>185</v>
      </c>
      <c r="L5626" t="s">
        <v>122</v>
      </c>
      <c r="M5626" s="14">
        <v>44539</v>
      </c>
      <c r="N5626" s="14">
        <v>44539</v>
      </c>
      <c r="O5626">
        <v>-1700</v>
      </c>
      <c r="P5626">
        <v>-40.479999999999997</v>
      </c>
      <c r="R5626">
        <v>2220200000</v>
      </c>
      <c r="S5626">
        <v>161013000</v>
      </c>
      <c r="V5626" t="s">
        <v>138</v>
      </c>
      <c r="W5626" t="s">
        <v>223</v>
      </c>
      <c r="X5626" t="s">
        <v>139</v>
      </c>
      <c r="Y5626">
        <v>12</v>
      </c>
      <c r="Z5626">
        <v>12</v>
      </c>
      <c r="AA5626">
        <v>2021</v>
      </c>
      <c r="AB5626">
        <v>40.479999999999997</v>
      </c>
      <c r="AC5626" t="s">
        <v>21</v>
      </c>
      <c r="AD5626" t="s">
        <v>20</v>
      </c>
      <c r="AE5626">
        <v>2021</v>
      </c>
      <c r="AF5626">
        <v>2021</v>
      </c>
      <c r="AU5626"/>
    </row>
    <row r="5627" spans="1:47" x14ac:dyDescent="0.35">
      <c r="A5627" t="s">
        <v>138</v>
      </c>
      <c r="B5627" t="s">
        <v>34</v>
      </c>
      <c r="C5627" t="s">
        <v>149</v>
      </c>
      <c r="D5627" t="s">
        <v>150</v>
      </c>
      <c r="E5627" t="s">
        <v>121</v>
      </c>
      <c r="G5627" t="s">
        <v>1</v>
      </c>
      <c r="H5627" t="s">
        <v>206</v>
      </c>
      <c r="K5627" t="s">
        <v>185</v>
      </c>
      <c r="L5627" t="s">
        <v>122</v>
      </c>
      <c r="M5627" s="14">
        <v>44539</v>
      </c>
      <c r="N5627" s="14">
        <v>44539</v>
      </c>
      <c r="O5627">
        <v>-231808.88</v>
      </c>
      <c r="P5627">
        <v>-5519.26</v>
      </c>
      <c r="R5627">
        <v>2220200000</v>
      </c>
      <c r="S5627">
        <v>161014000</v>
      </c>
      <c r="V5627" t="s">
        <v>138</v>
      </c>
      <c r="W5627" t="s">
        <v>218</v>
      </c>
      <c r="X5627" t="s">
        <v>139</v>
      </c>
      <c r="Y5627">
        <v>12</v>
      </c>
      <c r="Z5627">
        <v>12</v>
      </c>
      <c r="AA5627">
        <v>2021</v>
      </c>
      <c r="AB5627">
        <v>5519.26</v>
      </c>
      <c r="AC5627" t="s">
        <v>21</v>
      </c>
      <c r="AD5627" t="s">
        <v>20</v>
      </c>
      <c r="AE5627">
        <v>2021</v>
      </c>
      <c r="AF5627">
        <v>2021</v>
      </c>
      <c r="AU5627"/>
    </row>
    <row r="5628" spans="1:47" x14ac:dyDescent="0.35">
      <c r="A5628" t="s">
        <v>193</v>
      </c>
      <c r="B5628" t="s">
        <v>29</v>
      </c>
      <c r="C5628" t="s">
        <v>149</v>
      </c>
      <c r="D5628" t="s">
        <v>159</v>
      </c>
      <c r="E5628" t="s">
        <v>162</v>
      </c>
      <c r="G5628" t="s">
        <v>1</v>
      </c>
      <c r="K5628" t="s">
        <v>185</v>
      </c>
      <c r="L5628" t="s">
        <v>122</v>
      </c>
      <c r="M5628" s="14">
        <v>44539</v>
      </c>
      <c r="N5628" s="14">
        <v>44539</v>
      </c>
      <c r="O5628">
        <v>0</v>
      </c>
      <c r="P5628">
        <v>190.48</v>
      </c>
      <c r="R5628">
        <v>2110700000</v>
      </c>
      <c r="S5628">
        <v>162100000</v>
      </c>
      <c r="V5628" t="s">
        <v>193</v>
      </c>
      <c r="W5628" t="s">
        <v>214</v>
      </c>
      <c r="X5628" t="s">
        <v>161</v>
      </c>
      <c r="Y5628">
        <v>12</v>
      </c>
      <c r="Z5628">
        <v>12</v>
      </c>
      <c r="AA5628">
        <v>2021</v>
      </c>
      <c r="AB5628">
        <v>190.48</v>
      </c>
      <c r="AC5628" t="s">
        <v>21</v>
      </c>
      <c r="AD5628" t="s">
        <v>72</v>
      </c>
      <c r="AE5628">
        <v>2021</v>
      </c>
      <c r="AF5628">
        <v>2021</v>
      </c>
      <c r="AU5628"/>
    </row>
    <row r="5629" spans="1:47" x14ac:dyDescent="0.35">
      <c r="A5629" t="s">
        <v>160</v>
      </c>
      <c r="B5629" t="s">
        <v>35</v>
      </c>
      <c r="C5629" t="s">
        <v>149</v>
      </c>
      <c r="D5629" t="s">
        <v>159</v>
      </c>
      <c r="E5629" t="s">
        <v>162</v>
      </c>
      <c r="G5629" t="s">
        <v>1</v>
      </c>
      <c r="K5629" t="s">
        <v>185</v>
      </c>
      <c r="L5629" t="s">
        <v>122</v>
      </c>
      <c r="M5629" s="14">
        <v>44539</v>
      </c>
      <c r="N5629" s="14">
        <v>44539</v>
      </c>
      <c r="O5629">
        <v>0</v>
      </c>
      <c r="P5629">
        <v>54979.39</v>
      </c>
      <c r="R5629">
        <v>2110672000</v>
      </c>
      <c r="S5629">
        <v>161020000</v>
      </c>
      <c r="V5629" t="s">
        <v>160</v>
      </c>
      <c r="W5629" t="s">
        <v>194</v>
      </c>
      <c r="X5629" t="s">
        <v>161</v>
      </c>
      <c r="Y5629">
        <v>12</v>
      </c>
      <c r="Z5629">
        <v>12</v>
      </c>
      <c r="AA5629">
        <v>2021</v>
      </c>
      <c r="AB5629">
        <v>54979.39</v>
      </c>
      <c r="AC5629" t="s">
        <v>21</v>
      </c>
      <c r="AD5629" t="s">
        <v>72</v>
      </c>
      <c r="AE5629">
        <v>2021</v>
      </c>
      <c r="AF5629">
        <v>2021</v>
      </c>
      <c r="AU5629"/>
    </row>
    <row r="5630" spans="1:47" x14ac:dyDescent="0.35">
      <c r="A5630" t="s">
        <v>160</v>
      </c>
      <c r="B5630" t="s">
        <v>26</v>
      </c>
      <c r="C5630" t="s">
        <v>149</v>
      </c>
      <c r="D5630" t="s">
        <v>159</v>
      </c>
      <c r="E5630" t="s">
        <v>162</v>
      </c>
      <c r="G5630" t="s">
        <v>1</v>
      </c>
      <c r="K5630" t="s">
        <v>185</v>
      </c>
      <c r="L5630" t="s">
        <v>122</v>
      </c>
      <c r="M5630" s="14">
        <v>44539</v>
      </c>
      <c r="N5630" s="14">
        <v>44539</v>
      </c>
      <c r="O5630">
        <v>0</v>
      </c>
      <c r="P5630">
        <v>3282.43</v>
      </c>
      <c r="R5630">
        <v>2110672000</v>
      </c>
      <c r="S5630">
        <v>161016000</v>
      </c>
      <c r="V5630" t="s">
        <v>160</v>
      </c>
      <c r="W5630" t="s">
        <v>201</v>
      </c>
      <c r="X5630" t="s">
        <v>161</v>
      </c>
      <c r="Y5630">
        <v>12</v>
      </c>
      <c r="Z5630">
        <v>12</v>
      </c>
      <c r="AA5630">
        <v>2021</v>
      </c>
      <c r="AB5630">
        <v>3282.43</v>
      </c>
      <c r="AC5630" t="s">
        <v>21</v>
      </c>
      <c r="AD5630" t="s">
        <v>72</v>
      </c>
      <c r="AE5630">
        <v>2021</v>
      </c>
      <c r="AF5630">
        <v>2021</v>
      </c>
      <c r="AU5630"/>
    </row>
    <row r="5631" spans="1:47" x14ac:dyDescent="0.35">
      <c r="A5631" t="s">
        <v>172</v>
      </c>
      <c r="C5631" t="s">
        <v>149</v>
      </c>
      <c r="D5631" t="s">
        <v>150</v>
      </c>
      <c r="E5631" t="s">
        <v>121</v>
      </c>
      <c r="J5631" t="s">
        <v>5</v>
      </c>
      <c r="K5631" t="s">
        <v>185</v>
      </c>
      <c r="L5631" t="s">
        <v>122</v>
      </c>
      <c r="M5631" s="14">
        <v>44533</v>
      </c>
      <c r="N5631" s="14">
        <v>44539</v>
      </c>
      <c r="P5631">
        <v>1105.5999999999999</v>
      </c>
      <c r="X5631" t="s">
        <v>135</v>
      </c>
      <c r="Y5631">
        <v>12</v>
      </c>
      <c r="Z5631">
        <v>12</v>
      </c>
      <c r="AA5631">
        <v>2021</v>
      </c>
      <c r="AB5631">
        <v>0</v>
      </c>
      <c r="AC5631" t="s">
        <v>8</v>
      </c>
      <c r="AD5631" t="s">
        <v>8</v>
      </c>
      <c r="AE5631">
        <v>2021</v>
      </c>
      <c r="AF5631">
        <v>2021</v>
      </c>
      <c r="AU5631"/>
    </row>
    <row r="5632" spans="1:47" x14ac:dyDescent="0.35">
      <c r="A5632" t="s">
        <v>153</v>
      </c>
      <c r="C5632" t="s">
        <v>149</v>
      </c>
      <c r="D5632" t="s">
        <v>150</v>
      </c>
      <c r="E5632" t="s">
        <v>121</v>
      </c>
      <c r="J5632" t="s">
        <v>5</v>
      </c>
      <c r="K5632" t="s">
        <v>185</v>
      </c>
      <c r="L5632" t="s">
        <v>122</v>
      </c>
      <c r="M5632" s="14">
        <v>44531</v>
      </c>
      <c r="N5632" s="14">
        <v>44539</v>
      </c>
      <c r="P5632">
        <v>25922.35</v>
      </c>
      <c r="X5632" t="s">
        <v>154</v>
      </c>
      <c r="Y5632">
        <v>12</v>
      </c>
      <c r="Z5632">
        <v>12</v>
      </c>
      <c r="AA5632">
        <v>2021</v>
      </c>
      <c r="AB5632">
        <v>0</v>
      </c>
      <c r="AC5632" t="s">
        <v>8</v>
      </c>
      <c r="AD5632" t="s">
        <v>8</v>
      </c>
      <c r="AE5632">
        <v>2021</v>
      </c>
      <c r="AF5632">
        <v>2021</v>
      </c>
      <c r="AU5632"/>
    </row>
    <row r="5633" spans="1:47" x14ac:dyDescent="0.35">
      <c r="A5633" t="s">
        <v>136</v>
      </c>
      <c r="C5633" t="s">
        <v>149</v>
      </c>
      <c r="D5633" t="s">
        <v>150</v>
      </c>
      <c r="E5633" t="s">
        <v>162</v>
      </c>
      <c r="K5633" t="s">
        <v>185</v>
      </c>
      <c r="L5633" t="s">
        <v>122</v>
      </c>
      <c r="M5633" s="14">
        <v>44539</v>
      </c>
      <c r="N5633" s="14">
        <v>44539</v>
      </c>
      <c r="P5633">
        <v>27027.94</v>
      </c>
      <c r="X5633" t="s">
        <v>137</v>
      </c>
      <c r="Y5633">
        <v>12</v>
      </c>
      <c r="Z5633">
        <v>12</v>
      </c>
      <c r="AA5633">
        <v>2021</v>
      </c>
      <c r="AB5633">
        <v>0</v>
      </c>
      <c r="AC5633" t="s">
        <v>8</v>
      </c>
      <c r="AD5633" t="s">
        <v>8</v>
      </c>
      <c r="AE5633">
        <v>2021</v>
      </c>
      <c r="AF5633">
        <v>2021</v>
      </c>
      <c r="AU5633"/>
    </row>
    <row r="5634" spans="1:47" x14ac:dyDescent="0.35">
      <c r="A5634" t="s">
        <v>160</v>
      </c>
      <c r="B5634" t="s">
        <v>35</v>
      </c>
      <c r="C5634" t="s">
        <v>149</v>
      </c>
      <c r="D5634" t="s">
        <v>159</v>
      </c>
      <c r="E5634" t="s">
        <v>162</v>
      </c>
      <c r="G5634" t="s">
        <v>1</v>
      </c>
      <c r="K5634" t="s">
        <v>185</v>
      </c>
      <c r="L5634" t="s">
        <v>122</v>
      </c>
      <c r="M5634" s="14">
        <v>44539</v>
      </c>
      <c r="N5634" s="14">
        <v>44539</v>
      </c>
      <c r="O5634">
        <v>21661.200000000001</v>
      </c>
      <c r="P5634">
        <v>515.74</v>
      </c>
      <c r="R5634">
        <v>2110672000</v>
      </c>
      <c r="S5634">
        <v>162700000</v>
      </c>
      <c r="V5634" t="s">
        <v>160</v>
      </c>
      <c r="W5634" t="s">
        <v>200</v>
      </c>
      <c r="X5634" t="s">
        <v>161</v>
      </c>
      <c r="Y5634">
        <v>12</v>
      </c>
      <c r="Z5634">
        <v>12</v>
      </c>
      <c r="AA5634">
        <v>2021</v>
      </c>
      <c r="AB5634">
        <v>515.74</v>
      </c>
      <c r="AC5634" t="s">
        <v>21</v>
      </c>
      <c r="AD5634" t="s">
        <v>72</v>
      </c>
      <c r="AE5634">
        <v>2021</v>
      </c>
      <c r="AF5634">
        <v>2021</v>
      </c>
      <c r="AU5634"/>
    </row>
    <row r="5635" spans="1:47" x14ac:dyDescent="0.35">
      <c r="A5635" t="s">
        <v>160</v>
      </c>
      <c r="B5635" t="s">
        <v>25</v>
      </c>
      <c r="C5635" t="s">
        <v>149</v>
      </c>
      <c r="D5635" t="s">
        <v>159</v>
      </c>
      <c r="E5635" t="s">
        <v>162</v>
      </c>
      <c r="G5635" t="s">
        <v>1</v>
      </c>
      <c r="K5635" t="s">
        <v>185</v>
      </c>
      <c r="L5635" t="s">
        <v>122</v>
      </c>
      <c r="M5635" s="14">
        <v>44540</v>
      </c>
      <c r="N5635" s="14">
        <v>44540</v>
      </c>
      <c r="O5635">
        <v>5000</v>
      </c>
      <c r="P5635">
        <v>414.33</v>
      </c>
      <c r="R5635">
        <v>2110672000</v>
      </c>
      <c r="S5635">
        <v>161600000</v>
      </c>
      <c r="V5635" t="s">
        <v>160</v>
      </c>
      <c r="W5635" t="s">
        <v>198</v>
      </c>
      <c r="X5635" t="s">
        <v>161</v>
      </c>
      <c r="Y5635">
        <v>12</v>
      </c>
      <c r="Z5635">
        <v>12</v>
      </c>
      <c r="AA5635">
        <v>2021</v>
      </c>
      <c r="AB5635">
        <v>414.33</v>
      </c>
      <c r="AC5635" t="s">
        <v>21</v>
      </c>
      <c r="AD5635" t="s">
        <v>72</v>
      </c>
      <c r="AE5635">
        <v>2021</v>
      </c>
      <c r="AF5635">
        <v>2021</v>
      </c>
      <c r="AU5635"/>
    </row>
    <row r="5636" spans="1:47" x14ac:dyDescent="0.35">
      <c r="A5636" t="s">
        <v>160</v>
      </c>
      <c r="B5636" t="s">
        <v>25</v>
      </c>
      <c r="C5636" t="s">
        <v>149</v>
      </c>
      <c r="D5636" t="s">
        <v>159</v>
      </c>
      <c r="E5636" t="s">
        <v>162</v>
      </c>
      <c r="G5636" t="s">
        <v>1</v>
      </c>
      <c r="K5636" t="s">
        <v>185</v>
      </c>
      <c r="L5636" t="s">
        <v>122</v>
      </c>
      <c r="M5636" s="14">
        <v>44540</v>
      </c>
      <c r="N5636" s="14">
        <v>44540</v>
      </c>
      <c r="O5636">
        <v>12000</v>
      </c>
      <c r="P5636">
        <v>209.17</v>
      </c>
      <c r="R5636">
        <v>2110672000</v>
      </c>
      <c r="S5636">
        <v>161300000</v>
      </c>
      <c r="V5636" t="s">
        <v>160</v>
      </c>
      <c r="W5636" t="s">
        <v>192</v>
      </c>
      <c r="X5636" t="s">
        <v>161</v>
      </c>
      <c r="Y5636">
        <v>12</v>
      </c>
      <c r="Z5636">
        <v>12</v>
      </c>
      <c r="AA5636">
        <v>2021</v>
      </c>
      <c r="AB5636">
        <v>209.17</v>
      </c>
      <c r="AC5636" t="s">
        <v>21</v>
      </c>
      <c r="AD5636" t="s">
        <v>72</v>
      </c>
      <c r="AE5636">
        <v>2021</v>
      </c>
      <c r="AF5636">
        <v>2021</v>
      </c>
      <c r="AU5636"/>
    </row>
    <row r="5637" spans="1:47" x14ac:dyDescent="0.35">
      <c r="A5637" t="s">
        <v>160</v>
      </c>
      <c r="B5637" t="s">
        <v>25</v>
      </c>
      <c r="C5637" t="s">
        <v>149</v>
      </c>
      <c r="D5637" t="s">
        <v>159</v>
      </c>
      <c r="E5637" t="s">
        <v>162</v>
      </c>
      <c r="G5637" t="s">
        <v>1</v>
      </c>
      <c r="K5637" t="s">
        <v>185</v>
      </c>
      <c r="L5637" t="s">
        <v>122</v>
      </c>
      <c r="M5637" s="14">
        <v>44540</v>
      </c>
      <c r="N5637" s="14">
        <v>44540</v>
      </c>
      <c r="O5637">
        <v>35000</v>
      </c>
      <c r="P5637">
        <v>999.32</v>
      </c>
      <c r="R5637">
        <v>2110672000</v>
      </c>
      <c r="S5637">
        <v>161300000</v>
      </c>
      <c r="V5637" t="s">
        <v>160</v>
      </c>
      <c r="W5637" t="s">
        <v>192</v>
      </c>
      <c r="X5637" t="s">
        <v>161</v>
      </c>
      <c r="Y5637">
        <v>12</v>
      </c>
      <c r="Z5637">
        <v>12</v>
      </c>
      <c r="AA5637">
        <v>2021</v>
      </c>
      <c r="AB5637">
        <v>999.32</v>
      </c>
      <c r="AC5637" t="s">
        <v>21</v>
      </c>
      <c r="AD5637" t="s">
        <v>72</v>
      </c>
      <c r="AE5637">
        <v>2021</v>
      </c>
      <c r="AF5637">
        <v>2021</v>
      </c>
      <c r="AU5637"/>
    </row>
    <row r="5638" spans="1:47" x14ac:dyDescent="0.35">
      <c r="A5638" t="s">
        <v>138</v>
      </c>
      <c r="C5638" t="s">
        <v>149</v>
      </c>
      <c r="D5638" t="s">
        <v>150</v>
      </c>
      <c r="E5638" t="s">
        <v>121</v>
      </c>
      <c r="K5638" t="s">
        <v>185</v>
      </c>
      <c r="L5638" t="s">
        <v>122</v>
      </c>
      <c r="M5638" s="14">
        <v>44540</v>
      </c>
      <c r="N5638" s="14">
        <v>44540</v>
      </c>
      <c r="O5638">
        <v>0</v>
      </c>
      <c r="P5638">
        <v>7390476.1900000004</v>
      </c>
      <c r="R5638">
        <v>2220200000</v>
      </c>
      <c r="S5638">
        <v>161002000</v>
      </c>
      <c r="V5638" t="s">
        <v>138</v>
      </c>
      <c r="W5638" t="s">
        <v>202</v>
      </c>
      <c r="X5638" t="s">
        <v>139</v>
      </c>
      <c r="Y5638">
        <v>12</v>
      </c>
      <c r="Z5638">
        <v>12</v>
      </c>
      <c r="AA5638">
        <v>2021</v>
      </c>
      <c r="AB5638">
        <v>-7390476.1900000004</v>
      </c>
      <c r="AC5638" t="s">
        <v>21</v>
      </c>
      <c r="AD5638" t="s">
        <v>72</v>
      </c>
      <c r="AE5638">
        <v>2021</v>
      </c>
      <c r="AF5638">
        <v>2021</v>
      </c>
      <c r="AU5638"/>
    </row>
    <row r="5639" spans="1:47" x14ac:dyDescent="0.35">
      <c r="A5639" t="s">
        <v>193</v>
      </c>
      <c r="B5639" t="s">
        <v>29</v>
      </c>
      <c r="C5639" t="s">
        <v>149</v>
      </c>
      <c r="D5639" t="s">
        <v>159</v>
      </c>
      <c r="E5639" t="s">
        <v>162</v>
      </c>
      <c r="G5639" t="s">
        <v>1</v>
      </c>
      <c r="K5639" t="s">
        <v>185</v>
      </c>
      <c r="L5639" t="s">
        <v>122</v>
      </c>
      <c r="M5639" s="14">
        <v>44540</v>
      </c>
      <c r="N5639" s="14">
        <v>44540</v>
      </c>
      <c r="O5639">
        <v>0</v>
      </c>
      <c r="P5639">
        <v>45.24</v>
      </c>
      <c r="R5639">
        <v>2110700000</v>
      </c>
      <c r="S5639">
        <v>161900000</v>
      </c>
      <c r="V5639" t="s">
        <v>193</v>
      </c>
      <c r="W5639" t="s">
        <v>199</v>
      </c>
      <c r="X5639" t="s">
        <v>161</v>
      </c>
      <c r="Y5639">
        <v>12</v>
      </c>
      <c r="Z5639">
        <v>12</v>
      </c>
      <c r="AA5639">
        <v>2021</v>
      </c>
      <c r="AB5639">
        <v>45.24</v>
      </c>
      <c r="AC5639" t="s">
        <v>21</v>
      </c>
      <c r="AD5639" t="s">
        <v>72</v>
      </c>
      <c r="AE5639">
        <v>2021</v>
      </c>
      <c r="AF5639">
        <v>2021</v>
      </c>
      <c r="AU5639"/>
    </row>
    <row r="5640" spans="1:47" x14ac:dyDescent="0.35">
      <c r="A5640" t="s">
        <v>138</v>
      </c>
      <c r="C5640" t="s">
        <v>149</v>
      </c>
      <c r="D5640" t="s">
        <v>159</v>
      </c>
      <c r="E5640" t="s">
        <v>121</v>
      </c>
      <c r="G5640" t="s">
        <v>1</v>
      </c>
      <c r="K5640" t="s">
        <v>185</v>
      </c>
      <c r="L5640" t="s">
        <v>122</v>
      </c>
      <c r="M5640" s="14">
        <v>44540</v>
      </c>
      <c r="N5640" s="14">
        <v>44540</v>
      </c>
      <c r="O5640">
        <v>0</v>
      </c>
      <c r="P5640">
        <v>0.37</v>
      </c>
      <c r="R5640">
        <v>2220200000</v>
      </c>
      <c r="S5640">
        <v>161020000</v>
      </c>
      <c r="V5640" t="s">
        <v>138</v>
      </c>
      <c r="W5640" t="s">
        <v>194</v>
      </c>
      <c r="X5640" t="s">
        <v>139</v>
      </c>
      <c r="Y5640">
        <v>12</v>
      </c>
      <c r="Z5640">
        <v>12</v>
      </c>
      <c r="AA5640">
        <v>2021</v>
      </c>
      <c r="AB5640">
        <v>0.37</v>
      </c>
      <c r="AC5640" t="s">
        <v>21</v>
      </c>
      <c r="AD5640" t="s">
        <v>72</v>
      </c>
      <c r="AE5640">
        <v>2021</v>
      </c>
      <c r="AF5640">
        <v>2021</v>
      </c>
      <c r="AU5640"/>
    </row>
    <row r="5641" spans="1:47" x14ac:dyDescent="0.35">
      <c r="A5641" t="s">
        <v>188</v>
      </c>
      <c r="B5641" t="s">
        <v>31</v>
      </c>
      <c r="C5641" t="s">
        <v>149</v>
      </c>
      <c r="D5641" t="s">
        <v>159</v>
      </c>
      <c r="E5641" t="s">
        <v>162</v>
      </c>
      <c r="G5641" t="s">
        <v>1</v>
      </c>
      <c r="K5641" t="s">
        <v>185</v>
      </c>
      <c r="L5641" t="s">
        <v>122</v>
      </c>
      <c r="M5641" s="14">
        <v>44540</v>
      </c>
      <c r="N5641" s="14">
        <v>44540</v>
      </c>
      <c r="O5641">
        <v>0</v>
      </c>
      <c r="P5641">
        <v>18.93</v>
      </c>
      <c r="R5641">
        <v>2111070000</v>
      </c>
      <c r="S5641">
        <v>161001000</v>
      </c>
      <c r="V5641" t="s">
        <v>188</v>
      </c>
      <c r="W5641" t="s">
        <v>195</v>
      </c>
      <c r="X5641" t="s">
        <v>190</v>
      </c>
      <c r="Y5641">
        <v>12</v>
      </c>
      <c r="Z5641">
        <v>12</v>
      </c>
      <c r="AA5641">
        <v>2021</v>
      </c>
      <c r="AB5641">
        <v>18.93</v>
      </c>
      <c r="AC5641" t="s">
        <v>21</v>
      </c>
      <c r="AD5641" t="s">
        <v>72</v>
      </c>
      <c r="AE5641">
        <v>2021</v>
      </c>
      <c r="AF5641">
        <v>2021</v>
      </c>
      <c r="AU5641"/>
    </row>
    <row r="5642" spans="1:47" x14ac:dyDescent="0.35">
      <c r="A5642" t="s">
        <v>193</v>
      </c>
      <c r="B5642" t="s">
        <v>29</v>
      </c>
      <c r="C5642" t="s">
        <v>149</v>
      </c>
      <c r="D5642" t="s">
        <v>159</v>
      </c>
      <c r="E5642" t="s">
        <v>162</v>
      </c>
      <c r="G5642" t="s">
        <v>1</v>
      </c>
      <c r="K5642" t="s">
        <v>185</v>
      </c>
      <c r="L5642" t="s">
        <v>122</v>
      </c>
      <c r="M5642" s="14">
        <v>44540</v>
      </c>
      <c r="N5642" s="14">
        <v>44540</v>
      </c>
      <c r="O5642">
        <v>0</v>
      </c>
      <c r="P5642">
        <v>145.24</v>
      </c>
      <c r="R5642">
        <v>2110700000</v>
      </c>
      <c r="S5642">
        <v>162700000</v>
      </c>
      <c r="V5642" t="s">
        <v>193</v>
      </c>
      <c r="W5642" t="s">
        <v>200</v>
      </c>
      <c r="X5642" t="s">
        <v>161</v>
      </c>
      <c r="Y5642">
        <v>12</v>
      </c>
      <c r="Z5642">
        <v>12</v>
      </c>
      <c r="AA5642">
        <v>2021</v>
      </c>
      <c r="AB5642">
        <v>145.24</v>
      </c>
      <c r="AC5642" t="s">
        <v>21</v>
      </c>
      <c r="AD5642" t="s">
        <v>72</v>
      </c>
      <c r="AE5642">
        <v>2021</v>
      </c>
      <c r="AF5642">
        <v>2021</v>
      </c>
      <c r="AU5642"/>
    </row>
    <row r="5643" spans="1:47" x14ac:dyDescent="0.35">
      <c r="A5643" t="s">
        <v>193</v>
      </c>
      <c r="B5643" t="s">
        <v>29</v>
      </c>
      <c r="C5643" t="s">
        <v>149</v>
      </c>
      <c r="D5643" t="s">
        <v>159</v>
      </c>
      <c r="E5643" t="s">
        <v>162</v>
      </c>
      <c r="G5643" t="s">
        <v>1</v>
      </c>
      <c r="K5643" t="s">
        <v>185</v>
      </c>
      <c r="L5643" t="s">
        <v>122</v>
      </c>
      <c r="M5643" s="14">
        <v>44540</v>
      </c>
      <c r="N5643" s="14">
        <v>44540</v>
      </c>
      <c r="O5643">
        <v>0</v>
      </c>
      <c r="P5643">
        <v>9973.9699999999993</v>
      </c>
      <c r="R5643">
        <v>2110700000</v>
      </c>
      <c r="S5643">
        <v>161700000</v>
      </c>
      <c r="V5643" t="s">
        <v>193</v>
      </c>
      <c r="W5643" t="s">
        <v>210</v>
      </c>
      <c r="X5643" t="s">
        <v>161</v>
      </c>
      <c r="Y5643">
        <v>12</v>
      </c>
      <c r="Z5643">
        <v>12</v>
      </c>
      <c r="AA5643">
        <v>2021</v>
      </c>
      <c r="AB5643">
        <v>9973.9699999999993</v>
      </c>
      <c r="AC5643" t="s">
        <v>21</v>
      </c>
      <c r="AD5643" t="s">
        <v>72</v>
      </c>
      <c r="AE5643">
        <v>2021</v>
      </c>
      <c r="AF5643">
        <v>2021</v>
      </c>
      <c r="AU5643"/>
    </row>
    <row r="5644" spans="1:47" x14ac:dyDescent="0.35">
      <c r="A5644" t="s">
        <v>188</v>
      </c>
      <c r="B5644" t="s">
        <v>31</v>
      </c>
      <c r="C5644" t="s">
        <v>149</v>
      </c>
      <c r="D5644" t="s">
        <v>159</v>
      </c>
      <c r="E5644" t="s">
        <v>162</v>
      </c>
      <c r="G5644" t="s">
        <v>1</v>
      </c>
      <c r="K5644" t="s">
        <v>185</v>
      </c>
      <c r="L5644" t="s">
        <v>122</v>
      </c>
      <c r="M5644" s="14">
        <v>44540</v>
      </c>
      <c r="N5644" s="14">
        <v>44540</v>
      </c>
      <c r="O5644">
        <v>0</v>
      </c>
      <c r="P5644">
        <v>41.36</v>
      </c>
      <c r="R5644">
        <v>2111070000</v>
      </c>
      <c r="S5644">
        <v>161001000</v>
      </c>
      <c r="V5644" t="s">
        <v>188</v>
      </c>
      <c r="W5644" t="s">
        <v>195</v>
      </c>
      <c r="X5644" t="s">
        <v>190</v>
      </c>
      <c r="Y5644">
        <v>12</v>
      </c>
      <c r="Z5644">
        <v>12</v>
      </c>
      <c r="AA5644">
        <v>2021</v>
      </c>
      <c r="AB5644">
        <v>41.36</v>
      </c>
      <c r="AC5644" t="s">
        <v>21</v>
      </c>
      <c r="AD5644" t="s">
        <v>72</v>
      </c>
      <c r="AE5644">
        <v>2021</v>
      </c>
      <c r="AF5644">
        <v>2021</v>
      </c>
      <c r="AU5644"/>
    </row>
    <row r="5645" spans="1:47" x14ac:dyDescent="0.35">
      <c r="A5645" t="s">
        <v>160</v>
      </c>
      <c r="B5645" t="s">
        <v>38</v>
      </c>
      <c r="C5645" t="s">
        <v>149</v>
      </c>
      <c r="D5645" t="s">
        <v>159</v>
      </c>
      <c r="E5645" t="s">
        <v>162</v>
      </c>
      <c r="G5645" t="s">
        <v>1</v>
      </c>
      <c r="K5645" t="s">
        <v>185</v>
      </c>
      <c r="L5645" t="s">
        <v>122</v>
      </c>
      <c r="M5645" s="14">
        <v>44540</v>
      </c>
      <c r="N5645" s="14">
        <v>44540</v>
      </c>
      <c r="O5645">
        <v>0</v>
      </c>
      <c r="P5645">
        <v>3631.96</v>
      </c>
      <c r="R5645">
        <v>2110672000</v>
      </c>
      <c r="S5645">
        <v>161016000</v>
      </c>
      <c r="V5645" t="s">
        <v>160</v>
      </c>
      <c r="W5645" t="s">
        <v>201</v>
      </c>
      <c r="X5645" t="s">
        <v>161</v>
      </c>
      <c r="Y5645">
        <v>12</v>
      </c>
      <c r="Z5645">
        <v>12</v>
      </c>
      <c r="AA5645">
        <v>2021</v>
      </c>
      <c r="AB5645">
        <v>3631.96</v>
      </c>
      <c r="AC5645" t="s">
        <v>21</v>
      </c>
      <c r="AD5645" t="s">
        <v>72</v>
      </c>
      <c r="AE5645">
        <v>2021</v>
      </c>
      <c r="AF5645">
        <v>2021</v>
      </c>
      <c r="AU5645"/>
    </row>
    <row r="5646" spans="1:47" x14ac:dyDescent="0.35">
      <c r="A5646" t="s">
        <v>148</v>
      </c>
      <c r="C5646" t="s">
        <v>149</v>
      </c>
      <c r="D5646" t="s">
        <v>150</v>
      </c>
      <c r="E5646" t="s">
        <v>162</v>
      </c>
      <c r="K5646" t="s">
        <v>185</v>
      </c>
      <c r="L5646" t="s">
        <v>122</v>
      </c>
      <c r="M5646" s="14">
        <v>44540</v>
      </c>
      <c r="N5646" s="14">
        <v>44540</v>
      </c>
      <c r="P5646">
        <v>24903.41</v>
      </c>
      <c r="X5646" t="s">
        <v>152</v>
      </c>
      <c r="Y5646">
        <v>12</v>
      </c>
      <c r="Z5646">
        <v>12</v>
      </c>
      <c r="AA5646">
        <v>2021</v>
      </c>
      <c r="AB5646">
        <v>0</v>
      </c>
      <c r="AC5646" t="s">
        <v>8</v>
      </c>
      <c r="AD5646" t="s">
        <v>8</v>
      </c>
      <c r="AE5646">
        <v>2021</v>
      </c>
      <c r="AF5646">
        <v>2021</v>
      </c>
      <c r="AU5646"/>
    </row>
    <row r="5647" spans="1:47" x14ac:dyDescent="0.35">
      <c r="A5647" t="s">
        <v>172</v>
      </c>
      <c r="C5647" t="s">
        <v>149</v>
      </c>
      <c r="D5647" t="s">
        <v>150</v>
      </c>
      <c r="E5647" t="s">
        <v>121</v>
      </c>
      <c r="J5647" t="s">
        <v>5</v>
      </c>
      <c r="K5647" t="s">
        <v>185</v>
      </c>
      <c r="L5647" t="s">
        <v>122</v>
      </c>
      <c r="M5647" s="14">
        <v>44533</v>
      </c>
      <c r="N5647" s="14">
        <v>44540</v>
      </c>
      <c r="P5647">
        <v>23060.55</v>
      </c>
      <c r="X5647" t="s">
        <v>135</v>
      </c>
      <c r="Y5647">
        <v>12</v>
      </c>
      <c r="Z5647">
        <v>12</v>
      </c>
      <c r="AA5647">
        <v>2021</v>
      </c>
      <c r="AB5647">
        <v>0</v>
      </c>
      <c r="AC5647" t="s">
        <v>8</v>
      </c>
      <c r="AD5647" t="s">
        <v>8</v>
      </c>
      <c r="AE5647">
        <v>2021</v>
      </c>
      <c r="AF5647">
        <v>2021</v>
      </c>
      <c r="AU5647"/>
    </row>
    <row r="5648" spans="1:47" x14ac:dyDescent="0.35">
      <c r="A5648" t="s">
        <v>155</v>
      </c>
      <c r="C5648" t="s">
        <v>149</v>
      </c>
      <c r="D5648" t="s">
        <v>150</v>
      </c>
      <c r="E5648" t="s">
        <v>121</v>
      </c>
      <c r="J5648" t="s">
        <v>5</v>
      </c>
      <c r="K5648" t="s">
        <v>185</v>
      </c>
      <c r="L5648" t="s">
        <v>122</v>
      </c>
      <c r="M5648" s="14">
        <v>44531</v>
      </c>
      <c r="N5648" s="14">
        <v>44540</v>
      </c>
      <c r="P5648">
        <v>1842.86</v>
      </c>
      <c r="X5648" t="s">
        <v>156</v>
      </c>
      <c r="Y5648">
        <v>12</v>
      </c>
      <c r="Z5648">
        <v>12</v>
      </c>
      <c r="AA5648">
        <v>2021</v>
      </c>
      <c r="AB5648">
        <v>0</v>
      </c>
      <c r="AC5648" t="s">
        <v>8</v>
      </c>
      <c r="AD5648" t="s">
        <v>8</v>
      </c>
      <c r="AE5648">
        <v>2021</v>
      </c>
      <c r="AF5648">
        <v>2021</v>
      </c>
      <c r="AU5648"/>
    </row>
    <row r="5649" spans="1:47" x14ac:dyDescent="0.35">
      <c r="A5649" t="s">
        <v>160</v>
      </c>
      <c r="B5649" t="s">
        <v>26</v>
      </c>
      <c r="C5649" t="s">
        <v>149</v>
      </c>
      <c r="D5649" t="s">
        <v>159</v>
      </c>
      <c r="E5649" t="s">
        <v>162</v>
      </c>
      <c r="G5649" t="s">
        <v>1</v>
      </c>
      <c r="K5649" t="s">
        <v>185</v>
      </c>
      <c r="L5649" t="s">
        <v>122</v>
      </c>
      <c r="M5649" s="14">
        <v>44540</v>
      </c>
      <c r="N5649" s="14">
        <v>44540</v>
      </c>
      <c r="O5649">
        <v>10169.5</v>
      </c>
      <c r="P5649">
        <v>242.13</v>
      </c>
      <c r="R5649">
        <v>2110672000</v>
      </c>
      <c r="S5649">
        <v>162600000</v>
      </c>
      <c r="V5649" t="s">
        <v>160</v>
      </c>
      <c r="W5649" t="s">
        <v>196</v>
      </c>
      <c r="X5649" t="s">
        <v>161</v>
      </c>
      <c r="Y5649">
        <v>12</v>
      </c>
      <c r="Z5649">
        <v>12</v>
      </c>
      <c r="AA5649">
        <v>2021</v>
      </c>
      <c r="AB5649">
        <v>242.13</v>
      </c>
      <c r="AC5649" t="s">
        <v>21</v>
      </c>
      <c r="AD5649" t="s">
        <v>72</v>
      </c>
      <c r="AE5649">
        <v>2021</v>
      </c>
      <c r="AF5649">
        <v>2021</v>
      </c>
      <c r="AU5649"/>
    </row>
    <row r="5650" spans="1:47" x14ac:dyDescent="0.35">
      <c r="A5650" t="s">
        <v>133</v>
      </c>
      <c r="C5650" t="s">
        <v>149</v>
      </c>
      <c r="D5650" t="s">
        <v>150</v>
      </c>
      <c r="E5650" t="s">
        <v>121</v>
      </c>
      <c r="G5650" t="s">
        <v>1</v>
      </c>
      <c r="J5650" t="s">
        <v>5</v>
      </c>
      <c r="K5650" t="s">
        <v>185</v>
      </c>
      <c r="L5650" t="s">
        <v>122</v>
      </c>
      <c r="M5650" s="14">
        <v>44540</v>
      </c>
      <c r="N5650" s="14">
        <v>44540</v>
      </c>
      <c r="O5650">
        <v>0</v>
      </c>
      <c r="P5650">
        <v>4875238.0999999996</v>
      </c>
      <c r="R5650">
        <v>2220110000</v>
      </c>
      <c r="S5650">
        <v>161002000</v>
      </c>
      <c r="V5650" t="s">
        <v>133</v>
      </c>
      <c r="W5650" t="s">
        <v>202</v>
      </c>
      <c r="X5650" t="s">
        <v>134</v>
      </c>
      <c r="Y5650">
        <v>12</v>
      </c>
      <c r="Z5650">
        <v>12</v>
      </c>
      <c r="AA5650">
        <v>2021</v>
      </c>
      <c r="AB5650">
        <v>-4875238.0999999996</v>
      </c>
      <c r="AC5650" t="s">
        <v>21</v>
      </c>
      <c r="AD5650" t="s">
        <v>72</v>
      </c>
      <c r="AE5650">
        <v>2021</v>
      </c>
      <c r="AF5650">
        <v>2021</v>
      </c>
      <c r="AU5650"/>
    </row>
    <row r="5651" spans="1:47" x14ac:dyDescent="0.35">
      <c r="A5651" t="s">
        <v>160</v>
      </c>
      <c r="B5651" t="s">
        <v>26</v>
      </c>
      <c r="C5651" t="s">
        <v>149</v>
      </c>
      <c r="D5651" t="s">
        <v>159</v>
      </c>
      <c r="E5651" t="s">
        <v>162</v>
      </c>
      <c r="G5651" t="s">
        <v>1</v>
      </c>
      <c r="K5651" t="s">
        <v>185</v>
      </c>
      <c r="L5651" t="s">
        <v>122</v>
      </c>
      <c r="M5651" s="14">
        <v>44540</v>
      </c>
      <c r="N5651" s="14">
        <v>44540</v>
      </c>
      <c r="O5651">
        <v>8135.59</v>
      </c>
      <c r="P5651">
        <v>193.7</v>
      </c>
      <c r="R5651">
        <v>2110672000</v>
      </c>
      <c r="S5651">
        <v>162600000</v>
      </c>
      <c r="V5651" t="s">
        <v>160</v>
      </c>
      <c r="W5651" t="s">
        <v>196</v>
      </c>
      <c r="X5651" t="s">
        <v>161</v>
      </c>
      <c r="Y5651">
        <v>12</v>
      </c>
      <c r="Z5651">
        <v>12</v>
      </c>
      <c r="AA5651">
        <v>2021</v>
      </c>
      <c r="AB5651">
        <v>193.7</v>
      </c>
      <c r="AC5651" t="s">
        <v>21</v>
      </c>
      <c r="AD5651" t="s">
        <v>72</v>
      </c>
      <c r="AE5651">
        <v>2021</v>
      </c>
      <c r="AF5651">
        <v>2021</v>
      </c>
      <c r="AU5651"/>
    </row>
    <row r="5652" spans="1:47" x14ac:dyDescent="0.35">
      <c r="A5652" t="s">
        <v>138</v>
      </c>
      <c r="C5652" t="s">
        <v>149</v>
      </c>
      <c r="D5652" t="s">
        <v>150</v>
      </c>
      <c r="E5652" t="s">
        <v>121</v>
      </c>
      <c r="G5652" t="s">
        <v>1</v>
      </c>
      <c r="J5652" t="s">
        <v>5</v>
      </c>
      <c r="K5652" t="s">
        <v>185</v>
      </c>
      <c r="L5652" t="s">
        <v>122</v>
      </c>
      <c r="M5652" s="14">
        <v>44540</v>
      </c>
      <c r="N5652" s="14">
        <v>44540</v>
      </c>
      <c r="O5652">
        <v>0</v>
      </c>
      <c r="P5652">
        <v>1595238.1</v>
      </c>
      <c r="R5652">
        <v>2220200000</v>
      </c>
      <c r="S5652">
        <v>161002000</v>
      </c>
      <c r="V5652" t="s">
        <v>138</v>
      </c>
      <c r="W5652" t="s">
        <v>202</v>
      </c>
      <c r="X5652" t="s">
        <v>139</v>
      </c>
      <c r="Y5652">
        <v>12</v>
      </c>
      <c r="Z5652">
        <v>12</v>
      </c>
      <c r="AA5652">
        <v>2021</v>
      </c>
      <c r="AB5652">
        <v>-1595238.1</v>
      </c>
      <c r="AC5652" t="s">
        <v>21</v>
      </c>
      <c r="AD5652" t="s">
        <v>72</v>
      </c>
      <c r="AE5652">
        <v>2021</v>
      </c>
      <c r="AF5652">
        <v>2021</v>
      </c>
      <c r="AU5652"/>
    </row>
    <row r="5653" spans="1:47" x14ac:dyDescent="0.35">
      <c r="A5653" t="s">
        <v>203</v>
      </c>
      <c r="C5653" t="s">
        <v>149</v>
      </c>
      <c r="D5653" t="s">
        <v>150</v>
      </c>
      <c r="E5653" t="s">
        <v>121</v>
      </c>
      <c r="G5653" t="s">
        <v>1</v>
      </c>
      <c r="J5653" t="s">
        <v>5</v>
      </c>
      <c r="K5653" t="s">
        <v>185</v>
      </c>
      <c r="L5653" t="s">
        <v>122</v>
      </c>
      <c r="M5653" s="14">
        <v>44540</v>
      </c>
      <c r="N5653" s="14">
        <v>44540</v>
      </c>
      <c r="O5653">
        <v>0</v>
      </c>
      <c r="P5653">
        <v>920000</v>
      </c>
      <c r="R5653">
        <v>2220141000</v>
      </c>
      <c r="S5653">
        <v>161002000</v>
      </c>
      <c r="V5653" t="s">
        <v>203</v>
      </c>
      <c r="W5653" t="s">
        <v>202</v>
      </c>
      <c r="X5653" t="s">
        <v>134</v>
      </c>
      <c r="Y5653">
        <v>12</v>
      </c>
      <c r="Z5653">
        <v>12</v>
      </c>
      <c r="AA5653">
        <v>2021</v>
      </c>
      <c r="AB5653">
        <v>-920000</v>
      </c>
      <c r="AC5653" t="s">
        <v>21</v>
      </c>
      <c r="AD5653" t="s">
        <v>72</v>
      </c>
      <c r="AE5653">
        <v>2021</v>
      </c>
      <c r="AF5653">
        <v>2021</v>
      </c>
      <c r="AU5653"/>
    </row>
    <row r="5654" spans="1:47" x14ac:dyDescent="0.35">
      <c r="A5654" t="s">
        <v>160</v>
      </c>
      <c r="B5654" t="s">
        <v>28</v>
      </c>
      <c r="C5654" t="s">
        <v>149</v>
      </c>
      <c r="D5654" t="s">
        <v>159</v>
      </c>
      <c r="E5654" t="s">
        <v>162</v>
      </c>
      <c r="G5654" t="s">
        <v>1</v>
      </c>
      <c r="K5654" t="s">
        <v>185</v>
      </c>
      <c r="L5654" t="s">
        <v>122</v>
      </c>
      <c r="M5654" s="14">
        <v>44540</v>
      </c>
      <c r="N5654" s="14">
        <v>44540</v>
      </c>
      <c r="O5654">
        <v>2130.4</v>
      </c>
      <c r="P5654">
        <v>50.72</v>
      </c>
      <c r="R5654">
        <v>2110672000</v>
      </c>
      <c r="S5654">
        <v>161800000</v>
      </c>
      <c r="V5654" t="s">
        <v>160</v>
      </c>
      <c r="W5654" t="s">
        <v>197</v>
      </c>
      <c r="X5654" t="s">
        <v>161</v>
      </c>
      <c r="Y5654">
        <v>12</v>
      </c>
      <c r="Z5654">
        <v>12</v>
      </c>
      <c r="AA5654">
        <v>2021</v>
      </c>
      <c r="AB5654">
        <v>50.72</v>
      </c>
      <c r="AC5654" t="s">
        <v>21</v>
      </c>
      <c r="AD5654" t="s">
        <v>72</v>
      </c>
      <c r="AE5654">
        <v>2021</v>
      </c>
      <c r="AF5654">
        <v>2021</v>
      </c>
      <c r="AU5654"/>
    </row>
    <row r="5655" spans="1:47" x14ac:dyDescent="0.35">
      <c r="A5655" t="s">
        <v>160</v>
      </c>
      <c r="B5655" t="s">
        <v>25</v>
      </c>
      <c r="C5655" t="s">
        <v>149</v>
      </c>
      <c r="D5655" t="s">
        <v>159</v>
      </c>
      <c r="E5655" t="s">
        <v>162</v>
      </c>
      <c r="G5655" t="s">
        <v>1</v>
      </c>
      <c r="K5655" t="s">
        <v>185</v>
      </c>
      <c r="L5655" t="s">
        <v>122</v>
      </c>
      <c r="M5655" s="14">
        <v>44543</v>
      </c>
      <c r="N5655" s="14">
        <v>44543</v>
      </c>
      <c r="O5655">
        <v>10000</v>
      </c>
      <c r="P5655">
        <v>804.44</v>
      </c>
      <c r="R5655">
        <v>2110672000</v>
      </c>
      <c r="S5655">
        <v>161600000</v>
      </c>
      <c r="V5655" t="s">
        <v>160</v>
      </c>
      <c r="W5655" t="s">
        <v>198</v>
      </c>
      <c r="X5655" t="s">
        <v>161</v>
      </c>
      <c r="Y5655">
        <v>12</v>
      </c>
      <c r="Z5655">
        <v>12</v>
      </c>
      <c r="AA5655">
        <v>2021</v>
      </c>
      <c r="AB5655">
        <v>804.44</v>
      </c>
      <c r="AC5655" t="s">
        <v>21</v>
      </c>
      <c r="AD5655" t="s">
        <v>72</v>
      </c>
      <c r="AE5655">
        <v>2021</v>
      </c>
      <c r="AF5655">
        <v>2021</v>
      </c>
      <c r="AU5655"/>
    </row>
    <row r="5656" spans="1:47" x14ac:dyDescent="0.35">
      <c r="A5656" t="s">
        <v>160</v>
      </c>
      <c r="B5656" t="s">
        <v>28</v>
      </c>
      <c r="C5656" t="s">
        <v>149</v>
      </c>
      <c r="D5656" t="s">
        <v>159</v>
      </c>
      <c r="E5656" t="s">
        <v>162</v>
      </c>
      <c r="G5656" t="s">
        <v>1</v>
      </c>
      <c r="K5656" t="s">
        <v>185</v>
      </c>
      <c r="L5656" t="s">
        <v>122</v>
      </c>
      <c r="M5656" s="14">
        <v>44543</v>
      </c>
      <c r="N5656" s="14">
        <v>44543</v>
      </c>
      <c r="O5656">
        <v>2332.64</v>
      </c>
      <c r="P5656">
        <v>56.4</v>
      </c>
      <c r="R5656">
        <v>2110672000</v>
      </c>
      <c r="S5656">
        <v>161900000</v>
      </c>
      <c r="V5656" t="s">
        <v>160</v>
      </c>
      <c r="W5656" t="s">
        <v>199</v>
      </c>
      <c r="X5656" t="s">
        <v>161</v>
      </c>
      <c r="Y5656">
        <v>12</v>
      </c>
      <c r="Z5656">
        <v>12</v>
      </c>
      <c r="AA5656">
        <v>2021</v>
      </c>
      <c r="AB5656">
        <v>56.4</v>
      </c>
      <c r="AC5656" t="s">
        <v>21</v>
      </c>
      <c r="AD5656" t="s">
        <v>72</v>
      </c>
      <c r="AE5656">
        <v>2021</v>
      </c>
      <c r="AF5656">
        <v>2021</v>
      </c>
      <c r="AU5656"/>
    </row>
    <row r="5657" spans="1:47" x14ac:dyDescent="0.35">
      <c r="A5657" t="s">
        <v>160</v>
      </c>
      <c r="B5657" t="s">
        <v>25</v>
      </c>
      <c r="C5657" t="s">
        <v>149</v>
      </c>
      <c r="D5657" t="s">
        <v>159</v>
      </c>
      <c r="E5657" t="s">
        <v>162</v>
      </c>
      <c r="G5657" t="s">
        <v>1</v>
      </c>
      <c r="K5657" t="s">
        <v>185</v>
      </c>
      <c r="L5657" t="s">
        <v>122</v>
      </c>
      <c r="M5657" s="14">
        <v>44543</v>
      </c>
      <c r="N5657" s="14">
        <v>44543</v>
      </c>
      <c r="O5657">
        <v>25000</v>
      </c>
      <c r="P5657">
        <v>835.44</v>
      </c>
      <c r="R5657">
        <v>2110672000</v>
      </c>
      <c r="S5657">
        <v>161300000</v>
      </c>
      <c r="V5657" t="s">
        <v>160</v>
      </c>
      <c r="W5657" t="s">
        <v>192</v>
      </c>
      <c r="X5657" t="s">
        <v>161</v>
      </c>
      <c r="Y5657">
        <v>12</v>
      </c>
      <c r="Z5657">
        <v>12</v>
      </c>
      <c r="AA5657">
        <v>2021</v>
      </c>
      <c r="AB5657">
        <v>835.44</v>
      </c>
      <c r="AC5657" t="s">
        <v>21</v>
      </c>
      <c r="AD5657" t="s">
        <v>72</v>
      </c>
      <c r="AE5657">
        <v>2021</v>
      </c>
      <c r="AF5657">
        <v>2021</v>
      </c>
      <c r="AU5657"/>
    </row>
    <row r="5658" spans="1:47" x14ac:dyDescent="0.35">
      <c r="A5658" t="s">
        <v>138</v>
      </c>
      <c r="B5658" t="s">
        <v>44</v>
      </c>
      <c r="C5658" t="s">
        <v>149</v>
      </c>
      <c r="D5658" t="s">
        <v>150</v>
      </c>
      <c r="E5658" t="s">
        <v>121</v>
      </c>
      <c r="G5658" t="s">
        <v>1</v>
      </c>
      <c r="H5658" t="s">
        <v>206</v>
      </c>
      <c r="K5658" t="s">
        <v>185</v>
      </c>
      <c r="L5658" t="s">
        <v>122</v>
      </c>
      <c r="M5658" s="14">
        <v>44543</v>
      </c>
      <c r="N5658" s="14">
        <v>44543</v>
      </c>
      <c r="O5658">
        <v>-67000000</v>
      </c>
      <c r="P5658">
        <v>-1595238.1</v>
      </c>
      <c r="R5658">
        <v>2220200000</v>
      </c>
      <c r="S5658">
        <v>161001000</v>
      </c>
      <c r="V5658" t="s">
        <v>138</v>
      </c>
      <c r="W5658" t="s">
        <v>195</v>
      </c>
      <c r="X5658" t="s">
        <v>139</v>
      </c>
      <c r="Y5658">
        <v>12</v>
      </c>
      <c r="Z5658">
        <v>12</v>
      </c>
      <c r="AA5658">
        <v>2021</v>
      </c>
      <c r="AB5658">
        <v>1595238.1</v>
      </c>
      <c r="AC5658" t="s">
        <v>21</v>
      </c>
      <c r="AD5658" t="s">
        <v>20</v>
      </c>
      <c r="AE5658">
        <v>2021</v>
      </c>
      <c r="AF5658">
        <v>2021</v>
      </c>
      <c r="AU5658"/>
    </row>
    <row r="5659" spans="1:47" x14ac:dyDescent="0.35">
      <c r="A5659" t="s">
        <v>138</v>
      </c>
      <c r="C5659" t="s">
        <v>149</v>
      </c>
      <c r="D5659" t="s">
        <v>159</v>
      </c>
      <c r="E5659" t="s">
        <v>121</v>
      </c>
      <c r="G5659" t="s">
        <v>1</v>
      </c>
      <c r="H5659" t="s">
        <v>220</v>
      </c>
      <c r="K5659" t="s">
        <v>185</v>
      </c>
      <c r="L5659" t="s">
        <v>122</v>
      </c>
      <c r="M5659" s="14">
        <v>44543</v>
      </c>
      <c r="N5659" s="14">
        <v>44543</v>
      </c>
      <c r="O5659">
        <v>0</v>
      </c>
      <c r="P5659">
        <v>386529.56</v>
      </c>
      <c r="R5659">
        <v>2220200000</v>
      </c>
      <c r="S5659">
        <v>161200000</v>
      </c>
      <c r="V5659" t="s">
        <v>138</v>
      </c>
      <c r="W5659" t="s">
        <v>253</v>
      </c>
      <c r="X5659" t="s">
        <v>139</v>
      </c>
      <c r="Y5659">
        <v>12</v>
      </c>
      <c r="Z5659">
        <v>12</v>
      </c>
      <c r="AA5659">
        <v>2021</v>
      </c>
      <c r="AB5659">
        <v>386529.56</v>
      </c>
      <c r="AC5659" t="s">
        <v>21</v>
      </c>
      <c r="AD5659" t="s">
        <v>72</v>
      </c>
      <c r="AE5659">
        <v>2021</v>
      </c>
      <c r="AF5659">
        <v>2021</v>
      </c>
      <c r="AU5659"/>
    </row>
    <row r="5660" spans="1:47" x14ac:dyDescent="0.35">
      <c r="A5660" t="s">
        <v>193</v>
      </c>
      <c r="B5660" t="s">
        <v>29</v>
      </c>
      <c r="C5660" t="s">
        <v>149</v>
      </c>
      <c r="D5660" t="s">
        <v>159</v>
      </c>
      <c r="E5660" t="s">
        <v>162</v>
      </c>
      <c r="G5660" t="s">
        <v>1</v>
      </c>
      <c r="K5660" t="s">
        <v>185</v>
      </c>
      <c r="L5660" t="s">
        <v>122</v>
      </c>
      <c r="M5660" s="14">
        <v>44543</v>
      </c>
      <c r="N5660" s="14">
        <v>44543</v>
      </c>
      <c r="O5660">
        <v>0</v>
      </c>
      <c r="P5660">
        <v>476.19</v>
      </c>
      <c r="R5660">
        <v>2110700000</v>
      </c>
      <c r="S5660">
        <v>161020000</v>
      </c>
      <c r="V5660" t="s">
        <v>193</v>
      </c>
      <c r="W5660" t="s">
        <v>194</v>
      </c>
      <c r="X5660" t="s">
        <v>161</v>
      </c>
      <c r="Y5660">
        <v>12</v>
      </c>
      <c r="Z5660">
        <v>12</v>
      </c>
      <c r="AA5660">
        <v>2021</v>
      </c>
      <c r="AB5660">
        <v>476.19</v>
      </c>
      <c r="AC5660" t="s">
        <v>21</v>
      </c>
      <c r="AD5660" t="s">
        <v>72</v>
      </c>
      <c r="AE5660">
        <v>2021</v>
      </c>
      <c r="AF5660">
        <v>2021</v>
      </c>
      <c r="AU5660"/>
    </row>
    <row r="5661" spans="1:47" x14ac:dyDescent="0.35">
      <c r="A5661" t="s">
        <v>138</v>
      </c>
      <c r="C5661" t="s">
        <v>149</v>
      </c>
      <c r="D5661" t="s">
        <v>159</v>
      </c>
      <c r="E5661" t="s">
        <v>121</v>
      </c>
      <c r="G5661" t="s">
        <v>1</v>
      </c>
      <c r="H5661" t="s">
        <v>220</v>
      </c>
      <c r="K5661" t="s">
        <v>185</v>
      </c>
      <c r="L5661" t="s">
        <v>122</v>
      </c>
      <c r="M5661" s="14">
        <v>44543</v>
      </c>
      <c r="N5661" s="14">
        <v>44543</v>
      </c>
      <c r="O5661">
        <v>0</v>
      </c>
      <c r="P5661">
        <v>100686.7</v>
      </c>
      <c r="R5661">
        <v>2220200000</v>
      </c>
      <c r="S5661">
        <v>161200000</v>
      </c>
      <c r="V5661" t="s">
        <v>138</v>
      </c>
      <c r="W5661" t="s">
        <v>253</v>
      </c>
      <c r="X5661" t="s">
        <v>139</v>
      </c>
      <c r="Y5661">
        <v>12</v>
      </c>
      <c r="Z5661">
        <v>12</v>
      </c>
      <c r="AA5661">
        <v>2021</v>
      </c>
      <c r="AB5661">
        <v>100686.7</v>
      </c>
      <c r="AC5661" t="s">
        <v>21</v>
      </c>
      <c r="AD5661" t="s">
        <v>72</v>
      </c>
      <c r="AE5661">
        <v>2021</v>
      </c>
      <c r="AF5661">
        <v>2021</v>
      </c>
      <c r="AU5661"/>
    </row>
    <row r="5662" spans="1:47" x14ac:dyDescent="0.35">
      <c r="A5662" t="s">
        <v>193</v>
      </c>
      <c r="B5662" t="s">
        <v>29</v>
      </c>
      <c r="C5662" t="s">
        <v>149</v>
      </c>
      <c r="D5662" t="s">
        <v>159</v>
      </c>
      <c r="E5662" t="s">
        <v>162</v>
      </c>
      <c r="G5662" t="s">
        <v>1</v>
      </c>
      <c r="K5662" t="s">
        <v>185</v>
      </c>
      <c r="L5662" t="s">
        <v>122</v>
      </c>
      <c r="M5662" s="14">
        <v>44543</v>
      </c>
      <c r="N5662" s="14">
        <v>44543</v>
      </c>
      <c r="O5662">
        <v>0</v>
      </c>
      <c r="P5662">
        <v>61.9</v>
      </c>
      <c r="R5662">
        <v>2110700000</v>
      </c>
      <c r="S5662">
        <v>162100000</v>
      </c>
      <c r="V5662" t="s">
        <v>193</v>
      </c>
      <c r="W5662" t="s">
        <v>214</v>
      </c>
      <c r="X5662" t="s">
        <v>161</v>
      </c>
      <c r="Y5662">
        <v>12</v>
      </c>
      <c r="Z5662">
        <v>12</v>
      </c>
      <c r="AA5662">
        <v>2021</v>
      </c>
      <c r="AB5662">
        <v>61.9</v>
      </c>
      <c r="AC5662" t="s">
        <v>21</v>
      </c>
      <c r="AD5662" t="s">
        <v>72</v>
      </c>
      <c r="AE5662">
        <v>2021</v>
      </c>
      <c r="AF5662">
        <v>2021</v>
      </c>
      <c r="AU5662"/>
    </row>
    <row r="5663" spans="1:47" x14ac:dyDescent="0.35">
      <c r="A5663" t="s">
        <v>160</v>
      </c>
      <c r="B5663" t="s">
        <v>26</v>
      </c>
      <c r="C5663" t="s">
        <v>149</v>
      </c>
      <c r="D5663" t="s">
        <v>159</v>
      </c>
      <c r="E5663" t="s">
        <v>162</v>
      </c>
      <c r="G5663" t="s">
        <v>1</v>
      </c>
      <c r="K5663" t="s">
        <v>185</v>
      </c>
      <c r="L5663" t="s">
        <v>122</v>
      </c>
      <c r="M5663" s="14">
        <v>44543</v>
      </c>
      <c r="N5663" s="14">
        <v>44543</v>
      </c>
      <c r="O5663">
        <v>0</v>
      </c>
      <c r="P5663">
        <v>1190.48</v>
      </c>
      <c r="R5663">
        <v>2110672000</v>
      </c>
      <c r="S5663">
        <v>161016000</v>
      </c>
      <c r="V5663" t="s">
        <v>160</v>
      </c>
      <c r="W5663" t="s">
        <v>201</v>
      </c>
      <c r="X5663" t="s">
        <v>161</v>
      </c>
      <c r="Y5663">
        <v>12</v>
      </c>
      <c r="Z5663">
        <v>12</v>
      </c>
      <c r="AA5663">
        <v>2021</v>
      </c>
      <c r="AB5663">
        <v>1190.48</v>
      </c>
      <c r="AC5663" t="s">
        <v>21</v>
      </c>
      <c r="AD5663" t="s">
        <v>72</v>
      </c>
      <c r="AE5663">
        <v>2021</v>
      </c>
      <c r="AF5663">
        <v>2021</v>
      </c>
      <c r="AU5663"/>
    </row>
    <row r="5664" spans="1:47" x14ac:dyDescent="0.35">
      <c r="A5664" t="s">
        <v>193</v>
      </c>
      <c r="B5664" t="s">
        <v>29</v>
      </c>
      <c r="C5664" t="s">
        <v>149</v>
      </c>
      <c r="D5664" t="s">
        <v>159</v>
      </c>
      <c r="E5664" t="s">
        <v>162</v>
      </c>
      <c r="G5664" t="s">
        <v>1</v>
      </c>
      <c r="K5664" t="s">
        <v>185</v>
      </c>
      <c r="L5664" t="s">
        <v>122</v>
      </c>
      <c r="M5664" s="14">
        <v>44543</v>
      </c>
      <c r="N5664" s="14">
        <v>44543</v>
      </c>
      <c r="O5664">
        <v>0</v>
      </c>
      <c r="P5664">
        <v>190.48</v>
      </c>
      <c r="R5664">
        <v>2110700000</v>
      </c>
      <c r="S5664">
        <v>161900000</v>
      </c>
      <c r="V5664" t="s">
        <v>193</v>
      </c>
      <c r="W5664" t="s">
        <v>199</v>
      </c>
      <c r="X5664" t="s">
        <v>161</v>
      </c>
      <c r="Y5664">
        <v>12</v>
      </c>
      <c r="Z5664">
        <v>12</v>
      </c>
      <c r="AA5664">
        <v>2021</v>
      </c>
      <c r="AB5664">
        <v>190.48</v>
      </c>
      <c r="AC5664" t="s">
        <v>21</v>
      </c>
      <c r="AD5664" t="s">
        <v>72</v>
      </c>
      <c r="AE5664">
        <v>2021</v>
      </c>
      <c r="AF5664">
        <v>2021</v>
      </c>
      <c r="AU5664"/>
    </row>
    <row r="5665" spans="1:47" x14ac:dyDescent="0.35">
      <c r="A5665" t="s">
        <v>138</v>
      </c>
      <c r="C5665" t="s">
        <v>149</v>
      </c>
      <c r="D5665" t="s">
        <v>159</v>
      </c>
      <c r="E5665" t="s">
        <v>121</v>
      </c>
      <c r="G5665" t="s">
        <v>1</v>
      </c>
      <c r="H5665" t="s">
        <v>220</v>
      </c>
      <c r="K5665" t="s">
        <v>185</v>
      </c>
      <c r="L5665" t="s">
        <v>122</v>
      </c>
      <c r="M5665" s="14">
        <v>44543</v>
      </c>
      <c r="N5665" s="14">
        <v>44543</v>
      </c>
      <c r="O5665">
        <v>0</v>
      </c>
      <c r="P5665">
        <v>53211.839999999997</v>
      </c>
      <c r="R5665">
        <v>2220200000</v>
      </c>
      <c r="S5665">
        <v>161200000</v>
      </c>
      <c r="V5665" t="s">
        <v>138</v>
      </c>
      <c r="W5665" t="s">
        <v>253</v>
      </c>
      <c r="X5665" t="s">
        <v>139</v>
      </c>
      <c r="Y5665">
        <v>12</v>
      </c>
      <c r="Z5665">
        <v>12</v>
      </c>
      <c r="AA5665">
        <v>2021</v>
      </c>
      <c r="AB5665">
        <v>53211.839999999997</v>
      </c>
      <c r="AC5665" t="s">
        <v>21</v>
      </c>
      <c r="AD5665" t="s">
        <v>72</v>
      </c>
      <c r="AE5665">
        <v>2021</v>
      </c>
      <c r="AF5665">
        <v>2021</v>
      </c>
      <c r="AU5665"/>
    </row>
    <row r="5666" spans="1:47" x14ac:dyDescent="0.35">
      <c r="A5666" t="s">
        <v>193</v>
      </c>
      <c r="B5666" t="s">
        <v>29</v>
      </c>
      <c r="C5666" t="s">
        <v>149</v>
      </c>
      <c r="D5666" t="s">
        <v>159</v>
      </c>
      <c r="E5666" t="s">
        <v>162</v>
      </c>
      <c r="G5666" t="s">
        <v>1</v>
      </c>
      <c r="K5666" t="s">
        <v>185</v>
      </c>
      <c r="L5666" t="s">
        <v>122</v>
      </c>
      <c r="M5666" s="14">
        <v>44543</v>
      </c>
      <c r="N5666" s="14">
        <v>44543</v>
      </c>
      <c r="O5666">
        <v>0</v>
      </c>
      <c r="P5666">
        <v>23.81</v>
      </c>
      <c r="R5666">
        <v>2110700000</v>
      </c>
      <c r="S5666">
        <v>161900000</v>
      </c>
      <c r="V5666" t="s">
        <v>193</v>
      </c>
      <c r="W5666" t="s">
        <v>199</v>
      </c>
      <c r="X5666" t="s">
        <v>161</v>
      </c>
      <c r="Y5666">
        <v>12</v>
      </c>
      <c r="Z5666">
        <v>12</v>
      </c>
      <c r="AA5666">
        <v>2021</v>
      </c>
      <c r="AB5666">
        <v>23.81</v>
      </c>
      <c r="AC5666" t="s">
        <v>21</v>
      </c>
      <c r="AD5666" t="s">
        <v>72</v>
      </c>
      <c r="AE5666">
        <v>2021</v>
      </c>
      <c r="AF5666">
        <v>2021</v>
      </c>
      <c r="AU5666"/>
    </row>
    <row r="5667" spans="1:47" x14ac:dyDescent="0.35">
      <c r="A5667" t="s">
        <v>193</v>
      </c>
      <c r="B5667" t="s">
        <v>29</v>
      </c>
      <c r="C5667" t="s">
        <v>149</v>
      </c>
      <c r="D5667" t="s">
        <v>159</v>
      </c>
      <c r="E5667" t="s">
        <v>162</v>
      </c>
      <c r="G5667" t="s">
        <v>1</v>
      </c>
      <c r="K5667" t="s">
        <v>185</v>
      </c>
      <c r="L5667" t="s">
        <v>122</v>
      </c>
      <c r="M5667" s="14">
        <v>44543</v>
      </c>
      <c r="N5667" s="14">
        <v>44543</v>
      </c>
      <c r="O5667">
        <v>0</v>
      </c>
      <c r="P5667">
        <v>97.62</v>
      </c>
      <c r="R5667">
        <v>2110700000</v>
      </c>
      <c r="S5667">
        <v>161800000</v>
      </c>
      <c r="V5667" t="s">
        <v>193</v>
      </c>
      <c r="W5667" t="s">
        <v>197</v>
      </c>
      <c r="X5667" t="s">
        <v>161</v>
      </c>
      <c r="Y5667">
        <v>12</v>
      </c>
      <c r="Z5667">
        <v>12</v>
      </c>
      <c r="AA5667">
        <v>2021</v>
      </c>
      <c r="AB5667">
        <v>97.62</v>
      </c>
      <c r="AC5667" t="s">
        <v>21</v>
      </c>
      <c r="AD5667" t="s">
        <v>72</v>
      </c>
      <c r="AE5667">
        <v>2021</v>
      </c>
      <c r="AF5667">
        <v>2021</v>
      </c>
      <c r="AU5667"/>
    </row>
    <row r="5668" spans="1:47" x14ac:dyDescent="0.35">
      <c r="A5668" t="s">
        <v>138</v>
      </c>
      <c r="C5668" t="s">
        <v>149</v>
      </c>
      <c r="D5668" t="s">
        <v>159</v>
      </c>
      <c r="E5668" t="s">
        <v>121</v>
      </c>
      <c r="G5668" t="s">
        <v>1</v>
      </c>
      <c r="H5668" t="s">
        <v>220</v>
      </c>
      <c r="K5668" t="s">
        <v>185</v>
      </c>
      <c r="L5668" t="s">
        <v>122</v>
      </c>
      <c r="M5668" s="14">
        <v>44543</v>
      </c>
      <c r="N5668" s="14">
        <v>44543</v>
      </c>
      <c r="O5668">
        <v>0</v>
      </c>
      <c r="P5668">
        <v>59495.23</v>
      </c>
      <c r="R5668">
        <v>2220200000</v>
      </c>
      <c r="S5668">
        <v>161200000</v>
      </c>
      <c r="V5668" t="s">
        <v>138</v>
      </c>
      <c r="W5668" t="s">
        <v>253</v>
      </c>
      <c r="X5668" t="s">
        <v>139</v>
      </c>
      <c r="Y5668">
        <v>12</v>
      </c>
      <c r="Z5668">
        <v>12</v>
      </c>
      <c r="AA5668">
        <v>2021</v>
      </c>
      <c r="AB5668">
        <v>59495.23</v>
      </c>
      <c r="AC5668" t="s">
        <v>21</v>
      </c>
      <c r="AD5668" t="s">
        <v>72</v>
      </c>
      <c r="AE5668">
        <v>2021</v>
      </c>
      <c r="AF5668">
        <v>2021</v>
      </c>
      <c r="AU5668"/>
    </row>
    <row r="5669" spans="1:47" x14ac:dyDescent="0.35">
      <c r="A5669" t="s">
        <v>193</v>
      </c>
      <c r="B5669" t="s">
        <v>29</v>
      </c>
      <c r="C5669" t="s">
        <v>149</v>
      </c>
      <c r="D5669" t="s">
        <v>159</v>
      </c>
      <c r="E5669" t="s">
        <v>162</v>
      </c>
      <c r="G5669" t="s">
        <v>1</v>
      </c>
      <c r="K5669" t="s">
        <v>185</v>
      </c>
      <c r="L5669" t="s">
        <v>122</v>
      </c>
      <c r="M5669" s="14">
        <v>44543</v>
      </c>
      <c r="N5669" s="14">
        <v>44543</v>
      </c>
      <c r="O5669">
        <v>0</v>
      </c>
      <c r="P5669">
        <v>161.9</v>
      </c>
      <c r="R5669">
        <v>2110700000</v>
      </c>
      <c r="S5669">
        <v>162700000</v>
      </c>
      <c r="V5669" t="s">
        <v>193</v>
      </c>
      <c r="W5669" t="s">
        <v>200</v>
      </c>
      <c r="X5669" t="s">
        <v>161</v>
      </c>
      <c r="Y5669">
        <v>12</v>
      </c>
      <c r="Z5669">
        <v>12</v>
      </c>
      <c r="AA5669">
        <v>2021</v>
      </c>
      <c r="AB5669">
        <v>161.9</v>
      </c>
      <c r="AC5669" t="s">
        <v>21</v>
      </c>
      <c r="AD5669" t="s">
        <v>72</v>
      </c>
      <c r="AE5669">
        <v>2021</v>
      </c>
      <c r="AF5669">
        <v>2021</v>
      </c>
      <c r="AU5669"/>
    </row>
    <row r="5670" spans="1:47" x14ac:dyDescent="0.35">
      <c r="A5670" t="s">
        <v>138</v>
      </c>
      <c r="C5670" t="s">
        <v>149</v>
      </c>
      <c r="D5670" t="s">
        <v>159</v>
      </c>
      <c r="E5670" t="s">
        <v>121</v>
      </c>
      <c r="G5670" t="s">
        <v>1</v>
      </c>
      <c r="H5670" t="s">
        <v>220</v>
      </c>
      <c r="K5670" t="s">
        <v>185</v>
      </c>
      <c r="L5670" t="s">
        <v>122</v>
      </c>
      <c r="M5670" s="14">
        <v>44543</v>
      </c>
      <c r="N5670" s="14">
        <v>44543</v>
      </c>
      <c r="O5670">
        <v>0</v>
      </c>
      <c r="P5670">
        <v>12071.18</v>
      </c>
      <c r="R5670">
        <v>2220200000</v>
      </c>
      <c r="S5670">
        <v>161200000</v>
      </c>
      <c r="V5670" t="s">
        <v>138</v>
      </c>
      <c r="W5670" t="s">
        <v>253</v>
      </c>
      <c r="X5670" t="s">
        <v>139</v>
      </c>
      <c r="Y5670">
        <v>12</v>
      </c>
      <c r="Z5670">
        <v>12</v>
      </c>
      <c r="AA5670">
        <v>2021</v>
      </c>
      <c r="AB5670">
        <v>12071.18</v>
      </c>
      <c r="AC5670" t="s">
        <v>21</v>
      </c>
      <c r="AD5670" t="s">
        <v>72</v>
      </c>
      <c r="AE5670">
        <v>2021</v>
      </c>
      <c r="AF5670">
        <v>2021</v>
      </c>
      <c r="AU5670"/>
    </row>
    <row r="5671" spans="1:47" x14ac:dyDescent="0.35">
      <c r="A5671" t="s">
        <v>138</v>
      </c>
      <c r="C5671" t="s">
        <v>149</v>
      </c>
      <c r="D5671" t="s">
        <v>159</v>
      </c>
      <c r="E5671" t="s">
        <v>121</v>
      </c>
      <c r="G5671" t="s">
        <v>1</v>
      </c>
      <c r="H5671" t="s">
        <v>220</v>
      </c>
      <c r="K5671" t="s">
        <v>185</v>
      </c>
      <c r="L5671" t="s">
        <v>122</v>
      </c>
      <c r="M5671" s="14">
        <v>44543</v>
      </c>
      <c r="N5671" s="14">
        <v>44543</v>
      </c>
      <c r="O5671">
        <v>0</v>
      </c>
      <c r="P5671">
        <v>5952.38</v>
      </c>
      <c r="R5671">
        <v>2220200000</v>
      </c>
      <c r="S5671">
        <v>161001000</v>
      </c>
      <c r="V5671" t="s">
        <v>138</v>
      </c>
      <c r="W5671" t="s">
        <v>195</v>
      </c>
      <c r="X5671" t="s">
        <v>139</v>
      </c>
      <c r="Y5671">
        <v>12</v>
      </c>
      <c r="Z5671">
        <v>12</v>
      </c>
      <c r="AA5671">
        <v>2021</v>
      </c>
      <c r="AB5671">
        <v>5952.38</v>
      </c>
      <c r="AC5671" t="s">
        <v>21</v>
      </c>
      <c r="AD5671" t="s">
        <v>72</v>
      </c>
      <c r="AE5671">
        <v>2021</v>
      </c>
      <c r="AF5671">
        <v>2021</v>
      </c>
      <c r="AU5671"/>
    </row>
    <row r="5672" spans="1:47" x14ac:dyDescent="0.35">
      <c r="A5672" t="s">
        <v>193</v>
      </c>
      <c r="B5672" t="s">
        <v>29</v>
      </c>
      <c r="C5672" t="s">
        <v>149</v>
      </c>
      <c r="D5672" t="s">
        <v>159</v>
      </c>
      <c r="E5672" t="s">
        <v>162</v>
      </c>
      <c r="G5672" t="s">
        <v>1</v>
      </c>
      <c r="K5672" t="s">
        <v>185</v>
      </c>
      <c r="L5672" t="s">
        <v>122</v>
      </c>
      <c r="M5672" s="14">
        <v>44543</v>
      </c>
      <c r="N5672" s="14">
        <v>44543</v>
      </c>
      <c r="O5672">
        <v>0</v>
      </c>
      <c r="P5672">
        <v>23.81</v>
      </c>
      <c r="R5672">
        <v>2110700000</v>
      </c>
      <c r="S5672">
        <v>161900000</v>
      </c>
      <c r="V5672" t="s">
        <v>193</v>
      </c>
      <c r="W5672" t="s">
        <v>199</v>
      </c>
      <c r="X5672" t="s">
        <v>161</v>
      </c>
      <c r="Y5672">
        <v>12</v>
      </c>
      <c r="Z5672">
        <v>12</v>
      </c>
      <c r="AA5672">
        <v>2021</v>
      </c>
      <c r="AB5672">
        <v>23.81</v>
      </c>
      <c r="AC5672" t="s">
        <v>21</v>
      </c>
      <c r="AD5672" t="s">
        <v>72</v>
      </c>
      <c r="AE5672">
        <v>2021</v>
      </c>
      <c r="AF5672">
        <v>2021</v>
      </c>
      <c r="AU5672"/>
    </row>
    <row r="5673" spans="1:47" x14ac:dyDescent="0.35">
      <c r="A5673" t="s">
        <v>160</v>
      </c>
      <c r="B5673" t="s">
        <v>28</v>
      </c>
      <c r="C5673" t="s">
        <v>149</v>
      </c>
      <c r="D5673" t="s">
        <v>159</v>
      </c>
      <c r="E5673" t="s">
        <v>162</v>
      </c>
      <c r="G5673" t="s">
        <v>1</v>
      </c>
      <c r="K5673" t="s">
        <v>185</v>
      </c>
      <c r="L5673" t="s">
        <v>122</v>
      </c>
      <c r="M5673" s="14">
        <v>44543</v>
      </c>
      <c r="N5673" s="14">
        <v>44543</v>
      </c>
      <c r="O5673">
        <v>3462.3</v>
      </c>
      <c r="P5673">
        <v>82.44</v>
      </c>
      <c r="R5673">
        <v>2110672000</v>
      </c>
      <c r="S5673">
        <v>161800000</v>
      </c>
      <c r="V5673" t="s">
        <v>160</v>
      </c>
      <c r="W5673" t="s">
        <v>197</v>
      </c>
      <c r="X5673" t="s">
        <v>161</v>
      </c>
      <c r="Y5673">
        <v>12</v>
      </c>
      <c r="Z5673">
        <v>12</v>
      </c>
      <c r="AA5673">
        <v>2021</v>
      </c>
      <c r="AB5673">
        <v>82.44</v>
      </c>
      <c r="AC5673" t="s">
        <v>21</v>
      </c>
      <c r="AD5673" t="s">
        <v>72</v>
      </c>
      <c r="AE5673">
        <v>2021</v>
      </c>
      <c r="AF5673">
        <v>2021</v>
      </c>
      <c r="AU5673"/>
    </row>
    <row r="5674" spans="1:47" x14ac:dyDescent="0.35">
      <c r="A5674" t="s">
        <v>130</v>
      </c>
      <c r="B5674" t="s">
        <v>40</v>
      </c>
      <c r="C5674" t="s">
        <v>149</v>
      </c>
      <c r="D5674" t="s">
        <v>150</v>
      </c>
      <c r="E5674" t="s">
        <v>121</v>
      </c>
      <c r="G5674" t="s">
        <v>1</v>
      </c>
      <c r="H5674" t="s">
        <v>206</v>
      </c>
      <c r="K5674" t="s">
        <v>185</v>
      </c>
      <c r="L5674" t="s">
        <v>122</v>
      </c>
      <c r="M5674" s="14">
        <v>44543</v>
      </c>
      <c r="N5674" s="14">
        <v>44543</v>
      </c>
      <c r="O5674">
        <v>-44000</v>
      </c>
      <c r="P5674">
        <v>-1047.6199999999999</v>
      </c>
      <c r="R5674">
        <v>2221517080</v>
      </c>
      <c r="S5674">
        <v>161020000</v>
      </c>
      <c r="V5674" t="s">
        <v>130</v>
      </c>
      <c r="W5674" t="s">
        <v>194</v>
      </c>
      <c r="X5674" t="s">
        <v>119</v>
      </c>
      <c r="Y5674">
        <v>12</v>
      </c>
      <c r="Z5674">
        <v>12</v>
      </c>
      <c r="AA5674">
        <v>2021</v>
      </c>
      <c r="AB5674">
        <v>1047.6199999999999</v>
      </c>
      <c r="AC5674" t="s">
        <v>21</v>
      </c>
      <c r="AD5674" t="s">
        <v>20</v>
      </c>
      <c r="AE5674">
        <v>2021</v>
      </c>
      <c r="AF5674">
        <v>2021</v>
      </c>
      <c r="AU5674"/>
    </row>
    <row r="5675" spans="1:47" x14ac:dyDescent="0.35">
      <c r="A5675" t="s">
        <v>160</v>
      </c>
      <c r="B5675" t="s">
        <v>35</v>
      </c>
      <c r="C5675" t="s">
        <v>149</v>
      </c>
      <c r="D5675" t="s">
        <v>159</v>
      </c>
      <c r="E5675" t="s">
        <v>162</v>
      </c>
      <c r="G5675" t="s">
        <v>1</v>
      </c>
      <c r="K5675" t="s">
        <v>185</v>
      </c>
      <c r="L5675" t="s">
        <v>122</v>
      </c>
      <c r="M5675" s="14">
        <v>44543</v>
      </c>
      <c r="N5675" s="14">
        <v>44543</v>
      </c>
      <c r="O5675">
        <v>12465.94</v>
      </c>
      <c r="P5675">
        <v>296.81</v>
      </c>
      <c r="R5675">
        <v>2110672000</v>
      </c>
      <c r="S5675">
        <v>161020000</v>
      </c>
      <c r="V5675" t="s">
        <v>160</v>
      </c>
      <c r="W5675" t="s">
        <v>194</v>
      </c>
      <c r="X5675" t="s">
        <v>161</v>
      </c>
      <c r="Y5675">
        <v>12</v>
      </c>
      <c r="Z5675">
        <v>12</v>
      </c>
      <c r="AA5675">
        <v>2021</v>
      </c>
      <c r="AB5675">
        <v>296.81</v>
      </c>
      <c r="AC5675" t="s">
        <v>21</v>
      </c>
      <c r="AD5675" t="s">
        <v>72</v>
      </c>
      <c r="AE5675">
        <v>2021</v>
      </c>
      <c r="AF5675">
        <v>2021</v>
      </c>
      <c r="AU5675"/>
    </row>
    <row r="5676" spans="1:47" x14ac:dyDescent="0.35">
      <c r="A5676" t="s">
        <v>160</v>
      </c>
      <c r="B5676" t="s">
        <v>25</v>
      </c>
      <c r="C5676" t="s">
        <v>149</v>
      </c>
      <c r="D5676" t="s">
        <v>159</v>
      </c>
      <c r="E5676" t="s">
        <v>162</v>
      </c>
      <c r="G5676" t="s">
        <v>1</v>
      </c>
      <c r="K5676" t="s">
        <v>185</v>
      </c>
      <c r="L5676" t="s">
        <v>122</v>
      </c>
      <c r="M5676" s="14">
        <v>44544</v>
      </c>
      <c r="N5676" s="14">
        <v>44544</v>
      </c>
      <c r="O5676">
        <v>5000</v>
      </c>
      <c r="P5676">
        <v>125.25</v>
      </c>
      <c r="R5676">
        <v>2110672000</v>
      </c>
      <c r="S5676">
        <v>161600000</v>
      </c>
      <c r="V5676" t="s">
        <v>160</v>
      </c>
      <c r="W5676" t="s">
        <v>198</v>
      </c>
      <c r="X5676" t="s">
        <v>161</v>
      </c>
      <c r="Y5676">
        <v>12</v>
      </c>
      <c r="Z5676">
        <v>12</v>
      </c>
      <c r="AA5676">
        <v>2021</v>
      </c>
      <c r="AB5676">
        <v>125.25</v>
      </c>
      <c r="AC5676" t="s">
        <v>21</v>
      </c>
      <c r="AD5676" t="s">
        <v>72</v>
      </c>
      <c r="AE5676">
        <v>2021</v>
      </c>
      <c r="AF5676">
        <v>2021</v>
      </c>
      <c r="AU5676"/>
    </row>
    <row r="5677" spans="1:47" x14ac:dyDescent="0.35">
      <c r="A5677" t="s">
        <v>138</v>
      </c>
      <c r="B5677" t="s">
        <v>43</v>
      </c>
      <c r="C5677" t="s">
        <v>149</v>
      </c>
      <c r="D5677" t="s">
        <v>150</v>
      </c>
      <c r="E5677" t="s">
        <v>121</v>
      </c>
      <c r="G5677" t="s">
        <v>1</v>
      </c>
      <c r="H5677" t="s">
        <v>206</v>
      </c>
      <c r="K5677" t="s">
        <v>185</v>
      </c>
      <c r="L5677" t="s">
        <v>122</v>
      </c>
      <c r="M5677" s="14">
        <v>44544</v>
      </c>
      <c r="N5677" s="14">
        <v>44544</v>
      </c>
      <c r="O5677">
        <v>-650000</v>
      </c>
      <c r="P5677">
        <v>-14931.6</v>
      </c>
      <c r="R5677">
        <v>2220200000</v>
      </c>
      <c r="S5677">
        <v>161001000</v>
      </c>
      <c r="V5677" t="s">
        <v>138</v>
      </c>
      <c r="W5677" t="s">
        <v>195</v>
      </c>
      <c r="X5677" t="s">
        <v>139</v>
      </c>
      <c r="Y5677">
        <v>12</v>
      </c>
      <c r="Z5677">
        <v>12</v>
      </c>
      <c r="AA5677">
        <v>2021</v>
      </c>
      <c r="AB5677">
        <v>14931.6</v>
      </c>
      <c r="AC5677" t="s">
        <v>21</v>
      </c>
      <c r="AD5677" t="s">
        <v>20</v>
      </c>
      <c r="AE5677">
        <v>2021</v>
      </c>
      <c r="AF5677">
        <v>2021</v>
      </c>
      <c r="AU5677"/>
    </row>
    <row r="5678" spans="1:47" x14ac:dyDescent="0.35">
      <c r="A5678" t="s">
        <v>138</v>
      </c>
      <c r="B5678" t="s">
        <v>42</v>
      </c>
      <c r="C5678" t="s">
        <v>149</v>
      </c>
      <c r="D5678" t="s">
        <v>150</v>
      </c>
      <c r="E5678" t="s">
        <v>121</v>
      </c>
      <c r="G5678" t="s">
        <v>1</v>
      </c>
      <c r="H5678" t="s">
        <v>206</v>
      </c>
      <c r="K5678" t="s">
        <v>185</v>
      </c>
      <c r="L5678" t="s">
        <v>122</v>
      </c>
      <c r="M5678" s="14">
        <v>44544</v>
      </c>
      <c r="N5678" s="14">
        <v>44544</v>
      </c>
      <c r="O5678">
        <v>-130000</v>
      </c>
      <c r="P5678">
        <v>-8930.3700000000008</v>
      </c>
      <c r="R5678">
        <v>2220200000</v>
      </c>
      <c r="S5678">
        <v>161001000</v>
      </c>
      <c r="V5678" t="s">
        <v>138</v>
      </c>
      <c r="W5678" t="s">
        <v>195</v>
      </c>
      <c r="X5678" t="s">
        <v>139</v>
      </c>
      <c r="Y5678">
        <v>12</v>
      </c>
      <c r="Z5678">
        <v>12</v>
      </c>
      <c r="AA5678">
        <v>2021</v>
      </c>
      <c r="AB5678">
        <v>8930.3700000000008</v>
      </c>
      <c r="AC5678" t="s">
        <v>21</v>
      </c>
      <c r="AD5678" t="s">
        <v>20</v>
      </c>
      <c r="AE5678">
        <v>2021</v>
      </c>
      <c r="AF5678">
        <v>2021</v>
      </c>
      <c r="AU5678"/>
    </row>
    <row r="5679" spans="1:47" x14ac:dyDescent="0.35">
      <c r="A5679" t="s">
        <v>160</v>
      </c>
      <c r="B5679" t="s">
        <v>25</v>
      </c>
      <c r="C5679" t="s">
        <v>149</v>
      </c>
      <c r="D5679" t="s">
        <v>159</v>
      </c>
      <c r="E5679" t="s">
        <v>162</v>
      </c>
      <c r="G5679" t="s">
        <v>1</v>
      </c>
      <c r="K5679" t="s">
        <v>185</v>
      </c>
      <c r="L5679" t="s">
        <v>122</v>
      </c>
      <c r="M5679" s="14">
        <v>44544</v>
      </c>
      <c r="N5679" s="14">
        <v>44544</v>
      </c>
      <c r="O5679">
        <v>10000</v>
      </c>
      <c r="P5679">
        <v>256.74</v>
      </c>
      <c r="R5679">
        <v>2110672000</v>
      </c>
      <c r="S5679">
        <v>161300000</v>
      </c>
      <c r="V5679" t="s">
        <v>160</v>
      </c>
      <c r="W5679" t="s">
        <v>192</v>
      </c>
      <c r="X5679" t="s">
        <v>161</v>
      </c>
      <c r="Y5679">
        <v>12</v>
      </c>
      <c r="Z5679">
        <v>12</v>
      </c>
      <c r="AA5679">
        <v>2021</v>
      </c>
      <c r="AB5679">
        <v>256.74</v>
      </c>
      <c r="AC5679" t="s">
        <v>21</v>
      </c>
      <c r="AD5679" t="s">
        <v>72</v>
      </c>
      <c r="AE5679">
        <v>2021</v>
      </c>
      <c r="AF5679">
        <v>2021</v>
      </c>
      <c r="AU5679"/>
    </row>
    <row r="5680" spans="1:47" x14ac:dyDescent="0.35">
      <c r="A5680" t="s">
        <v>138</v>
      </c>
      <c r="B5680" t="s">
        <v>65</v>
      </c>
      <c r="C5680" t="s">
        <v>149</v>
      </c>
      <c r="D5680" t="s">
        <v>150</v>
      </c>
      <c r="E5680" t="s">
        <v>121</v>
      </c>
      <c r="G5680" t="s">
        <v>1</v>
      </c>
      <c r="H5680" t="s">
        <v>206</v>
      </c>
      <c r="K5680" t="s">
        <v>185</v>
      </c>
      <c r="L5680" t="s">
        <v>122</v>
      </c>
      <c r="M5680" s="14">
        <v>44544</v>
      </c>
      <c r="N5680" s="14">
        <v>44544</v>
      </c>
      <c r="O5680">
        <v>-5200</v>
      </c>
      <c r="P5680">
        <v>-123.81</v>
      </c>
      <c r="R5680">
        <v>2220200000</v>
      </c>
      <c r="S5680">
        <v>161900000</v>
      </c>
      <c r="V5680" t="s">
        <v>138</v>
      </c>
      <c r="W5680" t="s">
        <v>199</v>
      </c>
      <c r="X5680" t="s">
        <v>139</v>
      </c>
      <c r="Y5680">
        <v>12</v>
      </c>
      <c r="Z5680">
        <v>12</v>
      </c>
      <c r="AA5680">
        <v>2021</v>
      </c>
      <c r="AB5680">
        <v>123.81</v>
      </c>
      <c r="AC5680" t="s">
        <v>21</v>
      </c>
      <c r="AD5680" t="s">
        <v>20</v>
      </c>
      <c r="AE5680">
        <v>2021</v>
      </c>
      <c r="AF5680">
        <v>2021</v>
      </c>
      <c r="AU5680"/>
    </row>
    <row r="5681" spans="1:47" x14ac:dyDescent="0.35">
      <c r="A5681" t="s">
        <v>138</v>
      </c>
      <c r="B5681" t="s">
        <v>41</v>
      </c>
      <c r="C5681" t="s">
        <v>149</v>
      </c>
      <c r="D5681" t="s">
        <v>150</v>
      </c>
      <c r="E5681" t="s">
        <v>121</v>
      </c>
      <c r="G5681" t="s">
        <v>1</v>
      </c>
      <c r="H5681" t="s">
        <v>206</v>
      </c>
      <c r="K5681" t="s">
        <v>185</v>
      </c>
      <c r="L5681" t="s">
        <v>122</v>
      </c>
      <c r="M5681" s="14">
        <v>44544</v>
      </c>
      <c r="N5681" s="14">
        <v>44544</v>
      </c>
      <c r="O5681">
        <v>-155000000</v>
      </c>
      <c r="P5681">
        <v>-3684160.89</v>
      </c>
      <c r="R5681">
        <v>2220200000</v>
      </c>
      <c r="S5681">
        <v>161001000</v>
      </c>
      <c r="V5681" t="s">
        <v>138</v>
      </c>
      <c r="W5681" t="s">
        <v>195</v>
      </c>
      <c r="X5681" t="s">
        <v>139</v>
      </c>
      <c r="Y5681">
        <v>12</v>
      </c>
      <c r="Z5681">
        <v>12</v>
      </c>
      <c r="AA5681">
        <v>2021</v>
      </c>
      <c r="AB5681">
        <v>3684160.89</v>
      </c>
      <c r="AC5681" t="s">
        <v>21</v>
      </c>
      <c r="AD5681" t="s">
        <v>20</v>
      </c>
      <c r="AE5681">
        <v>2021</v>
      </c>
      <c r="AF5681">
        <v>2021</v>
      </c>
      <c r="AU5681"/>
    </row>
    <row r="5682" spans="1:47" x14ac:dyDescent="0.35">
      <c r="A5682" t="s">
        <v>160</v>
      </c>
      <c r="B5682" t="s">
        <v>25</v>
      </c>
      <c r="C5682" t="s">
        <v>149</v>
      </c>
      <c r="D5682" t="s">
        <v>159</v>
      </c>
      <c r="E5682" t="s">
        <v>162</v>
      </c>
      <c r="G5682" t="s">
        <v>1</v>
      </c>
      <c r="K5682" t="s">
        <v>185</v>
      </c>
      <c r="L5682" t="s">
        <v>122</v>
      </c>
      <c r="M5682" s="14">
        <v>44544</v>
      </c>
      <c r="N5682" s="14">
        <v>44544</v>
      </c>
      <c r="O5682">
        <v>45000</v>
      </c>
      <c r="P5682">
        <v>1099.07</v>
      </c>
      <c r="R5682">
        <v>2110672000</v>
      </c>
      <c r="S5682">
        <v>161300000</v>
      </c>
      <c r="V5682" t="s">
        <v>160</v>
      </c>
      <c r="W5682" t="s">
        <v>192</v>
      </c>
      <c r="X5682" t="s">
        <v>161</v>
      </c>
      <c r="Y5682">
        <v>12</v>
      </c>
      <c r="Z5682">
        <v>12</v>
      </c>
      <c r="AA5682">
        <v>2021</v>
      </c>
      <c r="AB5682">
        <v>1099.07</v>
      </c>
      <c r="AC5682" t="s">
        <v>21</v>
      </c>
      <c r="AD5682" t="s">
        <v>72</v>
      </c>
      <c r="AE5682">
        <v>2021</v>
      </c>
      <c r="AF5682">
        <v>2021</v>
      </c>
      <c r="AU5682"/>
    </row>
    <row r="5683" spans="1:47" x14ac:dyDescent="0.35">
      <c r="A5683" t="s">
        <v>193</v>
      </c>
      <c r="B5683" t="s">
        <v>29</v>
      </c>
      <c r="C5683" t="s">
        <v>149</v>
      </c>
      <c r="D5683" t="s">
        <v>159</v>
      </c>
      <c r="E5683" t="s">
        <v>162</v>
      </c>
      <c r="G5683" t="s">
        <v>1</v>
      </c>
      <c r="K5683" t="s">
        <v>185</v>
      </c>
      <c r="L5683" t="s">
        <v>122</v>
      </c>
      <c r="M5683" s="14">
        <v>44544</v>
      </c>
      <c r="N5683" s="14">
        <v>44544</v>
      </c>
      <c r="O5683">
        <v>0</v>
      </c>
      <c r="P5683">
        <v>595.24</v>
      </c>
      <c r="R5683">
        <v>2110700000</v>
      </c>
      <c r="S5683">
        <v>161900000</v>
      </c>
      <c r="V5683" t="s">
        <v>193</v>
      </c>
      <c r="W5683" t="s">
        <v>199</v>
      </c>
      <c r="X5683" t="s">
        <v>161</v>
      </c>
      <c r="Y5683">
        <v>12</v>
      </c>
      <c r="Z5683">
        <v>12</v>
      </c>
      <c r="AA5683">
        <v>2021</v>
      </c>
      <c r="AB5683">
        <v>595.24</v>
      </c>
      <c r="AC5683" t="s">
        <v>21</v>
      </c>
      <c r="AD5683" t="s">
        <v>72</v>
      </c>
      <c r="AE5683">
        <v>2021</v>
      </c>
      <c r="AF5683">
        <v>2021</v>
      </c>
      <c r="AU5683"/>
    </row>
    <row r="5684" spans="1:47" x14ac:dyDescent="0.35">
      <c r="A5684" t="s">
        <v>160</v>
      </c>
      <c r="B5684" t="s">
        <v>26</v>
      </c>
      <c r="C5684" t="s">
        <v>149</v>
      </c>
      <c r="D5684" t="s">
        <v>159</v>
      </c>
      <c r="E5684" t="s">
        <v>162</v>
      </c>
      <c r="G5684" t="s">
        <v>1</v>
      </c>
      <c r="K5684" t="s">
        <v>185</v>
      </c>
      <c r="L5684" t="s">
        <v>122</v>
      </c>
      <c r="M5684" s="14">
        <v>44544</v>
      </c>
      <c r="N5684" s="14">
        <v>44544</v>
      </c>
      <c r="O5684">
        <v>0</v>
      </c>
      <c r="P5684">
        <v>603.28</v>
      </c>
      <c r="R5684">
        <v>2110672000</v>
      </c>
      <c r="S5684">
        <v>162000000</v>
      </c>
      <c r="V5684" t="s">
        <v>160</v>
      </c>
      <c r="W5684" t="s">
        <v>205</v>
      </c>
      <c r="X5684" t="s">
        <v>161</v>
      </c>
      <c r="Y5684">
        <v>12</v>
      </c>
      <c r="Z5684">
        <v>12</v>
      </c>
      <c r="AA5684">
        <v>2021</v>
      </c>
      <c r="AB5684">
        <v>603.28</v>
      </c>
      <c r="AC5684" t="s">
        <v>21</v>
      </c>
      <c r="AD5684" t="s">
        <v>72</v>
      </c>
      <c r="AE5684">
        <v>2021</v>
      </c>
      <c r="AF5684">
        <v>2021</v>
      </c>
      <c r="AU5684"/>
    </row>
    <row r="5685" spans="1:47" x14ac:dyDescent="0.35">
      <c r="A5685" t="s">
        <v>160</v>
      </c>
      <c r="B5685" t="s">
        <v>26</v>
      </c>
      <c r="C5685" t="s">
        <v>149</v>
      </c>
      <c r="D5685" t="s">
        <v>159</v>
      </c>
      <c r="E5685" t="s">
        <v>162</v>
      </c>
      <c r="G5685" t="s">
        <v>1</v>
      </c>
      <c r="K5685" t="s">
        <v>185</v>
      </c>
      <c r="L5685" t="s">
        <v>122</v>
      </c>
      <c r="M5685" s="14">
        <v>44544</v>
      </c>
      <c r="N5685" s="14">
        <v>44544</v>
      </c>
      <c r="O5685">
        <v>0</v>
      </c>
      <c r="P5685">
        <v>18066.95</v>
      </c>
      <c r="R5685">
        <v>2110672000</v>
      </c>
      <c r="S5685">
        <v>161001000</v>
      </c>
      <c r="V5685" t="s">
        <v>160</v>
      </c>
      <c r="W5685" t="s">
        <v>195</v>
      </c>
      <c r="X5685" t="s">
        <v>161</v>
      </c>
      <c r="Y5685">
        <v>12</v>
      </c>
      <c r="Z5685">
        <v>12</v>
      </c>
      <c r="AA5685">
        <v>2021</v>
      </c>
      <c r="AB5685">
        <v>18066.95</v>
      </c>
      <c r="AC5685" t="s">
        <v>21</v>
      </c>
      <c r="AD5685" t="s">
        <v>72</v>
      </c>
      <c r="AE5685">
        <v>2021</v>
      </c>
      <c r="AF5685">
        <v>2021</v>
      </c>
      <c r="AU5685"/>
    </row>
    <row r="5686" spans="1:47" x14ac:dyDescent="0.35">
      <c r="A5686" t="s">
        <v>193</v>
      </c>
      <c r="B5686" t="s">
        <v>29</v>
      </c>
      <c r="C5686" t="s">
        <v>149</v>
      </c>
      <c r="D5686" t="s">
        <v>159</v>
      </c>
      <c r="E5686" t="s">
        <v>162</v>
      </c>
      <c r="G5686" t="s">
        <v>1</v>
      </c>
      <c r="K5686" t="s">
        <v>185</v>
      </c>
      <c r="L5686" t="s">
        <v>122</v>
      </c>
      <c r="M5686" s="14">
        <v>44544</v>
      </c>
      <c r="N5686" s="14">
        <v>44544</v>
      </c>
      <c r="O5686">
        <v>0</v>
      </c>
      <c r="P5686">
        <v>71.430000000000007</v>
      </c>
      <c r="R5686">
        <v>2110700000</v>
      </c>
      <c r="S5686">
        <v>161900000</v>
      </c>
      <c r="V5686" t="s">
        <v>193</v>
      </c>
      <c r="W5686" t="s">
        <v>199</v>
      </c>
      <c r="X5686" t="s">
        <v>161</v>
      </c>
      <c r="Y5686">
        <v>12</v>
      </c>
      <c r="Z5686">
        <v>12</v>
      </c>
      <c r="AA5686">
        <v>2021</v>
      </c>
      <c r="AB5686">
        <v>71.430000000000007</v>
      </c>
      <c r="AC5686" t="s">
        <v>21</v>
      </c>
      <c r="AD5686" t="s">
        <v>72</v>
      </c>
      <c r="AE5686">
        <v>2021</v>
      </c>
      <c r="AF5686">
        <v>2021</v>
      </c>
      <c r="AU5686"/>
    </row>
    <row r="5687" spans="1:47" x14ac:dyDescent="0.35">
      <c r="A5687" t="s">
        <v>138</v>
      </c>
      <c r="B5687" t="s">
        <v>65</v>
      </c>
      <c r="C5687" t="s">
        <v>149</v>
      </c>
      <c r="D5687" t="s">
        <v>150</v>
      </c>
      <c r="E5687" t="s">
        <v>121</v>
      </c>
      <c r="G5687" t="s">
        <v>1</v>
      </c>
      <c r="H5687" t="s">
        <v>206</v>
      </c>
      <c r="K5687" t="s">
        <v>185</v>
      </c>
      <c r="L5687" t="s">
        <v>122</v>
      </c>
      <c r="M5687" s="14">
        <v>44544</v>
      </c>
      <c r="N5687" s="14">
        <v>44544</v>
      </c>
      <c r="O5687">
        <v>-7800</v>
      </c>
      <c r="P5687">
        <v>-185.71</v>
      </c>
      <c r="R5687">
        <v>2220200000</v>
      </c>
      <c r="S5687">
        <v>161700000</v>
      </c>
      <c r="V5687" t="s">
        <v>138</v>
      </c>
      <c r="W5687" t="s">
        <v>210</v>
      </c>
      <c r="X5687" t="s">
        <v>139</v>
      </c>
      <c r="Y5687">
        <v>12</v>
      </c>
      <c r="Z5687">
        <v>12</v>
      </c>
      <c r="AA5687">
        <v>2021</v>
      </c>
      <c r="AB5687">
        <v>185.71</v>
      </c>
      <c r="AC5687" t="s">
        <v>21</v>
      </c>
      <c r="AD5687" t="s">
        <v>20</v>
      </c>
      <c r="AE5687">
        <v>2021</v>
      </c>
      <c r="AF5687">
        <v>2021</v>
      </c>
      <c r="AU5687"/>
    </row>
    <row r="5688" spans="1:47" x14ac:dyDescent="0.35">
      <c r="A5688" t="s">
        <v>193</v>
      </c>
      <c r="B5688" t="s">
        <v>29</v>
      </c>
      <c r="C5688" t="s">
        <v>149</v>
      </c>
      <c r="D5688" t="s">
        <v>159</v>
      </c>
      <c r="E5688" t="s">
        <v>162</v>
      </c>
      <c r="G5688" t="s">
        <v>1</v>
      </c>
      <c r="K5688" t="s">
        <v>185</v>
      </c>
      <c r="L5688" t="s">
        <v>122</v>
      </c>
      <c r="M5688" s="14">
        <v>44544</v>
      </c>
      <c r="N5688" s="14">
        <v>44544</v>
      </c>
      <c r="O5688">
        <v>0</v>
      </c>
      <c r="P5688">
        <v>59.52</v>
      </c>
      <c r="R5688">
        <v>2110700000</v>
      </c>
      <c r="S5688">
        <v>162100000</v>
      </c>
      <c r="V5688" t="s">
        <v>193</v>
      </c>
      <c r="W5688" t="s">
        <v>214</v>
      </c>
      <c r="X5688" t="s">
        <v>161</v>
      </c>
      <c r="Y5688">
        <v>12</v>
      </c>
      <c r="Z5688">
        <v>12</v>
      </c>
      <c r="AA5688">
        <v>2021</v>
      </c>
      <c r="AB5688">
        <v>59.52</v>
      </c>
      <c r="AC5688" t="s">
        <v>21</v>
      </c>
      <c r="AD5688" t="s">
        <v>72</v>
      </c>
      <c r="AE5688">
        <v>2021</v>
      </c>
      <c r="AF5688">
        <v>2021</v>
      </c>
      <c r="AU5688"/>
    </row>
    <row r="5689" spans="1:47" x14ac:dyDescent="0.35">
      <c r="A5689" t="s">
        <v>193</v>
      </c>
      <c r="B5689" t="s">
        <v>29</v>
      </c>
      <c r="C5689" t="s">
        <v>149</v>
      </c>
      <c r="D5689" t="s">
        <v>159</v>
      </c>
      <c r="E5689" t="s">
        <v>162</v>
      </c>
      <c r="G5689" t="s">
        <v>1</v>
      </c>
      <c r="K5689" t="s">
        <v>185</v>
      </c>
      <c r="L5689" t="s">
        <v>122</v>
      </c>
      <c r="M5689" s="14">
        <v>44544</v>
      </c>
      <c r="N5689" s="14">
        <v>44544</v>
      </c>
      <c r="O5689">
        <v>0</v>
      </c>
      <c r="P5689">
        <v>38.479999999999997</v>
      </c>
      <c r="R5689">
        <v>2110700000</v>
      </c>
      <c r="S5689">
        <v>161020000</v>
      </c>
      <c r="V5689" t="s">
        <v>193</v>
      </c>
      <c r="W5689" t="s">
        <v>194</v>
      </c>
      <c r="X5689" t="s">
        <v>161</v>
      </c>
      <c r="Y5689">
        <v>12</v>
      </c>
      <c r="Z5689">
        <v>12</v>
      </c>
      <c r="AA5689">
        <v>2021</v>
      </c>
      <c r="AB5689">
        <v>38.479999999999997</v>
      </c>
      <c r="AC5689" t="s">
        <v>21</v>
      </c>
      <c r="AD5689" t="s">
        <v>72</v>
      </c>
      <c r="AE5689">
        <v>2021</v>
      </c>
      <c r="AF5689">
        <v>2021</v>
      </c>
      <c r="AU5689"/>
    </row>
    <row r="5690" spans="1:47" x14ac:dyDescent="0.35">
      <c r="A5690" t="s">
        <v>188</v>
      </c>
      <c r="B5690" t="s">
        <v>31</v>
      </c>
      <c r="C5690" t="s">
        <v>149</v>
      </c>
      <c r="D5690" t="s">
        <v>159</v>
      </c>
      <c r="E5690" t="s">
        <v>162</v>
      </c>
      <c r="G5690" t="s">
        <v>1</v>
      </c>
      <c r="K5690" t="s">
        <v>185</v>
      </c>
      <c r="L5690" t="s">
        <v>122</v>
      </c>
      <c r="M5690" s="14">
        <v>44544</v>
      </c>
      <c r="N5690" s="14">
        <v>44544</v>
      </c>
      <c r="O5690">
        <v>0</v>
      </c>
      <c r="P5690">
        <v>806.07</v>
      </c>
      <c r="R5690">
        <v>2111070000</v>
      </c>
      <c r="S5690">
        <v>161700000</v>
      </c>
      <c r="V5690" t="s">
        <v>188</v>
      </c>
      <c r="W5690" t="s">
        <v>210</v>
      </c>
      <c r="X5690" t="s">
        <v>190</v>
      </c>
      <c r="Y5690">
        <v>12</v>
      </c>
      <c r="Z5690">
        <v>12</v>
      </c>
      <c r="AA5690">
        <v>2021</v>
      </c>
      <c r="AB5690">
        <v>806.07</v>
      </c>
      <c r="AC5690" t="s">
        <v>21</v>
      </c>
      <c r="AD5690" t="s">
        <v>72</v>
      </c>
      <c r="AE5690">
        <v>2021</v>
      </c>
      <c r="AF5690">
        <v>2021</v>
      </c>
      <c r="AU5690"/>
    </row>
    <row r="5691" spans="1:47" x14ac:dyDescent="0.35">
      <c r="A5691" t="s">
        <v>188</v>
      </c>
      <c r="B5691" t="s">
        <v>31</v>
      </c>
      <c r="C5691" t="s">
        <v>149</v>
      </c>
      <c r="D5691" t="s">
        <v>159</v>
      </c>
      <c r="E5691" t="s">
        <v>162</v>
      </c>
      <c r="G5691" t="s">
        <v>1</v>
      </c>
      <c r="K5691" t="s">
        <v>185</v>
      </c>
      <c r="L5691" t="s">
        <v>122</v>
      </c>
      <c r="M5691" s="14">
        <v>44544</v>
      </c>
      <c r="N5691" s="14">
        <v>44544</v>
      </c>
      <c r="O5691">
        <v>0</v>
      </c>
      <c r="P5691">
        <v>82.64</v>
      </c>
      <c r="R5691">
        <v>2111070000</v>
      </c>
      <c r="S5691">
        <v>161020000</v>
      </c>
      <c r="V5691" t="s">
        <v>188</v>
      </c>
      <c r="W5691" t="s">
        <v>194</v>
      </c>
      <c r="X5691" t="s">
        <v>190</v>
      </c>
      <c r="Y5691">
        <v>12</v>
      </c>
      <c r="Z5691">
        <v>12</v>
      </c>
      <c r="AA5691">
        <v>2021</v>
      </c>
      <c r="AB5691">
        <v>82.64</v>
      </c>
      <c r="AC5691" t="s">
        <v>21</v>
      </c>
      <c r="AD5691" t="s">
        <v>72</v>
      </c>
      <c r="AE5691">
        <v>2021</v>
      </c>
      <c r="AF5691">
        <v>2021</v>
      </c>
      <c r="AU5691"/>
    </row>
    <row r="5692" spans="1:47" x14ac:dyDescent="0.35">
      <c r="A5692" t="s">
        <v>138</v>
      </c>
      <c r="B5692" t="s">
        <v>27</v>
      </c>
      <c r="C5692" t="s">
        <v>149</v>
      </c>
      <c r="D5692" t="s">
        <v>150</v>
      </c>
      <c r="E5692" t="s">
        <v>121</v>
      </c>
      <c r="G5692" t="s">
        <v>1</v>
      </c>
      <c r="H5692" t="s">
        <v>206</v>
      </c>
      <c r="K5692" t="s">
        <v>185</v>
      </c>
      <c r="L5692" t="s">
        <v>122</v>
      </c>
      <c r="M5692" s="14">
        <v>44544</v>
      </c>
      <c r="N5692" s="14">
        <v>44544</v>
      </c>
      <c r="O5692">
        <v>0</v>
      </c>
      <c r="P5692">
        <v>-9.0299999999999994</v>
      </c>
      <c r="R5692">
        <v>2220200000</v>
      </c>
      <c r="S5692">
        <v>161002000</v>
      </c>
      <c r="V5692" t="s">
        <v>138</v>
      </c>
      <c r="W5692" t="s">
        <v>202</v>
      </c>
      <c r="X5692" t="s">
        <v>139</v>
      </c>
      <c r="Y5692">
        <v>12</v>
      </c>
      <c r="Z5692">
        <v>12</v>
      </c>
      <c r="AA5692">
        <v>2021</v>
      </c>
      <c r="AB5692">
        <v>9.0299999999999994</v>
      </c>
      <c r="AC5692" t="s">
        <v>21</v>
      </c>
      <c r="AD5692" t="s">
        <v>20</v>
      </c>
      <c r="AE5692">
        <v>2021</v>
      </c>
      <c r="AF5692">
        <v>2021</v>
      </c>
      <c r="AU5692"/>
    </row>
    <row r="5693" spans="1:47" x14ac:dyDescent="0.35">
      <c r="A5693" t="s">
        <v>138</v>
      </c>
      <c r="B5693" t="s">
        <v>65</v>
      </c>
      <c r="C5693" t="s">
        <v>149</v>
      </c>
      <c r="D5693" t="s">
        <v>150</v>
      </c>
      <c r="E5693" t="s">
        <v>121</v>
      </c>
      <c r="G5693" t="s">
        <v>1</v>
      </c>
      <c r="H5693" t="s">
        <v>206</v>
      </c>
      <c r="K5693" t="s">
        <v>185</v>
      </c>
      <c r="L5693" t="s">
        <v>122</v>
      </c>
      <c r="M5693" s="14">
        <v>44544</v>
      </c>
      <c r="N5693" s="14">
        <v>44544</v>
      </c>
      <c r="O5693">
        <v>-22100</v>
      </c>
      <c r="P5693">
        <v>-526.19000000000005</v>
      </c>
      <c r="R5693">
        <v>2220200000</v>
      </c>
      <c r="S5693">
        <v>162700000</v>
      </c>
      <c r="V5693" t="s">
        <v>138</v>
      </c>
      <c r="W5693" t="s">
        <v>200</v>
      </c>
      <c r="X5693" t="s">
        <v>139</v>
      </c>
      <c r="Y5693">
        <v>12</v>
      </c>
      <c r="Z5693">
        <v>12</v>
      </c>
      <c r="AA5693">
        <v>2021</v>
      </c>
      <c r="AB5693">
        <v>526.19000000000005</v>
      </c>
      <c r="AC5693" t="s">
        <v>21</v>
      </c>
      <c r="AD5693" t="s">
        <v>20</v>
      </c>
      <c r="AE5693">
        <v>2021</v>
      </c>
      <c r="AF5693">
        <v>2021</v>
      </c>
      <c r="AU5693"/>
    </row>
    <row r="5694" spans="1:47" x14ac:dyDescent="0.35">
      <c r="A5694" t="s">
        <v>160</v>
      </c>
      <c r="B5694" t="s">
        <v>26</v>
      </c>
      <c r="C5694" t="s">
        <v>149</v>
      </c>
      <c r="D5694" t="s">
        <v>159</v>
      </c>
      <c r="E5694" t="s">
        <v>162</v>
      </c>
      <c r="G5694" t="s">
        <v>1</v>
      </c>
      <c r="K5694" t="s">
        <v>185</v>
      </c>
      <c r="L5694" t="s">
        <v>122</v>
      </c>
      <c r="M5694" s="14">
        <v>44544</v>
      </c>
      <c r="N5694" s="14">
        <v>44544</v>
      </c>
      <c r="O5694">
        <v>19588.8</v>
      </c>
      <c r="P5694">
        <v>466.4</v>
      </c>
      <c r="R5694">
        <v>2110672000</v>
      </c>
      <c r="S5694">
        <v>162700000</v>
      </c>
      <c r="V5694" t="s">
        <v>160</v>
      </c>
      <c r="W5694" t="s">
        <v>200</v>
      </c>
      <c r="X5694" t="s">
        <v>161</v>
      </c>
      <c r="Y5694">
        <v>12</v>
      </c>
      <c r="Z5694">
        <v>12</v>
      </c>
      <c r="AA5694">
        <v>2021</v>
      </c>
      <c r="AB5694">
        <v>466.4</v>
      </c>
      <c r="AC5694" t="s">
        <v>21</v>
      </c>
      <c r="AD5694" t="s">
        <v>72</v>
      </c>
      <c r="AE5694">
        <v>2021</v>
      </c>
      <c r="AF5694">
        <v>2021</v>
      </c>
      <c r="AU5694"/>
    </row>
    <row r="5695" spans="1:47" x14ac:dyDescent="0.35">
      <c r="A5695" t="s">
        <v>160</v>
      </c>
      <c r="B5695" t="s">
        <v>35</v>
      </c>
      <c r="C5695" t="s">
        <v>149</v>
      </c>
      <c r="D5695" t="s">
        <v>159</v>
      </c>
      <c r="E5695" t="s">
        <v>162</v>
      </c>
      <c r="G5695" t="s">
        <v>1</v>
      </c>
      <c r="K5695" t="s">
        <v>185</v>
      </c>
      <c r="L5695" t="s">
        <v>122</v>
      </c>
      <c r="M5695" s="14">
        <v>44545</v>
      </c>
      <c r="N5695" s="14">
        <v>44545</v>
      </c>
      <c r="O5695">
        <v>1560</v>
      </c>
      <c r="P5695">
        <v>37.14</v>
      </c>
      <c r="R5695">
        <v>2110672000</v>
      </c>
      <c r="S5695">
        <v>162800000</v>
      </c>
      <c r="V5695" t="s">
        <v>160</v>
      </c>
      <c r="W5695" t="s">
        <v>204</v>
      </c>
      <c r="X5695" t="s">
        <v>161</v>
      </c>
      <c r="Y5695">
        <v>12</v>
      </c>
      <c r="Z5695">
        <v>12</v>
      </c>
      <c r="AA5695">
        <v>2021</v>
      </c>
      <c r="AB5695">
        <v>37.14</v>
      </c>
      <c r="AC5695" t="s">
        <v>21</v>
      </c>
      <c r="AD5695" t="s">
        <v>72</v>
      </c>
      <c r="AE5695">
        <v>2021</v>
      </c>
      <c r="AF5695">
        <v>2021</v>
      </c>
      <c r="AU5695"/>
    </row>
    <row r="5696" spans="1:47" x14ac:dyDescent="0.35">
      <c r="A5696" t="s">
        <v>160</v>
      </c>
      <c r="B5696" t="s">
        <v>26</v>
      </c>
      <c r="C5696" t="s">
        <v>149</v>
      </c>
      <c r="D5696" t="s">
        <v>159</v>
      </c>
      <c r="E5696" t="s">
        <v>162</v>
      </c>
      <c r="G5696" t="s">
        <v>1</v>
      </c>
      <c r="K5696" t="s">
        <v>185</v>
      </c>
      <c r="L5696" t="s">
        <v>122</v>
      </c>
      <c r="M5696" s="14">
        <v>44545</v>
      </c>
      <c r="N5696" s="14">
        <v>44545</v>
      </c>
      <c r="O5696">
        <v>6160363.6799999997</v>
      </c>
      <c r="P5696">
        <v>146445.57</v>
      </c>
      <c r="R5696">
        <v>2110672000</v>
      </c>
      <c r="S5696">
        <v>162800000</v>
      </c>
      <c r="V5696" t="s">
        <v>160</v>
      </c>
      <c r="W5696" t="s">
        <v>204</v>
      </c>
      <c r="X5696" t="s">
        <v>161</v>
      </c>
      <c r="Y5696">
        <v>12</v>
      </c>
      <c r="Z5696">
        <v>12</v>
      </c>
      <c r="AA5696">
        <v>2021</v>
      </c>
      <c r="AB5696">
        <v>146445.57</v>
      </c>
      <c r="AC5696" t="s">
        <v>21</v>
      </c>
      <c r="AD5696" t="s">
        <v>72</v>
      </c>
      <c r="AE5696">
        <v>2021</v>
      </c>
      <c r="AF5696">
        <v>2021</v>
      </c>
      <c r="AU5696"/>
    </row>
    <row r="5697" spans="1:47" x14ac:dyDescent="0.35">
      <c r="A5697" t="s">
        <v>130</v>
      </c>
      <c r="B5697" t="s">
        <v>36</v>
      </c>
      <c r="C5697" t="s">
        <v>149</v>
      </c>
      <c r="D5697" t="s">
        <v>150</v>
      </c>
      <c r="E5697" t="s">
        <v>121</v>
      </c>
      <c r="G5697" t="s">
        <v>1</v>
      </c>
      <c r="H5697" t="s">
        <v>206</v>
      </c>
      <c r="K5697" t="s">
        <v>185</v>
      </c>
      <c r="L5697" t="s">
        <v>122</v>
      </c>
      <c r="M5697" s="14">
        <v>44545</v>
      </c>
      <c r="N5697" s="14">
        <v>44545</v>
      </c>
      <c r="O5697">
        <v>-2421.6</v>
      </c>
      <c r="P5697">
        <v>-57.66</v>
      </c>
      <c r="R5697">
        <v>2221517110</v>
      </c>
      <c r="S5697">
        <v>161003000</v>
      </c>
      <c r="V5697" t="s">
        <v>130</v>
      </c>
      <c r="W5697" t="s">
        <v>232</v>
      </c>
      <c r="X5697" t="s">
        <v>119</v>
      </c>
      <c r="Y5697">
        <v>12</v>
      </c>
      <c r="Z5697">
        <v>12</v>
      </c>
      <c r="AA5697">
        <v>2021</v>
      </c>
      <c r="AB5697">
        <v>57.66</v>
      </c>
      <c r="AC5697" t="s">
        <v>21</v>
      </c>
      <c r="AD5697" t="s">
        <v>20</v>
      </c>
      <c r="AE5697">
        <v>2021</v>
      </c>
      <c r="AF5697">
        <v>2021</v>
      </c>
      <c r="AU5697"/>
    </row>
    <row r="5698" spans="1:47" x14ac:dyDescent="0.35">
      <c r="A5698" t="s">
        <v>160</v>
      </c>
      <c r="B5698" t="s">
        <v>25</v>
      </c>
      <c r="C5698" t="s">
        <v>149</v>
      </c>
      <c r="D5698" t="s">
        <v>159</v>
      </c>
      <c r="E5698" t="s">
        <v>162</v>
      </c>
      <c r="G5698" t="s">
        <v>1</v>
      </c>
      <c r="K5698" t="s">
        <v>185</v>
      </c>
      <c r="L5698" t="s">
        <v>122</v>
      </c>
      <c r="M5698" s="14">
        <v>44545</v>
      </c>
      <c r="N5698" s="14">
        <v>44545</v>
      </c>
      <c r="O5698">
        <v>3000</v>
      </c>
      <c r="P5698">
        <v>258.02</v>
      </c>
      <c r="R5698">
        <v>2110672000</v>
      </c>
      <c r="S5698">
        <v>161600000</v>
      </c>
      <c r="V5698" t="s">
        <v>160</v>
      </c>
      <c r="W5698" t="s">
        <v>198</v>
      </c>
      <c r="X5698" t="s">
        <v>161</v>
      </c>
      <c r="Y5698">
        <v>12</v>
      </c>
      <c r="Z5698">
        <v>12</v>
      </c>
      <c r="AA5698">
        <v>2021</v>
      </c>
      <c r="AB5698">
        <v>258.02</v>
      </c>
      <c r="AC5698" t="s">
        <v>21</v>
      </c>
      <c r="AD5698" t="s">
        <v>72</v>
      </c>
      <c r="AE5698">
        <v>2021</v>
      </c>
      <c r="AF5698">
        <v>2021</v>
      </c>
      <c r="AU5698"/>
    </row>
    <row r="5699" spans="1:47" x14ac:dyDescent="0.35">
      <c r="A5699" t="s">
        <v>138</v>
      </c>
      <c r="B5699" t="s">
        <v>41</v>
      </c>
      <c r="C5699" t="s">
        <v>149</v>
      </c>
      <c r="D5699" t="s">
        <v>150</v>
      </c>
      <c r="E5699" t="s">
        <v>121</v>
      </c>
      <c r="G5699" t="s">
        <v>1</v>
      </c>
      <c r="H5699" t="s">
        <v>206</v>
      </c>
      <c r="K5699" t="s">
        <v>185</v>
      </c>
      <c r="L5699" t="s">
        <v>122</v>
      </c>
      <c r="M5699" s="14">
        <v>44545</v>
      </c>
      <c r="N5699" s="14">
        <v>44545</v>
      </c>
      <c r="O5699">
        <v>-2250000</v>
      </c>
      <c r="P5699">
        <v>-55285.02</v>
      </c>
      <c r="R5699">
        <v>2220200000</v>
      </c>
      <c r="S5699">
        <v>161001000</v>
      </c>
      <c r="V5699" t="s">
        <v>138</v>
      </c>
      <c r="W5699" t="s">
        <v>195</v>
      </c>
      <c r="X5699" t="s">
        <v>139</v>
      </c>
      <c r="Y5699">
        <v>12</v>
      </c>
      <c r="Z5699">
        <v>12</v>
      </c>
      <c r="AA5699">
        <v>2021</v>
      </c>
      <c r="AB5699">
        <v>55285.02</v>
      </c>
      <c r="AC5699" t="s">
        <v>21</v>
      </c>
      <c r="AD5699" t="s">
        <v>20</v>
      </c>
      <c r="AE5699">
        <v>2021</v>
      </c>
      <c r="AF5699">
        <v>2021</v>
      </c>
      <c r="AU5699"/>
    </row>
    <row r="5700" spans="1:47" x14ac:dyDescent="0.35">
      <c r="A5700" t="s">
        <v>138</v>
      </c>
      <c r="B5700" t="s">
        <v>46</v>
      </c>
      <c r="C5700" t="s">
        <v>149</v>
      </c>
      <c r="D5700" t="s">
        <v>150</v>
      </c>
      <c r="E5700" t="s">
        <v>121</v>
      </c>
      <c r="G5700" t="s">
        <v>1</v>
      </c>
      <c r="H5700" t="s">
        <v>206</v>
      </c>
      <c r="K5700" t="s">
        <v>185</v>
      </c>
      <c r="L5700" t="s">
        <v>122</v>
      </c>
      <c r="M5700" s="14">
        <v>44545</v>
      </c>
      <c r="N5700" s="14">
        <v>44545</v>
      </c>
      <c r="O5700">
        <v>-220000</v>
      </c>
      <c r="P5700">
        <v>-7605.58</v>
      </c>
      <c r="R5700">
        <v>2220200000</v>
      </c>
      <c r="S5700">
        <v>161001000</v>
      </c>
      <c r="V5700" t="s">
        <v>138</v>
      </c>
      <c r="W5700" t="s">
        <v>195</v>
      </c>
      <c r="X5700" t="s">
        <v>139</v>
      </c>
      <c r="Y5700">
        <v>12</v>
      </c>
      <c r="Z5700">
        <v>12</v>
      </c>
      <c r="AA5700">
        <v>2021</v>
      </c>
      <c r="AB5700">
        <v>7605.58</v>
      </c>
      <c r="AC5700" t="s">
        <v>21</v>
      </c>
      <c r="AD5700" t="s">
        <v>20</v>
      </c>
      <c r="AE5700">
        <v>2021</v>
      </c>
      <c r="AF5700">
        <v>2021</v>
      </c>
      <c r="AU5700"/>
    </row>
    <row r="5701" spans="1:47" x14ac:dyDescent="0.35">
      <c r="A5701" t="s">
        <v>160</v>
      </c>
      <c r="B5701" t="s">
        <v>25</v>
      </c>
      <c r="C5701" t="s">
        <v>149</v>
      </c>
      <c r="D5701" t="s">
        <v>159</v>
      </c>
      <c r="E5701" t="s">
        <v>162</v>
      </c>
      <c r="G5701" t="s">
        <v>1</v>
      </c>
      <c r="K5701" t="s">
        <v>185</v>
      </c>
      <c r="L5701" t="s">
        <v>122</v>
      </c>
      <c r="M5701" s="14">
        <v>44545</v>
      </c>
      <c r="N5701" s="14">
        <v>44545</v>
      </c>
      <c r="O5701">
        <v>12000</v>
      </c>
      <c r="P5701">
        <v>291.88</v>
      </c>
      <c r="R5701">
        <v>2110672000</v>
      </c>
      <c r="S5701">
        <v>161300000</v>
      </c>
      <c r="V5701" t="s">
        <v>160</v>
      </c>
      <c r="W5701" t="s">
        <v>192</v>
      </c>
      <c r="X5701" t="s">
        <v>161</v>
      </c>
      <c r="Y5701">
        <v>12</v>
      </c>
      <c r="Z5701">
        <v>12</v>
      </c>
      <c r="AA5701">
        <v>2021</v>
      </c>
      <c r="AB5701">
        <v>291.88</v>
      </c>
      <c r="AC5701" t="s">
        <v>21</v>
      </c>
      <c r="AD5701" t="s">
        <v>72</v>
      </c>
      <c r="AE5701">
        <v>2021</v>
      </c>
      <c r="AF5701">
        <v>2021</v>
      </c>
      <c r="AU5701"/>
    </row>
    <row r="5702" spans="1:47" x14ac:dyDescent="0.35">
      <c r="A5702" t="s">
        <v>138</v>
      </c>
      <c r="C5702" t="s">
        <v>149</v>
      </c>
      <c r="D5702" t="s">
        <v>150</v>
      </c>
      <c r="E5702" t="s">
        <v>121</v>
      </c>
      <c r="K5702" t="s">
        <v>185</v>
      </c>
      <c r="L5702" t="s">
        <v>122</v>
      </c>
      <c r="M5702" s="14">
        <v>44545</v>
      </c>
      <c r="N5702" s="14">
        <v>44545</v>
      </c>
      <c r="O5702">
        <v>0</v>
      </c>
      <c r="P5702">
        <v>59523.81</v>
      </c>
      <c r="R5702">
        <v>2220200000</v>
      </c>
      <c r="S5702">
        <v>161002000</v>
      </c>
      <c r="V5702" t="s">
        <v>138</v>
      </c>
      <c r="W5702" t="s">
        <v>202</v>
      </c>
      <c r="X5702" t="s">
        <v>139</v>
      </c>
      <c r="Y5702">
        <v>12</v>
      </c>
      <c r="Z5702">
        <v>12</v>
      </c>
      <c r="AA5702">
        <v>2021</v>
      </c>
      <c r="AB5702">
        <v>-59523.81</v>
      </c>
      <c r="AC5702" t="s">
        <v>21</v>
      </c>
      <c r="AD5702" t="s">
        <v>72</v>
      </c>
      <c r="AE5702">
        <v>2021</v>
      </c>
      <c r="AF5702">
        <v>2021</v>
      </c>
      <c r="AU5702"/>
    </row>
    <row r="5703" spans="1:47" x14ac:dyDescent="0.35">
      <c r="A5703" t="s">
        <v>193</v>
      </c>
      <c r="B5703" t="s">
        <v>29</v>
      </c>
      <c r="C5703" t="s">
        <v>149</v>
      </c>
      <c r="D5703" t="s">
        <v>159</v>
      </c>
      <c r="E5703" t="s">
        <v>162</v>
      </c>
      <c r="G5703" t="s">
        <v>1</v>
      </c>
      <c r="K5703" t="s">
        <v>185</v>
      </c>
      <c r="L5703" t="s">
        <v>122</v>
      </c>
      <c r="M5703" s="14">
        <v>44545</v>
      </c>
      <c r="N5703" s="14">
        <v>44545</v>
      </c>
      <c r="O5703">
        <v>0</v>
      </c>
      <c r="P5703">
        <v>183.33</v>
      </c>
      <c r="R5703">
        <v>2110700000</v>
      </c>
      <c r="S5703">
        <v>162300000</v>
      </c>
      <c r="V5703" t="s">
        <v>193</v>
      </c>
      <c r="W5703" t="s">
        <v>209</v>
      </c>
      <c r="X5703" t="s">
        <v>161</v>
      </c>
      <c r="Y5703">
        <v>12</v>
      </c>
      <c r="Z5703">
        <v>12</v>
      </c>
      <c r="AA5703">
        <v>2021</v>
      </c>
      <c r="AB5703">
        <v>183.33</v>
      </c>
      <c r="AC5703" t="s">
        <v>21</v>
      </c>
      <c r="AD5703" t="s">
        <v>72</v>
      </c>
      <c r="AE5703">
        <v>2021</v>
      </c>
      <c r="AF5703">
        <v>2021</v>
      </c>
      <c r="AU5703"/>
    </row>
    <row r="5704" spans="1:47" x14ac:dyDescent="0.35">
      <c r="A5704" t="s">
        <v>160</v>
      </c>
      <c r="B5704" t="s">
        <v>26</v>
      </c>
      <c r="C5704" t="s">
        <v>149</v>
      </c>
      <c r="D5704" t="s">
        <v>159</v>
      </c>
      <c r="E5704" t="s">
        <v>162</v>
      </c>
      <c r="G5704" t="s">
        <v>1</v>
      </c>
      <c r="K5704" t="s">
        <v>185</v>
      </c>
      <c r="L5704" t="s">
        <v>122</v>
      </c>
      <c r="M5704" s="14">
        <v>44545</v>
      </c>
      <c r="N5704" s="14">
        <v>44545</v>
      </c>
      <c r="O5704">
        <v>0</v>
      </c>
      <c r="P5704">
        <v>29202.44</v>
      </c>
      <c r="R5704">
        <v>2110672000</v>
      </c>
      <c r="S5704">
        <v>161028000</v>
      </c>
      <c r="V5704" t="s">
        <v>160</v>
      </c>
      <c r="W5704" t="s">
        <v>221</v>
      </c>
      <c r="X5704" t="s">
        <v>161</v>
      </c>
      <c r="Y5704">
        <v>12</v>
      </c>
      <c r="Z5704">
        <v>12</v>
      </c>
      <c r="AA5704">
        <v>2021</v>
      </c>
      <c r="AB5704">
        <v>29202.44</v>
      </c>
      <c r="AC5704" t="s">
        <v>21</v>
      </c>
      <c r="AD5704" t="s">
        <v>72</v>
      </c>
      <c r="AE5704">
        <v>2021</v>
      </c>
      <c r="AF5704">
        <v>2021</v>
      </c>
      <c r="AU5704"/>
    </row>
    <row r="5705" spans="1:47" x14ac:dyDescent="0.35">
      <c r="A5705" t="s">
        <v>138</v>
      </c>
      <c r="C5705" t="s">
        <v>149</v>
      </c>
      <c r="D5705" t="s">
        <v>159</v>
      </c>
      <c r="E5705" t="s">
        <v>121</v>
      </c>
      <c r="G5705" t="s">
        <v>1</v>
      </c>
      <c r="H5705" t="s">
        <v>220</v>
      </c>
      <c r="K5705" t="s">
        <v>185</v>
      </c>
      <c r="L5705" t="s">
        <v>122</v>
      </c>
      <c r="M5705" s="14">
        <v>44545</v>
      </c>
      <c r="N5705" s="14">
        <v>44545</v>
      </c>
      <c r="O5705">
        <v>0</v>
      </c>
      <c r="P5705">
        <v>7142.86</v>
      </c>
      <c r="R5705">
        <v>2220200000</v>
      </c>
      <c r="S5705">
        <v>161021000</v>
      </c>
      <c r="V5705" t="s">
        <v>138</v>
      </c>
      <c r="W5705" t="s">
        <v>215</v>
      </c>
      <c r="X5705" t="s">
        <v>139</v>
      </c>
      <c r="Y5705">
        <v>12</v>
      </c>
      <c r="Z5705">
        <v>12</v>
      </c>
      <c r="AA5705">
        <v>2021</v>
      </c>
      <c r="AB5705">
        <v>7142.86</v>
      </c>
      <c r="AC5705" t="s">
        <v>21</v>
      </c>
      <c r="AD5705" t="s">
        <v>72</v>
      </c>
      <c r="AE5705">
        <v>2021</v>
      </c>
      <c r="AF5705">
        <v>2021</v>
      </c>
      <c r="AU5705"/>
    </row>
    <row r="5706" spans="1:47" x14ac:dyDescent="0.35">
      <c r="A5706" t="s">
        <v>188</v>
      </c>
      <c r="B5706" t="s">
        <v>31</v>
      </c>
      <c r="C5706" t="s">
        <v>149</v>
      </c>
      <c r="D5706" t="s">
        <v>159</v>
      </c>
      <c r="E5706" t="s">
        <v>162</v>
      </c>
      <c r="G5706" t="s">
        <v>1</v>
      </c>
      <c r="K5706" t="s">
        <v>185</v>
      </c>
      <c r="L5706" t="s">
        <v>122</v>
      </c>
      <c r="M5706" s="14">
        <v>44545</v>
      </c>
      <c r="N5706" s="14">
        <v>44545</v>
      </c>
      <c r="O5706">
        <v>0</v>
      </c>
      <c r="P5706">
        <v>30.92</v>
      </c>
      <c r="R5706">
        <v>2111070000</v>
      </c>
      <c r="S5706">
        <v>161020000</v>
      </c>
      <c r="V5706" t="s">
        <v>188</v>
      </c>
      <c r="W5706" t="s">
        <v>194</v>
      </c>
      <c r="X5706" t="s">
        <v>190</v>
      </c>
      <c r="Y5706">
        <v>12</v>
      </c>
      <c r="Z5706">
        <v>12</v>
      </c>
      <c r="AA5706">
        <v>2021</v>
      </c>
      <c r="AB5706">
        <v>30.92</v>
      </c>
      <c r="AC5706" t="s">
        <v>21</v>
      </c>
      <c r="AD5706" t="s">
        <v>72</v>
      </c>
      <c r="AE5706">
        <v>2021</v>
      </c>
      <c r="AF5706">
        <v>2021</v>
      </c>
      <c r="AU5706"/>
    </row>
    <row r="5707" spans="1:47" x14ac:dyDescent="0.35">
      <c r="A5707" t="s">
        <v>160</v>
      </c>
      <c r="B5707" t="s">
        <v>26</v>
      </c>
      <c r="C5707" t="s">
        <v>149</v>
      </c>
      <c r="D5707" t="s">
        <v>159</v>
      </c>
      <c r="E5707" t="s">
        <v>162</v>
      </c>
      <c r="G5707" t="s">
        <v>1</v>
      </c>
      <c r="K5707" t="s">
        <v>185</v>
      </c>
      <c r="L5707" t="s">
        <v>122</v>
      </c>
      <c r="M5707" s="14">
        <v>44545</v>
      </c>
      <c r="N5707" s="14">
        <v>44545</v>
      </c>
      <c r="O5707">
        <v>0</v>
      </c>
      <c r="P5707">
        <v>737.35</v>
      </c>
      <c r="R5707">
        <v>2110672000</v>
      </c>
      <c r="S5707">
        <v>162000000</v>
      </c>
      <c r="V5707" t="s">
        <v>160</v>
      </c>
      <c r="W5707" t="s">
        <v>205</v>
      </c>
      <c r="X5707" t="s">
        <v>161</v>
      </c>
      <c r="Y5707">
        <v>12</v>
      </c>
      <c r="Z5707">
        <v>12</v>
      </c>
      <c r="AA5707">
        <v>2021</v>
      </c>
      <c r="AB5707">
        <v>737.35</v>
      </c>
      <c r="AC5707" t="s">
        <v>21</v>
      </c>
      <c r="AD5707" t="s">
        <v>72</v>
      </c>
      <c r="AE5707">
        <v>2021</v>
      </c>
      <c r="AF5707">
        <v>2021</v>
      </c>
      <c r="AU5707"/>
    </row>
    <row r="5708" spans="1:47" x14ac:dyDescent="0.35">
      <c r="A5708" t="s">
        <v>160</v>
      </c>
      <c r="B5708" t="s">
        <v>26</v>
      </c>
      <c r="C5708" t="s">
        <v>149</v>
      </c>
      <c r="D5708" t="s">
        <v>159</v>
      </c>
      <c r="E5708" t="s">
        <v>162</v>
      </c>
      <c r="G5708" t="s">
        <v>1</v>
      </c>
      <c r="K5708" t="s">
        <v>185</v>
      </c>
      <c r="L5708" t="s">
        <v>122</v>
      </c>
      <c r="M5708" s="14">
        <v>44545</v>
      </c>
      <c r="N5708" s="14">
        <v>44545</v>
      </c>
      <c r="O5708">
        <v>0</v>
      </c>
      <c r="P5708">
        <v>792.65</v>
      </c>
      <c r="R5708">
        <v>2110672000</v>
      </c>
      <c r="S5708">
        <v>161016000</v>
      </c>
      <c r="V5708" t="s">
        <v>160</v>
      </c>
      <c r="W5708" t="s">
        <v>201</v>
      </c>
      <c r="X5708" t="s">
        <v>161</v>
      </c>
      <c r="Y5708">
        <v>12</v>
      </c>
      <c r="Z5708">
        <v>12</v>
      </c>
      <c r="AA5708">
        <v>2021</v>
      </c>
      <c r="AB5708">
        <v>792.65</v>
      </c>
      <c r="AC5708" t="s">
        <v>21</v>
      </c>
      <c r="AD5708" t="s">
        <v>72</v>
      </c>
      <c r="AE5708">
        <v>2021</v>
      </c>
      <c r="AF5708">
        <v>2021</v>
      </c>
      <c r="AU5708"/>
    </row>
    <row r="5709" spans="1:47" x14ac:dyDescent="0.35">
      <c r="A5709" t="s">
        <v>193</v>
      </c>
      <c r="B5709" t="s">
        <v>29</v>
      </c>
      <c r="C5709" t="s">
        <v>149</v>
      </c>
      <c r="D5709" t="s">
        <v>159</v>
      </c>
      <c r="E5709" t="s">
        <v>162</v>
      </c>
      <c r="G5709" t="s">
        <v>1</v>
      </c>
      <c r="K5709" t="s">
        <v>185</v>
      </c>
      <c r="L5709" t="s">
        <v>122</v>
      </c>
      <c r="M5709" s="14">
        <v>44545</v>
      </c>
      <c r="N5709" s="14">
        <v>44545</v>
      </c>
      <c r="O5709">
        <v>0</v>
      </c>
      <c r="P5709">
        <v>119.05</v>
      </c>
      <c r="R5709">
        <v>2110700000</v>
      </c>
      <c r="S5709">
        <v>161900000</v>
      </c>
      <c r="V5709" t="s">
        <v>193</v>
      </c>
      <c r="W5709" t="s">
        <v>199</v>
      </c>
      <c r="X5709" t="s">
        <v>161</v>
      </c>
      <c r="Y5709">
        <v>12</v>
      </c>
      <c r="Z5709">
        <v>12</v>
      </c>
      <c r="AA5709">
        <v>2021</v>
      </c>
      <c r="AB5709">
        <v>119.05</v>
      </c>
      <c r="AC5709" t="s">
        <v>21</v>
      </c>
      <c r="AD5709" t="s">
        <v>72</v>
      </c>
      <c r="AE5709">
        <v>2021</v>
      </c>
      <c r="AF5709">
        <v>2021</v>
      </c>
      <c r="AU5709"/>
    </row>
    <row r="5710" spans="1:47" x14ac:dyDescent="0.35">
      <c r="A5710" t="s">
        <v>138</v>
      </c>
      <c r="B5710" t="s">
        <v>46</v>
      </c>
      <c r="C5710" t="s">
        <v>149</v>
      </c>
      <c r="D5710" t="s">
        <v>150</v>
      </c>
      <c r="E5710" t="s">
        <v>121</v>
      </c>
      <c r="G5710" t="s">
        <v>1</v>
      </c>
      <c r="H5710" t="s">
        <v>206</v>
      </c>
      <c r="K5710" t="s">
        <v>185</v>
      </c>
      <c r="L5710" t="s">
        <v>122</v>
      </c>
      <c r="M5710" s="14">
        <v>44545</v>
      </c>
      <c r="N5710" s="14">
        <v>44545</v>
      </c>
      <c r="O5710">
        <v>-300000</v>
      </c>
      <c r="P5710">
        <v>-7142.86</v>
      </c>
      <c r="R5710">
        <v>2220200000</v>
      </c>
      <c r="S5710">
        <v>161021000</v>
      </c>
      <c r="V5710" t="s">
        <v>138</v>
      </c>
      <c r="W5710" t="s">
        <v>215</v>
      </c>
      <c r="X5710" t="s">
        <v>139</v>
      </c>
      <c r="Y5710">
        <v>12</v>
      </c>
      <c r="Z5710">
        <v>12</v>
      </c>
      <c r="AA5710">
        <v>2021</v>
      </c>
      <c r="AB5710">
        <v>7142.86</v>
      </c>
      <c r="AC5710" t="s">
        <v>21</v>
      </c>
      <c r="AD5710" t="s">
        <v>20</v>
      </c>
      <c r="AE5710">
        <v>2021</v>
      </c>
      <c r="AF5710">
        <v>2021</v>
      </c>
      <c r="AU5710"/>
    </row>
    <row r="5711" spans="1:47" x14ac:dyDescent="0.35">
      <c r="A5711" t="s">
        <v>146</v>
      </c>
      <c r="C5711" t="s">
        <v>149</v>
      </c>
      <c r="D5711" t="s">
        <v>150</v>
      </c>
      <c r="E5711" t="s">
        <v>121</v>
      </c>
      <c r="J5711" t="s">
        <v>5</v>
      </c>
      <c r="K5711" t="s">
        <v>185</v>
      </c>
      <c r="L5711" t="s">
        <v>122</v>
      </c>
      <c r="M5711" s="14">
        <v>44533</v>
      </c>
      <c r="N5711" s="14">
        <v>44545</v>
      </c>
      <c r="P5711">
        <v>124007.61</v>
      </c>
      <c r="X5711" t="s">
        <v>147</v>
      </c>
      <c r="Y5711">
        <v>12</v>
      </c>
      <c r="Z5711">
        <v>12</v>
      </c>
      <c r="AA5711">
        <v>2021</v>
      </c>
      <c r="AB5711">
        <v>0</v>
      </c>
      <c r="AC5711" t="s">
        <v>8</v>
      </c>
      <c r="AD5711" t="s">
        <v>8</v>
      </c>
      <c r="AE5711">
        <v>2021</v>
      </c>
      <c r="AF5711">
        <v>2021</v>
      </c>
      <c r="AU5711"/>
    </row>
    <row r="5712" spans="1:47" x14ac:dyDescent="0.35">
      <c r="A5712" t="s">
        <v>130</v>
      </c>
      <c r="C5712" t="s">
        <v>149</v>
      </c>
      <c r="D5712" t="s">
        <v>150</v>
      </c>
      <c r="E5712" t="s">
        <v>121</v>
      </c>
      <c r="J5712" t="s">
        <v>5</v>
      </c>
      <c r="K5712" t="s">
        <v>185</v>
      </c>
      <c r="L5712" t="s">
        <v>122</v>
      </c>
      <c r="M5712" s="14">
        <v>44532</v>
      </c>
      <c r="N5712" s="14">
        <v>44545</v>
      </c>
      <c r="P5712">
        <v>1241.49</v>
      </c>
      <c r="X5712" t="s">
        <v>119</v>
      </c>
      <c r="Y5712">
        <v>12</v>
      </c>
      <c r="Z5712">
        <v>12</v>
      </c>
      <c r="AA5712">
        <v>2021</v>
      </c>
      <c r="AB5712">
        <v>0</v>
      </c>
      <c r="AC5712" t="s">
        <v>8</v>
      </c>
      <c r="AD5712" t="s">
        <v>8</v>
      </c>
      <c r="AE5712">
        <v>2021</v>
      </c>
      <c r="AF5712">
        <v>2021</v>
      </c>
      <c r="AU5712"/>
    </row>
    <row r="5713" spans="1:47" x14ac:dyDescent="0.35">
      <c r="A5713" t="s">
        <v>143</v>
      </c>
      <c r="C5713" t="s">
        <v>149</v>
      </c>
      <c r="D5713" t="s">
        <v>150</v>
      </c>
      <c r="E5713" t="s">
        <v>121</v>
      </c>
      <c r="I5713" t="s">
        <v>1</v>
      </c>
      <c r="J5713" t="s">
        <v>5</v>
      </c>
      <c r="K5713" t="s">
        <v>185</v>
      </c>
      <c r="L5713" t="s">
        <v>122</v>
      </c>
      <c r="M5713" s="14">
        <v>44533</v>
      </c>
      <c r="N5713" s="14">
        <v>44545</v>
      </c>
      <c r="P5713">
        <v>6332.86</v>
      </c>
      <c r="X5713" t="s">
        <v>144</v>
      </c>
      <c r="Y5713">
        <v>12</v>
      </c>
      <c r="Z5713">
        <v>12</v>
      </c>
      <c r="AA5713">
        <v>2021</v>
      </c>
      <c r="AB5713">
        <v>0</v>
      </c>
      <c r="AC5713" t="s">
        <v>8</v>
      </c>
      <c r="AD5713" t="s">
        <v>8</v>
      </c>
      <c r="AE5713">
        <v>2021</v>
      </c>
      <c r="AF5713">
        <v>2021</v>
      </c>
      <c r="AU5713"/>
    </row>
    <row r="5714" spans="1:47" x14ac:dyDescent="0.35">
      <c r="A5714" t="s">
        <v>125</v>
      </c>
      <c r="C5714" t="s">
        <v>149</v>
      </c>
      <c r="D5714" t="s">
        <v>150</v>
      </c>
      <c r="E5714" t="s">
        <v>121</v>
      </c>
      <c r="J5714" t="s">
        <v>6</v>
      </c>
      <c r="K5714" t="s">
        <v>185</v>
      </c>
      <c r="L5714" t="s">
        <v>122</v>
      </c>
      <c r="M5714" s="14">
        <v>44531</v>
      </c>
      <c r="N5714" s="14">
        <v>44545</v>
      </c>
      <c r="P5714">
        <v>178.98</v>
      </c>
      <c r="X5714" t="s">
        <v>124</v>
      </c>
      <c r="Y5714">
        <v>12</v>
      </c>
      <c r="Z5714">
        <v>12</v>
      </c>
      <c r="AA5714">
        <v>2021</v>
      </c>
      <c r="AB5714">
        <v>0</v>
      </c>
      <c r="AC5714" t="s">
        <v>8</v>
      </c>
      <c r="AD5714" t="s">
        <v>8</v>
      </c>
      <c r="AE5714">
        <v>2021</v>
      </c>
      <c r="AF5714">
        <v>2021</v>
      </c>
      <c r="AU5714"/>
    </row>
    <row r="5715" spans="1:47" x14ac:dyDescent="0.35">
      <c r="A5715" t="s">
        <v>175</v>
      </c>
      <c r="C5715" t="s">
        <v>149</v>
      </c>
      <c r="D5715" t="s">
        <v>150</v>
      </c>
      <c r="E5715" t="s">
        <v>121</v>
      </c>
      <c r="I5715" t="s">
        <v>1</v>
      </c>
      <c r="J5715" t="s">
        <v>5</v>
      </c>
      <c r="K5715" t="s">
        <v>185</v>
      </c>
      <c r="L5715" t="s">
        <v>122</v>
      </c>
      <c r="M5715" s="14">
        <v>44533</v>
      </c>
      <c r="N5715" s="14">
        <v>44545</v>
      </c>
      <c r="P5715">
        <v>2500000</v>
      </c>
      <c r="X5715" t="s">
        <v>119</v>
      </c>
      <c r="Y5715">
        <v>12</v>
      </c>
      <c r="Z5715">
        <v>12</v>
      </c>
      <c r="AA5715">
        <v>2021</v>
      </c>
      <c r="AB5715">
        <v>0</v>
      </c>
      <c r="AC5715" t="s">
        <v>8</v>
      </c>
      <c r="AD5715" t="s">
        <v>8</v>
      </c>
      <c r="AE5715">
        <v>2021</v>
      </c>
      <c r="AF5715">
        <v>2021</v>
      </c>
      <c r="AU5715"/>
    </row>
    <row r="5716" spans="1:47" x14ac:dyDescent="0.35">
      <c r="A5716" t="s">
        <v>153</v>
      </c>
      <c r="C5716" t="s">
        <v>149</v>
      </c>
      <c r="D5716" t="s">
        <v>150</v>
      </c>
      <c r="E5716" t="s">
        <v>162</v>
      </c>
      <c r="K5716" t="s">
        <v>185</v>
      </c>
      <c r="L5716" t="s">
        <v>122</v>
      </c>
      <c r="M5716" s="14">
        <v>44545</v>
      </c>
      <c r="N5716" s="14">
        <v>44545</v>
      </c>
      <c r="P5716">
        <v>2695648.81</v>
      </c>
      <c r="X5716" t="s">
        <v>154</v>
      </c>
      <c r="Y5716">
        <v>12</v>
      </c>
      <c r="Z5716">
        <v>12</v>
      </c>
      <c r="AA5716">
        <v>2021</v>
      </c>
      <c r="AB5716">
        <v>0</v>
      </c>
      <c r="AC5716" t="s">
        <v>8</v>
      </c>
      <c r="AD5716" t="s">
        <v>8</v>
      </c>
      <c r="AE5716">
        <v>2021</v>
      </c>
      <c r="AF5716">
        <v>2021</v>
      </c>
      <c r="AU5716"/>
    </row>
    <row r="5717" spans="1:47" x14ac:dyDescent="0.35">
      <c r="A5717" t="s">
        <v>125</v>
      </c>
      <c r="C5717" t="s">
        <v>149</v>
      </c>
      <c r="D5717" t="s">
        <v>150</v>
      </c>
      <c r="E5717" t="s">
        <v>121</v>
      </c>
      <c r="I5717" t="s">
        <v>1</v>
      </c>
      <c r="J5717" t="s">
        <v>5</v>
      </c>
      <c r="K5717" t="s">
        <v>185</v>
      </c>
      <c r="L5717" t="s">
        <v>122</v>
      </c>
      <c r="M5717" s="14">
        <v>44533</v>
      </c>
      <c r="N5717" s="14">
        <v>44545</v>
      </c>
      <c r="P5717">
        <v>63887.86</v>
      </c>
      <c r="X5717" t="s">
        <v>124</v>
      </c>
      <c r="Y5717">
        <v>12</v>
      </c>
      <c r="Z5717">
        <v>12</v>
      </c>
      <c r="AA5717">
        <v>2021</v>
      </c>
      <c r="AB5717">
        <v>0</v>
      </c>
      <c r="AC5717" t="s">
        <v>8</v>
      </c>
      <c r="AD5717" t="s">
        <v>8</v>
      </c>
      <c r="AE5717">
        <v>2021</v>
      </c>
      <c r="AF5717">
        <v>2021</v>
      </c>
      <c r="AU5717"/>
    </row>
    <row r="5718" spans="1:47" x14ac:dyDescent="0.35">
      <c r="A5718" t="s">
        <v>176</v>
      </c>
      <c r="B5718" t="s">
        <v>27</v>
      </c>
      <c r="C5718" t="s">
        <v>149</v>
      </c>
      <c r="D5718" t="s">
        <v>150</v>
      </c>
      <c r="E5718" t="s">
        <v>121</v>
      </c>
      <c r="G5718" t="s">
        <v>1</v>
      </c>
      <c r="H5718" t="s">
        <v>206</v>
      </c>
      <c r="K5718" t="s">
        <v>185</v>
      </c>
      <c r="L5718" t="s">
        <v>122</v>
      </c>
      <c r="M5718" s="14">
        <v>44545</v>
      </c>
      <c r="N5718" s="14">
        <v>44545</v>
      </c>
      <c r="O5718">
        <v>-6030</v>
      </c>
      <c r="P5718">
        <v>-143.57</v>
      </c>
      <c r="R5718">
        <v>2221517010</v>
      </c>
      <c r="S5718">
        <v>161300000</v>
      </c>
      <c r="V5718" t="s">
        <v>176</v>
      </c>
      <c r="W5718" t="s">
        <v>192</v>
      </c>
      <c r="X5718" t="s">
        <v>119</v>
      </c>
      <c r="Y5718">
        <v>12</v>
      </c>
      <c r="Z5718">
        <v>12</v>
      </c>
      <c r="AA5718">
        <v>2021</v>
      </c>
      <c r="AB5718">
        <v>143.57</v>
      </c>
      <c r="AC5718" t="s">
        <v>21</v>
      </c>
      <c r="AD5718" t="s">
        <v>20</v>
      </c>
      <c r="AE5718">
        <v>2021</v>
      </c>
      <c r="AF5718">
        <v>2021</v>
      </c>
      <c r="AU5718"/>
    </row>
    <row r="5719" spans="1:47" x14ac:dyDescent="0.35">
      <c r="A5719" t="s">
        <v>155</v>
      </c>
      <c r="B5719" t="s">
        <v>49</v>
      </c>
      <c r="C5719" t="s">
        <v>149</v>
      </c>
      <c r="D5719" t="s">
        <v>150</v>
      </c>
      <c r="E5719" t="s">
        <v>121</v>
      </c>
      <c r="G5719" t="s">
        <v>1</v>
      </c>
      <c r="H5719" t="s">
        <v>206</v>
      </c>
      <c r="K5719" t="s">
        <v>185</v>
      </c>
      <c r="L5719" t="s">
        <v>122</v>
      </c>
      <c r="M5719" s="14">
        <v>44545</v>
      </c>
      <c r="N5719" s="14">
        <v>44545</v>
      </c>
      <c r="O5719">
        <v>-47946.68</v>
      </c>
      <c r="P5719">
        <v>-1141.5899999999999</v>
      </c>
      <c r="R5719">
        <v>2220620000</v>
      </c>
      <c r="S5719">
        <v>161012000</v>
      </c>
      <c r="V5719" t="s">
        <v>155</v>
      </c>
      <c r="W5719" t="s">
        <v>213</v>
      </c>
      <c r="X5719" t="s">
        <v>156</v>
      </c>
      <c r="Y5719">
        <v>12</v>
      </c>
      <c r="Z5719">
        <v>12</v>
      </c>
      <c r="AA5719">
        <v>2021</v>
      </c>
      <c r="AB5719">
        <v>1141.5899999999999</v>
      </c>
      <c r="AC5719" t="s">
        <v>21</v>
      </c>
      <c r="AD5719" t="s">
        <v>20</v>
      </c>
      <c r="AE5719">
        <v>2021</v>
      </c>
      <c r="AF5719">
        <v>2021</v>
      </c>
      <c r="AU5719"/>
    </row>
    <row r="5720" spans="1:47" x14ac:dyDescent="0.35">
      <c r="A5720" t="s">
        <v>155</v>
      </c>
      <c r="C5720" t="s">
        <v>149</v>
      </c>
      <c r="D5720" t="s">
        <v>150</v>
      </c>
      <c r="E5720" t="s">
        <v>121</v>
      </c>
      <c r="G5720" t="s">
        <v>1</v>
      </c>
      <c r="J5720" t="s">
        <v>5</v>
      </c>
      <c r="K5720" t="s">
        <v>185</v>
      </c>
      <c r="L5720" t="s">
        <v>122</v>
      </c>
      <c r="M5720" s="14">
        <v>44545</v>
      </c>
      <c r="N5720" s="14">
        <v>44545</v>
      </c>
      <c r="O5720">
        <v>0</v>
      </c>
      <c r="P5720">
        <v>59523.81</v>
      </c>
      <c r="R5720">
        <v>2220610000</v>
      </c>
      <c r="S5720">
        <v>161002000</v>
      </c>
      <c r="V5720" t="s">
        <v>155</v>
      </c>
      <c r="W5720" t="s">
        <v>202</v>
      </c>
      <c r="X5720" t="s">
        <v>156</v>
      </c>
      <c r="Y5720">
        <v>12</v>
      </c>
      <c r="Z5720">
        <v>12</v>
      </c>
      <c r="AA5720">
        <v>2021</v>
      </c>
      <c r="AB5720">
        <v>-59523.81</v>
      </c>
      <c r="AC5720" t="s">
        <v>21</v>
      </c>
      <c r="AD5720" t="s">
        <v>72</v>
      </c>
      <c r="AE5720">
        <v>2021</v>
      </c>
      <c r="AF5720">
        <v>2021</v>
      </c>
      <c r="AU5720"/>
    </row>
    <row r="5721" spans="1:47" x14ac:dyDescent="0.35">
      <c r="A5721" t="s">
        <v>160</v>
      </c>
      <c r="B5721" t="s">
        <v>35</v>
      </c>
      <c r="C5721" t="s">
        <v>149</v>
      </c>
      <c r="D5721" t="s">
        <v>159</v>
      </c>
      <c r="E5721" t="s">
        <v>162</v>
      </c>
      <c r="G5721" t="s">
        <v>1</v>
      </c>
      <c r="K5721" t="s">
        <v>185</v>
      </c>
      <c r="L5721" t="s">
        <v>122</v>
      </c>
      <c r="M5721" s="14">
        <v>44545</v>
      </c>
      <c r="N5721" s="14">
        <v>44545</v>
      </c>
      <c r="O5721">
        <v>161239.07</v>
      </c>
      <c r="P5721">
        <v>3839.03</v>
      </c>
      <c r="R5721">
        <v>2110672000</v>
      </c>
      <c r="S5721">
        <v>161020000</v>
      </c>
      <c r="V5721" t="s">
        <v>160</v>
      </c>
      <c r="W5721" t="s">
        <v>194</v>
      </c>
      <c r="X5721" t="s">
        <v>161</v>
      </c>
      <c r="Y5721">
        <v>12</v>
      </c>
      <c r="Z5721">
        <v>12</v>
      </c>
      <c r="AA5721">
        <v>2021</v>
      </c>
      <c r="AB5721">
        <v>3839.03</v>
      </c>
      <c r="AC5721" t="s">
        <v>21</v>
      </c>
      <c r="AD5721" t="s">
        <v>72</v>
      </c>
      <c r="AE5721">
        <v>2021</v>
      </c>
      <c r="AF5721">
        <v>2021</v>
      </c>
      <c r="AU5721"/>
    </row>
    <row r="5722" spans="1:47" x14ac:dyDescent="0.35">
      <c r="A5722" t="s">
        <v>160</v>
      </c>
      <c r="B5722" t="s">
        <v>50</v>
      </c>
      <c r="C5722" t="s">
        <v>149</v>
      </c>
      <c r="D5722" t="s">
        <v>159</v>
      </c>
      <c r="E5722" t="s">
        <v>162</v>
      </c>
      <c r="G5722" t="s">
        <v>1</v>
      </c>
      <c r="K5722" t="s">
        <v>185</v>
      </c>
      <c r="L5722" t="s">
        <v>122</v>
      </c>
      <c r="M5722" s="14">
        <v>44546</v>
      </c>
      <c r="N5722" s="14">
        <v>44546</v>
      </c>
      <c r="O5722">
        <v>3479.94</v>
      </c>
      <c r="P5722">
        <v>82.86</v>
      </c>
      <c r="R5722">
        <v>2110672000</v>
      </c>
      <c r="S5722">
        <v>162300000</v>
      </c>
      <c r="V5722" t="s">
        <v>160</v>
      </c>
      <c r="W5722" t="s">
        <v>209</v>
      </c>
      <c r="X5722" t="s">
        <v>161</v>
      </c>
      <c r="Y5722">
        <v>12</v>
      </c>
      <c r="Z5722">
        <v>12</v>
      </c>
      <c r="AA5722">
        <v>2021</v>
      </c>
      <c r="AB5722">
        <v>82.86</v>
      </c>
      <c r="AC5722" t="s">
        <v>21</v>
      </c>
      <c r="AD5722" t="s">
        <v>72</v>
      </c>
      <c r="AE5722">
        <v>2021</v>
      </c>
      <c r="AF5722">
        <v>2021</v>
      </c>
      <c r="AU5722"/>
    </row>
    <row r="5723" spans="1:47" x14ac:dyDescent="0.35">
      <c r="A5723" t="s">
        <v>160</v>
      </c>
      <c r="B5723" t="s">
        <v>25</v>
      </c>
      <c r="C5723" t="s">
        <v>149</v>
      </c>
      <c r="D5723" t="s">
        <v>159</v>
      </c>
      <c r="E5723" t="s">
        <v>162</v>
      </c>
      <c r="G5723" t="s">
        <v>1</v>
      </c>
      <c r="K5723" t="s">
        <v>185</v>
      </c>
      <c r="L5723" t="s">
        <v>122</v>
      </c>
      <c r="M5723" s="14">
        <v>44546</v>
      </c>
      <c r="N5723" s="14">
        <v>44546</v>
      </c>
      <c r="O5723">
        <v>3000</v>
      </c>
      <c r="P5723">
        <v>153.08000000000001</v>
      </c>
      <c r="R5723">
        <v>2110672000</v>
      </c>
      <c r="S5723">
        <v>161600000</v>
      </c>
      <c r="V5723" t="s">
        <v>160</v>
      </c>
      <c r="W5723" t="s">
        <v>198</v>
      </c>
      <c r="X5723" t="s">
        <v>161</v>
      </c>
      <c r="Y5723">
        <v>12</v>
      </c>
      <c r="Z5723">
        <v>12</v>
      </c>
      <c r="AA5723">
        <v>2021</v>
      </c>
      <c r="AB5723">
        <v>153.08000000000001</v>
      </c>
      <c r="AC5723" t="s">
        <v>21</v>
      </c>
      <c r="AD5723" t="s">
        <v>72</v>
      </c>
      <c r="AE5723">
        <v>2021</v>
      </c>
      <c r="AF5723">
        <v>2021</v>
      </c>
      <c r="AU5723"/>
    </row>
    <row r="5724" spans="1:47" x14ac:dyDescent="0.35">
      <c r="A5724" t="s">
        <v>160</v>
      </c>
      <c r="B5724" t="s">
        <v>25</v>
      </c>
      <c r="C5724" t="s">
        <v>149</v>
      </c>
      <c r="D5724" t="s">
        <v>159</v>
      </c>
      <c r="E5724" t="s">
        <v>162</v>
      </c>
      <c r="G5724" t="s">
        <v>1</v>
      </c>
      <c r="K5724" t="s">
        <v>185</v>
      </c>
      <c r="L5724" t="s">
        <v>122</v>
      </c>
      <c r="M5724" s="14">
        <v>44546</v>
      </c>
      <c r="N5724" s="14">
        <v>44546</v>
      </c>
      <c r="O5724">
        <v>10000</v>
      </c>
      <c r="P5724">
        <v>323.76</v>
      </c>
      <c r="R5724">
        <v>2110672000</v>
      </c>
      <c r="S5724">
        <v>161300000</v>
      </c>
      <c r="V5724" t="s">
        <v>160</v>
      </c>
      <c r="W5724" t="s">
        <v>192</v>
      </c>
      <c r="X5724" t="s">
        <v>161</v>
      </c>
      <c r="Y5724">
        <v>12</v>
      </c>
      <c r="Z5724">
        <v>12</v>
      </c>
      <c r="AA5724">
        <v>2021</v>
      </c>
      <c r="AB5724">
        <v>323.76</v>
      </c>
      <c r="AC5724" t="s">
        <v>21</v>
      </c>
      <c r="AD5724" t="s">
        <v>72</v>
      </c>
      <c r="AE5724">
        <v>2021</v>
      </c>
      <c r="AF5724">
        <v>2021</v>
      </c>
      <c r="AU5724"/>
    </row>
    <row r="5725" spans="1:47" x14ac:dyDescent="0.35">
      <c r="A5725" t="s">
        <v>193</v>
      </c>
      <c r="B5725" t="s">
        <v>29</v>
      </c>
      <c r="C5725" t="s">
        <v>149</v>
      </c>
      <c r="D5725" t="s">
        <v>159</v>
      </c>
      <c r="E5725" t="s">
        <v>162</v>
      </c>
      <c r="G5725" t="s">
        <v>1</v>
      </c>
      <c r="K5725" t="s">
        <v>185</v>
      </c>
      <c r="L5725" t="s">
        <v>122</v>
      </c>
      <c r="M5725" s="14">
        <v>44546</v>
      </c>
      <c r="N5725" s="14">
        <v>44546</v>
      </c>
      <c r="O5725">
        <v>0</v>
      </c>
      <c r="P5725">
        <v>28.57</v>
      </c>
      <c r="R5725">
        <v>2110700000</v>
      </c>
      <c r="S5725">
        <v>161300000</v>
      </c>
      <c r="V5725" t="s">
        <v>193</v>
      </c>
      <c r="W5725" t="s">
        <v>192</v>
      </c>
      <c r="X5725" t="s">
        <v>161</v>
      </c>
      <c r="Y5725">
        <v>12</v>
      </c>
      <c r="Z5725">
        <v>12</v>
      </c>
      <c r="AA5725">
        <v>2021</v>
      </c>
      <c r="AB5725">
        <v>28.57</v>
      </c>
      <c r="AC5725" t="s">
        <v>21</v>
      </c>
      <c r="AD5725" t="s">
        <v>72</v>
      </c>
      <c r="AE5725">
        <v>2021</v>
      </c>
      <c r="AF5725">
        <v>2021</v>
      </c>
      <c r="AU5725"/>
    </row>
    <row r="5726" spans="1:47" x14ac:dyDescent="0.35">
      <c r="A5726" t="s">
        <v>193</v>
      </c>
      <c r="B5726" t="s">
        <v>29</v>
      </c>
      <c r="C5726" t="s">
        <v>149</v>
      </c>
      <c r="D5726" t="s">
        <v>159</v>
      </c>
      <c r="E5726" t="s">
        <v>162</v>
      </c>
      <c r="G5726" t="s">
        <v>1</v>
      </c>
      <c r="K5726" t="s">
        <v>185</v>
      </c>
      <c r="L5726" t="s">
        <v>122</v>
      </c>
      <c r="M5726" s="14">
        <v>44546</v>
      </c>
      <c r="N5726" s="14">
        <v>44546</v>
      </c>
      <c r="O5726">
        <v>0</v>
      </c>
      <c r="P5726">
        <v>1428.57</v>
      </c>
      <c r="R5726">
        <v>2110700000</v>
      </c>
      <c r="S5726">
        <v>162800000</v>
      </c>
      <c r="V5726" t="s">
        <v>193</v>
      </c>
      <c r="W5726" t="s">
        <v>204</v>
      </c>
      <c r="X5726" t="s">
        <v>161</v>
      </c>
      <c r="Y5726">
        <v>12</v>
      </c>
      <c r="Z5726">
        <v>12</v>
      </c>
      <c r="AA5726">
        <v>2021</v>
      </c>
      <c r="AB5726">
        <v>1428.57</v>
      </c>
      <c r="AC5726" t="s">
        <v>21</v>
      </c>
      <c r="AD5726" t="s">
        <v>72</v>
      </c>
      <c r="AE5726">
        <v>2021</v>
      </c>
      <c r="AF5726">
        <v>2021</v>
      </c>
      <c r="AU5726"/>
    </row>
    <row r="5727" spans="1:47" x14ac:dyDescent="0.35">
      <c r="A5727" t="s">
        <v>188</v>
      </c>
      <c r="B5727" t="s">
        <v>31</v>
      </c>
      <c r="C5727" t="s">
        <v>149</v>
      </c>
      <c r="D5727" t="s">
        <v>159</v>
      </c>
      <c r="E5727" t="s">
        <v>162</v>
      </c>
      <c r="G5727" t="s">
        <v>1</v>
      </c>
      <c r="K5727" t="s">
        <v>185</v>
      </c>
      <c r="L5727" t="s">
        <v>122</v>
      </c>
      <c r="M5727" s="14">
        <v>44546</v>
      </c>
      <c r="N5727" s="14">
        <v>44546</v>
      </c>
      <c r="O5727">
        <v>0</v>
      </c>
      <c r="P5727">
        <v>1297.68</v>
      </c>
      <c r="R5727">
        <v>2111070000</v>
      </c>
      <c r="S5727">
        <v>161001000</v>
      </c>
      <c r="V5727" t="s">
        <v>188</v>
      </c>
      <c r="W5727" t="s">
        <v>195</v>
      </c>
      <c r="X5727" t="s">
        <v>190</v>
      </c>
      <c r="Y5727">
        <v>12</v>
      </c>
      <c r="Z5727">
        <v>12</v>
      </c>
      <c r="AA5727">
        <v>2021</v>
      </c>
      <c r="AB5727">
        <v>1297.68</v>
      </c>
      <c r="AC5727" t="s">
        <v>21</v>
      </c>
      <c r="AD5727" t="s">
        <v>72</v>
      </c>
      <c r="AE5727">
        <v>2021</v>
      </c>
      <c r="AF5727">
        <v>2021</v>
      </c>
      <c r="AU5727"/>
    </row>
    <row r="5728" spans="1:47" x14ac:dyDescent="0.35">
      <c r="A5728" t="s">
        <v>193</v>
      </c>
      <c r="B5728" t="s">
        <v>29</v>
      </c>
      <c r="C5728" t="s">
        <v>149</v>
      </c>
      <c r="D5728" t="s">
        <v>159</v>
      </c>
      <c r="E5728" t="s">
        <v>162</v>
      </c>
      <c r="G5728" t="s">
        <v>1</v>
      </c>
      <c r="K5728" t="s">
        <v>185</v>
      </c>
      <c r="L5728" t="s">
        <v>122</v>
      </c>
      <c r="M5728" s="14">
        <v>44546</v>
      </c>
      <c r="N5728" s="14">
        <v>44546</v>
      </c>
      <c r="O5728">
        <v>0</v>
      </c>
      <c r="P5728">
        <v>59.52</v>
      </c>
      <c r="R5728">
        <v>2110700000</v>
      </c>
      <c r="S5728">
        <v>161700000</v>
      </c>
      <c r="V5728" t="s">
        <v>193</v>
      </c>
      <c r="W5728" t="s">
        <v>210</v>
      </c>
      <c r="X5728" t="s">
        <v>161</v>
      </c>
      <c r="Y5728">
        <v>12</v>
      </c>
      <c r="Z5728">
        <v>12</v>
      </c>
      <c r="AA5728">
        <v>2021</v>
      </c>
      <c r="AB5728">
        <v>59.52</v>
      </c>
      <c r="AC5728" t="s">
        <v>21</v>
      </c>
      <c r="AD5728" t="s">
        <v>72</v>
      </c>
      <c r="AE5728">
        <v>2021</v>
      </c>
      <c r="AF5728">
        <v>2021</v>
      </c>
      <c r="AU5728"/>
    </row>
    <row r="5729" spans="1:47" x14ac:dyDescent="0.35">
      <c r="A5729" t="s">
        <v>193</v>
      </c>
      <c r="B5729" t="s">
        <v>29</v>
      </c>
      <c r="C5729" t="s">
        <v>149</v>
      </c>
      <c r="D5729" t="s">
        <v>159</v>
      </c>
      <c r="E5729" t="s">
        <v>162</v>
      </c>
      <c r="G5729" t="s">
        <v>1</v>
      </c>
      <c r="K5729" t="s">
        <v>185</v>
      </c>
      <c r="L5729" t="s">
        <v>122</v>
      </c>
      <c r="M5729" s="14">
        <v>44546</v>
      </c>
      <c r="N5729" s="14">
        <v>44546</v>
      </c>
      <c r="O5729">
        <v>0</v>
      </c>
      <c r="P5729">
        <v>23.81</v>
      </c>
      <c r="R5729">
        <v>2110700000</v>
      </c>
      <c r="S5729">
        <v>161800000</v>
      </c>
      <c r="V5729" t="s">
        <v>193</v>
      </c>
      <c r="W5729" t="s">
        <v>197</v>
      </c>
      <c r="X5729" t="s">
        <v>161</v>
      </c>
      <c r="Y5729">
        <v>12</v>
      </c>
      <c r="Z5729">
        <v>12</v>
      </c>
      <c r="AA5729">
        <v>2021</v>
      </c>
      <c r="AB5729">
        <v>23.81</v>
      </c>
      <c r="AC5729" t="s">
        <v>21</v>
      </c>
      <c r="AD5729" t="s">
        <v>72</v>
      </c>
      <c r="AE5729">
        <v>2021</v>
      </c>
      <c r="AF5729">
        <v>2021</v>
      </c>
      <c r="AU5729"/>
    </row>
    <row r="5730" spans="1:47" x14ac:dyDescent="0.35">
      <c r="A5730" t="s">
        <v>136</v>
      </c>
      <c r="C5730" t="s">
        <v>149</v>
      </c>
      <c r="D5730" t="s">
        <v>150</v>
      </c>
      <c r="E5730" t="s">
        <v>162</v>
      </c>
      <c r="K5730" t="s">
        <v>185</v>
      </c>
      <c r="L5730" t="s">
        <v>122</v>
      </c>
      <c r="M5730" s="14">
        <v>44546</v>
      </c>
      <c r="N5730" s="14">
        <v>44546</v>
      </c>
      <c r="P5730">
        <v>24624.85</v>
      </c>
      <c r="X5730" t="s">
        <v>137</v>
      </c>
      <c r="Y5730">
        <v>12</v>
      </c>
      <c r="Z5730">
        <v>12</v>
      </c>
      <c r="AA5730">
        <v>2021</v>
      </c>
      <c r="AB5730">
        <v>0</v>
      </c>
      <c r="AC5730" t="s">
        <v>8</v>
      </c>
      <c r="AD5730" t="s">
        <v>8</v>
      </c>
      <c r="AE5730">
        <v>2021</v>
      </c>
      <c r="AF5730">
        <v>2021</v>
      </c>
      <c r="AU5730"/>
    </row>
    <row r="5731" spans="1:47" x14ac:dyDescent="0.35">
      <c r="A5731" t="s">
        <v>145</v>
      </c>
      <c r="C5731" t="s">
        <v>149</v>
      </c>
      <c r="D5731" t="s">
        <v>150</v>
      </c>
      <c r="E5731" t="s">
        <v>121</v>
      </c>
      <c r="I5731" t="s">
        <v>1</v>
      </c>
      <c r="J5731" t="s">
        <v>5</v>
      </c>
      <c r="K5731" t="s">
        <v>185</v>
      </c>
      <c r="L5731" t="s">
        <v>122</v>
      </c>
      <c r="M5731" s="14">
        <v>44533</v>
      </c>
      <c r="N5731" s="14">
        <v>44546</v>
      </c>
      <c r="P5731">
        <v>11915.49</v>
      </c>
      <c r="X5731" t="s">
        <v>144</v>
      </c>
      <c r="Y5731">
        <v>12</v>
      </c>
      <c r="Z5731">
        <v>12</v>
      </c>
      <c r="AA5731">
        <v>2021</v>
      </c>
      <c r="AB5731">
        <v>0</v>
      </c>
      <c r="AC5731" t="s">
        <v>8</v>
      </c>
      <c r="AD5731" t="s">
        <v>8</v>
      </c>
      <c r="AE5731">
        <v>2021</v>
      </c>
      <c r="AF5731">
        <v>2021</v>
      </c>
      <c r="AU5731"/>
    </row>
    <row r="5732" spans="1:47" x14ac:dyDescent="0.35">
      <c r="A5732" t="s">
        <v>145</v>
      </c>
      <c r="C5732" t="s">
        <v>149</v>
      </c>
      <c r="D5732" t="s">
        <v>150</v>
      </c>
      <c r="E5732" t="s">
        <v>121</v>
      </c>
      <c r="J5732" t="s">
        <v>5</v>
      </c>
      <c r="K5732" t="s">
        <v>185</v>
      </c>
      <c r="L5732" t="s">
        <v>122</v>
      </c>
      <c r="M5732" s="14">
        <v>44533</v>
      </c>
      <c r="N5732" s="14">
        <v>44546</v>
      </c>
      <c r="P5732">
        <v>18.45</v>
      </c>
      <c r="X5732" t="s">
        <v>144</v>
      </c>
      <c r="Y5732">
        <v>12</v>
      </c>
      <c r="Z5732">
        <v>12</v>
      </c>
      <c r="AA5732">
        <v>2021</v>
      </c>
      <c r="AB5732">
        <v>0</v>
      </c>
      <c r="AC5732" t="s">
        <v>8</v>
      </c>
      <c r="AD5732" t="s">
        <v>8</v>
      </c>
      <c r="AE5732">
        <v>2021</v>
      </c>
      <c r="AF5732">
        <v>2021</v>
      </c>
      <c r="AU5732"/>
    </row>
    <row r="5733" spans="1:47" x14ac:dyDescent="0.35">
      <c r="A5733" t="s">
        <v>130</v>
      </c>
      <c r="C5733" t="s">
        <v>149</v>
      </c>
      <c r="D5733" t="s">
        <v>150</v>
      </c>
      <c r="E5733" t="s">
        <v>121</v>
      </c>
      <c r="J5733" t="s">
        <v>6</v>
      </c>
      <c r="K5733" t="s">
        <v>185</v>
      </c>
      <c r="L5733" t="s">
        <v>122</v>
      </c>
      <c r="M5733" s="14">
        <v>44545</v>
      </c>
      <c r="N5733" s="14">
        <v>44546</v>
      </c>
      <c r="P5733">
        <v>4297.7700000000004</v>
      </c>
      <c r="X5733" t="s">
        <v>119</v>
      </c>
      <c r="Y5733">
        <v>12</v>
      </c>
      <c r="Z5733">
        <v>12</v>
      </c>
      <c r="AA5733">
        <v>2021</v>
      </c>
      <c r="AB5733">
        <v>0</v>
      </c>
      <c r="AC5733" t="s">
        <v>8</v>
      </c>
      <c r="AD5733" t="s">
        <v>8</v>
      </c>
      <c r="AE5733">
        <v>2021</v>
      </c>
      <c r="AF5733">
        <v>2021</v>
      </c>
      <c r="AU5733"/>
    </row>
    <row r="5734" spans="1:47" x14ac:dyDescent="0.35">
      <c r="A5734" t="s">
        <v>136</v>
      </c>
      <c r="C5734" t="s">
        <v>149</v>
      </c>
      <c r="D5734" t="s">
        <v>150</v>
      </c>
      <c r="E5734" t="s">
        <v>121</v>
      </c>
      <c r="J5734" t="s">
        <v>5</v>
      </c>
      <c r="K5734" t="s">
        <v>185</v>
      </c>
      <c r="L5734" t="s">
        <v>122</v>
      </c>
      <c r="M5734" s="14">
        <v>44532</v>
      </c>
      <c r="N5734" s="14">
        <v>44546</v>
      </c>
      <c r="P5734">
        <v>8393.14</v>
      </c>
      <c r="X5734" t="s">
        <v>137</v>
      </c>
      <c r="Y5734">
        <v>12</v>
      </c>
      <c r="Z5734">
        <v>12</v>
      </c>
      <c r="AA5734">
        <v>2021</v>
      </c>
      <c r="AB5734">
        <v>0</v>
      </c>
      <c r="AC5734" t="s">
        <v>8</v>
      </c>
      <c r="AD5734" t="s">
        <v>8</v>
      </c>
      <c r="AE5734">
        <v>2021</v>
      </c>
      <c r="AF5734">
        <v>2021</v>
      </c>
      <c r="AU5734"/>
    </row>
    <row r="5735" spans="1:47" x14ac:dyDescent="0.35">
      <c r="A5735" t="s">
        <v>148</v>
      </c>
      <c r="C5735" t="s">
        <v>149</v>
      </c>
      <c r="D5735" t="s">
        <v>159</v>
      </c>
      <c r="E5735" t="s">
        <v>162</v>
      </c>
      <c r="G5735" t="s">
        <v>1</v>
      </c>
      <c r="K5735" t="s">
        <v>185</v>
      </c>
      <c r="L5735" t="s">
        <v>122</v>
      </c>
      <c r="M5735" s="14">
        <v>44546</v>
      </c>
      <c r="N5735" s="14">
        <v>44546</v>
      </c>
      <c r="O5735">
        <v>1714459.69</v>
      </c>
      <c r="P5735">
        <v>40820.47</v>
      </c>
      <c r="R5735">
        <v>2110220000</v>
      </c>
      <c r="S5735">
        <v>161008000</v>
      </c>
      <c r="V5735" t="s">
        <v>148</v>
      </c>
      <c r="W5735" t="s">
        <v>224</v>
      </c>
      <c r="X5735" t="s">
        <v>152</v>
      </c>
      <c r="Y5735">
        <v>12</v>
      </c>
      <c r="Z5735">
        <v>12</v>
      </c>
      <c r="AA5735">
        <v>2021</v>
      </c>
      <c r="AB5735">
        <v>40820.47</v>
      </c>
      <c r="AC5735" t="s">
        <v>21</v>
      </c>
      <c r="AD5735" t="s">
        <v>72</v>
      </c>
      <c r="AE5735">
        <v>2021</v>
      </c>
      <c r="AF5735">
        <v>2021</v>
      </c>
      <c r="AU5735"/>
    </row>
    <row r="5736" spans="1:47" x14ac:dyDescent="0.35">
      <c r="A5736" t="s">
        <v>160</v>
      </c>
      <c r="B5736" t="s">
        <v>35</v>
      </c>
      <c r="C5736" t="s">
        <v>149</v>
      </c>
      <c r="D5736" t="s">
        <v>159</v>
      </c>
      <c r="E5736" t="s">
        <v>162</v>
      </c>
      <c r="G5736" t="s">
        <v>1</v>
      </c>
      <c r="K5736" t="s">
        <v>185</v>
      </c>
      <c r="L5736" t="s">
        <v>122</v>
      </c>
      <c r="M5736" s="14">
        <v>44546</v>
      </c>
      <c r="N5736" s="14">
        <v>44546</v>
      </c>
      <c r="O5736">
        <v>39274.480000000003</v>
      </c>
      <c r="P5736">
        <v>935.11</v>
      </c>
      <c r="R5736">
        <v>2110672000</v>
      </c>
      <c r="S5736">
        <v>161020000</v>
      </c>
      <c r="V5736" t="s">
        <v>160</v>
      </c>
      <c r="W5736" t="s">
        <v>194</v>
      </c>
      <c r="X5736" t="s">
        <v>161</v>
      </c>
      <c r="Y5736">
        <v>12</v>
      </c>
      <c r="Z5736">
        <v>12</v>
      </c>
      <c r="AA5736">
        <v>2021</v>
      </c>
      <c r="AB5736">
        <v>935.11</v>
      </c>
      <c r="AC5736" t="s">
        <v>21</v>
      </c>
      <c r="AD5736" t="s">
        <v>72</v>
      </c>
      <c r="AE5736">
        <v>2021</v>
      </c>
      <c r="AF5736">
        <v>2021</v>
      </c>
      <c r="AU5736"/>
    </row>
    <row r="5737" spans="1:47" x14ac:dyDescent="0.35">
      <c r="A5737" t="s">
        <v>160</v>
      </c>
      <c r="B5737" t="s">
        <v>25</v>
      </c>
      <c r="C5737" t="s">
        <v>149</v>
      </c>
      <c r="D5737" t="s">
        <v>159</v>
      </c>
      <c r="E5737" t="s">
        <v>162</v>
      </c>
      <c r="G5737" t="s">
        <v>1</v>
      </c>
      <c r="K5737" t="s">
        <v>185</v>
      </c>
      <c r="L5737" t="s">
        <v>122</v>
      </c>
      <c r="M5737" s="14">
        <v>44547</v>
      </c>
      <c r="N5737" s="14">
        <v>44547</v>
      </c>
      <c r="O5737">
        <v>5000</v>
      </c>
      <c r="P5737">
        <v>122.57</v>
      </c>
      <c r="R5737">
        <v>2110672000</v>
      </c>
      <c r="S5737">
        <v>161600000</v>
      </c>
      <c r="V5737" t="s">
        <v>160</v>
      </c>
      <c r="W5737" t="s">
        <v>198</v>
      </c>
      <c r="X5737" t="s">
        <v>161</v>
      </c>
      <c r="Y5737">
        <v>12</v>
      </c>
      <c r="Z5737">
        <v>12</v>
      </c>
      <c r="AA5737">
        <v>2021</v>
      </c>
      <c r="AB5737">
        <v>122.57</v>
      </c>
      <c r="AC5737" t="s">
        <v>21</v>
      </c>
      <c r="AD5737" t="s">
        <v>72</v>
      </c>
      <c r="AE5737">
        <v>2021</v>
      </c>
      <c r="AF5737">
        <v>2021</v>
      </c>
      <c r="AU5737"/>
    </row>
    <row r="5738" spans="1:47" x14ac:dyDescent="0.35">
      <c r="A5738" t="s">
        <v>130</v>
      </c>
      <c r="B5738" t="s">
        <v>24</v>
      </c>
      <c r="C5738" t="s">
        <v>252</v>
      </c>
      <c r="D5738" t="s">
        <v>150</v>
      </c>
      <c r="E5738" t="s">
        <v>121</v>
      </c>
      <c r="G5738" t="s">
        <v>1</v>
      </c>
      <c r="H5738" t="s">
        <v>206</v>
      </c>
      <c r="K5738" t="s">
        <v>72</v>
      </c>
      <c r="L5738" t="s">
        <v>122</v>
      </c>
      <c r="M5738" s="14">
        <v>44547</v>
      </c>
      <c r="N5738" s="14">
        <v>44547</v>
      </c>
      <c r="O5738">
        <v>-4230.96</v>
      </c>
      <c r="P5738">
        <v>0</v>
      </c>
      <c r="R5738">
        <v>2221504000</v>
      </c>
      <c r="S5738">
        <v>162000000</v>
      </c>
      <c r="V5738" t="s">
        <v>130</v>
      </c>
      <c r="W5738" t="s">
        <v>205</v>
      </c>
      <c r="X5738" t="s">
        <v>119</v>
      </c>
      <c r="Y5738">
        <v>12</v>
      </c>
      <c r="Z5738">
        <v>12</v>
      </c>
      <c r="AA5738">
        <v>2021</v>
      </c>
      <c r="AB5738">
        <v>0</v>
      </c>
      <c r="AC5738" t="s">
        <v>21</v>
      </c>
      <c r="AD5738" t="s">
        <v>20</v>
      </c>
      <c r="AE5738">
        <v>2021</v>
      </c>
      <c r="AF5738">
        <v>2021</v>
      </c>
      <c r="AU5738"/>
    </row>
    <row r="5739" spans="1:47" x14ac:dyDescent="0.35">
      <c r="A5739" t="s">
        <v>130</v>
      </c>
      <c r="B5739" t="s">
        <v>34</v>
      </c>
      <c r="C5739" t="s">
        <v>149</v>
      </c>
      <c r="D5739" t="s">
        <v>150</v>
      </c>
      <c r="E5739" t="s">
        <v>121</v>
      </c>
      <c r="G5739" t="s">
        <v>1</v>
      </c>
      <c r="H5739" t="s">
        <v>206</v>
      </c>
      <c r="K5739" t="s">
        <v>185</v>
      </c>
      <c r="L5739" t="s">
        <v>122</v>
      </c>
      <c r="M5739" s="14">
        <v>44547</v>
      </c>
      <c r="N5739" s="14">
        <v>44547</v>
      </c>
      <c r="O5739">
        <v>-1721.78</v>
      </c>
      <c r="P5739">
        <v>-40.99</v>
      </c>
      <c r="R5739">
        <v>2221511000</v>
      </c>
      <c r="S5739">
        <v>162000000</v>
      </c>
      <c r="V5739" t="s">
        <v>130</v>
      </c>
      <c r="W5739" t="s">
        <v>205</v>
      </c>
      <c r="X5739" t="s">
        <v>119</v>
      </c>
      <c r="Y5739">
        <v>12</v>
      </c>
      <c r="Z5739">
        <v>12</v>
      </c>
      <c r="AA5739">
        <v>2021</v>
      </c>
      <c r="AB5739">
        <v>40.99</v>
      </c>
      <c r="AC5739" t="s">
        <v>21</v>
      </c>
      <c r="AD5739" t="s">
        <v>20</v>
      </c>
      <c r="AE5739">
        <v>2021</v>
      </c>
      <c r="AF5739">
        <v>2021</v>
      </c>
      <c r="AU5739"/>
    </row>
    <row r="5740" spans="1:47" x14ac:dyDescent="0.35">
      <c r="A5740" t="s">
        <v>130</v>
      </c>
      <c r="B5740" t="s">
        <v>34</v>
      </c>
      <c r="C5740" t="s">
        <v>149</v>
      </c>
      <c r="D5740" t="s">
        <v>150</v>
      </c>
      <c r="E5740" t="s">
        <v>121</v>
      </c>
      <c r="G5740" t="s">
        <v>1</v>
      </c>
      <c r="H5740" t="s">
        <v>206</v>
      </c>
      <c r="K5740" t="s">
        <v>185</v>
      </c>
      <c r="L5740" t="s">
        <v>122</v>
      </c>
      <c r="M5740" s="14">
        <v>44547</v>
      </c>
      <c r="N5740" s="14">
        <v>44547</v>
      </c>
      <c r="O5740">
        <v>-750</v>
      </c>
      <c r="P5740">
        <v>-1.47</v>
      </c>
      <c r="R5740">
        <v>2221511000</v>
      </c>
      <c r="S5740">
        <v>162000000</v>
      </c>
      <c r="V5740" t="s">
        <v>130</v>
      </c>
      <c r="W5740" t="s">
        <v>205</v>
      </c>
      <c r="X5740" t="s">
        <v>119</v>
      </c>
      <c r="Y5740">
        <v>12</v>
      </c>
      <c r="Z5740">
        <v>12</v>
      </c>
      <c r="AA5740">
        <v>2021</v>
      </c>
      <c r="AB5740">
        <v>1.47</v>
      </c>
      <c r="AC5740" t="s">
        <v>21</v>
      </c>
      <c r="AD5740" t="s">
        <v>20</v>
      </c>
      <c r="AE5740">
        <v>2021</v>
      </c>
      <c r="AF5740">
        <v>2021</v>
      </c>
      <c r="AU5740"/>
    </row>
    <row r="5741" spans="1:47" x14ac:dyDescent="0.35">
      <c r="A5741" t="s">
        <v>130</v>
      </c>
      <c r="B5741" t="s">
        <v>34</v>
      </c>
      <c r="C5741" t="s">
        <v>252</v>
      </c>
      <c r="D5741" t="s">
        <v>150</v>
      </c>
      <c r="E5741" t="s">
        <v>121</v>
      </c>
      <c r="G5741" t="s">
        <v>1</v>
      </c>
      <c r="H5741" t="s">
        <v>206</v>
      </c>
      <c r="K5741" t="s">
        <v>72</v>
      </c>
      <c r="L5741" t="s">
        <v>122</v>
      </c>
      <c r="M5741" s="14">
        <v>44547</v>
      </c>
      <c r="N5741" s="14">
        <v>44547</v>
      </c>
      <c r="O5741">
        <v>-22500</v>
      </c>
      <c r="P5741">
        <v>0</v>
      </c>
      <c r="R5741">
        <v>2221511000</v>
      </c>
      <c r="S5741">
        <v>162800000</v>
      </c>
      <c r="V5741" t="s">
        <v>130</v>
      </c>
      <c r="W5741" t="s">
        <v>204</v>
      </c>
      <c r="X5741" t="s">
        <v>119</v>
      </c>
      <c r="Y5741">
        <v>12</v>
      </c>
      <c r="Z5741">
        <v>12</v>
      </c>
      <c r="AA5741">
        <v>2021</v>
      </c>
      <c r="AB5741">
        <v>0</v>
      </c>
      <c r="AC5741" t="s">
        <v>21</v>
      </c>
      <c r="AD5741" t="s">
        <v>20</v>
      </c>
      <c r="AE5741">
        <v>2021</v>
      </c>
      <c r="AF5741">
        <v>2021</v>
      </c>
      <c r="AU5741"/>
    </row>
    <row r="5742" spans="1:47" x14ac:dyDescent="0.35">
      <c r="A5742" t="s">
        <v>160</v>
      </c>
      <c r="B5742" t="s">
        <v>26</v>
      </c>
      <c r="C5742" t="s">
        <v>149</v>
      </c>
      <c r="D5742" t="s">
        <v>159</v>
      </c>
      <c r="E5742" t="s">
        <v>162</v>
      </c>
      <c r="G5742" t="s">
        <v>1</v>
      </c>
      <c r="K5742" t="s">
        <v>185</v>
      </c>
      <c r="L5742" t="s">
        <v>122</v>
      </c>
      <c r="M5742" s="14">
        <v>44547</v>
      </c>
      <c r="N5742" s="14">
        <v>44547</v>
      </c>
      <c r="O5742">
        <v>23247.599999999999</v>
      </c>
      <c r="P5742">
        <v>553.51</v>
      </c>
      <c r="R5742">
        <v>2110672000</v>
      </c>
      <c r="S5742">
        <v>162300000</v>
      </c>
      <c r="V5742" t="s">
        <v>160</v>
      </c>
      <c r="W5742" t="s">
        <v>209</v>
      </c>
      <c r="X5742" t="s">
        <v>161</v>
      </c>
      <c r="Y5742">
        <v>12</v>
      </c>
      <c r="Z5742">
        <v>12</v>
      </c>
      <c r="AA5742">
        <v>2021</v>
      </c>
      <c r="AB5742">
        <v>553.51</v>
      </c>
      <c r="AC5742" t="s">
        <v>21</v>
      </c>
      <c r="AD5742" t="s">
        <v>72</v>
      </c>
      <c r="AE5742">
        <v>2021</v>
      </c>
      <c r="AF5742">
        <v>2021</v>
      </c>
      <c r="AU5742"/>
    </row>
    <row r="5743" spans="1:47" x14ac:dyDescent="0.35">
      <c r="A5743" t="s">
        <v>160</v>
      </c>
      <c r="B5743" t="s">
        <v>25</v>
      </c>
      <c r="C5743" t="s">
        <v>149</v>
      </c>
      <c r="D5743" t="s">
        <v>159</v>
      </c>
      <c r="E5743" t="s">
        <v>162</v>
      </c>
      <c r="G5743" t="s">
        <v>1</v>
      </c>
      <c r="K5743" t="s">
        <v>185</v>
      </c>
      <c r="L5743" t="s">
        <v>122</v>
      </c>
      <c r="M5743" s="14">
        <v>44547</v>
      </c>
      <c r="N5743" s="14">
        <v>44547</v>
      </c>
      <c r="O5743">
        <v>35000</v>
      </c>
      <c r="P5743">
        <v>946.52</v>
      </c>
      <c r="R5743">
        <v>2110672000</v>
      </c>
      <c r="S5743">
        <v>161300000</v>
      </c>
      <c r="V5743" t="s">
        <v>160</v>
      </c>
      <c r="W5743" t="s">
        <v>192</v>
      </c>
      <c r="X5743" t="s">
        <v>161</v>
      </c>
      <c r="Y5743">
        <v>12</v>
      </c>
      <c r="Z5743">
        <v>12</v>
      </c>
      <c r="AA5743">
        <v>2021</v>
      </c>
      <c r="AB5743">
        <v>946.52</v>
      </c>
      <c r="AC5743" t="s">
        <v>21</v>
      </c>
      <c r="AD5743" t="s">
        <v>72</v>
      </c>
      <c r="AE5743">
        <v>2021</v>
      </c>
      <c r="AF5743">
        <v>2021</v>
      </c>
      <c r="AU5743"/>
    </row>
    <row r="5744" spans="1:47" x14ac:dyDescent="0.35">
      <c r="A5744" t="s">
        <v>160</v>
      </c>
      <c r="B5744" t="s">
        <v>35</v>
      </c>
      <c r="C5744" t="s">
        <v>149</v>
      </c>
      <c r="D5744" t="s">
        <v>159</v>
      </c>
      <c r="E5744" t="s">
        <v>162</v>
      </c>
      <c r="G5744" t="s">
        <v>1</v>
      </c>
      <c r="K5744" t="s">
        <v>185</v>
      </c>
      <c r="L5744" t="s">
        <v>122</v>
      </c>
      <c r="M5744" s="14">
        <v>44547</v>
      </c>
      <c r="N5744" s="14">
        <v>44547</v>
      </c>
      <c r="O5744">
        <v>275</v>
      </c>
      <c r="P5744">
        <v>5.39</v>
      </c>
      <c r="R5744">
        <v>2110672000</v>
      </c>
      <c r="S5744">
        <v>161021000</v>
      </c>
      <c r="V5744" t="s">
        <v>160</v>
      </c>
      <c r="W5744" t="s">
        <v>215</v>
      </c>
      <c r="X5744" t="s">
        <v>161</v>
      </c>
      <c r="Y5744">
        <v>12</v>
      </c>
      <c r="Z5744">
        <v>12</v>
      </c>
      <c r="AA5744">
        <v>2021</v>
      </c>
      <c r="AB5744">
        <v>5.39</v>
      </c>
      <c r="AC5744" t="s">
        <v>21</v>
      </c>
      <c r="AD5744" t="s">
        <v>72</v>
      </c>
      <c r="AE5744">
        <v>2021</v>
      </c>
      <c r="AF5744">
        <v>2021</v>
      </c>
      <c r="AU5744"/>
    </row>
    <row r="5745" spans="1:47" x14ac:dyDescent="0.35">
      <c r="A5745" t="s">
        <v>160</v>
      </c>
      <c r="B5745" t="s">
        <v>25</v>
      </c>
      <c r="C5745" t="s">
        <v>149</v>
      </c>
      <c r="D5745" t="s">
        <v>159</v>
      </c>
      <c r="E5745" t="s">
        <v>162</v>
      </c>
      <c r="G5745" t="s">
        <v>1</v>
      </c>
      <c r="K5745" t="s">
        <v>185</v>
      </c>
      <c r="L5745" t="s">
        <v>122</v>
      </c>
      <c r="M5745" s="14">
        <v>44547</v>
      </c>
      <c r="N5745" s="14">
        <v>44547</v>
      </c>
      <c r="O5745">
        <v>12000</v>
      </c>
      <c r="P5745">
        <v>281.33999999999997</v>
      </c>
      <c r="R5745">
        <v>2110672000</v>
      </c>
      <c r="S5745">
        <v>161300000</v>
      </c>
      <c r="V5745" t="s">
        <v>160</v>
      </c>
      <c r="W5745" t="s">
        <v>192</v>
      </c>
      <c r="X5745" t="s">
        <v>161</v>
      </c>
      <c r="Y5745">
        <v>12</v>
      </c>
      <c r="Z5745">
        <v>12</v>
      </c>
      <c r="AA5745">
        <v>2021</v>
      </c>
      <c r="AB5745">
        <v>281.33999999999997</v>
      </c>
      <c r="AC5745" t="s">
        <v>21</v>
      </c>
      <c r="AD5745" t="s">
        <v>72</v>
      </c>
      <c r="AE5745">
        <v>2021</v>
      </c>
      <c r="AF5745">
        <v>2021</v>
      </c>
      <c r="AU5745"/>
    </row>
    <row r="5746" spans="1:47" x14ac:dyDescent="0.35">
      <c r="A5746" t="s">
        <v>188</v>
      </c>
      <c r="B5746" t="s">
        <v>31</v>
      </c>
      <c r="C5746" t="s">
        <v>149</v>
      </c>
      <c r="D5746" t="s">
        <v>159</v>
      </c>
      <c r="E5746" t="s">
        <v>162</v>
      </c>
      <c r="G5746" t="s">
        <v>1</v>
      </c>
      <c r="K5746" t="s">
        <v>185</v>
      </c>
      <c r="L5746" t="s">
        <v>122</v>
      </c>
      <c r="M5746" s="14">
        <v>44547</v>
      </c>
      <c r="N5746" s="14">
        <v>44547</v>
      </c>
      <c r="O5746">
        <v>0</v>
      </c>
      <c r="P5746">
        <v>40.86</v>
      </c>
      <c r="R5746">
        <v>2111070000</v>
      </c>
      <c r="S5746">
        <v>161001000</v>
      </c>
      <c r="V5746" t="s">
        <v>188</v>
      </c>
      <c r="W5746" t="s">
        <v>195</v>
      </c>
      <c r="X5746" t="s">
        <v>190</v>
      </c>
      <c r="Y5746">
        <v>12</v>
      </c>
      <c r="Z5746">
        <v>12</v>
      </c>
      <c r="AA5746">
        <v>2021</v>
      </c>
      <c r="AB5746">
        <v>40.86</v>
      </c>
      <c r="AC5746" t="s">
        <v>21</v>
      </c>
      <c r="AD5746" t="s">
        <v>72</v>
      </c>
      <c r="AE5746">
        <v>2021</v>
      </c>
      <c r="AF5746">
        <v>2021</v>
      </c>
      <c r="AU5746"/>
    </row>
    <row r="5747" spans="1:47" x14ac:dyDescent="0.35">
      <c r="A5747" t="s">
        <v>138</v>
      </c>
      <c r="C5747" t="s">
        <v>149</v>
      </c>
      <c r="D5747" t="s">
        <v>159</v>
      </c>
      <c r="E5747" t="s">
        <v>121</v>
      </c>
      <c r="G5747" t="s">
        <v>1</v>
      </c>
      <c r="K5747" t="s">
        <v>185</v>
      </c>
      <c r="L5747" t="s">
        <v>122</v>
      </c>
      <c r="M5747" s="14">
        <v>44547</v>
      </c>
      <c r="N5747" s="14">
        <v>44547</v>
      </c>
      <c r="O5747">
        <v>0</v>
      </c>
      <c r="P5747">
        <v>11.23</v>
      </c>
      <c r="R5747">
        <v>2220200000</v>
      </c>
      <c r="S5747">
        <v>161020000</v>
      </c>
      <c r="V5747" t="s">
        <v>138</v>
      </c>
      <c r="W5747" t="s">
        <v>194</v>
      </c>
      <c r="X5747" t="s">
        <v>139</v>
      </c>
      <c r="Y5747">
        <v>12</v>
      </c>
      <c r="Z5747">
        <v>12</v>
      </c>
      <c r="AA5747">
        <v>2021</v>
      </c>
      <c r="AB5747">
        <v>11.23</v>
      </c>
      <c r="AC5747" t="s">
        <v>21</v>
      </c>
      <c r="AD5747" t="s">
        <v>72</v>
      </c>
      <c r="AE5747">
        <v>2021</v>
      </c>
      <c r="AF5747">
        <v>2021</v>
      </c>
      <c r="AU5747"/>
    </row>
    <row r="5748" spans="1:47" x14ac:dyDescent="0.35">
      <c r="A5748" t="s">
        <v>138</v>
      </c>
      <c r="B5748" t="s">
        <v>34</v>
      </c>
      <c r="C5748" t="s">
        <v>149</v>
      </c>
      <c r="D5748" t="s">
        <v>150</v>
      </c>
      <c r="E5748" t="s">
        <v>121</v>
      </c>
      <c r="G5748" t="s">
        <v>1</v>
      </c>
      <c r="H5748" t="s">
        <v>206</v>
      </c>
      <c r="K5748" t="s">
        <v>185</v>
      </c>
      <c r="L5748" t="s">
        <v>122</v>
      </c>
      <c r="M5748" s="14">
        <v>44547</v>
      </c>
      <c r="N5748" s="14">
        <v>44547</v>
      </c>
      <c r="O5748">
        <v>0</v>
      </c>
      <c r="P5748">
        <v>-535.71</v>
      </c>
      <c r="R5748">
        <v>2220200000</v>
      </c>
      <c r="S5748">
        <v>161021000</v>
      </c>
      <c r="V5748" t="s">
        <v>138</v>
      </c>
      <c r="W5748" t="s">
        <v>215</v>
      </c>
      <c r="X5748" t="s">
        <v>139</v>
      </c>
      <c r="Y5748">
        <v>12</v>
      </c>
      <c r="Z5748">
        <v>12</v>
      </c>
      <c r="AA5748">
        <v>2021</v>
      </c>
      <c r="AB5748">
        <v>535.71</v>
      </c>
      <c r="AC5748" t="s">
        <v>21</v>
      </c>
      <c r="AD5748" t="s">
        <v>20</v>
      </c>
      <c r="AE5748">
        <v>2021</v>
      </c>
      <c r="AF5748">
        <v>2021</v>
      </c>
      <c r="AU5748"/>
    </row>
    <row r="5749" spans="1:47" x14ac:dyDescent="0.35">
      <c r="A5749" t="s">
        <v>160</v>
      </c>
      <c r="B5749" t="s">
        <v>26</v>
      </c>
      <c r="C5749" t="s">
        <v>149</v>
      </c>
      <c r="D5749" t="s">
        <v>159</v>
      </c>
      <c r="E5749" t="s">
        <v>162</v>
      </c>
      <c r="G5749" t="s">
        <v>1</v>
      </c>
      <c r="K5749" t="s">
        <v>185</v>
      </c>
      <c r="L5749" t="s">
        <v>122</v>
      </c>
      <c r="M5749" s="14">
        <v>44547</v>
      </c>
      <c r="N5749" s="14">
        <v>44547</v>
      </c>
      <c r="O5749">
        <v>0</v>
      </c>
      <c r="P5749">
        <v>1487.71</v>
      </c>
      <c r="R5749">
        <v>2110672000</v>
      </c>
      <c r="S5749">
        <v>162000000</v>
      </c>
      <c r="V5749" t="s">
        <v>160</v>
      </c>
      <c r="W5749" t="s">
        <v>205</v>
      </c>
      <c r="X5749" t="s">
        <v>161</v>
      </c>
      <c r="Y5749">
        <v>12</v>
      </c>
      <c r="Z5749">
        <v>12</v>
      </c>
      <c r="AA5749">
        <v>2021</v>
      </c>
      <c r="AB5749">
        <v>1487.71</v>
      </c>
      <c r="AC5749" t="s">
        <v>21</v>
      </c>
      <c r="AD5749" t="s">
        <v>72</v>
      </c>
      <c r="AE5749">
        <v>2021</v>
      </c>
      <c r="AF5749">
        <v>2021</v>
      </c>
      <c r="AU5749"/>
    </row>
    <row r="5750" spans="1:47" x14ac:dyDescent="0.35">
      <c r="A5750" t="s">
        <v>193</v>
      </c>
      <c r="B5750" t="s">
        <v>29</v>
      </c>
      <c r="C5750" t="s">
        <v>149</v>
      </c>
      <c r="D5750" t="s">
        <v>159</v>
      </c>
      <c r="E5750" t="s">
        <v>162</v>
      </c>
      <c r="G5750" t="s">
        <v>1</v>
      </c>
      <c r="K5750" t="s">
        <v>185</v>
      </c>
      <c r="L5750" t="s">
        <v>122</v>
      </c>
      <c r="M5750" s="14">
        <v>44547</v>
      </c>
      <c r="N5750" s="14">
        <v>44547</v>
      </c>
      <c r="O5750">
        <v>0</v>
      </c>
      <c r="P5750">
        <v>35.71</v>
      </c>
      <c r="R5750">
        <v>2110700000</v>
      </c>
      <c r="S5750">
        <v>162600000</v>
      </c>
      <c r="V5750" t="s">
        <v>193</v>
      </c>
      <c r="W5750" t="s">
        <v>196</v>
      </c>
      <c r="X5750" t="s">
        <v>161</v>
      </c>
      <c r="Y5750">
        <v>12</v>
      </c>
      <c r="Z5750">
        <v>12</v>
      </c>
      <c r="AA5750">
        <v>2021</v>
      </c>
      <c r="AB5750">
        <v>35.71</v>
      </c>
      <c r="AC5750" t="s">
        <v>21</v>
      </c>
      <c r="AD5750" t="s">
        <v>72</v>
      </c>
      <c r="AE5750">
        <v>2021</v>
      </c>
      <c r="AF5750">
        <v>2021</v>
      </c>
      <c r="AU5750"/>
    </row>
    <row r="5751" spans="1:47" x14ac:dyDescent="0.35">
      <c r="A5751" t="s">
        <v>193</v>
      </c>
      <c r="B5751" t="s">
        <v>29</v>
      </c>
      <c r="C5751" t="s">
        <v>149</v>
      </c>
      <c r="D5751" t="s">
        <v>159</v>
      </c>
      <c r="E5751" t="s">
        <v>162</v>
      </c>
      <c r="G5751" t="s">
        <v>1</v>
      </c>
      <c r="K5751" t="s">
        <v>185</v>
      </c>
      <c r="L5751" t="s">
        <v>122</v>
      </c>
      <c r="M5751" s="14">
        <v>44547</v>
      </c>
      <c r="N5751" s="14">
        <v>44547</v>
      </c>
      <c r="O5751">
        <v>0</v>
      </c>
      <c r="P5751">
        <v>5183.87</v>
      </c>
      <c r="R5751">
        <v>2110700000</v>
      </c>
      <c r="S5751">
        <v>161020000</v>
      </c>
      <c r="V5751" t="s">
        <v>193</v>
      </c>
      <c r="W5751" t="s">
        <v>194</v>
      </c>
      <c r="X5751" t="s">
        <v>161</v>
      </c>
      <c r="Y5751">
        <v>12</v>
      </c>
      <c r="Z5751">
        <v>12</v>
      </c>
      <c r="AA5751">
        <v>2021</v>
      </c>
      <c r="AB5751">
        <v>5183.87</v>
      </c>
      <c r="AC5751" t="s">
        <v>21</v>
      </c>
      <c r="AD5751" t="s">
        <v>72</v>
      </c>
      <c r="AE5751">
        <v>2021</v>
      </c>
      <c r="AF5751">
        <v>2021</v>
      </c>
      <c r="AU5751"/>
    </row>
    <row r="5752" spans="1:47" x14ac:dyDescent="0.35">
      <c r="A5752" t="s">
        <v>193</v>
      </c>
      <c r="B5752" t="s">
        <v>29</v>
      </c>
      <c r="C5752" t="s">
        <v>149</v>
      </c>
      <c r="D5752" t="s">
        <v>159</v>
      </c>
      <c r="E5752" t="s">
        <v>162</v>
      </c>
      <c r="G5752" t="s">
        <v>1</v>
      </c>
      <c r="K5752" t="s">
        <v>185</v>
      </c>
      <c r="L5752" t="s">
        <v>122</v>
      </c>
      <c r="M5752" s="14">
        <v>44547</v>
      </c>
      <c r="N5752" s="14">
        <v>44547</v>
      </c>
      <c r="O5752">
        <v>0</v>
      </c>
      <c r="P5752">
        <v>178.57</v>
      </c>
      <c r="R5752">
        <v>2110700000</v>
      </c>
      <c r="S5752">
        <v>161900000</v>
      </c>
      <c r="V5752" t="s">
        <v>193</v>
      </c>
      <c r="W5752" t="s">
        <v>199</v>
      </c>
      <c r="X5752" t="s">
        <v>161</v>
      </c>
      <c r="Y5752">
        <v>12</v>
      </c>
      <c r="Z5752">
        <v>12</v>
      </c>
      <c r="AA5752">
        <v>2021</v>
      </c>
      <c r="AB5752">
        <v>178.57</v>
      </c>
      <c r="AC5752" t="s">
        <v>21</v>
      </c>
      <c r="AD5752" t="s">
        <v>72</v>
      </c>
      <c r="AE5752">
        <v>2021</v>
      </c>
      <c r="AF5752">
        <v>2021</v>
      </c>
      <c r="AU5752"/>
    </row>
    <row r="5753" spans="1:47" x14ac:dyDescent="0.35">
      <c r="A5753" t="s">
        <v>138</v>
      </c>
      <c r="B5753" t="s">
        <v>33</v>
      </c>
      <c r="C5753" t="s">
        <v>149</v>
      </c>
      <c r="D5753" t="s">
        <v>150</v>
      </c>
      <c r="E5753" t="s">
        <v>121</v>
      </c>
      <c r="G5753" t="s">
        <v>1</v>
      </c>
      <c r="H5753" t="s">
        <v>206</v>
      </c>
      <c r="K5753" t="s">
        <v>185</v>
      </c>
      <c r="L5753" t="s">
        <v>122</v>
      </c>
      <c r="M5753" s="14">
        <v>44547</v>
      </c>
      <c r="N5753" s="14">
        <v>44547</v>
      </c>
      <c r="O5753">
        <v>0</v>
      </c>
      <c r="P5753">
        <v>-27.12</v>
      </c>
      <c r="R5753">
        <v>2220200000</v>
      </c>
      <c r="S5753">
        <v>161012000</v>
      </c>
      <c r="V5753" t="s">
        <v>138</v>
      </c>
      <c r="W5753" t="s">
        <v>213</v>
      </c>
      <c r="X5753" t="s">
        <v>139</v>
      </c>
      <c r="Y5753">
        <v>12</v>
      </c>
      <c r="Z5753">
        <v>12</v>
      </c>
      <c r="AA5753">
        <v>2021</v>
      </c>
      <c r="AB5753">
        <v>27.12</v>
      </c>
      <c r="AC5753" t="s">
        <v>21</v>
      </c>
      <c r="AD5753" t="s">
        <v>20</v>
      </c>
      <c r="AE5753">
        <v>2021</v>
      </c>
      <c r="AF5753">
        <v>2021</v>
      </c>
      <c r="AU5753"/>
    </row>
    <row r="5754" spans="1:47" x14ac:dyDescent="0.35">
      <c r="A5754" t="s">
        <v>126</v>
      </c>
      <c r="C5754" t="s">
        <v>149</v>
      </c>
      <c r="D5754" t="s">
        <v>150</v>
      </c>
      <c r="E5754" t="s">
        <v>121</v>
      </c>
      <c r="J5754" t="s">
        <v>6</v>
      </c>
      <c r="K5754" t="s">
        <v>185</v>
      </c>
      <c r="L5754" t="s">
        <v>122</v>
      </c>
      <c r="M5754" s="14">
        <v>44545</v>
      </c>
      <c r="N5754" s="14">
        <v>44547</v>
      </c>
      <c r="P5754">
        <v>84592.5</v>
      </c>
      <c r="X5754" t="s">
        <v>127</v>
      </c>
      <c r="Y5754">
        <v>12</v>
      </c>
      <c r="Z5754">
        <v>12</v>
      </c>
      <c r="AA5754">
        <v>2021</v>
      </c>
      <c r="AB5754">
        <v>0</v>
      </c>
      <c r="AC5754" t="s">
        <v>8</v>
      </c>
      <c r="AD5754" t="s">
        <v>8</v>
      </c>
      <c r="AE5754">
        <v>2021</v>
      </c>
      <c r="AF5754">
        <v>2021</v>
      </c>
      <c r="AU5754"/>
    </row>
    <row r="5755" spans="1:47" x14ac:dyDescent="0.35">
      <c r="A5755" t="s">
        <v>146</v>
      </c>
      <c r="C5755" t="s">
        <v>149</v>
      </c>
      <c r="D5755" t="s">
        <v>150</v>
      </c>
      <c r="E5755" t="s">
        <v>121</v>
      </c>
      <c r="J5755" t="s">
        <v>5</v>
      </c>
      <c r="K5755" t="s">
        <v>185</v>
      </c>
      <c r="L5755" t="s">
        <v>122</v>
      </c>
      <c r="M5755" s="14">
        <v>44533</v>
      </c>
      <c r="N5755" s="14">
        <v>44547</v>
      </c>
      <c r="P5755">
        <v>42740.77</v>
      </c>
      <c r="X5755" t="s">
        <v>147</v>
      </c>
      <c r="Y5755">
        <v>12</v>
      </c>
      <c r="Z5755">
        <v>12</v>
      </c>
      <c r="AA5755">
        <v>2021</v>
      </c>
      <c r="AB5755">
        <v>0</v>
      </c>
      <c r="AC5755" t="s">
        <v>8</v>
      </c>
      <c r="AD5755" t="s">
        <v>8</v>
      </c>
      <c r="AE5755">
        <v>2021</v>
      </c>
      <c r="AF5755">
        <v>2021</v>
      </c>
      <c r="AU5755"/>
    </row>
    <row r="5756" spans="1:47" x14ac:dyDescent="0.35">
      <c r="A5756" t="s">
        <v>123</v>
      </c>
      <c r="C5756" t="s">
        <v>149</v>
      </c>
      <c r="D5756" t="s">
        <v>150</v>
      </c>
      <c r="E5756" t="s">
        <v>121</v>
      </c>
      <c r="I5756" t="s">
        <v>1</v>
      </c>
      <c r="J5756" t="s">
        <v>6</v>
      </c>
      <c r="K5756" t="s">
        <v>185</v>
      </c>
      <c r="L5756" t="s">
        <v>122</v>
      </c>
      <c r="M5756" s="14">
        <v>44531</v>
      </c>
      <c r="N5756" s="14">
        <v>44547</v>
      </c>
      <c r="P5756">
        <v>846592.9</v>
      </c>
      <c r="X5756" t="s">
        <v>124</v>
      </c>
      <c r="Y5756">
        <v>12</v>
      </c>
      <c r="Z5756">
        <v>12</v>
      </c>
      <c r="AA5756">
        <v>2021</v>
      </c>
      <c r="AB5756">
        <v>0</v>
      </c>
      <c r="AC5756" t="s">
        <v>8</v>
      </c>
      <c r="AD5756" t="s">
        <v>8</v>
      </c>
      <c r="AE5756">
        <v>2021</v>
      </c>
      <c r="AF5756">
        <v>2021</v>
      </c>
      <c r="AU5756"/>
    </row>
    <row r="5757" spans="1:47" x14ac:dyDescent="0.35">
      <c r="A5757" t="s">
        <v>171</v>
      </c>
      <c r="C5757" t="s">
        <v>149</v>
      </c>
      <c r="D5757" t="s">
        <v>150</v>
      </c>
      <c r="E5757" t="s">
        <v>162</v>
      </c>
      <c r="K5757" t="s">
        <v>185</v>
      </c>
      <c r="L5757" t="s">
        <v>122</v>
      </c>
      <c r="M5757" s="14">
        <v>44547</v>
      </c>
      <c r="N5757" s="14">
        <v>44547</v>
      </c>
      <c r="P5757">
        <v>1418148.57</v>
      </c>
      <c r="X5757" t="s">
        <v>137</v>
      </c>
      <c r="Y5757">
        <v>12</v>
      </c>
      <c r="Z5757">
        <v>12</v>
      </c>
      <c r="AA5757">
        <v>2021</v>
      </c>
      <c r="AB5757">
        <v>0</v>
      </c>
      <c r="AC5757" t="s">
        <v>8</v>
      </c>
      <c r="AD5757" t="s">
        <v>8</v>
      </c>
      <c r="AE5757">
        <v>2021</v>
      </c>
      <c r="AF5757">
        <v>2021</v>
      </c>
      <c r="AU5757"/>
    </row>
    <row r="5758" spans="1:47" x14ac:dyDescent="0.35">
      <c r="A5758" t="s">
        <v>145</v>
      </c>
      <c r="C5758" t="s">
        <v>149</v>
      </c>
      <c r="D5758" t="s">
        <v>150</v>
      </c>
      <c r="E5758" t="s">
        <v>121</v>
      </c>
      <c r="J5758" t="s">
        <v>5</v>
      </c>
      <c r="K5758" t="s">
        <v>185</v>
      </c>
      <c r="L5758" t="s">
        <v>122</v>
      </c>
      <c r="M5758" s="14">
        <v>44532</v>
      </c>
      <c r="N5758" s="14">
        <v>44547</v>
      </c>
      <c r="P5758">
        <v>4546.32</v>
      </c>
      <c r="X5758" t="s">
        <v>144</v>
      </c>
      <c r="Y5758">
        <v>12</v>
      </c>
      <c r="Z5758">
        <v>12</v>
      </c>
      <c r="AA5758">
        <v>2021</v>
      </c>
      <c r="AB5758">
        <v>0</v>
      </c>
      <c r="AC5758" t="s">
        <v>8</v>
      </c>
      <c r="AD5758" t="s">
        <v>8</v>
      </c>
      <c r="AE5758">
        <v>2021</v>
      </c>
      <c r="AF5758">
        <v>2021</v>
      </c>
      <c r="AU5758"/>
    </row>
    <row r="5759" spans="1:47" x14ac:dyDescent="0.35">
      <c r="A5759" t="s">
        <v>208</v>
      </c>
      <c r="C5759" t="s">
        <v>149</v>
      </c>
      <c r="D5759" t="s">
        <v>150</v>
      </c>
      <c r="E5759" t="s">
        <v>121</v>
      </c>
      <c r="J5759" t="s">
        <v>5</v>
      </c>
      <c r="K5759" t="s">
        <v>185</v>
      </c>
      <c r="L5759" t="s">
        <v>122</v>
      </c>
      <c r="M5759" s="14">
        <v>44533</v>
      </c>
      <c r="N5759" s="14">
        <v>44547</v>
      </c>
      <c r="P5759">
        <v>157974.49</v>
      </c>
      <c r="X5759" t="s">
        <v>157</v>
      </c>
      <c r="Y5759">
        <v>12</v>
      </c>
      <c r="Z5759">
        <v>12</v>
      </c>
      <c r="AA5759">
        <v>2021</v>
      </c>
      <c r="AB5759">
        <v>0</v>
      </c>
      <c r="AC5759" t="s">
        <v>8</v>
      </c>
      <c r="AD5759" t="s">
        <v>8</v>
      </c>
      <c r="AE5759">
        <v>2021</v>
      </c>
      <c r="AF5759">
        <v>2021</v>
      </c>
      <c r="AU5759"/>
    </row>
    <row r="5760" spans="1:47" x14ac:dyDescent="0.35">
      <c r="A5760" t="s">
        <v>126</v>
      </c>
      <c r="C5760" t="s">
        <v>149</v>
      </c>
      <c r="D5760" t="s">
        <v>150</v>
      </c>
      <c r="E5760" t="s">
        <v>121</v>
      </c>
      <c r="J5760" t="s">
        <v>5</v>
      </c>
      <c r="K5760" t="s">
        <v>185</v>
      </c>
      <c r="L5760" t="s">
        <v>122</v>
      </c>
      <c r="M5760" s="14">
        <v>44533</v>
      </c>
      <c r="N5760" s="14">
        <v>44547</v>
      </c>
      <c r="P5760">
        <v>4302.72</v>
      </c>
      <c r="X5760" t="s">
        <v>127</v>
      </c>
      <c r="Y5760">
        <v>12</v>
      </c>
      <c r="Z5760">
        <v>12</v>
      </c>
      <c r="AA5760">
        <v>2021</v>
      </c>
      <c r="AB5760">
        <v>0</v>
      </c>
      <c r="AC5760" t="s">
        <v>8</v>
      </c>
      <c r="AD5760" t="s">
        <v>8</v>
      </c>
      <c r="AE5760">
        <v>2021</v>
      </c>
      <c r="AF5760">
        <v>2021</v>
      </c>
      <c r="AU5760"/>
    </row>
    <row r="5761" spans="1:47" x14ac:dyDescent="0.35">
      <c r="A5761" t="s">
        <v>165</v>
      </c>
      <c r="C5761" t="s">
        <v>149</v>
      </c>
      <c r="D5761" t="s">
        <v>150</v>
      </c>
      <c r="E5761" t="s">
        <v>121</v>
      </c>
      <c r="J5761" t="s">
        <v>5</v>
      </c>
      <c r="K5761" t="s">
        <v>185</v>
      </c>
      <c r="L5761" t="s">
        <v>122</v>
      </c>
      <c r="M5761" s="14">
        <v>44533</v>
      </c>
      <c r="N5761" s="14">
        <v>44547</v>
      </c>
      <c r="P5761">
        <v>4380.95</v>
      </c>
      <c r="X5761" t="s">
        <v>124</v>
      </c>
      <c r="Y5761">
        <v>12</v>
      </c>
      <c r="Z5761">
        <v>12</v>
      </c>
      <c r="AA5761">
        <v>2021</v>
      </c>
      <c r="AB5761">
        <v>0</v>
      </c>
      <c r="AC5761" t="s">
        <v>8</v>
      </c>
      <c r="AD5761" t="s">
        <v>8</v>
      </c>
      <c r="AE5761">
        <v>2021</v>
      </c>
      <c r="AF5761">
        <v>2021</v>
      </c>
      <c r="AU5761"/>
    </row>
    <row r="5762" spans="1:47" x14ac:dyDescent="0.35">
      <c r="A5762" t="s">
        <v>130</v>
      </c>
      <c r="C5762" t="s">
        <v>149</v>
      </c>
      <c r="D5762" t="s">
        <v>150</v>
      </c>
      <c r="E5762" t="s">
        <v>121</v>
      </c>
      <c r="J5762" t="s">
        <v>68</v>
      </c>
      <c r="K5762" t="s">
        <v>185</v>
      </c>
      <c r="L5762" t="s">
        <v>122</v>
      </c>
      <c r="M5762" s="14">
        <v>44531</v>
      </c>
      <c r="N5762" s="14">
        <v>44547</v>
      </c>
      <c r="P5762">
        <v>197428.42</v>
      </c>
      <c r="X5762" t="s">
        <v>119</v>
      </c>
      <c r="Y5762">
        <v>12</v>
      </c>
      <c r="Z5762">
        <v>12</v>
      </c>
      <c r="AA5762">
        <v>2021</v>
      </c>
      <c r="AB5762">
        <v>0</v>
      </c>
      <c r="AC5762" t="s">
        <v>8</v>
      </c>
      <c r="AD5762" t="s">
        <v>8</v>
      </c>
      <c r="AE5762">
        <v>2021</v>
      </c>
      <c r="AF5762">
        <v>2021</v>
      </c>
      <c r="AU5762"/>
    </row>
    <row r="5763" spans="1:47" x14ac:dyDescent="0.35">
      <c r="A5763" t="s">
        <v>165</v>
      </c>
      <c r="C5763" t="s">
        <v>149</v>
      </c>
      <c r="D5763" t="s">
        <v>150</v>
      </c>
      <c r="E5763" t="s">
        <v>121</v>
      </c>
      <c r="J5763" t="s">
        <v>5</v>
      </c>
      <c r="K5763" t="s">
        <v>185</v>
      </c>
      <c r="L5763" t="s">
        <v>122</v>
      </c>
      <c r="M5763" s="14">
        <v>44533</v>
      </c>
      <c r="N5763" s="14">
        <v>44547</v>
      </c>
      <c r="P5763">
        <v>5948.21</v>
      </c>
      <c r="X5763" t="s">
        <v>124</v>
      </c>
      <c r="Y5763">
        <v>12</v>
      </c>
      <c r="Z5763">
        <v>12</v>
      </c>
      <c r="AA5763">
        <v>2021</v>
      </c>
      <c r="AB5763">
        <v>0</v>
      </c>
      <c r="AC5763" t="s">
        <v>8</v>
      </c>
      <c r="AD5763" t="s">
        <v>8</v>
      </c>
      <c r="AE5763">
        <v>2021</v>
      </c>
      <c r="AF5763">
        <v>2021</v>
      </c>
      <c r="AU5763"/>
    </row>
    <row r="5764" spans="1:47" x14ac:dyDescent="0.35">
      <c r="A5764" t="s">
        <v>123</v>
      </c>
      <c r="C5764" t="s">
        <v>149</v>
      </c>
      <c r="D5764" t="s">
        <v>150</v>
      </c>
      <c r="E5764" t="s">
        <v>121</v>
      </c>
      <c r="I5764" t="s">
        <v>1</v>
      </c>
      <c r="J5764" t="s">
        <v>5</v>
      </c>
      <c r="K5764" t="s">
        <v>185</v>
      </c>
      <c r="L5764" t="s">
        <v>122</v>
      </c>
      <c r="M5764" s="14">
        <v>44533</v>
      </c>
      <c r="N5764" s="14">
        <v>44547</v>
      </c>
      <c r="P5764">
        <v>916.67</v>
      </c>
      <c r="X5764" t="s">
        <v>124</v>
      </c>
      <c r="Y5764">
        <v>12</v>
      </c>
      <c r="Z5764">
        <v>12</v>
      </c>
      <c r="AA5764">
        <v>2021</v>
      </c>
      <c r="AB5764">
        <v>0</v>
      </c>
      <c r="AC5764" t="s">
        <v>8</v>
      </c>
      <c r="AD5764" t="s">
        <v>8</v>
      </c>
      <c r="AE5764">
        <v>2021</v>
      </c>
      <c r="AF5764">
        <v>2021</v>
      </c>
      <c r="AU5764"/>
    </row>
    <row r="5765" spans="1:47" x14ac:dyDescent="0.35">
      <c r="A5765" t="s">
        <v>141</v>
      </c>
      <c r="C5765" t="s">
        <v>149</v>
      </c>
      <c r="D5765" t="s">
        <v>150</v>
      </c>
      <c r="E5765" t="s">
        <v>121</v>
      </c>
      <c r="I5765" t="s">
        <v>1</v>
      </c>
      <c r="J5765" t="s">
        <v>5</v>
      </c>
      <c r="K5765" t="s">
        <v>185</v>
      </c>
      <c r="L5765" t="s">
        <v>122</v>
      </c>
      <c r="M5765" s="14">
        <v>44533</v>
      </c>
      <c r="N5765" s="14">
        <v>44547</v>
      </c>
      <c r="P5765">
        <v>68724.61</v>
      </c>
      <c r="X5765" t="s">
        <v>142</v>
      </c>
      <c r="Y5765">
        <v>12</v>
      </c>
      <c r="Z5765">
        <v>12</v>
      </c>
      <c r="AA5765">
        <v>2021</v>
      </c>
      <c r="AB5765">
        <v>0</v>
      </c>
      <c r="AC5765" t="s">
        <v>8</v>
      </c>
      <c r="AD5765" t="s">
        <v>8</v>
      </c>
      <c r="AE5765">
        <v>2021</v>
      </c>
      <c r="AF5765">
        <v>2021</v>
      </c>
      <c r="AU5765"/>
    </row>
    <row r="5766" spans="1:47" x14ac:dyDescent="0.35">
      <c r="A5766" t="s">
        <v>160</v>
      </c>
      <c r="B5766" t="s">
        <v>35</v>
      </c>
      <c r="C5766" t="s">
        <v>149</v>
      </c>
      <c r="D5766" t="s">
        <v>159</v>
      </c>
      <c r="E5766" t="s">
        <v>162</v>
      </c>
      <c r="G5766" t="s">
        <v>1</v>
      </c>
      <c r="K5766" t="s">
        <v>185</v>
      </c>
      <c r="L5766" t="s">
        <v>122</v>
      </c>
      <c r="M5766" s="14">
        <v>44547</v>
      </c>
      <c r="N5766" s="14">
        <v>44547</v>
      </c>
      <c r="O5766">
        <v>6000</v>
      </c>
      <c r="P5766">
        <v>142.86000000000001</v>
      </c>
      <c r="R5766">
        <v>2110672000</v>
      </c>
      <c r="S5766">
        <v>161020000</v>
      </c>
      <c r="V5766" t="s">
        <v>160</v>
      </c>
      <c r="W5766" t="s">
        <v>194</v>
      </c>
      <c r="X5766" t="s">
        <v>161</v>
      </c>
      <c r="Y5766">
        <v>12</v>
      </c>
      <c r="Z5766">
        <v>12</v>
      </c>
      <c r="AA5766">
        <v>2021</v>
      </c>
      <c r="AB5766">
        <v>142.86000000000001</v>
      </c>
      <c r="AC5766" t="s">
        <v>21</v>
      </c>
      <c r="AD5766" t="s">
        <v>72</v>
      </c>
      <c r="AE5766">
        <v>2021</v>
      </c>
      <c r="AF5766">
        <v>2021</v>
      </c>
      <c r="AU5766"/>
    </row>
    <row r="5767" spans="1:47" x14ac:dyDescent="0.35">
      <c r="A5767" t="s">
        <v>160</v>
      </c>
      <c r="B5767" t="s">
        <v>35</v>
      </c>
      <c r="C5767" t="s">
        <v>149</v>
      </c>
      <c r="D5767" t="s">
        <v>159</v>
      </c>
      <c r="E5767" t="s">
        <v>162</v>
      </c>
      <c r="G5767" t="s">
        <v>1</v>
      </c>
      <c r="K5767" t="s">
        <v>185</v>
      </c>
      <c r="L5767" t="s">
        <v>122</v>
      </c>
      <c r="M5767" s="14">
        <v>44547</v>
      </c>
      <c r="N5767" s="14">
        <v>44547</v>
      </c>
      <c r="O5767">
        <v>390481.81</v>
      </c>
      <c r="P5767">
        <v>9297.19</v>
      </c>
      <c r="R5767">
        <v>2110672000</v>
      </c>
      <c r="S5767">
        <v>161020000</v>
      </c>
      <c r="V5767" t="s">
        <v>160</v>
      </c>
      <c r="W5767" t="s">
        <v>194</v>
      </c>
      <c r="X5767" t="s">
        <v>161</v>
      </c>
      <c r="Y5767">
        <v>12</v>
      </c>
      <c r="Z5767">
        <v>12</v>
      </c>
      <c r="AA5767">
        <v>2021</v>
      </c>
      <c r="AB5767">
        <v>9297.19</v>
      </c>
      <c r="AC5767" t="s">
        <v>21</v>
      </c>
      <c r="AD5767" t="s">
        <v>72</v>
      </c>
      <c r="AE5767">
        <v>2021</v>
      </c>
      <c r="AF5767">
        <v>2021</v>
      </c>
      <c r="AU5767"/>
    </row>
    <row r="5768" spans="1:47" x14ac:dyDescent="0.35">
      <c r="A5768" t="s">
        <v>160</v>
      </c>
      <c r="B5768" t="s">
        <v>26</v>
      </c>
      <c r="C5768" t="s">
        <v>149</v>
      </c>
      <c r="D5768" t="s">
        <v>159</v>
      </c>
      <c r="E5768" t="s">
        <v>162</v>
      </c>
      <c r="G5768" t="s">
        <v>1</v>
      </c>
      <c r="K5768" t="s">
        <v>185</v>
      </c>
      <c r="L5768" t="s">
        <v>122</v>
      </c>
      <c r="M5768" s="14">
        <v>44547</v>
      </c>
      <c r="N5768" s="14">
        <v>44547</v>
      </c>
      <c r="O5768">
        <v>38650.68</v>
      </c>
      <c r="P5768">
        <v>920.25</v>
      </c>
      <c r="R5768">
        <v>2110672000</v>
      </c>
      <c r="S5768">
        <v>162600000</v>
      </c>
      <c r="V5768" t="s">
        <v>160</v>
      </c>
      <c r="W5768" t="s">
        <v>196</v>
      </c>
      <c r="X5768" t="s">
        <v>161</v>
      </c>
      <c r="Y5768">
        <v>12</v>
      </c>
      <c r="Z5768">
        <v>12</v>
      </c>
      <c r="AA5768">
        <v>2021</v>
      </c>
      <c r="AB5768">
        <v>920.25</v>
      </c>
      <c r="AC5768" t="s">
        <v>21</v>
      </c>
      <c r="AD5768" t="s">
        <v>72</v>
      </c>
      <c r="AE5768">
        <v>2021</v>
      </c>
      <c r="AF5768">
        <v>2021</v>
      </c>
      <c r="AU5768"/>
    </row>
    <row r="5769" spans="1:47" x14ac:dyDescent="0.35">
      <c r="A5769" t="s">
        <v>160</v>
      </c>
      <c r="B5769" t="s">
        <v>35</v>
      </c>
      <c r="C5769" t="s">
        <v>149</v>
      </c>
      <c r="D5769" t="s">
        <v>159</v>
      </c>
      <c r="E5769" t="s">
        <v>162</v>
      </c>
      <c r="G5769" t="s">
        <v>1</v>
      </c>
      <c r="K5769" t="s">
        <v>185</v>
      </c>
      <c r="L5769" t="s">
        <v>122</v>
      </c>
      <c r="M5769" s="14">
        <v>44547</v>
      </c>
      <c r="N5769" s="14">
        <v>44547</v>
      </c>
      <c r="O5769">
        <v>4353.41</v>
      </c>
      <c r="P5769">
        <v>103.65</v>
      </c>
      <c r="R5769">
        <v>2110672000</v>
      </c>
      <c r="S5769">
        <v>162600000</v>
      </c>
      <c r="V5769" t="s">
        <v>160</v>
      </c>
      <c r="W5769" t="s">
        <v>196</v>
      </c>
      <c r="X5769" t="s">
        <v>161</v>
      </c>
      <c r="Y5769">
        <v>12</v>
      </c>
      <c r="Z5769">
        <v>12</v>
      </c>
      <c r="AA5769">
        <v>2021</v>
      </c>
      <c r="AB5769">
        <v>103.65</v>
      </c>
      <c r="AC5769" t="s">
        <v>21</v>
      </c>
      <c r="AD5769" t="s">
        <v>72</v>
      </c>
      <c r="AE5769">
        <v>2021</v>
      </c>
      <c r="AF5769">
        <v>2021</v>
      </c>
      <c r="AU5769"/>
    </row>
    <row r="5770" spans="1:47" x14ac:dyDescent="0.35">
      <c r="A5770" t="s">
        <v>160</v>
      </c>
      <c r="B5770" t="s">
        <v>26</v>
      </c>
      <c r="C5770" t="s">
        <v>149</v>
      </c>
      <c r="D5770" t="s">
        <v>159</v>
      </c>
      <c r="E5770" t="s">
        <v>162</v>
      </c>
      <c r="G5770" t="s">
        <v>1</v>
      </c>
      <c r="K5770" t="s">
        <v>185</v>
      </c>
      <c r="L5770" t="s">
        <v>122</v>
      </c>
      <c r="M5770" s="14">
        <v>44547</v>
      </c>
      <c r="N5770" s="14">
        <v>44547</v>
      </c>
      <c r="O5770">
        <v>26162.400000000001</v>
      </c>
      <c r="P5770">
        <v>622.91</v>
      </c>
      <c r="R5770">
        <v>2110672000</v>
      </c>
      <c r="S5770">
        <v>162600000</v>
      </c>
      <c r="V5770" t="s">
        <v>160</v>
      </c>
      <c r="W5770" t="s">
        <v>196</v>
      </c>
      <c r="X5770" t="s">
        <v>161</v>
      </c>
      <c r="Y5770">
        <v>12</v>
      </c>
      <c r="Z5770">
        <v>12</v>
      </c>
      <c r="AA5770">
        <v>2021</v>
      </c>
      <c r="AB5770">
        <v>622.91</v>
      </c>
      <c r="AC5770" t="s">
        <v>21</v>
      </c>
      <c r="AD5770" t="s">
        <v>72</v>
      </c>
      <c r="AE5770">
        <v>2021</v>
      </c>
      <c r="AF5770">
        <v>2021</v>
      </c>
      <c r="AU5770"/>
    </row>
    <row r="5771" spans="1:47" x14ac:dyDescent="0.35">
      <c r="A5771" t="s">
        <v>160</v>
      </c>
      <c r="B5771" t="s">
        <v>26</v>
      </c>
      <c r="C5771" t="s">
        <v>149</v>
      </c>
      <c r="D5771" t="s">
        <v>159</v>
      </c>
      <c r="E5771" t="s">
        <v>162</v>
      </c>
      <c r="G5771" t="s">
        <v>1</v>
      </c>
      <c r="K5771" t="s">
        <v>185</v>
      </c>
      <c r="L5771" t="s">
        <v>122</v>
      </c>
      <c r="M5771" s="14">
        <v>44547</v>
      </c>
      <c r="N5771" s="14">
        <v>44547</v>
      </c>
      <c r="O5771">
        <v>23000</v>
      </c>
      <c r="P5771">
        <v>320.2</v>
      </c>
      <c r="R5771">
        <v>2110672000</v>
      </c>
      <c r="S5771">
        <v>161012000</v>
      </c>
      <c r="V5771" t="s">
        <v>160</v>
      </c>
      <c r="W5771" t="s">
        <v>213</v>
      </c>
      <c r="X5771" t="s">
        <v>161</v>
      </c>
      <c r="Y5771">
        <v>12</v>
      </c>
      <c r="Z5771">
        <v>12</v>
      </c>
      <c r="AA5771">
        <v>2021</v>
      </c>
      <c r="AB5771">
        <v>320.2</v>
      </c>
      <c r="AC5771" t="s">
        <v>21</v>
      </c>
      <c r="AD5771" t="s">
        <v>72</v>
      </c>
      <c r="AE5771">
        <v>2021</v>
      </c>
      <c r="AF5771">
        <v>2021</v>
      </c>
      <c r="AU5771"/>
    </row>
    <row r="5772" spans="1:47" x14ac:dyDescent="0.35">
      <c r="A5772" t="s">
        <v>160</v>
      </c>
      <c r="B5772" t="s">
        <v>35</v>
      </c>
      <c r="C5772" t="s">
        <v>149</v>
      </c>
      <c r="D5772" t="s">
        <v>159</v>
      </c>
      <c r="E5772" t="s">
        <v>162</v>
      </c>
      <c r="G5772" t="s">
        <v>1</v>
      </c>
      <c r="K5772" t="s">
        <v>185</v>
      </c>
      <c r="L5772" t="s">
        <v>122</v>
      </c>
      <c r="M5772" s="14">
        <v>44547</v>
      </c>
      <c r="N5772" s="14">
        <v>44547</v>
      </c>
      <c r="O5772">
        <v>208032.5</v>
      </c>
      <c r="P5772">
        <v>4953.1499999999996</v>
      </c>
      <c r="R5772">
        <v>2110672000</v>
      </c>
      <c r="S5772">
        <v>161020000</v>
      </c>
      <c r="V5772" t="s">
        <v>160</v>
      </c>
      <c r="W5772" t="s">
        <v>194</v>
      </c>
      <c r="X5772" t="s">
        <v>161</v>
      </c>
      <c r="Y5772">
        <v>12</v>
      </c>
      <c r="Z5772">
        <v>12</v>
      </c>
      <c r="AA5772">
        <v>2021</v>
      </c>
      <c r="AB5772">
        <v>4953.1499999999996</v>
      </c>
      <c r="AC5772" t="s">
        <v>21</v>
      </c>
      <c r="AD5772" t="s">
        <v>72</v>
      </c>
      <c r="AE5772">
        <v>2021</v>
      </c>
      <c r="AF5772">
        <v>2021</v>
      </c>
      <c r="AU5772"/>
    </row>
    <row r="5773" spans="1:47" x14ac:dyDescent="0.35">
      <c r="A5773" t="s">
        <v>160</v>
      </c>
      <c r="B5773" t="s">
        <v>50</v>
      </c>
      <c r="C5773" t="s">
        <v>149</v>
      </c>
      <c r="D5773" t="s">
        <v>159</v>
      </c>
      <c r="E5773" t="s">
        <v>162</v>
      </c>
      <c r="G5773" t="s">
        <v>1</v>
      </c>
      <c r="K5773" t="s">
        <v>185</v>
      </c>
      <c r="L5773" t="s">
        <v>122</v>
      </c>
      <c r="M5773" s="14">
        <v>44550</v>
      </c>
      <c r="N5773" s="14">
        <v>44550</v>
      </c>
      <c r="O5773">
        <v>3219.76</v>
      </c>
      <c r="P5773">
        <v>76.66</v>
      </c>
      <c r="R5773">
        <v>2110672000</v>
      </c>
      <c r="S5773">
        <v>162300000</v>
      </c>
      <c r="V5773" t="s">
        <v>160</v>
      </c>
      <c r="W5773" t="s">
        <v>209</v>
      </c>
      <c r="X5773" t="s">
        <v>161</v>
      </c>
      <c r="Y5773">
        <v>12</v>
      </c>
      <c r="Z5773">
        <v>12</v>
      </c>
      <c r="AA5773">
        <v>2021</v>
      </c>
      <c r="AB5773">
        <v>76.66</v>
      </c>
      <c r="AC5773" t="s">
        <v>21</v>
      </c>
      <c r="AD5773" t="s">
        <v>72</v>
      </c>
      <c r="AE5773">
        <v>2021</v>
      </c>
      <c r="AF5773">
        <v>2021</v>
      </c>
      <c r="AU5773"/>
    </row>
    <row r="5774" spans="1:47" x14ac:dyDescent="0.35">
      <c r="A5774" t="s">
        <v>160</v>
      </c>
      <c r="B5774" t="s">
        <v>50</v>
      </c>
      <c r="C5774" t="s">
        <v>149</v>
      </c>
      <c r="D5774" t="s">
        <v>159</v>
      </c>
      <c r="E5774" t="s">
        <v>162</v>
      </c>
      <c r="G5774" t="s">
        <v>1</v>
      </c>
      <c r="K5774" t="s">
        <v>185</v>
      </c>
      <c r="L5774" t="s">
        <v>122</v>
      </c>
      <c r="M5774" s="14">
        <v>44550</v>
      </c>
      <c r="N5774" s="14">
        <v>44550</v>
      </c>
      <c r="O5774">
        <v>23282.38</v>
      </c>
      <c r="P5774">
        <v>380.03</v>
      </c>
      <c r="R5774">
        <v>2110672000</v>
      </c>
      <c r="S5774">
        <v>162300000</v>
      </c>
      <c r="V5774" t="s">
        <v>160</v>
      </c>
      <c r="W5774" t="s">
        <v>209</v>
      </c>
      <c r="X5774" t="s">
        <v>161</v>
      </c>
      <c r="Y5774">
        <v>12</v>
      </c>
      <c r="Z5774">
        <v>12</v>
      </c>
      <c r="AA5774">
        <v>2021</v>
      </c>
      <c r="AB5774">
        <v>380.03</v>
      </c>
      <c r="AC5774" t="s">
        <v>21</v>
      </c>
      <c r="AD5774" t="s">
        <v>72</v>
      </c>
      <c r="AE5774">
        <v>2021</v>
      </c>
      <c r="AF5774">
        <v>2021</v>
      </c>
      <c r="AU5774"/>
    </row>
    <row r="5775" spans="1:47" x14ac:dyDescent="0.35">
      <c r="A5775" t="s">
        <v>160</v>
      </c>
      <c r="B5775" t="s">
        <v>25</v>
      </c>
      <c r="C5775" t="s">
        <v>149</v>
      </c>
      <c r="D5775" t="s">
        <v>159</v>
      </c>
      <c r="E5775" t="s">
        <v>162</v>
      </c>
      <c r="G5775" t="s">
        <v>1</v>
      </c>
      <c r="K5775" t="s">
        <v>185</v>
      </c>
      <c r="L5775" t="s">
        <v>122</v>
      </c>
      <c r="M5775" s="14">
        <v>44550</v>
      </c>
      <c r="N5775" s="14">
        <v>44550</v>
      </c>
      <c r="O5775">
        <v>10000</v>
      </c>
      <c r="P5775">
        <v>377.24</v>
      </c>
      <c r="R5775">
        <v>2110672000</v>
      </c>
      <c r="S5775">
        <v>161600000</v>
      </c>
      <c r="V5775" t="s">
        <v>160</v>
      </c>
      <c r="W5775" t="s">
        <v>198</v>
      </c>
      <c r="X5775" t="s">
        <v>161</v>
      </c>
      <c r="Y5775">
        <v>12</v>
      </c>
      <c r="Z5775">
        <v>12</v>
      </c>
      <c r="AA5775">
        <v>2021</v>
      </c>
      <c r="AB5775">
        <v>377.24</v>
      </c>
      <c r="AC5775" t="s">
        <v>21</v>
      </c>
      <c r="AD5775" t="s">
        <v>72</v>
      </c>
      <c r="AE5775">
        <v>2021</v>
      </c>
      <c r="AF5775">
        <v>2021</v>
      </c>
      <c r="AU5775"/>
    </row>
    <row r="5776" spans="1:47" x14ac:dyDescent="0.35">
      <c r="A5776" t="s">
        <v>160</v>
      </c>
      <c r="B5776" t="s">
        <v>25</v>
      </c>
      <c r="C5776" t="s">
        <v>149</v>
      </c>
      <c r="D5776" t="s">
        <v>159</v>
      </c>
      <c r="E5776" t="s">
        <v>162</v>
      </c>
      <c r="G5776" t="s">
        <v>1</v>
      </c>
      <c r="K5776" t="s">
        <v>185</v>
      </c>
      <c r="L5776" t="s">
        <v>122</v>
      </c>
      <c r="M5776" s="14">
        <v>44550</v>
      </c>
      <c r="N5776" s="14">
        <v>44550</v>
      </c>
      <c r="O5776">
        <v>25000</v>
      </c>
      <c r="P5776">
        <v>471.64</v>
      </c>
      <c r="R5776">
        <v>2110672000</v>
      </c>
      <c r="S5776">
        <v>161300000</v>
      </c>
      <c r="V5776" t="s">
        <v>160</v>
      </c>
      <c r="W5776" t="s">
        <v>192</v>
      </c>
      <c r="X5776" t="s">
        <v>161</v>
      </c>
      <c r="Y5776">
        <v>12</v>
      </c>
      <c r="Z5776">
        <v>12</v>
      </c>
      <c r="AA5776">
        <v>2021</v>
      </c>
      <c r="AB5776">
        <v>471.64</v>
      </c>
      <c r="AC5776" t="s">
        <v>21</v>
      </c>
      <c r="AD5776" t="s">
        <v>72</v>
      </c>
      <c r="AE5776">
        <v>2021</v>
      </c>
      <c r="AF5776">
        <v>2021</v>
      </c>
      <c r="AU5776"/>
    </row>
    <row r="5777" spans="1:47" x14ac:dyDescent="0.35">
      <c r="A5777" t="s">
        <v>193</v>
      </c>
      <c r="B5777" t="s">
        <v>29</v>
      </c>
      <c r="C5777" t="s">
        <v>149</v>
      </c>
      <c r="D5777" t="s">
        <v>159</v>
      </c>
      <c r="E5777" t="s">
        <v>162</v>
      </c>
      <c r="G5777" t="s">
        <v>1</v>
      </c>
      <c r="K5777" t="s">
        <v>185</v>
      </c>
      <c r="L5777" t="s">
        <v>122</v>
      </c>
      <c r="M5777" s="14">
        <v>44550</v>
      </c>
      <c r="N5777" s="14">
        <v>44550</v>
      </c>
      <c r="O5777">
        <v>0</v>
      </c>
      <c r="P5777">
        <v>119.05</v>
      </c>
      <c r="R5777">
        <v>2110700000</v>
      </c>
      <c r="S5777">
        <v>161700000</v>
      </c>
      <c r="V5777" t="s">
        <v>193</v>
      </c>
      <c r="W5777" t="s">
        <v>210</v>
      </c>
      <c r="X5777" t="s">
        <v>161</v>
      </c>
      <c r="Y5777">
        <v>12</v>
      </c>
      <c r="Z5777">
        <v>12</v>
      </c>
      <c r="AA5777">
        <v>2021</v>
      </c>
      <c r="AB5777">
        <v>119.05</v>
      </c>
      <c r="AC5777" t="s">
        <v>21</v>
      </c>
      <c r="AD5777" t="s">
        <v>72</v>
      </c>
      <c r="AE5777">
        <v>2021</v>
      </c>
      <c r="AF5777">
        <v>2021</v>
      </c>
      <c r="AU5777"/>
    </row>
    <row r="5778" spans="1:47" x14ac:dyDescent="0.35">
      <c r="A5778" t="s">
        <v>193</v>
      </c>
      <c r="B5778" t="s">
        <v>29</v>
      </c>
      <c r="C5778" t="s">
        <v>149</v>
      </c>
      <c r="D5778" t="s">
        <v>159</v>
      </c>
      <c r="E5778" t="s">
        <v>162</v>
      </c>
      <c r="G5778" t="s">
        <v>1</v>
      </c>
      <c r="K5778" t="s">
        <v>185</v>
      </c>
      <c r="L5778" t="s">
        <v>122</v>
      </c>
      <c r="M5778" s="14">
        <v>44550</v>
      </c>
      <c r="N5778" s="14">
        <v>44550</v>
      </c>
      <c r="O5778">
        <v>0</v>
      </c>
      <c r="P5778">
        <v>1000</v>
      </c>
      <c r="R5778">
        <v>2110700000</v>
      </c>
      <c r="S5778">
        <v>162100000</v>
      </c>
      <c r="V5778" t="s">
        <v>193</v>
      </c>
      <c r="W5778" t="s">
        <v>214</v>
      </c>
      <c r="X5778" t="s">
        <v>161</v>
      </c>
      <c r="Y5778">
        <v>12</v>
      </c>
      <c r="Z5778">
        <v>12</v>
      </c>
      <c r="AA5778">
        <v>2021</v>
      </c>
      <c r="AB5778">
        <v>1000</v>
      </c>
      <c r="AC5778" t="s">
        <v>21</v>
      </c>
      <c r="AD5778" t="s">
        <v>72</v>
      </c>
      <c r="AE5778">
        <v>2021</v>
      </c>
      <c r="AF5778">
        <v>2021</v>
      </c>
      <c r="AU5778"/>
    </row>
    <row r="5779" spans="1:47" x14ac:dyDescent="0.35">
      <c r="A5779" t="s">
        <v>193</v>
      </c>
      <c r="B5779" t="s">
        <v>29</v>
      </c>
      <c r="C5779" t="s">
        <v>149</v>
      </c>
      <c r="D5779" t="s">
        <v>159</v>
      </c>
      <c r="E5779" t="s">
        <v>162</v>
      </c>
      <c r="G5779" t="s">
        <v>1</v>
      </c>
      <c r="K5779" t="s">
        <v>185</v>
      </c>
      <c r="L5779" t="s">
        <v>122</v>
      </c>
      <c r="M5779" s="14">
        <v>44550</v>
      </c>
      <c r="N5779" s="14">
        <v>44550</v>
      </c>
      <c r="O5779">
        <v>0</v>
      </c>
      <c r="P5779">
        <v>119.05</v>
      </c>
      <c r="R5779">
        <v>2110700000</v>
      </c>
      <c r="S5779">
        <v>162300000</v>
      </c>
      <c r="V5779" t="s">
        <v>193</v>
      </c>
      <c r="W5779" t="s">
        <v>209</v>
      </c>
      <c r="X5779" t="s">
        <v>161</v>
      </c>
      <c r="Y5779">
        <v>12</v>
      </c>
      <c r="Z5779">
        <v>12</v>
      </c>
      <c r="AA5779">
        <v>2021</v>
      </c>
      <c r="AB5779">
        <v>119.05</v>
      </c>
      <c r="AC5779" t="s">
        <v>21</v>
      </c>
      <c r="AD5779" t="s">
        <v>72</v>
      </c>
      <c r="AE5779">
        <v>2021</v>
      </c>
      <c r="AF5779">
        <v>2021</v>
      </c>
      <c r="AU5779"/>
    </row>
    <row r="5780" spans="1:47" x14ac:dyDescent="0.35">
      <c r="A5780" t="s">
        <v>193</v>
      </c>
      <c r="B5780" t="s">
        <v>29</v>
      </c>
      <c r="C5780" t="s">
        <v>149</v>
      </c>
      <c r="D5780" t="s">
        <v>159</v>
      </c>
      <c r="E5780" t="s">
        <v>162</v>
      </c>
      <c r="G5780" t="s">
        <v>1</v>
      </c>
      <c r="K5780" t="s">
        <v>185</v>
      </c>
      <c r="L5780" t="s">
        <v>122</v>
      </c>
      <c r="M5780" s="14">
        <v>44550</v>
      </c>
      <c r="N5780" s="14">
        <v>44550</v>
      </c>
      <c r="O5780">
        <v>0</v>
      </c>
      <c r="P5780">
        <v>119.05</v>
      </c>
      <c r="R5780">
        <v>2110700000</v>
      </c>
      <c r="S5780">
        <v>162600000</v>
      </c>
      <c r="V5780" t="s">
        <v>193</v>
      </c>
      <c r="W5780" t="s">
        <v>196</v>
      </c>
      <c r="X5780" t="s">
        <v>161</v>
      </c>
      <c r="Y5780">
        <v>12</v>
      </c>
      <c r="Z5780">
        <v>12</v>
      </c>
      <c r="AA5780">
        <v>2021</v>
      </c>
      <c r="AB5780">
        <v>119.05</v>
      </c>
      <c r="AC5780" t="s">
        <v>21</v>
      </c>
      <c r="AD5780" t="s">
        <v>72</v>
      </c>
      <c r="AE5780">
        <v>2021</v>
      </c>
      <c r="AF5780">
        <v>2021</v>
      </c>
      <c r="AU5780"/>
    </row>
    <row r="5781" spans="1:47" x14ac:dyDescent="0.35">
      <c r="A5781" t="s">
        <v>193</v>
      </c>
      <c r="B5781" t="s">
        <v>29</v>
      </c>
      <c r="C5781" t="s">
        <v>149</v>
      </c>
      <c r="D5781" t="s">
        <v>159</v>
      </c>
      <c r="E5781" t="s">
        <v>162</v>
      </c>
      <c r="G5781" t="s">
        <v>1</v>
      </c>
      <c r="K5781" t="s">
        <v>185</v>
      </c>
      <c r="L5781" t="s">
        <v>122</v>
      </c>
      <c r="M5781" s="14">
        <v>44550</v>
      </c>
      <c r="N5781" s="14">
        <v>44550</v>
      </c>
      <c r="O5781">
        <v>0</v>
      </c>
      <c r="P5781">
        <v>71.430000000000007</v>
      </c>
      <c r="R5781">
        <v>2110700000</v>
      </c>
      <c r="S5781">
        <v>162800000</v>
      </c>
      <c r="V5781" t="s">
        <v>193</v>
      </c>
      <c r="W5781" t="s">
        <v>204</v>
      </c>
      <c r="X5781" t="s">
        <v>161</v>
      </c>
      <c r="Y5781">
        <v>12</v>
      </c>
      <c r="Z5781">
        <v>12</v>
      </c>
      <c r="AA5781">
        <v>2021</v>
      </c>
      <c r="AB5781">
        <v>71.430000000000007</v>
      </c>
      <c r="AC5781" t="s">
        <v>21</v>
      </c>
      <c r="AD5781" t="s">
        <v>72</v>
      </c>
      <c r="AE5781">
        <v>2021</v>
      </c>
      <c r="AF5781">
        <v>2021</v>
      </c>
      <c r="AU5781"/>
    </row>
    <row r="5782" spans="1:47" x14ac:dyDescent="0.35">
      <c r="A5782" t="s">
        <v>193</v>
      </c>
      <c r="B5782" t="s">
        <v>29</v>
      </c>
      <c r="C5782" t="s">
        <v>149</v>
      </c>
      <c r="D5782" t="s">
        <v>159</v>
      </c>
      <c r="E5782" t="s">
        <v>162</v>
      </c>
      <c r="G5782" t="s">
        <v>1</v>
      </c>
      <c r="K5782" t="s">
        <v>185</v>
      </c>
      <c r="L5782" t="s">
        <v>122</v>
      </c>
      <c r="M5782" s="14">
        <v>44550</v>
      </c>
      <c r="N5782" s="14">
        <v>44550</v>
      </c>
      <c r="O5782">
        <v>0</v>
      </c>
      <c r="P5782">
        <v>161.9</v>
      </c>
      <c r="R5782">
        <v>2110700000</v>
      </c>
      <c r="S5782">
        <v>161020000</v>
      </c>
      <c r="V5782" t="s">
        <v>193</v>
      </c>
      <c r="W5782" t="s">
        <v>194</v>
      </c>
      <c r="X5782" t="s">
        <v>161</v>
      </c>
      <c r="Y5782">
        <v>12</v>
      </c>
      <c r="Z5782">
        <v>12</v>
      </c>
      <c r="AA5782">
        <v>2021</v>
      </c>
      <c r="AB5782">
        <v>161.9</v>
      </c>
      <c r="AC5782" t="s">
        <v>21</v>
      </c>
      <c r="AD5782" t="s">
        <v>72</v>
      </c>
      <c r="AE5782">
        <v>2021</v>
      </c>
      <c r="AF5782">
        <v>2021</v>
      </c>
      <c r="AU5782"/>
    </row>
    <row r="5783" spans="1:47" x14ac:dyDescent="0.35">
      <c r="A5783" t="s">
        <v>160</v>
      </c>
      <c r="B5783" t="s">
        <v>26</v>
      </c>
      <c r="C5783" t="s">
        <v>149</v>
      </c>
      <c r="D5783" t="s">
        <v>159</v>
      </c>
      <c r="E5783" t="s">
        <v>162</v>
      </c>
      <c r="G5783" t="s">
        <v>1</v>
      </c>
      <c r="K5783" t="s">
        <v>185</v>
      </c>
      <c r="L5783" t="s">
        <v>122</v>
      </c>
      <c r="M5783" s="14">
        <v>44550</v>
      </c>
      <c r="N5783" s="14">
        <v>44550</v>
      </c>
      <c r="O5783">
        <v>0</v>
      </c>
      <c r="P5783">
        <v>731.89</v>
      </c>
      <c r="R5783">
        <v>2110672000</v>
      </c>
      <c r="S5783">
        <v>162000000</v>
      </c>
      <c r="V5783" t="s">
        <v>160</v>
      </c>
      <c r="W5783" t="s">
        <v>205</v>
      </c>
      <c r="X5783" t="s">
        <v>161</v>
      </c>
      <c r="Y5783">
        <v>12</v>
      </c>
      <c r="Z5783">
        <v>12</v>
      </c>
      <c r="AA5783">
        <v>2021</v>
      </c>
      <c r="AB5783">
        <v>731.89</v>
      </c>
      <c r="AC5783" t="s">
        <v>21</v>
      </c>
      <c r="AD5783" t="s">
        <v>72</v>
      </c>
      <c r="AE5783">
        <v>2021</v>
      </c>
      <c r="AF5783">
        <v>2021</v>
      </c>
      <c r="AU5783"/>
    </row>
    <row r="5784" spans="1:47" x14ac:dyDescent="0.35">
      <c r="A5784" t="s">
        <v>193</v>
      </c>
      <c r="B5784" t="s">
        <v>29</v>
      </c>
      <c r="C5784" t="s">
        <v>149</v>
      </c>
      <c r="D5784" t="s">
        <v>159</v>
      </c>
      <c r="E5784" t="s">
        <v>162</v>
      </c>
      <c r="G5784" t="s">
        <v>1</v>
      </c>
      <c r="K5784" t="s">
        <v>185</v>
      </c>
      <c r="L5784" t="s">
        <v>122</v>
      </c>
      <c r="M5784" s="14">
        <v>44550</v>
      </c>
      <c r="N5784" s="14">
        <v>44550</v>
      </c>
      <c r="O5784">
        <v>0</v>
      </c>
      <c r="P5784">
        <v>95.24</v>
      </c>
      <c r="R5784">
        <v>2110700000</v>
      </c>
      <c r="S5784">
        <v>161900000</v>
      </c>
      <c r="V5784" t="s">
        <v>193</v>
      </c>
      <c r="W5784" t="s">
        <v>199</v>
      </c>
      <c r="X5784" t="s">
        <v>161</v>
      </c>
      <c r="Y5784">
        <v>12</v>
      </c>
      <c r="Z5784">
        <v>12</v>
      </c>
      <c r="AA5784">
        <v>2021</v>
      </c>
      <c r="AB5784">
        <v>95.24</v>
      </c>
      <c r="AC5784" t="s">
        <v>21</v>
      </c>
      <c r="AD5784" t="s">
        <v>72</v>
      </c>
      <c r="AE5784">
        <v>2021</v>
      </c>
      <c r="AF5784">
        <v>2021</v>
      </c>
      <c r="AU5784"/>
    </row>
    <row r="5785" spans="1:47" x14ac:dyDescent="0.35">
      <c r="A5785" t="s">
        <v>193</v>
      </c>
      <c r="B5785" t="s">
        <v>29</v>
      </c>
      <c r="C5785" t="s">
        <v>149</v>
      </c>
      <c r="D5785" t="s">
        <v>159</v>
      </c>
      <c r="E5785" t="s">
        <v>162</v>
      </c>
      <c r="G5785" t="s">
        <v>1</v>
      </c>
      <c r="K5785" t="s">
        <v>185</v>
      </c>
      <c r="L5785" t="s">
        <v>122</v>
      </c>
      <c r="M5785" s="14">
        <v>44550</v>
      </c>
      <c r="N5785" s="14">
        <v>44550</v>
      </c>
      <c r="O5785">
        <v>0</v>
      </c>
      <c r="P5785">
        <v>171.43</v>
      </c>
      <c r="R5785">
        <v>2110700000</v>
      </c>
      <c r="S5785">
        <v>162700000</v>
      </c>
      <c r="V5785" t="s">
        <v>193</v>
      </c>
      <c r="W5785" t="s">
        <v>200</v>
      </c>
      <c r="X5785" t="s">
        <v>161</v>
      </c>
      <c r="Y5785">
        <v>12</v>
      </c>
      <c r="Z5785">
        <v>12</v>
      </c>
      <c r="AA5785">
        <v>2021</v>
      </c>
      <c r="AB5785">
        <v>171.43</v>
      </c>
      <c r="AC5785" t="s">
        <v>21</v>
      </c>
      <c r="AD5785" t="s">
        <v>72</v>
      </c>
      <c r="AE5785">
        <v>2021</v>
      </c>
      <c r="AF5785">
        <v>2021</v>
      </c>
      <c r="AU5785"/>
    </row>
    <row r="5786" spans="1:47" x14ac:dyDescent="0.35">
      <c r="A5786" t="s">
        <v>138</v>
      </c>
      <c r="B5786" t="s">
        <v>34</v>
      </c>
      <c r="C5786" t="s">
        <v>149</v>
      </c>
      <c r="D5786" t="s">
        <v>150</v>
      </c>
      <c r="E5786" t="s">
        <v>121</v>
      </c>
      <c r="G5786" t="s">
        <v>1</v>
      </c>
      <c r="H5786" t="s">
        <v>206</v>
      </c>
      <c r="K5786" t="s">
        <v>185</v>
      </c>
      <c r="L5786" t="s">
        <v>122</v>
      </c>
      <c r="M5786" s="14">
        <v>44550</v>
      </c>
      <c r="N5786" s="14">
        <v>44550</v>
      </c>
      <c r="O5786">
        <v>0</v>
      </c>
      <c r="P5786">
        <v>-83.33</v>
      </c>
      <c r="R5786">
        <v>2220200000</v>
      </c>
      <c r="S5786">
        <v>162800000</v>
      </c>
      <c r="V5786" t="s">
        <v>138</v>
      </c>
      <c r="W5786" t="s">
        <v>204</v>
      </c>
      <c r="X5786" t="s">
        <v>139</v>
      </c>
      <c r="Y5786">
        <v>12</v>
      </c>
      <c r="Z5786">
        <v>12</v>
      </c>
      <c r="AA5786">
        <v>2021</v>
      </c>
      <c r="AB5786">
        <v>83.33</v>
      </c>
      <c r="AC5786" t="s">
        <v>21</v>
      </c>
      <c r="AD5786" t="s">
        <v>20</v>
      </c>
      <c r="AE5786">
        <v>2021</v>
      </c>
      <c r="AF5786">
        <v>2021</v>
      </c>
      <c r="AU5786"/>
    </row>
    <row r="5787" spans="1:47" x14ac:dyDescent="0.35">
      <c r="A5787" t="s">
        <v>193</v>
      </c>
      <c r="B5787" t="s">
        <v>29</v>
      </c>
      <c r="C5787" t="s">
        <v>149</v>
      </c>
      <c r="D5787" t="s">
        <v>159</v>
      </c>
      <c r="E5787" t="s">
        <v>162</v>
      </c>
      <c r="G5787" t="s">
        <v>1</v>
      </c>
      <c r="K5787" t="s">
        <v>185</v>
      </c>
      <c r="L5787" t="s">
        <v>122</v>
      </c>
      <c r="M5787" s="14">
        <v>44550</v>
      </c>
      <c r="N5787" s="14">
        <v>44550</v>
      </c>
      <c r="O5787">
        <v>0</v>
      </c>
      <c r="P5787">
        <v>161.9</v>
      </c>
      <c r="R5787">
        <v>2110700000</v>
      </c>
      <c r="S5787">
        <v>161020000</v>
      </c>
      <c r="V5787" t="s">
        <v>193</v>
      </c>
      <c r="W5787" t="s">
        <v>194</v>
      </c>
      <c r="X5787" t="s">
        <v>161</v>
      </c>
      <c r="Y5787">
        <v>12</v>
      </c>
      <c r="Z5787">
        <v>12</v>
      </c>
      <c r="AA5787">
        <v>2021</v>
      </c>
      <c r="AB5787">
        <v>161.9</v>
      </c>
      <c r="AC5787" t="s">
        <v>21</v>
      </c>
      <c r="AD5787" t="s">
        <v>72</v>
      </c>
      <c r="AE5787">
        <v>2021</v>
      </c>
      <c r="AF5787">
        <v>2021</v>
      </c>
      <c r="AU5787"/>
    </row>
    <row r="5788" spans="1:47" x14ac:dyDescent="0.35">
      <c r="A5788" t="s">
        <v>143</v>
      </c>
      <c r="C5788" t="s">
        <v>149</v>
      </c>
      <c r="D5788" t="s">
        <v>150</v>
      </c>
      <c r="E5788" t="s">
        <v>162</v>
      </c>
      <c r="K5788" t="s">
        <v>185</v>
      </c>
      <c r="L5788" t="s">
        <v>122</v>
      </c>
      <c r="M5788" s="14">
        <v>44550</v>
      </c>
      <c r="N5788" s="14">
        <v>44550</v>
      </c>
      <c r="P5788">
        <v>98303.11</v>
      </c>
      <c r="X5788" t="s">
        <v>144</v>
      </c>
      <c r="Y5788">
        <v>12</v>
      </c>
      <c r="Z5788">
        <v>12</v>
      </c>
      <c r="AA5788">
        <v>2021</v>
      </c>
      <c r="AB5788">
        <v>0</v>
      </c>
      <c r="AC5788" t="s">
        <v>8</v>
      </c>
      <c r="AD5788" t="s">
        <v>8</v>
      </c>
      <c r="AE5788">
        <v>2021</v>
      </c>
      <c r="AF5788">
        <v>2021</v>
      </c>
      <c r="AU5788"/>
    </row>
    <row r="5789" spans="1:47" x14ac:dyDescent="0.35">
      <c r="A5789" t="s">
        <v>145</v>
      </c>
      <c r="C5789" t="s">
        <v>149</v>
      </c>
      <c r="D5789" t="s">
        <v>159</v>
      </c>
      <c r="E5789" t="s">
        <v>121</v>
      </c>
      <c r="J5789" t="s">
        <v>5</v>
      </c>
      <c r="K5789" t="s">
        <v>185</v>
      </c>
      <c r="L5789" t="s">
        <v>122</v>
      </c>
      <c r="M5789" s="14">
        <v>44536</v>
      </c>
      <c r="N5789" s="14">
        <v>44550</v>
      </c>
      <c r="P5789">
        <v>98303.11</v>
      </c>
      <c r="X5789" t="s">
        <v>144</v>
      </c>
      <c r="Y5789">
        <v>12</v>
      </c>
      <c r="Z5789">
        <v>12</v>
      </c>
      <c r="AA5789">
        <v>2021</v>
      </c>
      <c r="AB5789">
        <v>0</v>
      </c>
      <c r="AC5789" t="s">
        <v>8</v>
      </c>
      <c r="AD5789" t="s">
        <v>8</v>
      </c>
      <c r="AE5789">
        <v>2021</v>
      </c>
      <c r="AF5789">
        <v>2021</v>
      </c>
      <c r="AU5789"/>
    </row>
    <row r="5790" spans="1:47" x14ac:dyDescent="0.35">
      <c r="A5790" t="s">
        <v>160</v>
      </c>
      <c r="B5790" t="s">
        <v>26</v>
      </c>
      <c r="C5790" t="s">
        <v>149</v>
      </c>
      <c r="D5790" t="s">
        <v>159</v>
      </c>
      <c r="E5790" t="s">
        <v>162</v>
      </c>
      <c r="G5790" t="s">
        <v>1</v>
      </c>
      <c r="K5790" t="s">
        <v>185</v>
      </c>
      <c r="L5790" t="s">
        <v>122</v>
      </c>
      <c r="M5790" s="14">
        <v>44550</v>
      </c>
      <c r="N5790" s="14">
        <v>44550</v>
      </c>
      <c r="O5790">
        <v>1525.43</v>
      </c>
      <c r="P5790">
        <v>36.32</v>
      </c>
      <c r="R5790">
        <v>2110672000</v>
      </c>
      <c r="S5790">
        <v>162600000</v>
      </c>
      <c r="V5790" t="s">
        <v>160</v>
      </c>
      <c r="W5790" t="s">
        <v>196</v>
      </c>
      <c r="X5790" t="s">
        <v>161</v>
      </c>
      <c r="Y5790">
        <v>12</v>
      </c>
      <c r="Z5790">
        <v>12</v>
      </c>
      <c r="AA5790">
        <v>2021</v>
      </c>
      <c r="AB5790">
        <v>36.32</v>
      </c>
      <c r="AC5790" t="s">
        <v>21</v>
      </c>
      <c r="AD5790" t="s">
        <v>72</v>
      </c>
      <c r="AE5790">
        <v>2021</v>
      </c>
      <c r="AF5790">
        <v>2021</v>
      </c>
      <c r="AU5790"/>
    </row>
    <row r="5791" spans="1:47" x14ac:dyDescent="0.35">
      <c r="A5791" t="s">
        <v>160</v>
      </c>
      <c r="B5791" t="s">
        <v>25</v>
      </c>
      <c r="C5791" t="s">
        <v>149</v>
      </c>
      <c r="D5791" t="s">
        <v>159</v>
      </c>
      <c r="E5791" t="s">
        <v>162</v>
      </c>
      <c r="G5791" t="s">
        <v>1</v>
      </c>
      <c r="K5791" t="s">
        <v>185</v>
      </c>
      <c r="L5791" t="s">
        <v>122</v>
      </c>
      <c r="M5791" s="14">
        <v>44551</v>
      </c>
      <c r="N5791" s="14">
        <v>44551</v>
      </c>
      <c r="O5791">
        <v>3000</v>
      </c>
      <c r="P5791">
        <v>66.34</v>
      </c>
      <c r="R5791">
        <v>2110672000</v>
      </c>
      <c r="S5791">
        <v>161600000</v>
      </c>
      <c r="V5791" t="s">
        <v>160</v>
      </c>
      <c r="W5791" t="s">
        <v>198</v>
      </c>
      <c r="X5791" t="s">
        <v>161</v>
      </c>
      <c r="Y5791">
        <v>12</v>
      </c>
      <c r="Z5791">
        <v>12</v>
      </c>
      <c r="AA5791">
        <v>2021</v>
      </c>
      <c r="AB5791">
        <v>66.34</v>
      </c>
      <c r="AC5791" t="s">
        <v>21</v>
      </c>
      <c r="AD5791" t="s">
        <v>72</v>
      </c>
      <c r="AE5791">
        <v>2021</v>
      </c>
      <c r="AF5791">
        <v>2021</v>
      </c>
      <c r="AU5791"/>
    </row>
    <row r="5792" spans="1:47" x14ac:dyDescent="0.35">
      <c r="A5792" t="s">
        <v>160</v>
      </c>
      <c r="B5792" t="s">
        <v>25</v>
      </c>
      <c r="C5792" t="s">
        <v>149</v>
      </c>
      <c r="D5792" t="s">
        <v>159</v>
      </c>
      <c r="E5792" t="s">
        <v>162</v>
      </c>
      <c r="G5792" t="s">
        <v>1</v>
      </c>
      <c r="K5792" t="s">
        <v>185</v>
      </c>
      <c r="L5792" t="s">
        <v>122</v>
      </c>
      <c r="M5792" s="14">
        <v>44551</v>
      </c>
      <c r="N5792" s="14">
        <v>44551</v>
      </c>
      <c r="O5792">
        <v>45000</v>
      </c>
      <c r="P5792">
        <v>1053.3599999999999</v>
      </c>
      <c r="R5792">
        <v>2110672000</v>
      </c>
      <c r="S5792">
        <v>161300000</v>
      </c>
      <c r="V5792" t="s">
        <v>160</v>
      </c>
      <c r="W5792" t="s">
        <v>192</v>
      </c>
      <c r="X5792" t="s">
        <v>161</v>
      </c>
      <c r="Y5792">
        <v>12</v>
      </c>
      <c r="Z5792">
        <v>12</v>
      </c>
      <c r="AA5792">
        <v>2021</v>
      </c>
      <c r="AB5792">
        <v>1053.3599999999999</v>
      </c>
      <c r="AC5792" t="s">
        <v>21</v>
      </c>
      <c r="AD5792" t="s">
        <v>72</v>
      </c>
      <c r="AE5792">
        <v>2021</v>
      </c>
      <c r="AF5792">
        <v>2021</v>
      </c>
      <c r="AU5792"/>
    </row>
    <row r="5793" spans="1:47" x14ac:dyDescent="0.35">
      <c r="A5793" t="s">
        <v>160</v>
      </c>
      <c r="B5793" t="s">
        <v>25</v>
      </c>
      <c r="C5793" t="s">
        <v>149</v>
      </c>
      <c r="D5793" t="s">
        <v>159</v>
      </c>
      <c r="E5793" t="s">
        <v>162</v>
      </c>
      <c r="G5793" t="s">
        <v>1</v>
      </c>
      <c r="K5793" t="s">
        <v>185</v>
      </c>
      <c r="L5793" t="s">
        <v>122</v>
      </c>
      <c r="M5793" s="14">
        <v>44551</v>
      </c>
      <c r="N5793" s="14">
        <v>44551</v>
      </c>
      <c r="O5793">
        <v>10000</v>
      </c>
      <c r="P5793">
        <v>13.72</v>
      </c>
      <c r="R5793">
        <v>2110672000</v>
      </c>
      <c r="S5793">
        <v>161300000</v>
      </c>
      <c r="V5793" t="s">
        <v>160</v>
      </c>
      <c r="W5793" t="s">
        <v>192</v>
      </c>
      <c r="X5793" t="s">
        <v>161</v>
      </c>
      <c r="Y5793">
        <v>12</v>
      </c>
      <c r="Z5793">
        <v>12</v>
      </c>
      <c r="AA5793">
        <v>2021</v>
      </c>
      <c r="AB5793">
        <v>13.72</v>
      </c>
      <c r="AC5793" t="s">
        <v>21</v>
      </c>
      <c r="AD5793" t="s">
        <v>72</v>
      </c>
      <c r="AE5793">
        <v>2021</v>
      </c>
      <c r="AF5793">
        <v>2021</v>
      </c>
      <c r="AU5793"/>
    </row>
    <row r="5794" spans="1:47" x14ac:dyDescent="0.35">
      <c r="A5794" t="s">
        <v>160</v>
      </c>
      <c r="B5794" t="s">
        <v>25</v>
      </c>
      <c r="C5794" t="s">
        <v>149</v>
      </c>
      <c r="D5794" t="s">
        <v>159</v>
      </c>
      <c r="E5794" t="s">
        <v>162</v>
      </c>
      <c r="G5794" t="s">
        <v>1</v>
      </c>
      <c r="K5794" t="s">
        <v>185</v>
      </c>
      <c r="L5794" t="s">
        <v>122</v>
      </c>
      <c r="M5794" s="14">
        <v>44551</v>
      </c>
      <c r="N5794" s="14">
        <v>44551</v>
      </c>
      <c r="O5794">
        <v>0</v>
      </c>
      <c r="P5794">
        <v>11618.36</v>
      </c>
      <c r="R5794">
        <v>2110672000</v>
      </c>
      <c r="S5794">
        <v>161300000</v>
      </c>
      <c r="V5794" t="s">
        <v>160</v>
      </c>
      <c r="W5794" t="s">
        <v>192</v>
      </c>
      <c r="X5794" t="s">
        <v>161</v>
      </c>
      <c r="Y5794">
        <v>12</v>
      </c>
      <c r="Z5794">
        <v>12</v>
      </c>
      <c r="AA5794">
        <v>2021</v>
      </c>
      <c r="AB5794">
        <v>11618.36</v>
      </c>
      <c r="AC5794" t="s">
        <v>21</v>
      </c>
      <c r="AD5794" t="s">
        <v>72</v>
      </c>
      <c r="AE5794">
        <v>2021</v>
      </c>
      <c r="AF5794">
        <v>2021</v>
      </c>
      <c r="AU5794"/>
    </row>
    <row r="5795" spans="1:47" x14ac:dyDescent="0.35">
      <c r="A5795" t="s">
        <v>193</v>
      </c>
      <c r="B5795" t="s">
        <v>29</v>
      </c>
      <c r="C5795" t="s">
        <v>149</v>
      </c>
      <c r="D5795" t="s">
        <v>159</v>
      </c>
      <c r="E5795" t="s">
        <v>162</v>
      </c>
      <c r="G5795" t="s">
        <v>1</v>
      </c>
      <c r="K5795" t="s">
        <v>185</v>
      </c>
      <c r="L5795" t="s">
        <v>122</v>
      </c>
      <c r="M5795" s="14">
        <v>44551</v>
      </c>
      <c r="N5795" s="14">
        <v>44551</v>
      </c>
      <c r="O5795">
        <v>0</v>
      </c>
      <c r="P5795">
        <v>59.52</v>
      </c>
      <c r="R5795">
        <v>2110700000</v>
      </c>
      <c r="S5795">
        <v>162300000</v>
      </c>
      <c r="V5795" t="s">
        <v>193</v>
      </c>
      <c r="W5795" t="s">
        <v>209</v>
      </c>
      <c r="X5795" t="s">
        <v>161</v>
      </c>
      <c r="Y5795">
        <v>12</v>
      </c>
      <c r="Z5795">
        <v>12</v>
      </c>
      <c r="AA5795">
        <v>2021</v>
      </c>
      <c r="AB5795">
        <v>59.52</v>
      </c>
      <c r="AC5795" t="s">
        <v>21</v>
      </c>
      <c r="AD5795" t="s">
        <v>72</v>
      </c>
      <c r="AE5795">
        <v>2021</v>
      </c>
      <c r="AF5795">
        <v>2021</v>
      </c>
      <c r="AU5795"/>
    </row>
    <row r="5796" spans="1:47" x14ac:dyDescent="0.35">
      <c r="A5796" t="s">
        <v>193</v>
      </c>
      <c r="B5796" t="s">
        <v>29</v>
      </c>
      <c r="C5796" t="s">
        <v>149</v>
      </c>
      <c r="D5796" t="s">
        <v>159</v>
      </c>
      <c r="E5796" t="s">
        <v>162</v>
      </c>
      <c r="G5796" t="s">
        <v>1</v>
      </c>
      <c r="K5796" t="s">
        <v>185</v>
      </c>
      <c r="L5796" t="s">
        <v>122</v>
      </c>
      <c r="M5796" s="14">
        <v>44551</v>
      </c>
      <c r="N5796" s="14">
        <v>44551</v>
      </c>
      <c r="O5796">
        <v>0</v>
      </c>
      <c r="P5796">
        <v>20.83</v>
      </c>
      <c r="R5796">
        <v>2110700000</v>
      </c>
      <c r="S5796">
        <v>162700000</v>
      </c>
      <c r="V5796" t="s">
        <v>193</v>
      </c>
      <c r="W5796" t="s">
        <v>200</v>
      </c>
      <c r="X5796" t="s">
        <v>161</v>
      </c>
      <c r="Y5796">
        <v>12</v>
      </c>
      <c r="Z5796">
        <v>12</v>
      </c>
      <c r="AA5796">
        <v>2021</v>
      </c>
      <c r="AB5796">
        <v>20.83</v>
      </c>
      <c r="AC5796" t="s">
        <v>21</v>
      </c>
      <c r="AD5796" t="s">
        <v>72</v>
      </c>
      <c r="AE5796">
        <v>2021</v>
      </c>
      <c r="AF5796">
        <v>2021</v>
      </c>
      <c r="AU5796"/>
    </row>
    <row r="5797" spans="1:47" x14ac:dyDescent="0.35">
      <c r="A5797" t="s">
        <v>193</v>
      </c>
      <c r="B5797" t="s">
        <v>29</v>
      </c>
      <c r="C5797" t="s">
        <v>149</v>
      </c>
      <c r="D5797" t="s">
        <v>159</v>
      </c>
      <c r="E5797" t="s">
        <v>162</v>
      </c>
      <c r="G5797" t="s">
        <v>1</v>
      </c>
      <c r="K5797" t="s">
        <v>185</v>
      </c>
      <c r="L5797" t="s">
        <v>122</v>
      </c>
      <c r="M5797" s="14">
        <v>44551</v>
      </c>
      <c r="N5797" s="14">
        <v>44551</v>
      </c>
      <c r="O5797">
        <v>0</v>
      </c>
      <c r="P5797">
        <v>59.52</v>
      </c>
      <c r="R5797">
        <v>2110700000</v>
      </c>
      <c r="S5797">
        <v>162700000</v>
      </c>
      <c r="V5797" t="s">
        <v>193</v>
      </c>
      <c r="W5797" t="s">
        <v>200</v>
      </c>
      <c r="X5797" t="s">
        <v>161</v>
      </c>
      <c r="Y5797">
        <v>12</v>
      </c>
      <c r="Z5797">
        <v>12</v>
      </c>
      <c r="AA5797">
        <v>2021</v>
      </c>
      <c r="AB5797">
        <v>59.52</v>
      </c>
      <c r="AC5797" t="s">
        <v>21</v>
      </c>
      <c r="AD5797" t="s">
        <v>72</v>
      </c>
      <c r="AE5797">
        <v>2021</v>
      </c>
      <c r="AF5797">
        <v>2021</v>
      </c>
      <c r="AU5797"/>
    </row>
    <row r="5798" spans="1:47" x14ac:dyDescent="0.35">
      <c r="A5798" t="s">
        <v>123</v>
      </c>
      <c r="C5798" t="s">
        <v>149</v>
      </c>
      <c r="D5798" t="s">
        <v>150</v>
      </c>
      <c r="E5798" t="s">
        <v>162</v>
      </c>
      <c r="K5798" t="s">
        <v>185</v>
      </c>
      <c r="L5798" t="s">
        <v>122</v>
      </c>
      <c r="M5798" s="14">
        <v>44551</v>
      </c>
      <c r="N5798" s="14">
        <v>44551</v>
      </c>
      <c r="P5798">
        <v>890998.67</v>
      </c>
      <c r="X5798" t="s">
        <v>124</v>
      </c>
      <c r="Y5798">
        <v>12</v>
      </c>
      <c r="Z5798">
        <v>12</v>
      </c>
      <c r="AA5798">
        <v>2021</v>
      </c>
      <c r="AB5798">
        <v>0</v>
      </c>
      <c r="AC5798" t="s">
        <v>8</v>
      </c>
      <c r="AD5798" t="s">
        <v>8</v>
      </c>
      <c r="AE5798">
        <v>2021</v>
      </c>
      <c r="AF5798">
        <v>2021</v>
      </c>
      <c r="AU5798"/>
    </row>
    <row r="5799" spans="1:47" x14ac:dyDescent="0.35">
      <c r="A5799" t="s">
        <v>155</v>
      </c>
      <c r="C5799" t="s">
        <v>149</v>
      </c>
      <c r="D5799" t="s">
        <v>150</v>
      </c>
      <c r="E5799" t="s">
        <v>121</v>
      </c>
      <c r="J5799" t="s">
        <v>6</v>
      </c>
      <c r="K5799" t="s">
        <v>185</v>
      </c>
      <c r="L5799" t="s">
        <v>122</v>
      </c>
      <c r="M5799" s="14">
        <v>44545</v>
      </c>
      <c r="N5799" s="14">
        <v>44551</v>
      </c>
      <c r="P5799">
        <v>116408.31</v>
      </c>
      <c r="X5799" t="s">
        <v>156</v>
      </c>
      <c r="Y5799">
        <v>12</v>
      </c>
      <c r="Z5799">
        <v>12</v>
      </c>
      <c r="AA5799">
        <v>2021</v>
      </c>
      <c r="AB5799">
        <v>0</v>
      </c>
      <c r="AC5799" t="s">
        <v>8</v>
      </c>
      <c r="AD5799" t="s">
        <v>8</v>
      </c>
      <c r="AE5799">
        <v>2021</v>
      </c>
      <c r="AF5799">
        <v>2021</v>
      </c>
      <c r="AU5799"/>
    </row>
    <row r="5800" spans="1:47" x14ac:dyDescent="0.35">
      <c r="A5800" t="s">
        <v>165</v>
      </c>
      <c r="C5800" t="s">
        <v>149</v>
      </c>
      <c r="D5800" t="s">
        <v>150</v>
      </c>
      <c r="E5800" t="s">
        <v>121</v>
      </c>
      <c r="J5800" t="s">
        <v>5</v>
      </c>
      <c r="K5800" t="s">
        <v>185</v>
      </c>
      <c r="L5800" t="s">
        <v>122</v>
      </c>
      <c r="M5800" s="14">
        <v>44543</v>
      </c>
      <c r="N5800" s="14">
        <v>44551</v>
      </c>
      <c r="P5800">
        <v>472699.67</v>
      </c>
      <c r="X5800" t="s">
        <v>124</v>
      </c>
      <c r="Y5800">
        <v>12</v>
      </c>
      <c r="Z5800">
        <v>12</v>
      </c>
      <c r="AA5800">
        <v>2021</v>
      </c>
      <c r="AB5800">
        <v>0</v>
      </c>
      <c r="AC5800" t="s">
        <v>8</v>
      </c>
      <c r="AD5800" t="s">
        <v>8</v>
      </c>
      <c r="AE5800">
        <v>2021</v>
      </c>
      <c r="AF5800">
        <v>2021</v>
      </c>
      <c r="AU5800"/>
    </row>
    <row r="5801" spans="1:47" x14ac:dyDescent="0.35">
      <c r="A5801" t="s">
        <v>145</v>
      </c>
      <c r="C5801" t="s">
        <v>149</v>
      </c>
      <c r="D5801" t="s">
        <v>150</v>
      </c>
      <c r="E5801" t="s">
        <v>121</v>
      </c>
      <c r="J5801" t="s">
        <v>5</v>
      </c>
      <c r="K5801" t="s">
        <v>185</v>
      </c>
      <c r="L5801" t="s">
        <v>122</v>
      </c>
      <c r="M5801" s="14">
        <v>44532</v>
      </c>
      <c r="N5801" s="14">
        <v>44551</v>
      </c>
      <c r="P5801">
        <v>167148.93</v>
      </c>
      <c r="X5801" t="s">
        <v>144</v>
      </c>
      <c r="Y5801">
        <v>12</v>
      </c>
      <c r="Z5801">
        <v>12</v>
      </c>
      <c r="AA5801">
        <v>2021</v>
      </c>
      <c r="AB5801">
        <v>0</v>
      </c>
      <c r="AC5801" t="s">
        <v>8</v>
      </c>
      <c r="AD5801" t="s">
        <v>8</v>
      </c>
      <c r="AE5801">
        <v>2021</v>
      </c>
      <c r="AF5801">
        <v>2021</v>
      </c>
      <c r="AU5801"/>
    </row>
    <row r="5802" spans="1:47" x14ac:dyDescent="0.35">
      <c r="A5802" t="s">
        <v>166</v>
      </c>
      <c r="C5802" t="s">
        <v>149</v>
      </c>
      <c r="D5802" t="s">
        <v>150</v>
      </c>
      <c r="E5802" t="s">
        <v>121</v>
      </c>
      <c r="J5802" t="s">
        <v>5</v>
      </c>
      <c r="K5802" t="s">
        <v>185</v>
      </c>
      <c r="L5802" t="s">
        <v>122</v>
      </c>
      <c r="M5802" s="14">
        <v>44533</v>
      </c>
      <c r="N5802" s="14">
        <v>44551</v>
      </c>
      <c r="P5802">
        <v>476.19</v>
      </c>
      <c r="X5802" t="s">
        <v>167</v>
      </c>
      <c r="Y5802">
        <v>12</v>
      </c>
      <c r="Z5802">
        <v>12</v>
      </c>
      <c r="AA5802">
        <v>2021</v>
      </c>
      <c r="AB5802">
        <v>0</v>
      </c>
      <c r="AC5802" t="s">
        <v>8</v>
      </c>
      <c r="AD5802" t="s">
        <v>8</v>
      </c>
      <c r="AE5802">
        <v>2021</v>
      </c>
      <c r="AF5802">
        <v>2021</v>
      </c>
      <c r="AU5802"/>
    </row>
    <row r="5803" spans="1:47" x14ac:dyDescent="0.35">
      <c r="A5803" t="s">
        <v>123</v>
      </c>
      <c r="C5803" t="s">
        <v>149</v>
      </c>
      <c r="D5803" t="s">
        <v>150</v>
      </c>
      <c r="E5803" t="s">
        <v>121</v>
      </c>
      <c r="J5803" t="s">
        <v>6</v>
      </c>
      <c r="K5803" t="s">
        <v>185</v>
      </c>
      <c r="L5803" t="s">
        <v>122</v>
      </c>
      <c r="M5803" s="14">
        <v>44531</v>
      </c>
      <c r="N5803" s="14">
        <v>44551</v>
      </c>
      <c r="P5803">
        <v>45608.53</v>
      </c>
      <c r="X5803" t="s">
        <v>124</v>
      </c>
      <c r="Y5803">
        <v>12</v>
      </c>
      <c r="Z5803">
        <v>12</v>
      </c>
      <c r="AA5803">
        <v>2021</v>
      </c>
      <c r="AB5803">
        <v>0</v>
      </c>
      <c r="AC5803" t="s">
        <v>8</v>
      </c>
      <c r="AD5803" t="s">
        <v>8</v>
      </c>
      <c r="AE5803">
        <v>2021</v>
      </c>
      <c r="AF5803">
        <v>2021</v>
      </c>
      <c r="AU5803"/>
    </row>
    <row r="5804" spans="1:47" x14ac:dyDescent="0.35">
      <c r="A5804" t="s">
        <v>141</v>
      </c>
      <c r="C5804" t="s">
        <v>149</v>
      </c>
      <c r="D5804" t="s">
        <v>150</v>
      </c>
      <c r="E5804" t="s">
        <v>121</v>
      </c>
      <c r="I5804" t="s">
        <v>1</v>
      </c>
      <c r="J5804" t="s">
        <v>7</v>
      </c>
      <c r="K5804" t="s">
        <v>185</v>
      </c>
      <c r="L5804" t="s">
        <v>122</v>
      </c>
      <c r="M5804" s="14">
        <v>44540</v>
      </c>
      <c r="N5804" s="14">
        <v>44551</v>
      </c>
      <c r="P5804">
        <v>88657.04</v>
      </c>
      <c r="X5804" t="s">
        <v>142</v>
      </c>
      <c r="Y5804">
        <v>12</v>
      </c>
      <c r="Z5804">
        <v>12</v>
      </c>
      <c r="AA5804">
        <v>2021</v>
      </c>
      <c r="AB5804">
        <v>0</v>
      </c>
      <c r="AC5804" t="s">
        <v>8</v>
      </c>
      <c r="AD5804" t="s">
        <v>8</v>
      </c>
      <c r="AE5804">
        <v>2021</v>
      </c>
      <c r="AF5804">
        <v>2021</v>
      </c>
      <c r="AU5804"/>
    </row>
    <row r="5805" spans="1:47" x14ac:dyDescent="0.35">
      <c r="A5805" t="s">
        <v>160</v>
      </c>
      <c r="B5805" t="s">
        <v>28</v>
      </c>
      <c r="C5805" t="s">
        <v>149</v>
      </c>
      <c r="D5805" t="s">
        <v>159</v>
      </c>
      <c r="E5805" t="s">
        <v>162</v>
      </c>
      <c r="G5805" t="s">
        <v>1</v>
      </c>
      <c r="K5805" t="s">
        <v>185</v>
      </c>
      <c r="L5805" t="s">
        <v>122</v>
      </c>
      <c r="M5805" s="14">
        <v>44551</v>
      </c>
      <c r="N5805" s="14">
        <v>44551</v>
      </c>
      <c r="O5805">
        <v>3586.2</v>
      </c>
      <c r="P5805">
        <v>85.39</v>
      </c>
      <c r="R5805">
        <v>2110672000</v>
      </c>
      <c r="S5805">
        <v>161800000</v>
      </c>
      <c r="V5805" t="s">
        <v>160</v>
      </c>
      <c r="W5805" t="s">
        <v>197</v>
      </c>
      <c r="X5805" t="s">
        <v>161</v>
      </c>
      <c r="Y5805">
        <v>12</v>
      </c>
      <c r="Z5805">
        <v>12</v>
      </c>
      <c r="AA5805">
        <v>2021</v>
      </c>
      <c r="AB5805">
        <v>85.39</v>
      </c>
      <c r="AC5805" t="s">
        <v>21</v>
      </c>
      <c r="AD5805" t="s">
        <v>72</v>
      </c>
      <c r="AE5805">
        <v>2021</v>
      </c>
      <c r="AF5805">
        <v>2021</v>
      </c>
      <c r="AU5805"/>
    </row>
    <row r="5806" spans="1:47" x14ac:dyDescent="0.35">
      <c r="A5806" t="s">
        <v>160</v>
      </c>
      <c r="B5806" t="s">
        <v>35</v>
      </c>
      <c r="C5806" t="s">
        <v>149</v>
      </c>
      <c r="D5806" t="s">
        <v>159</v>
      </c>
      <c r="E5806" t="s">
        <v>162</v>
      </c>
      <c r="G5806" t="s">
        <v>1</v>
      </c>
      <c r="K5806" t="s">
        <v>185</v>
      </c>
      <c r="L5806" t="s">
        <v>122</v>
      </c>
      <c r="M5806" s="14">
        <v>44551</v>
      </c>
      <c r="N5806" s="14">
        <v>44551</v>
      </c>
      <c r="O5806">
        <v>8646.3700000000008</v>
      </c>
      <c r="P5806">
        <v>205.87</v>
      </c>
      <c r="R5806">
        <v>2110672000</v>
      </c>
      <c r="S5806">
        <v>161800000</v>
      </c>
      <c r="V5806" t="s">
        <v>160</v>
      </c>
      <c r="W5806" t="s">
        <v>197</v>
      </c>
      <c r="X5806" t="s">
        <v>161</v>
      </c>
      <c r="Y5806">
        <v>12</v>
      </c>
      <c r="Z5806">
        <v>12</v>
      </c>
      <c r="AA5806">
        <v>2021</v>
      </c>
      <c r="AB5806">
        <v>205.87</v>
      </c>
      <c r="AC5806" t="s">
        <v>21</v>
      </c>
      <c r="AD5806" t="s">
        <v>72</v>
      </c>
      <c r="AE5806">
        <v>2021</v>
      </c>
      <c r="AF5806">
        <v>2021</v>
      </c>
      <c r="AU5806"/>
    </row>
    <row r="5807" spans="1:47" x14ac:dyDescent="0.35">
      <c r="A5807" t="s">
        <v>160</v>
      </c>
      <c r="B5807" t="s">
        <v>28</v>
      </c>
      <c r="C5807" t="s">
        <v>149</v>
      </c>
      <c r="D5807" t="s">
        <v>159</v>
      </c>
      <c r="E5807" t="s">
        <v>162</v>
      </c>
      <c r="G5807" t="s">
        <v>1</v>
      </c>
      <c r="K5807" t="s">
        <v>185</v>
      </c>
      <c r="L5807" t="s">
        <v>122</v>
      </c>
      <c r="M5807" s="14">
        <v>44551</v>
      </c>
      <c r="N5807" s="14">
        <v>44551</v>
      </c>
      <c r="O5807">
        <v>1388.48</v>
      </c>
      <c r="P5807">
        <v>33.06</v>
      </c>
      <c r="R5807">
        <v>2110672000</v>
      </c>
      <c r="S5807">
        <v>161800000</v>
      </c>
      <c r="V5807" t="s">
        <v>160</v>
      </c>
      <c r="W5807" t="s">
        <v>197</v>
      </c>
      <c r="X5807" t="s">
        <v>161</v>
      </c>
      <c r="Y5807">
        <v>12</v>
      </c>
      <c r="Z5807">
        <v>12</v>
      </c>
      <c r="AA5807">
        <v>2021</v>
      </c>
      <c r="AB5807">
        <v>33.06</v>
      </c>
      <c r="AC5807" t="s">
        <v>21</v>
      </c>
      <c r="AD5807" t="s">
        <v>72</v>
      </c>
      <c r="AE5807">
        <v>2021</v>
      </c>
      <c r="AF5807">
        <v>2021</v>
      </c>
      <c r="AU5807"/>
    </row>
    <row r="5808" spans="1:47" x14ac:dyDescent="0.35">
      <c r="A5808" t="s">
        <v>160</v>
      </c>
      <c r="B5808" t="s">
        <v>28</v>
      </c>
      <c r="C5808" t="s">
        <v>149</v>
      </c>
      <c r="D5808" t="s">
        <v>159</v>
      </c>
      <c r="E5808" t="s">
        <v>162</v>
      </c>
      <c r="G5808" t="s">
        <v>1</v>
      </c>
      <c r="K5808" t="s">
        <v>185</v>
      </c>
      <c r="L5808" t="s">
        <v>122</v>
      </c>
      <c r="M5808" s="14">
        <v>44551</v>
      </c>
      <c r="N5808" s="14">
        <v>44551</v>
      </c>
      <c r="O5808">
        <v>1442.29</v>
      </c>
      <c r="P5808">
        <v>34.340000000000003</v>
      </c>
      <c r="R5808">
        <v>2110672000</v>
      </c>
      <c r="S5808">
        <v>161800000</v>
      </c>
      <c r="V5808" t="s">
        <v>160</v>
      </c>
      <c r="W5808" t="s">
        <v>197</v>
      </c>
      <c r="X5808" t="s">
        <v>161</v>
      </c>
      <c r="Y5808">
        <v>12</v>
      </c>
      <c r="Z5808">
        <v>12</v>
      </c>
      <c r="AA5808">
        <v>2021</v>
      </c>
      <c r="AB5808">
        <v>34.340000000000003</v>
      </c>
      <c r="AC5808" t="s">
        <v>21</v>
      </c>
      <c r="AD5808" t="s">
        <v>72</v>
      </c>
      <c r="AE5808">
        <v>2021</v>
      </c>
      <c r="AF5808">
        <v>2021</v>
      </c>
      <c r="AU5808"/>
    </row>
    <row r="5809" spans="1:47" x14ac:dyDescent="0.35">
      <c r="A5809" t="s">
        <v>160</v>
      </c>
      <c r="B5809" t="s">
        <v>35</v>
      </c>
      <c r="C5809" t="s">
        <v>149</v>
      </c>
      <c r="D5809" t="s">
        <v>159</v>
      </c>
      <c r="E5809" t="s">
        <v>162</v>
      </c>
      <c r="G5809" t="s">
        <v>1</v>
      </c>
      <c r="K5809" t="s">
        <v>185</v>
      </c>
      <c r="L5809" t="s">
        <v>122</v>
      </c>
      <c r="M5809" s="14">
        <v>44551</v>
      </c>
      <c r="N5809" s="14">
        <v>44551</v>
      </c>
      <c r="O5809">
        <v>17184.55</v>
      </c>
      <c r="P5809">
        <v>409.16</v>
      </c>
      <c r="R5809">
        <v>2110672000</v>
      </c>
      <c r="S5809">
        <v>161020000</v>
      </c>
      <c r="V5809" t="s">
        <v>160</v>
      </c>
      <c r="W5809" t="s">
        <v>194</v>
      </c>
      <c r="X5809" t="s">
        <v>161</v>
      </c>
      <c r="Y5809">
        <v>12</v>
      </c>
      <c r="Z5809">
        <v>12</v>
      </c>
      <c r="AA5809">
        <v>2021</v>
      </c>
      <c r="AB5809">
        <v>409.16</v>
      </c>
      <c r="AC5809" t="s">
        <v>21</v>
      </c>
      <c r="AD5809" t="s">
        <v>72</v>
      </c>
      <c r="AE5809">
        <v>2021</v>
      </c>
      <c r="AF5809">
        <v>2021</v>
      </c>
      <c r="AU5809"/>
    </row>
    <row r="5810" spans="1:47" x14ac:dyDescent="0.35">
      <c r="A5810" t="s">
        <v>130</v>
      </c>
      <c r="B5810" t="s">
        <v>34</v>
      </c>
      <c r="C5810" t="s">
        <v>252</v>
      </c>
      <c r="D5810" t="s">
        <v>150</v>
      </c>
      <c r="E5810" t="s">
        <v>121</v>
      </c>
      <c r="G5810" t="s">
        <v>1</v>
      </c>
      <c r="H5810" t="s">
        <v>206</v>
      </c>
      <c r="K5810" t="s">
        <v>72</v>
      </c>
      <c r="L5810" t="s">
        <v>122</v>
      </c>
      <c r="M5810" s="14">
        <v>44552</v>
      </c>
      <c r="N5810" s="14">
        <v>44552</v>
      </c>
      <c r="O5810">
        <v>-300</v>
      </c>
      <c r="P5810">
        <v>0</v>
      </c>
      <c r="R5810">
        <v>2221511000</v>
      </c>
      <c r="S5810">
        <v>162000000</v>
      </c>
      <c r="V5810" t="s">
        <v>130</v>
      </c>
      <c r="W5810" t="s">
        <v>205</v>
      </c>
      <c r="X5810" t="s">
        <v>119</v>
      </c>
      <c r="Y5810">
        <v>12</v>
      </c>
      <c r="Z5810">
        <v>12</v>
      </c>
      <c r="AA5810">
        <v>2021</v>
      </c>
      <c r="AB5810">
        <v>0</v>
      </c>
      <c r="AC5810" t="s">
        <v>21</v>
      </c>
      <c r="AD5810" t="s">
        <v>20</v>
      </c>
      <c r="AE5810">
        <v>2021</v>
      </c>
      <c r="AF5810">
        <v>2021</v>
      </c>
      <c r="AU5810"/>
    </row>
    <row r="5811" spans="1:47" x14ac:dyDescent="0.35">
      <c r="A5811" t="s">
        <v>160</v>
      </c>
      <c r="B5811" t="s">
        <v>25</v>
      </c>
      <c r="C5811" t="s">
        <v>149</v>
      </c>
      <c r="D5811" t="s">
        <v>159</v>
      </c>
      <c r="E5811" t="s">
        <v>162</v>
      </c>
      <c r="G5811" t="s">
        <v>1</v>
      </c>
      <c r="K5811" t="s">
        <v>185</v>
      </c>
      <c r="L5811" t="s">
        <v>122</v>
      </c>
      <c r="M5811" s="14">
        <v>44552</v>
      </c>
      <c r="N5811" s="14">
        <v>44552</v>
      </c>
      <c r="O5811">
        <v>3000</v>
      </c>
      <c r="P5811">
        <v>204.57</v>
      </c>
      <c r="R5811">
        <v>2110672000</v>
      </c>
      <c r="S5811">
        <v>161600000</v>
      </c>
      <c r="V5811" t="s">
        <v>160</v>
      </c>
      <c r="W5811" t="s">
        <v>198</v>
      </c>
      <c r="X5811" t="s">
        <v>161</v>
      </c>
      <c r="Y5811">
        <v>12</v>
      </c>
      <c r="Z5811">
        <v>12</v>
      </c>
      <c r="AA5811">
        <v>2021</v>
      </c>
      <c r="AB5811">
        <v>204.57</v>
      </c>
      <c r="AC5811" t="s">
        <v>21</v>
      </c>
      <c r="AD5811" t="s">
        <v>72</v>
      </c>
      <c r="AE5811">
        <v>2021</v>
      </c>
      <c r="AF5811">
        <v>2021</v>
      </c>
      <c r="AU5811"/>
    </row>
    <row r="5812" spans="1:47" x14ac:dyDescent="0.35">
      <c r="A5812" t="s">
        <v>175</v>
      </c>
      <c r="B5812" t="s">
        <v>39</v>
      </c>
      <c r="C5812" t="s">
        <v>149</v>
      </c>
      <c r="D5812" t="s">
        <v>150</v>
      </c>
      <c r="E5812" t="s">
        <v>121</v>
      </c>
      <c r="G5812" t="s">
        <v>1</v>
      </c>
      <c r="H5812" t="s">
        <v>206</v>
      </c>
      <c r="K5812" t="s">
        <v>185</v>
      </c>
      <c r="L5812" t="s">
        <v>122</v>
      </c>
      <c r="M5812" s="14">
        <v>44552</v>
      </c>
      <c r="N5812" s="14">
        <v>44552</v>
      </c>
      <c r="O5812">
        <v>-17240</v>
      </c>
      <c r="P5812">
        <v>-410.48</v>
      </c>
      <c r="R5812">
        <v>2221506000</v>
      </c>
      <c r="S5812">
        <v>161026000</v>
      </c>
      <c r="V5812" t="s">
        <v>175</v>
      </c>
      <c r="W5812" t="s">
        <v>216</v>
      </c>
      <c r="X5812" t="s">
        <v>119</v>
      </c>
      <c r="Y5812">
        <v>12</v>
      </c>
      <c r="Z5812">
        <v>12</v>
      </c>
      <c r="AA5812">
        <v>2021</v>
      </c>
      <c r="AB5812">
        <v>410.48</v>
      </c>
      <c r="AC5812" t="s">
        <v>21</v>
      </c>
      <c r="AD5812" t="s">
        <v>20</v>
      </c>
      <c r="AE5812">
        <v>2021</v>
      </c>
      <c r="AF5812">
        <v>2021</v>
      </c>
      <c r="AU5812"/>
    </row>
    <row r="5813" spans="1:47" x14ac:dyDescent="0.35">
      <c r="A5813" t="s">
        <v>160</v>
      </c>
      <c r="B5813" t="s">
        <v>26</v>
      </c>
      <c r="C5813" t="s">
        <v>149</v>
      </c>
      <c r="D5813" t="s">
        <v>159</v>
      </c>
      <c r="E5813" t="s">
        <v>162</v>
      </c>
      <c r="G5813" t="s">
        <v>1</v>
      </c>
      <c r="K5813" t="s">
        <v>185</v>
      </c>
      <c r="L5813" t="s">
        <v>122</v>
      </c>
      <c r="M5813" s="14">
        <v>44552</v>
      </c>
      <c r="N5813" s="14">
        <v>44552</v>
      </c>
      <c r="O5813">
        <v>47758.58</v>
      </c>
      <c r="P5813">
        <v>1137.1099999999999</v>
      </c>
      <c r="R5813">
        <v>2110672000</v>
      </c>
      <c r="S5813">
        <v>161018000</v>
      </c>
      <c r="V5813" t="s">
        <v>160</v>
      </c>
      <c r="W5813" t="s">
        <v>228</v>
      </c>
      <c r="X5813" t="s">
        <v>161</v>
      </c>
      <c r="Y5813">
        <v>12</v>
      </c>
      <c r="Z5813">
        <v>12</v>
      </c>
      <c r="AA5813">
        <v>2021</v>
      </c>
      <c r="AB5813">
        <v>1137.1099999999999</v>
      </c>
      <c r="AC5813" t="s">
        <v>21</v>
      </c>
      <c r="AD5813" t="s">
        <v>72</v>
      </c>
      <c r="AE5813">
        <v>2021</v>
      </c>
      <c r="AF5813">
        <v>2021</v>
      </c>
      <c r="AU5813"/>
    </row>
    <row r="5814" spans="1:47" x14ac:dyDescent="0.35">
      <c r="A5814" t="s">
        <v>138</v>
      </c>
      <c r="B5814" t="s">
        <v>41</v>
      </c>
      <c r="C5814" t="s">
        <v>149</v>
      </c>
      <c r="D5814" t="s">
        <v>150</v>
      </c>
      <c r="E5814" t="s">
        <v>121</v>
      </c>
      <c r="G5814" t="s">
        <v>1</v>
      </c>
      <c r="H5814" t="s">
        <v>206</v>
      </c>
      <c r="K5814" t="s">
        <v>185</v>
      </c>
      <c r="L5814" t="s">
        <v>122</v>
      </c>
      <c r="M5814" s="14">
        <v>44552</v>
      </c>
      <c r="N5814" s="14">
        <v>44552</v>
      </c>
      <c r="O5814">
        <v>-1600000</v>
      </c>
      <c r="P5814">
        <v>-41460.17</v>
      </c>
      <c r="R5814">
        <v>2220200000</v>
      </c>
      <c r="S5814">
        <v>161001000</v>
      </c>
      <c r="V5814" t="s">
        <v>138</v>
      </c>
      <c r="W5814" t="s">
        <v>195</v>
      </c>
      <c r="X5814" t="s">
        <v>139</v>
      </c>
      <c r="Y5814">
        <v>12</v>
      </c>
      <c r="Z5814">
        <v>12</v>
      </c>
      <c r="AA5814">
        <v>2021</v>
      </c>
      <c r="AB5814">
        <v>41460.17</v>
      </c>
      <c r="AC5814" t="s">
        <v>21</v>
      </c>
      <c r="AD5814" t="s">
        <v>20</v>
      </c>
      <c r="AE5814">
        <v>2021</v>
      </c>
      <c r="AF5814">
        <v>2021</v>
      </c>
      <c r="AU5814"/>
    </row>
    <row r="5815" spans="1:47" x14ac:dyDescent="0.35">
      <c r="A5815" t="s">
        <v>138</v>
      </c>
      <c r="B5815" t="s">
        <v>46</v>
      </c>
      <c r="C5815" t="s">
        <v>149</v>
      </c>
      <c r="D5815" t="s">
        <v>150</v>
      </c>
      <c r="E5815" t="s">
        <v>121</v>
      </c>
      <c r="G5815" t="s">
        <v>1</v>
      </c>
      <c r="H5815" t="s">
        <v>206</v>
      </c>
      <c r="K5815" t="s">
        <v>185</v>
      </c>
      <c r="L5815" t="s">
        <v>122</v>
      </c>
      <c r="M5815" s="14">
        <v>44552</v>
      </c>
      <c r="N5815" s="14">
        <v>44552</v>
      </c>
      <c r="O5815">
        <v>-160000</v>
      </c>
      <c r="P5815">
        <v>-4473.83</v>
      </c>
      <c r="R5815">
        <v>2220200000</v>
      </c>
      <c r="S5815">
        <v>161001000</v>
      </c>
      <c r="V5815" t="s">
        <v>138</v>
      </c>
      <c r="W5815" t="s">
        <v>195</v>
      </c>
      <c r="X5815" t="s">
        <v>139</v>
      </c>
      <c r="Y5815">
        <v>12</v>
      </c>
      <c r="Z5815">
        <v>12</v>
      </c>
      <c r="AA5815">
        <v>2021</v>
      </c>
      <c r="AB5815">
        <v>4473.83</v>
      </c>
      <c r="AC5815" t="s">
        <v>21</v>
      </c>
      <c r="AD5815" t="s">
        <v>20</v>
      </c>
      <c r="AE5815">
        <v>2021</v>
      </c>
      <c r="AF5815">
        <v>2021</v>
      </c>
      <c r="AU5815"/>
    </row>
    <row r="5816" spans="1:47" x14ac:dyDescent="0.35">
      <c r="A5816" t="s">
        <v>160</v>
      </c>
      <c r="B5816" t="s">
        <v>25</v>
      </c>
      <c r="C5816" t="s">
        <v>149</v>
      </c>
      <c r="D5816" t="s">
        <v>159</v>
      </c>
      <c r="E5816" t="s">
        <v>162</v>
      </c>
      <c r="G5816" t="s">
        <v>1</v>
      </c>
      <c r="K5816" t="s">
        <v>185</v>
      </c>
      <c r="L5816" t="s">
        <v>122</v>
      </c>
      <c r="M5816" s="14">
        <v>44552</v>
      </c>
      <c r="N5816" s="14">
        <v>44552</v>
      </c>
      <c r="O5816">
        <v>12000</v>
      </c>
      <c r="P5816">
        <v>73.709999999999994</v>
      </c>
      <c r="R5816">
        <v>2110672000</v>
      </c>
      <c r="S5816">
        <v>161300000</v>
      </c>
      <c r="V5816" t="s">
        <v>160</v>
      </c>
      <c r="W5816" t="s">
        <v>192</v>
      </c>
      <c r="X5816" t="s">
        <v>161</v>
      </c>
      <c r="Y5816">
        <v>12</v>
      </c>
      <c r="Z5816">
        <v>12</v>
      </c>
      <c r="AA5816">
        <v>2021</v>
      </c>
      <c r="AB5816">
        <v>73.709999999999994</v>
      </c>
      <c r="AC5816" t="s">
        <v>21</v>
      </c>
      <c r="AD5816" t="s">
        <v>72</v>
      </c>
      <c r="AE5816">
        <v>2021</v>
      </c>
      <c r="AF5816">
        <v>2021</v>
      </c>
      <c r="AU5816"/>
    </row>
    <row r="5817" spans="1:47" x14ac:dyDescent="0.35">
      <c r="A5817" t="s">
        <v>188</v>
      </c>
      <c r="B5817" t="s">
        <v>31</v>
      </c>
      <c r="C5817" t="s">
        <v>149</v>
      </c>
      <c r="D5817" t="s">
        <v>159</v>
      </c>
      <c r="E5817" t="s">
        <v>162</v>
      </c>
      <c r="G5817" t="s">
        <v>1</v>
      </c>
      <c r="K5817" t="s">
        <v>185</v>
      </c>
      <c r="L5817" t="s">
        <v>122</v>
      </c>
      <c r="M5817" s="14">
        <v>44552</v>
      </c>
      <c r="N5817" s="14">
        <v>44552</v>
      </c>
      <c r="O5817">
        <v>0</v>
      </c>
      <c r="P5817">
        <v>0.02</v>
      </c>
      <c r="R5817">
        <v>2111070000</v>
      </c>
      <c r="S5817">
        <v>161007000</v>
      </c>
      <c r="V5817" t="s">
        <v>188</v>
      </c>
      <c r="W5817" t="s">
        <v>243</v>
      </c>
      <c r="X5817" t="s">
        <v>190</v>
      </c>
      <c r="Y5817">
        <v>12</v>
      </c>
      <c r="Z5817">
        <v>12</v>
      </c>
      <c r="AA5817">
        <v>2021</v>
      </c>
      <c r="AB5817">
        <v>0.02</v>
      </c>
      <c r="AC5817" t="s">
        <v>21</v>
      </c>
      <c r="AD5817" t="s">
        <v>72</v>
      </c>
      <c r="AE5817">
        <v>2021</v>
      </c>
      <c r="AF5817">
        <v>2021</v>
      </c>
      <c r="AU5817"/>
    </row>
    <row r="5818" spans="1:47" x14ac:dyDescent="0.35">
      <c r="A5818" t="s">
        <v>138</v>
      </c>
      <c r="B5818" t="s">
        <v>46</v>
      </c>
      <c r="C5818" t="s">
        <v>149</v>
      </c>
      <c r="D5818" t="s">
        <v>150</v>
      </c>
      <c r="E5818" t="s">
        <v>121</v>
      </c>
      <c r="G5818" t="s">
        <v>1</v>
      </c>
      <c r="H5818" t="s">
        <v>206</v>
      </c>
      <c r="K5818" t="s">
        <v>185</v>
      </c>
      <c r="L5818" t="s">
        <v>122</v>
      </c>
      <c r="M5818" s="14">
        <v>44552</v>
      </c>
      <c r="N5818" s="14">
        <v>44552</v>
      </c>
      <c r="O5818">
        <v>0</v>
      </c>
      <c r="P5818">
        <v>-9285.7099999999991</v>
      </c>
      <c r="R5818">
        <v>2220200000</v>
      </c>
      <c r="S5818">
        <v>161001000</v>
      </c>
      <c r="V5818" t="s">
        <v>138</v>
      </c>
      <c r="W5818" t="s">
        <v>195</v>
      </c>
      <c r="X5818" t="s">
        <v>139</v>
      </c>
      <c r="Y5818">
        <v>12</v>
      </c>
      <c r="Z5818">
        <v>12</v>
      </c>
      <c r="AA5818">
        <v>2021</v>
      </c>
      <c r="AB5818">
        <v>9285.7099999999991</v>
      </c>
      <c r="AC5818" t="s">
        <v>21</v>
      </c>
      <c r="AD5818" t="s">
        <v>20</v>
      </c>
      <c r="AE5818">
        <v>2021</v>
      </c>
      <c r="AF5818">
        <v>2021</v>
      </c>
      <c r="AU5818"/>
    </row>
    <row r="5819" spans="1:47" x14ac:dyDescent="0.35">
      <c r="A5819" t="s">
        <v>160</v>
      </c>
      <c r="B5819" t="s">
        <v>28</v>
      </c>
      <c r="C5819" t="s">
        <v>149</v>
      </c>
      <c r="D5819" t="s">
        <v>159</v>
      </c>
      <c r="E5819" t="s">
        <v>162</v>
      </c>
      <c r="G5819" t="s">
        <v>1</v>
      </c>
      <c r="K5819" t="s">
        <v>185</v>
      </c>
      <c r="L5819" t="s">
        <v>122</v>
      </c>
      <c r="M5819" s="14">
        <v>44552</v>
      </c>
      <c r="N5819" s="14">
        <v>44552</v>
      </c>
      <c r="O5819">
        <v>0</v>
      </c>
      <c r="P5819">
        <v>36.9</v>
      </c>
      <c r="R5819">
        <v>2110672000</v>
      </c>
      <c r="S5819">
        <v>161400000</v>
      </c>
      <c r="V5819" t="s">
        <v>160</v>
      </c>
      <c r="W5819" t="s">
        <v>211</v>
      </c>
      <c r="X5819" t="s">
        <v>161</v>
      </c>
      <c r="Y5819">
        <v>12</v>
      </c>
      <c r="Z5819">
        <v>12</v>
      </c>
      <c r="AA5819">
        <v>2021</v>
      </c>
      <c r="AB5819">
        <v>36.9</v>
      </c>
      <c r="AC5819" t="s">
        <v>21</v>
      </c>
      <c r="AD5819" t="s">
        <v>72</v>
      </c>
      <c r="AE5819">
        <v>2021</v>
      </c>
      <c r="AF5819">
        <v>2021</v>
      </c>
      <c r="AU5819"/>
    </row>
    <row r="5820" spans="1:47" x14ac:dyDescent="0.35">
      <c r="A5820" t="s">
        <v>160</v>
      </c>
      <c r="B5820" t="s">
        <v>26</v>
      </c>
      <c r="C5820" t="s">
        <v>149</v>
      </c>
      <c r="D5820" t="s">
        <v>159</v>
      </c>
      <c r="E5820" t="s">
        <v>162</v>
      </c>
      <c r="G5820" t="s">
        <v>1</v>
      </c>
      <c r="K5820" t="s">
        <v>185</v>
      </c>
      <c r="L5820" t="s">
        <v>122</v>
      </c>
      <c r="M5820" s="14">
        <v>44552</v>
      </c>
      <c r="N5820" s="14">
        <v>44552</v>
      </c>
      <c r="O5820">
        <v>0</v>
      </c>
      <c r="P5820">
        <v>4562.74</v>
      </c>
      <c r="R5820">
        <v>2110672000</v>
      </c>
      <c r="S5820">
        <v>161001000</v>
      </c>
      <c r="V5820" t="s">
        <v>160</v>
      </c>
      <c r="W5820" t="s">
        <v>195</v>
      </c>
      <c r="X5820" t="s">
        <v>161</v>
      </c>
      <c r="Y5820">
        <v>12</v>
      </c>
      <c r="Z5820">
        <v>12</v>
      </c>
      <c r="AA5820">
        <v>2021</v>
      </c>
      <c r="AB5820">
        <v>4562.74</v>
      </c>
      <c r="AC5820" t="s">
        <v>21</v>
      </c>
      <c r="AD5820" t="s">
        <v>72</v>
      </c>
      <c r="AE5820">
        <v>2021</v>
      </c>
      <c r="AF5820">
        <v>2021</v>
      </c>
      <c r="AU5820"/>
    </row>
    <row r="5821" spans="1:47" x14ac:dyDescent="0.35">
      <c r="A5821" t="s">
        <v>193</v>
      </c>
      <c r="B5821" t="s">
        <v>29</v>
      </c>
      <c r="C5821" t="s">
        <v>149</v>
      </c>
      <c r="D5821" t="s">
        <v>159</v>
      </c>
      <c r="E5821" t="s">
        <v>162</v>
      </c>
      <c r="G5821" t="s">
        <v>1</v>
      </c>
      <c r="K5821" t="s">
        <v>185</v>
      </c>
      <c r="L5821" t="s">
        <v>122</v>
      </c>
      <c r="M5821" s="14">
        <v>44552</v>
      </c>
      <c r="N5821" s="14">
        <v>44552</v>
      </c>
      <c r="O5821">
        <v>0</v>
      </c>
      <c r="P5821">
        <v>1573.81</v>
      </c>
      <c r="R5821">
        <v>2110700000</v>
      </c>
      <c r="S5821">
        <v>162800000</v>
      </c>
      <c r="V5821" t="s">
        <v>193</v>
      </c>
      <c r="W5821" t="s">
        <v>204</v>
      </c>
      <c r="X5821" t="s">
        <v>161</v>
      </c>
      <c r="Y5821">
        <v>12</v>
      </c>
      <c r="Z5821">
        <v>12</v>
      </c>
      <c r="AA5821">
        <v>2021</v>
      </c>
      <c r="AB5821">
        <v>1573.81</v>
      </c>
      <c r="AC5821" t="s">
        <v>21</v>
      </c>
      <c r="AD5821" t="s">
        <v>72</v>
      </c>
      <c r="AE5821">
        <v>2021</v>
      </c>
      <c r="AF5821">
        <v>2021</v>
      </c>
      <c r="AU5821"/>
    </row>
    <row r="5822" spans="1:47" x14ac:dyDescent="0.35">
      <c r="A5822" t="s">
        <v>138</v>
      </c>
      <c r="B5822" t="s">
        <v>53</v>
      </c>
      <c r="C5822" t="s">
        <v>149</v>
      </c>
      <c r="D5822" t="s">
        <v>150</v>
      </c>
      <c r="E5822" t="s">
        <v>121</v>
      </c>
      <c r="G5822" t="s">
        <v>1</v>
      </c>
      <c r="H5822" t="s">
        <v>206</v>
      </c>
      <c r="K5822" t="s">
        <v>185</v>
      </c>
      <c r="L5822" t="s">
        <v>122</v>
      </c>
      <c r="M5822" s="14">
        <v>44552</v>
      </c>
      <c r="N5822" s="14">
        <v>44552</v>
      </c>
      <c r="O5822">
        <v>0</v>
      </c>
      <c r="P5822">
        <v>-595.24</v>
      </c>
      <c r="R5822">
        <v>2220200000</v>
      </c>
      <c r="S5822">
        <v>161007000</v>
      </c>
      <c r="V5822" t="s">
        <v>138</v>
      </c>
      <c r="W5822" t="s">
        <v>243</v>
      </c>
      <c r="X5822" t="s">
        <v>139</v>
      </c>
      <c r="Y5822">
        <v>12</v>
      </c>
      <c r="Z5822">
        <v>12</v>
      </c>
      <c r="AA5822">
        <v>2021</v>
      </c>
      <c r="AB5822">
        <v>595.24</v>
      </c>
      <c r="AC5822" t="s">
        <v>21</v>
      </c>
      <c r="AD5822" t="s">
        <v>20</v>
      </c>
      <c r="AE5822">
        <v>2021</v>
      </c>
      <c r="AF5822">
        <v>2021</v>
      </c>
      <c r="AU5822"/>
    </row>
    <row r="5823" spans="1:47" x14ac:dyDescent="0.35">
      <c r="A5823" t="s">
        <v>160</v>
      </c>
      <c r="B5823" t="s">
        <v>26</v>
      </c>
      <c r="C5823" t="s">
        <v>149</v>
      </c>
      <c r="D5823" t="s">
        <v>159</v>
      </c>
      <c r="E5823" t="s">
        <v>162</v>
      </c>
      <c r="G5823" t="s">
        <v>1</v>
      </c>
      <c r="K5823" t="s">
        <v>185</v>
      </c>
      <c r="L5823" t="s">
        <v>122</v>
      </c>
      <c r="M5823" s="14">
        <v>44552</v>
      </c>
      <c r="N5823" s="14">
        <v>44552</v>
      </c>
      <c r="O5823">
        <v>0</v>
      </c>
      <c r="P5823">
        <v>792.65</v>
      </c>
      <c r="R5823">
        <v>2110672000</v>
      </c>
      <c r="S5823">
        <v>161016000</v>
      </c>
      <c r="V5823" t="s">
        <v>160</v>
      </c>
      <c r="W5823" t="s">
        <v>201</v>
      </c>
      <c r="X5823" t="s">
        <v>161</v>
      </c>
      <c r="Y5823">
        <v>12</v>
      </c>
      <c r="Z5823">
        <v>12</v>
      </c>
      <c r="AA5823">
        <v>2021</v>
      </c>
      <c r="AB5823">
        <v>792.65</v>
      </c>
      <c r="AC5823" t="s">
        <v>21</v>
      </c>
      <c r="AD5823" t="s">
        <v>72</v>
      </c>
      <c r="AE5823">
        <v>2021</v>
      </c>
      <c r="AF5823">
        <v>2021</v>
      </c>
      <c r="AU5823"/>
    </row>
    <row r="5824" spans="1:47" x14ac:dyDescent="0.35">
      <c r="A5824" t="s">
        <v>188</v>
      </c>
      <c r="B5824" t="s">
        <v>31</v>
      </c>
      <c r="C5824" t="s">
        <v>149</v>
      </c>
      <c r="D5824" t="s">
        <v>159</v>
      </c>
      <c r="E5824" t="s">
        <v>162</v>
      </c>
      <c r="G5824" t="s">
        <v>1</v>
      </c>
      <c r="K5824" t="s">
        <v>185</v>
      </c>
      <c r="L5824" t="s">
        <v>122</v>
      </c>
      <c r="M5824" s="14">
        <v>44552</v>
      </c>
      <c r="N5824" s="14">
        <v>44552</v>
      </c>
      <c r="O5824">
        <v>0</v>
      </c>
      <c r="P5824">
        <v>1706.79</v>
      </c>
      <c r="R5824">
        <v>2111070000</v>
      </c>
      <c r="S5824">
        <v>161001000</v>
      </c>
      <c r="V5824" t="s">
        <v>188</v>
      </c>
      <c r="W5824" t="s">
        <v>195</v>
      </c>
      <c r="X5824" t="s">
        <v>190</v>
      </c>
      <c r="Y5824">
        <v>12</v>
      </c>
      <c r="Z5824">
        <v>12</v>
      </c>
      <c r="AA5824">
        <v>2021</v>
      </c>
      <c r="AB5824">
        <v>1706.79</v>
      </c>
      <c r="AC5824" t="s">
        <v>21</v>
      </c>
      <c r="AD5824" t="s">
        <v>72</v>
      </c>
      <c r="AE5824">
        <v>2021</v>
      </c>
      <c r="AF5824">
        <v>2021</v>
      </c>
      <c r="AU5824"/>
    </row>
    <row r="5825" spans="1:47" x14ac:dyDescent="0.35">
      <c r="A5825" t="s">
        <v>138</v>
      </c>
      <c r="B5825" t="s">
        <v>27</v>
      </c>
      <c r="C5825" t="s">
        <v>149</v>
      </c>
      <c r="D5825" t="s">
        <v>150</v>
      </c>
      <c r="E5825" t="s">
        <v>121</v>
      </c>
      <c r="G5825" t="s">
        <v>1</v>
      </c>
      <c r="H5825" t="s">
        <v>206</v>
      </c>
      <c r="K5825" t="s">
        <v>185</v>
      </c>
      <c r="L5825" t="s">
        <v>122</v>
      </c>
      <c r="M5825" s="14">
        <v>44552</v>
      </c>
      <c r="N5825" s="14">
        <v>44552</v>
      </c>
      <c r="O5825">
        <v>0</v>
      </c>
      <c r="P5825">
        <v>-8.81</v>
      </c>
      <c r="R5825">
        <v>2220200000</v>
      </c>
      <c r="S5825">
        <v>161002000</v>
      </c>
      <c r="V5825" t="s">
        <v>138</v>
      </c>
      <c r="W5825" t="s">
        <v>202</v>
      </c>
      <c r="X5825" t="s">
        <v>139</v>
      </c>
      <c r="Y5825">
        <v>12</v>
      </c>
      <c r="Z5825">
        <v>12</v>
      </c>
      <c r="AA5825">
        <v>2021</v>
      </c>
      <c r="AB5825">
        <v>8.81</v>
      </c>
      <c r="AC5825" t="s">
        <v>21</v>
      </c>
      <c r="AD5825" t="s">
        <v>20</v>
      </c>
      <c r="AE5825">
        <v>2021</v>
      </c>
      <c r="AF5825">
        <v>2021</v>
      </c>
      <c r="AU5825"/>
    </row>
    <row r="5826" spans="1:47" x14ac:dyDescent="0.35">
      <c r="A5826" t="s">
        <v>208</v>
      </c>
      <c r="C5826" t="s">
        <v>149</v>
      </c>
      <c r="D5826" t="s">
        <v>150</v>
      </c>
      <c r="E5826" t="s">
        <v>162</v>
      </c>
      <c r="K5826" t="s">
        <v>185</v>
      </c>
      <c r="L5826" t="s">
        <v>122</v>
      </c>
      <c r="M5826" s="14">
        <v>44552</v>
      </c>
      <c r="N5826" s="14">
        <v>44552</v>
      </c>
      <c r="P5826">
        <v>30398.51</v>
      </c>
      <c r="X5826" t="s">
        <v>157</v>
      </c>
      <c r="Y5826">
        <v>12</v>
      </c>
      <c r="Z5826">
        <v>12</v>
      </c>
      <c r="AA5826">
        <v>2021</v>
      </c>
      <c r="AB5826">
        <v>0</v>
      </c>
      <c r="AC5826" t="s">
        <v>8</v>
      </c>
      <c r="AD5826" t="s">
        <v>8</v>
      </c>
      <c r="AE5826">
        <v>2021</v>
      </c>
      <c r="AF5826">
        <v>2021</v>
      </c>
      <c r="AU5826"/>
    </row>
    <row r="5827" spans="1:47" x14ac:dyDescent="0.35">
      <c r="A5827" t="s">
        <v>174</v>
      </c>
      <c r="C5827" t="s">
        <v>149</v>
      </c>
      <c r="D5827" t="s">
        <v>150</v>
      </c>
      <c r="E5827" t="s">
        <v>121</v>
      </c>
      <c r="J5827" t="s">
        <v>6</v>
      </c>
      <c r="K5827" t="s">
        <v>185</v>
      </c>
      <c r="L5827" t="s">
        <v>122</v>
      </c>
      <c r="M5827" s="14">
        <v>44545</v>
      </c>
      <c r="N5827" s="14">
        <v>44552</v>
      </c>
      <c r="P5827">
        <v>30398.51</v>
      </c>
      <c r="X5827" t="s">
        <v>157</v>
      </c>
      <c r="Y5827">
        <v>12</v>
      </c>
      <c r="Z5827">
        <v>12</v>
      </c>
      <c r="AA5827">
        <v>2021</v>
      </c>
      <c r="AB5827">
        <v>0</v>
      </c>
      <c r="AC5827" t="s">
        <v>8</v>
      </c>
      <c r="AD5827" t="s">
        <v>8</v>
      </c>
      <c r="AE5827">
        <v>2021</v>
      </c>
      <c r="AF5827">
        <v>2021</v>
      </c>
      <c r="AU5827"/>
    </row>
    <row r="5828" spans="1:47" x14ac:dyDescent="0.35">
      <c r="A5828" t="s">
        <v>160</v>
      </c>
      <c r="B5828" t="s">
        <v>35</v>
      </c>
      <c r="C5828" t="s">
        <v>149</v>
      </c>
      <c r="D5828" t="s">
        <v>159</v>
      </c>
      <c r="E5828" t="s">
        <v>162</v>
      </c>
      <c r="G5828" t="s">
        <v>1</v>
      </c>
      <c r="K5828" t="s">
        <v>185</v>
      </c>
      <c r="L5828" t="s">
        <v>122</v>
      </c>
      <c r="M5828" s="14">
        <v>44552</v>
      </c>
      <c r="N5828" s="14">
        <v>44552</v>
      </c>
      <c r="O5828">
        <v>26714.99</v>
      </c>
      <c r="P5828">
        <v>636.07000000000005</v>
      </c>
      <c r="R5828">
        <v>2110672000</v>
      </c>
      <c r="S5828">
        <v>161020000</v>
      </c>
      <c r="V5828" t="s">
        <v>160</v>
      </c>
      <c r="W5828" t="s">
        <v>194</v>
      </c>
      <c r="X5828" t="s">
        <v>161</v>
      </c>
      <c r="Y5828">
        <v>12</v>
      </c>
      <c r="Z5828">
        <v>12</v>
      </c>
      <c r="AA5828">
        <v>2021</v>
      </c>
      <c r="AB5828">
        <v>636.07000000000005</v>
      </c>
      <c r="AC5828" t="s">
        <v>21</v>
      </c>
      <c r="AD5828" t="s">
        <v>72</v>
      </c>
      <c r="AE5828">
        <v>2021</v>
      </c>
      <c r="AF5828">
        <v>2021</v>
      </c>
      <c r="AU5828"/>
    </row>
    <row r="5829" spans="1:47" x14ac:dyDescent="0.35">
      <c r="A5829" t="s">
        <v>160</v>
      </c>
      <c r="B5829" t="s">
        <v>50</v>
      </c>
      <c r="C5829" t="s">
        <v>149</v>
      </c>
      <c r="D5829" t="s">
        <v>159</v>
      </c>
      <c r="E5829" t="s">
        <v>162</v>
      </c>
      <c r="G5829" t="s">
        <v>1</v>
      </c>
      <c r="K5829" t="s">
        <v>185</v>
      </c>
      <c r="L5829" t="s">
        <v>122</v>
      </c>
      <c r="M5829" s="14">
        <v>44553</v>
      </c>
      <c r="N5829" s="14">
        <v>44553</v>
      </c>
      <c r="O5829">
        <v>116922.72</v>
      </c>
      <c r="P5829">
        <v>2593.15</v>
      </c>
      <c r="R5829">
        <v>2110672000</v>
      </c>
      <c r="S5829">
        <v>162300000</v>
      </c>
      <c r="V5829" t="s">
        <v>160</v>
      </c>
      <c r="W5829" t="s">
        <v>209</v>
      </c>
      <c r="X5829" t="s">
        <v>161</v>
      </c>
      <c r="Y5829">
        <v>12</v>
      </c>
      <c r="Z5829">
        <v>12</v>
      </c>
      <c r="AA5829">
        <v>2021</v>
      </c>
      <c r="AB5829">
        <v>2593.15</v>
      </c>
      <c r="AC5829" t="s">
        <v>21</v>
      </c>
      <c r="AD5829" t="s">
        <v>72</v>
      </c>
      <c r="AE5829">
        <v>2021</v>
      </c>
      <c r="AF5829">
        <v>2021</v>
      </c>
      <c r="AU5829"/>
    </row>
    <row r="5830" spans="1:47" x14ac:dyDescent="0.35">
      <c r="A5830" t="s">
        <v>130</v>
      </c>
      <c r="B5830" t="s">
        <v>36</v>
      </c>
      <c r="C5830" t="s">
        <v>149</v>
      </c>
      <c r="D5830" t="s">
        <v>150</v>
      </c>
      <c r="E5830" t="s">
        <v>121</v>
      </c>
      <c r="G5830" t="s">
        <v>1</v>
      </c>
      <c r="H5830" t="s">
        <v>206</v>
      </c>
      <c r="K5830" t="s">
        <v>185</v>
      </c>
      <c r="L5830" t="s">
        <v>122</v>
      </c>
      <c r="M5830" s="14">
        <v>44553</v>
      </c>
      <c r="N5830" s="14">
        <v>44553</v>
      </c>
      <c r="O5830">
        <v>-335000</v>
      </c>
      <c r="P5830">
        <v>-3170.88</v>
      </c>
      <c r="R5830">
        <v>2221517110</v>
      </c>
      <c r="S5830">
        <v>162800000</v>
      </c>
      <c r="V5830" t="s">
        <v>130</v>
      </c>
      <c r="W5830" t="s">
        <v>204</v>
      </c>
      <c r="X5830" t="s">
        <v>119</v>
      </c>
      <c r="Y5830">
        <v>12</v>
      </c>
      <c r="Z5830">
        <v>12</v>
      </c>
      <c r="AA5830">
        <v>2021</v>
      </c>
      <c r="AB5830">
        <v>3170.88</v>
      </c>
      <c r="AC5830" t="s">
        <v>21</v>
      </c>
      <c r="AD5830" t="s">
        <v>20</v>
      </c>
      <c r="AE5830">
        <v>2021</v>
      </c>
      <c r="AF5830">
        <v>2021</v>
      </c>
      <c r="AU5830"/>
    </row>
    <row r="5831" spans="1:47" x14ac:dyDescent="0.35">
      <c r="A5831" t="s">
        <v>160</v>
      </c>
      <c r="B5831" t="s">
        <v>25</v>
      </c>
      <c r="C5831" t="s">
        <v>149</v>
      </c>
      <c r="D5831" t="s">
        <v>159</v>
      </c>
      <c r="E5831" t="s">
        <v>162</v>
      </c>
      <c r="G5831" t="s">
        <v>1</v>
      </c>
      <c r="K5831" t="s">
        <v>185</v>
      </c>
      <c r="L5831" t="s">
        <v>122</v>
      </c>
      <c r="M5831" s="14">
        <v>44553</v>
      </c>
      <c r="N5831" s="14">
        <v>44553</v>
      </c>
      <c r="O5831">
        <v>3000</v>
      </c>
      <c r="P5831">
        <v>131.28</v>
      </c>
      <c r="R5831">
        <v>2110672000</v>
      </c>
      <c r="S5831">
        <v>161600000</v>
      </c>
      <c r="V5831" t="s">
        <v>160</v>
      </c>
      <c r="W5831" t="s">
        <v>198</v>
      </c>
      <c r="X5831" t="s">
        <v>161</v>
      </c>
      <c r="Y5831">
        <v>12</v>
      </c>
      <c r="Z5831">
        <v>12</v>
      </c>
      <c r="AA5831">
        <v>2021</v>
      </c>
      <c r="AB5831">
        <v>131.28</v>
      </c>
      <c r="AC5831" t="s">
        <v>21</v>
      </c>
      <c r="AD5831" t="s">
        <v>72</v>
      </c>
      <c r="AE5831">
        <v>2021</v>
      </c>
      <c r="AF5831">
        <v>2021</v>
      </c>
      <c r="AU5831"/>
    </row>
    <row r="5832" spans="1:47" x14ac:dyDescent="0.35">
      <c r="A5832" t="s">
        <v>160</v>
      </c>
      <c r="B5832" t="s">
        <v>25</v>
      </c>
      <c r="C5832" t="s">
        <v>149</v>
      </c>
      <c r="D5832" t="s">
        <v>159</v>
      </c>
      <c r="E5832" t="s">
        <v>162</v>
      </c>
      <c r="G5832" t="s">
        <v>1</v>
      </c>
      <c r="K5832" t="s">
        <v>185</v>
      </c>
      <c r="L5832" t="s">
        <v>122</v>
      </c>
      <c r="M5832" s="14">
        <v>44553</v>
      </c>
      <c r="N5832" s="14">
        <v>44553</v>
      </c>
      <c r="O5832">
        <v>10000</v>
      </c>
      <c r="P5832">
        <v>258.77</v>
      </c>
      <c r="R5832">
        <v>2110672000</v>
      </c>
      <c r="S5832">
        <v>161300000</v>
      </c>
      <c r="V5832" t="s">
        <v>160</v>
      </c>
      <c r="W5832" t="s">
        <v>192</v>
      </c>
      <c r="X5832" t="s">
        <v>161</v>
      </c>
      <c r="Y5832">
        <v>12</v>
      </c>
      <c r="Z5832">
        <v>12</v>
      </c>
      <c r="AA5832">
        <v>2021</v>
      </c>
      <c r="AB5832">
        <v>258.77</v>
      </c>
      <c r="AC5832" t="s">
        <v>21</v>
      </c>
      <c r="AD5832" t="s">
        <v>72</v>
      </c>
      <c r="AE5832">
        <v>2021</v>
      </c>
      <c r="AF5832">
        <v>2021</v>
      </c>
      <c r="AU5832"/>
    </row>
    <row r="5833" spans="1:47" x14ac:dyDescent="0.35">
      <c r="A5833" t="s">
        <v>138</v>
      </c>
      <c r="C5833" t="s">
        <v>149</v>
      </c>
      <c r="D5833" t="s">
        <v>159</v>
      </c>
      <c r="E5833" t="s">
        <v>121</v>
      </c>
      <c r="G5833" t="s">
        <v>1</v>
      </c>
      <c r="K5833" t="s">
        <v>185</v>
      </c>
      <c r="L5833" t="s">
        <v>122</v>
      </c>
      <c r="M5833" s="14">
        <v>44553</v>
      </c>
      <c r="N5833" s="14">
        <v>44553</v>
      </c>
      <c r="O5833">
        <v>0</v>
      </c>
      <c r="P5833">
        <v>3207.82</v>
      </c>
      <c r="R5833">
        <v>2220200000</v>
      </c>
      <c r="S5833">
        <v>161008000</v>
      </c>
      <c r="V5833" t="s">
        <v>138</v>
      </c>
      <c r="W5833" t="s">
        <v>224</v>
      </c>
      <c r="X5833" t="s">
        <v>139</v>
      </c>
      <c r="Y5833">
        <v>12</v>
      </c>
      <c r="Z5833">
        <v>12</v>
      </c>
      <c r="AA5833">
        <v>2021</v>
      </c>
      <c r="AB5833">
        <v>3207.82</v>
      </c>
      <c r="AC5833" t="s">
        <v>21</v>
      </c>
      <c r="AD5833" t="s">
        <v>72</v>
      </c>
      <c r="AE5833">
        <v>2021</v>
      </c>
      <c r="AF5833">
        <v>2021</v>
      </c>
      <c r="AU5833"/>
    </row>
    <row r="5834" spans="1:47" x14ac:dyDescent="0.35">
      <c r="A5834" t="s">
        <v>175</v>
      </c>
      <c r="C5834" t="s">
        <v>149</v>
      </c>
      <c r="D5834" t="s">
        <v>150</v>
      </c>
      <c r="E5834" t="s">
        <v>121</v>
      </c>
      <c r="J5834" t="s">
        <v>6</v>
      </c>
      <c r="K5834" t="s">
        <v>185</v>
      </c>
      <c r="L5834" t="s">
        <v>122</v>
      </c>
      <c r="M5834" s="14">
        <v>44545</v>
      </c>
      <c r="N5834" s="14">
        <v>44553</v>
      </c>
      <c r="P5834">
        <v>23249.919999999998</v>
      </c>
      <c r="X5834" t="s">
        <v>119</v>
      </c>
      <c r="Y5834">
        <v>12</v>
      </c>
      <c r="Z5834">
        <v>12</v>
      </c>
      <c r="AA5834">
        <v>2021</v>
      </c>
      <c r="AB5834">
        <v>0</v>
      </c>
      <c r="AC5834" t="s">
        <v>8</v>
      </c>
      <c r="AD5834" t="s">
        <v>8</v>
      </c>
      <c r="AE5834">
        <v>2021</v>
      </c>
      <c r="AF5834">
        <v>2021</v>
      </c>
      <c r="AU5834"/>
    </row>
    <row r="5835" spans="1:47" x14ac:dyDescent="0.35">
      <c r="A5835" t="s">
        <v>123</v>
      </c>
      <c r="C5835" t="s">
        <v>149</v>
      </c>
      <c r="D5835" t="s">
        <v>150</v>
      </c>
      <c r="E5835" t="s">
        <v>121</v>
      </c>
      <c r="J5835" t="s">
        <v>6</v>
      </c>
      <c r="K5835" t="s">
        <v>185</v>
      </c>
      <c r="L5835" t="s">
        <v>122</v>
      </c>
      <c r="M5835" s="14">
        <v>44531</v>
      </c>
      <c r="N5835" s="14">
        <v>44553</v>
      </c>
      <c r="P5835">
        <v>728014.77</v>
      </c>
      <c r="X5835" t="s">
        <v>124</v>
      </c>
      <c r="Y5835">
        <v>12</v>
      </c>
      <c r="Z5835">
        <v>12</v>
      </c>
      <c r="AA5835">
        <v>2021</v>
      </c>
      <c r="AB5835">
        <v>0</v>
      </c>
      <c r="AC5835" t="s">
        <v>8</v>
      </c>
      <c r="AD5835" t="s">
        <v>8</v>
      </c>
      <c r="AE5835">
        <v>2021</v>
      </c>
      <c r="AF5835">
        <v>2021</v>
      </c>
      <c r="AU5835"/>
    </row>
    <row r="5836" spans="1:47" x14ac:dyDescent="0.35">
      <c r="A5836" t="s">
        <v>126</v>
      </c>
      <c r="C5836" t="s">
        <v>149</v>
      </c>
      <c r="D5836" t="s">
        <v>150</v>
      </c>
      <c r="E5836" t="s">
        <v>162</v>
      </c>
      <c r="K5836" t="s">
        <v>185</v>
      </c>
      <c r="L5836" t="s">
        <v>122</v>
      </c>
      <c r="M5836" s="14">
        <v>44553</v>
      </c>
      <c r="N5836" s="14">
        <v>44553</v>
      </c>
      <c r="P5836">
        <v>1560947.92</v>
      </c>
      <c r="X5836" t="s">
        <v>127</v>
      </c>
      <c r="Y5836">
        <v>12</v>
      </c>
      <c r="Z5836">
        <v>12</v>
      </c>
      <c r="AA5836">
        <v>2021</v>
      </c>
      <c r="AB5836">
        <v>0</v>
      </c>
      <c r="AC5836" t="s">
        <v>8</v>
      </c>
      <c r="AD5836" t="s">
        <v>8</v>
      </c>
      <c r="AE5836">
        <v>2021</v>
      </c>
      <c r="AF5836">
        <v>2021</v>
      </c>
      <c r="AU5836"/>
    </row>
    <row r="5837" spans="1:47" x14ac:dyDescent="0.35">
      <c r="A5837" t="s">
        <v>126</v>
      </c>
      <c r="C5837" t="s">
        <v>149</v>
      </c>
      <c r="D5837" t="s">
        <v>150</v>
      </c>
      <c r="E5837" t="s">
        <v>121</v>
      </c>
      <c r="J5837" t="s">
        <v>6</v>
      </c>
      <c r="K5837" t="s">
        <v>185</v>
      </c>
      <c r="L5837" t="s">
        <v>122</v>
      </c>
      <c r="M5837" s="14">
        <v>44545</v>
      </c>
      <c r="N5837" s="14">
        <v>44553</v>
      </c>
      <c r="P5837">
        <v>193807.76</v>
      </c>
      <c r="X5837" t="s">
        <v>127</v>
      </c>
      <c r="Y5837">
        <v>12</v>
      </c>
      <c r="Z5837">
        <v>12</v>
      </c>
      <c r="AA5837">
        <v>2021</v>
      </c>
      <c r="AB5837">
        <v>0</v>
      </c>
      <c r="AC5837" t="s">
        <v>8</v>
      </c>
      <c r="AD5837" t="s">
        <v>8</v>
      </c>
      <c r="AE5837">
        <v>2021</v>
      </c>
      <c r="AF5837">
        <v>2021</v>
      </c>
      <c r="AU5837"/>
    </row>
    <row r="5838" spans="1:47" x14ac:dyDescent="0.35">
      <c r="A5838" t="s">
        <v>136</v>
      </c>
      <c r="C5838" t="s">
        <v>149</v>
      </c>
      <c r="D5838" t="s">
        <v>150</v>
      </c>
      <c r="E5838" t="s">
        <v>121</v>
      </c>
      <c r="J5838" t="s">
        <v>6</v>
      </c>
      <c r="K5838" t="s">
        <v>185</v>
      </c>
      <c r="L5838" t="s">
        <v>122</v>
      </c>
      <c r="M5838" s="14">
        <v>44545</v>
      </c>
      <c r="N5838" s="14">
        <v>44553</v>
      </c>
      <c r="P5838">
        <v>615875.46</v>
      </c>
      <c r="X5838" t="s">
        <v>137</v>
      </c>
      <c r="Y5838">
        <v>12</v>
      </c>
      <c r="Z5838">
        <v>12</v>
      </c>
      <c r="AA5838">
        <v>2021</v>
      </c>
      <c r="AB5838">
        <v>0</v>
      </c>
      <c r="AC5838" t="s">
        <v>8</v>
      </c>
      <c r="AD5838" t="s">
        <v>8</v>
      </c>
      <c r="AE5838">
        <v>2021</v>
      </c>
      <c r="AF5838">
        <v>2021</v>
      </c>
      <c r="AU5838"/>
    </row>
    <row r="5839" spans="1:47" x14ac:dyDescent="0.35">
      <c r="A5839" t="s">
        <v>155</v>
      </c>
      <c r="B5839" t="s">
        <v>49</v>
      </c>
      <c r="C5839" t="s">
        <v>149</v>
      </c>
      <c r="D5839" t="s">
        <v>150</v>
      </c>
      <c r="E5839" t="s">
        <v>121</v>
      </c>
      <c r="G5839" t="s">
        <v>1</v>
      </c>
      <c r="H5839" t="s">
        <v>206</v>
      </c>
      <c r="K5839" t="s">
        <v>185</v>
      </c>
      <c r="L5839" t="s">
        <v>122</v>
      </c>
      <c r="M5839" s="14">
        <v>44553</v>
      </c>
      <c r="N5839" s="14">
        <v>44553</v>
      </c>
      <c r="O5839">
        <v>-1300000</v>
      </c>
      <c r="P5839">
        <v>-30889.79</v>
      </c>
      <c r="R5839">
        <v>2220620000</v>
      </c>
      <c r="S5839">
        <v>161012000</v>
      </c>
      <c r="V5839" t="s">
        <v>155</v>
      </c>
      <c r="W5839" t="s">
        <v>213</v>
      </c>
      <c r="X5839" t="s">
        <v>156</v>
      </c>
      <c r="Y5839">
        <v>12</v>
      </c>
      <c r="Z5839">
        <v>12</v>
      </c>
      <c r="AA5839">
        <v>2021</v>
      </c>
      <c r="AB5839">
        <v>30889.79</v>
      </c>
      <c r="AC5839" t="s">
        <v>21</v>
      </c>
      <c r="AD5839" t="s">
        <v>20</v>
      </c>
      <c r="AE5839">
        <v>2021</v>
      </c>
      <c r="AF5839">
        <v>2021</v>
      </c>
      <c r="AU5839"/>
    </row>
    <row r="5840" spans="1:47" x14ac:dyDescent="0.35">
      <c r="A5840" t="s">
        <v>155</v>
      </c>
      <c r="B5840" t="s">
        <v>32</v>
      </c>
      <c r="C5840" t="s">
        <v>149</v>
      </c>
      <c r="D5840" t="s">
        <v>150</v>
      </c>
      <c r="E5840" t="s">
        <v>121</v>
      </c>
      <c r="G5840" t="s">
        <v>1</v>
      </c>
      <c r="H5840" t="s">
        <v>206</v>
      </c>
      <c r="K5840" t="s">
        <v>185</v>
      </c>
      <c r="L5840" t="s">
        <v>122</v>
      </c>
      <c r="M5840" s="14">
        <v>44553</v>
      </c>
      <c r="N5840" s="14">
        <v>44553</v>
      </c>
      <c r="O5840">
        <v>-400000</v>
      </c>
      <c r="P5840">
        <v>-7205.45</v>
      </c>
      <c r="R5840">
        <v>2220610000</v>
      </c>
      <c r="S5840">
        <v>161012000</v>
      </c>
      <c r="V5840" t="s">
        <v>155</v>
      </c>
      <c r="W5840" t="s">
        <v>213</v>
      </c>
      <c r="X5840" t="s">
        <v>156</v>
      </c>
      <c r="Y5840">
        <v>12</v>
      </c>
      <c r="Z5840">
        <v>12</v>
      </c>
      <c r="AA5840">
        <v>2021</v>
      </c>
      <c r="AB5840">
        <v>7205.45</v>
      </c>
      <c r="AC5840" t="s">
        <v>21</v>
      </c>
      <c r="AD5840" t="s">
        <v>20</v>
      </c>
      <c r="AE5840">
        <v>2021</v>
      </c>
      <c r="AF5840">
        <v>2021</v>
      </c>
      <c r="AU5840"/>
    </row>
    <row r="5841" spans="1:47" x14ac:dyDescent="0.35">
      <c r="A5841" t="s">
        <v>160</v>
      </c>
      <c r="B5841" t="s">
        <v>35</v>
      </c>
      <c r="C5841" t="s">
        <v>149</v>
      </c>
      <c r="D5841" t="s">
        <v>159</v>
      </c>
      <c r="E5841" t="s">
        <v>162</v>
      </c>
      <c r="G5841" t="s">
        <v>1</v>
      </c>
      <c r="K5841" t="s">
        <v>185</v>
      </c>
      <c r="L5841" t="s">
        <v>122</v>
      </c>
      <c r="M5841" s="14">
        <v>44553</v>
      </c>
      <c r="N5841" s="14">
        <v>44553</v>
      </c>
      <c r="O5841">
        <v>148911.84</v>
      </c>
      <c r="P5841">
        <v>3545.52</v>
      </c>
      <c r="R5841">
        <v>2110672000</v>
      </c>
      <c r="S5841">
        <v>161020000</v>
      </c>
      <c r="V5841" t="s">
        <v>160</v>
      </c>
      <c r="W5841" t="s">
        <v>194</v>
      </c>
      <c r="X5841" t="s">
        <v>161</v>
      </c>
      <c r="Y5841">
        <v>12</v>
      </c>
      <c r="Z5841">
        <v>12</v>
      </c>
      <c r="AA5841">
        <v>2021</v>
      </c>
      <c r="AB5841">
        <v>3545.52</v>
      </c>
      <c r="AC5841" t="s">
        <v>21</v>
      </c>
      <c r="AD5841" t="s">
        <v>72</v>
      </c>
      <c r="AE5841">
        <v>2021</v>
      </c>
      <c r="AF5841">
        <v>2021</v>
      </c>
      <c r="AU5841"/>
    </row>
    <row r="5842" spans="1:47" x14ac:dyDescent="0.35">
      <c r="A5842" t="s">
        <v>160</v>
      </c>
      <c r="B5842" t="s">
        <v>35</v>
      </c>
      <c r="C5842" t="s">
        <v>149</v>
      </c>
      <c r="D5842" t="s">
        <v>159</v>
      </c>
      <c r="E5842" t="s">
        <v>162</v>
      </c>
      <c r="G5842" t="s">
        <v>1</v>
      </c>
      <c r="K5842" t="s">
        <v>185</v>
      </c>
      <c r="L5842" t="s">
        <v>122</v>
      </c>
      <c r="M5842" s="14">
        <v>44553</v>
      </c>
      <c r="N5842" s="14">
        <v>44553</v>
      </c>
      <c r="O5842">
        <v>207508.62</v>
      </c>
      <c r="P5842">
        <v>4940.68</v>
      </c>
      <c r="R5842">
        <v>2110672000</v>
      </c>
      <c r="S5842">
        <v>161020000</v>
      </c>
      <c r="V5842" t="s">
        <v>160</v>
      </c>
      <c r="W5842" t="s">
        <v>194</v>
      </c>
      <c r="X5842" t="s">
        <v>161</v>
      </c>
      <c r="Y5842">
        <v>12</v>
      </c>
      <c r="Z5842">
        <v>12</v>
      </c>
      <c r="AA5842">
        <v>2021</v>
      </c>
      <c r="AB5842">
        <v>4940.68</v>
      </c>
      <c r="AC5842" t="s">
        <v>21</v>
      </c>
      <c r="AD5842" t="s">
        <v>72</v>
      </c>
      <c r="AE5842">
        <v>2021</v>
      </c>
      <c r="AF5842">
        <v>2021</v>
      </c>
      <c r="AU5842"/>
    </row>
    <row r="5843" spans="1:47" x14ac:dyDescent="0.35">
      <c r="A5843" t="s">
        <v>160</v>
      </c>
      <c r="B5843" t="s">
        <v>35</v>
      </c>
      <c r="C5843" t="s">
        <v>149</v>
      </c>
      <c r="D5843" t="s">
        <v>159</v>
      </c>
      <c r="E5843" t="s">
        <v>162</v>
      </c>
      <c r="G5843" t="s">
        <v>1</v>
      </c>
      <c r="K5843" t="s">
        <v>185</v>
      </c>
      <c r="L5843" t="s">
        <v>122</v>
      </c>
      <c r="M5843" s="14">
        <v>44553</v>
      </c>
      <c r="N5843" s="14">
        <v>44553</v>
      </c>
      <c r="O5843">
        <v>1525.43</v>
      </c>
      <c r="P5843">
        <v>36.32</v>
      </c>
      <c r="R5843">
        <v>2110672000</v>
      </c>
      <c r="S5843">
        <v>161020000</v>
      </c>
      <c r="V5843" t="s">
        <v>160</v>
      </c>
      <c r="W5843" t="s">
        <v>194</v>
      </c>
      <c r="X5843" t="s">
        <v>161</v>
      </c>
      <c r="Y5843">
        <v>12</v>
      </c>
      <c r="Z5843">
        <v>12</v>
      </c>
      <c r="AA5843">
        <v>2021</v>
      </c>
      <c r="AB5843">
        <v>36.32</v>
      </c>
      <c r="AC5843" t="s">
        <v>21</v>
      </c>
      <c r="AD5843" t="s">
        <v>72</v>
      </c>
      <c r="AE5843">
        <v>2021</v>
      </c>
      <c r="AF5843">
        <v>2021</v>
      </c>
      <c r="AU5843"/>
    </row>
    <row r="5844" spans="1:47" x14ac:dyDescent="0.35">
      <c r="A5844" t="s">
        <v>160</v>
      </c>
      <c r="B5844" t="s">
        <v>35</v>
      </c>
      <c r="C5844" t="s">
        <v>149</v>
      </c>
      <c r="D5844" t="s">
        <v>159</v>
      </c>
      <c r="E5844" t="s">
        <v>162</v>
      </c>
      <c r="G5844" t="s">
        <v>1</v>
      </c>
      <c r="K5844" t="s">
        <v>185</v>
      </c>
      <c r="L5844" t="s">
        <v>122</v>
      </c>
      <c r="M5844" s="14">
        <v>44553</v>
      </c>
      <c r="N5844" s="14">
        <v>44553</v>
      </c>
      <c r="O5844">
        <v>15254.23</v>
      </c>
      <c r="P5844">
        <v>363.2</v>
      </c>
      <c r="R5844">
        <v>2110672000</v>
      </c>
      <c r="S5844">
        <v>161020000</v>
      </c>
      <c r="V5844" t="s">
        <v>160</v>
      </c>
      <c r="W5844" t="s">
        <v>194</v>
      </c>
      <c r="X5844" t="s">
        <v>161</v>
      </c>
      <c r="Y5844">
        <v>12</v>
      </c>
      <c r="Z5844">
        <v>12</v>
      </c>
      <c r="AA5844">
        <v>2021</v>
      </c>
      <c r="AB5844">
        <v>363.2</v>
      </c>
      <c r="AC5844" t="s">
        <v>21</v>
      </c>
      <c r="AD5844" t="s">
        <v>72</v>
      </c>
      <c r="AE5844">
        <v>2021</v>
      </c>
      <c r="AF5844">
        <v>2021</v>
      </c>
      <c r="AU5844"/>
    </row>
    <row r="5845" spans="1:47" x14ac:dyDescent="0.35">
      <c r="A5845" t="s">
        <v>160</v>
      </c>
      <c r="B5845" t="s">
        <v>50</v>
      </c>
      <c r="C5845" t="s">
        <v>149</v>
      </c>
      <c r="D5845" t="s">
        <v>159</v>
      </c>
      <c r="E5845" t="s">
        <v>162</v>
      </c>
      <c r="G5845" t="s">
        <v>1</v>
      </c>
      <c r="K5845" t="s">
        <v>185</v>
      </c>
      <c r="L5845" t="s">
        <v>122</v>
      </c>
      <c r="M5845" s="14">
        <v>44554</v>
      </c>
      <c r="N5845" s="14">
        <v>44554</v>
      </c>
      <c r="O5845">
        <v>187888.9</v>
      </c>
      <c r="P5845">
        <v>3265.67</v>
      </c>
      <c r="R5845">
        <v>2110672000</v>
      </c>
      <c r="S5845">
        <v>162300000</v>
      </c>
      <c r="V5845" t="s">
        <v>160</v>
      </c>
      <c r="W5845" t="s">
        <v>209</v>
      </c>
      <c r="X5845" t="s">
        <v>161</v>
      </c>
      <c r="Y5845">
        <v>12</v>
      </c>
      <c r="Z5845">
        <v>12</v>
      </c>
      <c r="AA5845">
        <v>2021</v>
      </c>
      <c r="AB5845">
        <v>3265.67</v>
      </c>
      <c r="AC5845" t="s">
        <v>21</v>
      </c>
      <c r="AD5845" t="s">
        <v>72</v>
      </c>
      <c r="AE5845">
        <v>2021</v>
      </c>
      <c r="AF5845">
        <v>2021</v>
      </c>
      <c r="AU5845"/>
    </row>
    <row r="5846" spans="1:47" x14ac:dyDescent="0.35">
      <c r="A5846" t="s">
        <v>160</v>
      </c>
      <c r="B5846" t="s">
        <v>25</v>
      </c>
      <c r="C5846" t="s">
        <v>149</v>
      </c>
      <c r="D5846" t="s">
        <v>159</v>
      </c>
      <c r="E5846" t="s">
        <v>162</v>
      </c>
      <c r="G5846" t="s">
        <v>1</v>
      </c>
      <c r="K5846" t="s">
        <v>185</v>
      </c>
      <c r="L5846" t="s">
        <v>122</v>
      </c>
      <c r="M5846" s="14">
        <v>44554</v>
      </c>
      <c r="N5846" s="14">
        <v>44554</v>
      </c>
      <c r="O5846">
        <v>5000</v>
      </c>
      <c r="P5846">
        <v>106.23</v>
      </c>
      <c r="R5846">
        <v>2110672000</v>
      </c>
      <c r="S5846">
        <v>161600000</v>
      </c>
      <c r="V5846" t="s">
        <v>160</v>
      </c>
      <c r="W5846" t="s">
        <v>198</v>
      </c>
      <c r="X5846" t="s">
        <v>161</v>
      </c>
      <c r="Y5846">
        <v>12</v>
      </c>
      <c r="Z5846">
        <v>12</v>
      </c>
      <c r="AA5846">
        <v>2021</v>
      </c>
      <c r="AB5846">
        <v>106.23</v>
      </c>
      <c r="AC5846" t="s">
        <v>21</v>
      </c>
      <c r="AD5846" t="s">
        <v>72</v>
      </c>
      <c r="AE5846">
        <v>2021</v>
      </c>
      <c r="AF5846">
        <v>2021</v>
      </c>
      <c r="AU5846"/>
    </row>
    <row r="5847" spans="1:47" x14ac:dyDescent="0.35">
      <c r="A5847" t="s">
        <v>160</v>
      </c>
      <c r="B5847" t="s">
        <v>25</v>
      </c>
      <c r="C5847" t="s">
        <v>149</v>
      </c>
      <c r="D5847" t="s">
        <v>159</v>
      </c>
      <c r="E5847" t="s">
        <v>162</v>
      </c>
      <c r="G5847" t="s">
        <v>1</v>
      </c>
      <c r="K5847" t="s">
        <v>185</v>
      </c>
      <c r="L5847" t="s">
        <v>122</v>
      </c>
      <c r="M5847" s="14">
        <v>44554</v>
      </c>
      <c r="N5847" s="14">
        <v>44554</v>
      </c>
      <c r="O5847">
        <v>12000</v>
      </c>
      <c r="P5847">
        <v>355.35</v>
      </c>
      <c r="R5847">
        <v>2110672000</v>
      </c>
      <c r="S5847">
        <v>161300000</v>
      </c>
      <c r="V5847" t="s">
        <v>160</v>
      </c>
      <c r="W5847" t="s">
        <v>192</v>
      </c>
      <c r="X5847" t="s">
        <v>161</v>
      </c>
      <c r="Y5847">
        <v>12</v>
      </c>
      <c r="Z5847">
        <v>12</v>
      </c>
      <c r="AA5847">
        <v>2021</v>
      </c>
      <c r="AB5847">
        <v>355.35</v>
      </c>
      <c r="AC5847" t="s">
        <v>21</v>
      </c>
      <c r="AD5847" t="s">
        <v>72</v>
      </c>
      <c r="AE5847">
        <v>2021</v>
      </c>
      <c r="AF5847">
        <v>2021</v>
      </c>
      <c r="AU5847"/>
    </row>
    <row r="5848" spans="1:47" x14ac:dyDescent="0.35">
      <c r="A5848" t="s">
        <v>138</v>
      </c>
      <c r="B5848" t="s">
        <v>41</v>
      </c>
      <c r="C5848" t="s">
        <v>149</v>
      </c>
      <c r="D5848" t="s">
        <v>150</v>
      </c>
      <c r="E5848" t="s">
        <v>121</v>
      </c>
      <c r="G5848" t="s">
        <v>1</v>
      </c>
      <c r="H5848" t="s">
        <v>206</v>
      </c>
      <c r="K5848" t="s">
        <v>185</v>
      </c>
      <c r="L5848" t="s">
        <v>122</v>
      </c>
      <c r="M5848" s="14">
        <v>44554</v>
      </c>
      <c r="N5848" s="14">
        <v>44554</v>
      </c>
      <c r="O5848">
        <v>-50000</v>
      </c>
      <c r="P5848">
        <v>-3857.14</v>
      </c>
      <c r="R5848">
        <v>2220200000</v>
      </c>
      <c r="S5848">
        <v>161001000</v>
      </c>
      <c r="V5848" t="s">
        <v>138</v>
      </c>
      <c r="W5848" t="s">
        <v>195</v>
      </c>
      <c r="X5848" t="s">
        <v>139</v>
      </c>
      <c r="Y5848">
        <v>12</v>
      </c>
      <c r="Z5848">
        <v>12</v>
      </c>
      <c r="AA5848">
        <v>2021</v>
      </c>
      <c r="AB5848">
        <v>3857.14</v>
      </c>
      <c r="AC5848" t="s">
        <v>21</v>
      </c>
      <c r="AD5848" t="s">
        <v>20</v>
      </c>
      <c r="AE5848">
        <v>2021</v>
      </c>
      <c r="AF5848">
        <v>2021</v>
      </c>
      <c r="AU5848"/>
    </row>
    <row r="5849" spans="1:47" x14ac:dyDescent="0.35">
      <c r="A5849" t="s">
        <v>138</v>
      </c>
      <c r="C5849" t="s">
        <v>149</v>
      </c>
      <c r="D5849" t="s">
        <v>150</v>
      </c>
      <c r="E5849" t="s">
        <v>121</v>
      </c>
      <c r="K5849" t="s">
        <v>185</v>
      </c>
      <c r="L5849" t="s">
        <v>122</v>
      </c>
      <c r="M5849" s="14">
        <v>44554</v>
      </c>
      <c r="N5849" s="14">
        <v>44554</v>
      </c>
      <c r="O5849">
        <v>0</v>
      </c>
      <c r="P5849">
        <v>1807619.05</v>
      </c>
      <c r="R5849">
        <v>2220200000</v>
      </c>
      <c r="S5849">
        <v>161002000</v>
      </c>
      <c r="V5849" t="s">
        <v>138</v>
      </c>
      <c r="W5849" t="s">
        <v>202</v>
      </c>
      <c r="X5849" t="s">
        <v>139</v>
      </c>
      <c r="Y5849">
        <v>12</v>
      </c>
      <c r="Z5849">
        <v>12</v>
      </c>
      <c r="AA5849">
        <v>2021</v>
      </c>
      <c r="AB5849">
        <v>-1807619.05</v>
      </c>
      <c r="AC5849" t="s">
        <v>21</v>
      </c>
      <c r="AD5849" t="s">
        <v>72</v>
      </c>
      <c r="AE5849">
        <v>2021</v>
      </c>
      <c r="AF5849">
        <v>2021</v>
      </c>
      <c r="AU5849"/>
    </row>
    <row r="5850" spans="1:47" x14ac:dyDescent="0.35">
      <c r="A5850" t="s">
        <v>160</v>
      </c>
      <c r="B5850" t="s">
        <v>25</v>
      </c>
      <c r="C5850" t="s">
        <v>149</v>
      </c>
      <c r="D5850" t="s">
        <v>159</v>
      </c>
      <c r="E5850" t="s">
        <v>162</v>
      </c>
      <c r="G5850" t="s">
        <v>1</v>
      </c>
      <c r="K5850" t="s">
        <v>185</v>
      </c>
      <c r="L5850" t="s">
        <v>122</v>
      </c>
      <c r="M5850" s="14">
        <v>44554</v>
      </c>
      <c r="N5850" s="14">
        <v>44554</v>
      </c>
      <c r="O5850">
        <v>35000</v>
      </c>
      <c r="P5850">
        <v>1249.02</v>
      </c>
      <c r="R5850">
        <v>2110672000</v>
      </c>
      <c r="S5850">
        <v>161300000</v>
      </c>
      <c r="V5850" t="s">
        <v>160</v>
      </c>
      <c r="W5850" t="s">
        <v>192</v>
      </c>
      <c r="X5850" t="s">
        <v>161</v>
      </c>
      <c r="Y5850">
        <v>12</v>
      </c>
      <c r="Z5850">
        <v>12</v>
      </c>
      <c r="AA5850">
        <v>2021</v>
      </c>
      <c r="AB5850">
        <v>1249.02</v>
      </c>
      <c r="AC5850" t="s">
        <v>21</v>
      </c>
      <c r="AD5850" t="s">
        <v>72</v>
      </c>
      <c r="AE5850">
        <v>2021</v>
      </c>
      <c r="AF5850">
        <v>2021</v>
      </c>
      <c r="AU5850"/>
    </row>
    <row r="5851" spans="1:47" x14ac:dyDescent="0.35">
      <c r="A5851" t="s">
        <v>188</v>
      </c>
      <c r="B5851" t="s">
        <v>31</v>
      </c>
      <c r="C5851" t="s">
        <v>149</v>
      </c>
      <c r="D5851" t="s">
        <v>159</v>
      </c>
      <c r="E5851" t="s">
        <v>162</v>
      </c>
      <c r="G5851" t="s">
        <v>1</v>
      </c>
      <c r="K5851" t="s">
        <v>185</v>
      </c>
      <c r="L5851" t="s">
        <v>122</v>
      </c>
      <c r="M5851" s="14">
        <v>44554</v>
      </c>
      <c r="N5851" s="14">
        <v>44554</v>
      </c>
      <c r="O5851">
        <v>0</v>
      </c>
      <c r="P5851">
        <v>20.49</v>
      </c>
      <c r="R5851">
        <v>2111070000</v>
      </c>
      <c r="S5851">
        <v>161900000</v>
      </c>
      <c r="V5851" t="s">
        <v>188</v>
      </c>
      <c r="W5851" t="s">
        <v>199</v>
      </c>
      <c r="X5851" t="s">
        <v>190</v>
      </c>
      <c r="Y5851">
        <v>12</v>
      </c>
      <c r="Z5851">
        <v>12</v>
      </c>
      <c r="AA5851">
        <v>2021</v>
      </c>
      <c r="AB5851">
        <v>20.49</v>
      </c>
      <c r="AC5851" t="s">
        <v>21</v>
      </c>
      <c r="AD5851" t="s">
        <v>72</v>
      </c>
      <c r="AE5851">
        <v>2021</v>
      </c>
      <c r="AF5851">
        <v>2021</v>
      </c>
      <c r="AU5851"/>
    </row>
    <row r="5852" spans="1:47" x14ac:dyDescent="0.35">
      <c r="A5852" t="s">
        <v>193</v>
      </c>
      <c r="B5852" t="s">
        <v>29</v>
      </c>
      <c r="C5852" t="s">
        <v>149</v>
      </c>
      <c r="D5852" t="s">
        <v>159</v>
      </c>
      <c r="E5852" t="s">
        <v>162</v>
      </c>
      <c r="G5852" t="s">
        <v>1</v>
      </c>
      <c r="K5852" t="s">
        <v>185</v>
      </c>
      <c r="L5852" t="s">
        <v>122</v>
      </c>
      <c r="M5852" s="14">
        <v>44554</v>
      </c>
      <c r="N5852" s="14">
        <v>44554</v>
      </c>
      <c r="O5852">
        <v>0</v>
      </c>
      <c r="P5852">
        <v>221.43</v>
      </c>
      <c r="R5852">
        <v>2110700000</v>
      </c>
      <c r="S5852">
        <v>161020000</v>
      </c>
      <c r="V5852" t="s">
        <v>193</v>
      </c>
      <c r="W5852" t="s">
        <v>194</v>
      </c>
      <c r="X5852" t="s">
        <v>161</v>
      </c>
      <c r="Y5852">
        <v>12</v>
      </c>
      <c r="Z5852">
        <v>12</v>
      </c>
      <c r="AA5852">
        <v>2021</v>
      </c>
      <c r="AB5852">
        <v>221.43</v>
      </c>
      <c r="AC5852" t="s">
        <v>21</v>
      </c>
      <c r="AD5852" t="s">
        <v>72</v>
      </c>
      <c r="AE5852">
        <v>2021</v>
      </c>
      <c r="AF5852">
        <v>2021</v>
      </c>
      <c r="AU5852"/>
    </row>
    <row r="5853" spans="1:47" x14ac:dyDescent="0.35">
      <c r="A5853" t="s">
        <v>160</v>
      </c>
      <c r="B5853" t="s">
        <v>26</v>
      </c>
      <c r="C5853" t="s">
        <v>149</v>
      </c>
      <c r="D5853" t="s">
        <v>159</v>
      </c>
      <c r="E5853" t="s">
        <v>162</v>
      </c>
      <c r="G5853" t="s">
        <v>1</v>
      </c>
      <c r="K5853" t="s">
        <v>185</v>
      </c>
      <c r="L5853" t="s">
        <v>122</v>
      </c>
      <c r="M5853" s="14">
        <v>44554</v>
      </c>
      <c r="N5853" s="14">
        <v>44554</v>
      </c>
      <c r="O5853">
        <v>0</v>
      </c>
      <c r="P5853">
        <v>7238.1</v>
      </c>
      <c r="R5853">
        <v>2110672000</v>
      </c>
      <c r="S5853">
        <v>161001000</v>
      </c>
      <c r="V5853" t="s">
        <v>160</v>
      </c>
      <c r="W5853" t="s">
        <v>195</v>
      </c>
      <c r="X5853" t="s">
        <v>161</v>
      </c>
      <c r="Y5853">
        <v>12</v>
      </c>
      <c r="Z5853">
        <v>12</v>
      </c>
      <c r="AA5853">
        <v>2021</v>
      </c>
      <c r="AB5853">
        <v>7238.1</v>
      </c>
      <c r="AC5853" t="s">
        <v>21</v>
      </c>
      <c r="AD5853" t="s">
        <v>72</v>
      </c>
      <c r="AE5853">
        <v>2021</v>
      </c>
      <c r="AF5853">
        <v>2021</v>
      </c>
      <c r="AU5853"/>
    </row>
    <row r="5854" spans="1:47" x14ac:dyDescent="0.35">
      <c r="A5854" t="s">
        <v>138</v>
      </c>
      <c r="B5854" t="s">
        <v>27</v>
      </c>
      <c r="C5854" t="s">
        <v>149</v>
      </c>
      <c r="D5854" t="s">
        <v>150</v>
      </c>
      <c r="E5854" t="s">
        <v>121</v>
      </c>
      <c r="G5854" t="s">
        <v>1</v>
      </c>
      <c r="H5854" t="s">
        <v>206</v>
      </c>
      <c r="K5854" t="s">
        <v>185</v>
      </c>
      <c r="L5854" t="s">
        <v>122</v>
      </c>
      <c r="M5854" s="14">
        <v>44554</v>
      </c>
      <c r="N5854" s="14">
        <v>44554</v>
      </c>
      <c r="O5854">
        <v>0</v>
      </c>
      <c r="P5854">
        <v>-8.81</v>
      </c>
      <c r="R5854">
        <v>2220200000</v>
      </c>
      <c r="S5854">
        <v>161002000</v>
      </c>
      <c r="V5854" t="s">
        <v>138</v>
      </c>
      <c r="W5854" t="s">
        <v>202</v>
      </c>
      <c r="X5854" t="s">
        <v>139</v>
      </c>
      <c r="Y5854">
        <v>12</v>
      </c>
      <c r="Z5854">
        <v>12</v>
      </c>
      <c r="AA5854">
        <v>2021</v>
      </c>
      <c r="AB5854">
        <v>8.81</v>
      </c>
      <c r="AC5854" t="s">
        <v>21</v>
      </c>
      <c r="AD5854" t="s">
        <v>20</v>
      </c>
      <c r="AE5854">
        <v>2021</v>
      </c>
      <c r="AF5854">
        <v>2021</v>
      </c>
      <c r="AU5854"/>
    </row>
    <row r="5855" spans="1:47" x14ac:dyDescent="0.35">
      <c r="A5855" t="s">
        <v>188</v>
      </c>
      <c r="B5855" t="s">
        <v>31</v>
      </c>
      <c r="C5855" t="s">
        <v>149</v>
      </c>
      <c r="D5855" t="s">
        <v>159</v>
      </c>
      <c r="E5855" t="s">
        <v>162</v>
      </c>
      <c r="G5855" t="s">
        <v>1</v>
      </c>
      <c r="K5855" t="s">
        <v>185</v>
      </c>
      <c r="L5855" t="s">
        <v>122</v>
      </c>
      <c r="M5855" s="14">
        <v>44554</v>
      </c>
      <c r="N5855" s="14">
        <v>44554</v>
      </c>
      <c r="O5855">
        <v>0</v>
      </c>
      <c r="P5855">
        <v>57.86</v>
      </c>
      <c r="R5855">
        <v>2111070000</v>
      </c>
      <c r="S5855">
        <v>161100000</v>
      </c>
      <c r="V5855" t="s">
        <v>188</v>
      </c>
      <c r="W5855" t="s">
        <v>212</v>
      </c>
      <c r="X5855" t="s">
        <v>190</v>
      </c>
      <c r="Y5855">
        <v>12</v>
      </c>
      <c r="Z5855">
        <v>12</v>
      </c>
      <c r="AA5855">
        <v>2021</v>
      </c>
      <c r="AB5855">
        <v>57.86</v>
      </c>
      <c r="AC5855" t="s">
        <v>21</v>
      </c>
      <c r="AD5855" t="s">
        <v>72</v>
      </c>
      <c r="AE5855">
        <v>2021</v>
      </c>
      <c r="AF5855">
        <v>2021</v>
      </c>
      <c r="AU5855"/>
    </row>
    <row r="5856" spans="1:47" x14ac:dyDescent="0.35">
      <c r="A5856" t="s">
        <v>188</v>
      </c>
      <c r="B5856" t="s">
        <v>31</v>
      </c>
      <c r="C5856" t="s">
        <v>149</v>
      </c>
      <c r="D5856" t="s">
        <v>159</v>
      </c>
      <c r="E5856" t="s">
        <v>162</v>
      </c>
      <c r="G5856" t="s">
        <v>1</v>
      </c>
      <c r="K5856" t="s">
        <v>185</v>
      </c>
      <c r="L5856" t="s">
        <v>122</v>
      </c>
      <c r="M5856" s="14">
        <v>44554</v>
      </c>
      <c r="N5856" s="14">
        <v>44554</v>
      </c>
      <c r="O5856">
        <v>0</v>
      </c>
      <c r="P5856">
        <v>47.62</v>
      </c>
      <c r="R5856">
        <v>2111070000</v>
      </c>
      <c r="S5856">
        <v>162000000</v>
      </c>
      <c r="V5856" t="s">
        <v>188</v>
      </c>
      <c r="W5856" t="s">
        <v>205</v>
      </c>
      <c r="X5856" t="s">
        <v>190</v>
      </c>
      <c r="Y5856">
        <v>12</v>
      </c>
      <c r="Z5856">
        <v>12</v>
      </c>
      <c r="AA5856">
        <v>2021</v>
      </c>
      <c r="AB5856">
        <v>47.62</v>
      </c>
      <c r="AC5856" t="s">
        <v>21</v>
      </c>
      <c r="AD5856" t="s">
        <v>72</v>
      </c>
      <c r="AE5856">
        <v>2021</v>
      </c>
      <c r="AF5856">
        <v>2021</v>
      </c>
      <c r="AU5856"/>
    </row>
    <row r="5857" spans="1:47" x14ac:dyDescent="0.35">
      <c r="A5857" t="s">
        <v>188</v>
      </c>
      <c r="B5857" t="s">
        <v>31</v>
      </c>
      <c r="C5857" t="s">
        <v>149</v>
      </c>
      <c r="D5857" t="s">
        <v>159</v>
      </c>
      <c r="E5857" t="s">
        <v>162</v>
      </c>
      <c r="G5857" t="s">
        <v>1</v>
      </c>
      <c r="K5857" t="s">
        <v>185</v>
      </c>
      <c r="L5857" t="s">
        <v>122</v>
      </c>
      <c r="M5857" s="14">
        <v>44554</v>
      </c>
      <c r="N5857" s="14">
        <v>44554</v>
      </c>
      <c r="O5857">
        <v>0</v>
      </c>
      <c r="P5857">
        <v>34.729999999999997</v>
      </c>
      <c r="R5857">
        <v>2111070000</v>
      </c>
      <c r="S5857">
        <v>161400000</v>
      </c>
      <c r="V5857" t="s">
        <v>188</v>
      </c>
      <c r="W5857" t="s">
        <v>211</v>
      </c>
      <c r="X5857" t="s">
        <v>190</v>
      </c>
      <c r="Y5857">
        <v>12</v>
      </c>
      <c r="Z5857">
        <v>12</v>
      </c>
      <c r="AA5857">
        <v>2021</v>
      </c>
      <c r="AB5857">
        <v>34.729999999999997</v>
      </c>
      <c r="AC5857" t="s">
        <v>21</v>
      </c>
      <c r="AD5857" t="s">
        <v>72</v>
      </c>
      <c r="AE5857">
        <v>2021</v>
      </c>
      <c r="AF5857">
        <v>2021</v>
      </c>
      <c r="AU5857"/>
    </row>
    <row r="5858" spans="1:47" x14ac:dyDescent="0.35">
      <c r="A5858" t="s">
        <v>193</v>
      </c>
      <c r="B5858" t="s">
        <v>29</v>
      </c>
      <c r="C5858" t="s">
        <v>149</v>
      </c>
      <c r="D5858" t="s">
        <v>159</v>
      </c>
      <c r="E5858" t="s">
        <v>162</v>
      </c>
      <c r="G5858" t="s">
        <v>1</v>
      </c>
      <c r="K5858" t="s">
        <v>185</v>
      </c>
      <c r="L5858" t="s">
        <v>122</v>
      </c>
      <c r="M5858" s="14">
        <v>44554</v>
      </c>
      <c r="N5858" s="14">
        <v>44554</v>
      </c>
      <c r="O5858">
        <v>0</v>
      </c>
      <c r="P5858">
        <v>95.24</v>
      </c>
      <c r="R5858">
        <v>2110700000</v>
      </c>
      <c r="S5858">
        <v>161800000</v>
      </c>
      <c r="V5858" t="s">
        <v>193</v>
      </c>
      <c r="W5858" t="s">
        <v>197</v>
      </c>
      <c r="X5858" t="s">
        <v>161</v>
      </c>
      <c r="Y5858">
        <v>12</v>
      </c>
      <c r="Z5858">
        <v>12</v>
      </c>
      <c r="AA5858">
        <v>2021</v>
      </c>
      <c r="AB5858">
        <v>95.24</v>
      </c>
      <c r="AC5858" t="s">
        <v>21</v>
      </c>
      <c r="AD5858" t="s">
        <v>72</v>
      </c>
      <c r="AE5858">
        <v>2021</v>
      </c>
      <c r="AF5858">
        <v>2021</v>
      </c>
      <c r="AU5858"/>
    </row>
    <row r="5859" spans="1:47" x14ac:dyDescent="0.35">
      <c r="A5859" t="s">
        <v>170</v>
      </c>
      <c r="C5859" t="s">
        <v>149</v>
      </c>
      <c r="D5859" t="s">
        <v>150</v>
      </c>
      <c r="E5859" t="s">
        <v>162</v>
      </c>
      <c r="K5859" t="s">
        <v>185</v>
      </c>
      <c r="L5859" t="s">
        <v>122</v>
      </c>
      <c r="M5859" s="14">
        <v>44554</v>
      </c>
      <c r="N5859" s="14">
        <v>44554</v>
      </c>
      <c r="P5859">
        <v>1725776.02</v>
      </c>
      <c r="X5859" t="s">
        <v>119</v>
      </c>
      <c r="Y5859">
        <v>12</v>
      </c>
      <c r="Z5859">
        <v>12</v>
      </c>
      <c r="AA5859">
        <v>2021</v>
      </c>
      <c r="AB5859">
        <v>0</v>
      </c>
      <c r="AC5859" t="s">
        <v>8</v>
      </c>
      <c r="AD5859" t="s">
        <v>8</v>
      </c>
      <c r="AE5859">
        <v>2021</v>
      </c>
      <c r="AF5859">
        <v>2021</v>
      </c>
      <c r="AU5859"/>
    </row>
    <row r="5860" spans="1:47" x14ac:dyDescent="0.35">
      <c r="A5860" t="s">
        <v>128</v>
      </c>
      <c r="C5860" t="s">
        <v>149</v>
      </c>
      <c r="D5860" t="s">
        <v>150</v>
      </c>
      <c r="E5860" t="s">
        <v>121</v>
      </c>
      <c r="J5860" t="s">
        <v>6</v>
      </c>
      <c r="K5860" t="s">
        <v>185</v>
      </c>
      <c r="L5860" t="s">
        <v>122</v>
      </c>
      <c r="M5860" s="14">
        <v>44545</v>
      </c>
      <c r="N5860" s="14">
        <v>44554</v>
      </c>
      <c r="P5860">
        <v>242600.63</v>
      </c>
      <c r="X5860" t="s">
        <v>119</v>
      </c>
      <c r="Y5860">
        <v>12</v>
      </c>
      <c r="Z5860">
        <v>12</v>
      </c>
      <c r="AA5860">
        <v>2021</v>
      </c>
      <c r="AB5860">
        <v>0</v>
      </c>
      <c r="AC5860" t="s">
        <v>8</v>
      </c>
      <c r="AD5860" t="s">
        <v>8</v>
      </c>
      <c r="AE5860">
        <v>2021</v>
      </c>
      <c r="AF5860">
        <v>2021</v>
      </c>
      <c r="AU5860"/>
    </row>
    <row r="5861" spans="1:47" x14ac:dyDescent="0.35">
      <c r="A5861" t="s">
        <v>136</v>
      </c>
      <c r="C5861" t="s">
        <v>149</v>
      </c>
      <c r="D5861" t="s">
        <v>150</v>
      </c>
      <c r="E5861" t="s">
        <v>121</v>
      </c>
      <c r="J5861" t="s">
        <v>6</v>
      </c>
      <c r="K5861" t="s">
        <v>185</v>
      </c>
      <c r="L5861" t="s">
        <v>122</v>
      </c>
      <c r="M5861" s="14">
        <v>44545</v>
      </c>
      <c r="N5861" s="14">
        <v>44554</v>
      </c>
      <c r="P5861">
        <v>63826.7</v>
      </c>
      <c r="X5861" t="s">
        <v>137</v>
      </c>
      <c r="Y5861">
        <v>12</v>
      </c>
      <c r="Z5861">
        <v>12</v>
      </c>
      <c r="AA5861">
        <v>2021</v>
      </c>
      <c r="AB5861">
        <v>0</v>
      </c>
      <c r="AC5861" t="s">
        <v>8</v>
      </c>
      <c r="AD5861" t="s">
        <v>8</v>
      </c>
      <c r="AE5861">
        <v>2021</v>
      </c>
      <c r="AF5861">
        <v>2021</v>
      </c>
      <c r="AU5861"/>
    </row>
    <row r="5862" spans="1:47" x14ac:dyDescent="0.35">
      <c r="A5862" t="s">
        <v>148</v>
      </c>
      <c r="C5862" t="s">
        <v>149</v>
      </c>
      <c r="D5862" t="s">
        <v>150</v>
      </c>
      <c r="E5862" t="s">
        <v>121</v>
      </c>
      <c r="J5862" t="s">
        <v>68</v>
      </c>
      <c r="K5862" t="s">
        <v>185</v>
      </c>
      <c r="L5862" t="s">
        <v>122</v>
      </c>
      <c r="M5862" s="14">
        <v>44545</v>
      </c>
      <c r="N5862" s="14">
        <v>44554</v>
      </c>
      <c r="P5862">
        <v>1294547.21</v>
      </c>
      <c r="X5862" t="s">
        <v>152</v>
      </c>
      <c r="Y5862">
        <v>12</v>
      </c>
      <c r="Z5862">
        <v>12</v>
      </c>
      <c r="AA5862">
        <v>2021</v>
      </c>
      <c r="AB5862">
        <v>0</v>
      </c>
      <c r="AC5862" t="s">
        <v>8</v>
      </c>
      <c r="AD5862" t="s">
        <v>8</v>
      </c>
      <c r="AE5862">
        <v>2021</v>
      </c>
      <c r="AF5862">
        <v>2021</v>
      </c>
      <c r="AU5862"/>
    </row>
    <row r="5863" spans="1:47" x14ac:dyDescent="0.35">
      <c r="A5863" t="s">
        <v>148</v>
      </c>
      <c r="C5863" t="s">
        <v>149</v>
      </c>
      <c r="D5863" t="s">
        <v>150</v>
      </c>
      <c r="E5863" t="s">
        <v>121</v>
      </c>
      <c r="I5863" t="s">
        <v>1</v>
      </c>
      <c r="J5863" t="s">
        <v>68</v>
      </c>
      <c r="K5863" t="s">
        <v>185</v>
      </c>
      <c r="L5863" t="s">
        <v>122</v>
      </c>
      <c r="M5863" s="14">
        <v>44545</v>
      </c>
      <c r="N5863" s="14">
        <v>44554</v>
      </c>
      <c r="P5863">
        <v>9700.92</v>
      </c>
      <c r="X5863" t="s">
        <v>152</v>
      </c>
      <c r="Y5863">
        <v>12</v>
      </c>
      <c r="Z5863">
        <v>12</v>
      </c>
      <c r="AA5863">
        <v>2021</v>
      </c>
      <c r="AB5863">
        <v>0</v>
      </c>
      <c r="AC5863" t="s">
        <v>8</v>
      </c>
      <c r="AD5863" t="s">
        <v>8</v>
      </c>
      <c r="AE5863">
        <v>2021</v>
      </c>
      <c r="AF5863">
        <v>2021</v>
      </c>
      <c r="AU5863"/>
    </row>
    <row r="5864" spans="1:47" x14ac:dyDescent="0.35">
      <c r="A5864" t="s">
        <v>148</v>
      </c>
      <c r="C5864" t="s">
        <v>149</v>
      </c>
      <c r="D5864" t="s">
        <v>150</v>
      </c>
      <c r="E5864" t="s">
        <v>121</v>
      </c>
      <c r="J5864" t="s">
        <v>68</v>
      </c>
      <c r="K5864" t="s">
        <v>185</v>
      </c>
      <c r="L5864" t="s">
        <v>122</v>
      </c>
      <c r="M5864" s="14">
        <v>44545</v>
      </c>
      <c r="N5864" s="14">
        <v>44554</v>
      </c>
      <c r="P5864">
        <v>75913.33</v>
      </c>
      <c r="X5864" t="s">
        <v>152</v>
      </c>
      <c r="Y5864">
        <v>12</v>
      </c>
      <c r="Z5864">
        <v>12</v>
      </c>
      <c r="AA5864">
        <v>2021</v>
      </c>
      <c r="AB5864">
        <v>0</v>
      </c>
      <c r="AC5864" t="s">
        <v>8</v>
      </c>
      <c r="AD5864" t="s">
        <v>8</v>
      </c>
      <c r="AE5864">
        <v>2021</v>
      </c>
      <c r="AF5864">
        <v>2021</v>
      </c>
      <c r="AU5864"/>
    </row>
    <row r="5865" spans="1:47" x14ac:dyDescent="0.35">
      <c r="A5865" t="s">
        <v>131</v>
      </c>
      <c r="C5865" t="s">
        <v>149</v>
      </c>
      <c r="D5865" t="s">
        <v>150</v>
      </c>
      <c r="E5865" t="s">
        <v>121</v>
      </c>
      <c r="J5865" t="s">
        <v>68</v>
      </c>
      <c r="K5865" t="s">
        <v>185</v>
      </c>
      <c r="L5865" t="s">
        <v>122</v>
      </c>
      <c r="M5865" s="14">
        <v>44545</v>
      </c>
      <c r="N5865" s="14">
        <v>44554</v>
      </c>
      <c r="P5865">
        <v>35246.75</v>
      </c>
      <c r="X5865" t="s">
        <v>132</v>
      </c>
      <c r="Y5865">
        <v>12</v>
      </c>
      <c r="Z5865">
        <v>12</v>
      </c>
      <c r="AA5865">
        <v>2021</v>
      </c>
      <c r="AB5865">
        <v>0</v>
      </c>
      <c r="AC5865" t="s">
        <v>8</v>
      </c>
      <c r="AD5865" t="s">
        <v>8</v>
      </c>
      <c r="AE5865">
        <v>2021</v>
      </c>
      <c r="AF5865">
        <v>2021</v>
      </c>
      <c r="AU5865"/>
    </row>
    <row r="5866" spans="1:47" x14ac:dyDescent="0.35">
      <c r="A5866" t="s">
        <v>148</v>
      </c>
      <c r="C5866" t="s">
        <v>149</v>
      </c>
      <c r="D5866" t="s">
        <v>150</v>
      </c>
      <c r="E5866" t="s">
        <v>121</v>
      </c>
      <c r="I5866" t="s">
        <v>1</v>
      </c>
      <c r="J5866" t="s">
        <v>68</v>
      </c>
      <c r="K5866" t="s">
        <v>185</v>
      </c>
      <c r="L5866" t="s">
        <v>122</v>
      </c>
      <c r="M5866" s="14">
        <v>44545</v>
      </c>
      <c r="N5866" s="14">
        <v>44554</v>
      </c>
      <c r="P5866">
        <v>3940.48</v>
      </c>
      <c r="X5866" t="s">
        <v>152</v>
      </c>
      <c r="Y5866">
        <v>12</v>
      </c>
      <c r="Z5866">
        <v>12</v>
      </c>
      <c r="AA5866">
        <v>2021</v>
      </c>
      <c r="AB5866">
        <v>0</v>
      </c>
      <c r="AC5866" t="s">
        <v>8</v>
      </c>
      <c r="AD5866" t="s">
        <v>8</v>
      </c>
      <c r="AE5866">
        <v>2021</v>
      </c>
      <c r="AF5866">
        <v>2021</v>
      </c>
      <c r="AU5866"/>
    </row>
    <row r="5867" spans="1:47" x14ac:dyDescent="0.35">
      <c r="A5867" t="s">
        <v>133</v>
      </c>
      <c r="C5867" t="s">
        <v>149</v>
      </c>
      <c r="D5867" t="s">
        <v>150</v>
      </c>
      <c r="E5867" t="s">
        <v>121</v>
      </c>
      <c r="G5867" t="s">
        <v>1</v>
      </c>
      <c r="J5867" t="s">
        <v>6</v>
      </c>
      <c r="K5867" t="s">
        <v>185</v>
      </c>
      <c r="L5867" t="s">
        <v>122</v>
      </c>
      <c r="M5867" s="14">
        <v>44554</v>
      </c>
      <c r="N5867" s="14">
        <v>44554</v>
      </c>
      <c r="O5867">
        <v>0</v>
      </c>
      <c r="P5867">
        <v>1783809.52</v>
      </c>
      <c r="R5867">
        <v>2220110000</v>
      </c>
      <c r="S5867">
        <v>161002000</v>
      </c>
      <c r="V5867" t="s">
        <v>133</v>
      </c>
      <c r="W5867" t="s">
        <v>202</v>
      </c>
      <c r="X5867" t="s">
        <v>134</v>
      </c>
      <c r="Y5867">
        <v>12</v>
      </c>
      <c r="Z5867">
        <v>12</v>
      </c>
      <c r="AA5867">
        <v>2021</v>
      </c>
      <c r="AB5867">
        <v>-1783809.52</v>
      </c>
      <c r="AC5867" t="s">
        <v>21</v>
      </c>
      <c r="AD5867" t="s">
        <v>72</v>
      </c>
      <c r="AE5867">
        <v>2021</v>
      </c>
      <c r="AF5867">
        <v>2021</v>
      </c>
      <c r="AU5867"/>
    </row>
    <row r="5868" spans="1:47" x14ac:dyDescent="0.35">
      <c r="A5868" t="s">
        <v>130</v>
      </c>
      <c r="C5868" t="s">
        <v>149</v>
      </c>
      <c r="D5868" t="s">
        <v>150</v>
      </c>
      <c r="E5868" t="s">
        <v>121</v>
      </c>
      <c r="G5868" t="s">
        <v>1</v>
      </c>
      <c r="J5868" t="s">
        <v>6</v>
      </c>
      <c r="K5868" t="s">
        <v>185</v>
      </c>
      <c r="L5868" t="s">
        <v>122</v>
      </c>
      <c r="M5868" s="14">
        <v>44554</v>
      </c>
      <c r="N5868" s="14">
        <v>44554</v>
      </c>
      <c r="O5868">
        <v>0</v>
      </c>
      <c r="P5868">
        <v>23809.52</v>
      </c>
      <c r="R5868">
        <v>2221517110</v>
      </c>
      <c r="S5868">
        <v>161002000</v>
      </c>
      <c r="V5868" t="s">
        <v>130</v>
      </c>
      <c r="W5868" t="s">
        <v>202</v>
      </c>
      <c r="X5868" t="s">
        <v>119</v>
      </c>
      <c r="Y5868">
        <v>12</v>
      </c>
      <c r="Z5868">
        <v>12</v>
      </c>
      <c r="AA5868">
        <v>2021</v>
      </c>
      <c r="AB5868">
        <v>-23809.52</v>
      </c>
      <c r="AC5868" t="s">
        <v>21</v>
      </c>
      <c r="AD5868" t="s">
        <v>72</v>
      </c>
      <c r="AE5868">
        <v>2021</v>
      </c>
      <c r="AF5868">
        <v>2021</v>
      </c>
      <c r="AU5868"/>
    </row>
    <row r="5869" spans="1:47" x14ac:dyDescent="0.35">
      <c r="A5869" t="s">
        <v>257</v>
      </c>
      <c r="B5869" t="s">
        <v>81</v>
      </c>
      <c r="C5869" t="s">
        <v>149</v>
      </c>
      <c r="D5869" t="s">
        <v>159</v>
      </c>
      <c r="E5869" t="s">
        <v>121</v>
      </c>
      <c r="G5869" t="s">
        <v>1</v>
      </c>
      <c r="K5869" t="s">
        <v>185</v>
      </c>
      <c r="L5869" t="s">
        <v>122</v>
      </c>
      <c r="M5869" s="14">
        <v>44554</v>
      </c>
      <c r="N5869" s="14">
        <v>44554</v>
      </c>
      <c r="O5869">
        <v>0</v>
      </c>
      <c r="P5869">
        <v>20</v>
      </c>
      <c r="R5869">
        <v>2221517120</v>
      </c>
      <c r="S5869">
        <v>161200000</v>
      </c>
      <c r="V5869" t="s">
        <v>257</v>
      </c>
      <c r="W5869" t="s">
        <v>253</v>
      </c>
      <c r="X5869" t="s">
        <v>258</v>
      </c>
      <c r="Y5869">
        <v>12</v>
      </c>
      <c r="Z5869">
        <v>12</v>
      </c>
      <c r="AA5869">
        <v>2021</v>
      </c>
      <c r="AB5869">
        <v>20</v>
      </c>
      <c r="AC5869" t="s">
        <v>21</v>
      </c>
      <c r="AD5869" t="s">
        <v>72</v>
      </c>
      <c r="AE5869">
        <v>2021</v>
      </c>
      <c r="AF5869">
        <v>2021</v>
      </c>
      <c r="AU5869"/>
    </row>
    <row r="5870" spans="1:47" x14ac:dyDescent="0.35">
      <c r="A5870" t="s">
        <v>160</v>
      </c>
      <c r="B5870" t="s">
        <v>50</v>
      </c>
      <c r="C5870" t="s">
        <v>149</v>
      </c>
      <c r="D5870" t="s">
        <v>159</v>
      </c>
      <c r="E5870" t="s">
        <v>162</v>
      </c>
      <c r="G5870" t="s">
        <v>1</v>
      </c>
      <c r="K5870" t="s">
        <v>185</v>
      </c>
      <c r="L5870" t="s">
        <v>122</v>
      </c>
      <c r="M5870" s="14">
        <v>44557</v>
      </c>
      <c r="N5870" s="14">
        <v>44557</v>
      </c>
      <c r="O5870">
        <v>72702.48</v>
      </c>
      <c r="P5870">
        <v>996.36</v>
      </c>
      <c r="R5870">
        <v>2110672000</v>
      </c>
      <c r="S5870">
        <v>162300000</v>
      </c>
      <c r="V5870" t="s">
        <v>160</v>
      </c>
      <c r="W5870" t="s">
        <v>209</v>
      </c>
      <c r="X5870" t="s">
        <v>161</v>
      </c>
      <c r="Y5870">
        <v>12</v>
      </c>
      <c r="Z5870">
        <v>12</v>
      </c>
      <c r="AA5870">
        <v>2021</v>
      </c>
      <c r="AB5870">
        <v>996.36</v>
      </c>
      <c r="AC5870" t="s">
        <v>21</v>
      </c>
      <c r="AD5870" t="s">
        <v>72</v>
      </c>
      <c r="AE5870">
        <v>2021</v>
      </c>
      <c r="AF5870">
        <v>2021</v>
      </c>
      <c r="AU5870"/>
    </row>
    <row r="5871" spans="1:47" x14ac:dyDescent="0.35">
      <c r="A5871" t="s">
        <v>160</v>
      </c>
      <c r="B5871" t="s">
        <v>26</v>
      </c>
      <c r="C5871" t="s">
        <v>149</v>
      </c>
      <c r="D5871" t="s">
        <v>159</v>
      </c>
      <c r="E5871" t="s">
        <v>162</v>
      </c>
      <c r="G5871" t="s">
        <v>1</v>
      </c>
      <c r="K5871" t="s">
        <v>185</v>
      </c>
      <c r="L5871" t="s">
        <v>122</v>
      </c>
      <c r="M5871" s="14">
        <v>44557</v>
      </c>
      <c r="N5871" s="14">
        <v>44557</v>
      </c>
      <c r="O5871">
        <v>83214.36</v>
      </c>
      <c r="P5871">
        <v>1981.29</v>
      </c>
      <c r="R5871">
        <v>2110672000</v>
      </c>
      <c r="S5871">
        <v>162300000</v>
      </c>
      <c r="V5871" t="s">
        <v>160</v>
      </c>
      <c r="W5871" t="s">
        <v>209</v>
      </c>
      <c r="X5871" t="s">
        <v>161</v>
      </c>
      <c r="Y5871">
        <v>12</v>
      </c>
      <c r="Z5871">
        <v>12</v>
      </c>
      <c r="AA5871">
        <v>2021</v>
      </c>
      <c r="AB5871">
        <v>1981.29</v>
      </c>
      <c r="AC5871" t="s">
        <v>21</v>
      </c>
      <c r="AD5871" t="s">
        <v>72</v>
      </c>
      <c r="AE5871">
        <v>2021</v>
      </c>
      <c r="AF5871">
        <v>2021</v>
      </c>
      <c r="AU5871"/>
    </row>
    <row r="5872" spans="1:47" x14ac:dyDescent="0.35">
      <c r="A5872" t="s">
        <v>160</v>
      </c>
      <c r="B5872" t="s">
        <v>25</v>
      </c>
      <c r="C5872" t="s">
        <v>149</v>
      </c>
      <c r="D5872" t="s">
        <v>159</v>
      </c>
      <c r="E5872" t="s">
        <v>162</v>
      </c>
      <c r="G5872" t="s">
        <v>1</v>
      </c>
      <c r="K5872" t="s">
        <v>185</v>
      </c>
      <c r="L5872" t="s">
        <v>122</v>
      </c>
      <c r="M5872" s="14">
        <v>44557</v>
      </c>
      <c r="N5872" s="14">
        <v>44557</v>
      </c>
      <c r="O5872">
        <v>10000</v>
      </c>
      <c r="P5872">
        <v>208.84</v>
      </c>
      <c r="R5872">
        <v>2110672000</v>
      </c>
      <c r="S5872">
        <v>161600000</v>
      </c>
      <c r="V5872" t="s">
        <v>160</v>
      </c>
      <c r="W5872" t="s">
        <v>198</v>
      </c>
      <c r="X5872" t="s">
        <v>161</v>
      </c>
      <c r="Y5872">
        <v>12</v>
      </c>
      <c r="Z5872">
        <v>12</v>
      </c>
      <c r="AA5872">
        <v>2021</v>
      </c>
      <c r="AB5872">
        <v>208.84</v>
      </c>
      <c r="AC5872" t="s">
        <v>21</v>
      </c>
      <c r="AD5872" t="s">
        <v>72</v>
      </c>
      <c r="AE5872">
        <v>2021</v>
      </c>
      <c r="AF5872">
        <v>2021</v>
      </c>
      <c r="AU5872"/>
    </row>
    <row r="5873" spans="1:47" x14ac:dyDescent="0.35">
      <c r="A5873" t="s">
        <v>160</v>
      </c>
      <c r="B5873" t="s">
        <v>25</v>
      </c>
      <c r="C5873" t="s">
        <v>149</v>
      </c>
      <c r="D5873" t="s">
        <v>159</v>
      </c>
      <c r="E5873" t="s">
        <v>162</v>
      </c>
      <c r="G5873" t="s">
        <v>1</v>
      </c>
      <c r="K5873" t="s">
        <v>185</v>
      </c>
      <c r="L5873" t="s">
        <v>122</v>
      </c>
      <c r="M5873" s="14">
        <v>44557</v>
      </c>
      <c r="N5873" s="14">
        <v>44557</v>
      </c>
      <c r="O5873">
        <v>25000</v>
      </c>
      <c r="P5873">
        <v>731.24</v>
      </c>
      <c r="R5873">
        <v>2110672000</v>
      </c>
      <c r="S5873">
        <v>161300000</v>
      </c>
      <c r="V5873" t="s">
        <v>160</v>
      </c>
      <c r="W5873" t="s">
        <v>192</v>
      </c>
      <c r="X5873" t="s">
        <v>161</v>
      </c>
      <c r="Y5873">
        <v>12</v>
      </c>
      <c r="Z5873">
        <v>12</v>
      </c>
      <c r="AA5873">
        <v>2021</v>
      </c>
      <c r="AB5873">
        <v>731.24</v>
      </c>
      <c r="AC5873" t="s">
        <v>21</v>
      </c>
      <c r="AD5873" t="s">
        <v>72</v>
      </c>
      <c r="AE5873">
        <v>2021</v>
      </c>
      <c r="AF5873">
        <v>2021</v>
      </c>
      <c r="AU5873"/>
    </row>
    <row r="5874" spans="1:47" x14ac:dyDescent="0.35">
      <c r="A5874" t="s">
        <v>138</v>
      </c>
      <c r="B5874" t="s">
        <v>34</v>
      </c>
      <c r="C5874" t="s">
        <v>149</v>
      </c>
      <c r="D5874" t="s">
        <v>150</v>
      </c>
      <c r="E5874" t="s">
        <v>121</v>
      </c>
      <c r="G5874" t="s">
        <v>1</v>
      </c>
      <c r="H5874" t="s">
        <v>206</v>
      </c>
      <c r="K5874" t="s">
        <v>185</v>
      </c>
      <c r="L5874" t="s">
        <v>122</v>
      </c>
      <c r="M5874" s="14">
        <v>44557</v>
      </c>
      <c r="N5874" s="14">
        <v>44557</v>
      </c>
      <c r="O5874">
        <v>-51030</v>
      </c>
      <c r="P5874">
        <v>-918</v>
      </c>
      <c r="R5874">
        <v>2220200000</v>
      </c>
      <c r="S5874">
        <v>161001000</v>
      </c>
      <c r="V5874" t="s">
        <v>138</v>
      </c>
      <c r="W5874" t="s">
        <v>195</v>
      </c>
      <c r="X5874" t="s">
        <v>139</v>
      </c>
      <c r="Y5874">
        <v>12</v>
      </c>
      <c r="Z5874">
        <v>12</v>
      </c>
      <c r="AA5874">
        <v>2021</v>
      </c>
      <c r="AB5874">
        <v>918</v>
      </c>
      <c r="AC5874" t="s">
        <v>21</v>
      </c>
      <c r="AD5874" t="s">
        <v>20</v>
      </c>
      <c r="AE5874">
        <v>2021</v>
      </c>
      <c r="AF5874">
        <v>2021</v>
      </c>
      <c r="AU5874"/>
    </row>
    <row r="5875" spans="1:47" x14ac:dyDescent="0.35">
      <c r="A5875" t="s">
        <v>138</v>
      </c>
      <c r="B5875" t="s">
        <v>42</v>
      </c>
      <c r="C5875" t="s">
        <v>149</v>
      </c>
      <c r="D5875" t="s">
        <v>150</v>
      </c>
      <c r="E5875" t="s">
        <v>121</v>
      </c>
      <c r="G5875" t="s">
        <v>1</v>
      </c>
      <c r="H5875" t="s">
        <v>206</v>
      </c>
      <c r="K5875" t="s">
        <v>185</v>
      </c>
      <c r="L5875" t="s">
        <v>122</v>
      </c>
      <c r="M5875" s="14">
        <v>44557</v>
      </c>
      <c r="N5875" s="14">
        <v>44557</v>
      </c>
      <c r="O5875">
        <v>-44000000</v>
      </c>
      <c r="P5875">
        <v>-936553.25</v>
      </c>
      <c r="R5875">
        <v>2220200000</v>
      </c>
      <c r="S5875">
        <v>161001000</v>
      </c>
      <c r="V5875" t="s">
        <v>138</v>
      </c>
      <c r="W5875" t="s">
        <v>195</v>
      </c>
      <c r="X5875" t="s">
        <v>139</v>
      </c>
      <c r="Y5875">
        <v>12</v>
      </c>
      <c r="Z5875">
        <v>12</v>
      </c>
      <c r="AA5875">
        <v>2021</v>
      </c>
      <c r="AB5875">
        <v>936553.25</v>
      </c>
      <c r="AC5875" t="s">
        <v>21</v>
      </c>
      <c r="AD5875" t="s">
        <v>20</v>
      </c>
      <c r="AE5875">
        <v>2021</v>
      </c>
      <c r="AF5875">
        <v>2021</v>
      </c>
      <c r="AU5875"/>
    </row>
    <row r="5876" spans="1:47" x14ac:dyDescent="0.35">
      <c r="A5876" t="s">
        <v>138</v>
      </c>
      <c r="B5876" t="s">
        <v>41</v>
      </c>
      <c r="C5876" t="s">
        <v>149</v>
      </c>
      <c r="D5876" t="s">
        <v>150</v>
      </c>
      <c r="E5876" t="s">
        <v>121</v>
      </c>
      <c r="G5876" t="s">
        <v>1</v>
      </c>
      <c r="H5876" t="s">
        <v>206</v>
      </c>
      <c r="K5876" t="s">
        <v>185</v>
      </c>
      <c r="L5876" t="s">
        <v>122</v>
      </c>
      <c r="M5876" s="14">
        <v>44557</v>
      </c>
      <c r="N5876" s="14">
        <v>44557</v>
      </c>
      <c r="O5876">
        <v>-6300000</v>
      </c>
      <c r="P5876">
        <v>-127902.47</v>
      </c>
      <c r="R5876">
        <v>2220200000</v>
      </c>
      <c r="S5876">
        <v>161001000</v>
      </c>
      <c r="V5876" t="s">
        <v>138</v>
      </c>
      <c r="W5876" t="s">
        <v>195</v>
      </c>
      <c r="X5876" t="s">
        <v>139</v>
      </c>
      <c r="Y5876">
        <v>12</v>
      </c>
      <c r="Z5876">
        <v>12</v>
      </c>
      <c r="AA5876">
        <v>2021</v>
      </c>
      <c r="AB5876">
        <v>127902.47</v>
      </c>
      <c r="AC5876" t="s">
        <v>21</v>
      </c>
      <c r="AD5876" t="s">
        <v>20</v>
      </c>
      <c r="AE5876">
        <v>2021</v>
      </c>
      <c r="AF5876">
        <v>2021</v>
      </c>
      <c r="AU5876"/>
    </row>
    <row r="5877" spans="1:47" x14ac:dyDescent="0.35">
      <c r="A5877" t="s">
        <v>188</v>
      </c>
      <c r="B5877" t="s">
        <v>31</v>
      </c>
      <c r="C5877" t="s">
        <v>149</v>
      </c>
      <c r="D5877" t="s">
        <v>159</v>
      </c>
      <c r="E5877" t="s">
        <v>162</v>
      </c>
      <c r="G5877" t="s">
        <v>1</v>
      </c>
      <c r="K5877" t="s">
        <v>185</v>
      </c>
      <c r="L5877" t="s">
        <v>122</v>
      </c>
      <c r="M5877" s="14">
        <v>44557</v>
      </c>
      <c r="N5877" s="14">
        <v>44557</v>
      </c>
      <c r="O5877">
        <v>0</v>
      </c>
      <c r="P5877">
        <v>3276.19</v>
      </c>
      <c r="R5877">
        <v>2111070000</v>
      </c>
      <c r="S5877">
        <v>162800000</v>
      </c>
      <c r="V5877" t="s">
        <v>188</v>
      </c>
      <c r="W5877" t="s">
        <v>204</v>
      </c>
      <c r="X5877" t="s">
        <v>190</v>
      </c>
      <c r="Y5877">
        <v>12</v>
      </c>
      <c r="Z5877">
        <v>12</v>
      </c>
      <c r="AA5877">
        <v>2021</v>
      </c>
      <c r="AB5877">
        <v>3276.19</v>
      </c>
      <c r="AC5877" t="s">
        <v>21</v>
      </c>
      <c r="AD5877" t="s">
        <v>72</v>
      </c>
      <c r="AE5877">
        <v>2021</v>
      </c>
      <c r="AF5877">
        <v>2021</v>
      </c>
      <c r="AU5877"/>
    </row>
    <row r="5878" spans="1:47" x14ac:dyDescent="0.35">
      <c r="A5878" t="s">
        <v>193</v>
      </c>
      <c r="B5878" t="s">
        <v>29</v>
      </c>
      <c r="C5878" t="s">
        <v>149</v>
      </c>
      <c r="D5878" t="s">
        <v>159</v>
      </c>
      <c r="E5878" t="s">
        <v>162</v>
      </c>
      <c r="G5878" t="s">
        <v>1</v>
      </c>
      <c r="K5878" t="s">
        <v>185</v>
      </c>
      <c r="L5878" t="s">
        <v>122</v>
      </c>
      <c r="M5878" s="14">
        <v>44557</v>
      </c>
      <c r="N5878" s="14">
        <v>44557</v>
      </c>
      <c r="O5878">
        <v>0</v>
      </c>
      <c r="P5878">
        <v>154.76</v>
      </c>
      <c r="R5878">
        <v>2110700000</v>
      </c>
      <c r="S5878">
        <v>162300000</v>
      </c>
      <c r="V5878" t="s">
        <v>193</v>
      </c>
      <c r="W5878" t="s">
        <v>209</v>
      </c>
      <c r="X5878" t="s">
        <v>161</v>
      </c>
      <c r="Y5878">
        <v>12</v>
      </c>
      <c r="Z5878">
        <v>12</v>
      </c>
      <c r="AA5878">
        <v>2021</v>
      </c>
      <c r="AB5878">
        <v>154.76</v>
      </c>
      <c r="AC5878" t="s">
        <v>21</v>
      </c>
      <c r="AD5878" t="s">
        <v>72</v>
      </c>
      <c r="AE5878">
        <v>2021</v>
      </c>
      <c r="AF5878">
        <v>2021</v>
      </c>
      <c r="AU5878"/>
    </row>
    <row r="5879" spans="1:47" x14ac:dyDescent="0.35">
      <c r="A5879" t="s">
        <v>160</v>
      </c>
      <c r="B5879" t="s">
        <v>26</v>
      </c>
      <c r="C5879" t="s">
        <v>149</v>
      </c>
      <c r="D5879" t="s">
        <v>159</v>
      </c>
      <c r="E5879" t="s">
        <v>162</v>
      </c>
      <c r="G5879" t="s">
        <v>1</v>
      </c>
      <c r="K5879" t="s">
        <v>185</v>
      </c>
      <c r="L5879" t="s">
        <v>122</v>
      </c>
      <c r="M5879" s="14">
        <v>44557</v>
      </c>
      <c r="N5879" s="14">
        <v>44557</v>
      </c>
      <c r="O5879">
        <v>0</v>
      </c>
      <c r="P5879">
        <v>1190.48</v>
      </c>
      <c r="R5879">
        <v>2110672000</v>
      </c>
      <c r="S5879">
        <v>162600000</v>
      </c>
      <c r="V5879" t="s">
        <v>160</v>
      </c>
      <c r="W5879" t="s">
        <v>196</v>
      </c>
      <c r="X5879" t="s">
        <v>161</v>
      </c>
      <c r="Y5879">
        <v>12</v>
      </c>
      <c r="Z5879">
        <v>12</v>
      </c>
      <c r="AA5879">
        <v>2021</v>
      </c>
      <c r="AB5879">
        <v>1190.48</v>
      </c>
      <c r="AC5879" t="s">
        <v>21</v>
      </c>
      <c r="AD5879" t="s">
        <v>72</v>
      </c>
      <c r="AE5879">
        <v>2021</v>
      </c>
      <c r="AF5879">
        <v>2021</v>
      </c>
      <c r="AU5879"/>
    </row>
    <row r="5880" spans="1:47" x14ac:dyDescent="0.35">
      <c r="A5880" t="s">
        <v>188</v>
      </c>
      <c r="B5880" t="s">
        <v>31</v>
      </c>
      <c r="C5880" t="s">
        <v>149</v>
      </c>
      <c r="D5880" t="s">
        <v>159</v>
      </c>
      <c r="E5880" t="s">
        <v>162</v>
      </c>
      <c r="G5880" t="s">
        <v>1</v>
      </c>
      <c r="K5880" t="s">
        <v>185</v>
      </c>
      <c r="L5880" t="s">
        <v>122</v>
      </c>
      <c r="M5880" s="14">
        <v>44557</v>
      </c>
      <c r="N5880" s="14">
        <v>44557</v>
      </c>
      <c r="O5880">
        <v>0</v>
      </c>
      <c r="P5880">
        <v>219.57</v>
      </c>
      <c r="R5880">
        <v>2111070000</v>
      </c>
      <c r="S5880">
        <v>161001000</v>
      </c>
      <c r="V5880" t="s">
        <v>188</v>
      </c>
      <c r="W5880" t="s">
        <v>195</v>
      </c>
      <c r="X5880" t="s">
        <v>190</v>
      </c>
      <c r="Y5880">
        <v>12</v>
      </c>
      <c r="Z5880">
        <v>12</v>
      </c>
      <c r="AA5880">
        <v>2021</v>
      </c>
      <c r="AB5880">
        <v>219.57</v>
      </c>
      <c r="AC5880" t="s">
        <v>21</v>
      </c>
      <c r="AD5880" t="s">
        <v>72</v>
      </c>
      <c r="AE5880">
        <v>2021</v>
      </c>
      <c r="AF5880">
        <v>2021</v>
      </c>
      <c r="AU5880"/>
    </row>
    <row r="5881" spans="1:47" x14ac:dyDescent="0.35">
      <c r="A5881" t="s">
        <v>193</v>
      </c>
      <c r="B5881" t="s">
        <v>29</v>
      </c>
      <c r="C5881" t="s">
        <v>149</v>
      </c>
      <c r="D5881" t="s">
        <v>159</v>
      </c>
      <c r="E5881" t="s">
        <v>162</v>
      </c>
      <c r="G5881" t="s">
        <v>1</v>
      </c>
      <c r="K5881" t="s">
        <v>185</v>
      </c>
      <c r="L5881" t="s">
        <v>122</v>
      </c>
      <c r="M5881" s="14">
        <v>44557</v>
      </c>
      <c r="N5881" s="14">
        <v>44557</v>
      </c>
      <c r="O5881">
        <v>0</v>
      </c>
      <c r="P5881">
        <v>28571.43</v>
      </c>
      <c r="R5881">
        <v>2110700000</v>
      </c>
      <c r="S5881">
        <v>161100000</v>
      </c>
      <c r="V5881" t="s">
        <v>193</v>
      </c>
      <c r="W5881" t="s">
        <v>212</v>
      </c>
      <c r="X5881" t="s">
        <v>161</v>
      </c>
      <c r="Y5881">
        <v>12</v>
      </c>
      <c r="Z5881">
        <v>12</v>
      </c>
      <c r="AA5881">
        <v>2021</v>
      </c>
      <c r="AB5881">
        <v>28571.43</v>
      </c>
      <c r="AC5881" t="s">
        <v>21</v>
      </c>
      <c r="AD5881" t="s">
        <v>72</v>
      </c>
      <c r="AE5881">
        <v>2021</v>
      </c>
      <c r="AF5881">
        <v>2021</v>
      </c>
      <c r="AU5881"/>
    </row>
    <row r="5882" spans="1:47" x14ac:dyDescent="0.35">
      <c r="A5882" t="s">
        <v>193</v>
      </c>
      <c r="B5882" t="s">
        <v>29</v>
      </c>
      <c r="C5882" t="s">
        <v>149</v>
      </c>
      <c r="D5882" t="s">
        <v>159</v>
      </c>
      <c r="E5882" t="s">
        <v>162</v>
      </c>
      <c r="G5882" t="s">
        <v>1</v>
      </c>
      <c r="K5882" t="s">
        <v>185</v>
      </c>
      <c r="L5882" t="s">
        <v>122</v>
      </c>
      <c r="M5882" s="14">
        <v>44557</v>
      </c>
      <c r="N5882" s="14">
        <v>44557</v>
      </c>
      <c r="O5882">
        <v>0</v>
      </c>
      <c r="P5882">
        <v>547.62</v>
      </c>
      <c r="R5882">
        <v>2110700000</v>
      </c>
      <c r="S5882">
        <v>161020000</v>
      </c>
      <c r="V5882" t="s">
        <v>193</v>
      </c>
      <c r="W5882" t="s">
        <v>194</v>
      </c>
      <c r="X5882" t="s">
        <v>161</v>
      </c>
      <c r="Y5882">
        <v>12</v>
      </c>
      <c r="Z5882">
        <v>12</v>
      </c>
      <c r="AA5882">
        <v>2021</v>
      </c>
      <c r="AB5882">
        <v>547.62</v>
      </c>
      <c r="AC5882" t="s">
        <v>21</v>
      </c>
      <c r="AD5882" t="s">
        <v>72</v>
      </c>
      <c r="AE5882">
        <v>2021</v>
      </c>
      <c r="AF5882">
        <v>2021</v>
      </c>
      <c r="AU5882"/>
    </row>
    <row r="5883" spans="1:47" x14ac:dyDescent="0.35">
      <c r="A5883" t="s">
        <v>188</v>
      </c>
      <c r="B5883" t="s">
        <v>31</v>
      </c>
      <c r="C5883" t="s">
        <v>149</v>
      </c>
      <c r="D5883" t="s">
        <v>159</v>
      </c>
      <c r="E5883" t="s">
        <v>162</v>
      </c>
      <c r="G5883" t="s">
        <v>1</v>
      </c>
      <c r="K5883" t="s">
        <v>185</v>
      </c>
      <c r="L5883" t="s">
        <v>122</v>
      </c>
      <c r="M5883" s="14">
        <v>44557</v>
      </c>
      <c r="N5883" s="14">
        <v>44557</v>
      </c>
      <c r="O5883">
        <v>0</v>
      </c>
      <c r="P5883">
        <v>2018.07</v>
      </c>
      <c r="R5883">
        <v>2111070000</v>
      </c>
      <c r="S5883">
        <v>162800000</v>
      </c>
      <c r="V5883" t="s">
        <v>188</v>
      </c>
      <c r="W5883" t="s">
        <v>204</v>
      </c>
      <c r="X5883" t="s">
        <v>190</v>
      </c>
      <c r="Y5883">
        <v>12</v>
      </c>
      <c r="Z5883">
        <v>12</v>
      </c>
      <c r="AA5883">
        <v>2021</v>
      </c>
      <c r="AB5883">
        <v>2018.07</v>
      </c>
      <c r="AC5883" t="s">
        <v>21</v>
      </c>
      <c r="AD5883" t="s">
        <v>72</v>
      </c>
      <c r="AE5883">
        <v>2021</v>
      </c>
      <c r="AF5883">
        <v>2021</v>
      </c>
      <c r="AU5883"/>
    </row>
    <row r="5884" spans="1:47" x14ac:dyDescent="0.35">
      <c r="A5884" t="s">
        <v>193</v>
      </c>
      <c r="B5884" t="s">
        <v>29</v>
      </c>
      <c r="C5884" t="s">
        <v>149</v>
      </c>
      <c r="D5884" t="s">
        <v>159</v>
      </c>
      <c r="E5884" t="s">
        <v>162</v>
      </c>
      <c r="G5884" t="s">
        <v>1</v>
      </c>
      <c r="K5884" t="s">
        <v>185</v>
      </c>
      <c r="L5884" t="s">
        <v>122</v>
      </c>
      <c r="M5884" s="14">
        <v>44557</v>
      </c>
      <c r="N5884" s="14">
        <v>44557</v>
      </c>
      <c r="O5884">
        <v>0</v>
      </c>
      <c r="P5884">
        <v>119.05</v>
      </c>
      <c r="R5884">
        <v>2110700000</v>
      </c>
      <c r="S5884">
        <v>161900000</v>
      </c>
      <c r="V5884" t="s">
        <v>193</v>
      </c>
      <c r="W5884" t="s">
        <v>199</v>
      </c>
      <c r="X5884" t="s">
        <v>161</v>
      </c>
      <c r="Y5884">
        <v>12</v>
      </c>
      <c r="Z5884">
        <v>12</v>
      </c>
      <c r="AA5884">
        <v>2021</v>
      </c>
      <c r="AB5884">
        <v>119.05</v>
      </c>
      <c r="AC5884" t="s">
        <v>21</v>
      </c>
      <c r="AD5884" t="s">
        <v>72</v>
      </c>
      <c r="AE5884">
        <v>2021</v>
      </c>
      <c r="AF5884">
        <v>2021</v>
      </c>
      <c r="AU5884"/>
    </row>
    <row r="5885" spans="1:47" x14ac:dyDescent="0.35">
      <c r="A5885" t="s">
        <v>175</v>
      </c>
      <c r="C5885" t="s">
        <v>149</v>
      </c>
      <c r="D5885" t="s">
        <v>150</v>
      </c>
      <c r="E5885" t="s">
        <v>121</v>
      </c>
      <c r="J5885" t="s">
        <v>6</v>
      </c>
      <c r="K5885" t="s">
        <v>185</v>
      </c>
      <c r="L5885" t="s">
        <v>122</v>
      </c>
      <c r="M5885" s="14">
        <v>44545</v>
      </c>
      <c r="N5885" s="14">
        <v>44557</v>
      </c>
      <c r="P5885">
        <v>9387.59</v>
      </c>
      <c r="X5885" t="s">
        <v>119</v>
      </c>
      <c r="Y5885">
        <v>12</v>
      </c>
      <c r="Z5885">
        <v>12</v>
      </c>
      <c r="AA5885">
        <v>2021</v>
      </c>
      <c r="AB5885">
        <v>0</v>
      </c>
      <c r="AC5885" t="s">
        <v>8</v>
      </c>
      <c r="AD5885" t="s">
        <v>8</v>
      </c>
      <c r="AE5885">
        <v>2021</v>
      </c>
      <c r="AF5885">
        <v>2021</v>
      </c>
      <c r="AU5885"/>
    </row>
    <row r="5886" spans="1:47" x14ac:dyDescent="0.35">
      <c r="A5886" t="s">
        <v>176</v>
      </c>
      <c r="C5886" t="s">
        <v>149</v>
      </c>
      <c r="D5886" t="s">
        <v>150</v>
      </c>
      <c r="E5886" t="s">
        <v>121</v>
      </c>
      <c r="J5886" t="s">
        <v>6</v>
      </c>
      <c r="K5886" t="s">
        <v>185</v>
      </c>
      <c r="L5886" t="s">
        <v>122</v>
      </c>
      <c r="M5886" s="14">
        <v>44545</v>
      </c>
      <c r="N5886" s="14">
        <v>44557</v>
      </c>
      <c r="P5886">
        <v>3500000</v>
      </c>
      <c r="X5886" t="s">
        <v>119</v>
      </c>
      <c r="Y5886">
        <v>12</v>
      </c>
      <c r="Z5886">
        <v>12</v>
      </c>
      <c r="AA5886">
        <v>2021</v>
      </c>
      <c r="AB5886">
        <v>0</v>
      </c>
      <c r="AC5886" t="s">
        <v>8</v>
      </c>
      <c r="AD5886" t="s">
        <v>8</v>
      </c>
      <c r="AE5886">
        <v>2021</v>
      </c>
      <c r="AF5886">
        <v>2021</v>
      </c>
      <c r="AU5886"/>
    </row>
    <row r="5887" spans="1:47" x14ac:dyDescent="0.35">
      <c r="A5887" t="s">
        <v>174</v>
      </c>
      <c r="C5887" t="s">
        <v>149</v>
      </c>
      <c r="D5887" t="s">
        <v>150</v>
      </c>
      <c r="E5887" t="s">
        <v>121</v>
      </c>
      <c r="I5887" t="s">
        <v>1</v>
      </c>
      <c r="J5887" t="s">
        <v>68</v>
      </c>
      <c r="K5887" t="s">
        <v>185</v>
      </c>
      <c r="L5887" t="s">
        <v>122</v>
      </c>
      <c r="M5887" s="14">
        <v>44545</v>
      </c>
      <c r="N5887" s="14">
        <v>44557</v>
      </c>
      <c r="P5887">
        <v>23.42</v>
      </c>
      <c r="X5887" t="s">
        <v>157</v>
      </c>
      <c r="Y5887">
        <v>12</v>
      </c>
      <c r="Z5887">
        <v>12</v>
      </c>
      <c r="AA5887">
        <v>2021</v>
      </c>
      <c r="AB5887">
        <v>0</v>
      </c>
      <c r="AC5887" t="s">
        <v>8</v>
      </c>
      <c r="AD5887" t="s">
        <v>8</v>
      </c>
      <c r="AE5887">
        <v>2021</v>
      </c>
      <c r="AF5887">
        <v>2021</v>
      </c>
      <c r="AU5887"/>
    </row>
    <row r="5888" spans="1:47" x14ac:dyDescent="0.35">
      <c r="A5888" t="s">
        <v>171</v>
      </c>
      <c r="C5888" t="s">
        <v>149</v>
      </c>
      <c r="D5888" t="s">
        <v>150</v>
      </c>
      <c r="E5888" t="s">
        <v>162</v>
      </c>
      <c r="K5888" t="s">
        <v>185</v>
      </c>
      <c r="L5888" t="s">
        <v>122</v>
      </c>
      <c r="M5888" s="14">
        <v>44557</v>
      </c>
      <c r="N5888" s="14">
        <v>44557</v>
      </c>
      <c r="P5888">
        <v>3635371.58</v>
      </c>
      <c r="X5888" t="s">
        <v>137</v>
      </c>
      <c r="Y5888">
        <v>12</v>
      </c>
      <c r="Z5888">
        <v>12</v>
      </c>
      <c r="AA5888">
        <v>2021</v>
      </c>
      <c r="AB5888">
        <v>0</v>
      </c>
      <c r="AC5888" t="s">
        <v>8</v>
      </c>
      <c r="AD5888" t="s">
        <v>8</v>
      </c>
      <c r="AE5888">
        <v>2021</v>
      </c>
      <c r="AF5888">
        <v>2021</v>
      </c>
      <c r="AU5888"/>
    </row>
    <row r="5889" spans="1:47" x14ac:dyDescent="0.35">
      <c r="A5889" t="s">
        <v>118</v>
      </c>
      <c r="C5889" t="s">
        <v>149</v>
      </c>
      <c r="D5889" t="s">
        <v>150</v>
      </c>
      <c r="E5889" t="s">
        <v>121</v>
      </c>
      <c r="J5889" t="s">
        <v>6</v>
      </c>
      <c r="K5889" t="s">
        <v>185</v>
      </c>
      <c r="L5889" t="s">
        <v>122</v>
      </c>
      <c r="M5889" s="14">
        <v>44545</v>
      </c>
      <c r="N5889" s="14">
        <v>44557</v>
      </c>
      <c r="P5889">
        <v>111051.55</v>
      </c>
      <c r="X5889" t="s">
        <v>119</v>
      </c>
      <c r="Y5889">
        <v>12</v>
      </c>
      <c r="Z5889">
        <v>12</v>
      </c>
      <c r="AA5889">
        <v>2021</v>
      </c>
      <c r="AB5889">
        <v>0</v>
      </c>
      <c r="AC5889" t="s">
        <v>8</v>
      </c>
      <c r="AD5889" t="s">
        <v>8</v>
      </c>
      <c r="AE5889">
        <v>2021</v>
      </c>
      <c r="AF5889">
        <v>2021</v>
      </c>
      <c r="AU5889"/>
    </row>
    <row r="5890" spans="1:47" x14ac:dyDescent="0.35">
      <c r="A5890" t="s">
        <v>130</v>
      </c>
      <c r="C5890" t="s">
        <v>149</v>
      </c>
      <c r="D5890" t="s">
        <v>150</v>
      </c>
      <c r="E5890" t="s">
        <v>121</v>
      </c>
      <c r="J5890" t="s">
        <v>6</v>
      </c>
      <c r="K5890" t="s">
        <v>185</v>
      </c>
      <c r="L5890" t="s">
        <v>122</v>
      </c>
      <c r="M5890" s="14">
        <v>44545</v>
      </c>
      <c r="N5890" s="14">
        <v>44557</v>
      </c>
      <c r="P5890">
        <v>8807.99</v>
      </c>
      <c r="X5890" t="s">
        <v>119</v>
      </c>
      <c r="Y5890">
        <v>12</v>
      </c>
      <c r="Z5890">
        <v>12</v>
      </c>
      <c r="AA5890">
        <v>2021</v>
      </c>
      <c r="AB5890">
        <v>0</v>
      </c>
      <c r="AC5890" t="s">
        <v>8</v>
      </c>
      <c r="AD5890" t="s">
        <v>8</v>
      </c>
      <c r="AE5890">
        <v>2021</v>
      </c>
      <c r="AF5890">
        <v>2021</v>
      </c>
      <c r="AU5890"/>
    </row>
    <row r="5891" spans="1:47" x14ac:dyDescent="0.35">
      <c r="A5891" t="s">
        <v>130</v>
      </c>
      <c r="C5891" t="s">
        <v>149</v>
      </c>
      <c r="D5891" t="s">
        <v>150</v>
      </c>
      <c r="E5891" t="s">
        <v>121</v>
      </c>
      <c r="J5891" t="s">
        <v>6</v>
      </c>
      <c r="K5891" t="s">
        <v>185</v>
      </c>
      <c r="L5891" t="s">
        <v>122</v>
      </c>
      <c r="M5891" s="14">
        <v>44545</v>
      </c>
      <c r="N5891" s="14">
        <v>44557</v>
      </c>
      <c r="P5891">
        <v>6101.03</v>
      </c>
      <c r="X5891" t="s">
        <v>119</v>
      </c>
      <c r="Y5891">
        <v>12</v>
      </c>
      <c r="Z5891">
        <v>12</v>
      </c>
      <c r="AA5891">
        <v>2021</v>
      </c>
      <c r="AB5891">
        <v>0</v>
      </c>
      <c r="AC5891" t="s">
        <v>8</v>
      </c>
      <c r="AD5891" t="s">
        <v>8</v>
      </c>
      <c r="AE5891">
        <v>2021</v>
      </c>
      <c r="AF5891">
        <v>2021</v>
      </c>
      <c r="AU5891"/>
    </row>
    <row r="5892" spans="1:47" x14ac:dyDescent="0.35">
      <c r="A5892" t="s">
        <v>160</v>
      </c>
      <c r="B5892" t="s">
        <v>28</v>
      </c>
      <c r="C5892" t="s">
        <v>149</v>
      </c>
      <c r="D5892" t="s">
        <v>159</v>
      </c>
      <c r="E5892" t="s">
        <v>162</v>
      </c>
      <c r="G5892" t="s">
        <v>1</v>
      </c>
      <c r="K5892" t="s">
        <v>185</v>
      </c>
      <c r="L5892" t="s">
        <v>122</v>
      </c>
      <c r="M5892" s="14">
        <v>44557</v>
      </c>
      <c r="N5892" s="14">
        <v>44557</v>
      </c>
      <c r="O5892">
        <v>3522.94</v>
      </c>
      <c r="P5892">
        <v>83.88</v>
      </c>
      <c r="R5892">
        <v>2110672000</v>
      </c>
      <c r="S5892">
        <v>161400000</v>
      </c>
      <c r="V5892" t="s">
        <v>160</v>
      </c>
      <c r="W5892" t="s">
        <v>211</v>
      </c>
      <c r="X5892" t="s">
        <v>161</v>
      </c>
      <c r="Y5892">
        <v>12</v>
      </c>
      <c r="Z5892">
        <v>12</v>
      </c>
      <c r="AA5892">
        <v>2021</v>
      </c>
      <c r="AB5892">
        <v>83.88</v>
      </c>
      <c r="AC5892" t="s">
        <v>21</v>
      </c>
      <c r="AD5892" t="s">
        <v>72</v>
      </c>
      <c r="AE5892">
        <v>2021</v>
      </c>
      <c r="AF5892">
        <v>2021</v>
      </c>
      <c r="AU5892"/>
    </row>
    <row r="5893" spans="1:47" x14ac:dyDescent="0.35">
      <c r="A5893" t="s">
        <v>160</v>
      </c>
      <c r="B5893" t="s">
        <v>26</v>
      </c>
      <c r="C5893" t="s">
        <v>149</v>
      </c>
      <c r="D5893" t="s">
        <v>159</v>
      </c>
      <c r="E5893" t="s">
        <v>162</v>
      </c>
      <c r="G5893" t="s">
        <v>1</v>
      </c>
      <c r="K5893" t="s">
        <v>185</v>
      </c>
      <c r="L5893" t="s">
        <v>122</v>
      </c>
      <c r="M5893" s="14">
        <v>44557</v>
      </c>
      <c r="N5893" s="14">
        <v>44557</v>
      </c>
      <c r="O5893">
        <v>10440</v>
      </c>
      <c r="P5893">
        <v>248.57</v>
      </c>
      <c r="R5893">
        <v>2110672000</v>
      </c>
      <c r="S5893">
        <v>161011000</v>
      </c>
      <c r="V5893" t="s">
        <v>160</v>
      </c>
      <c r="W5893" t="s">
        <v>231</v>
      </c>
      <c r="X5893" t="s">
        <v>161</v>
      </c>
      <c r="Y5893">
        <v>12</v>
      </c>
      <c r="Z5893">
        <v>12</v>
      </c>
      <c r="AA5893">
        <v>2021</v>
      </c>
      <c r="AB5893">
        <v>248.57</v>
      </c>
      <c r="AC5893" t="s">
        <v>21</v>
      </c>
      <c r="AD5893" t="s">
        <v>72</v>
      </c>
      <c r="AE5893">
        <v>2021</v>
      </c>
      <c r="AF5893">
        <v>2021</v>
      </c>
      <c r="AU5893"/>
    </row>
    <row r="5894" spans="1:47" x14ac:dyDescent="0.35">
      <c r="A5894" t="s">
        <v>160</v>
      </c>
      <c r="B5894" t="s">
        <v>28</v>
      </c>
      <c r="C5894" t="s">
        <v>149</v>
      </c>
      <c r="D5894" t="s">
        <v>159</v>
      </c>
      <c r="E5894" t="s">
        <v>162</v>
      </c>
      <c r="G5894" t="s">
        <v>1</v>
      </c>
      <c r="K5894" t="s">
        <v>185</v>
      </c>
      <c r="L5894" t="s">
        <v>122</v>
      </c>
      <c r="M5894" s="14">
        <v>44557</v>
      </c>
      <c r="N5894" s="14">
        <v>44557</v>
      </c>
      <c r="O5894">
        <v>3522.94</v>
      </c>
      <c r="P5894">
        <v>83.88</v>
      </c>
      <c r="R5894">
        <v>2110672000</v>
      </c>
      <c r="S5894">
        <v>161400000</v>
      </c>
      <c r="V5894" t="s">
        <v>160</v>
      </c>
      <c r="W5894" t="s">
        <v>211</v>
      </c>
      <c r="X5894" t="s">
        <v>161</v>
      </c>
      <c r="Y5894">
        <v>12</v>
      </c>
      <c r="Z5894">
        <v>12</v>
      </c>
      <c r="AA5894">
        <v>2021</v>
      </c>
      <c r="AB5894">
        <v>83.88</v>
      </c>
      <c r="AC5894" t="s">
        <v>21</v>
      </c>
      <c r="AD5894" t="s">
        <v>72</v>
      </c>
      <c r="AE5894">
        <v>2021</v>
      </c>
      <c r="AF5894">
        <v>2021</v>
      </c>
      <c r="AU5894"/>
    </row>
    <row r="5895" spans="1:47" x14ac:dyDescent="0.35">
      <c r="A5895" t="s">
        <v>160</v>
      </c>
      <c r="B5895" t="s">
        <v>28</v>
      </c>
      <c r="C5895" t="s">
        <v>149</v>
      </c>
      <c r="D5895" t="s">
        <v>159</v>
      </c>
      <c r="E5895" t="s">
        <v>162</v>
      </c>
      <c r="G5895" t="s">
        <v>1</v>
      </c>
      <c r="K5895" t="s">
        <v>185</v>
      </c>
      <c r="L5895" t="s">
        <v>122</v>
      </c>
      <c r="M5895" s="14">
        <v>44557</v>
      </c>
      <c r="N5895" s="14">
        <v>44557</v>
      </c>
      <c r="O5895">
        <v>1213.8</v>
      </c>
      <c r="P5895">
        <v>28.9</v>
      </c>
      <c r="R5895">
        <v>2110672000</v>
      </c>
      <c r="S5895">
        <v>161400000</v>
      </c>
      <c r="V5895" t="s">
        <v>160</v>
      </c>
      <c r="W5895" t="s">
        <v>211</v>
      </c>
      <c r="X5895" t="s">
        <v>161</v>
      </c>
      <c r="Y5895">
        <v>12</v>
      </c>
      <c r="Z5895">
        <v>12</v>
      </c>
      <c r="AA5895">
        <v>2021</v>
      </c>
      <c r="AB5895">
        <v>28.9</v>
      </c>
      <c r="AC5895" t="s">
        <v>21</v>
      </c>
      <c r="AD5895" t="s">
        <v>72</v>
      </c>
      <c r="AE5895">
        <v>2021</v>
      </c>
      <c r="AF5895">
        <v>2021</v>
      </c>
      <c r="AU5895"/>
    </row>
    <row r="5896" spans="1:47" x14ac:dyDescent="0.35">
      <c r="A5896" t="s">
        <v>160</v>
      </c>
      <c r="B5896" t="s">
        <v>28</v>
      </c>
      <c r="C5896" t="s">
        <v>149</v>
      </c>
      <c r="D5896" t="s">
        <v>159</v>
      </c>
      <c r="E5896" t="s">
        <v>162</v>
      </c>
      <c r="G5896" t="s">
        <v>1</v>
      </c>
      <c r="K5896" t="s">
        <v>185</v>
      </c>
      <c r="L5896" t="s">
        <v>122</v>
      </c>
      <c r="M5896" s="14">
        <v>44557</v>
      </c>
      <c r="N5896" s="14">
        <v>44557</v>
      </c>
      <c r="O5896">
        <v>2189.71</v>
      </c>
      <c r="P5896">
        <v>52.14</v>
      </c>
      <c r="R5896">
        <v>2110672000</v>
      </c>
      <c r="S5896">
        <v>161400000</v>
      </c>
      <c r="V5896" t="s">
        <v>160</v>
      </c>
      <c r="W5896" t="s">
        <v>211</v>
      </c>
      <c r="X5896" t="s">
        <v>161</v>
      </c>
      <c r="Y5896">
        <v>12</v>
      </c>
      <c r="Z5896">
        <v>12</v>
      </c>
      <c r="AA5896">
        <v>2021</v>
      </c>
      <c r="AB5896">
        <v>52.14</v>
      </c>
      <c r="AC5896" t="s">
        <v>21</v>
      </c>
      <c r="AD5896" t="s">
        <v>72</v>
      </c>
      <c r="AE5896">
        <v>2021</v>
      </c>
      <c r="AF5896">
        <v>2021</v>
      </c>
      <c r="AU5896"/>
    </row>
    <row r="5897" spans="1:47" x14ac:dyDescent="0.35">
      <c r="A5897" t="s">
        <v>160</v>
      </c>
      <c r="B5897" t="s">
        <v>28</v>
      </c>
      <c r="C5897" t="s">
        <v>149</v>
      </c>
      <c r="D5897" t="s">
        <v>159</v>
      </c>
      <c r="E5897" t="s">
        <v>162</v>
      </c>
      <c r="G5897" t="s">
        <v>1</v>
      </c>
      <c r="K5897" t="s">
        <v>185</v>
      </c>
      <c r="L5897" t="s">
        <v>122</v>
      </c>
      <c r="M5897" s="14">
        <v>44557</v>
      </c>
      <c r="N5897" s="14">
        <v>44557</v>
      </c>
      <c r="O5897">
        <v>3046.2</v>
      </c>
      <c r="P5897">
        <v>72.53</v>
      </c>
      <c r="R5897">
        <v>2110672000</v>
      </c>
      <c r="S5897">
        <v>161400000</v>
      </c>
      <c r="V5897" t="s">
        <v>160</v>
      </c>
      <c r="W5897" t="s">
        <v>211</v>
      </c>
      <c r="X5897" t="s">
        <v>161</v>
      </c>
      <c r="Y5897">
        <v>12</v>
      </c>
      <c r="Z5897">
        <v>12</v>
      </c>
      <c r="AA5897">
        <v>2021</v>
      </c>
      <c r="AB5897">
        <v>72.53</v>
      </c>
      <c r="AC5897" t="s">
        <v>21</v>
      </c>
      <c r="AD5897" t="s">
        <v>72</v>
      </c>
      <c r="AE5897">
        <v>2021</v>
      </c>
      <c r="AF5897">
        <v>2021</v>
      </c>
      <c r="AU5897"/>
    </row>
    <row r="5898" spans="1:47" x14ac:dyDescent="0.35">
      <c r="A5898" t="s">
        <v>188</v>
      </c>
      <c r="B5898" t="s">
        <v>31</v>
      </c>
      <c r="C5898" t="s">
        <v>149</v>
      </c>
      <c r="D5898" t="s">
        <v>159</v>
      </c>
      <c r="E5898" t="s">
        <v>162</v>
      </c>
      <c r="G5898" t="s">
        <v>1</v>
      </c>
      <c r="K5898" t="s">
        <v>185</v>
      </c>
      <c r="L5898" t="s">
        <v>122</v>
      </c>
      <c r="M5898" s="14">
        <v>44558</v>
      </c>
      <c r="N5898" s="14">
        <v>44558</v>
      </c>
      <c r="O5898">
        <v>27416.9</v>
      </c>
      <c r="P5898">
        <v>652.78</v>
      </c>
      <c r="R5898">
        <v>2111070000</v>
      </c>
      <c r="S5898">
        <v>161900000</v>
      </c>
      <c r="V5898" t="s">
        <v>188</v>
      </c>
      <c r="W5898" t="s">
        <v>199</v>
      </c>
      <c r="X5898" t="s">
        <v>190</v>
      </c>
      <c r="Y5898">
        <v>12</v>
      </c>
      <c r="Z5898">
        <v>12</v>
      </c>
      <c r="AA5898">
        <v>2021</v>
      </c>
      <c r="AB5898">
        <v>652.78</v>
      </c>
      <c r="AC5898" t="s">
        <v>21</v>
      </c>
      <c r="AD5898" t="s">
        <v>72</v>
      </c>
      <c r="AE5898">
        <v>2021</v>
      </c>
      <c r="AF5898">
        <v>2021</v>
      </c>
      <c r="AU5898"/>
    </row>
    <row r="5899" spans="1:47" x14ac:dyDescent="0.35">
      <c r="A5899" t="s">
        <v>160</v>
      </c>
      <c r="B5899" t="s">
        <v>35</v>
      </c>
      <c r="C5899" t="s">
        <v>149</v>
      </c>
      <c r="D5899" t="s">
        <v>159</v>
      </c>
      <c r="E5899" t="s">
        <v>162</v>
      </c>
      <c r="G5899" t="s">
        <v>1</v>
      </c>
      <c r="K5899" t="s">
        <v>185</v>
      </c>
      <c r="L5899" t="s">
        <v>122</v>
      </c>
      <c r="M5899" s="14">
        <v>44558</v>
      </c>
      <c r="N5899" s="14">
        <v>44558</v>
      </c>
      <c r="O5899">
        <v>20102.63</v>
      </c>
      <c r="P5899">
        <v>478.63</v>
      </c>
      <c r="R5899">
        <v>2110672000</v>
      </c>
      <c r="S5899">
        <v>162000000</v>
      </c>
      <c r="V5899" t="s">
        <v>160</v>
      </c>
      <c r="W5899" t="s">
        <v>205</v>
      </c>
      <c r="X5899" t="s">
        <v>161</v>
      </c>
      <c r="Y5899">
        <v>12</v>
      </c>
      <c r="Z5899">
        <v>12</v>
      </c>
      <c r="AA5899">
        <v>2021</v>
      </c>
      <c r="AB5899">
        <v>478.63</v>
      </c>
      <c r="AC5899" t="s">
        <v>21</v>
      </c>
      <c r="AD5899" t="s">
        <v>72</v>
      </c>
      <c r="AE5899">
        <v>2021</v>
      </c>
      <c r="AF5899">
        <v>2021</v>
      </c>
      <c r="AU5899"/>
    </row>
    <row r="5900" spans="1:47" x14ac:dyDescent="0.35">
      <c r="A5900" t="s">
        <v>160</v>
      </c>
      <c r="B5900" t="s">
        <v>25</v>
      </c>
      <c r="C5900" t="s">
        <v>252</v>
      </c>
      <c r="D5900" t="s">
        <v>159</v>
      </c>
      <c r="E5900" t="s">
        <v>162</v>
      </c>
      <c r="G5900" t="s">
        <v>1</v>
      </c>
      <c r="K5900" t="s">
        <v>72</v>
      </c>
      <c r="L5900" t="s">
        <v>122</v>
      </c>
      <c r="M5900" s="14">
        <v>44558</v>
      </c>
      <c r="N5900" s="14">
        <v>44558</v>
      </c>
      <c r="O5900">
        <v>5000</v>
      </c>
      <c r="P5900">
        <v>0</v>
      </c>
      <c r="R5900">
        <v>2110672000</v>
      </c>
      <c r="S5900">
        <v>161600000</v>
      </c>
      <c r="V5900" t="s">
        <v>160</v>
      </c>
      <c r="W5900" t="s">
        <v>198</v>
      </c>
      <c r="X5900" t="s">
        <v>161</v>
      </c>
      <c r="Y5900">
        <v>12</v>
      </c>
      <c r="Z5900">
        <v>12</v>
      </c>
      <c r="AA5900">
        <v>2021</v>
      </c>
      <c r="AB5900">
        <v>0</v>
      </c>
      <c r="AC5900" t="s">
        <v>21</v>
      </c>
      <c r="AD5900" t="s">
        <v>72</v>
      </c>
      <c r="AE5900">
        <v>2021</v>
      </c>
      <c r="AF5900">
        <v>2021</v>
      </c>
      <c r="AU5900"/>
    </row>
    <row r="5901" spans="1:47" x14ac:dyDescent="0.35">
      <c r="A5901" t="s">
        <v>138</v>
      </c>
      <c r="B5901" t="s">
        <v>43</v>
      </c>
      <c r="C5901" t="s">
        <v>149</v>
      </c>
      <c r="D5901" t="s">
        <v>150</v>
      </c>
      <c r="E5901" t="s">
        <v>121</v>
      </c>
      <c r="G5901" t="s">
        <v>1</v>
      </c>
      <c r="H5901" t="s">
        <v>206</v>
      </c>
      <c r="K5901" t="s">
        <v>185</v>
      </c>
      <c r="L5901" t="s">
        <v>122</v>
      </c>
      <c r="M5901" s="14">
        <v>44558</v>
      </c>
      <c r="N5901" s="14">
        <v>44558</v>
      </c>
      <c r="O5901">
        <v>-514536</v>
      </c>
      <c r="P5901">
        <v>-12250.83</v>
      </c>
      <c r="R5901">
        <v>2220200000</v>
      </c>
      <c r="S5901">
        <v>161001000</v>
      </c>
      <c r="V5901" t="s">
        <v>138</v>
      </c>
      <c r="W5901" t="s">
        <v>195</v>
      </c>
      <c r="X5901" t="s">
        <v>139</v>
      </c>
      <c r="Y5901">
        <v>12</v>
      </c>
      <c r="Z5901">
        <v>12</v>
      </c>
      <c r="AA5901">
        <v>2021</v>
      </c>
      <c r="AB5901">
        <v>12250.83</v>
      </c>
      <c r="AC5901" t="s">
        <v>21</v>
      </c>
      <c r="AD5901" t="s">
        <v>21</v>
      </c>
      <c r="AE5901">
        <v>2021</v>
      </c>
      <c r="AF5901">
        <v>2021</v>
      </c>
      <c r="AU5901"/>
    </row>
    <row r="5902" spans="1:47" x14ac:dyDescent="0.35">
      <c r="A5902" t="s">
        <v>160</v>
      </c>
      <c r="B5902" t="s">
        <v>25</v>
      </c>
      <c r="C5902" t="s">
        <v>149</v>
      </c>
      <c r="D5902" t="s">
        <v>159</v>
      </c>
      <c r="E5902" t="s">
        <v>162</v>
      </c>
      <c r="G5902" t="s">
        <v>1</v>
      </c>
      <c r="K5902" t="s">
        <v>185</v>
      </c>
      <c r="L5902" t="s">
        <v>122</v>
      </c>
      <c r="M5902" s="14">
        <v>44558</v>
      </c>
      <c r="N5902" s="14">
        <v>44558</v>
      </c>
      <c r="O5902">
        <v>45000</v>
      </c>
      <c r="P5902">
        <v>1165.21</v>
      </c>
      <c r="R5902">
        <v>2110672000</v>
      </c>
      <c r="S5902">
        <v>161300000</v>
      </c>
      <c r="V5902" t="s">
        <v>160</v>
      </c>
      <c r="W5902" t="s">
        <v>192</v>
      </c>
      <c r="X5902" t="s">
        <v>161</v>
      </c>
      <c r="Y5902">
        <v>12</v>
      </c>
      <c r="Z5902">
        <v>12</v>
      </c>
      <c r="AA5902">
        <v>2021</v>
      </c>
      <c r="AB5902">
        <v>1165.21</v>
      </c>
      <c r="AC5902" t="s">
        <v>21</v>
      </c>
      <c r="AD5902" t="s">
        <v>72</v>
      </c>
      <c r="AE5902">
        <v>2021</v>
      </c>
      <c r="AF5902">
        <v>2021</v>
      </c>
      <c r="AU5902"/>
    </row>
    <row r="5903" spans="1:47" x14ac:dyDescent="0.35">
      <c r="A5903" t="s">
        <v>160</v>
      </c>
      <c r="B5903" t="s">
        <v>25</v>
      </c>
      <c r="C5903" t="s">
        <v>149</v>
      </c>
      <c r="D5903" t="s">
        <v>159</v>
      </c>
      <c r="E5903" t="s">
        <v>162</v>
      </c>
      <c r="G5903" t="s">
        <v>1</v>
      </c>
      <c r="K5903" t="s">
        <v>185</v>
      </c>
      <c r="L5903" t="s">
        <v>122</v>
      </c>
      <c r="M5903" s="14">
        <v>44558</v>
      </c>
      <c r="N5903" s="14">
        <v>44558</v>
      </c>
      <c r="O5903">
        <v>10000</v>
      </c>
      <c r="P5903">
        <v>290.8</v>
      </c>
      <c r="R5903">
        <v>2110672000</v>
      </c>
      <c r="S5903">
        <v>161300000</v>
      </c>
      <c r="V5903" t="s">
        <v>160</v>
      </c>
      <c r="W5903" t="s">
        <v>192</v>
      </c>
      <c r="X5903" t="s">
        <v>161</v>
      </c>
      <c r="Y5903">
        <v>12</v>
      </c>
      <c r="Z5903">
        <v>12</v>
      </c>
      <c r="AA5903">
        <v>2021</v>
      </c>
      <c r="AB5903">
        <v>290.8</v>
      </c>
      <c r="AC5903" t="s">
        <v>21</v>
      </c>
      <c r="AD5903" t="s">
        <v>72</v>
      </c>
      <c r="AE5903">
        <v>2021</v>
      </c>
      <c r="AF5903">
        <v>2021</v>
      </c>
      <c r="AU5903"/>
    </row>
    <row r="5904" spans="1:47" x14ac:dyDescent="0.35">
      <c r="A5904" t="s">
        <v>138</v>
      </c>
      <c r="B5904" t="s">
        <v>41</v>
      </c>
      <c r="C5904" t="s">
        <v>149</v>
      </c>
      <c r="D5904" t="s">
        <v>150</v>
      </c>
      <c r="E5904" t="s">
        <v>121</v>
      </c>
      <c r="G5904" t="s">
        <v>1</v>
      </c>
      <c r="H5904" t="s">
        <v>206</v>
      </c>
      <c r="K5904" t="s">
        <v>185</v>
      </c>
      <c r="L5904" t="s">
        <v>122</v>
      </c>
      <c r="M5904" s="14">
        <v>44558</v>
      </c>
      <c r="N5904" s="14">
        <v>44558</v>
      </c>
      <c r="O5904">
        <v>-76000000</v>
      </c>
      <c r="P5904">
        <v>-1767351.3</v>
      </c>
      <c r="R5904">
        <v>2220200000</v>
      </c>
      <c r="S5904">
        <v>161001000</v>
      </c>
      <c r="V5904" t="s">
        <v>138</v>
      </c>
      <c r="W5904" t="s">
        <v>195</v>
      </c>
      <c r="X5904" t="s">
        <v>139</v>
      </c>
      <c r="Y5904">
        <v>12</v>
      </c>
      <c r="Z5904">
        <v>12</v>
      </c>
      <c r="AA5904">
        <v>2021</v>
      </c>
      <c r="AB5904">
        <v>1767351.3</v>
      </c>
      <c r="AC5904" t="s">
        <v>21</v>
      </c>
      <c r="AD5904" t="s">
        <v>21</v>
      </c>
      <c r="AE5904">
        <v>2021</v>
      </c>
      <c r="AF5904">
        <v>2021</v>
      </c>
      <c r="AU5904"/>
    </row>
    <row r="5905" spans="1:47" x14ac:dyDescent="0.35">
      <c r="A5905" t="s">
        <v>160</v>
      </c>
      <c r="B5905" t="s">
        <v>35</v>
      </c>
      <c r="C5905" t="s">
        <v>149</v>
      </c>
      <c r="D5905" t="s">
        <v>159</v>
      </c>
      <c r="E5905" t="s">
        <v>162</v>
      </c>
      <c r="G5905" t="s">
        <v>1</v>
      </c>
      <c r="K5905" t="s">
        <v>185</v>
      </c>
      <c r="L5905" t="s">
        <v>122</v>
      </c>
      <c r="M5905" s="14">
        <v>44558</v>
      </c>
      <c r="N5905" s="14">
        <v>44558</v>
      </c>
      <c r="O5905">
        <v>6500</v>
      </c>
      <c r="P5905">
        <v>178.97</v>
      </c>
      <c r="R5905">
        <v>2110672000</v>
      </c>
      <c r="S5905">
        <v>161021000</v>
      </c>
      <c r="V5905" t="s">
        <v>160</v>
      </c>
      <c r="W5905" t="s">
        <v>215</v>
      </c>
      <c r="X5905" t="s">
        <v>161</v>
      </c>
      <c r="Y5905">
        <v>12</v>
      </c>
      <c r="Z5905">
        <v>12</v>
      </c>
      <c r="AA5905">
        <v>2021</v>
      </c>
      <c r="AB5905">
        <v>178.97</v>
      </c>
      <c r="AC5905" t="s">
        <v>21</v>
      </c>
      <c r="AD5905" t="s">
        <v>72</v>
      </c>
      <c r="AE5905">
        <v>2021</v>
      </c>
      <c r="AF5905">
        <v>2021</v>
      </c>
      <c r="AU5905"/>
    </row>
    <row r="5906" spans="1:47" x14ac:dyDescent="0.35">
      <c r="A5906" t="s">
        <v>138</v>
      </c>
      <c r="B5906" t="s">
        <v>46</v>
      </c>
      <c r="C5906" t="s">
        <v>149</v>
      </c>
      <c r="D5906" t="s">
        <v>150</v>
      </c>
      <c r="E5906" t="s">
        <v>121</v>
      </c>
      <c r="G5906" t="s">
        <v>1</v>
      </c>
      <c r="H5906" t="s">
        <v>206</v>
      </c>
      <c r="K5906" t="s">
        <v>185</v>
      </c>
      <c r="L5906" t="s">
        <v>122</v>
      </c>
      <c r="M5906" s="14">
        <v>44558</v>
      </c>
      <c r="N5906" s="14">
        <v>44558</v>
      </c>
      <c r="O5906">
        <v>-400000</v>
      </c>
      <c r="P5906">
        <v>-11553.44</v>
      </c>
      <c r="R5906">
        <v>2220200000</v>
      </c>
      <c r="S5906">
        <v>161001000</v>
      </c>
      <c r="V5906" t="s">
        <v>138</v>
      </c>
      <c r="W5906" t="s">
        <v>195</v>
      </c>
      <c r="X5906" t="s">
        <v>139</v>
      </c>
      <c r="Y5906">
        <v>12</v>
      </c>
      <c r="Z5906">
        <v>12</v>
      </c>
      <c r="AA5906">
        <v>2021</v>
      </c>
      <c r="AB5906">
        <v>11553.44</v>
      </c>
      <c r="AC5906" t="s">
        <v>21</v>
      </c>
      <c r="AD5906" t="s">
        <v>21</v>
      </c>
      <c r="AE5906">
        <v>2021</v>
      </c>
      <c r="AF5906">
        <v>2021</v>
      </c>
      <c r="AU5906"/>
    </row>
    <row r="5907" spans="1:47" x14ac:dyDescent="0.35">
      <c r="A5907" t="s">
        <v>188</v>
      </c>
      <c r="B5907" t="s">
        <v>31</v>
      </c>
      <c r="C5907" t="s">
        <v>149</v>
      </c>
      <c r="D5907" t="s">
        <v>159</v>
      </c>
      <c r="E5907" t="s">
        <v>162</v>
      </c>
      <c r="G5907" t="s">
        <v>1</v>
      </c>
      <c r="K5907" t="s">
        <v>185</v>
      </c>
      <c r="L5907" t="s">
        <v>122</v>
      </c>
      <c r="M5907" s="14">
        <v>44558</v>
      </c>
      <c r="N5907" s="14">
        <v>44558</v>
      </c>
      <c r="O5907">
        <v>0</v>
      </c>
      <c r="P5907">
        <v>23.81</v>
      </c>
      <c r="R5907">
        <v>2111070000</v>
      </c>
      <c r="S5907">
        <v>161001000</v>
      </c>
      <c r="V5907" t="s">
        <v>188</v>
      </c>
      <c r="W5907" t="s">
        <v>195</v>
      </c>
      <c r="X5907" t="s">
        <v>190</v>
      </c>
      <c r="Y5907">
        <v>12</v>
      </c>
      <c r="Z5907">
        <v>12</v>
      </c>
      <c r="AA5907">
        <v>2021</v>
      </c>
      <c r="AB5907">
        <v>23.81</v>
      </c>
      <c r="AC5907" t="s">
        <v>21</v>
      </c>
      <c r="AD5907" t="s">
        <v>72</v>
      </c>
      <c r="AE5907">
        <v>2021</v>
      </c>
      <c r="AF5907">
        <v>2021</v>
      </c>
      <c r="AU5907"/>
    </row>
    <row r="5908" spans="1:47" x14ac:dyDescent="0.35">
      <c r="A5908" t="s">
        <v>160</v>
      </c>
      <c r="B5908" t="s">
        <v>50</v>
      </c>
      <c r="C5908" t="s">
        <v>149</v>
      </c>
      <c r="D5908" t="s">
        <v>159</v>
      </c>
      <c r="E5908" t="s">
        <v>162</v>
      </c>
      <c r="G5908" t="s">
        <v>1</v>
      </c>
      <c r="K5908" t="s">
        <v>185</v>
      </c>
      <c r="L5908" t="s">
        <v>122</v>
      </c>
      <c r="M5908" s="14">
        <v>44558</v>
      </c>
      <c r="N5908" s="14">
        <v>44558</v>
      </c>
      <c r="O5908">
        <v>0</v>
      </c>
      <c r="P5908">
        <v>12.37</v>
      </c>
      <c r="R5908">
        <v>2110672000</v>
      </c>
      <c r="S5908">
        <v>161012000</v>
      </c>
      <c r="V5908" t="s">
        <v>160</v>
      </c>
      <c r="W5908" t="s">
        <v>213</v>
      </c>
      <c r="X5908" t="s">
        <v>161</v>
      </c>
      <c r="Y5908">
        <v>12</v>
      </c>
      <c r="Z5908">
        <v>12</v>
      </c>
      <c r="AA5908">
        <v>2021</v>
      </c>
      <c r="AB5908">
        <v>12.37</v>
      </c>
      <c r="AC5908" t="s">
        <v>21</v>
      </c>
      <c r="AD5908" t="s">
        <v>72</v>
      </c>
      <c r="AE5908">
        <v>2021</v>
      </c>
      <c r="AF5908">
        <v>2021</v>
      </c>
      <c r="AU5908"/>
    </row>
    <row r="5909" spans="1:47" x14ac:dyDescent="0.35">
      <c r="A5909" t="s">
        <v>138</v>
      </c>
      <c r="B5909" t="s">
        <v>65</v>
      </c>
      <c r="C5909" t="s">
        <v>149</v>
      </c>
      <c r="D5909" t="s">
        <v>150</v>
      </c>
      <c r="E5909" t="s">
        <v>121</v>
      </c>
      <c r="G5909" t="s">
        <v>1</v>
      </c>
      <c r="H5909" t="s">
        <v>206</v>
      </c>
      <c r="K5909" t="s">
        <v>185</v>
      </c>
      <c r="L5909" t="s">
        <v>122</v>
      </c>
      <c r="M5909" s="14">
        <v>44558</v>
      </c>
      <c r="N5909" s="14">
        <v>44558</v>
      </c>
      <c r="O5909">
        <v>0</v>
      </c>
      <c r="P5909">
        <v>-808.36</v>
      </c>
      <c r="R5909">
        <v>2220200000</v>
      </c>
      <c r="S5909">
        <v>161300000</v>
      </c>
      <c r="V5909" t="s">
        <v>138</v>
      </c>
      <c r="W5909" t="s">
        <v>192</v>
      </c>
      <c r="X5909" t="s">
        <v>139</v>
      </c>
      <c r="Y5909">
        <v>12</v>
      </c>
      <c r="Z5909">
        <v>12</v>
      </c>
      <c r="AA5909">
        <v>2021</v>
      </c>
      <c r="AB5909">
        <v>808.36</v>
      </c>
      <c r="AC5909" t="s">
        <v>21</v>
      </c>
      <c r="AD5909" t="s">
        <v>21</v>
      </c>
      <c r="AE5909">
        <v>2021</v>
      </c>
      <c r="AF5909">
        <v>2021</v>
      </c>
      <c r="AU5909"/>
    </row>
    <row r="5910" spans="1:47" x14ac:dyDescent="0.35">
      <c r="A5910" t="s">
        <v>193</v>
      </c>
      <c r="B5910" t="s">
        <v>29</v>
      </c>
      <c r="C5910" t="s">
        <v>149</v>
      </c>
      <c r="D5910" t="s">
        <v>159</v>
      </c>
      <c r="E5910" t="s">
        <v>162</v>
      </c>
      <c r="G5910" t="s">
        <v>1</v>
      </c>
      <c r="K5910" t="s">
        <v>185</v>
      </c>
      <c r="L5910" t="s">
        <v>122</v>
      </c>
      <c r="M5910" s="14">
        <v>44558</v>
      </c>
      <c r="N5910" s="14">
        <v>44558</v>
      </c>
      <c r="O5910">
        <v>0</v>
      </c>
      <c r="P5910">
        <v>35.71</v>
      </c>
      <c r="R5910">
        <v>2110700000</v>
      </c>
      <c r="S5910">
        <v>161700000</v>
      </c>
      <c r="V5910" t="s">
        <v>193</v>
      </c>
      <c r="W5910" t="s">
        <v>210</v>
      </c>
      <c r="X5910" t="s">
        <v>161</v>
      </c>
      <c r="Y5910">
        <v>12</v>
      </c>
      <c r="Z5910">
        <v>12</v>
      </c>
      <c r="AA5910">
        <v>2021</v>
      </c>
      <c r="AB5910">
        <v>35.71</v>
      </c>
      <c r="AC5910" t="s">
        <v>21</v>
      </c>
      <c r="AD5910" t="s">
        <v>72</v>
      </c>
      <c r="AE5910">
        <v>2021</v>
      </c>
      <c r="AF5910">
        <v>2021</v>
      </c>
      <c r="AU5910"/>
    </row>
    <row r="5911" spans="1:47" x14ac:dyDescent="0.35">
      <c r="A5911" t="s">
        <v>193</v>
      </c>
      <c r="B5911" t="s">
        <v>29</v>
      </c>
      <c r="C5911" t="s">
        <v>149</v>
      </c>
      <c r="D5911" t="s">
        <v>159</v>
      </c>
      <c r="E5911" t="s">
        <v>162</v>
      </c>
      <c r="G5911" t="s">
        <v>1</v>
      </c>
      <c r="K5911" t="s">
        <v>185</v>
      </c>
      <c r="L5911" t="s">
        <v>122</v>
      </c>
      <c r="M5911" s="14">
        <v>44558</v>
      </c>
      <c r="N5911" s="14">
        <v>44558</v>
      </c>
      <c r="O5911">
        <v>0</v>
      </c>
      <c r="P5911">
        <v>23.81</v>
      </c>
      <c r="R5911">
        <v>2110700000</v>
      </c>
      <c r="S5911">
        <v>162300000</v>
      </c>
      <c r="V5911" t="s">
        <v>193</v>
      </c>
      <c r="W5911" t="s">
        <v>209</v>
      </c>
      <c r="X5911" t="s">
        <v>161</v>
      </c>
      <c r="Y5911">
        <v>12</v>
      </c>
      <c r="Z5911">
        <v>12</v>
      </c>
      <c r="AA5911">
        <v>2021</v>
      </c>
      <c r="AB5911">
        <v>23.81</v>
      </c>
      <c r="AC5911" t="s">
        <v>21</v>
      </c>
      <c r="AD5911" t="s">
        <v>72</v>
      </c>
      <c r="AE5911">
        <v>2021</v>
      </c>
      <c r="AF5911">
        <v>2021</v>
      </c>
      <c r="AU5911"/>
    </row>
    <row r="5912" spans="1:47" x14ac:dyDescent="0.35">
      <c r="A5912" t="s">
        <v>188</v>
      </c>
      <c r="B5912" t="s">
        <v>31</v>
      </c>
      <c r="C5912" t="s">
        <v>149</v>
      </c>
      <c r="D5912" t="s">
        <v>159</v>
      </c>
      <c r="E5912" t="s">
        <v>162</v>
      </c>
      <c r="G5912" t="s">
        <v>1</v>
      </c>
      <c r="K5912" t="s">
        <v>185</v>
      </c>
      <c r="L5912" t="s">
        <v>122</v>
      </c>
      <c r="M5912" s="14">
        <v>44558</v>
      </c>
      <c r="N5912" s="14">
        <v>44558</v>
      </c>
      <c r="O5912">
        <v>0</v>
      </c>
      <c r="P5912">
        <v>41.36</v>
      </c>
      <c r="R5912">
        <v>2111070000</v>
      </c>
      <c r="S5912">
        <v>161001000</v>
      </c>
      <c r="V5912" t="s">
        <v>188</v>
      </c>
      <c r="W5912" t="s">
        <v>195</v>
      </c>
      <c r="X5912" t="s">
        <v>190</v>
      </c>
      <c r="Y5912">
        <v>12</v>
      </c>
      <c r="Z5912">
        <v>12</v>
      </c>
      <c r="AA5912">
        <v>2021</v>
      </c>
      <c r="AB5912">
        <v>41.36</v>
      </c>
      <c r="AC5912" t="s">
        <v>21</v>
      </c>
      <c r="AD5912" t="s">
        <v>72</v>
      </c>
      <c r="AE5912">
        <v>2021</v>
      </c>
      <c r="AF5912">
        <v>2021</v>
      </c>
      <c r="AU5912"/>
    </row>
    <row r="5913" spans="1:47" x14ac:dyDescent="0.35">
      <c r="A5913" t="s">
        <v>193</v>
      </c>
      <c r="B5913" t="s">
        <v>29</v>
      </c>
      <c r="C5913" t="s">
        <v>149</v>
      </c>
      <c r="D5913" t="s">
        <v>159</v>
      </c>
      <c r="E5913" t="s">
        <v>162</v>
      </c>
      <c r="G5913" t="s">
        <v>1</v>
      </c>
      <c r="K5913" t="s">
        <v>185</v>
      </c>
      <c r="L5913" t="s">
        <v>122</v>
      </c>
      <c r="M5913" s="14">
        <v>44558</v>
      </c>
      <c r="N5913" s="14">
        <v>44558</v>
      </c>
      <c r="O5913">
        <v>0</v>
      </c>
      <c r="P5913">
        <v>160011.54999999999</v>
      </c>
      <c r="R5913">
        <v>2110700000</v>
      </c>
      <c r="S5913">
        <v>161100000</v>
      </c>
      <c r="V5913" t="s">
        <v>193</v>
      </c>
      <c r="W5913" t="s">
        <v>212</v>
      </c>
      <c r="X5913" t="s">
        <v>161</v>
      </c>
      <c r="Y5913">
        <v>12</v>
      </c>
      <c r="Z5913">
        <v>12</v>
      </c>
      <c r="AA5913">
        <v>2021</v>
      </c>
      <c r="AB5913">
        <v>160011.54999999999</v>
      </c>
      <c r="AC5913" t="s">
        <v>21</v>
      </c>
      <c r="AD5913" t="s">
        <v>72</v>
      </c>
      <c r="AE5913">
        <v>2021</v>
      </c>
      <c r="AF5913">
        <v>2021</v>
      </c>
      <c r="AU5913"/>
    </row>
    <row r="5914" spans="1:47" x14ac:dyDescent="0.35">
      <c r="A5914" t="s">
        <v>160</v>
      </c>
      <c r="B5914" t="s">
        <v>26</v>
      </c>
      <c r="C5914" t="s">
        <v>149</v>
      </c>
      <c r="D5914" t="s">
        <v>159</v>
      </c>
      <c r="E5914" t="s">
        <v>162</v>
      </c>
      <c r="G5914" t="s">
        <v>1</v>
      </c>
      <c r="K5914" t="s">
        <v>185</v>
      </c>
      <c r="L5914" t="s">
        <v>122</v>
      </c>
      <c r="M5914" s="14">
        <v>44558</v>
      </c>
      <c r="N5914" s="14">
        <v>44558</v>
      </c>
      <c r="O5914">
        <v>0</v>
      </c>
      <c r="P5914">
        <v>3282.43</v>
      </c>
      <c r="R5914">
        <v>2110672000</v>
      </c>
      <c r="S5914">
        <v>161016000</v>
      </c>
      <c r="V5914" t="s">
        <v>160</v>
      </c>
      <c r="W5914" t="s">
        <v>201</v>
      </c>
      <c r="X5914" t="s">
        <v>161</v>
      </c>
      <c r="Y5914">
        <v>12</v>
      </c>
      <c r="Z5914">
        <v>12</v>
      </c>
      <c r="AA5914">
        <v>2021</v>
      </c>
      <c r="AB5914">
        <v>3282.43</v>
      </c>
      <c r="AC5914" t="s">
        <v>21</v>
      </c>
      <c r="AD5914" t="s">
        <v>72</v>
      </c>
      <c r="AE5914">
        <v>2021</v>
      </c>
      <c r="AF5914">
        <v>2021</v>
      </c>
      <c r="AU5914"/>
    </row>
    <row r="5915" spans="1:47" x14ac:dyDescent="0.35">
      <c r="A5915" t="s">
        <v>160</v>
      </c>
      <c r="B5915" t="s">
        <v>26</v>
      </c>
      <c r="C5915" t="s">
        <v>149</v>
      </c>
      <c r="D5915" t="s">
        <v>159</v>
      </c>
      <c r="E5915" t="s">
        <v>162</v>
      </c>
      <c r="G5915" t="s">
        <v>1</v>
      </c>
      <c r="K5915" t="s">
        <v>185</v>
      </c>
      <c r="L5915" t="s">
        <v>122</v>
      </c>
      <c r="M5915" s="14">
        <v>44558</v>
      </c>
      <c r="N5915" s="14">
        <v>44558</v>
      </c>
      <c r="O5915">
        <v>0</v>
      </c>
      <c r="P5915">
        <v>2091.9499999999998</v>
      </c>
      <c r="R5915">
        <v>2110672000</v>
      </c>
      <c r="S5915">
        <v>161016000</v>
      </c>
      <c r="V5915" t="s">
        <v>160</v>
      </c>
      <c r="W5915" t="s">
        <v>201</v>
      </c>
      <c r="X5915" t="s">
        <v>161</v>
      </c>
      <c r="Y5915">
        <v>12</v>
      </c>
      <c r="Z5915">
        <v>12</v>
      </c>
      <c r="AA5915">
        <v>2021</v>
      </c>
      <c r="AB5915">
        <v>2091.9499999999998</v>
      </c>
      <c r="AC5915" t="s">
        <v>21</v>
      </c>
      <c r="AD5915" t="s">
        <v>72</v>
      </c>
      <c r="AE5915">
        <v>2021</v>
      </c>
      <c r="AF5915">
        <v>2021</v>
      </c>
      <c r="AU5915"/>
    </row>
    <row r="5916" spans="1:47" x14ac:dyDescent="0.35">
      <c r="A5916" t="s">
        <v>188</v>
      </c>
      <c r="B5916" t="s">
        <v>31</v>
      </c>
      <c r="C5916" t="s">
        <v>149</v>
      </c>
      <c r="D5916" t="s">
        <v>159</v>
      </c>
      <c r="E5916" t="s">
        <v>162</v>
      </c>
      <c r="G5916" t="s">
        <v>1</v>
      </c>
      <c r="K5916" t="s">
        <v>185</v>
      </c>
      <c r="L5916" t="s">
        <v>122</v>
      </c>
      <c r="M5916" s="14">
        <v>44558</v>
      </c>
      <c r="N5916" s="14">
        <v>44558</v>
      </c>
      <c r="O5916">
        <v>0</v>
      </c>
      <c r="P5916">
        <v>89.07</v>
      </c>
      <c r="R5916">
        <v>2111070000</v>
      </c>
      <c r="S5916">
        <v>161001000</v>
      </c>
      <c r="V5916" t="s">
        <v>188</v>
      </c>
      <c r="W5916" t="s">
        <v>195</v>
      </c>
      <c r="X5916" t="s">
        <v>190</v>
      </c>
      <c r="Y5916">
        <v>12</v>
      </c>
      <c r="Z5916">
        <v>12</v>
      </c>
      <c r="AA5916">
        <v>2021</v>
      </c>
      <c r="AB5916">
        <v>89.07</v>
      </c>
      <c r="AC5916" t="s">
        <v>21</v>
      </c>
      <c r="AD5916" t="s">
        <v>72</v>
      </c>
      <c r="AE5916">
        <v>2021</v>
      </c>
      <c r="AF5916">
        <v>2021</v>
      </c>
      <c r="AU5916"/>
    </row>
    <row r="5917" spans="1:47" x14ac:dyDescent="0.35">
      <c r="A5917" t="s">
        <v>188</v>
      </c>
      <c r="B5917" t="s">
        <v>31</v>
      </c>
      <c r="C5917" t="s">
        <v>149</v>
      </c>
      <c r="D5917" t="s">
        <v>159</v>
      </c>
      <c r="E5917" t="s">
        <v>162</v>
      </c>
      <c r="G5917" t="s">
        <v>1</v>
      </c>
      <c r="K5917" t="s">
        <v>185</v>
      </c>
      <c r="L5917" t="s">
        <v>122</v>
      </c>
      <c r="M5917" s="14">
        <v>44558</v>
      </c>
      <c r="N5917" s="14">
        <v>44558</v>
      </c>
      <c r="O5917">
        <v>0</v>
      </c>
      <c r="P5917">
        <v>89.07</v>
      </c>
      <c r="R5917">
        <v>2111070000</v>
      </c>
      <c r="S5917">
        <v>161001000</v>
      </c>
      <c r="V5917" t="s">
        <v>188</v>
      </c>
      <c r="W5917" t="s">
        <v>195</v>
      </c>
      <c r="X5917" t="s">
        <v>190</v>
      </c>
      <c r="Y5917">
        <v>12</v>
      </c>
      <c r="Z5917">
        <v>12</v>
      </c>
      <c r="AA5917">
        <v>2021</v>
      </c>
      <c r="AB5917">
        <v>89.07</v>
      </c>
      <c r="AC5917" t="s">
        <v>21</v>
      </c>
      <c r="AD5917" t="s">
        <v>72</v>
      </c>
      <c r="AE5917">
        <v>2021</v>
      </c>
      <c r="AF5917">
        <v>2021</v>
      </c>
      <c r="AU5917"/>
    </row>
    <row r="5918" spans="1:47" x14ac:dyDescent="0.35">
      <c r="A5918" t="s">
        <v>138</v>
      </c>
      <c r="B5918" t="s">
        <v>39</v>
      </c>
      <c r="C5918" t="s">
        <v>149</v>
      </c>
      <c r="D5918" t="s">
        <v>150</v>
      </c>
      <c r="E5918" t="s">
        <v>121</v>
      </c>
      <c r="G5918" t="s">
        <v>1</v>
      </c>
      <c r="H5918" t="s">
        <v>206</v>
      </c>
      <c r="K5918" t="s">
        <v>185</v>
      </c>
      <c r="L5918" t="s">
        <v>122</v>
      </c>
      <c r="M5918" s="14">
        <v>44558</v>
      </c>
      <c r="N5918" s="14">
        <v>44558</v>
      </c>
      <c r="O5918">
        <v>0</v>
      </c>
      <c r="P5918">
        <v>-260.36</v>
      </c>
      <c r="R5918">
        <v>2220200000</v>
      </c>
      <c r="S5918">
        <v>161001000</v>
      </c>
      <c r="V5918" t="s">
        <v>138</v>
      </c>
      <c r="W5918" t="s">
        <v>195</v>
      </c>
      <c r="X5918" t="s">
        <v>139</v>
      </c>
      <c r="Y5918">
        <v>12</v>
      </c>
      <c r="Z5918">
        <v>12</v>
      </c>
      <c r="AA5918">
        <v>2021</v>
      </c>
      <c r="AB5918">
        <v>260.36</v>
      </c>
      <c r="AC5918" t="s">
        <v>21</v>
      </c>
      <c r="AD5918" t="s">
        <v>21</v>
      </c>
      <c r="AE5918">
        <v>2021</v>
      </c>
      <c r="AF5918">
        <v>2021</v>
      </c>
      <c r="AU5918"/>
    </row>
    <row r="5919" spans="1:47" x14ac:dyDescent="0.35">
      <c r="A5919" t="s">
        <v>138</v>
      </c>
      <c r="B5919" t="s">
        <v>49</v>
      </c>
      <c r="C5919" t="s">
        <v>149</v>
      </c>
      <c r="D5919" t="s">
        <v>150</v>
      </c>
      <c r="E5919" t="s">
        <v>121</v>
      </c>
      <c r="G5919" t="s">
        <v>1</v>
      </c>
      <c r="H5919" t="s">
        <v>206</v>
      </c>
      <c r="K5919" t="s">
        <v>185</v>
      </c>
      <c r="L5919" t="s">
        <v>122</v>
      </c>
      <c r="M5919" s="14">
        <v>44558</v>
      </c>
      <c r="N5919" s="14">
        <v>44558</v>
      </c>
      <c r="O5919">
        <v>0</v>
      </c>
      <c r="P5919">
        <v>-2380.9499999999998</v>
      </c>
      <c r="R5919">
        <v>2220200000</v>
      </c>
      <c r="S5919">
        <v>161012000</v>
      </c>
      <c r="V5919" t="s">
        <v>138</v>
      </c>
      <c r="W5919" t="s">
        <v>213</v>
      </c>
      <c r="X5919" t="s">
        <v>139</v>
      </c>
      <c r="Y5919">
        <v>12</v>
      </c>
      <c r="Z5919">
        <v>12</v>
      </c>
      <c r="AA5919">
        <v>2021</v>
      </c>
      <c r="AB5919">
        <v>2380.9499999999998</v>
      </c>
      <c r="AC5919" t="s">
        <v>21</v>
      </c>
      <c r="AD5919" t="s">
        <v>21</v>
      </c>
      <c r="AE5919">
        <v>2021</v>
      </c>
      <c r="AF5919">
        <v>2021</v>
      </c>
      <c r="AU5919"/>
    </row>
    <row r="5920" spans="1:47" x14ac:dyDescent="0.35">
      <c r="A5920" t="s">
        <v>130</v>
      </c>
      <c r="C5920" t="s">
        <v>149</v>
      </c>
      <c r="D5920" t="s">
        <v>150</v>
      </c>
      <c r="E5920" t="s">
        <v>121</v>
      </c>
      <c r="I5920" t="s">
        <v>1</v>
      </c>
      <c r="J5920" t="s">
        <v>68</v>
      </c>
      <c r="K5920" t="s">
        <v>185</v>
      </c>
      <c r="L5920" t="s">
        <v>122</v>
      </c>
      <c r="M5920" s="14">
        <v>44545</v>
      </c>
      <c r="N5920" s="14">
        <v>44558</v>
      </c>
      <c r="P5920">
        <v>12582.91</v>
      </c>
      <c r="X5920" t="s">
        <v>119</v>
      </c>
      <c r="Y5920">
        <v>12</v>
      </c>
      <c r="Z5920">
        <v>12</v>
      </c>
      <c r="AA5920">
        <v>2021</v>
      </c>
      <c r="AB5920">
        <v>0</v>
      </c>
      <c r="AC5920" t="s">
        <v>8</v>
      </c>
      <c r="AD5920" t="s">
        <v>8</v>
      </c>
      <c r="AE5920">
        <v>2021</v>
      </c>
      <c r="AF5920">
        <v>2021</v>
      </c>
      <c r="AU5920"/>
    </row>
    <row r="5921" spans="1:47" x14ac:dyDescent="0.35">
      <c r="A5921" t="s">
        <v>171</v>
      </c>
      <c r="C5921" t="s">
        <v>149</v>
      </c>
      <c r="D5921" t="s">
        <v>150</v>
      </c>
      <c r="E5921" t="s">
        <v>162</v>
      </c>
      <c r="K5921" t="s">
        <v>185</v>
      </c>
      <c r="L5921" t="s">
        <v>122</v>
      </c>
      <c r="M5921" s="14">
        <v>44558</v>
      </c>
      <c r="N5921" s="14">
        <v>44558</v>
      </c>
      <c r="P5921">
        <v>3829125.99</v>
      </c>
      <c r="X5921" t="s">
        <v>137</v>
      </c>
      <c r="Y5921">
        <v>12</v>
      </c>
      <c r="Z5921">
        <v>12</v>
      </c>
      <c r="AA5921">
        <v>2021</v>
      </c>
      <c r="AB5921">
        <v>0</v>
      </c>
      <c r="AC5921" t="s">
        <v>8</v>
      </c>
      <c r="AD5921" t="s">
        <v>8</v>
      </c>
      <c r="AE5921">
        <v>2021</v>
      </c>
      <c r="AF5921">
        <v>2021</v>
      </c>
      <c r="AU5921"/>
    </row>
    <row r="5922" spans="1:47" x14ac:dyDescent="0.35">
      <c r="A5922" t="s">
        <v>148</v>
      </c>
      <c r="C5922" t="s">
        <v>149</v>
      </c>
      <c r="D5922" t="s">
        <v>150</v>
      </c>
      <c r="E5922" t="s">
        <v>121</v>
      </c>
      <c r="J5922" t="s">
        <v>6</v>
      </c>
      <c r="K5922" t="s">
        <v>185</v>
      </c>
      <c r="L5922" t="s">
        <v>122</v>
      </c>
      <c r="M5922" s="14">
        <v>44545</v>
      </c>
      <c r="N5922" s="14">
        <v>44558</v>
      </c>
      <c r="P5922">
        <v>549054.64</v>
      </c>
      <c r="X5922" t="s">
        <v>152</v>
      </c>
      <c r="Y5922">
        <v>12</v>
      </c>
      <c r="Z5922">
        <v>12</v>
      </c>
      <c r="AA5922">
        <v>2021</v>
      </c>
      <c r="AB5922">
        <v>0</v>
      </c>
      <c r="AC5922" t="s">
        <v>8</v>
      </c>
      <c r="AD5922" t="s">
        <v>8</v>
      </c>
      <c r="AE5922">
        <v>2021</v>
      </c>
      <c r="AF5922">
        <v>2021</v>
      </c>
      <c r="AU5922"/>
    </row>
    <row r="5923" spans="1:47" x14ac:dyDescent="0.35">
      <c r="A5923" t="s">
        <v>257</v>
      </c>
      <c r="C5923" t="s">
        <v>149</v>
      </c>
      <c r="D5923" t="s">
        <v>150</v>
      </c>
      <c r="E5923" t="s">
        <v>121</v>
      </c>
      <c r="J5923" t="s">
        <v>6</v>
      </c>
      <c r="K5923" t="s">
        <v>185</v>
      </c>
      <c r="L5923" t="s">
        <v>122</v>
      </c>
      <c r="M5923" s="14">
        <v>44545</v>
      </c>
      <c r="N5923" s="14">
        <v>44558</v>
      </c>
      <c r="P5923">
        <v>12555.25</v>
      </c>
      <c r="X5923" t="s">
        <v>258</v>
      </c>
      <c r="Y5923">
        <v>12</v>
      </c>
      <c r="Z5923">
        <v>12</v>
      </c>
      <c r="AA5923">
        <v>2021</v>
      </c>
      <c r="AB5923">
        <v>0</v>
      </c>
      <c r="AC5923" t="s">
        <v>8</v>
      </c>
      <c r="AD5923" t="s">
        <v>8</v>
      </c>
      <c r="AE5923">
        <v>2021</v>
      </c>
      <c r="AF5923">
        <v>2021</v>
      </c>
      <c r="AU5923"/>
    </row>
    <row r="5924" spans="1:47" x14ac:dyDescent="0.35">
      <c r="A5924" t="s">
        <v>130</v>
      </c>
      <c r="C5924" t="s">
        <v>149</v>
      </c>
      <c r="D5924" t="s">
        <v>150</v>
      </c>
      <c r="E5924" t="s">
        <v>121</v>
      </c>
      <c r="J5924" t="s">
        <v>68</v>
      </c>
      <c r="K5924" t="s">
        <v>185</v>
      </c>
      <c r="L5924" t="s">
        <v>122</v>
      </c>
      <c r="M5924" s="14">
        <v>44545</v>
      </c>
      <c r="N5924" s="14">
        <v>44558</v>
      </c>
      <c r="P5924">
        <v>10532.87</v>
      </c>
      <c r="X5924" t="s">
        <v>119</v>
      </c>
      <c r="Y5924">
        <v>12</v>
      </c>
      <c r="Z5924">
        <v>12</v>
      </c>
      <c r="AA5924">
        <v>2021</v>
      </c>
      <c r="AB5924">
        <v>0</v>
      </c>
      <c r="AC5924" t="s">
        <v>8</v>
      </c>
      <c r="AD5924" t="s">
        <v>8</v>
      </c>
      <c r="AE5924">
        <v>2021</v>
      </c>
      <c r="AF5924">
        <v>2021</v>
      </c>
      <c r="AU5924"/>
    </row>
    <row r="5925" spans="1:47" x14ac:dyDescent="0.35">
      <c r="A5925" t="s">
        <v>172</v>
      </c>
      <c r="C5925" t="s">
        <v>149</v>
      </c>
      <c r="D5925" t="s">
        <v>150</v>
      </c>
      <c r="E5925" t="s">
        <v>121</v>
      </c>
      <c r="I5925" t="s">
        <v>1</v>
      </c>
      <c r="J5925" t="s">
        <v>6</v>
      </c>
      <c r="K5925" t="s">
        <v>185</v>
      </c>
      <c r="L5925" t="s">
        <v>122</v>
      </c>
      <c r="M5925" s="14">
        <v>44545</v>
      </c>
      <c r="N5925" s="14">
        <v>44558</v>
      </c>
      <c r="P5925">
        <v>38224.089999999997</v>
      </c>
      <c r="X5925" t="s">
        <v>135</v>
      </c>
      <c r="Y5925">
        <v>12</v>
      </c>
      <c r="Z5925">
        <v>12</v>
      </c>
      <c r="AA5925">
        <v>2021</v>
      </c>
      <c r="AB5925">
        <v>0</v>
      </c>
      <c r="AC5925" t="s">
        <v>8</v>
      </c>
      <c r="AD5925" t="s">
        <v>8</v>
      </c>
      <c r="AE5925">
        <v>2021</v>
      </c>
      <c r="AF5925">
        <v>2021</v>
      </c>
      <c r="AU5925"/>
    </row>
    <row r="5926" spans="1:47" x14ac:dyDescent="0.35">
      <c r="A5926" t="s">
        <v>141</v>
      </c>
      <c r="C5926" t="s">
        <v>149</v>
      </c>
      <c r="D5926" t="s">
        <v>150</v>
      </c>
      <c r="E5926" t="s">
        <v>121</v>
      </c>
      <c r="J5926" t="s">
        <v>68</v>
      </c>
      <c r="K5926" t="s">
        <v>185</v>
      </c>
      <c r="L5926" t="s">
        <v>122</v>
      </c>
      <c r="M5926" s="14">
        <v>44545</v>
      </c>
      <c r="N5926" s="14">
        <v>44558</v>
      </c>
      <c r="P5926">
        <v>1056890.52</v>
      </c>
      <c r="X5926" t="s">
        <v>142</v>
      </c>
      <c r="Y5926">
        <v>12</v>
      </c>
      <c r="Z5926">
        <v>12</v>
      </c>
      <c r="AA5926">
        <v>2021</v>
      </c>
      <c r="AB5926">
        <v>0</v>
      </c>
      <c r="AC5926" t="s">
        <v>8</v>
      </c>
      <c r="AD5926" t="s">
        <v>8</v>
      </c>
      <c r="AE5926">
        <v>2021</v>
      </c>
      <c r="AF5926">
        <v>2021</v>
      </c>
      <c r="AU5926"/>
    </row>
    <row r="5927" spans="1:47" x14ac:dyDescent="0.35">
      <c r="A5927" t="s">
        <v>125</v>
      </c>
      <c r="C5927" t="s">
        <v>149</v>
      </c>
      <c r="D5927" t="s">
        <v>150</v>
      </c>
      <c r="E5927" t="s">
        <v>121</v>
      </c>
      <c r="I5927" t="s">
        <v>1</v>
      </c>
      <c r="J5927" t="s">
        <v>5</v>
      </c>
      <c r="K5927" t="s">
        <v>185</v>
      </c>
      <c r="L5927" t="s">
        <v>122</v>
      </c>
      <c r="M5927" s="14">
        <v>44547</v>
      </c>
      <c r="N5927" s="14">
        <v>44558</v>
      </c>
      <c r="P5927">
        <v>2149285.71</v>
      </c>
      <c r="X5927" t="s">
        <v>124</v>
      </c>
      <c r="Y5927">
        <v>12</v>
      </c>
      <c r="Z5927">
        <v>12</v>
      </c>
      <c r="AA5927">
        <v>2021</v>
      </c>
      <c r="AB5927">
        <v>0</v>
      </c>
      <c r="AC5927" t="s">
        <v>8</v>
      </c>
      <c r="AD5927" t="s">
        <v>8</v>
      </c>
      <c r="AE5927">
        <v>2021</v>
      </c>
      <c r="AF5927">
        <v>2021</v>
      </c>
      <c r="AU5927"/>
    </row>
    <row r="5928" spans="1:47" x14ac:dyDescent="0.35">
      <c r="A5928" t="s">
        <v>155</v>
      </c>
      <c r="B5928" t="s">
        <v>32</v>
      </c>
      <c r="C5928" t="s">
        <v>149</v>
      </c>
      <c r="D5928" t="s">
        <v>150</v>
      </c>
      <c r="E5928" t="s">
        <v>121</v>
      </c>
      <c r="G5928" t="s">
        <v>1</v>
      </c>
      <c r="H5928" t="s">
        <v>206</v>
      </c>
      <c r="K5928" t="s">
        <v>185</v>
      </c>
      <c r="L5928" t="s">
        <v>122</v>
      </c>
      <c r="M5928" s="14">
        <v>44558</v>
      </c>
      <c r="N5928" s="14">
        <v>44558</v>
      </c>
      <c r="O5928">
        <v>-800000</v>
      </c>
      <c r="P5928">
        <v>-25048.89</v>
      </c>
      <c r="R5928">
        <v>2220610000</v>
      </c>
      <c r="S5928">
        <v>161012000</v>
      </c>
      <c r="V5928" t="s">
        <v>155</v>
      </c>
      <c r="W5928" t="s">
        <v>213</v>
      </c>
      <c r="X5928" t="s">
        <v>156</v>
      </c>
      <c r="Y5928">
        <v>12</v>
      </c>
      <c r="Z5928">
        <v>12</v>
      </c>
      <c r="AA5928">
        <v>2021</v>
      </c>
      <c r="AB5928">
        <v>25048.89</v>
      </c>
      <c r="AC5928" t="s">
        <v>21</v>
      </c>
      <c r="AD5928" t="s">
        <v>21</v>
      </c>
      <c r="AE5928">
        <v>2021</v>
      </c>
      <c r="AF5928">
        <v>2021</v>
      </c>
      <c r="AU5928"/>
    </row>
    <row r="5929" spans="1:47" x14ac:dyDescent="0.35">
      <c r="A5929" t="s">
        <v>160</v>
      </c>
      <c r="B5929" t="s">
        <v>35</v>
      </c>
      <c r="C5929" t="s">
        <v>149</v>
      </c>
      <c r="D5929" t="s">
        <v>159</v>
      </c>
      <c r="E5929" t="s">
        <v>162</v>
      </c>
      <c r="G5929" t="s">
        <v>1</v>
      </c>
      <c r="K5929" t="s">
        <v>185</v>
      </c>
      <c r="L5929" t="s">
        <v>122</v>
      </c>
      <c r="M5929" s="14">
        <v>44558</v>
      </c>
      <c r="N5929" s="14">
        <v>44558</v>
      </c>
      <c r="O5929">
        <v>3345.23</v>
      </c>
      <c r="P5929">
        <v>79.650000000000006</v>
      </c>
      <c r="R5929">
        <v>2110672000</v>
      </c>
      <c r="S5929">
        <v>161020000</v>
      </c>
      <c r="V5929" t="s">
        <v>160</v>
      </c>
      <c r="W5929" t="s">
        <v>194</v>
      </c>
      <c r="X5929" t="s">
        <v>161</v>
      </c>
      <c r="Y5929">
        <v>12</v>
      </c>
      <c r="Z5929">
        <v>12</v>
      </c>
      <c r="AA5929">
        <v>2021</v>
      </c>
      <c r="AB5929">
        <v>79.650000000000006</v>
      </c>
      <c r="AC5929" t="s">
        <v>21</v>
      </c>
      <c r="AD5929" t="s">
        <v>72</v>
      </c>
      <c r="AE5929">
        <v>2021</v>
      </c>
      <c r="AF5929">
        <v>2021</v>
      </c>
      <c r="AU5929"/>
    </row>
    <row r="5930" spans="1:47" x14ac:dyDescent="0.35">
      <c r="A5930" t="s">
        <v>160</v>
      </c>
      <c r="B5930" t="s">
        <v>35</v>
      </c>
      <c r="C5930" t="s">
        <v>149</v>
      </c>
      <c r="D5930" t="s">
        <v>159</v>
      </c>
      <c r="E5930" t="s">
        <v>162</v>
      </c>
      <c r="G5930" t="s">
        <v>1</v>
      </c>
      <c r="K5930" t="s">
        <v>185</v>
      </c>
      <c r="L5930" t="s">
        <v>122</v>
      </c>
      <c r="M5930" s="14">
        <v>44558</v>
      </c>
      <c r="N5930" s="14">
        <v>44558</v>
      </c>
      <c r="O5930">
        <v>319584.89</v>
      </c>
      <c r="P5930">
        <v>7609.16</v>
      </c>
      <c r="R5930">
        <v>2110672000</v>
      </c>
      <c r="S5930">
        <v>161020000</v>
      </c>
      <c r="V5930" t="s">
        <v>160</v>
      </c>
      <c r="W5930" t="s">
        <v>194</v>
      </c>
      <c r="X5930" t="s">
        <v>161</v>
      </c>
      <c r="Y5930">
        <v>12</v>
      </c>
      <c r="Z5930">
        <v>12</v>
      </c>
      <c r="AA5930">
        <v>2021</v>
      </c>
      <c r="AB5930">
        <v>7609.16</v>
      </c>
      <c r="AC5930" t="s">
        <v>21</v>
      </c>
      <c r="AD5930" t="s">
        <v>72</v>
      </c>
      <c r="AE5930">
        <v>2021</v>
      </c>
      <c r="AF5930">
        <v>2021</v>
      </c>
      <c r="AU5930"/>
    </row>
    <row r="5931" spans="1:47" x14ac:dyDescent="0.35">
      <c r="A5931" t="s">
        <v>160</v>
      </c>
      <c r="B5931" t="s">
        <v>28</v>
      </c>
      <c r="C5931" t="s">
        <v>149</v>
      </c>
      <c r="D5931" t="s">
        <v>159</v>
      </c>
      <c r="E5931" t="s">
        <v>162</v>
      </c>
      <c r="G5931" t="s">
        <v>1</v>
      </c>
      <c r="K5931" t="s">
        <v>185</v>
      </c>
      <c r="L5931" t="s">
        <v>122</v>
      </c>
      <c r="M5931" s="14">
        <v>44559</v>
      </c>
      <c r="N5931" s="14">
        <v>44559</v>
      </c>
      <c r="O5931">
        <v>100000</v>
      </c>
      <c r="P5931">
        <v>1921.6</v>
      </c>
      <c r="R5931">
        <v>2110672000</v>
      </c>
      <c r="S5931">
        <v>161600000</v>
      </c>
      <c r="V5931" t="s">
        <v>160</v>
      </c>
      <c r="W5931" t="s">
        <v>198</v>
      </c>
      <c r="X5931" t="s">
        <v>161</v>
      </c>
      <c r="Y5931">
        <v>12</v>
      </c>
      <c r="Z5931">
        <v>12</v>
      </c>
      <c r="AA5931">
        <v>2021</v>
      </c>
      <c r="AB5931">
        <v>1921.6</v>
      </c>
      <c r="AC5931" t="s">
        <v>21</v>
      </c>
      <c r="AD5931" t="s">
        <v>72</v>
      </c>
      <c r="AE5931">
        <v>2021</v>
      </c>
      <c r="AF5931">
        <v>2021</v>
      </c>
      <c r="AU5931"/>
    </row>
    <row r="5932" spans="1:47" x14ac:dyDescent="0.35">
      <c r="A5932" t="s">
        <v>160</v>
      </c>
      <c r="B5932" t="s">
        <v>50</v>
      </c>
      <c r="C5932" t="s">
        <v>149</v>
      </c>
      <c r="D5932" t="s">
        <v>159</v>
      </c>
      <c r="E5932" t="s">
        <v>162</v>
      </c>
      <c r="G5932" t="s">
        <v>1</v>
      </c>
      <c r="K5932" t="s">
        <v>185</v>
      </c>
      <c r="L5932" t="s">
        <v>122</v>
      </c>
      <c r="M5932" s="14">
        <v>44559</v>
      </c>
      <c r="N5932" s="14">
        <v>44559</v>
      </c>
      <c r="O5932">
        <v>2276.6</v>
      </c>
      <c r="P5932">
        <v>54.2</v>
      </c>
      <c r="R5932">
        <v>2110672000</v>
      </c>
      <c r="S5932">
        <v>162300000</v>
      </c>
      <c r="V5932" t="s">
        <v>160</v>
      </c>
      <c r="W5932" t="s">
        <v>209</v>
      </c>
      <c r="X5932" t="s">
        <v>161</v>
      </c>
      <c r="Y5932">
        <v>12</v>
      </c>
      <c r="Z5932">
        <v>12</v>
      </c>
      <c r="AA5932">
        <v>2021</v>
      </c>
      <c r="AB5932">
        <v>54.2</v>
      </c>
      <c r="AC5932" t="s">
        <v>21</v>
      </c>
      <c r="AD5932" t="s">
        <v>72</v>
      </c>
      <c r="AE5932">
        <v>2021</v>
      </c>
      <c r="AF5932">
        <v>2021</v>
      </c>
      <c r="AU5932"/>
    </row>
    <row r="5933" spans="1:47" x14ac:dyDescent="0.35">
      <c r="A5933" t="s">
        <v>160</v>
      </c>
      <c r="B5933" t="s">
        <v>25</v>
      </c>
      <c r="C5933" t="s">
        <v>149</v>
      </c>
      <c r="D5933" t="s">
        <v>159</v>
      </c>
      <c r="E5933" t="s">
        <v>162</v>
      </c>
      <c r="G5933" t="s">
        <v>1</v>
      </c>
      <c r="K5933" t="s">
        <v>185</v>
      </c>
      <c r="L5933" t="s">
        <v>122</v>
      </c>
      <c r="M5933" s="14">
        <v>44559</v>
      </c>
      <c r="N5933" s="14">
        <v>44559</v>
      </c>
      <c r="O5933">
        <v>3000</v>
      </c>
      <c r="P5933">
        <v>25.51</v>
      </c>
      <c r="R5933">
        <v>2110672000</v>
      </c>
      <c r="S5933">
        <v>161600000</v>
      </c>
      <c r="V5933" t="s">
        <v>160</v>
      </c>
      <c r="W5933" t="s">
        <v>198</v>
      </c>
      <c r="X5933" t="s">
        <v>161</v>
      </c>
      <c r="Y5933">
        <v>12</v>
      </c>
      <c r="Z5933">
        <v>12</v>
      </c>
      <c r="AA5933">
        <v>2021</v>
      </c>
      <c r="AB5933">
        <v>25.51</v>
      </c>
      <c r="AC5933" t="s">
        <v>21</v>
      </c>
      <c r="AD5933" t="s">
        <v>72</v>
      </c>
      <c r="AE5933">
        <v>2021</v>
      </c>
      <c r="AF5933">
        <v>2021</v>
      </c>
      <c r="AU5933"/>
    </row>
    <row r="5934" spans="1:47" x14ac:dyDescent="0.35">
      <c r="A5934" t="s">
        <v>130</v>
      </c>
      <c r="B5934" t="s">
        <v>36</v>
      </c>
      <c r="C5934" t="s">
        <v>149</v>
      </c>
      <c r="D5934" t="s">
        <v>150</v>
      </c>
      <c r="E5934" t="s">
        <v>121</v>
      </c>
      <c r="G5934" t="s">
        <v>1</v>
      </c>
      <c r="H5934" t="s">
        <v>206</v>
      </c>
      <c r="K5934" t="s">
        <v>185</v>
      </c>
      <c r="L5934" t="s">
        <v>122</v>
      </c>
      <c r="M5934" s="14">
        <v>44559</v>
      </c>
      <c r="N5934" s="14">
        <v>44559</v>
      </c>
      <c r="O5934">
        <v>-1210.8</v>
      </c>
      <c r="P5934">
        <v>-31.2</v>
      </c>
      <c r="R5934">
        <v>2221517110</v>
      </c>
      <c r="S5934">
        <v>161003000</v>
      </c>
      <c r="V5934" t="s">
        <v>130</v>
      </c>
      <c r="W5934" t="s">
        <v>232</v>
      </c>
      <c r="X5934" t="s">
        <v>119</v>
      </c>
      <c r="Y5934">
        <v>12</v>
      </c>
      <c r="Z5934">
        <v>12</v>
      </c>
      <c r="AA5934">
        <v>2021</v>
      </c>
      <c r="AB5934">
        <v>31.2</v>
      </c>
      <c r="AC5934" t="s">
        <v>21</v>
      </c>
      <c r="AD5934" t="s">
        <v>21</v>
      </c>
      <c r="AE5934">
        <v>2021</v>
      </c>
      <c r="AF5934">
        <v>2021</v>
      </c>
      <c r="AU5934"/>
    </row>
    <row r="5935" spans="1:47" x14ac:dyDescent="0.35">
      <c r="A5935" t="s">
        <v>160</v>
      </c>
      <c r="B5935" t="s">
        <v>26</v>
      </c>
      <c r="C5935" t="s">
        <v>149</v>
      </c>
      <c r="D5935" t="s">
        <v>159</v>
      </c>
      <c r="E5935" t="s">
        <v>162</v>
      </c>
      <c r="G5935" t="s">
        <v>1</v>
      </c>
      <c r="K5935" t="s">
        <v>185</v>
      </c>
      <c r="L5935" t="s">
        <v>122</v>
      </c>
      <c r="M5935" s="14">
        <v>44559</v>
      </c>
      <c r="N5935" s="14">
        <v>44559</v>
      </c>
      <c r="O5935">
        <v>70000</v>
      </c>
      <c r="P5935">
        <v>1336.03</v>
      </c>
      <c r="R5935">
        <v>2110672000</v>
      </c>
      <c r="S5935">
        <v>162000000</v>
      </c>
      <c r="V5935" t="s">
        <v>160</v>
      </c>
      <c r="W5935" t="s">
        <v>205</v>
      </c>
      <c r="X5935" t="s">
        <v>161</v>
      </c>
      <c r="Y5935">
        <v>12</v>
      </c>
      <c r="Z5935">
        <v>12</v>
      </c>
      <c r="AA5935">
        <v>2021</v>
      </c>
      <c r="AB5935">
        <v>1336.03</v>
      </c>
      <c r="AC5935" t="s">
        <v>21</v>
      </c>
      <c r="AD5935" t="s">
        <v>72</v>
      </c>
      <c r="AE5935">
        <v>2021</v>
      </c>
      <c r="AF5935">
        <v>2021</v>
      </c>
      <c r="AU5935"/>
    </row>
    <row r="5936" spans="1:47" x14ac:dyDescent="0.35">
      <c r="A5936" t="s">
        <v>160</v>
      </c>
      <c r="B5936" t="s">
        <v>25</v>
      </c>
      <c r="C5936" t="s">
        <v>149</v>
      </c>
      <c r="D5936" t="s">
        <v>159</v>
      </c>
      <c r="E5936" t="s">
        <v>162</v>
      </c>
      <c r="G5936" t="s">
        <v>1</v>
      </c>
      <c r="K5936" t="s">
        <v>185</v>
      </c>
      <c r="L5936" t="s">
        <v>122</v>
      </c>
      <c r="M5936" s="14">
        <v>44559</v>
      </c>
      <c r="N5936" s="14">
        <v>44559</v>
      </c>
      <c r="O5936">
        <v>110000</v>
      </c>
      <c r="P5936">
        <v>4110.25</v>
      </c>
      <c r="R5936">
        <v>2110672000</v>
      </c>
      <c r="S5936">
        <v>161600000</v>
      </c>
      <c r="V5936" t="s">
        <v>160</v>
      </c>
      <c r="W5936" t="s">
        <v>198</v>
      </c>
      <c r="X5936" t="s">
        <v>161</v>
      </c>
      <c r="Y5936">
        <v>12</v>
      </c>
      <c r="Z5936">
        <v>12</v>
      </c>
      <c r="AA5936">
        <v>2021</v>
      </c>
      <c r="AB5936">
        <v>4110.25</v>
      </c>
      <c r="AC5936" t="s">
        <v>21</v>
      </c>
      <c r="AD5936" t="s">
        <v>72</v>
      </c>
      <c r="AE5936">
        <v>2021</v>
      </c>
      <c r="AF5936">
        <v>2021</v>
      </c>
      <c r="AU5936"/>
    </row>
    <row r="5937" spans="1:47" x14ac:dyDescent="0.35">
      <c r="A5937" t="s">
        <v>130</v>
      </c>
      <c r="B5937" t="s">
        <v>36</v>
      </c>
      <c r="C5937" t="s">
        <v>149</v>
      </c>
      <c r="D5937" t="s">
        <v>150</v>
      </c>
      <c r="E5937" t="s">
        <v>121</v>
      </c>
      <c r="G5937" t="s">
        <v>1</v>
      </c>
      <c r="H5937" t="s">
        <v>206</v>
      </c>
      <c r="K5937" t="s">
        <v>185</v>
      </c>
      <c r="L5937" t="s">
        <v>122</v>
      </c>
      <c r="M5937" s="14">
        <v>44559</v>
      </c>
      <c r="N5937" s="14">
        <v>44559</v>
      </c>
      <c r="O5937">
        <v>-2000000</v>
      </c>
      <c r="P5937">
        <v>-7156.1</v>
      </c>
      <c r="R5937">
        <v>2221517110</v>
      </c>
      <c r="S5937">
        <v>162800000</v>
      </c>
      <c r="V5937" t="s">
        <v>130</v>
      </c>
      <c r="W5937" t="s">
        <v>204</v>
      </c>
      <c r="X5937" t="s">
        <v>119</v>
      </c>
      <c r="Y5937">
        <v>12</v>
      </c>
      <c r="Z5937">
        <v>12</v>
      </c>
      <c r="AA5937">
        <v>2021</v>
      </c>
      <c r="AB5937">
        <v>7156.1</v>
      </c>
      <c r="AC5937" t="s">
        <v>21</v>
      </c>
      <c r="AD5937" t="s">
        <v>21</v>
      </c>
      <c r="AE5937">
        <v>2021</v>
      </c>
      <c r="AF5937">
        <v>2021</v>
      </c>
      <c r="AU5937"/>
    </row>
    <row r="5938" spans="1:47" x14ac:dyDescent="0.35">
      <c r="A5938" t="s">
        <v>138</v>
      </c>
      <c r="B5938" t="s">
        <v>41</v>
      </c>
      <c r="C5938" t="s">
        <v>149</v>
      </c>
      <c r="D5938" t="s">
        <v>150</v>
      </c>
      <c r="E5938" t="s">
        <v>121</v>
      </c>
      <c r="G5938" t="s">
        <v>1</v>
      </c>
      <c r="H5938" t="s">
        <v>206</v>
      </c>
      <c r="K5938" t="s">
        <v>185</v>
      </c>
      <c r="L5938" t="s">
        <v>122</v>
      </c>
      <c r="M5938" s="14">
        <v>44559</v>
      </c>
      <c r="N5938" s="14">
        <v>44559</v>
      </c>
      <c r="O5938">
        <v>-500000</v>
      </c>
      <c r="P5938">
        <v>-19443.580000000002</v>
      </c>
      <c r="R5938">
        <v>2220200000</v>
      </c>
      <c r="S5938">
        <v>161001000</v>
      </c>
      <c r="V5938" t="s">
        <v>138</v>
      </c>
      <c r="W5938" t="s">
        <v>195</v>
      </c>
      <c r="X5938" t="s">
        <v>139</v>
      </c>
      <c r="Y5938">
        <v>12</v>
      </c>
      <c r="Z5938">
        <v>12</v>
      </c>
      <c r="AA5938">
        <v>2021</v>
      </c>
      <c r="AB5938">
        <v>19443.580000000002</v>
      </c>
      <c r="AC5938" t="s">
        <v>21</v>
      </c>
      <c r="AD5938" t="s">
        <v>21</v>
      </c>
      <c r="AE5938">
        <v>2021</v>
      </c>
      <c r="AF5938">
        <v>2021</v>
      </c>
      <c r="AU5938"/>
    </row>
    <row r="5939" spans="1:47" x14ac:dyDescent="0.35">
      <c r="A5939" t="s">
        <v>160</v>
      </c>
      <c r="B5939" t="s">
        <v>25</v>
      </c>
      <c r="C5939" t="s">
        <v>149</v>
      </c>
      <c r="D5939" t="s">
        <v>159</v>
      </c>
      <c r="E5939" t="s">
        <v>162</v>
      </c>
      <c r="G5939" t="s">
        <v>1</v>
      </c>
      <c r="K5939" t="s">
        <v>185</v>
      </c>
      <c r="L5939" t="s">
        <v>122</v>
      </c>
      <c r="M5939" s="14">
        <v>44559</v>
      </c>
      <c r="N5939" s="14">
        <v>44559</v>
      </c>
      <c r="O5939">
        <v>12000</v>
      </c>
      <c r="P5939">
        <v>307.10000000000002</v>
      </c>
      <c r="R5939">
        <v>2110672000</v>
      </c>
      <c r="S5939">
        <v>161300000</v>
      </c>
      <c r="V5939" t="s">
        <v>160</v>
      </c>
      <c r="W5939" t="s">
        <v>192</v>
      </c>
      <c r="X5939" t="s">
        <v>161</v>
      </c>
      <c r="Y5939">
        <v>12</v>
      </c>
      <c r="Z5939">
        <v>12</v>
      </c>
      <c r="AA5939">
        <v>2021</v>
      </c>
      <c r="AB5939">
        <v>307.10000000000002</v>
      </c>
      <c r="AC5939" t="s">
        <v>21</v>
      </c>
      <c r="AD5939" t="s">
        <v>72</v>
      </c>
      <c r="AE5939">
        <v>2021</v>
      </c>
      <c r="AF5939">
        <v>2021</v>
      </c>
      <c r="AU5939"/>
    </row>
    <row r="5940" spans="1:47" x14ac:dyDescent="0.35">
      <c r="A5940" t="s">
        <v>138</v>
      </c>
      <c r="B5940" t="s">
        <v>42</v>
      </c>
      <c r="C5940" t="s">
        <v>149</v>
      </c>
      <c r="D5940" t="s">
        <v>150</v>
      </c>
      <c r="E5940" t="s">
        <v>121</v>
      </c>
      <c r="G5940" t="s">
        <v>1</v>
      </c>
      <c r="H5940" t="s">
        <v>206</v>
      </c>
      <c r="K5940" t="s">
        <v>185</v>
      </c>
      <c r="L5940" t="s">
        <v>122</v>
      </c>
      <c r="M5940" s="14">
        <v>44559</v>
      </c>
      <c r="N5940" s="14">
        <v>44559</v>
      </c>
      <c r="O5940">
        <v>-710431.98</v>
      </c>
      <c r="P5940">
        <v>-43965.02</v>
      </c>
      <c r="R5940">
        <v>2220200000</v>
      </c>
      <c r="S5940">
        <v>161001000</v>
      </c>
      <c r="V5940" t="s">
        <v>138</v>
      </c>
      <c r="W5940" t="s">
        <v>195</v>
      </c>
      <c r="X5940" t="s">
        <v>139</v>
      </c>
      <c r="Y5940">
        <v>12</v>
      </c>
      <c r="Z5940">
        <v>12</v>
      </c>
      <c r="AA5940">
        <v>2021</v>
      </c>
      <c r="AB5940">
        <v>43965.02</v>
      </c>
      <c r="AC5940" t="s">
        <v>21</v>
      </c>
      <c r="AD5940" t="s">
        <v>21</v>
      </c>
      <c r="AE5940">
        <v>2021</v>
      </c>
      <c r="AF5940">
        <v>2021</v>
      </c>
      <c r="AU5940"/>
    </row>
    <row r="5941" spans="1:47" x14ac:dyDescent="0.35">
      <c r="A5941" t="s">
        <v>188</v>
      </c>
      <c r="B5941" t="s">
        <v>31</v>
      </c>
      <c r="C5941" t="s">
        <v>149</v>
      </c>
      <c r="D5941" t="s">
        <v>159</v>
      </c>
      <c r="E5941" t="s">
        <v>162</v>
      </c>
      <c r="G5941" t="s">
        <v>1</v>
      </c>
      <c r="K5941" t="s">
        <v>185</v>
      </c>
      <c r="L5941" t="s">
        <v>122</v>
      </c>
      <c r="M5941" s="14">
        <v>44559</v>
      </c>
      <c r="N5941" s="14">
        <v>44559</v>
      </c>
      <c r="O5941">
        <v>0</v>
      </c>
      <c r="P5941">
        <v>23.81</v>
      </c>
      <c r="R5941">
        <v>2111070000</v>
      </c>
      <c r="S5941">
        <v>161001000</v>
      </c>
      <c r="V5941" t="s">
        <v>188</v>
      </c>
      <c r="W5941" t="s">
        <v>195</v>
      </c>
      <c r="X5941" t="s">
        <v>190</v>
      </c>
      <c r="Y5941">
        <v>12</v>
      </c>
      <c r="Z5941">
        <v>12</v>
      </c>
      <c r="AA5941">
        <v>2021</v>
      </c>
      <c r="AB5941">
        <v>23.81</v>
      </c>
      <c r="AC5941" t="s">
        <v>21</v>
      </c>
      <c r="AD5941" t="s">
        <v>72</v>
      </c>
      <c r="AE5941">
        <v>2021</v>
      </c>
      <c r="AF5941">
        <v>2021</v>
      </c>
      <c r="AU5941"/>
    </row>
    <row r="5942" spans="1:47" x14ac:dyDescent="0.35">
      <c r="A5942" t="s">
        <v>138</v>
      </c>
      <c r="B5942" t="s">
        <v>36</v>
      </c>
      <c r="C5942" t="s">
        <v>149</v>
      </c>
      <c r="D5942" t="s">
        <v>150</v>
      </c>
      <c r="E5942" t="s">
        <v>121</v>
      </c>
      <c r="G5942" t="s">
        <v>1</v>
      </c>
      <c r="H5942" t="s">
        <v>206</v>
      </c>
      <c r="K5942" t="s">
        <v>185</v>
      </c>
      <c r="L5942" t="s">
        <v>122</v>
      </c>
      <c r="M5942" s="14">
        <v>44559</v>
      </c>
      <c r="N5942" s="14">
        <v>44559</v>
      </c>
      <c r="O5942">
        <v>-1210.8</v>
      </c>
      <c r="P5942">
        <v>-40.86</v>
      </c>
      <c r="R5942">
        <v>2220200000</v>
      </c>
      <c r="S5942">
        <v>161001000</v>
      </c>
      <c r="V5942" t="s">
        <v>138</v>
      </c>
      <c r="W5942" t="s">
        <v>195</v>
      </c>
      <c r="X5942" t="s">
        <v>139</v>
      </c>
      <c r="Y5942">
        <v>12</v>
      </c>
      <c r="Z5942">
        <v>12</v>
      </c>
      <c r="AA5942">
        <v>2021</v>
      </c>
      <c r="AB5942">
        <v>40.86</v>
      </c>
      <c r="AC5942" t="s">
        <v>21</v>
      </c>
      <c r="AD5942" t="s">
        <v>21</v>
      </c>
      <c r="AE5942">
        <v>2021</v>
      </c>
      <c r="AF5942">
        <v>2021</v>
      </c>
      <c r="AU5942"/>
    </row>
    <row r="5943" spans="1:47" x14ac:dyDescent="0.35">
      <c r="A5943" t="s">
        <v>138</v>
      </c>
      <c r="B5943" t="s">
        <v>34</v>
      </c>
      <c r="C5943" t="s">
        <v>149</v>
      </c>
      <c r="D5943" t="s">
        <v>150</v>
      </c>
      <c r="E5943" t="s">
        <v>121</v>
      </c>
      <c r="G5943" t="s">
        <v>1</v>
      </c>
      <c r="H5943" t="s">
        <v>206</v>
      </c>
      <c r="K5943" t="s">
        <v>185</v>
      </c>
      <c r="L5943" t="s">
        <v>122</v>
      </c>
      <c r="M5943" s="14">
        <v>44559</v>
      </c>
      <c r="N5943" s="14">
        <v>44559</v>
      </c>
      <c r="O5943">
        <v>-1210.8</v>
      </c>
      <c r="P5943">
        <v>-102.86</v>
      </c>
      <c r="R5943">
        <v>2220200000</v>
      </c>
      <c r="S5943">
        <v>162600000</v>
      </c>
      <c r="V5943" t="s">
        <v>138</v>
      </c>
      <c r="W5943" t="s">
        <v>196</v>
      </c>
      <c r="X5943" t="s">
        <v>139</v>
      </c>
      <c r="Y5943">
        <v>12</v>
      </c>
      <c r="Z5943">
        <v>12</v>
      </c>
      <c r="AA5943">
        <v>2021</v>
      </c>
      <c r="AB5943">
        <v>102.86</v>
      </c>
      <c r="AC5943" t="s">
        <v>21</v>
      </c>
      <c r="AD5943" t="s">
        <v>21</v>
      </c>
      <c r="AE5943">
        <v>2021</v>
      </c>
      <c r="AF5943">
        <v>2021</v>
      </c>
      <c r="AU5943"/>
    </row>
    <row r="5944" spans="1:47" x14ac:dyDescent="0.35">
      <c r="A5944" t="s">
        <v>193</v>
      </c>
      <c r="B5944" t="s">
        <v>29</v>
      </c>
      <c r="C5944" t="s">
        <v>149</v>
      </c>
      <c r="D5944" t="s">
        <v>159</v>
      </c>
      <c r="E5944" t="s">
        <v>162</v>
      </c>
      <c r="G5944" t="s">
        <v>1</v>
      </c>
      <c r="K5944" t="s">
        <v>185</v>
      </c>
      <c r="L5944" t="s">
        <v>122</v>
      </c>
      <c r="M5944" s="14">
        <v>44559</v>
      </c>
      <c r="N5944" s="14">
        <v>44559</v>
      </c>
      <c r="O5944">
        <v>0</v>
      </c>
      <c r="P5944">
        <v>214.29</v>
      </c>
      <c r="R5944">
        <v>2110700000</v>
      </c>
      <c r="S5944">
        <v>162700000</v>
      </c>
      <c r="V5944" t="s">
        <v>193</v>
      </c>
      <c r="W5944" t="s">
        <v>200</v>
      </c>
      <c r="X5944" t="s">
        <v>161</v>
      </c>
      <c r="Y5944">
        <v>12</v>
      </c>
      <c r="Z5944">
        <v>12</v>
      </c>
      <c r="AA5944">
        <v>2021</v>
      </c>
      <c r="AB5944">
        <v>214.29</v>
      </c>
      <c r="AC5944" t="s">
        <v>21</v>
      </c>
      <c r="AD5944" t="s">
        <v>72</v>
      </c>
      <c r="AE5944">
        <v>2021</v>
      </c>
      <c r="AF5944">
        <v>2021</v>
      </c>
      <c r="AU5944"/>
    </row>
    <row r="5945" spans="1:47" x14ac:dyDescent="0.35">
      <c r="A5945" t="s">
        <v>188</v>
      </c>
      <c r="B5945" t="s">
        <v>31</v>
      </c>
      <c r="C5945" t="s">
        <v>149</v>
      </c>
      <c r="D5945" t="s">
        <v>159</v>
      </c>
      <c r="E5945" t="s">
        <v>162</v>
      </c>
      <c r="G5945" t="s">
        <v>1</v>
      </c>
      <c r="K5945" t="s">
        <v>185</v>
      </c>
      <c r="L5945" t="s">
        <v>122</v>
      </c>
      <c r="M5945" s="14">
        <v>44559</v>
      </c>
      <c r="N5945" s="14">
        <v>44559</v>
      </c>
      <c r="O5945">
        <v>0</v>
      </c>
      <c r="P5945">
        <v>219.57</v>
      </c>
      <c r="R5945">
        <v>2111070000</v>
      </c>
      <c r="S5945">
        <v>161001000</v>
      </c>
      <c r="V5945" t="s">
        <v>188</v>
      </c>
      <c r="W5945" t="s">
        <v>195</v>
      </c>
      <c r="X5945" t="s">
        <v>190</v>
      </c>
      <c r="Y5945">
        <v>12</v>
      </c>
      <c r="Z5945">
        <v>12</v>
      </c>
      <c r="AA5945">
        <v>2021</v>
      </c>
      <c r="AB5945">
        <v>219.57</v>
      </c>
      <c r="AC5945" t="s">
        <v>21</v>
      </c>
      <c r="AD5945" t="s">
        <v>72</v>
      </c>
      <c r="AE5945">
        <v>2021</v>
      </c>
      <c r="AF5945">
        <v>2021</v>
      </c>
      <c r="AU5945"/>
    </row>
    <row r="5946" spans="1:47" x14ac:dyDescent="0.35">
      <c r="A5946" t="s">
        <v>193</v>
      </c>
      <c r="B5946" t="s">
        <v>29</v>
      </c>
      <c r="C5946" t="s">
        <v>149</v>
      </c>
      <c r="D5946" t="s">
        <v>159</v>
      </c>
      <c r="E5946" t="s">
        <v>162</v>
      </c>
      <c r="G5946" t="s">
        <v>1</v>
      </c>
      <c r="K5946" t="s">
        <v>185</v>
      </c>
      <c r="L5946" t="s">
        <v>122</v>
      </c>
      <c r="M5946" s="14">
        <v>44559</v>
      </c>
      <c r="N5946" s="14">
        <v>44559</v>
      </c>
      <c r="O5946">
        <v>0</v>
      </c>
      <c r="P5946">
        <v>119.05</v>
      </c>
      <c r="R5946">
        <v>2110700000</v>
      </c>
      <c r="S5946">
        <v>161900000</v>
      </c>
      <c r="V5946" t="s">
        <v>193</v>
      </c>
      <c r="W5946" t="s">
        <v>199</v>
      </c>
      <c r="X5946" t="s">
        <v>161</v>
      </c>
      <c r="Y5946">
        <v>12</v>
      </c>
      <c r="Z5946">
        <v>12</v>
      </c>
      <c r="AA5946">
        <v>2021</v>
      </c>
      <c r="AB5946">
        <v>119.05</v>
      </c>
      <c r="AC5946" t="s">
        <v>21</v>
      </c>
      <c r="AD5946" t="s">
        <v>72</v>
      </c>
      <c r="AE5946">
        <v>2021</v>
      </c>
      <c r="AF5946">
        <v>2021</v>
      </c>
      <c r="AU5946"/>
    </row>
    <row r="5947" spans="1:47" x14ac:dyDescent="0.35">
      <c r="A5947" t="s">
        <v>138</v>
      </c>
      <c r="C5947" t="s">
        <v>149</v>
      </c>
      <c r="D5947" t="s">
        <v>159</v>
      </c>
      <c r="E5947" t="s">
        <v>121</v>
      </c>
      <c r="G5947" t="s">
        <v>1</v>
      </c>
      <c r="K5947" t="s">
        <v>185</v>
      </c>
      <c r="L5947" t="s">
        <v>122</v>
      </c>
      <c r="M5947" s="14">
        <v>44559</v>
      </c>
      <c r="N5947" s="14">
        <v>44559</v>
      </c>
      <c r="O5947">
        <v>0</v>
      </c>
      <c r="P5947">
        <v>0.01</v>
      </c>
      <c r="R5947">
        <v>2220200000</v>
      </c>
      <c r="S5947">
        <v>161002000</v>
      </c>
      <c r="V5947" t="s">
        <v>138</v>
      </c>
      <c r="W5947" t="s">
        <v>202</v>
      </c>
      <c r="X5947" t="s">
        <v>139</v>
      </c>
      <c r="Y5947">
        <v>12</v>
      </c>
      <c r="Z5947">
        <v>12</v>
      </c>
      <c r="AA5947">
        <v>2021</v>
      </c>
      <c r="AB5947">
        <v>0.01</v>
      </c>
      <c r="AC5947" t="s">
        <v>21</v>
      </c>
      <c r="AD5947" t="s">
        <v>72</v>
      </c>
      <c r="AE5947">
        <v>2021</v>
      </c>
      <c r="AF5947">
        <v>2021</v>
      </c>
      <c r="AU5947"/>
    </row>
    <row r="5948" spans="1:47" x14ac:dyDescent="0.35">
      <c r="A5948" t="s">
        <v>138</v>
      </c>
      <c r="B5948" t="s">
        <v>27</v>
      </c>
      <c r="C5948" t="s">
        <v>149</v>
      </c>
      <c r="D5948" t="s">
        <v>150</v>
      </c>
      <c r="E5948" t="s">
        <v>121</v>
      </c>
      <c r="G5948" t="s">
        <v>1</v>
      </c>
      <c r="H5948" t="s">
        <v>206</v>
      </c>
      <c r="K5948" t="s">
        <v>185</v>
      </c>
      <c r="L5948" t="s">
        <v>122</v>
      </c>
      <c r="M5948" s="14">
        <v>44559</v>
      </c>
      <c r="N5948" s="14">
        <v>44559</v>
      </c>
      <c r="O5948">
        <v>0</v>
      </c>
      <c r="P5948">
        <v>-5.95</v>
      </c>
      <c r="R5948">
        <v>2220200000</v>
      </c>
      <c r="S5948">
        <v>161002000</v>
      </c>
      <c r="V5948" t="s">
        <v>138</v>
      </c>
      <c r="W5948" t="s">
        <v>202</v>
      </c>
      <c r="X5948" t="s">
        <v>139</v>
      </c>
      <c r="Y5948">
        <v>12</v>
      </c>
      <c r="Z5948">
        <v>12</v>
      </c>
      <c r="AA5948">
        <v>2021</v>
      </c>
      <c r="AB5948">
        <v>5.95</v>
      </c>
      <c r="AC5948" t="s">
        <v>21</v>
      </c>
      <c r="AD5948" t="s">
        <v>21</v>
      </c>
      <c r="AE5948">
        <v>2021</v>
      </c>
      <c r="AF5948">
        <v>2021</v>
      </c>
      <c r="AU5948"/>
    </row>
    <row r="5949" spans="1:47" x14ac:dyDescent="0.35">
      <c r="A5949" t="s">
        <v>193</v>
      </c>
      <c r="B5949" t="s">
        <v>29</v>
      </c>
      <c r="C5949" t="s">
        <v>149</v>
      </c>
      <c r="D5949" t="s">
        <v>159</v>
      </c>
      <c r="E5949" t="s">
        <v>162</v>
      </c>
      <c r="G5949" t="s">
        <v>1</v>
      </c>
      <c r="K5949" t="s">
        <v>185</v>
      </c>
      <c r="L5949" t="s">
        <v>122</v>
      </c>
      <c r="M5949" s="14">
        <v>44559</v>
      </c>
      <c r="N5949" s="14">
        <v>44559</v>
      </c>
      <c r="O5949">
        <v>0</v>
      </c>
      <c r="P5949">
        <v>29.76</v>
      </c>
      <c r="R5949">
        <v>2110700000</v>
      </c>
      <c r="S5949">
        <v>161800000</v>
      </c>
      <c r="V5949" t="s">
        <v>193</v>
      </c>
      <c r="W5949" t="s">
        <v>197</v>
      </c>
      <c r="X5949" t="s">
        <v>161</v>
      </c>
      <c r="Y5949">
        <v>12</v>
      </c>
      <c r="Z5949">
        <v>12</v>
      </c>
      <c r="AA5949">
        <v>2021</v>
      </c>
      <c r="AB5949">
        <v>29.76</v>
      </c>
      <c r="AC5949" t="s">
        <v>21</v>
      </c>
      <c r="AD5949" t="s">
        <v>72</v>
      </c>
      <c r="AE5949">
        <v>2021</v>
      </c>
      <c r="AF5949">
        <v>2021</v>
      </c>
      <c r="AU5949"/>
    </row>
    <row r="5950" spans="1:47" x14ac:dyDescent="0.35">
      <c r="A5950" t="s">
        <v>153</v>
      </c>
      <c r="C5950" t="s">
        <v>149</v>
      </c>
      <c r="D5950" t="s">
        <v>150</v>
      </c>
      <c r="E5950" t="s">
        <v>121</v>
      </c>
      <c r="J5950" t="s">
        <v>6</v>
      </c>
      <c r="K5950" t="s">
        <v>185</v>
      </c>
      <c r="L5950" t="s">
        <v>122</v>
      </c>
      <c r="M5950" s="14">
        <v>44545</v>
      </c>
      <c r="N5950" s="14">
        <v>44559</v>
      </c>
      <c r="P5950">
        <v>60228.18</v>
      </c>
      <c r="X5950" t="s">
        <v>154</v>
      </c>
      <c r="Y5950">
        <v>12</v>
      </c>
      <c r="Z5950">
        <v>12</v>
      </c>
      <c r="AA5950">
        <v>2021</v>
      </c>
      <c r="AB5950">
        <v>0</v>
      </c>
      <c r="AC5950" t="s">
        <v>8</v>
      </c>
      <c r="AD5950" t="s">
        <v>8</v>
      </c>
      <c r="AE5950">
        <v>2021</v>
      </c>
      <c r="AF5950">
        <v>2021</v>
      </c>
      <c r="AU5950"/>
    </row>
    <row r="5951" spans="1:47" x14ac:dyDescent="0.35">
      <c r="A5951" t="s">
        <v>163</v>
      </c>
      <c r="C5951" t="s">
        <v>149</v>
      </c>
      <c r="D5951" t="s">
        <v>150</v>
      </c>
      <c r="E5951" t="s">
        <v>121</v>
      </c>
      <c r="J5951" t="s">
        <v>6</v>
      </c>
      <c r="K5951" t="s">
        <v>185</v>
      </c>
      <c r="L5951" t="s">
        <v>122</v>
      </c>
      <c r="M5951" s="14">
        <v>44545</v>
      </c>
      <c r="N5951" s="14">
        <v>44559</v>
      </c>
      <c r="P5951">
        <v>9295028.1400000006</v>
      </c>
      <c r="X5951" t="s">
        <v>164</v>
      </c>
      <c r="Y5951">
        <v>12</v>
      </c>
      <c r="Z5951">
        <v>12</v>
      </c>
      <c r="AA5951">
        <v>2021</v>
      </c>
      <c r="AB5951">
        <v>0</v>
      </c>
      <c r="AC5951" t="s">
        <v>8</v>
      </c>
      <c r="AD5951" t="s">
        <v>8</v>
      </c>
      <c r="AE5951">
        <v>2021</v>
      </c>
      <c r="AF5951">
        <v>2021</v>
      </c>
      <c r="AU5951"/>
    </row>
    <row r="5952" spans="1:47" x14ac:dyDescent="0.35">
      <c r="A5952" t="s">
        <v>131</v>
      </c>
      <c r="C5952" t="s">
        <v>149</v>
      </c>
      <c r="D5952" t="s">
        <v>150</v>
      </c>
      <c r="E5952" t="s">
        <v>121</v>
      </c>
      <c r="J5952" t="s">
        <v>6</v>
      </c>
      <c r="K5952" t="s">
        <v>185</v>
      </c>
      <c r="L5952" t="s">
        <v>122</v>
      </c>
      <c r="M5952" s="14">
        <v>44545</v>
      </c>
      <c r="N5952" s="14">
        <v>44559</v>
      </c>
      <c r="P5952">
        <v>27718.35</v>
      </c>
      <c r="X5952" t="s">
        <v>132</v>
      </c>
      <c r="Y5952">
        <v>12</v>
      </c>
      <c r="Z5952">
        <v>12</v>
      </c>
      <c r="AA5952">
        <v>2021</v>
      </c>
      <c r="AB5952">
        <v>0</v>
      </c>
      <c r="AC5952" t="s">
        <v>8</v>
      </c>
      <c r="AD5952" t="s">
        <v>8</v>
      </c>
      <c r="AE5952">
        <v>2021</v>
      </c>
      <c r="AF5952">
        <v>2021</v>
      </c>
      <c r="AU5952"/>
    </row>
    <row r="5953" spans="1:47" x14ac:dyDescent="0.35">
      <c r="A5953" t="s">
        <v>155</v>
      </c>
      <c r="C5953" t="s">
        <v>149</v>
      </c>
      <c r="D5953" t="s">
        <v>150</v>
      </c>
      <c r="E5953" t="s">
        <v>121</v>
      </c>
      <c r="J5953" t="s">
        <v>6</v>
      </c>
      <c r="K5953" t="s">
        <v>185</v>
      </c>
      <c r="L5953" t="s">
        <v>122</v>
      </c>
      <c r="M5953" s="14">
        <v>44545</v>
      </c>
      <c r="N5953" s="14">
        <v>44559</v>
      </c>
      <c r="P5953">
        <v>1194377.6599999999</v>
      </c>
      <c r="X5953" t="s">
        <v>156</v>
      </c>
      <c r="Y5953">
        <v>12</v>
      </c>
      <c r="Z5953">
        <v>12</v>
      </c>
      <c r="AA5953">
        <v>2021</v>
      </c>
      <c r="AB5953">
        <v>0</v>
      </c>
      <c r="AC5953" t="s">
        <v>8</v>
      </c>
      <c r="AD5953" t="s">
        <v>8</v>
      </c>
      <c r="AE5953">
        <v>2021</v>
      </c>
      <c r="AF5953">
        <v>2021</v>
      </c>
      <c r="AU5953"/>
    </row>
    <row r="5954" spans="1:47" x14ac:dyDescent="0.35">
      <c r="A5954" t="s">
        <v>143</v>
      </c>
      <c r="C5954" t="s">
        <v>149</v>
      </c>
      <c r="D5954" t="s">
        <v>150</v>
      </c>
      <c r="E5954" t="s">
        <v>121</v>
      </c>
      <c r="J5954" t="s">
        <v>6</v>
      </c>
      <c r="K5954" t="s">
        <v>185</v>
      </c>
      <c r="L5954" t="s">
        <v>122</v>
      </c>
      <c r="M5954" s="14">
        <v>44509</v>
      </c>
      <c r="N5954" s="14">
        <v>44559</v>
      </c>
      <c r="P5954">
        <v>121.07</v>
      </c>
      <c r="X5954" t="s">
        <v>144</v>
      </c>
      <c r="Y5954">
        <v>11</v>
      </c>
      <c r="Z5954">
        <v>12</v>
      </c>
      <c r="AA5954">
        <v>2021</v>
      </c>
      <c r="AB5954">
        <v>0</v>
      </c>
      <c r="AC5954" t="s">
        <v>8</v>
      </c>
      <c r="AD5954" t="s">
        <v>8</v>
      </c>
      <c r="AE5954">
        <v>2021</v>
      </c>
      <c r="AF5954">
        <v>2021</v>
      </c>
      <c r="AU5954"/>
    </row>
    <row r="5955" spans="1:47" x14ac:dyDescent="0.35">
      <c r="A5955" t="s">
        <v>171</v>
      </c>
      <c r="C5955" t="s">
        <v>149</v>
      </c>
      <c r="D5955" t="s">
        <v>150</v>
      </c>
      <c r="E5955" t="s">
        <v>121</v>
      </c>
      <c r="J5955" t="s">
        <v>6</v>
      </c>
      <c r="K5955" t="s">
        <v>185</v>
      </c>
      <c r="L5955" t="s">
        <v>122</v>
      </c>
      <c r="M5955" s="14">
        <v>44545</v>
      </c>
      <c r="N5955" s="14">
        <v>44559</v>
      </c>
      <c r="P5955">
        <v>9897608.6099999994</v>
      </c>
      <c r="X5955" t="s">
        <v>137</v>
      </c>
      <c r="Y5955">
        <v>12</v>
      </c>
      <c r="Z5955">
        <v>12</v>
      </c>
      <c r="AA5955">
        <v>2021</v>
      </c>
      <c r="AB5955">
        <v>0</v>
      </c>
      <c r="AC5955" t="s">
        <v>8</v>
      </c>
      <c r="AD5955" t="s">
        <v>8</v>
      </c>
      <c r="AE5955">
        <v>2021</v>
      </c>
      <c r="AF5955">
        <v>2021</v>
      </c>
      <c r="AU5955"/>
    </row>
    <row r="5956" spans="1:47" x14ac:dyDescent="0.35">
      <c r="A5956" t="s">
        <v>130</v>
      </c>
      <c r="C5956" t="s">
        <v>149</v>
      </c>
      <c r="D5956" t="s">
        <v>150</v>
      </c>
      <c r="E5956" t="s">
        <v>121</v>
      </c>
      <c r="J5956" t="s">
        <v>6</v>
      </c>
      <c r="K5956" t="s">
        <v>185</v>
      </c>
      <c r="L5956" t="s">
        <v>122</v>
      </c>
      <c r="M5956" s="14">
        <v>44545</v>
      </c>
      <c r="N5956" s="14">
        <v>44559</v>
      </c>
      <c r="P5956">
        <v>1682740.73</v>
      </c>
      <c r="X5956" t="s">
        <v>119</v>
      </c>
      <c r="Y5956">
        <v>12</v>
      </c>
      <c r="Z5956">
        <v>12</v>
      </c>
      <c r="AA5956">
        <v>2021</v>
      </c>
      <c r="AB5956">
        <v>0</v>
      </c>
      <c r="AC5956" t="s">
        <v>8</v>
      </c>
      <c r="AD5956" t="s">
        <v>8</v>
      </c>
      <c r="AE5956">
        <v>2021</v>
      </c>
      <c r="AF5956">
        <v>2021</v>
      </c>
      <c r="AU5956"/>
    </row>
    <row r="5957" spans="1:47" x14ac:dyDescent="0.35">
      <c r="A5957" t="s">
        <v>130</v>
      </c>
      <c r="C5957" t="s">
        <v>149</v>
      </c>
      <c r="D5957" t="s">
        <v>150</v>
      </c>
      <c r="E5957" t="s">
        <v>121</v>
      </c>
      <c r="I5957" t="s">
        <v>1</v>
      </c>
      <c r="J5957" t="s">
        <v>6</v>
      </c>
      <c r="K5957" t="s">
        <v>185</v>
      </c>
      <c r="L5957" t="s">
        <v>122</v>
      </c>
      <c r="M5957" s="14">
        <v>44545</v>
      </c>
      <c r="N5957" s="14">
        <v>44559</v>
      </c>
      <c r="P5957">
        <v>718114.29</v>
      </c>
      <c r="X5957" t="s">
        <v>119</v>
      </c>
      <c r="Y5957">
        <v>12</v>
      </c>
      <c r="Z5957">
        <v>12</v>
      </c>
      <c r="AA5957">
        <v>2021</v>
      </c>
      <c r="AB5957">
        <v>0</v>
      </c>
      <c r="AC5957" t="s">
        <v>8</v>
      </c>
      <c r="AD5957" t="s">
        <v>8</v>
      </c>
      <c r="AE5957">
        <v>2021</v>
      </c>
      <c r="AF5957">
        <v>2021</v>
      </c>
      <c r="AU5957"/>
    </row>
    <row r="5958" spans="1:47" x14ac:dyDescent="0.35">
      <c r="A5958" t="s">
        <v>146</v>
      </c>
      <c r="C5958" t="s">
        <v>149</v>
      </c>
      <c r="D5958" t="s">
        <v>150</v>
      </c>
      <c r="E5958" t="s">
        <v>162</v>
      </c>
      <c r="K5958" t="s">
        <v>185</v>
      </c>
      <c r="L5958" t="s">
        <v>122</v>
      </c>
      <c r="M5958" s="14">
        <v>44559</v>
      </c>
      <c r="N5958" s="14">
        <v>44559</v>
      </c>
      <c r="P5958">
        <v>22875937.02</v>
      </c>
      <c r="X5958" t="s">
        <v>147</v>
      </c>
      <c r="Y5958">
        <v>12</v>
      </c>
      <c r="Z5958">
        <v>12</v>
      </c>
      <c r="AA5958">
        <v>2021</v>
      </c>
      <c r="AB5958">
        <v>0</v>
      </c>
      <c r="AC5958" t="s">
        <v>8</v>
      </c>
      <c r="AD5958" t="s">
        <v>8</v>
      </c>
      <c r="AE5958">
        <v>2021</v>
      </c>
      <c r="AF5958">
        <v>2021</v>
      </c>
      <c r="AU5958"/>
    </row>
    <row r="5959" spans="1:47" x14ac:dyDescent="0.35">
      <c r="A5959" t="s">
        <v>203</v>
      </c>
      <c r="B5959" t="s">
        <v>51</v>
      </c>
      <c r="C5959" t="s">
        <v>149</v>
      </c>
      <c r="D5959" t="s">
        <v>150</v>
      </c>
      <c r="E5959" t="s">
        <v>121</v>
      </c>
      <c r="G5959" t="s">
        <v>1</v>
      </c>
      <c r="H5959" t="s">
        <v>206</v>
      </c>
      <c r="K5959" t="s">
        <v>185</v>
      </c>
      <c r="L5959" t="s">
        <v>122</v>
      </c>
      <c r="M5959" s="14">
        <v>44559</v>
      </c>
      <c r="N5959" s="14">
        <v>44559</v>
      </c>
      <c r="O5959">
        <v>-39880277.75</v>
      </c>
      <c r="P5959">
        <v>-949530.42</v>
      </c>
      <c r="R5959">
        <v>2220141000</v>
      </c>
      <c r="S5959">
        <v>161020000</v>
      </c>
      <c r="V5959" t="s">
        <v>203</v>
      </c>
      <c r="W5959" t="s">
        <v>194</v>
      </c>
      <c r="X5959" t="s">
        <v>134</v>
      </c>
      <c r="Y5959">
        <v>12</v>
      </c>
      <c r="Z5959">
        <v>12</v>
      </c>
      <c r="AA5959">
        <v>2021</v>
      </c>
      <c r="AB5959">
        <v>949530.42</v>
      </c>
      <c r="AC5959" t="s">
        <v>21</v>
      </c>
      <c r="AD5959" t="s">
        <v>21</v>
      </c>
      <c r="AE5959">
        <v>2021</v>
      </c>
      <c r="AF5959">
        <v>2021</v>
      </c>
      <c r="AU5959"/>
    </row>
    <row r="5960" spans="1:47" x14ac:dyDescent="0.35">
      <c r="A5960" t="s">
        <v>160</v>
      </c>
      <c r="B5960" t="s">
        <v>26</v>
      </c>
      <c r="C5960" t="s">
        <v>149</v>
      </c>
      <c r="D5960" t="s">
        <v>159</v>
      </c>
      <c r="E5960" t="s">
        <v>162</v>
      </c>
      <c r="G5960" t="s">
        <v>1</v>
      </c>
      <c r="K5960" t="s">
        <v>185</v>
      </c>
      <c r="L5960" t="s">
        <v>122</v>
      </c>
      <c r="M5960" s="14">
        <v>44559</v>
      </c>
      <c r="N5960" s="14">
        <v>44559</v>
      </c>
      <c r="O5960">
        <v>28271.18</v>
      </c>
      <c r="P5960">
        <v>673.12</v>
      </c>
      <c r="R5960">
        <v>2110672000</v>
      </c>
      <c r="S5960">
        <v>162600000</v>
      </c>
      <c r="V5960" t="s">
        <v>160</v>
      </c>
      <c r="W5960" t="s">
        <v>196</v>
      </c>
      <c r="X5960" t="s">
        <v>161</v>
      </c>
      <c r="Y5960">
        <v>12</v>
      </c>
      <c r="Z5960">
        <v>12</v>
      </c>
      <c r="AA5960">
        <v>2021</v>
      </c>
      <c r="AB5960">
        <v>673.12</v>
      </c>
      <c r="AC5960" t="s">
        <v>21</v>
      </c>
      <c r="AD5960" t="s">
        <v>72</v>
      </c>
      <c r="AE5960">
        <v>2021</v>
      </c>
      <c r="AF5960">
        <v>2021</v>
      </c>
      <c r="AU5960"/>
    </row>
    <row r="5961" spans="1:47" x14ac:dyDescent="0.35">
      <c r="A5961" t="s">
        <v>160</v>
      </c>
      <c r="B5961" t="s">
        <v>26</v>
      </c>
      <c r="C5961" t="s">
        <v>252</v>
      </c>
      <c r="D5961" t="s">
        <v>159</v>
      </c>
      <c r="E5961" t="s">
        <v>162</v>
      </c>
      <c r="G5961" t="s">
        <v>1</v>
      </c>
      <c r="K5961" t="s">
        <v>72</v>
      </c>
      <c r="L5961" t="s">
        <v>122</v>
      </c>
      <c r="M5961" s="14">
        <v>44560</v>
      </c>
      <c r="N5961" s="14">
        <v>44560</v>
      </c>
      <c r="O5961">
        <v>71740.039999999994</v>
      </c>
      <c r="P5961">
        <v>0</v>
      </c>
      <c r="R5961">
        <v>2110672000</v>
      </c>
      <c r="S5961">
        <v>162000000</v>
      </c>
      <c r="V5961" t="s">
        <v>160</v>
      </c>
      <c r="W5961" t="s">
        <v>205</v>
      </c>
      <c r="X5961" t="s">
        <v>161</v>
      </c>
      <c r="Y5961">
        <v>12</v>
      </c>
      <c r="Z5961">
        <v>12</v>
      </c>
      <c r="AA5961">
        <v>2021</v>
      </c>
      <c r="AB5961">
        <v>0</v>
      </c>
      <c r="AC5961" t="s">
        <v>21</v>
      </c>
      <c r="AD5961" t="s">
        <v>72</v>
      </c>
      <c r="AE5961">
        <v>2021</v>
      </c>
      <c r="AF5961">
        <v>2021</v>
      </c>
      <c r="AU5961"/>
    </row>
    <row r="5962" spans="1:47" x14ac:dyDescent="0.35">
      <c r="A5962" t="s">
        <v>160</v>
      </c>
      <c r="B5962" t="s">
        <v>50</v>
      </c>
      <c r="C5962" t="s">
        <v>252</v>
      </c>
      <c r="D5962" t="s">
        <v>159</v>
      </c>
      <c r="E5962" t="s">
        <v>162</v>
      </c>
      <c r="G5962" t="s">
        <v>1</v>
      </c>
      <c r="K5962" t="s">
        <v>72</v>
      </c>
      <c r="L5962" t="s">
        <v>122</v>
      </c>
      <c r="M5962" s="14">
        <v>44560</v>
      </c>
      <c r="N5962" s="14">
        <v>44560</v>
      </c>
      <c r="O5962">
        <v>13052.67</v>
      </c>
      <c r="P5962">
        <v>0</v>
      </c>
      <c r="R5962">
        <v>2110672000</v>
      </c>
      <c r="S5962">
        <v>162300000</v>
      </c>
      <c r="V5962" t="s">
        <v>160</v>
      </c>
      <c r="W5962" t="s">
        <v>209</v>
      </c>
      <c r="X5962" t="s">
        <v>161</v>
      </c>
      <c r="Y5962">
        <v>12</v>
      </c>
      <c r="Z5962">
        <v>12</v>
      </c>
      <c r="AA5962">
        <v>2021</v>
      </c>
      <c r="AB5962">
        <v>0</v>
      </c>
      <c r="AC5962" t="s">
        <v>21</v>
      </c>
      <c r="AD5962" t="s">
        <v>72</v>
      </c>
      <c r="AE5962">
        <v>2021</v>
      </c>
      <c r="AF5962">
        <v>2021</v>
      </c>
      <c r="AU5962"/>
    </row>
    <row r="5963" spans="1:47" x14ac:dyDescent="0.35">
      <c r="A5963" t="s">
        <v>160</v>
      </c>
      <c r="B5963" t="s">
        <v>25</v>
      </c>
      <c r="C5963" t="s">
        <v>149</v>
      </c>
      <c r="D5963" t="s">
        <v>159</v>
      </c>
      <c r="E5963" t="s">
        <v>162</v>
      </c>
      <c r="G5963" t="s">
        <v>1</v>
      </c>
      <c r="K5963" t="s">
        <v>185</v>
      </c>
      <c r="L5963" t="s">
        <v>122</v>
      </c>
      <c r="M5963" s="14">
        <v>44560</v>
      </c>
      <c r="N5963" s="14">
        <v>44560</v>
      </c>
      <c r="O5963">
        <v>5000</v>
      </c>
      <c r="P5963">
        <v>184.26</v>
      </c>
      <c r="R5963">
        <v>2110672000</v>
      </c>
      <c r="S5963">
        <v>161600000</v>
      </c>
      <c r="V5963" t="s">
        <v>160</v>
      </c>
      <c r="W5963" t="s">
        <v>198</v>
      </c>
      <c r="X5963" t="s">
        <v>161</v>
      </c>
      <c r="Y5963">
        <v>12</v>
      </c>
      <c r="Z5963">
        <v>12</v>
      </c>
      <c r="AA5963">
        <v>2021</v>
      </c>
      <c r="AB5963">
        <v>184.26</v>
      </c>
      <c r="AC5963" t="s">
        <v>21</v>
      </c>
      <c r="AD5963" t="s">
        <v>72</v>
      </c>
      <c r="AE5963">
        <v>2021</v>
      </c>
      <c r="AF5963">
        <v>2021</v>
      </c>
      <c r="AU5963"/>
    </row>
    <row r="5964" spans="1:47" x14ac:dyDescent="0.35">
      <c r="A5964" t="s">
        <v>160</v>
      </c>
      <c r="B5964" t="s">
        <v>25</v>
      </c>
      <c r="C5964" t="s">
        <v>149</v>
      </c>
      <c r="D5964" t="s">
        <v>159</v>
      </c>
      <c r="E5964" t="s">
        <v>162</v>
      </c>
      <c r="G5964" t="s">
        <v>1</v>
      </c>
      <c r="K5964" t="s">
        <v>185</v>
      </c>
      <c r="L5964" t="s">
        <v>122</v>
      </c>
      <c r="M5964" s="14">
        <v>44560</v>
      </c>
      <c r="N5964" s="14">
        <v>44560</v>
      </c>
      <c r="O5964">
        <v>12000</v>
      </c>
      <c r="P5964">
        <v>181.53</v>
      </c>
      <c r="R5964">
        <v>2110672000</v>
      </c>
      <c r="S5964">
        <v>161300000</v>
      </c>
      <c r="V5964" t="s">
        <v>160</v>
      </c>
      <c r="W5964" t="s">
        <v>192</v>
      </c>
      <c r="X5964" t="s">
        <v>161</v>
      </c>
      <c r="Y5964">
        <v>12</v>
      </c>
      <c r="Z5964">
        <v>12</v>
      </c>
      <c r="AA5964">
        <v>2021</v>
      </c>
      <c r="AB5964">
        <v>181.53</v>
      </c>
      <c r="AC5964" t="s">
        <v>21</v>
      </c>
      <c r="AD5964" t="s">
        <v>72</v>
      </c>
      <c r="AE5964">
        <v>2021</v>
      </c>
      <c r="AF5964">
        <v>2021</v>
      </c>
      <c r="AU5964"/>
    </row>
    <row r="5965" spans="1:47" x14ac:dyDescent="0.35">
      <c r="A5965" t="s">
        <v>138</v>
      </c>
      <c r="B5965" t="s">
        <v>42</v>
      </c>
      <c r="C5965" t="s">
        <v>149</v>
      </c>
      <c r="D5965" t="s">
        <v>150</v>
      </c>
      <c r="E5965" t="s">
        <v>121</v>
      </c>
      <c r="G5965" t="s">
        <v>1</v>
      </c>
      <c r="H5965" t="s">
        <v>206</v>
      </c>
      <c r="K5965" t="s">
        <v>185</v>
      </c>
      <c r="L5965" t="s">
        <v>122</v>
      </c>
      <c r="M5965" s="14">
        <v>44560</v>
      </c>
      <c r="N5965" s="14">
        <v>44560</v>
      </c>
      <c r="O5965">
        <v>-8270026.5</v>
      </c>
      <c r="P5965">
        <v>-176599.23</v>
      </c>
      <c r="R5965">
        <v>2220200000</v>
      </c>
      <c r="S5965">
        <v>161001000</v>
      </c>
      <c r="V5965" t="s">
        <v>138</v>
      </c>
      <c r="W5965" t="s">
        <v>195</v>
      </c>
      <c r="X5965" t="s">
        <v>139</v>
      </c>
      <c r="Y5965">
        <v>12</v>
      </c>
      <c r="Z5965">
        <v>12</v>
      </c>
      <c r="AA5965">
        <v>2021</v>
      </c>
      <c r="AB5965">
        <v>176599.23</v>
      </c>
      <c r="AC5965" t="s">
        <v>21</v>
      </c>
      <c r="AD5965" t="s">
        <v>21</v>
      </c>
      <c r="AE5965">
        <v>2021</v>
      </c>
      <c r="AF5965">
        <v>2021</v>
      </c>
      <c r="AU5965"/>
    </row>
    <row r="5966" spans="1:47" x14ac:dyDescent="0.35">
      <c r="A5966" t="s">
        <v>138</v>
      </c>
      <c r="B5966" t="s">
        <v>41</v>
      </c>
      <c r="C5966" t="s">
        <v>149</v>
      </c>
      <c r="D5966" t="s">
        <v>150</v>
      </c>
      <c r="E5966" t="s">
        <v>121</v>
      </c>
      <c r="G5966" t="s">
        <v>1</v>
      </c>
      <c r="H5966" t="s">
        <v>206</v>
      </c>
      <c r="K5966" t="s">
        <v>185</v>
      </c>
      <c r="L5966" t="s">
        <v>122</v>
      </c>
      <c r="M5966" s="14">
        <v>44560</v>
      </c>
      <c r="N5966" s="14">
        <v>44560</v>
      </c>
      <c r="O5966">
        <v>-1325210.72</v>
      </c>
      <c r="P5966">
        <v>-38500.769999999997</v>
      </c>
      <c r="R5966">
        <v>2220200000</v>
      </c>
      <c r="S5966">
        <v>161001000</v>
      </c>
      <c r="V5966" t="s">
        <v>138</v>
      </c>
      <c r="W5966" t="s">
        <v>195</v>
      </c>
      <c r="X5966" t="s">
        <v>139</v>
      </c>
      <c r="Y5966">
        <v>12</v>
      </c>
      <c r="Z5966">
        <v>12</v>
      </c>
      <c r="AA5966">
        <v>2021</v>
      </c>
      <c r="AB5966">
        <v>38500.769999999997</v>
      </c>
      <c r="AC5966" t="s">
        <v>21</v>
      </c>
      <c r="AD5966" t="s">
        <v>21</v>
      </c>
      <c r="AE5966">
        <v>2021</v>
      </c>
      <c r="AF5966">
        <v>2021</v>
      </c>
      <c r="AU5966"/>
    </row>
    <row r="5967" spans="1:47" x14ac:dyDescent="0.35">
      <c r="A5967" t="s">
        <v>138</v>
      </c>
      <c r="B5967" t="s">
        <v>41</v>
      </c>
      <c r="C5967" t="s">
        <v>149</v>
      </c>
      <c r="D5967" t="s">
        <v>150</v>
      </c>
      <c r="E5967" t="s">
        <v>121</v>
      </c>
      <c r="G5967" t="s">
        <v>1</v>
      </c>
      <c r="H5967" t="s">
        <v>206</v>
      </c>
      <c r="K5967" t="s">
        <v>185</v>
      </c>
      <c r="L5967" t="s">
        <v>122</v>
      </c>
      <c r="M5967" s="14">
        <v>44560</v>
      </c>
      <c r="N5967" s="14">
        <v>44560</v>
      </c>
      <c r="O5967">
        <v>0</v>
      </c>
      <c r="P5967">
        <v>-20.170000000000002</v>
      </c>
      <c r="R5967">
        <v>2220200000</v>
      </c>
      <c r="S5967">
        <v>161001000</v>
      </c>
      <c r="V5967" t="s">
        <v>138</v>
      </c>
      <c r="W5967" t="s">
        <v>195</v>
      </c>
      <c r="X5967" t="s">
        <v>139</v>
      </c>
      <c r="Y5967">
        <v>12</v>
      </c>
      <c r="Z5967">
        <v>12</v>
      </c>
      <c r="AA5967">
        <v>2021</v>
      </c>
      <c r="AB5967">
        <v>20.170000000000002</v>
      </c>
      <c r="AC5967" t="s">
        <v>21</v>
      </c>
      <c r="AD5967" t="s">
        <v>21</v>
      </c>
      <c r="AE5967">
        <v>2021</v>
      </c>
      <c r="AF5967">
        <v>2021</v>
      </c>
      <c r="AU5967"/>
    </row>
    <row r="5968" spans="1:47" x14ac:dyDescent="0.35">
      <c r="A5968" t="s">
        <v>193</v>
      </c>
      <c r="B5968" t="s">
        <v>29</v>
      </c>
      <c r="C5968" t="s">
        <v>149</v>
      </c>
      <c r="D5968" t="s">
        <v>159</v>
      </c>
      <c r="E5968" t="s">
        <v>162</v>
      </c>
      <c r="G5968" t="s">
        <v>1</v>
      </c>
      <c r="K5968" t="s">
        <v>185</v>
      </c>
      <c r="L5968" t="s">
        <v>122</v>
      </c>
      <c r="M5968" s="14">
        <v>44560</v>
      </c>
      <c r="N5968" s="14">
        <v>44560</v>
      </c>
      <c r="O5968">
        <v>0</v>
      </c>
      <c r="P5968">
        <v>392.86</v>
      </c>
      <c r="R5968">
        <v>2110700000</v>
      </c>
      <c r="S5968">
        <v>162800000</v>
      </c>
      <c r="V5968" t="s">
        <v>193</v>
      </c>
      <c r="W5968" t="s">
        <v>204</v>
      </c>
      <c r="X5968" t="s">
        <v>161</v>
      </c>
      <c r="Y5968">
        <v>12</v>
      </c>
      <c r="Z5968">
        <v>12</v>
      </c>
      <c r="AA5968">
        <v>2021</v>
      </c>
      <c r="AB5968">
        <v>392.86</v>
      </c>
      <c r="AC5968" t="s">
        <v>21</v>
      </c>
      <c r="AD5968" t="s">
        <v>72</v>
      </c>
      <c r="AE5968">
        <v>2021</v>
      </c>
      <c r="AF5968">
        <v>2021</v>
      </c>
      <c r="AU5968"/>
    </row>
    <row r="5969" spans="1:47" x14ac:dyDescent="0.35">
      <c r="A5969" t="s">
        <v>138</v>
      </c>
      <c r="B5969" t="s">
        <v>27</v>
      </c>
      <c r="C5969" t="s">
        <v>149</v>
      </c>
      <c r="D5969" t="s">
        <v>150</v>
      </c>
      <c r="E5969" t="s">
        <v>121</v>
      </c>
      <c r="G5969" t="s">
        <v>1</v>
      </c>
      <c r="H5969" t="s">
        <v>206</v>
      </c>
      <c r="K5969" t="s">
        <v>185</v>
      </c>
      <c r="L5969" t="s">
        <v>122</v>
      </c>
      <c r="M5969" s="14">
        <v>44560</v>
      </c>
      <c r="N5969" s="14">
        <v>44560</v>
      </c>
      <c r="O5969">
        <v>0</v>
      </c>
      <c r="P5969">
        <v>-414.43</v>
      </c>
      <c r="R5969">
        <v>2220200000</v>
      </c>
      <c r="S5969">
        <v>161002000</v>
      </c>
      <c r="V5969" t="s">
        <v>138</v>
      </c>
      <c r="W5969" t="s">
        <v>202</v>
      </c>
      <c r="X5969" t="s">
        <v>139</v>
      </c>
      <c r="Y5969">
        <v>12</v>
      </c>
      <c r="Z5969">
        <v>12</v>
      </c>
      <c r="AA5969">
        <v>2021</v>
      </c>
      <c r="AB5969">
        <v>414.43</v>
      </c>
      <c r="AC5969" t="s">
        <v>21</v>
      </c>
      <c r="AD5969" t="s">
        <v>21</v>
      </c>
      <c r="AE5969">
        <v>2021</v>
      </c>
      <c r="AF5969">
        <v>2021</v>
      </c>
      <c r="AU5969"/>
    </row>
    <row r="5970" spans="1:47" x14ac:dyDescent="0.35">
      <c r="A5970" t="s">
        <v>160</v>
      </c>
      <c r="B5970" t="s">
        <v>26</v>
      </c>
      <c r="C5970" t="s">
        <v>149</v>
      </c>
      <c r="D5970" t="s">
        <v>159</v>
      </c>
      <c r="E5970" t="s">
        <v>162</v>
      </c>
      <c r="G5970" t="s">
        <v>1</v>
      </c>
      <c r="K5970" t="s">
        <v>185</v>
      </c>
      <c r="L5970" t="s">
        <v>122</v>
      </c>
      <c r="M5970" s="14">
        <v>44560</v>
      </c>
      <c r="N5970" s="14">
        <v>44560</v>
      </c>
      <c r="O5970">
        <v>0</v>
      </c>
      <c r="P5970">
        <v>7880.25</v>
      </c>
      <c r="R5970">
        <v>2110672000</v>
      </c>
      <c r="S5970">
        <v>161001000</v>
      </c>
      <c r="V5970" t="s">
        <v>160</v>
      </c>
      <c r="W5970" t="s">
        <v>195</v>
      </c>
      <c r="X5970" t="s">
        <v>161</v>
      </c>
      <c r="Y5970">
        <v>12</v>
      </c>
      <c r="Z5970">
        <v>12</v>
      </c>
      <c r="AA5970">
        <v>2021</v>
      </c>
      <c r="AB5970">
        <v>7880.25</v>
      </c>
      <c r="AC5970" t="s">
        <v>21</v>
      </c>
      <c r="AD5970" t="s">
        <v>72</v>
      </c>
      <c r="AE5970">
        <v>2021</v>
      </c>
      <c r="AF5970">
        <v>2021</v>
      </c>
      <c r="AU5970"/>
    </row>
    <row r="5971" spans="1:47" x14ac:dyDescent="0.35">
      <c r="A5971" t="s">
        <v>193</v>
      </c>
      <c r="B5971" t="s">
        <v>29</v>
      </c>
      <c r="C5971" t="s">
        <v>149</v>
      </c>
      <c r="D5971" t="s">
        <v>159</v>
      </c>
      <c r="E5971" t="s">
        <v>162</v>
      </c>
      <c r="G5971" t="s">
        <v>1</v>
      </c>
      <c r="K5971" t="s">
        <v>185</v>
      </c>
      <c r="L5971" t="s">
        <v>122</v>
      </c>
      <c r="M5971" s="14">
        <v>44560</v>
      </c>
      <c r="N5971" s="14">
        <v>44560</v>
      </c>
      <c r="O5971">
        <v>0</v>
      </c>
      <c r="P5971">
        <v>4228.57</v>
      </c>
      <c r="R5971">
        <v>2110700000</v>
      </c>
      <c r="S5971">
        <v>161300000</v>
      </c>
      <c r="V5971" t="s">
        <v>193</v>
      </c>
      <c r="W5971" t="s">
        <v>192</v>
      </c>
      <c r="X5971" t="s">
        <v>161</v>
      </c>
      <c r="Y5971">
        <v>12</v>
      </c>
      <c r="Z5971">
        <v>12</v>
      </c>
      <c r="AA5971">
        <v>2021</v>
      </c>
      <c r="AB5971">
        <v>4228.57</v>
      </c>
      <c r="AC5971" t="s">
        <v>21</v>
      </c>
      <c r="AD5971" t="s">
        <v>72</v>
      </c>
      <c r="AE5971">
        <v>2021</v>
      </c>
      <c r="AF5971">
        <v>2021</v>
      </c>
      <c r="AU5971"/>
    </row>
    <row r="5972" spans="1:47" x14ac:dyDescent="0.35">
      <c r="A5972" t="s">
        <v>138</v>
      </c>
      <c r="B5972" t="s">
        <v>41</v>
      </c>
      <c r="C5972" t="s">
        <v>149</v>
      </c>
      <c r="D5972" t="s">
        <v>150</v>
      </c>
      <c r="E5972" t="s">
        <v>121</v>
      </c>
      <c r="G5972" t="s">
        <v>1</v>
      </c>
      <c r="H5972" t="s">
        <v>206</v>
      </c>
      <c r="K5972" t="s">
        <v>185</v>
      </c>
      <c r="L5972" t="s">
        <v>122</v>
      </c>
      <c r="M5972" s="14">
        <v>44560</v>
      </c>
      <c r="N5972" s="14">
        <v>44560</v>
      </c>
      <c r="O5972">
        <v>0</v>
      </c>
      <c r="P5972">
        <v>-4124.33</v>
      </c>
      <c r="R5972">
        <v>2220200000</v>
      </c>
      <c r="S5972">
        <v>161001000</v>
      </c>
      <c r="V5972" t="s">
        <v>138</v>
      </c>
      <c r="W5972" t="s">
        <v>195</v>
      </c>
      <c r="X5972" t="s">
        <v>139</v>
      </c>
      <c r="Y5972">
        <v>12</v>
      </c>
      <c r="Z5972">
        <v>12</v>
      </c>
      <c r="AA5972">
        <v>2021</v>
      </c>
      <c r="AB5972">
        <v>4124.33</v>
      </c>
      <c r="AC5972" t="s">
        <v>21</v>
      </c>
      <c r="AD5972" t="s">
        <v>21</v>
      </c>
      <c r="AE5972">
        <v>2021</v>
      </c>
      <c r="AF5972">
        <v>2021</v>
      </c>
      <c r="AU5972"/>
    </row>
    <row r="5973" spans="1:47" x14ac:dyDescent="0.35">
      <c r="A5973" t="s">
        <v>138</v>
      </c>
      <c r="B5973" t="s">
        <v>41</v>
      </c>
      <c r="C5973" t="s">
        <v>149</v>
      </c>
      <c r="D5973" t="s">
        <v>150</v>
      </c>
      <c r="E5973" t="s">
        <v>121</v>
      </c>
      <c r="G5973" t="s">
        <v>1</v>
      </c>
      <c r="H5973" t="s">
        <v>206</v>
      </c>
      <c r="K5973" t="s">
        <v>185</v>
      </c>
      <c r="L5973" t="s">
        <v>122</v>
      </c>
      <c r="M5973" s="14">
        <v>44560</v>
      </c>
      <c r="N5973" s="14">
        <v>44560</v>
      </c>
      <c r="O5973">
        <v>0</v>
      </c>
      <c r="P5973">
        <v>-4523.8100000000004</v>
      </c>
      <c r="R5973">
        <v>2220200000</v>
      </c>
      <c r="S5973">
        <v>161001000</v>
      </c>
      <c r="V5973" t="s">
        <v>138</v>
      </c>
      <c r="W5973" t="s">
        <v>195</v>
      </c>
      <c r="X5973" t="s">
        <v>139</v>
      </c>
      <c r="Y5973">
        <v>12</v>
      </c>
      <c r="Z5973">
        <v>12</v>
      </c>
      <c r="AA5973">
        <v>2021</v>
      </c>
      <c r="AB5973">
        <v>4523.8100000000004</v>
      </c>
      <c r="AC5973" t="s">
        <v>21</v>
      </c>
      <c r="AD5973" t="s">
        <v>21</v>
      </c>
      <c r="AE5973">
        <v>2021</v>
      </c>
      <c r="AF5973">
        <v>2021</v>
      </c>
      <c r="AU5973"/>
    </row>
    <row r="5974" spans="1:47" x14ac:dyDescent="0.35">
      <c r="A5974" t="s">
        <v>138</v>
      </c>
      <c r="B5974" t="s">
        <v>41</v>
      </c>
      <c r="C5974" t="s">
        <v>149</v>
      </c>
      <c r="D5974" t="s">
        <v>150</v>
      </c>
      <c r="E5974" t="s">
        <v>121</v>
      </c>
      <c r="G5974" t="s">
        <v>1</v>
      </c>
      <c r="H5974" t="s">
        <v>206</v>
      </c>
      <c r="K5974" t="s">
        <v>185</v>
      </c>
      <c r="L5974" t="s">
        <v>122</v>
      </c>
      <c r="M5974" s="14">
        <v>44560</v>
      </c>
      <c r="N5974" s="14">
        <v>44560</v>
      </c>
      <c r="O5974">
        <v>0</v>
      </c>
      <c r="P5974">
        <v>-7954.07</v>
      </c>
      <c r="R5974">
        <v>2220200000</v>
      </c>
      <c r="S5974">
        <v>161001000</v>
      </c>
      <c r="V5974" t="s">
        <v>138</v>
      </c>
      <c r="W5974" t="s">
        <v>195</v>
      </c>
      <c r="X5974" t="s">
        <v>139</v>
      </c>
      <c r="Y5974">
        <v>12</v>
      </c>
      <c r="Z5974">
        <v>12</v>
      </c>
      <c r="AA5974">
        <v>2021</v>
      </c>
      <c r="AB5974">
        <v>7954.07</v>
      </c>
      <c r="AC5974" t="s">
        <v>21</v>
      </c>
      <c r="AD5974" t="s">
        <v>21</v>
      </c>
      <c r="AE5974">
        <v>2021</v>
      </c>
      <c r="AF5974">
        <v>2021</v>
      </c>
      <c r="AU5974"/>
    </row>
    <row r="5975" spans="1:47" x14ac:dyDescent="0.35">
      <c r="A5975" t="s">
        <v>188</v>
      </c>
      <c r="B5975" t="s">
        <v>31</v>
      </c>
      <c r="C5975" t="s">
        <v>149</v>
      </c>
      <c r="D5975" t="s">
        <v>159</v>
      </c>
      <c r="E5975" t="s">
        <v>162</v>
      </c>
      <c r="G5975" t="s">
        <v>1</v>
      </c>
      <c r="K5975" t="s">
        <v>185</v>
      </c>
      <c r="L5975" t="s">
        <v>122</v>
      </c>
      <c r="M5975" s="14">
        <v>44560</v>
      </c>
      <c r="N5975" s="14">
        <v>44560</v>
      </c>
      <c r="O5975">
        <v>0</v>
      </c>
      <c r="P5975">
        <v>50.16</v>
      </c>
      <c r="R5975">
        <v>2111070000</v>
      </c>
      <c r="S5975">
        <v>161001000</v>
      </c>
      <c r="V5975" t="s">
        <v>188</v>
      </c>
      <c r="W5975" t="s">
        <v>195</v>
      </c>
      <c r="X5975" t="s">
        <v>190</v>
      </c>
      <c r="Y5975">
        <v>12</v>
      </c>
      <c r="Z5975">
        <v>12</v>
      </c>
      <c r="AA5975">
        <v>2021</v>
      </c>
      <c r="AB5975">
        <v>50.16</v>
      </c>
      <c r="AC5975" t="s">
        <v>21</v>
      </c>
      <c r="AD5975" t="s">
        <v>72</v>
      </c>
      <c r="AE5975">
        <v>2021</v>
      </c>
      <c r="AF5975">
        <v>2021</v>
      </c>
      <c r="AU5975"/>
    </row>
    <row r="5976" spans="1:47" x14ac:dyDescent="0.35">
      <c r="A5976" t="s">
        <v>193</v>
      </c>
      <c r="B5976" t="s">
        <v>29</v>
      </c>
      <c r="C5976" t="s">
        <v>149</v>
      </c>
      <c r="D5976" t="s">
        <v>159</v>
      </c>
      <c r="E5976" t="s">
        <v>162</v>
      </c>
      <c r="G5976" t="s">
        <v>1</v>
      </c>
      <c r="K5976" t="s">
        <v>185</v>
      </c>
      <c r="L5976" t="s">
        <v>122</v>
      </c>
      <c r="M5976" s="14">
        <v>44560</v>
      </c>
      <c r="N5976" s="14">
        <v>44560</v>
      </c>
      <c r="O5976">
        <v>0</v>
      </c>
      <c r="P5976">
        <v>61.9</v>
      </c>
      <c r="R5976">
        <v>2110700000</v>
      </c>
      <c r="S5976">
        <v>161900000</v>
      </c>
      <c r="V5976" t="s">
        <v>193</v>
      </c>
      <c r="W5976" t="s">
        <v>199</v>
      </c>
      <c r="X5976" t="s">
        <v>161</v>
      </c>
      <c r="Y5976">
        <v>12</v>
      </c>
      <c r="Z5976">
        <v>12</v>
      </c>
      <c r="AA5976">
        <v>2021</v>
      </c>
      <c r="AB5976">
        <v>61.9</v>
      </c>
      <c r="AC5976" t="s">
        <v>21</v>
      </c>
      <c r="AD5976" t="s">
        <v>72</v>
      </c>
      <c r="AE5976">
        <v>2021</v>
      </c>
      <c r="AF5976">
        <v>2021</v>
      </c>
      <c r="AU5976"/>
    </row>
    <row r="5977" spans="1:47" x14ac:dyDescent="0.35">
      <c r="A5977" t="s">
        <v>160</v>
      </c>
      <c r="B5977" t="s">
        <v>50</v>
      </c>
      <c r="C5977" t="s">
        <v>149</v>
      </c>
      <c r="D5977" t="s">
        <v>159</v>
      </c>
      <c r="E5977" t="s">
        <v>162</v>
      </c>
      <c r="G5977" t="s">
        <v>1</v>
      </c>
      <c r="K5977" t="s">
        <v>185</v>
      </c>
      <c r="L5977" t="s">
        <v>122</v>
      </c>
      <c r="M5977" s="14">
        <v>44560</v>
      </c>
      <c r="N5977" s="14">
        <v>44560</v>
      </c>
      <c r="O5977">
        <v>0</v>
      </c>
      <c r="P5977">
        <v>3467.55</v>
      </c>
      <c r="R5977">
        <v>2110672000</v>
      </c>
      <c r="S5977">
        <v>162300000</v>
      </c>
      <c r="V5977" t="s">
        <v>160</v>
      </c>
      <c r="W5977" t="s">
        <v>209</v>
      </c>
      <c r="X5977" t="s">
        <v>161</v>
      </c>
      <c r="Y5977">
        <v>12</v>
      </c>
      <c r="Z5977">
        <v>12</v>
      </c>
      <c r="AA5977">
        <v>2021</v>
      </c>
      <c r="AB5977">
        <v>3467.55</v>
      </c>
      <c r="AC5977" t="s">
        <v>21</v>
      </c>
      <c r="AD5977" t="s">
        <v>72</v>
      </c>
      <c r="AE5977">
        <v>2021</v>
      </c>
      <c r="AF5977">
        <v>2021</v>
      </c>
      <c r="AU5977"/>
    </row>
    <row r="5978" spans="1:47" x14ac:dyDescent="0.35">
      <c r="A5978" t="s">
        <v>188</v>
      </c>
      <c r="B5978" t="s">
        <v>31</v>
      </c>
      <c r="C5978" t="s">
        <v>149</v>
      </c>
      <c r="D5978" t="s">
        <v>159</v>
      </c>
      <c r="E5978" t="s">
        <v>162</v>
      </c>
      <c r="G5978" t="s">
        <v>1</v>
      </c>
      <c r="K5978" t="s">
        <v>185</v>
      </c>
      <c r="L5978" t="s">
        <v>122</v>
      </c>
      <c r="M5978" s="14">
        <v>44560</v>
      </c>
      <c r="N5978" s="14">
        <v>44560</v>
      </c>
      <c r="O5978">
        <v>0</v>
      </c>
      <c r="P5978">
        <v>17785.71</v>
      </c>
      <c r="R5978">
        <v>2111070000</v>
      </c>
      <c r="S5978">
        <v>161100000</v>
      </c>
      <c r="V5978" t="s">
        <v>188</v>
      </c>
      <c r="W5978" t="s">
        <v>212</v>
      </c>
      <c r="X5978" t="s">
        <v>190</v>
      </c>
      <c r="Y5978">
        <v>12</v>
      </c>
      <c r="Z5978">
        <v>12</v>
      </c>
      <c r="AA5978">
        <v>2021</v>
      </c>
      <c r="AB5978">
        <v>17785.71</v>
      </c>
      <c r="AC5978" t="s">
        <v>21</v>
      </c>
      <c r="AD5978" t="s">
        <v>72</v>
      </c>
      <c r="AE5978">
        <v>2021</v>
      </c>
      <c r="AF5978">
        <v>2021</v>
      </c>
      <c r="AU5978"/>
    </row>
    <row r="5979" spans="1:47" x14ac:dyDescent="0.35">
      <c r="A5979" t="s">
        <v>160</v>
      </c>
      <c r="B5979" t="s">
        <v>35</v>
      </c>
      <c r="C5979" t="s">
        <v>252</v>
      </c>
      <c r="D5979" t="s">
        <v>159</v>
      </c>
      <c r="E5979" t="s">
        <v>162</v>
      </c>
      <c r="G5979" t="s">
        <v>1</v>
      </c>
      <c r="K5979" t="s">
        <v>72</v>
      </c>
      <c r="L5979" t="s">
        <v>122</v>
      </c>
      <c r="M5979" s="14">
        <v>44560</v>
      </c>
      <c r="N5979" s="14">
        <v>44560</v>
      </c>
      <c r="O5979">
        <v>616398.89</v>
      </c>
      <c r="P5979">
        <v>0</v>
      </c>
      <c r="R5979">
        <v>2110672000</v>
      </c>
      <c r="S5979">
        <v>161020000</v>
      </c>
      <c r="V5979" t="s">
        <v>160</v>
      </c>
      <c r="W5979" t="s">
        <v>194</v>
      </c>
      <c r="X5979" t="s">
        <v>161</v>
      </c>
      <c r="Y5979">
        <v>12</v>
      </c>
      <c r="Z5979">
        <v>12</v>
      </c>
      <c r="AA5979">
        <v>2021</v>
      </c>
      <c r="AB5979">
        <v>0</v>
      </c>
      <c r="AC5979" t="s">
        <v>21</v>
      </c>
      <c r="AD5979" t="s">
        <v>72</v>
      </c>
      <c r="AE5979">
        <v>2021</v>
      </c>
      <c r="AF5979">
        <v>2021</v>
      </c>
      <c r="AU5979"/>
    </row>
    <row r="5980" spans="1:47" x14ac:dyDescent="0.35">
      <c r="A5980" t="s">
        <v>160</v>
      </c>
      <c r="B5980" t="s">
        <v>35</v>
      </c>
      <c r="C5980" t="s">
        <v>252</v>
      </c>
      <c r="D5980" t="s">
        <v>159</v>
      </c>
      <c r="E5980" t="s">
        <v>162</v>
      </c>
      <c r="G5980" t="s">
        <v>1</v>
      </c>
      <c r="K5980" t="s">
        <v>72</v>
      </c>
      <c r="L5980" t="s">
        <v>122</v>
      </c>
      <c r="M5980" s="14">
        <v>44560</v>
      </c>
      <c r="N5980" s="14">
        <v>44560</v>
      </c>
      <c r="O5980">
        <v>33766.5</v>
      </c>
      <c r="P5980">
        <v>0</v>
      </c>
      <c r="R5980">
        <v>2110672000</v>
      </c>
      <c r="S5980">
        <v>161020000</v>
      </c>
      <c r="V5980" t="s">
        <v>160</v>
      </c>
      <c r="W5980" t="s">
        <v>194</v>
      </c>
      <c r="X5980" t="s">
        <v>161</v>
      </c>
      <c r="Y5980">
        <v>12</v>
      </c>
      <c r="Z5980">
        <v>12</v>
      </c>
      <c r="AA5980">
        <v>2021</v>
      </c>
      <c r="AB5980">
        <v>0</v>
      </c>
      <c r="AC5980" t="s">
        <v>21</v>
      </c>
      <c r="AD5980" t="s">
        <v>72</v>
      </c>
      <c r="AE5980">
        <v>2021</v>
      </c>
      <c r="AF5980">
        <v>2021</v>
      </c>
      <c r="AU5980"/>
    </row>
    <row r="5981" spans="1:47" x14ac:dyDescent="0.35">
      <c r="A5981" t="s">
        <v>160</v>
      </c>
      <c r="B5981" t="s">
        <v>35</v>
      </c>
      <c r="C5981" t="s">
        <v>252</v>
      </c>
      <c r="D5981" t="s">
        <v>159</v>
      </c>
      <c r="E5981" t="s">
        <v>162</v>
      </c>
      <c r="G5981" t="s">
        <v>1</v>
      </c>
      <c r="K5981" t="s">
        <v>72</v>
      </c>
      <c r="L5981" t="s">
        <v>122</v>
      </c>
      <c r="M5981" s="14">
        <v>44560</v>
      </c>
      <c r="N5981" s="14">
        <v>44560</v>
      </c>
      <c r="O5981">
        <v>52003.55</v>
      </c>
      <c r="P5981">
        <v>0</v>
      </c>
      <c r="R5981">
        <v>2110672000</v>
      </c>
      <c r="S5981">
        <v>161020000</v>
      </c>
      <c r="V5981" t="s">
        <v>160</v>
      </c>
      <c r="W5981" t="s">
        <v>194</v>
      </c>
      <c r="X5981" t="s">
        <v>161</v>
      </c>
      <c r="Y5981">
        <v>12</v>
      </c>
      <c r="Z5981">
        <v>12</v>
      </c>
      <c r="AA5981">
        <v>2021</v>
      </c>
      <c r="AB5981">
        <v>0</v>
      </c>
      <c r="AC5981" t="s">
        <v>21</v>
      </c>
      <c r="AD5981" t="s">
        <v>72</v>
      </c>
      <c r="AE5981">
        <v>2021</v>
      </c>
      <c r="AF5981">
        <v>2021</v>
      </c>
      <c r="AU5981"/>
    </row>
    <row r="5982" spans="1:47" x14ac:dyDescent="0.35">
      <c r="A5982" t="s">
        <v>160</v>
      </c>
      <c r="B5982" t="s">
        <v>35</v>
      </c>
      <c r="C5982" t="s">
        <v>252</v>
      </c>
      <c r="D5982" t="s">
        <v>159</v>
      </c>
      <c r="E5982" t="s">
        <v>162</v>
      </c>
      <c r="G5982" t="s">
        <v>1</v>
      </c>
      <c r="K5982" t="s">
        <v>72</v>
      </c>
      <c r="L5982" t="s">
        <v>122</v>
      </c>
      <c r="M5982" s="14">
        <v>44560</v>
      </c>
      <c r="N5982" s="14">
        <v>44560</v>
      </c>
      <c r="O5982">
        <v>746530.85</v>
      </c>
      <c r="P5982">
        <v>0</v>
      </c>
      <c r="R5982">
        <v>2110672000</v>
      </c>
      <c r="S5982">
        <v>161020000</v>
      </c>
      <c r="V5982" t="s">
        <v>160</v>
      </c>
      <c r="W5982" t="s">
        <v>194</v>
      </c>
      <c r="X5982" t="s">
        <v>161</v>
      </c>
      <c r="Y5982">
        <v>12</v>
      </c>
      <c r="Z5982">
        <v>12</v>
      </c>
      <c r="AA5982">
        <v>2021</v>
      </c>
      <c r="AB5982">
        <v>0</v>
      </c>
      <c r="AC5982" t="s">
        <v>21</v>
      </c>
      <c r="AD5982" t="s">
        <v>72</v>
      </c>
      <c r="AE5982">
        <v>2021</v>
      </c>
      <c r="AF5982">
        <v>2021</v>
      </c>
      <c r="AU5982"/>
    </row>
    <row r="5983" spans="1:47" x14ac:dyDescent="0.35">
      <c r="A5983" t="s">
        <v>160</v>
      </c>
      <c r="B5983" t="s">
        <v>35</v>
      </c>
      <c r="C5983" t="s">
        <v>149</v>
      </c>
      <c r="D5983" t="s">
        <v>159</v>
      </c>
      <c r="E5983" t="s">
        <v>162</v>
      </c>
      <c r="G5983" t="s">
        <v>1</v>
      </c>
      <c r="K5983" t="s">
        <v>185</v>
      </c>
      <c r="L5983" t="s">
        <v>122</v>
      </c>
      <c r="M5983" s="14">
        <v>44560</v>
      </c>
      <c r="N5983" s="14">
        <v>44560</v>
      </c>
      <c r="O5983">
        <v>260141.77</v>
      </c>
      <c r="P5983">
        <v>6193.85</v>
      </c>
      <c r="R5983">
        <v>2110672000</v>
      </c>
      <c r="S5983">
        <v>161020000</v>
      </c>
      <c r="V5983" t="s">
        <v>160</v>
      </c>
      <c r="W5983" t="s">
        <v>194</v>
      </c>
      <c r="X5983" t="s">
        <v>161</v>
      </c>
      <c r="Y5983">
        <v>12</v>
      </c>
      <c r="Z5983">
        <v>12</v>
      </c>
      <c r="AA5983">
        <v>2021</v>
      </c>
      <c r="AB5983">
        <v>6193.85</v>
      </c>
      <c r="AC5983" t="s">
        <v>21</v>
      </c>
      <c r="AD5983" t="s">
        <v>72</v>
      </c>
      <c r="AE5983">
        <v>2021</v>
      </c>
      <c r="AF5983">
        <v>2021</v>
      </c>
      <c r="AU5983"/>
    </row>
    <row r="5984" spans="1:47" x14ac:dyDescent="0.35">
      <c r="A5984" t="s">
        <v>160</v>
      </c>
      <c r="B5984" t="s">
        <v>25</v>
      </c>
      <c r="C5984" t="s">
        <v>149</v>
      </c>
      <c r="D5984" t="s">
        <v>159</v>
      </c>
      <c r="E5984" t="s">
        <v>162</v>
      </c>
      <c r="G5984" t="s">
        <v>1</v>
      </c>
      <c r="K5984" t="s">
        <v>185</v>
      </c>
      <c r="L5984" t="s">
        <v>122</v>
      </c>
      <c r="M5984" s="14">
        <v>44561</v>
      </c>
      <c r="N5984" s="14">
        <v>44561</v>
      </c>
      <c r="O5984">
        <v>0</v>
      </c>
      <c r="P5984">
        <v>1021.64</v>
      </c>
      <c r="R5984">
        <v>2110672000</v>
      </c>
      <c r="S5984">
        <v>161300000</v>
      </c>
      <c r="V5984" t="s">
        <v>160</v>
      </c>
      <c r="W5984" t="s">
        <v>192</v>
      </c>
      <c r="X5984" t="s">
        <v>161</v>
      </c>
      <c r="Y5984">
        <v>12</v>
      </c>
      <c r="Z5984">
        <v>12</v>
      </c>
      <c r="AA5984">
        <v>2021</v>
      </c>
      <c r="AB5984">
        <v>1021.64</v>
      </c>
      <c r="AC5984" t="s">
        <v>21</v>
      </c>
      <c r="AD5984" t="s">
        <v>72</v>
      </c>
      <c r="AE5984">
        <v>2021</v>
      </c>
      <c r="AF5984">
        <v>2021</v>
      </c>
      <c r="AU5984"/>
    </row>
    <row r="5985" spans="1:47" x14ac:dyDescent="0.35">
      <c r="A5985" t="s">
        <v>138</v>
      </c>
      <c r="B5985" t="s">
        <v>27</v>
      </c>
      <c r="C5985" t="s">
        <v>149</v>
      </c>
      <c r="D5985" t="s">
        <v>150</v>
      </c>
      <c r="E5985" t="s">
        <v>121</v>
      </c>
      <c r="G5985" t="s">
        <v>1</v>
      </c>
      <c r="H5985" t="s">
        <v>206</v>
      </c>
      <c r="K5985" t="s">
        <v>185</v>
      </c>
      <c r="L5985" t="s">
        <v>122</v>
      </c>
      <c r="M5985" s="14">
        <v>44561</v>
      </c>
      <c r="N5985" s="14">
        <v>44561</v>
      </c>
      <c r="O5985">
        <v>0</v>
      </c>
      <c r="P5985">
        <v>-213.92</v>
      </c>
      <c r="R5985">
        <v>2220200000</v>
      </c>
      <c r="S5985">
        <v>161002000</v>
      </c>
      <c r="V5985" t="s">
        <v>138</v>
      </c>
      <c r="W5985" t="s">
        <v>202</v>
      </c>
      <c r="X5985" t="s">
        <v>139</v>
      </c>
      <c r="Y5985">
        <v>12</v>
      </c>
      <c r="Z5985">
        <v>12</v>
      </c>
      <c r="AA5985">
        <v>2021</v>
      </c>
      <c r="AB5985">
        <v>213.92</v>
      </c>
      <c r="AC5985" t="s">
        <v>21</v>
      </c>
      <c r="AD5985" t="s">
        <v>21</v>
      </c>
      <c r="AE5985">
        <v>2021</v>
      </c>
      <c r="AF5985">
        <v>2021</v>
      </c>
      <c r="AU5985"/>
    </row>
    <row r="5986" spans="1:47" x14ac:dyDescent="0.35">
      <c r="A5986" t="s">
        <v>160</v>
      </c>
      <c r="B5986" t="s">
        <v>25</v>
      </c>
      <c r="C5986" t="s">
        <v>149</v>
      </c>
      <c r="D5986" t="s">
        <v>159</v>
      </c>
      <c r="E5986" t="s">
        <v>162</v>
      </c>
      <c r="G5986" t="s">
        <v>1</v>
      </c>
      <c r="K5986" t="s">
        <v>185</v>
      </c>
      <c r="L5986" t="s">
        <v>122</v>
      </c>
      <c r="M5986" s="14">
        <v>44561</v>
      </c>
      <c r="N5986" s="14">
        <v>44561</v>
      </c>
      <c r="O5986">
        <v>0</v>
      </c>
      <c r="P5986">
        <v>213.92</v>
      </c>
      <c r="R5986">
        <v>2110672000</v>
      </c>
      <c r="S5986">
        <v>160000000</v>
      </c>
      <c r="V5986" t="s">
        <v>160</v>
      </c>
      <c r="W5986" t="s">
        <v>186</v>
      </c>
      <c r="X5986" t="s">
        <v>161</v>
      </c>
      <c r="Y5986">
        <v>12</v>
      </c>
      <c r="Z5986">
        <v>12</v>
      </c>
      <c r="AA5986">
        <v>2021</v>
      </c>
      <c r="AB5986">
        <v>213.92</v>
      </c>
      <c r="AC5986" t="s">
        <v>21</v>
      </c>
      <c r="AD5986" t="s">
        <v>72</v>
      </c>
      <c r="AE5986">
        <v>2021</v>
      </c>
      <c r="AF5986">
        <v>2021</v>
      </c>
      <c r="AU5986"/>
    </row>
    <row r="5987" spans="1:47" x14ac:dyDescent="0.35">
      <c r="A5987" t="s">
        <v>130</v>
      </c>
      <c r="C5987" t="s">
        <v>180</v>
      </c>
      <c r="D5987" t="s">
        <v>150</v>
      </c>
      <c r="E5987" t="s">
        <v>162</v>
      </c>
      <c r="L5987" t="s">
        <v>122</v>
      </c>
      <c r="M5987" s="14">
        <v>44561</v>
      </c>
      <c r="N5987" s="14">
        <v>44561</v>
      </c>
      <c r="P5987">
        <v>46503830.859999999</v>
      </c>
      <c r="X5987" t="s">
        <v>119</v>
      </c>
      <c r="Y5987">
        <v>12</v>
      </c>
      <c r="Z5987">
        <v>12</v>
      </c>
      <c r="AA5987">
        <v>2021</v>
      </c>
      <c r="AB5987">
        <v>0</v>
      </c>
      <c r="AC5987" t="s">
        <v>8</v>
      </c>
      <c r="AD5987" t="s">
        <v>8</v>
      </c>
      <c r="AE5987">
        <v>2021</v>
      </c>
      <c r="AF5987">
        <v>2021</v>
      </c>
      <c r="AU5987"/>
    </row>
    <row r="5988" spans="1:47" x14ac:dyDescent="0.35">
      <c r="A5988" t="s">
        <v>148</v>
      </c>
      <c r="C5988" t="s">
        <v>149</v>
      </c>
      <c r="D5988" t="s">
        <v>150</v>
      </c>
      <c r="E5988" t="s">
        <v>121</v>
      </c>
      <c r="F5988" t="s">
        <v>1</v>
      </c>
      <c r="L5988" t="s">
        <v>129</v>
      </c>
      <c r="M5988" s="14">
        <v>44562</v>
      </c>
      <c r="N5988" s="14">
        <v>44562</v>
      </c>
      <c r="O5988">
        <v>6756428.5700000003</v>
      </c>
      <c r="X5988" t="s">
        <v>152</v>
      </c>
      <c r="Y5988">
        <v>1</v>
      </c>
      <c r="Z5988">
        <v>1</v>
      </c>
      <c r="AA5988">
        <v>2022</v>
      </c>
      <c r="AB5988">
        <v>0</v>
      </c>
      <c r="AC5988" t="s">
        <v>8</v>
      </c>
      <c r="AD5988" t="s">
        <v>8</v>
      </c>
      <c r="AE5988">
        <v>2022</v>
      </c>
      <c r="AF5988">
        <v>2021</v>
      </c>
      <c r="AU5988"/>
    </row>
    <row r="5989" spans="1:47" x14ac:dyDescent="0.35">
      <c r="A5989" t="s">
        <v>148</v>
      </c>
      <c r="C5989" t="s">
        <v>149</v>
      </c>
      <c r="D5989" t="s">
        <v>150</v>
      </c>
      <c r="E5989" t="s">
        <v>121</v>
      </c>
      <c r="L5989" t="s">
        <v>129</v>
      </c>
      <c r="M5989" s="14">
        <v>44562</v>
      </c>
      <c r="N5989" s="14">
        <v>44562</v>
      </c>
      <c r="O5989">
        <v>5931705.7599999998</v>
      </c>
      <c r="X5989" t="s">
        <v>152</v>
      </c>
      <c r="Y5989">
        <v>1</v>
      </c>
      <c r="Z5989">
        <v>1</v>
      </c>
      <c r="AA5989">
        <v>2022</v>
      </c>
      <c r="AB5989">
        <v>0</v>
      </c>
      <c r="AC5989" t="s">
        <v>8</v>
      </c>
      <c r="AD5989" t="s">
        <v>8</v>
      </c>
      <c r="AE5989">
        <v>2022</v>
      </c>
      <c r="AF5989">
        <v>2022</v>
      </c>
      <c r="AU5989"/>
    </row>
    <row r="5990" spans="1:47" x14ac:dyDescent="0.35">
      <c r="A5990" t="s">
        <v>130</v>
      </c>
      <c r="C5990" t="s">
        <v>149</v>
      </c>
      <c r="D5990" t="s">
        <v>150</v>
      </c>
      <c r="E5990" t="s">
        <v>121</v>
      </c>
      <c r="L5990" t="s">
        <v>129</v>
      </c>
      <c r="M5990" s="14">
        <v>44562</v>
      </c>
      <c r="N5990" s="14">
        <v>44562</v>
      </c>
      <c r="O5990">
        <v>1056880.95</v>
      </c>
      <c r="X5990" t="s">
        <v>119</v>
      </c>
      <c r="Y5990">
        <v>1</v>
      </c>
      <c r="Z5990">
        <v>1</v>
      </c>
      <c r="AA5990">
        <v>2022</v>
      </c>
      <c r="AB5990">
        <v>0</v>
      </c>
      <c r="AC5990" t="s">
        <v>8</v>
      </c>
      <c r="AD5990" t="s">
        <v>8</v>
      </c>
      <c r="AE5990">
        <v>2022</v>
      </c>
      <c r="AF5990">
        <v>2022</v>
      </c>
      <c r="AU5990"/>
    </row>
    <row r="5991" spans="1:47" x14ac:dyDescent="0.35">
      <c r="A5991" t="s">
        <v>130</v>
      </c>
      <c r="C5991" t="s">
        <v>149</v>
      </c>
      <c r="D5991" t="s">
        <v>150</v>
      </c>
      <c r="E5991" t="s">
        <v>121</v>
      </c>
      <c r="F5991" t="s">
        <v>1</v>
      </c>
      <c r="L5991" t="s">
        <v>129</v>
      </c>
      <c r="M5991" s="14">
        <v>44562</v>
      </c>
      <c r="N5991" s="14">
        <v>44562</v>
      </c>
      <c r="O5991">
        <v>265380.95</v>
      </c>
      <c r="X5991" t="s">
        <v>119</v>
      </c>
      <c r="Y5991">
        <v>1</v>
      </c>
      <c r="Z5991">
        <v>1</v>
      </c>
      <c r="AA5991">
        <v>2022</v>
      </c>
      <c r="AB5991">
        <v>0</v>
      </c>
      <c r="AC5991" t="s">
        <v>8</v>
      </c>
      <c r="AD5991" t="s">
        <v>8</v>
      </c>
      <c r="AE5991">
        <v>2022</v>
      </c>
      <c r="AF5991">
        <v>2021</v>
      </c>
      <c r="AU5991"/>
    </row>
    <row r="5992" spans="1:47" x14ac:dyDescent="0.35">
      <c r="A5992" t="s">
        <v>233</v>
      </c>
      <c r="C5992" t="s">
        <v>149</v>
      </c>
      <c r="D5992" t="s">
        <v>150</v>
      </c>
      <c r="E5992" t="s">
        <v>121</v>
      </c>
      <c r="L5992" t="s">
        <v>129</v>
      </c>
      <c r="M5992" s="14">
        <v>44562</v>
      </c>
      <c r="N5992" s="14">
        <v>44562</v>
      </c>
      <c r="O5992">
        <v>453532.33</v>
      </c>
      <c r="X5992" t="s">
        <v>234</v>
      </c>
      <c r="Y5992">
        <v>1</v>
      </c>
      <c r="Z5992">
        <v>1</v>
      </c>
      <c r="AA5992">
        <v>2022</v>
      </c>
      <c r="AB5992">
        <v>0</v>
      </c>
      <c r="AC5992" t="s">
        <v>8</v>
      </c>
      <c r="AD5992" t="s">
        <v>8</v>
      </c>
      <c r="AE5992">
        <v>2022</v>
      </c>
      <c r="AF5992">
        <v>2022</v>
      </c>
      <c r="AU5992"/>
    </row>
    <row r="5993" spans="1:47" x14ac:dyDescent="0.35">
      <c r="A5993" t="s">
        <v>126</v>
      </c>
      <c r="C5993" t="s">
        <v>149</v>
      </c>
      <c r="D5993" t="s">
        <v>150</v>
      </c>
      <c r="E5993" t="s">
        <v>121</v>
      </c>
      <c r="F5993" t="s">
        <v>1</v>
      </c>
      <c r="L5993" t="s">
        <v>129</v>
      </c>
      <c r="M5993" s="14">
        <v>44562</v>
      </c>
      <c r="N5993" s="14">
        <v>44562</v>
      </c>
      <c r="O5993">
        <v>4571071.43</v>
      </c>
      <c r="X5993" t="s">
        <v>127</v>
      </c>
      <c r="Y5993">
        <v>1</v>
      </c>
      <c r="Z5993">
        <v>1</v>
      </c>
      <c r="AA5993">
        <v>2022</v>
      </c>
      <c r="AB5993">
        <v>0</v>
      </c>
      <c r="AC5993" t="s">
        <v>8</v>
      </c>
      <c r="AD5993" t="s">
        <v>8</v>
      </c>
      <c r="AE5993">
        <v>2022</v>
      </c>
      <c r="AF5993">
        <v>2021</v>
      </c>
      <c r="AU5993"/>
    </row>
    <row r="5994" spans="1:47" x14ac:dyDescent="0.35">
      <c r="A5994" t="s">
        <v>175</v>
      </c>
      <c r="C5994" t="s">
        <v>149</v>
      </c>
      <c r="D5994" t="s">
        <v>150</v>
      </c>
      <c r="E5994" t="s">
        <v>121</v>
      </c>
      <c r="L5994" t="s">
        <v>129</v>
      </c>
      <c r="M5994" s="14">
        <v>44562</v>
      </c>
      <c r="N5994" s="14">
        <v>44562</v>
      </c>
      <c r="O5994">
        <v>156666.67000000001</v>
      </c>
      <c r="X5994" t="s">
        <v>119</v>
      </c>
      <c r="Y5994">
        <v>1</v>
      </c>
      <c r="Z5994">
        <v>1</v>
      </c>
      <c r="AA5994">
        <v>2022</v>
      </c>
      <c r="AB5994">
        <v>0</v>
      </c>
      <c r="AC5994" t="s">
        <v>8</v>
      </c>
      <c r="AD5994" t="s">
        <v>8</v>
      </c>
      <c r="AE5994">
        <v>2022</v>
      </c>
      <c r="AF5994">
        <v>2022</v>
      </c>
      <c r="AU5994"/>
    </row>
    <row r="5995" spans="1:47" x14ac:dyDescent="0.35">
      <c r="A5995" t="s">
        <v>163</v>
      </c>
      <c r="C5995" t="s">
        <v>149</v>
      </c>
      <c r="D5995" t="s">
        <v>150</v>
      </c>
      <c r="E5995" t="s">
        <v>121</v>
      </c>
      <c r="F5995" t="s">
        <v>1</v>
      </c>
      <c r="L5995" t="s">
        <v>129</v>
      </c>
      <c r="M5995" s="14">
        <v>44562</v>
      </c>
      <c r="N5995" s="14">
        <v>44562</v>
      </c>
      <c r="O5995">
        <v>3833333.33</v>
      </c>
      <c r="X5995" t="s">
        <v>164</v>
      </c>
      <c r="Y5995">
        <v>1</v>
      </c>
      <c r="Z5995">
        <v>1</v>
      </c>
      <c r="AA5995">
        <v>2022</v>
      </c>
      <c r="AB5995">
        <v>0</v>
      </c>
      <c r="AC5995" t="s">
        <v>8</v>
      </c>
      <c r="AD5995" t="s">
        <v>8</v>
      </c>
      <c r="AE5995">
        <v>2022</v>
      </c>
      <c r="AF5995">
        <v>2021</v>
      </c>
      <c r="AU5995"/>
    </row>
    <row r="5996" spans="1:47" x14ac:dyDescent="0.35">
      <c r="A5996" t="s">
        <v>208</v>
      </c>
      <c r="B5996" t="s">
        <v>157</v>
      </c>
      <c r="C5996" t="s">
        <v>149</v>
      </c>
      <c r="D5996" t="s">
        <v>150</v>
      </c>
      <c r="E5996" t="s">
        <v>121</v>
      </c>
      <c r="F5996" t="s">
        <v>1</v>
      </c>
      <c r="L5996" t="s">
        <v>129</v>
      </c>
      <c r="M5996" s="14">
        <v>44562</v>
      </c>
      <c r="N5996" s="14">
        <v>44562</v>
      </c>
      <c r="O5996">
        <v>17380.95</v>
      </c>
      <c r="X5996" t="s">
        <v>157</v>
      </c>
      <c r="Y5996">
        <v>1</v>
      </c>
      <c r="Z5996">
        <v>1</v>
      </c>
      <c r="AA5996">
        <v>2022</v>
      </c>
      <c r="AB5996">
        <v>0</v>
      </c>
      <c r="AC5996" t="s">
        <v>8</v>
      </c>
      <c r="AD5996" t="s">
        <v>8</v>
      </c>
      <c r="AE5996">
        <v>2022</v>
      </c>
      <c r="AF5996">
        <v>2021</v>
      </c>
      <c r="AU5996"/>
    </row>
    <row r="5997" spans="1:47" x14ac:dyDescent="0.35">
      <c r="A5997" t="s">
        <v>166</v>
      </c>
      <c r="C5997" t="s">
        <v>149</v>
      </c>
      <c r="D5997" t="s">
        <v>150</v>
      </c>
      <c r="E5997" t="s">
        <v>121</v>
      </c>
      <c r="F5997" t="s">
        <v>1</v>
      </c>
      <c r="L5997" t="s">
        <v>129</v>
      </c>
      <c r="M5997" s="14">
        <v>44562</v>
      </c>
      <c r="N5997" s="14">
        <v>44562</v>
      </c>
      <c r="O5997">
        <v>28571.43</v>
      </c>
      <c r="X5997" t="s">
        <v>167</v>
      </c>
      <c r="Y5997">
        <v>1</v>
      </c>
      <c r="Z5997">
        <v>1</v>
      </c>
      <c r="AA5997">
        <v>2022</v>
      </c>
      <c r="AB5997">
        <v>0</v>
      </c>
      <c r="AC5997" t="s">
        <v>8</v>
      </c>
      <c r="AD5997" t="s">
        <v>8</v>
      </c>
      <c r="AE5997">
        <v>2022</v>
      </c>
      <c r="AF5997">
        <v>2021</v>
      </c>
      <c r="AU5997"/>
    </row>
    <row r="5998" spans="1:47" x14ac:dyDescent="0.35">
      <c r="A5998" t="s">
        <v>155</v>
      </c>
      <c r="C5998" t="s">
        <v>149</v>
      </c>
      <c r="D5998" t="s">
        <v>159</v>
      </c>
      <c r="E5998" t="s">
        <v>121</v>
      </c>
      <c r="L5998" t="s">
        <v>129</v>
      </c>
      <c r="M5998" s="14">
        <v>44562</v>
      </c>
      <c r="N5998" s="14">
        <v>44562</v>
      </c>
      <c r="O5998">
        <v>326215.40999999997</v>
      </c>
      <c r="X5998" t="s">
        <v>156</v>
      </c>
      <c r="Y5998">
        <v>1</v>
      </c>
      <c r="Z5998">
        <v>1</v>
      </c>
      <c r="AA5998">
        <v>2022</v>
      </c>
      <c r="AB5998">
        <v>0</v>
      </c>
      <c r="AC5998" t="s">
        <v>8</v>
      </c>
      <c r="AD5998" t="s">
        <v>8</v>
      </c>
      <c r="AE5998">
        <v>2022</v>
      </c>
      <c r="AF5998">
        <v>2022</v>
      </c>
      <c r="AU5998"/>
    </row>
    <row r="5999" spans="1:47" x14ac:dyDescent="0.35">
      <c r="A5999" t="s">
        <v>148</v>
      </c>
      <c r="C5999" t="s">
        <v>149</v>
      </c>
      <c r="D5999" t="s">
        <v>159</v>
      </c>
      <c r="E5999" t="s">
        <v>121</v>
      </c>
      <c r="L5999" t="s">
        <v>129</v>
      </c>
      <c r="M5999" s="14">
        <v>44562</v>
      </c>
      <c r="N5999" s="14">
        <v>44562</v>
      </c>
      <c r="O5999">
        <v>7857.14</v>
      </c>
      <c r="X5999" t="s">
        <v>152</v>
      </c>
      <c r="Y5999">
        <v>1</v>
      </c>
      <c r="Z5999">
        <v>1</v>
      </c>
      <c r="AA5999">
        <v>2022</v>
      </c>
      <c r="AB5999">
        <v>0</v>
      </c>
      <c r="AC5999" t="s">
        <v>8</v>
      </c>
      <c r="AD5999" t="s">
        <v>8</v>
      </c>
      <c r="AE5999">
        <v>2022</v>
      </c>
      <c r="AF5999">
        <v>2022</v>
      </c>
      <c r="AU5999"/>
    </row>
    <row r="6000" spans="1:47" x14ac:dyDescent="0.35">
      <c r="A6000" t="s">
        <v>170</v>
      </c>
      <c r="B6000" t="s">
        <v>140</v>
      </c>
      <c r="C6000" t="s">
        <v>149</v>
      </c>
      <c r="D6000" t="s">
        <v>150</v>
      </c>
      <c r="E6000" t="s">
        <v>121</v>
      </c>
      <c r="L6000" t="s">
        <v>129</v>
      </c>
      <c r="M6000" s="14">
        <v>44562</v>
      </c>
      <c r="N6000" s="14">
        <v>44562</v>
      </c>
      <c r="O6000">
        <v>1695502.61</v>
      </c>
      <c r="X6000" t="s">
        <v>140</v>
      </c>
      <c r="Y6000">
        <v>1</v>
      </c>
      <c r="Z6000">
        <v>1</v>
      </c>
      <c r="AA6000">
        <v>2022</v>
      </c>
      <c r="AB6000">
        <v>0</v>
      </c>
      <c r="AC6000" t="s">
        <v>8</v>
      </c>
      <c r="AD6000" t="s">
        <v>8</v>
      </c>
      <c r="AE6000">
        <v>2022</v>
      </c>
      <c r="AF6000">
        <v>2022</v>
      </c>
      <c r="AU6000"/>
    </row>
    <row r="6001" spans="1:47" x14ac:dyDescent="0.35">
      <c r="A6001" t="s">
        <v>126</v>
      </c>
      <c r="B6001" t="s">
        <v>119</v>
      </c>
      <c r="C6001" t="s">
        <v>149</v>
      </c>
      <c r="D6001" t="s">
        <v>150</v>
      </c>
      <c r="E6001" t="s">
        <v>121</v>
      </c>
      <c r="L6001" t="s">
        <v>129</v>
      </c>
      <c r="M6001" s="14">
        <v>44562</v>
      </c>
      <c r="N6001" s="14">
        <v>44562</v>
      </c>
      <c r="O6001">
        <v>1830700.79</v>
      </c>
      <c r="X6001" t="s">
        <v>119</v>
      </c>
      <c r="Y6001">
        <v>1</v>
      </c>
      <c r="Z6001">
        <v>1</v>
      </c>
      <c r="AA6001">
        <v>2022</v>
      </c>
      <c r="AB6001">
        <v>0</v>
      </c>
      <c r="AC6001" t="s">
        <v>8</v>
      </c>
      <c r="AD6001" t="s">
        <v>8</v>
      </c>
      <c r="AE6001">
        <v>2022</v>
      </c>
      <c r="AF6001">
        <v>2022</v>
      </c>
      <c r="AU6001"/>
    </row>
    <row r="6002" spans="1:47" x14ac:dyDescent="0.35">
      <c r="A6002" t="s">
        <v>172</v>
      </c>
      <c r="C6002" t="s">
        <v>149</v>
      </c>
      <c r="D6002" t="s">
        <v>159</v>
      </c>
      <c r="E6002" t="s">
        <v>121</v>
      </c>
      <c r="L6002" t="s">
        <v>129</v>
      </c>
      <c r="M6002" s="14">
        <v>44562</v>
      </c>
      <c r="N6002" s="14">
        <v>44562</v>
      </c>
      <c r="O6002">
        <v>574185.37</v>
      </c>
      <c r="X6002" t="s">
        <v>135</v>
      </c>
      <c r="Y6002">
        <v>1</v>
      </c>
      <c r="Z6002">
        <v>1</v>
      </c>
      <c r="AA6002">
        <v>2022</v>
      </c>
      <c r="AB6002">
        <v>0</v>
      </c>
      <c r="AC6002" t="s">
        <v>8</v>
      </c>
      <c r="AD6002" t="s">
        <v>8</v>
      </c>
      <c r="AE6002">
        <v>2022</v>
      </c>
      <c r="AF6002">
        <v>2022</v>
      </c>
      <c r="AU6002"/>
    </row>
    <row r="6003" spans="1:47" x14ac:dyDescent="0.35">
      <c r="A6003" t="s">
        <v>123</v>
      </c>
      <c r="C6003" t="s">
        <v>149</v>
      </c>
      <c r="D6003" t="s">
        <v>150</v>
      </c>
      <c r="E6003" t="s">
        <v>121</v>
      </c>
      <c r="L6003" t="s">
        <v>129</v>
      </c>
      <c r="M6003" s="14">
        <v>44562</v>
      </c>
      <c r="N6003" s="14">
        <v>44562</v>
      </c>
      <c r="O6003">
        <v>135952.38</v>
      </c>
      <c r="X6003" t="s">
        <v>124</v>
      </c>
      <c r="Y6003">
        <v>1</v>
      </c>
      <c r="Z6003">
        <v>1</v>
      </c>
      <c r="AA6003">
        <v>2022</v>
      </c>
      <c r="AB6003">
        <v>0</v>
      </c>
      <c r="AC6003" t="s">
        <v>8</v>
      </c>
      <c r="AD6003" t="s">
        <v>8</v>
      </c>
      <c r="AE6003">
        <v>2022</v>
      </c>
      <c r="AF6003">
        <v>2022</v>
      </c>
      <c r="AU6003"/>
    </row>
    <row r="6004" spans="1:47" x14ac:dyDescent="0.35">
      <c r="A6004" t="s">
        <v>145</v>
      </c>
      <c r="B6004" t="s">
        <v>119</v>
      </c>
      <c r="C6004" t="s">
        <v>149</v>
      </c>
      <c r="D6004" t="s">
        <v>150</v>
      </c>
      <c r="E6004" t="s">
        <v>121</v>
      </c>
      <c r="F6004" t="s">
        <v>1</v>
      </c>
      <c r="L6004" t="s">
        <v>129</v>
      </c>
      <c r="M6004" s="14">
        <v>44562</v>
      </c>
      <c r="N6004" s="14">
        <v>44562</v>
      </c>
      <c r="O6004">
        <v>312380.95</v>
      </c>
      <c r="X6004" t="s">
        <v>119</v>
      </c>
      <c r="Y6004">
        <v>1</v>
      </c>
      <c r="Z6004">
        <v>1</v>
      </c>
      <c r="AA6004">
        <v>2022</v>
      </c>
      <c r="AB6004">
        <v>0</v>
      </c>
      <c r="AC6004" t="s">
        <v>8</v>
      </c>
      <c r="AD6004" t="s">
        <v>8</v>
      </c>
      <c r="AE6004">
        <v>2022</v>
      </c>
      <c r="AF6004">
        <v>2021</v>
      </c>
      <c r="AU6004"/>
    </row>
    <row r="6005" spans="1:47" x14ac:dyDescent="0.35">
      <c r="A6005" t="s">
        <v>170</v>
      </c>
      <c r="C6005" t="s">
        <v>149</v>
      </c>
      <c r="D6005" t="s">
        <v>150</v>
      </c>
      <c r="E6005" t="s">
        <v>121</v>
      </c>
      <c r="L6005" t="s">
        <v>129</v>
      </c>
      <c r="M6005" s="14">
        <v>44562</v>
      </c>
      <c r="N6005" s="14">
        <v>44562</v>
      </c>
      <c r="O6005">
        <v>15238.1</v>
      </c>
      <c r="X6005" t="s">
        <v>119</v>
      </c>
      <c r="Y6005">
        <v>1</v>
      </c>
      <c r="Z6005">
        <v>1</v>
      </c>
      <c r="AA6005">
        <v>2022</v>
      </c>
      <c r="AB6005">
        <v>0</v>
      </c>
      <c r="AC6005" t="s">
        <v>8</v>
      </c>
      <c r="AD6005" t="s">
        <v>8</v>
      </c>
      <c r="AE6005">
        <v>2022</v>
      </c>
      <c r="AF6005">
        <v>2022</v>
      </c>
      <c r="AU6005"/>
    </row>
    <row r="6006" spans="1:47" x14ac:dyDescent="0.35">
      <c r="A6006" t="s">
        <v>141</v>
      </c>
      <c r="C6006" t="s">
        <v>149</v>
      </c>
      <c r="D6006" t="s">
        <v>150</v>
      </c>
      <c r="E6006" t="s">
        <v>121</v>
      </c>
      <c r="L6006" t="s">
        <v>129</v>
      </c>
      <c r="M6006" s="14">
        <v>44562</v>
      </c>
      <c r="N6006" s="14">
        <v>44562</v>
      </c>
      <c r="O6006">
        <v>6838095.2400000002</v>
      </c>
      <c r="X6006" t="s">
        <v>142</v>
      </c>
      <c r="Y6006">
        <v>1</v>
      </c>
      <c r="Z6006">
        <v>1</v>
      </c>
      <c r="AA6006">
        <v>2022</v>
      </c>
      <c r="AB6006">
        <v>0</v>
      </c>
      <c r="AC6006" t="s">
        <v>8</v>
      </c>
      <c r="AD6006" t="s">
        <v>8</v>
      </c>
      <c r="AE6006">
        <v>2022</v>
      </c>
      <c r="AF6006">
        <v>2022</v>
      </c>
      <c r="AU6006"/>
    </row>
    <row r="6007" spans="1:47" x14ac:dyDescent="0.35">
      <c r="A6007" t="s">
        <v>131</v>
      </c>
      <c r="C6007" t="s">
        <v>149</v>
      </c>
      <c r="D6007" t="s">
        <v>150</v>
      </c>
      <c r="E6007" t="s">
        <v>121</v>
      </c>
      <c r="L6007" t="s">
        <v>129</v>
      </c>
      <c r="M6007" s="14">
        <v>44562</v>
      </c>
      <c r="N6007" s="14">
        <v>44562</v>
      </c>
      <c r="O6007">
        <v>1673809.52</v>
      </c>
      <c r="X6007" t="s">
        <v>132</v>
      </c>
      <c r="Y6007">
        <v>1</v>
      </c>
      <c r="Z6007">
        <v>1</v>
      </c>
      <c r="AA6007">
        <v>2022</v>
      </c>
      <c r="AB6007">
        <v>0</v>
      </c>
      <c r="AC6007" t="s">
        <v>8</v>
      </c>
      <c r="AD6007" t="s">
        <v>8</v>
      </c>
      <c r="AE6007">
        <v>2022</v>
      </c>
      <c r="AF6007">
        <v>2022</v>
      </c>
      <c r="AU6007"/>
    </row>
    <row r="6008" spans="1:47" x14ac:dyDescent="0.35">
      <c r="A6008" t="s">
        <v>170</v>
      </c>
      <c r="C6008" t="s">
        <v>149</v>
      </c>
      <c r="D6008" t="s">
        <v>150</v>
      </c>
      <c r="E6008" t="s">
        <v>121</v>
      </c>
      <c r="L6008" t="s">
        <v>129</v>
      </c>
      <c r="M6008" s="14">
        <v>44562</v>
      </c>
      <c r="N6008" s="14">
        <v>44562</v>
      </c>
      <c r="O6008">
        <v>6286528.9100000001</v>
      </c>
      <c r="X6008" t="s">
        <v>119</v>
      </c>
      <c r="Y6008">
        <v>1</v>
      </c>
      <c r="Z6008">
        <v>1</v>
      </c>
      <c r="AA6008">
        <v>2022</v>
      </c>
      <c r="AB6008">
        <v>0</v>
      </c>
      <c r="AC6008" t="s">
        <v>8</v>
      </c>
      <c r="AD6008" t="s">
        <v>8</v>
      </c>
      <c r="AE6008">
        <v>2022</v>
      </c>
      <c r="AF6008">
        <v>2022</v>
      </c>
      <c r="AU6008"/>
    </row>
    <row r="6009" spans="1:47" x14ac:dyDescent="0.35">
      <c r="A6009" t="s">
        <v>128</v>
      </c>
      <c r="C6009" t="s">
        <v>149</v>
      </c>
      <c r="D6009" t="s">
        <v>150</v>
      </c>
      <c r="E6009" t="s">
        <v>121</v>
      </c>
      <c r="L6009" t="s">
        <v>129</v>
      </c>
      <c r="M6009" s="14">
        <v>44562</v>
      </c>
      <c r="N6009" s="14">
        <v>44562</v>
      </c>
      <c r="O6009">
        <v>5714285.71</v>
      </c>
      <c r="X6009" t="s">
        <v>119</v>
      </c>
      <c r="Y6009">
        <v>1</v>
      </c>
      <c r="Z6009">
        <v>1</v>
      </c>
      <c r="AA6009">
        <v>2022</v>
      </c>
      <c r="AB6009">
        <v>0</v>
      </c>
      <c r="AC6009" t="s">
        <v>8</v>
      </c>
      <c r="AD6009" t="s">
        <v>8</v>
      </c>
      <c r="AE6009">
        <v>2022</v>
      </c>
      <c r="AF6009">
        <v>2022</v>
      </c>
      <c r="AU6009"/>
    </row>
    <row r="6010" spans="1:47" x14ac:dyDescent="0.35">
      <c r="A6010" t="s">
        <v>123</v>
      </c>
      <c r="C6010" t="s">
        <v>149</v>
      </c>
      <c r="D6010" t="s">
        <v>150</v>
      </c>
      <c r="E6010" t="s">
        <v>121</v>
      </c>
      <c r="F6010" t="s">
        <v>1</v>
      </c>
      <c r="L6010" t="s">
        <v>129</v>
      </c>
      <c r="M6010" s="14">
        <v>44562</v>
      </c>
      <c r="N6010" s="14">
        <v>44562</v>
      </c>
      <c r="O6010">
        <v>452285.71</v>
      </c>
      <c r="X6010" t="s">
        <v>124</v>
      </c>
      <c r="Y6010">
        <v>1</v>
      </c>
      <c r="Z6010">
        <v>1</v>
      </c>
      <c r="AA6010">
        <v>2022</v>
      </c>
      <c r="AB6010">
        <v>0</v>
      </c>
      <c r="AC6010" t="s">
        <v>8</v>
      </c>
      <c r="AD6010" t="s">
        <v>8</v>
      </c>
      <c r="AE6010">
        <v>2022</v>
      </c>
      <c r="AF6010">
        <v>2021</v>
      </c>
      <c r="AU6010"/>
    </row>
    <row r="6011" spans="1:47" x14ac:dyDescent="0.35">
      <c r="A6011" t="s">
        <v>123</v>
      </c>
      <c r="C6011" t="s">
        <v>149</v>
      </c>
      <c r="D6011" t="s">
        <v>150</v>
      </c>
      <c r="E6011" t="s">
        <v>121</v>
      </c>
      <c r="L6011" t="s">
        <v>129</v>
      </c>
      <c r="M6011" s="14">
        <v>44562</v>
      </c>
      <c r="N6011" s="14">
        <v>44562</v>
      </c>
      <c r="O6011">
        <v>2914285.71</v>
      </c>
      <c r="X6011" t="s">
        <v>124</v>
      </c>
      <c r="Y6011">
        <v>1</v>
      </c>
      <c r="Z6011">
        <v>1</v>
      </c>
      <c r="AA6011">
        <v>2022</v>
      </c>
      <c r="AB6011">
        <v>0</v>
      </c>
      <c r="AC6011" t="s">
        <v>8</v>
      </c>
      <c r="AD6011" t="s">
        <v>8</v>
      </c>
      <c r="AE6011">
        <v>2022</v>
      </c>
      <c r="AF6011">
        <v>2022</v>
      </c>
      <c r="AU6011"/>
    </row>
    <row r="6012" spans="1:47" x14ac:dyDescent="0.35">
      <c r="A6012" t="s">
        <v>123</v>
      </c>
      <c r="C6012" t="s">
        <v>149</v>
      </c>
      <c r="D6012" t="s">
        <v>150</v>
      </c>
      <c r="E6012" t="s">
        <v>121</v>
      </c>
      <c r="F6012" t="s">
        <v>1</v>
      </c>
      <c r="L6012" t="s">
        <v>129</v>
      </c>
      <c r="M6012" s="14">
        <v>44562</v>
      </c>
      <c r="N6012" s="14">
        <v>44562</v>
      </c>
      <c r="O6012">
        <v>197809.52</v>
      </c>
      <c r="X6012" t="s">
        <v>124</v>
      </c>
      <c r="Y6012">
        <v>1</v>
      </c>
      <c r="Z6012">
        <v>1</v>
      </c>
      <c r="AA6012">
        <v>2022</v>
      </c>
      <c r="AB6012">
        <v>0</v>
      </c>
      <c r="AC6012" t="s">
        <v>8</v>
      </c>
      <c r="AD6012" t="s">
        <v>8</v>
      </c>
      <c r="AE6012">
        <v>2022</v>
      </c>
      <c r="AF6012">
        <v>2021</v>
      </c>
      <c r="AU6012"/>
    </row>
    <row r="6013" spans="1:47" x14ac:dyDescent="0.35">
      <c r="A6013" t="s">
        <v>123</v>
      </c>
      <c r="C6013" t="s">
        <v>149</v>
      </c>
      <c r="D6013" t="s">
        <v>150</v>
      </c>
      <c r="E6013" t="s">
        <v>121</v>
      </c>
      <c r="L6013" t="s">
        <v>129</v>
      </c>
      <c r="M6013" s="14">
        <v>44562</v>
      </c>
      <c r="N6013" s="14">
        <v>44562</v>
      </c>
      <c r="O6013">
        <v>135476.19</v>
      </c>
      <c r="X6013" t="s">
        <v>124</v>
      </c>
      <c r="Y6013">
        <v>1</v>
      </c>
      <c r="Z6013">
        <v>1</v>
      </c>
      <c r="AA6013">
        <v>2022</v>
      </c>
      <c r="AB6013">
        <v>0</v>
      </c>
      <c r="AC6013" t="s">
        <v>8</v>
      </c>
      <c r="AD6013" t="s">
        <v>8</v>
      </c>
      <c r="AE6013">
        <v>2022</v>
      </c>
      <c r="AF6013">
        <v>2022</v>
      </c>
      <c r="AU6013"/>
    </row>
    <row r="6014" spans="1:47" x14ac:dyDescent="0.35">
      <c r="A6014" t="s">
        <v>165</v>
      </c>
      <c r="C6014" t="s">
        <v>149</v>
      </c>
      <c r="D6014" t="s">
        <v>150</v>
      </c>
      <c r="E6014" t="s">
        <v>121</v>
      </c>
      <c r="L6014" t="s">
        <v>129</v>
      </c>
      <c r="M6014" s="14">
        <v>44562</v>
      </c>
      <c r="N6014" s="14">
        <v>44562</v>
      </c>
      <c r="O6014">
        <v>925166.67</v>
      </c>
      <c r="X6014" t="s">
        <v>124</v>
      </c>
      <c r="Y6014">
        <v>1</v>
      </c>
      <c r="Z6014">
        <v>1</v>
      </c>
      <c r="AA6014">
        <v>2022</v>
      </c>
      <c r="AB6014">
        <v>0</v>
      </c>
      <c r="AC6014" t="s">
        <v>8</v>
      </c>
      <c r="AD6014" t="s">
        <v>8</v>
      </c>
      <c r="AE6014">
        <v>2022</v>
      </c>
      <c r="AF6014">
        <v>2022</v>
      </c>
      <c r="AU6014"/>
    </row>
    <row r="6015" spans="1:47" x14ac:dyDescent="0.35">
      <c r="A6015" t="s">
        <v>165</v>
      </c>
      <c r="B6015" t="s">
        <v>157</v>
      </c>
      <c r="C6015" t="s">
        <v>149</v>
      </c>
      <c r="D6015" t="s">
        <v>150</v>
      </c>
      <c r="E6015" t="s">
        <v>121</v>
      </c>
      <c r="L6015" t="s">
        <v>129</v>
      </c>
      <c r="M6015" s="14">
        <v>44562</v>
      </c>
      <c r="N6015" s="14">
        <v>44562</v>
      </c>
      <c r="O6015">
        <v>63809.52</v>
      </c>
      <c r="X6015" t="s">
        <v>157</v>
      </c>
      <c r="Y6015">
        <v>1</v>
      </c>
      <c r="Z6015">
        <v>1</v>
      </c>
      <c r="AA6015">
        <v>2022</v>
      </c>
      <c r="AB6015">
        <v>0</v>
      </c>
      <c r="AC6015" t="s">
        <v>8</v>
      </c>
      <c r="AD6015" t="s">
        <v>8</v>
      </c>
      <c r="AE6015">
        <v>2022</v>
      </c>
      <c r="AF6015">
        <v>2022</v>
      </c>
      <c r="AU6015"/>
    </row>
    <row r="6016" spans="1:47" x14ac:dyDescent="0.35">
      <c r="A6016" t="s">
        <v>165</v>
      </c>
      <c r="C6016" t="s">
        <v>149</v>
      </c>
      <c r="D6016" t="s">
        <v>150</v>
      </c>
      <c r="E6016" t="s">
        <v>121</v>
      </c>
      <c r="L6016" t="s">
        <v>129</v>
      </c>
      <c r="M6016" s="14">
        <v>44562</v>
      </c>
      <c r="N6016" s="14">
        <v>44562</v>
      </c>
      <c r="O6016">
        <v>48095.24</v>
      </c>
      <c r="X6016" t="s">
        <v>124</v>
      </c>
      <c r="Y6016">
        <v>1</v>
      </c>
      <c r="Z6016">
        <v>1</v>
      </c>
      <c r="AA6016">
        <v>2022</v>
      </c>
      <c r="AB6016">
        <v>0</v>
      </c>
      <c r="AC6016" t="s">
        <v>8</v>
      </c>
      <c r="AD6016" t="s">
        <v>8</v>
      </c>
      <c r="AE6016">
        <v>2022</v>
      </c>
      <c r="AF6016">
        <v>2022</v>
      </c>
      <c r="AU6016"/>
    </row>
    <row r="6017" spans="1:47" x14ac:dyDescent="0.35">
      <c r="A6017" t="s">
        <v>145</v>
      </c>
      <c r="C6017" t="s">
        <v>149</v>
      </c>
      <c r="D6017" t="s">
        <v>150</v>
      </c>
      <c r="E6017" t="s">
        <v>121</v>
      </c>
      <c r="L6017" t="s">
        <v>129</v>
      </c>
      <c r="M6017" s="14">
        <v>44562</v>
      </c>
      <c r="N6017" s="14">
        <v>44562</v>
      </c>
      <c r="O6017">
        <v>217142.86</v>
      </c>
      <c r="X6017" t="s">
        <v>144</v>
      </c>
      <c r="Y6017">
        <v>1</v>
      </c>
      <c r="Z6017">
        <v>1</v>
      </c>
      <c r="AA6017">
        <v>2022</v>
      </c>
      <c r="AB6017">
        <v>0</v>
      </c>
      <c r="AC6017" t="s">
        <v>8</v>
      </c>
      <c r="AD6017" t="s">
        <v>8</v>
      </c>
      <c r="AE6017">
        <v>2022</v>
      </c>
      <c r="AF6017">
        <v>2022</v>
      </c>
      <c r="AU6017"/>
    </row>
    <row r="6018" spans="1:47" x14ac:dyDescent="0.35">
      <c r="A6018" t="s">
        <v>128</v>
      </c>
      <c r="C6018" t="s">
        <v>149</v>
      </c>
      <c r="D6018" t="s">
        <v>150</v>
      </c>
      <c r="E6018" t="s">
        <v>121</v>
      </c>
      <c r="L6018" t="s">
        <v>129</v>
      </c>
      <c r="M6018" s="14">
        <v>44562</v>
      </c>
      <c r="N6018" s="14">
        <v>44562</v>
      </c>
      <c r="O6018">
        <v>10294285.710000001</v>
      </c>
      <c r="X6018" t="s">
        <v>119</v>
      </c>
      <c r="Y6018">
        <v>1</v>
      </c>
      <c r="Z6018">
        <v>1</v>
      </c>
      <c r="AA6018">
        <v>2022</v>
      </c>
      <c r="AB6018">
        <v>0</v>
      </c>
      <c r="AC6018" t="s">
        <v>8</v>
      </c>
      <c r="AD6018" t="s">
        <v>8</v>
      </c>
      <c r="AE6018">
        <v>2022</v>
      </c>
      <c r="AF6018">
        <v>2022</v>
      </c>
      <c r="AU6018"/>
    </row>
    <row r="6019" spans="1:47" x14ac:dyDescent="0.35">
      <c r="A6019" t="s">
        <v>165</v>
      </c>
      <c r="C6019" t="s">
        <v>180</v>
      </c>
      <c r="D6019" t="s">
        <v>150</v>
      </c>
      <c r="E6019" t="s">
        <v>121</v>
      </c>
      <c r="L6019" t="s">
        <v>122</v>
      </c>
      <c r="M6019" s="14">
        <v>44562</v>
      </c>
      <c r="N6019" s="14">
        <v>44562</v>
      </c>
      <c r="P6019">
        <v>3791949.2</v>
      </c>
      <c r="X6019" t="s">
        <v>124</v>
      </c>
      <c r="Y6019">
        <v>1</v>
      </c>
      <c r="Z6019">
        <v>1</v>
      </c>
      <c r="AA6019">
        <v>2022</v>
      </c>
      <c r="AB6019">
        <v>0</v>
      </c>
      <c r="AC6019" t="s">
        <v>8</v>
      </c>
      <c r="AD6019" t="s">
        <v>8</v>
      </c>
      <c r="AE6019">
        <v>2022</v>
      </c>
      <c r="AF6019">
        <v>2022</v>
      </c>
      <c r="AU6019"/>
    </row>
    <row r="6020" spans="1:47" x14ac:dyDescent="0.35">
      <c r="A6020" t="s">
        <v>165</v>
      </c>
      <c r="C6020" t="s">
        <v>180</v>
      </c>
      <c r="D6020" t="s">
        <v>150</v>
      </c>
      <c r="E6020" t="s">
        <v>121</v>
      </c>
      <c r="L6020" t="s">
        <v>122</v>
      </c>
      <c r="M6020" s="14">
        <v>44562</v>
      </c>
      <c r="N6020" s="14">
        <v>44562</v>
      </c>
      <c r="P6020">
        <v>588186.49</v>
      </c>
      <c r="X6020" t="s">
        <v>124</v>
      </c>
      <c r="Y6020">
        <v>1</v>
      </c>
      <c r="Z6020">
        <v>1</v>
      </c>
      <c r="AA6020">
        <v>2022</v>
      </c>
      <c r="AB6020">
        <v>0</v>
      </c>
      <c r="AC6020" t="s">
        <v>8</v>
      </c>
      <c r="AD6020" t="s">
        <v>8</v>
      </c>
      <c r="AE6020">
        <v>2022</v>
      </c>
      <c r="AF6020">
        <v>2022</v>
      </c>
      <c r="AU6020"/>
    </row>
    <row r="6021" spans="1:47" x14ac:dyDescent="0.35">
      <c r="A6021" t="s">
        <v>170</v>
      </c>
      <c r="C6021" t="s">
        <v>180</v>
      </c>
      <c r="D6021" t="s">
        <v>150</v>
      </c>
      <c r="E6021" t="s">
        <v>121</v>
      </c>
      <c r="L6021" t="s">
        <v>122</v>
      </c>
      <c r="M6021" s="14">
        <v>44562</v>
      </c>
      <c r="N6021" s="14">
        <v>44562</v>
      </c>
      <c r="P6021">
        <v>9437914.2400000002</v>
      </c>
      <c r="X6021" t="s">
        <v>119</v>
      </c>
      <c r="Y6021">
        <v>1</v>
      </c>
      <c r="Z6021">
        <v>1</v>
      </c>
      <c r="AA6021">
        <v>2022</v>
      </c>
      <c r="AB6021">
        <v>0</v>
      </c>
      <c r="AC6021" t="s">
        <v>8</v>
      </c>
      <c r="AD6021" t="s">
        <v>8</v>
      </c>
      <c r="AE6021">
        <v>2022</v>
      </c>
      <c r="AF6021">
        <v>2022</v>
      </c>
      <c r="AU6021"/>
    </row>
    <row r="6022" spans="1:47" x14ac:dyDescent="0.35">
      <c r="A6022" t="s">
        <v>170</v>
      </c>
      <c r="C6022" t="s">
        <v>180</v>
      </c>
      <c r="D6022" t="s">
        <v>150</v>
      </c>
      <c r="E6022" t="s">
        <v>121</v>
      </c>
      <c r="L6022" t="s">
        <v>122</v>
      </c>
      <c r="M6022" s="14">
        <v>44562</v>
      </c>
      <c r="N6022" s="14">
        <v>44562</v>
      </c>
      <c r="P6022">
        <v>243606.51</v>
      </c>
      <c r="X6022" t="s">
        <v>119</v>
      </c>
      <c r="Y6022">
        <v>1</v>
      </c>
      <c r="Z6022">
        <v>1</v>
      </c>
      <c r="AA6022">
        <v>2022</v>
      </c>
      <c r="AB6022">
        <v>0</v>
      </c>
      <c r="AC6022" t="s">
        <v>8</v>
      </c>
      <c r="AD6022" t="s">
        <v>8</v>
      </c>
      <c r="AE6022">
        <v>2022</v>
      </c>
      <c r="AF6022">
        <v>2022</v>
      </c>
      <c r="AU6022"/>
    </row>
    <row r="6023" spans="1:47" x14ac:dyDescent="0.35">
      <c r="A6023" t="s">
        <v>165</v>
      </c>
      <c r="C6023" t="s">
        <v>180</v>
      </c>
      <c r="D6023" t="s">
        <v>150</v>
      </c>
      <c r="E6023" t="s">
        <v>121</v>
      </c>
      <c r="L6023" t="s">
        <v>122</v>
      </c>
      <c r="M6023" s="14">
        <v>44562</v>
      </c>
      <c r="N6023" s="14">
        <v>44562</v>
      </c>
      <c r="O6023">
        <v>80.81</v>
      </c>
      <c r="P6023">
        <v>9976.1299999999992</v>
      </c>
      <c r="X6023" t="s">
        <v>124</v>
      </c>
      <c r="Y6023">
        <v>1</v>
      </c>
      <c r="Z6023">
        <v>1</v>
      </c>
      <c r="AA6023">
        <v>2022</v>
      </c>
      <c r="AB6023">
        <v>0</v>
      </c>
      <c r="AC6023" t="s">
        <v>8</v>
      </c>
      <c r="AD6023" t="s">
        <v>8</v>
      </c>
      <c r="AE6023">
        <v>2022</v>
      </c>
      <c r="AF6023">
        <v>2022</v>
      </c>
      <c r="AU6023"/>
    </row>
    <row r="6024" spans="1:47" x14ac:dyDescent="0.35">
      <c r="A6024" t="s">
        <v>171</v>
      </c>
      <c r="C6024" t="s">
        <v>180</v>
      </c>
      <c r="D6024" t="s">
        <v>150</v>
      </c>
      <c r="E6024" t="s">
        <v>121</v>
      </c>
      <c r="L6024" t="s">
        <v>122</v>
      </c>
      <c r="M6024" s="14">
        <v>44562</v>
      </c>
      <c r="N6024" s="14">
        <v>44562</v>
      </c>
      <c r="P6024">
        <v>10143686.640000001</v>
      </c>
      <c r="X6024" t="s">
        <v>137</v>
      </c>
      <c r="Y6024">
        <v>1</v>
      </c>
      <c r="Z6024">
        <v>1</v>
      </c>
      <c r="AA6024">
        <v>2022</v>
      </c>
      <c r="AB6024">
        <v>0</v>
      </c>
      <c r="AC6024" t="s">
        <v>8</v>
      </c>
      <c r="AD6024" t="s">
        <v>8</v>
      </c>
      <c r="AE6024">
        <v>2022</v>
      </c>
      <c r="AF6024">
        <v>2022</v>
      </c>
      <c r="AU6024"/>
    </row>
    <row r="6025" spans="1:47" x14ac:dyDescent="0.35">
      <c r="A6025" t="s">
        <v>123</v>
      </c>
      <c r="C6025" t="s">
        <v>180</v>
      </c>
      <c r="D6025" t="s">
        <v>150</v>
      </c>
      <c r="E6025" t="s">
        <v>121</v>
      </c>
      <c r="L6025" t="s">
        <v>122</v>
      </c>
      <c r="M6025" s="14">
        <v>44562</v>
      </c>
      <c r="N6025" s="14">
        <v>44562</v>
      </c>
      <c r="P6025">
        <v>453529.97</v>
      </c>
      <c r="X6025" t="s">
        <v>124</v>
      </c>
      <c r="Y6025">
        <v>1</v>
      </c>
      <c r="Z6025">
        <v>1</v>
      </c>
      <c r="AA6025">
        <v>2022</v>
      </c>
      <c r="AB6025">
        <v>0</v>
      </c>
      <c r="AC6025" t="s">
        <v>8</v>
      </c>
      <c r="AD6025" t="s">
        <v>8</v>
      </c>
      <c r="AE6025">
        <v>2022</v>
      </c>
      <c r="AF6025">
        <v>2022</v>
      </c>
      <c r="AU6025"/>
    </row>
    <row r="6026" spans="1:47" x14ac:dyDescent="0.35">
      <c r="A6026" t="s">
        <v>171</v>
      </c>
      <c r="C6026" t="s">
        <v>180</v>
      </c>
      <c r="D6026" t="s">
        <v>150</v>
      </c>
      <c r="E6026" t="s">
        <v>121</v>
      </c>
      <c r="L6026" t="s">
        <v>122</v>
      </c>
      <c r="M6026" s="14">
        <v>44562</v>
      </c>
      <c r="N6026" s="14">
        <v>44562</v>
      </c>
      <c r="P6026">
        <v>315978.59000000003</v>
      </c>
      <c r="X6026" t="s">
        <v>137</v>
      </c>
      <c r="Y6026">
        <v>1</v>
      </c>
      <c r="Z6026">
        <v>1</v>
      </c>
      <c r="AA6026">
        <v>2022</v>
      </c>
      <c r="AB6026">
        <v>0</v>
      </c>
      <c r="AC6026" t="s">
        <v>8</v>
      </c>
      <c r="AD6026" t="s">
        <v>8</v>
      </c>
      <c r="AE6026">
        <v>2022</v>
      </c>
      <c r="AF6026">
        <v>2022</v>
      </c>
      <c r="AU6026"/>
    </row>
    <row r="6027" spans="1:47" x14ac:dyDescent="0.35">
      <c r="A6027" t="s">
        <v>171</v>
      </c>
      <c r="C6027" t="s">
        <v>180</v>
      </c>
      <c r="D6027" t="s">
        <v>150</v>
      </c>
      <c r="E6027" t="s">
        <v>121</v>
      </c>
      <c r="L6027" t="s">
        <v>122</v>
      </c>
      <c r="M6027" s="14">
        <v>44562</v>
      </c>
      <c r="N6027" s="14">
        <v>44562</v>
      </c>
      <c r="P6027">
        <v>57945.87</v>
      </c>
      <c r="X6027" t="s">
        <v>137</v>
      </c>
      <c r="Y6027">
        <v>1</v>
      </c>
      <c r="Z6027">
        <v>1</v>
      </c>
      <c r="AA6027">
        <v>2022</v>
      </c>
      <c r="AB6027">
        <v>0</v>
      </c>
      <c r="AC6027" t="s">
        <v>8</v>
      </c>
      <c r="AD6027" t="s">
        <v>8</v>
      </c>
      <c r="AE6027">
        <v>2022</v>
      </c>
      <c r="AF6027">
        <v>2022</v>
      </c>
      <c r="AU6027"/>
    </row>
    <row r="6028" spans="1:47" x14ac:dyDescent="0.35">
      <c r="A6028" t="s">
        <v>165</v>
      </c>
      <c r="C6028" t="s">
        <v>180</v>
      </c>
      <c r="D6028" t="s">
        <v>150</v>
      </c>
      <c r="E6028" t="s">
        <v>121</v>
      </c>
      <c r="L6028" t="s">
        <v>122</v>
      </c>
      <c r="M6028" s="14">
        <v>44562</v>
      </c>
      <c r="N6028" s="14">
        <v>44562</v>
      </c>
      <c r="P6028">
        <v>6860616</v>
      </c>
      <c r="X6028" t="s">
        <v>124</v>
      </c>
      <c r="Y6028">
        <v>1</v>
      </c>
      <c r="Z6028">
        <v>1</v>
      </c>
      <c r="AA6028">
        <v>2022</v>
      </c>
      <c r="AB6028">
        <v>0</v>
      </c>
      <c r="AC6028" t="s">
        <v>8</v>
      </c>
      <c r="AD6028" t="s">
        <v>8</v>
      </c>
      <c r="AE6028">
        <v>2022</v>
      </c>
      <c r="AF6028">
        <v>2022</v>
      </c>
      <c r="AU6028"/>
    </row>
    <row r="6029" spans="1:47" x14ac:dyDescent="0.35">
      <c r="A6029" t="s">
        <v>165</v>
      </c>
      <c r="C6029" t="s">
        <v>180</v>
      </c>
      <c r="D6029" t="s">
        <v>150</v>
      </c>
      <c r="E6029" t="s">
        <v>121</v>
      </c>
      <c r="L6029" t="s">
        <v>122</v>
      </c>
      <c r="M6029" s="14">
        <v>44562</v>
      </c>
      <c r="N6029" s="14">
        <v>44562</v>
      </c>
      <c r="O6029">
        <v>5960.47</v>
      </c>
      <c r="P6029">
        <v>1083623.5</v>
      </c>
      <c r="X6029" t="s">
        <v>124</v>
      </c>
      <c r="Y6029">
        <v>1</v>
      </c>
      <c r="Z6029">
        <v>1</v>
      </c>
      <c r="AA6029">
        <v>2022</v>
      </c>
      <c r="AB6029">
        <v>0</v>
      </c>
      <c r="AC6029" t="s">
        <v>8</v>
      </c>
      <c r="AD6029" t="s">
        <v>8</v>
      </c>
      <c r="AE6029">
        <v>2022</v>
      </c>
      <c r="AF6029">
        <v>2022</v>
      </c>
      <c r="AU6029"/>
    </row>
    <row r="6030" spans="1:47" x14ac:dyDescent="0.35">
      <c r="A6030" t="s">
        <v>165</v>
      </c>
      <c r="C6030" t="s">
        <v>180</v>
      </c>
      <c r="D6030" t="s">
        <v>150</v>
      </c>
      <c r="E6030" t="s">
        <v>121</v>
      </c>
      <c r="L6030" t="s">
        <v>122</v>
      </c>
      <c r="M6030" s="14">
        <v>44562</v>
      </c>
      <c r="N6030" s="14">
        <v>44562</v>
      </c>
      <c r="P6030">
        <v>4482.33</v>
      </c>
      <c r="X6030" t="s">
        <v>124</v>
      </c>
      <c r="Y6030">
        <v>1</v>
      </c>
      <c r="Z6030">
        <v>1</v>
      </c>
      <c r="AA6030">
        <v>2022</v>
      </c>
      <c r="AB6030">
        <v>0</v>
      </c>
      <c r="AC6030" t="s">
        <v>8</v>
      </c>
      <c r="AD6030" t="s">
        <v>8</v>
      </c>
      <c r="AE6030">
        <v>2022</v>
      </c>
      <c r="AF6030">
        <v>2022</v>
      </c>
      <c r="AU6030"/>
    </row>
    <row r="6031" spans="1:47" x14ac:dyDescent="0.35">
      <c r="A6031" t="s">
        <v>141</v>
      </c>
      <c r="C6031" t="s">
        <v>180</v>
      </c>
      <c r="D6031" t="s">
        <v>150</v>
      </c>
      <c r="E6031" t="s">
        <v>121</v>
      </c>
      <c r="L6031" t="s">
        <v>122</v>
      </c>
      <c r="M6031" s="14">
        <v>44562</v>
      </c>
      <c r="N6031" s="14">
        <v>44562</v>
      </c>
      <c r="P6031">
        <v>74573.05</v>
      </c>
      <c r="X6031" t="s">
        <v>142</v>
      </c>
      <c r="Y6031">
        <v>1</v>
      </c>
      <c r="Z6031">
        <v>1</v>
      </c>
      <c r="AA6031">
        <v>2022</v>
      </c>
      <c r="AB6031">
        <v>0</v>
      </c>
      <c r="AC6031" t="s">
        <v>8</v>
      </c>
      <c r="AD6031" t="s">
        <v>8</v>
      </c>
      <c r="AE6031">
        <v>2022</v>
      </c>
      <c r="AF6031">
        <v>2022</v>
      </c>
      <c r="AU6031"/>
    </row>
    <row r="6032" spans="1:47" x14ac:dyDescent="0.35">
      <c r="A6032" t="s">
        <v>170</v>
      </c>
      <c r="C6032" t="s">
        <v>180</v>
      </c>
      <c r="D6032" t="s">
        <v>150</v>
      </c>
      <c r="E6032" t="s">
        <v>121</v>
      </c>
      <c r="L6032" t="s">
        <v>122</v>
      </c>
      <c r="M6032" s="14">
        <v>44562</v>
      </c>
      <c r="N6032" s="14">
        <v>44562</v>
      </c>
      <c r="P6032">
        <v>31279.200000000001</v>
      </c>
      <c r="X6032" t="s">
        <v>119</v>
      </c>
      <c r="Y6032">
        <v>1</v>
      </c>
      <c r="Z6032">
        <v>1</v>
      </c>
      <c r="AA6032">
        <v>2022</v>
      </c>
      <c r="AB6032">
        <v>0</v>
      </c>
      <c r="AC6032" t="s">
        <v>8</v>
      </c>
      <c r="AD6032" t="s">
        <v>8</v>
      </c>
      <c r="AE6032">
        <v>2022</v>
      </c>
      <c r="AF6032">
        <v>2022</v>
      </c>
      <c r="AU6032"/>
    </row>
    <row r="6033" spans="1:47" x14ac:dyDescent="0.35">
      <c r="A6033" t="s">
        <v>165</v>
      </c>
      <c r="C6033" t="s">
        <v>180</v>
      </c>
      <c r="D6033" t="s">
        <v>150</v>
      </c>
      <c r="E6033" t="s">
        <v>121</v>
      </c>
      <c r="L6033" t="s">
        <v>122</v>
      </c>
      <c r="M6033" s="14">
        <v>44562</v>
      </c>
      <c r="N6033" s="14">
        <v>44562</v>
      </c>
      <c r="P6033">
        <v>731820.97</v>
      </c>
      <c r="X6033" t="s">
        <v>124</v>
      </c>
      <c r="Y6033">
        <v>1</v>
      </c>
      <c r="Z6033">
        <v>1</v>
      </c>
      <c r="AA6033">
        <v>2022</v>
      </c>
      <c r="AB6033">
        <v>0</v>
      </c>
      <c r="AC6033" t="s">
        <v>8</v>
      </c>
      <c r="AD6033" t="s">
        <v>8</v>
      </c>
      <c r="AE6033">
        <v>2022</v>
      </c>
      <c r="AF6033">
        <v>2022</v>
      </c>
      <c r="AU6033"/>
    </row>
    <row r="6034" spans="1:47" x14ac:dyDescent="0.35">
      <c r="A6034" t="s">
        <v>123</v>
      </c>
      <c r="C6034" t="s">
        <v>180</v>
      </c>
      <c r="D6034" t="s">
        <v>150</v>
      </c>
      <c r="E6034" t="s">
        <v>121</v>
      </c>
      <c r="L6034" t="s">
        <v>122</v>
      </c>
      <c r="M6034" s="14">
        <v>44562</v>
      </c>
      <c r="N6034" s="14">
        <v>44562</v>
      </c>
      <c r="P6034">
        <v>143.57</v>
      </c>
      <c r="X6034" t="s">
        <v>124</v>
      </c>
      <c r="Y6034">
        <v>1</v>
      </c>
      <c r="Z6034">
        <v>1</v>
      </c>
      <c r="AA6034">
        <v>2022</v>
      </c>
      <c r="AB6034">
        <v>0</v>
      </c>
      <c r="AC6034" t="s">
        <v>8</v>
      </c>
      <c r="AD6034" t="s">
        <v>8</v>
      </c>
      <c r="AE6034">
        <v>2022</v>
      </c>
      <c r="AF6034">
        <v>2022</v>
      </c>
      <c r="AU6034"/>
    </row>
    <row r="6035" spans="1:47" x14ac:dyDescent="0.35">
      <c r="A6035" t="s">
        <v>141</v>
      </c>
      <c r="C6035" t="s">
        <v>180</v>
      </c>
      <c r="D6035" t="s">
        <v>150</v>
      </c>
      <c r="E6035" t="s">
        <v>121</v>
      </c>
      <c r="L6035" t="s">
        <v>122</v>
      </c>
      <c r="M6035" s="14">
        <v>44562</v>
      </c>
      <c r="N6035" s="14">
        <v>44562</v>
      </c>
      <c r="P6035">
        <v>8565.43</v>
      </c>
      <c r="X6035" t="s">
        <v>142</v>
      </c>
      <c r="Y6035">
        <v>1</v>
      </c>
      <c r="Z6035">
        <v>1</v>
      </c>
      <c r="AA6035">
        <v>2022</v>
      </c>
      <c r="AB6035">
        <v>0</v>
      </c>
      <c r="AC6035" t="s">
        <v>8</v>
      </c>
      <c r="AD6035" t="s">
        <v>8</v>
      </c>
      <c r="AE6035">
        <v>2022</v>
      </c>
      <c r="AF6035">
        <v>2022</v>
      </c>
      <c r="AU6035"/>
    </row>
    <row r="6036" spans="1:47" x14ac:dyDescent="0.35">
      <c r="A6036" t="s">
        <v>165</v>
      </c>
      <c r="C6036" t="s">
        <v>180</v>
      </c>
      <c r="D6036" t="s">
        <v>150</v>
      </c>
      <c r="E6036" t="s">
        <v>121</v>
      </c>
      <c r="L6036" t="s">
        <v>122</v>
      </c>
      <c r="M6036" s="14">
        <v>44562</v>
      </c>
      <c r="N6036" s="14">
        <v>44562</v>
      </c>
      <c r="O6036">
        <v>23878.799999999999</v>
      </c>
      <c r="P6036">
        <v>757000.22</v>
      </c>
      <c r="X6036" t="s">
        <v>124</v>
      </c>
      <c r="Y6036">
        <v>1</v>
      </c>
      <c r="Z6036">
        <v>1</v>
      </c>
      <c r="AA6036">
        <v>2022</v>
      </c>
      <c r="AB6036">
        <v>0</v>
      </c>
      <c r="AC6036" t="s">
        <v>8</v>
      </c>
      <c r="AD6036" t="s">
        <v>8</v>
      </c>
      <c r="AE6036">
        <v>2022</v>
      </c>
      <c r="AF6036">
        <v>2022</v>
      </c>
      <c r="AU6036"/>
    </row>
    <row r="6037" spans="1:47" x14ac:dyDescent="0.35">
      <c r="A6037" t="s">
        <v>225</v>
      </c>
      <c r="C6037" t="s">
        <v>180</v>
      </c>
      <c r="D6037" t="s">
        <v>150</v>
      </c>
      <c r="E6037" t="s">
        <v>121</v>
      </c>
      <c r="L6037" t="s">
        <v>122</v>
      </c>
      <c r="M6037" s="14">
        <v>44562</v>
      </c>
      <c r="N6037" s="14">
        <v>44562</v>
      </c>
      <c r="P6037">
        <v>3910723.45</v>
      </c>
      <c r="X6037" t="s">
        <v>140</v>
      </c>
      <c r="Y6037">
        <v>1</v>
      </c>
      <c r="Z6037">
        <v>1</v>
      </c>
      <c r="AA6037">
        <v>2022</v>
      </c>
      <c r="AB6037">
        <v>0</v>
      </c>
      <c r="AC6037" t="s">
        <v>8</v>
      </c>
      <c r="AD6037" t="s">
        <v>8</v>
      </c>
      <c r="AE6037">
        <v>2022</v>
      </c>
      <c r="AF6037">
        <v>2022</v>
      </c>
      <c r="AU6037"/>
    </row>
    <row r="6038" spans="1:47" x14ac:dyDescent="0.35">
      <c r="A6038" t="s">
        <v>171</v>
      </c>
      <c r="C6038" t="s">
        <v>180</v>
      </c>
      <c r="D6038" t="s">
        <v>150</v>
      </c>
      <c r="E6038" t="s">
        <v>121</v>
      </c>
      <c r="L6038" t="s">
        <v>122</v>
      </c>
      <c r="M6038" s="14">
        <v>44562</v>
      </c>
      <c r="N6038" s="14">
        <v>44562</v>
      </c>
      <c r="P6038">
        <v>9642.86</v>
      </c>
      <c r="X6038" t="s">
        <v>137</v>
      </c>
      <c r="Y6038">
        <v>1</v>
      </c>
      <c r="Z6038">
        <v>1</v>
      </c>
      <c r="AA6038">
        <v>2022</v>
      </c>
      <c r="AB6038">
        <v>0</v>
      </c>
      <c r="AC6038" t="s">
        <v>8</v>
      </c>
      <c r="AD6038" t="s">
        <v>8</v>
      </c>
      <c r="AE6038">
        <v>2022</v>
      </c>
      <c r="AF6038">
        <v>2022</v>
      </c>
      <c r="AU6038"/>
    </row>
    <row r="6039" spans="1:47" x14ac:dyDescent="0.35">
      <c r="A6039" t="s">
        <v>165</v>
      </c>
      <c r="C6039" t="s">
        <v>180</v>
      </c>
      <c r="D6039" t="s">
        <v>150</v>
      </c>
      <c r="E6039" t="s">
        <v>121</v>
      </c>
      <c r="L6039" t="s">
        <v>122</v>
      </c>
      <c r="M6039" s="14">
        <v>44562</v>
      </c>
      <c r="N6039" s="14">
        <v>44562</v>
      </c>
      <c r="P6039">
        <v>223817.55</v>
      </c>
      <c r="X6039" t="s">
        <v>124</v>
      </c>
      <c r="Y6039">
        <v>1</v>
      </c>
      <c r="Z6039">
        <v>1</v>
      </c>
      <c r="AA6039">
        <v>2022</v>
      </c>
      <c r="AB6039">
        <v>0</v>
      </c>
      <c r="AC6039" t="s">
        <v>8</v>
      </c>
      <c r="AD6039" t="s">
        <v>8</v>
      </c>
      <c r="AE6039">
        <v>2022</v>
      </c>
      <c r="AF6039">
        <v>2022</v>
      </c>
      <c r="AU6039"/>
    </row>
    <row r="6040" spans="1:47" x14ac:dyDescent="0.35">
      <c r="A6040" t="s">
        <v>193</v>
      </c>
      <c r="B6040" t="s">
        <v>29</v>
      </c>
      <c r="C6040" t="s">
        <v>149</v>
      </c>
      <c r="D6040" t="s">
        <v>159</v>
      </c>
      <c r="E6040" t="s">
        <v>162</v>
      </c>
      <c r="G6040" t="s">
        <v>1</v>
      </c>
      <c r="K6040" t="s">
        <v>185</v>
      </c>
      <c r="L6040" t="s">
        <v>122</v>
      </c>
      <c r="M6040" s="14">
        <v>44564</v>
      </c>
      <c r="N6040" s="14">
        <v>44564</v>
      </c>
      <c r="O6040">
        <v>0</v>
      </c>
      <c r="P6040">
        <v>323.81</v>
      </c>
      <c r="R6040">
        <v>2110700000</v>
      </c>
      <c r="S6040">
        <v>161020000</v>
      </c>
      <c r="V6040" t="s">
        <v>193</v>
      </c>
      <c r="W6040" t="s">
        <v>194</v>
      </c>
      <c r="X6040" t="s">
        <v>161</v>
      </c>
      <c r="Y6040">
        <v>1</v>
      </c>
      <c r="Z6040">
        <v>1</v>
      </c>
      <c r="AA6040">
        <v>2022</v>
      </c>
      <c r="AB6040">
        <v>323.81</v>
      </c>
      <c r="AC6040" t="s">
        <v>22</v>
      </c>
      <c r="AD6040" t="s">
        <v>72</v>
      </c>
      <c r="AE6040">
        <v>2022</v>
      </c>
      <c r="AF6040">
        <v>2022</v>
      </c>
      <c r="AU6040"/>
    </row>
    <row r="6041" spans="1:47" x14ac:dyDescent="0.35">
      <c r="A6041" t="s">
        <v>160</v>
      </c>
      <c r="B6041" t="s">
        <v>25</v>
      </c>
      <c r="C6041" t="s">
        <v>149</v>
      </c>
      <c r="D6041" t="s">
        <v>159</v>
      </c>
      <c r="E6041" t="s">
        <v>162</v>
      </c>
      <c r="G6041" t="s">
        <v>1</v>
      </c>
      <c r="K6041" t="s">
        <v>185</v>
      </c>
      <c r="L6041" t="s">
        <v>122</v>
      </c>
      <c r="M6041" s="14">
        <v>44567</v>
      </c>
      <c r="N6041" s="14">
        <v>44567</v>
      </c>
      <c r="O6041">
        <v>0</v>
      </c>
      <c r="P6041">
        <v>1104.51</v>
      </c>
      <c r="R6041">
        <v>2110672000</v>
      </c>
      <c r="S6041">
        <v>161300000</v>
      </c>
      <c r="V6041" t="s">
        <v>160</v>
      </c>
      <c r="W6041" t="s">
        <v>192</v>
      </c>
      <c r="X6041" t="s">
        <v>161</v>
      </c>
      <c r="Y6041">
        <v>1</v>
      </c>
      <c r="Z6041">
        <v>1</v>
      </c>
      <c r="AA6041">
        <v>2022</v>
      </c>
      <c r="AB6041">
        <v>1104.51</v>
      </c>
      <c r="AC6041" t="s">
        <v>22</v>
      </c>
      <c r="AD6041" t="s">
        <v>72</v>
      </c>
      <c r="AE6041">
        <v>2022</v>
      </c>
      <c r="AF6041">
        <v>2022</v>
      </c>
      <c r="AU6041"/>
    </row>
    <row r="6042" spans="1:47" x14ac:dyDescent="0.35">
      <c r="A6042" t="s">
        <v>160</v>
      </c>
      <c r="B6042" t="s">
        <v>25</v>
      </c>
      <c r="C6042" t="s">
        <v>149</v>
      </c>
      <c r="D6042" t="s">
        <v>159</v>
      </c>
      <c r="E6042" t="s">
        <v>162</v>
      </c>
      <c r="G6042" t="s">
        <v>1</v>
      </c>
      <c r="K6042" t="s">
        <v>185</v>
      </c>
      <c r="L6042" t="s">
        <v>122</v>
      </c>
      <c r="M6042" s="14">
        <v>44571</v>
      </c>
      <c r="N6042" s="14">
        <v>44571</v>
      </c>
      <c r="O6042">
        <v>15000</v>
      </c>
      <c r="P6042">
        <v>804.47</v>
      </c>
      <c r="R6042">
        <v>2110672000</v>
      </c>
      <c r="S6042">
        <v>161600000</v>
      </c>
      <c r="V6042" t="s">
        <v>160</v>
      </c>
      <c r="W6042" t="s">
        <v>198</v>
      </c>
      <c r="X6042" t="s">
        <v>161</v>
      </c>
      <c r="Y6042">
        <v>1</v>
      </c>
      <c r="Z6042">
        <v>1</v>
      </c>
      <c r="AA6042">
        <v>2022</v>
      </c>
      <c r="AB6042">
        <v>804.47</v>
      </c>
      <c r="AC6042" t="s">
        <v>22</v>
      </c>
      <c r="AD6042" t="s">
        <v>72</v>
      </c>
      <c r="AE6042">
        <v>2022</v>
      </c>
      <c r="AF6042">
        <v>2022</v>
      </c>
      <c r="AU6042"/>
    </row>
    <row r="6043" spans="1:47" x14ac:dyDescent="0.35">
      <c r="A6043" t="s">
        <v>160</v>
      </c>
      <c r="B6043" t="s">
        <v>26</v>
      </c>
      <c r="C6043" t="s">
        <v>149</v>
      </c>
      <c r="D6043" t="s">
        <v>159</v>
      </c>
      <c r="E6043" t="s">
        <v>162</v>
      </c>
      <c r="G6043" t="s">
        <v>1</v>
      </c>
      <c r="K6043" t="s">
        <v>185</v>
      </c>
      <c r="L6043" t="s">
        <v>122</v>
      </c>
      <c r="M6043" s="14">
        <v>44571</v>
      </c>
      <c r="N6043" s="14">
        <v>44571</v>
      </c>
      <c r="O6043">
        <v>84033.600000000006</v>
      </c>
      <c r="P6043">
        <v>2400.96</v>
      </c>
      <c r="R6043">
        <v>2110672000</v>
      </c>
      <c r="S6043">
        <v>162000000</v>
      </c>
      <c r="V6043" t="s">
        <v>160</v>
      </c>
      <c r="W6043" t="s">
        <v>205</v>
      </c>
      <c r="X6043" t="s">
        <v>161</v>
      </c>
      <c r="Y6043">
        <v>1</v>
      </c>
      <c r="Z6043">
        <v>1</v>
      </c>
      <c r="AA6043">
        <v>2022</v>
      </c>
      <c r="AB6043">
        <v>2400.96</v>
      </c>
      <c r="AC6043" t="s">
        <v>22</v>
      </c>
      <c r="AD6043" t="s">
        <v>72</v>
      </c>
      <c r="AE6043">
        <v>2022</v>
      </c>
      <c r="AF6043">
        <v>2022</v>
      </c>
      <c r="AU6043"/>
    </row>
    <row r="6044" spans="1:47" x14ac:dyDescent="0.35">
      <c r="A6044" t="s">
        <v>160</v>
      </c>
      <c r="B6044" t="s">
        <v>25</v>
      </c>
      <c r="C6044" t="s">
        <v>149</v>
      </c>
      <c r="D6044" t="s">
        <v>159</v>
      </c>
      <c r="E6044" t="s">
        <v>162</v>
      </c>
      <c r="G6044" t="s">
        <v>1</v>
      </c>
      <c r="K6044" t="s">
        <v>185</v>
      </c>
      <c r="L6044" t="s">
        <v>122</v>
      </c>
      <c r="M6044" s="14">
        <v>44571</v>
      </c>
      <c r="N6044" s="14">
        <v>44571</v>
      </c>
      <c r="O6044">
        <v>120000</v>
      </c>
      <c r="P6044">
        <v>987.62</v>
      </c>
      <c r="R6044">
        <v>2110672000</v>
      </c>
      <c r="S6044">
        <v>161300000</v>
      </c>
      <c r="V6044" t="s">
        <v>160</v>
      </c>
      <c r="W6044" t="s">
        <v>192</v>
      </c>
      <c r="X6044" t="s">
        <v>161</v>
      </c>
      <c r="Y6044">
        <v>1</v>
      </c>
      <c r="Z6044">
        <v>1</v>
      </c>
      <c r="AA6044">
        <v>2022</v>
      </c>
      <c r="AB6044">
        <v>987.62</v>
      </c>
      <c r="AC6044" t="s">
        <v>22</v>
      </c>
      <c r="AD6044" t="s">
        <v>72</v>
      </c>
      <c r="AE6044">
        <v>2022</v>
      </c>
      <c r="AF6044">
        <v>2022</v>
      </c>
      <c r="AU6044"/>
    </row>
    <row r="6045" spans="1:47" x14ac:dyDescent="0.35">
      <c r="A6045" t="s">
        <v>160</v>
      </c>
      <c r="B6045" t="s">
        <v>25</v>
      </c>
      <c r="C6045" t="s">
        <v>149</v>
      </c>
      <c r="D6045" t="s">
        <v>159</v>
      </c>
      <c r="E6045" t="s">
        <v>162</v>
      </c>
      <c r="G6045" t="s">
        <v>1</v>
      </c>
      <c r="K6045" t="s">
        <v>185</v>
      </c>
      <c r="L6045" t="s">
        <v>122</v>
      </c>
      <c r="M6045" s="14">
        <v>44571</v>
      </c>
      <c r="N6045" s="14">
        <v>44571</v>
      </c>
      <c r="O6045">
        <v>80000</v>
      </c>
      <c r="P6045">
        <v>2045.19</v>
      </c>
      <c r="R6045">
        <v>2110672000</v>
      </c>
      <c r="S6045">
        <v>161300000</v>
      </c>
      <c r="V6045" t="s">
        <v>160</v>
      </c>
      <c r="W6045" t="s">
        <v>192</v>
      </c>
      <c r="X6045" t="s">
        <v>161</v>
      </c>
      <c r="Y6045">
        <v>1</v>
      </c>
      <c r="Z6045">
        <v>1</v>
      </c>
      <c r="AA6045">
        <v>2022</v>
      </c>
      <c r="AB6045">
        <v>2045.19</v>
      </c>
      <c r="AC6045" t="s">
        <v>22</v>
      </c>
      <c r="AD6045" t="s">
        <v>72</v>
      </c>
      <c r="AE6045">
        <v>2022</v>
      </c>
      <c r="AF6045">
        <v>2022</v>
      </c>
      <c r="AU6045"/>
    </row>
    <row r="6046" spans="1:47" x14ac:dyDescent="0.35">
      <c r="A6046" t="s">
        <v>203</v>
      </c>
      <c r="C6046" t="s">
        <v>184</v>
      </c>
      <c r="D6046" t="s">
        <v>150</v>
      </c>
      <c r="E6046" t="s">
        <v>121</v>
      </c>
      <c r="G6046" t="s">
        <v>1</v>
      </c>
      <c r="K6046" t="s">
        <v>185</v>
      </c>
      <c r="L6046" t="s">
        <v>122</v>
      </c>
      <c r="M6046" s="14">
        <v>44571</v>
      </c>
      <c r="N6046" s="14">
        <v>44571</v>
      </c>
      <c r="O6046">
        <v>0</v>
      </c>
      <c r="P6046">
        <v>-1380.95</v>
      </c>
      <c r="R6046">
        <v>2220142000</v>
      </c>
      <c r="S6046">
        <v>160000000</v>
      </c>
      <c r="V6046" t="s">
        <v>203</v>
      </c>
      <c r="W6046" t="s">
        <v>186</v>
      </c>
      <c r="X6046" t="s">
        <v>134</v>
      </c>
      <c r="Y6046">
        <v>1</v>
      </c>
      <c r="Z6046">
        <v>1</v>
      </c>
      <c r="AA6046">
        <v>2022</v>
      </c>
      <c r="AB6046">
        <v>1380.95</v>
      </c>
      <c r="AC6046" t="s">
        <v>22</v>
      </c>
      <c r="AD6046" t="s">
        <v>72</v>
      </c>
      <c r="AE6046">
        <v>2022</v>
      </c>
      <c r="AF6046">
        <v>2022</v>
      </c>
      <c r="AU6046"/>
    </row>
    <row r="6047" spans="1:47" x14ac:dyDescent="0.35">
      <c r="A6047" t="s">
        <v>203</v>
      </c>
      <c r="C6047" t="s">
        <v>184</v>
      </c>
      <c r="D6047" t="s">
        <v>150</v>
      </c>
      <c r="E6047" t="s">
        <v>121</v>
      </c>
      <c r="G6047" t="s">
        <v>1</v>
      </c>
      <c r="K6047" t="s">
        <v>185</v>
      </c>
      <c r="L6047" t="s">
        <v>122</v>
      </c>
      <c r="M6047" s="14">
        <v>44571</v>
      </c>
      <c r="N6047" s="14">
        <v>44571</v>
      </c>
      <c r="O6047">
        <v>0</v>
      </c>
      <c r="P6047">
        <v>-95.24</v>
      </c>
      <c r="R6047">
        <v>2220141000</v>
      </c>
      <c r="S6047">
        <v>160000000</v>
      </c>
      <c r="V6047" t="s">
        <v>203</v>
      </c>
      <c r="W6047" t="s">
        <v>186</v>
      </c>
      <c r="X6047" t="s">
        <v>134</v>
      </c>
      <c r="Y6047">
        <v>1</v>
      </c>
      <c r="Z6047">
        <v>1</v>
      </c>
      <c r="AA6047">
        <v>2022</v>
      </c>
      <c r="AB6047">
        <v>95.24</v>
      </c>
      <c r="AC6047" t="s">
        <v>22</v>
      </c>
      <c r="AD6047" t="s">
        <v>72</v>
      </c>
      <c r="AE6047">
        <v>2022</v>
      </c>
      <c r="AF6047">
        <v>2022</v>
      </c>
      <c r="AU6047"/>
    </row>
    <row r="6048" spans="1:47" x14ac:dyDescent="0.35">
      <c r="A6048" t="s">
        <v>133</v>
      </c>
      <c r="C6048" t="s">
        <v>184</v>
      </c>
      <c r="D6048" t="s">
        <v>150</v>
      </c>
      <c r="E6048" t="s">
        <v>121</v>
      </c>
      <c r="G6048" t="s">
        <v>1</v>
      </c>
      <c r="K6048" t="s">
        <v>185</v>
      </c>
      <c r="L6048" t="s">
        <v>122</v>
      </c>
      <c r="M6048" s="14">
        <v>44571</v>
      </c>
      <c r="N6048" s="14">
        <v>44571</v>
      </c>
      <c r="O6048">
        <v>0</v>
      </c>
      <c r="P6048">
        <v>-324739.21999999997</v>
      </c>
      <c r="R6048">
        <v>2220110000</v>
      </c>
      <c r="S6048">
        <v>160000000</v>
      </c>
      <c r="V6048" t="s">
        <v>133</v>
      </c>
      <c r="W6048" t="s">
        <v>186</v>
      </c>
      <c r="X6048" t="s">
        <v>134</v>
      </c>
      <c r="Y6048">
        <v>1</v>
      </c>
      <c r="Z6048">
        <v>1</v>
      </c>
      <c r="AA6048">
        <v>2022</v>
      </c>
      <c r="AB6048">
        <v>324739.21999999997</v>
      </c>
      <c r="AC6048" t="s">
        <v>22</v>
      </c>
      <c r="AD6048" t="s">
        <v>72</v>
      </c>
      <c r="AE6048">
        <v>2022</v>
      </c>
      <c r="AF6048">
        <v>2022</v>
      </c>
      <c r="AU6048"/>
    </row>
    <row r="6049" spans="1:47" x14ac:dyDescent="0.35">
      <c r="A6049" t="s">
        <v>193</v>
      </c>
      <c r="B6049" t="s">
        <v>29</v>
      </c>
      <c r="C6049" t="s">
        <v>149</v>
      </c>
      <c r="D6049" t="s">
        <v>159</v>
      </c>
      <c r="E6049" t="s">
        <v>162</v>
      </c>
      <c r="G6049" t="s">
        <v>1</v>
      </c>
      <c r="K6049" t="s">
        <v>185</v>
      </c>
      <c r="L6049" t="s">
        <v>122</v>
      </c>
      <c r="M6049" s="14">
        <v>44571</v>
      </c>
      <c r="N6049" s="14">
        <v>44571</v>
      </c>
      <c r="O6049">
        <v>0</v>
      </c>
      <c r="P6049">
        <v>95.24</v>
      </c>
      <c r="R6049">
        <v>2110700000</v>
      </c>
      <c r="S6049">
        <v>161800000</v>
      </c>
      <c r="V6049" t="s">
        <v>193</v>
      </c>
      <c r="W6049" t="s">
        <v>197</v>
      </c>
      <c r="X6049" t="s">
        <v>161</v>
      </c>
      <c r="Y6049">
        <v>1</v>
      </c>
      <c r="Z6049">
        <v>1</v>
      </c>
      <c r="AA6049">
        <v>2022</v>
      </c>
      <c r="AB6049">
        <v>95.24</v>
      </c>
      <c r="AC6049" t="s">
        <v>22</v>
      </c>
      <c r="AD6049" t="s">
        <v>72</v>
      </c>
      <c r="AE6049">
        <v>2022</v>
      </c>
      <c r="AF6049">
        <v>2022</v>
      </c>
      <c r="AU6049"/>
    </row>
    <row r="6050" spans="1:47" x14ac:dyDescent="0.35">
      <c r="A6050" t="s">
        <v>188</v>
      </c>
      <c r="B6050" t="s">
        <v>31</v>
      </c>
      <c r="C6050" t="s">
        <v>149</v>
      </c>
      <c r="D6050" t="s">
        <v>159</v>
      </c>
      <c r="E6050" t="s">
        <v>162</v>
      </c>
      <c r="G6050" t="s">
        <v>1</v>
      </c>
      <c r="K6050" t="s">
        <v>185</v>
      </c>
      <c r="L6050" t="s">
        <v>122</v>
      </c>
      <c r="M6050" s="14">
        <v>44571</v>
      </c>
      <c r="N6050" s="14">
        <v>44571</v>
      </c>
      <c r="O6050">
        <v>0</v>
      </c>
      <c r="P6050">
        <v>142.86000000000001</v>
      </c>
      <c r="R6050">
        <v>2111070000</v>
      </c>
      <c r="S6050">
        <v>162700000</v>
      </c>
      <c r="V6050" t="s">
        <v>188</v>
      </c>
      <c r="W6050" t="s">
        <v>200</v>
      </c>
      <c r="X6050" t="s">
        <v>190</v>
      </c>
      <c r="Y6050">
        <v>1</v>
      </c>
      <c r="Z6050">
        <v>1</v>
      </c>
      <c r="AA6050">
        <v>2022</v>
      </c>
      <c r="AB6050">
        <v>142.86000000000001</v>
      </c>
      <c r="AC6050" t="s">
        <v>22</v>
      </c>
      <c r="AD6050" t="s">
        <v>72</v>
      </c>
      <c r="AE6050">
        <v>2022</v>
      </c>
      <c r="AF6050">
        <v>2022</v>
      </c>
      <c r="AU6050"/>
    </row>
    <row r="6051" spans="1:47" x14ac:dyDescent="0.35">
      <c r="A6051" t="s">
        <v>193</v>
      </c>
      <c r="B6051" t="s">
        <v>29</v>
      </c>
      <c r="C6051" t="s">
        <v>149</v>
      </c>
      <c r="D6051" t="s">
        <v>159</v>
      </c>
      <c r="E6051" t="s">
        <v>162</v>
      </c>
      <c r="G6051" t="s">
        <v>1</v>
      </c>
      <c r="K6051" t="s">
        <v>185</v>
      </c>
      <c r="L6051" t="s">
        <v>122</v>
      </c>
      <c r="M6051" s="14">
        <v>44571</v>
      </c>
      <c r="N6051" s="14">
        <v>44571</v>
      </c>
      <c r="O6051">
        <v>0</v>
      </c>
      <c r="P6051">
        <v>23.81</v>
      </c>
      <c r="R6051">
        <v>2110700000</v>
      </c>
      <c r="S6051">
        <v>161900000</v>
      </c>
      <c r="V6051" t="s">
        <v>193</v>
      </c>
      <c r="W6051" t="s">
        <v>199</v>
      </c>
      <c r="X6051" t="s">
        <v>161</v>
      </c>
      <c r="Y6051">
        <v>1</v>
      </c>
      <c r="Z6051">
        <v>1</v>
      </c>
      <c r="AA6051">
        <v>2022</v>
      </c>
      <c r="AB6051">
        <v>23.81</v>
      </c>
      <c r="AC6051" t="s">
        <v>22</v>
      </c>
      <c r="AD6051" t="s">
        <v>72</v>
      </c>
      <c r="AE6051">
        <v>2022</v>
      </c>
      <c r="AF6051">
        <v>2022</v>
      </c>
      <c r="AU6051"/>
    </row>
    <row r="6052" spans="1:47" x14ac:dyDescent="0.35">
      <c r="A6052" t="s">
        <v>188</v>
      </c>
      <c r="B6052" t="s">
        <v>31</v>
      </c>
      <c r="C6052" t="s">
        <v>149</v>
      </c>
      <c r="D6052" t="s">
        <v>159</v>
      </c>
      <c r="E6052" t="s">
        <v>162</v>
      </c>
      <c r="G6052" t="s">
        <v>1</v>
      </c>
      <c r="K6052" t="s">
        <v>185</v>
      </c>
      <c r="L6052" t="s">
        <v>122</v>
      </c>
      <c r="M6052" s="14">
        <v>44571</v>
      </c>
      <c r="N6052" s="14">
        <v>44571</v>
      </c>
      <c r="O6052">
        <v>0</v>
      </c>
      <c r="P6052">
        <v>23.81</v>
      </c>
      <c r="R6052">
        <v>2111070000</v>
      </c>
      <c r="S6052">
        <v>161001000</v>
      </c>
      <c r="V6052" t="s">
        <v>188</v>
      </c>
      <c r="W6052" t="s">
        <v>195</v>
      </c>
      <c r="X6052" t="s">
        <v>190</v>
      </c>
      <c r="Y6052">
        <v>1</v>
      </c>
      <c r="Z6052">
        <v>1</v>
      </c>
      <c r="AA6052">
        <v>2022</v>
      </c>
      <c r="AB6052">
        <v>23.81</v>
      </c>
      <c r="AC6052" t="s">
        <v>22</v>
      </c>
      <c r="AD6052" t="s">
        <v>72</v>
      </c>
      <c r="AE6052">
        <v>2022</v>
      </c>
      <c r="AF6052">
        <v>2022</v>
      </c>
      <c r="AU6052"/>
    </row>
    <row r="6053" spans="1:47" x14ac:dyDescent="0.35">
      <c r="A6053" t="s">
        <v>188</v>
      </c>
      <c r="C6053" t="s">
        <v>184</v>
      </c>
      <c r="D6053" t="s">
        <v>159</v>
      </c>
      <c r="E6053" t="s">
        <v>162</v>
      </c>
      <c r="G6053" t="s">
        <v>1</v>
      </c>
      <c r="K6053" t="s">
        <v>185</v>
      </c>
      <c r="L6053" t="s">
        <v>122</v>
      </c>
      <c r="M6053" s="14">
        <v>44571</v>
      </c>
      <c r="N6053" s="14">
        <v>44571</v>
      </c>
      <c r="O6053">
        <v>0</v>
      </c>
      <c r="P6053">
        <v>326215.40999999997</v>
      </c>
      <c r="R6053">
        <v>2111070000</v>
      </c>
      <c r="S6053">
        <v>160000000</v>
      </c>
      <c r="V6053" t="s">
        <v>188</v>
      </c>
      <c r="W6053" t="s">
        <v>186</v>
      </c>
      <c r="X6053" t="s">
        <v>190</v>
      </c>
      <c r="Y6053">
        <v>1</v>
      </c>
      <c r="Z6053">
        <v>1</v>
      </c>
      <c r="AA6053">
        <v>2022</v>
      </c>
      <c r="AB6053">
        <v>326215.40999999997</v>
      </c>
      <c r="AC6053" t="s">
        <v>22</v>
      </c>
      <c r="AD6053" t="s">
        <v>72</v>
      </c>
      <c r="AE6053">
        <v>2022</v>
      </c>
      <c r="AF6053">
        <v>2022</v>
      </c>
      <c r="AU6053"/>
    </row>
    <row r="6054" spans="1:47" x14ac:dyDescent="0.35">
      <c r="A6054" t="s">
        <v>130</v>
      </c>
      <c r="C6054" t="s">
        <v>184</v>
      </c>
      <c r="D6054" t="s">
        <v>150</v>
      </c>
      <c r="E6054" t="s">
        <v>121</v>
      </c>
      <c r="G6054" t="s">
        <v>1</v>
      </c>
      <c r="K6054" t="s">
        <v>185</v>
      </c>
      <c r="L6054" t="s">
        <v>122</v>
      </c>
      <c r="M6054" s="14">
        <v>44571</v>
      </c>
      <c r="N6054" s="14">
        <v>44571</v>
      </c>
      <c r="O6054">
        <v>0</v>
      </c>
      <c r="P6054">
        <v>71210.52</v>
      </c>
      <c r="R6054">
        <v>2221517110</v>
      </c>
      <c r="S6054">
        <v>160000000</v>
      </c>
      <c r="V6054" t="s">
        <v>130</v>
      </c>
      <c r="W6054" t="s">
        <v>186</v>
      </c>
      <c r="X6054" t="s">
        <v>119</v>
      </c>
      <c r="Y6054">
        <v>1</v>
      </c>
      <c r="Z6054">
        <v>1</v>
      </c>
      <c r="AA6054">
        <v>2022</v>
      </c>
      <c r="AB6054">
        <v>-71210.52</v>
      </c>
      <c r="AC6054" t="s">
        <v>22</v>
      </c>
      <c r="AD6054" t="s">
        <v>72</v>
      </c>
      <c r="AE6054">
        <v>2022</v>
      </c>
      <c r="AF6054">
        <v>2022</v>
      </c>
      <c r="AU6054"/>
    </row>
    <row r="6055" spans="1:47" x14ac:dyDescent="0.35">
      <c r="A6055" t="s">
        <v>188</v>
      </c>
      <c r="C6055" t="s">
        <v>184</v>
      </c>
      <c r="D6055" t="s">
        <v>159</v>
      </c>
      <c r="E6055" t="s">
        <v>162</v>
      </c>
      <c r="G6055" t="s">
        <v>1</v>
      </c>
      <c r="K6055" t="s">
        <v>185</v>
      </c>
      <c r="L6055" t="s">
        <v>122</v>
      </c>
      <c r="M6055" s="14">
        <v>44571</v>
      </c>
      <c r="N6055" s="14">
        <v>44571</v>
      </c>
      <c r="O6055">
        <v>0</v>
      </c>
      <c r="P6055">
        <v>1429919.23</v>
      </c>
      <c r="R6055">
        <v>2111070000</v>
      </c>
      <c r="S6055">
        <v>160000000</v>
      </c>
      <c r="V6055" t="s">
        <v>188</v>
      </c>
      <c r="W6055" t="s">
        <v>186</v>
      </c>
      <c r="X6055" t="s">
        <v>190</v>
      </c>
      <c r="Y6055">
        <v>1</v>
      </c>
      <c r="Z6055">
        <v>1</v>
      </c>
      <c r="AA6055">
        <v>2022</v>
      </c>
      <c r="AB6055">
        <v>1429919.23</v>
      </c>
      <c r="AC6055" t="s">
        <v>22</v>
      </c>
      <c r="AD6055" t="s">
        <v>72</v>
      </c>
      <c r="AE6055">
        <v>2022</v>
      </c>
      <c r="AF6055">
        <v>2022</v>
      </c>
      <c r="AU6055"/>
    </row>
    <row r="6056" spans="1:47" x14ac:dyDescent="0.35">
      <c r="A6056" t="s">
        <v>191</v>
      </c>
      <c r="C6056" t="s">
        <v>184</v>
      </c>
      <c r="D6056" t="s">
        <v>150</v>
      </c>
      <c r="E6056" t="s">
        <v>121</v>
      </c>
      <c r="G6056" t="s">
        <v>1</v>
      </c>
      <c r="K6056" t="s">
        <v>185</v>
      </c>
      <c r="L6056" t="s">
        <v>122</v>
      </c>
      <c r="M6056" s="14">
        <v>44571</v>
      </c>
      <c r="N6056" s="14">
        <v>44571</v>
      </c>
      <c r="O6056">
        <v>0</v>
      </c>
      <c r="P6056">
        <v>202.3</v>
      </c>
      <c r="R6056">
        <v>2220320900</v>
      </c>
      <c r="S6056">
        <v>160000000</v>
      </c>
      <c r="V6056" t="s">
        <v>191</v>
      </c>
      <c r="W6056" t="s">
        <v>186</v>
      </c>
      <c r="X6056" t="s">
        <v>135</v>
      </c>
      <c r="Y6056">
        <v>1</v>
      </c>
      <c r="Z6056">
        <v>1</v>
      </c>
      <c r="AA6056">
        <v>2022</v>
      </c>
      <c r="AB6056">
        <v>-202.3</v>
      </c>
      <c r="AC6056" t="s">
        <v>22</v>
      </c>
      <c r="AD6056" t="s">
        <v>72</v>
      </c>
      <c r="AE6056">
        <v>2022</v>
      </c>
      <c r="AF6056">
        <v>2022</v>
      </c>
      <c r="AU6056"/>
    </row>
    <row r="6057" spans="1:47" x14ac:dyDescent="0.35">
      <c r="A6057" t="s">
        <v>187</v>
      </c>
      <c r="C6057" t="s">
        <v>184</v>
      </c>
      <c r="D6057" t="s">
        <v>150</v>
      </c>
      <c r="E6057" t="s">
        <v>121</v>
      </c>
      <c r="G6057" t="s">
        <v>1</v>
      </c>
      <c r="K6057" t="s">
        <v>185</v>
      </c>
      <c r="L6057" t="s">
        <v>122</v>
      </c>
      <c r="M6057" s="14">
        <v>44571</v>
      </c>
      <c r="N6057" s="14">
        <v>44571</v>
      </c>
      <c r="O6057">
        <v>0</v>
      </c>
      <c r="P6057">
        <v>2681.93</v>
      </c>
      <c r="R6057">
        <v>2220316000</v>
      </c>
      <c r="S6057">
        <v>160000000</v>
      </c>
      <c r="V6057" t="s">
        <v>187</v>
      </c>
      <c r="W6057" t="s">
        <v>186</v>
      </c>
      <c r="X6057" t="s">
        <v>140</v>
      </c>
      <c r="Y6057">
        <v>1</v>
      </c>
      <c r="Z6057">
        <v>1</v>
      </c>
      <c r="AA6057">
        <v>2022</v>
      </c>
      <c r="AB6057">
        <v>-2681.93</v>
      </c>
      <c r="AC6057" t="s">
        <v>22</v>
      </c>
      <c r="AD6057" t="s">
        <v>72</v>
      </c>
      <c r="AE6057">
        <v>2022</v>
      </c>
      <c r="AF6057">
        <v>2022</v>
      </c>
      <c r="AU6057"/>
    </row>
    <row r="6058" spans="1:47" x14ac:dyDescent="0.35">
      <c r="A6058" t="s">
        <v>123</v>
      </c>
      <c r="C6058" t="s">
        <v>184</v>
      </c>
      <c r="D6058" t="s">
        <v>150</v>
      </c>
      <c r="E6058" t="s">
        <v>121</v>
      </c>
      <c r="G6058" t="s">
        <v>1</v>
      </c>
      <c r="K6058" t="s">
        <v>185</v>
      </c>
      <c r="L6058" t="s">
        <v>122</v>
      </c>
      <c r="M6058" s="14">
        <v>44571</v>
      </c>
      <c r="N6058" s="14">
        <v>44571</v>
      </c>
      <c r="O6058">
        <v>0</v>
      </c>
      <c r="P6058">
        <v>1.83</v>
      </c>
      <c r="R6058">
        <v>2220913000</v>
      </c>
      <c r="S6058">
        <v>160000000</v>
      </c>
      <c r="V6058" t="s">
        <v>123</v>
      </c>
      <c r="W6058" t="s">
        <v>186</v>
      </c>
      <c r="X6058" t="s">
        <v>124</v>
      </c>
      <c r="Y6058">
        <v>1</v>
      </c>
      <c r="Z6058">
        <v>1</v>
      </c>
      <c r="AA6058">
        <v>2022</v>
      </c>
      <c r="AB6058">
        <v>-1.83</v>
      </c>
      <c r="AC6058" t="s">
        <v>22</v>
      </c>
      <c r="AD6058" t="s">
        <v>72</v>
      </c>
      <c r="AE6058">
        <v>2022</v>
      </c>
      <c r="AF6058">
        <v>2022</v>
      </c>
      <c r="AU6058"/>
    </row>
    <row r="6059" spans="1:47" x14ac:dyDescent="0.35">
      <c r="A6059" t="s">
        <v>176</v>
      </c>
      <c r="C6059" t="s">
        <v>184</v>
      </c>
      <c r="D6059" t="s">
        <v>150</v>
      </c>
      <c r="E6059" t="s">
        <v>121</v>
      </c>
      <c r="G6059" t="s">
        <v>1</v>
      </c>
      <c r="K6059" t="s">
        <v>185</v>
      </c>
      <c r="L6059" t="s">
        <v>122</v>
      </c>
      <c r="M6059" s="14">
        <v>44571</v>
      </c>
      <c r="N6059" s="14">
        <v>44571</v>
      </c>
      <c r="O6059">
        <v>0</v>
      </c>
      <c r="P6059">
        <v>2152.2600000000002</v>
      </c>
      <c r="R6059">
        <v>2221517010</v>
      </c>
      <c r="S6059">
        <v>160000000</v>
      </c>
      <c r="V6059" t="s">
        <v>176</v>
      </c>
      <c r="W6059" t="s">
        <v>186</v>
      </c>
      <c r="X6059" t="s">
        <v>119</v>
      </c>
      <c r="Y6059">
        <v>1</v>
      </c>
      <c r="Z6059">
        <v>1</v>
      </c>
      <c r="AA6059">
        <v>2022</v>
      </c>
      <c r="AB6059">
        <v>-2152.2600000000002</v>
      </c>
      <c r="AC6059" t="s">
        <v>22</v>
      </c>
      <c r="AD6059" t="s">
        <v>72</v>
      </c>
      <c r="AE6059">
        <v>2022</v>
      </c>
      <c r="AF6059">
        <v>2022</v>
      </c>
      <c r="AU6059"/>
    </row>
    <row r="6060" spans="1:47" x14ac:dyDescent="0.35">
      <c r="A6060" t="s">
        <v>188</v>
      </c>
      <c r="C6060" t="s">
        <v>184</v>
      </c>
      <c r="D6060" t="s">
        <v>159</v>
      </c>
      <c r="E6060" t="s">
        <v>162</v>
      </c>
      <c r="G6060" t="s">
        <v>1</v>
      </c>
      <c r="K6060" t="s">
        <v>185</v>
      </c>
      <c r="L6060" t="s">
        <v>122</v>
      </c>
      <c r="M6060" s="14">
        <v>44571</v>
      </c>
      <c r="N6060" s="14">
        <v>44571</v>
      </c>
      <c r="O6060">
        <v>0</v>
      </c>
      <c r="P6060">
        <v>67673.09</v>
      </c>
      <c r="R6060">
        <v>2111070000</v>
      </c>
      <c r="S6060">
        <v>160000000</v>
      </c>
      <c r="V6060" t="s">
        <v>188</v>
      </c>
      <c r="W6060" t="s">
        <v>186</v>
      </c>
      <c r="X6060" t="s">
        <v>190</v>
      </c>
      <c r="Y6060">
        <v>1</v>
      </c>
      <c r="Z6060">
        <v>1</v>
      </c>
      <c r="AA6060">
        <v>2022</v>
      </c>
      <c r="AB6060">
        <v>67673.09</v>
      </c>
      <c r="AC6060" t="s">
        <v>22</v>
      </c>
      <c r="AD6060" t="s">
        <v>72</v>
      </c>
      <c r="AE6060">
        <v>2022</v>
      </c>
      <c r="AF6060">
        <v>2022</v>
      </c>
      <c r="AU6060"/>
    </row>
    <row r="6061" spans="1:47" x14ac:dyDescent="0.35">
      <c r="A6061" t="s">
        <v>175</v>
      </c>
      <c r="C6061" t="s">
        <v>184</v>
      </c>
      <c r="D6061" t="s">
        <v>150</v>
      </c>
      <c r="E6061" t="s">
        <v>121</v>
      </c>
      <c r="G6061" t="s">
        <v>1</v>
      </c>
      <c r="K6061" t="s">
        <v>185</v>
      </c>
      <c r="L6061" t="s">
        <v>122</v>
      </c>
      <c r="M6061" s="14">
        <v>44571</v>
      </c>
      <c r="N6061" s="14">
        <v>44571</v>
      </c>
      <c r="O6061">
        <v>0</v>
      </c>
      <c r="P6061">
        <v>3517.02</v>
      </c>
      <c r="R6061">
        <v>2221506000</v>
      </c>
      <c r="S6061">
        <v>160000000</v>
      </c>
      <c r="V6061" t="s">
        <v>175</v>
      </c>
      <c r="W6061" t="s">
        <v>186</v>
      </c>
      <c r="X6061" t="s">
        <v>119</v>
      </c>
      <c r="Y6061">
        <v>1</v>
      </c>
      <c r="Z6061">
        <v>1</v>
      </c>
      <c r="AA6061">
        <v>2022</v>
      </c>
      <c r="AB6061">
        <v>-3517.02</v>
      </c>
      <c r="AC6061" t="s">
        <v>22</v>
      </c>
      <c r="AD6061" t="s">
        <v>72</v>
      </c>
      <c r="AE6061">
        <v>2022</v>
      </c>
      <c r="AF6061">
        <v>2022</v>
      </c>
      <c r="AU6061"/>
    </row>
    <row r="6062" spans="1:47" x14ac:dyDescent="0.35">
      <c r="A6062" t="s">
        <v>193</v>
      </c>
      <c r="B6062" t="s">
        <v>29</v>
      </c>
      <c r="C6062" t="s">
        <v>149</v>
      </c>
      <c r="D6062" t="s">
        <v>159</v>
      </c>
      <c r="E6062" t="s">
        <v>162</v>
      </c>
      <c r="G6062" t="s">
        <v>1</v>
      </c>
      <c r="K6062" t="s">
        <v>185</v>
      </c>
      <c r="L6062" t="s">
        <v>122</v>
      </c>
      <c r="M6062" s="14">
        <v>44571</v>
      </c>
      <c r="N6062" s="14">
        <v>44571</v>
      </c>
      <c r="O6062">
        <v>0</v>
      </c>
      <c r="P6062">
        <v>61.9</v>
      </c>
      <c r="R6062">
        <v>2110700000</v>
      </c>
      <c r="S6062">
        <v>162100000</v>
      </c>
      <c r="V6062" t="s">
        <v>193</v>
      </c>
      <c r="W6062" t="s">
        <v>214</v>
      </c>
      <c r="X6062" t="s">
        <v>161</v>
      </c>
      <c r="Y6062">
        <v>1</v>
      </c>
      <c r="Z6062">
        <v>1</v>
      </c>
      <c r="AA6062">
        <v>2022</v>
      </c>
      <c r="AB6062">
        <v>61.9</v>
      </c>
      <c r="AC6062" t="s">
        <v>22</v>
      </c>
      <c r="AD6062" t="s">
        <v>72</v>
      </c>
      <c r="AE6062">
        <v>2022</v>
      </c>
      <c r="AF6062">
        <v>2022</v>
      </c>
      <c r="AU6062"/>
    </row>
    <row r="6063" spans="1:47" x14ac:dyDescent="0.35">
      <c r="A6063" t="s">
        <v>118</v>
      </c>
      <c r="C6063" t="s">
        <v>184</v>
      </c>
      <c r="D6063" t="s">
        <v>150</v>
      </c>
      <c r="E6063" t="s">
        <v>121</v>
      </c>
      <c r="G6063" t="s">
        <v>1</v>
      </c>
      <c r="K6063" t="s">
        <v>185</v>
      </c>
      <c r="L6063" t="s">
        <v>122</v>
      </c>
      <c r="M6063" s="14">
        <v>44571</v>
      </c>
      <c r="N6063" s="14">
        <v>44571</v>
      </c>
      <c r="O6063">
        <v>0</v>
      </c>
      <c r="P6063">
        <v>25408.61</v>
      </c>
      <c r="R6063">
        <v>2221513000</v>
      </c>
      <c r="S6063">
        <v>160000000</v>
      </c>
      <c r="V6063" t="s">
        <v>118</v>
      </c>
      <c r="W6063" t="s">
        <v>186</v>
      </c>
      <c r="X6063" t="s">
        <v>119</v>
      </c>
      <c r="Y6063">
        <v>1</v>
      </c>
      <c r="Z6063">
        <v>1</v>
      </c>
      <c r="AA6063">
        <v>2022</v>
      </c>
      <c r="AB6063">
        <v>-25408.61</v>
      </c>
      <c r="AC6063" t="s">
        <v>22</v>
      </c>
      <c r="AD6063" t="s">
        <v>72</v>
      </c>
      <c r="AE6063">
        <v>2022</v>
      </c>
      <c r="AF6063">
        <v>2022</v>
      </c>
      <c r="AU6063"/>
    </row>
    <row r="6064" spans="1:47" x14ac:dyDescent="0.35">
      <c r="A6064" t="s">
        <v>160</v>
      </c>
      <c r="B6064" t="s">
        <v>26</v>
      </c>
      <c r="C6064" t="s">
        <v>252</v>
      </c>
      <c r="D6064" t="s">
        <v>159</v>
      </c>
      <c r="E6064" t="s">
        <v>162</v>
      </c>
      <c r="G6064" t="s">
        <v>1</v>
      </c>
      <c r="K6064" t="s">
        <v>185</v>
      </c>
      <c r="L6064" t="s">
        <v>122</v>
      </c>
      <c r="M6064" s="14">
        <v>44571</v>
      </c>
      <c r="N6064" s="14">
        <v>44571</v>
      </c>
      <c r="O6064">
        <v>50000</v>
      </c>
      <c r="P6064">
        <v>0</v>
      </c>
      <c r="R6064">
        <v>2110672000</v>
      </c>
      <c r="S6064">
        <v>162600000</v>
      </c>
      <c r="V6064" t="s">
        <v>160</v>
      </c>
      <c r="W6064" t="s">
        <v>196</v>
      </c>
      <c r="X6064" t="s">
        <v>161</v>
      </c>
      <c r="Y6064">
        <v>1</v>
      </c>
      <c r="Z6064">
        <v>1</v>
      </c>
      <c r="AA6064">
        <v>2022</v>
      </c>
      <c r="AB6064">
        <v>0</v>
      </c>
      <c r="AC6064" t="s">
        <v>22</v>
      </c>
      <c r="AD6064" t="s">
        <v>72</v>
      </c>
      <c r="AE6064">
        <v>2022</v>
      </c>
      <c r="AF6064">
        <v>2022</v>
      </c>
      <c r="AU6064"/>
    </row>
    <row r="6065" spans="1:47" x14ac:dyDescent="0.35">
      <c r="A6065" t="s">
        <v>160</v>
      </c>
      <c r="B6065" t="s">
        <v>26</v>
      </c>
      <c r="C6065" t="s">
        <v>149</v>
      </c>
      <c r="D6065" t="s">
        <v>159</v>
      </c>
      <c r="E6065" t="s">
        <v>162</v>
      </c>
      <c r="G6065" t="s">
        <v>1</v>
      </c>
      <c r="K6065" t="s">
        <v>185</v>
      </c>
      <c r="L6065" t="s">
        <v>122</v>
      </c>
      <c r="M6065" s="14">
        <v>44571</v>
      </c>
      <c r="N6065" s="14">
        <v>44571</v>
      </c>
      <c r="O6065">
        <v>8135.59</v>
      </c>
      <c r="P6065">
        <v>193.7</v>
      </c>
      <c r="R6065">
        <v>2110672000</v>
      </c>
      <c r="S6065">
        <v>162600000</v>
      </c>
      <c r="V6065" t="s">
        <v>160</v>
      </c>
      <c r="W6065" t="s">
        <v>196</v>
      </c>
      <c r="X6065" t="s">
        <v>161</v>
      </c>
      <c r="Y6065">
        <v>1</v>
      </c>
      <c r="Z6065">
        <v>1</v>
      </c>
      <c r="AA6065">
        <v>2022</v>
      </c>
      <c r="AB6065">
        <v>193.7</v>
      </c>
      <c r="AC6065" t="s">
        <v>22</v>
      </c>
      <c r="AD6065" t="s">
        <v>72</v>
      </c>
      <c r="AE6065">
        <v>2022</v>
      </c>
      <c r="AF6065">
        <v>2022</v>
      </c>
      <c r="AU6065"/>
    </row>
    <row r="6066" spans="1:47" x14ac:dyDescent="0.35">
      <c r="A6066" t="s">
        <v>160</v>
      </c>
      <c r="B6066" t="s">
        <v>35</v>
      </c>
      <c r="C6066" t="s">
        <v>149</v>
      </c>
      <c r="D6066" t="s">
        <v>159</v>
      </c>
      <c r="E6066" t="s">
        <v>162</v>
      </c>
      <c r="G6066" t="s">
        <v>1</v>
      </c>
      <c r="K6066" t="s">
        <v>185</v>
      </c>
      <c r="L6066" t="s">
        <v>122</v>
      </c>
      <c r="M6066" s="14">
        <v>44572</v>
      </c>
      <c r="N6066" s="14">
        <v>44572</v>
      </c>
      <c r="O6066">
        <v>1791.98</v>
      </c>
      <c r="P6066">
        <v>42.67</v>
      </c>
      <c r="R6066">
        <v>2110672000</v>
      </c>
      <c r="S6066">
        <v>162000000</v>
      </c>
      <c r="V6066" t="s">
        <v>160</v>
      </c>
      <c r="W6066" t="s">
        <v>205</v>
      </c>
      <c r="X6066" t="s">
        <v>161</v>
      </c>
      <c r="Y6066">
        <v>1</v>
      </c>
      <c r="Z6066">
        <v>1</v>
      </c>
      <c r="AA6066">
        <v>2022</v>
      </c>
      <c r="AB6066">
        <v>42.67</v>
      </c>
      <c r="AC6066" t="s">
        <v>22</v>
      </c>
      <c r="AD6066" t="s">
        <v>72</v>
      </c>
      <c r="AE6066">
        <v>2022</v>
      </c>
      <c r="AF6066">
        <v>2022</v>
      </c>
      <c r="AU6066"/>
    </row>
    <row r="6067" spans="1:47" x14ac:dyDescent="0.35">
      <c r="A6067" t="s">
        <v>160</v>
      </c>
      <c r="B6067" t="s">
        <v>25</v>
      </c>
      <c r="C6067" t="s">
        <v>149</v>
      </c>
      <c r="D6067" t="s">
        <v>159</v>
      </c>
      <c r="E6067" t="s">
        <v>162</v>
      </c>
      <c r="G6067" t="s">
        <v>1</v>
      </c>
      <c r="K6067" t="s">
        <v>185</v>
      </c>
      <c r="L6067" t="s">
        <v>122</v>
      </c>
      <c r="M6067" s="14">
        <v>44572</v>
      </c>
      <c r="N6067" s="14">
        <v>44572</v>
      </c>
      <c r="O6067">
        <v>5000</v>
      </c>
      <c r="P6067">
        <v>76.540000000000006</v>
      </c>
      <c r="R6067">
        <v>2110672000</v>
      </c>
      <c r="S6067">
        <v>161600000</v>
      </c>
      <c r="V6067" t="s">
        <v>160</v>
      </c>
      <c r="W6067" t="s">
        <v>198</v>
      </c>
      <c r="X6067" t="s">
        <v>161</v>
      </c>
      <c r="Y6067">
        <v>1</v>
      </c>
      <c r="Z6067">
        <v>1</v>
      </c>
      <c r="AA6067">
        <v>2022</v>
      </c>
      <c r="AB6067">
        <v>76.540000000000006</v>
      </c>
      <c r="AC6067" t="s">
        <v>22</v>
      </c>
      <c r="AD6067" t="s">
        <v>72</v>
      </c>
      <c r="AE6067">
        <v>2022</v>
      </c>
      <c r="AF6067">
        <v>2022</v>
      </c>
      <c r="AU6067"/>
    </row>
    <row r="6068" spans="1:47" x14ac:dyDescent="0.35">
      <c r="A6068" t="s">
        <v>160</v>
      </c>
      <c r="B6068" t="s">
        <v>25</v>
      </c>
      <c r="C6068" t="s">
        <v>149</v>
      </c>
      <c r="D6068" t="s">
        <v>159</v>
      </c>
      <c r="E6068" t="s">
        <v>162</v>
      </c>
      <c r="G6068" t="s">
        <v>1</v>
      </c>
      <c r="K6068" t="s">
        <v>185</v>
      </c>
      <c r="L6068" t="s">
        <v>122</v>
      </c>
      <c r="M6068" s="14">
        <v>44572</v>
      </c>
      <c r="N6068" s="14">
        <v>44572</v>
      </c>
      <c r="O6068">
        <v>40000</v>
      </c>
      <c r="P6068">
        <v>1230</v>
      </c>
      <c r="R6068">
        <v>2110672000</v>
      </c>
      <c r="S6068">
        <v>161300000</v>
      </c>
      <c r="V6068" t="s">
        <v>160</v>
      </c>
      <c r="W6068" t="s">
        <v>192</v>
      </c>
      <c r="X6068" t="s">
        <v>161</v>
      </c>
      <c r="Y6068">
        <v>1</v>
      </c>
      <c r="Z6068">
        <v>1</v>
      </c>
      <c r="AA6068">
        <v>2022</v>
      </c>
      <c r="AB6068">
        <v>1230</v>
      </c>
      <c r="AC6068" t="s">
        <v>22</v>
      </c>
      <c r="AD6068" t="s">
        <v>72</v>
      </c>
      <c r="AE6068">
        <v>2022</v>
      </c>
      <c r="AF6068">
        <v>2022</v>
      </c>
      <c r="AU6068"/>
    </row>
    <row r="6069" spans="1:47" x14ac:dyDescent="0.35">
      <c r="A6069" t="s">
        <v>160</v>
      </c>
      <c r="B6069" t="s">
        <v>25</v>
      </c>
      <c r="C6069" t="s">
        <v>149</v>
      </c>
      <c r="D6069" t="s">
        <v>159</v>
      </c>
      <c r="E6069" t="s">
        <v>162</v>
      </c>
      <c r="G6069" t="s">
        <v>1</v>
      </c>
      <c r="K6069" t="s">
        <v>185</v>
      </c>
      <c r="L6069" t="s">
        <v>122</v>
      </c>
      <c r="M6069" s="14">
        <v>44572</v>
      </c>
      <c r="N6069" s="14">
        <v>44572</v>
      </c>
      <c r="O6069">
        <v>6500</v>
      </c>
      <c r="P6069">
        <v>98.94</v>
      </c>
      <c r="R6069">
        <v>2110672000</v>
      </c>
      <c r="S6069">
        <v>161300000</v>
      </c>
      <c r="V6069" t="s">
        <v>160</v>
      </c>
      <c r="W6069" t="s">
        <v>192</v>
      </c>
      <c r="X6069" t="s">
        <v>161</v>
      </c>
      <c r="Y6069">
        <v>1</v>
      </c>
      <c r="Z6069">
        <v>1</v>
      </c>
      <c r="AA6069">
        <v>2022</v>
      </c>
      <c r="AB6069">
        <v>98.94</v>
      </c>
      <c r="AC6069" t="s">
        <v>22</v>
      </c>
      <c r="AD6069" t="s">
        <v>72</v>
      </c>
      <c r="AE6069">
        <v>2022</v>
      </c>
      <c r="AF6069">
        <v>2022</v>
      </c>
      <c r="AU6069"/>
    </row>
    <row r="6070" spans="1:47" x14ac:dyDescent="0.35">
      <c r="A6070" t="s">
        <v>160</v>
      </c>
      <c r="B6070" t="s">
        <v>35</v>
      </c>
      <c r="C6070" t="s">
        <v>149</v>
      </c>
      <c r="D6070" t="s">
        <v>159</v>
      </c>
      <c r="E6070" t="s">
        <v>162</v>
      </c>
      <c r="G6070" t="s">
        <v>1</v>
      </c>
      <c r="K6070" t="s">
        <v>185</v>
      </c>
      <c r="L6070" t="s">
        <v>122</v>
      </c>
      <c r="M6070" s="14">
        <v>44572</v>
      </c>
      <c r="N6070" s="14">
        <v>44572</v>
      </c>
      <c r="O6070">
        <v>0</v>
      </c>
      <c r="P6070">
        <v>214.31</v>
      </c>
      <c r="R6070">
        <v>2110672000</v>
      </c>
      <c r="S6070">
        <v>161021000</v>
      </c>
      <c r="V6070" t="s">
        <v>160</v>
      </c>
      <c r="W6070" t="s">
        <v>215</v>
      </c>
      <c r="X6070" t="s">
        <v>161</v>
      </c>
      <c r="Y6070">
        <v>1</v>
      </c>
      <c r="Z6070">
        <v>1</v>
      </c>
      <c r="AA6070">
        <v>2022</v>
      </c>
      <c r="AB6070">
        <v>214.31</v>
      </c>
      <c r="AC6070" t="s">
        <v>22</v>
      </c>
      <c r="AD6070" t="s">
        <v>72</v>
      </c>
      <c r="AE6070">
        <v>2022</v>
      </c>
      <c r="AF6070">
        <v>2022</v>
      </c>
      <c r="AU6070"/>
    </row>
    <row r="6071" spans="1:47" x14ac:dyDescent="0.35">
      <c r="A6071" t="s">
        <v>160</v>
      </c>
      <c r="B6071" t="s">
        <v>26</v>
      </c>
      <c r="C6071" t="s">
        <v>149</v>
      </c>
      <c r="D6071" t="s">
        <v>159</v>
      </c>
      <c r="E6071" t="s">
        <v>162</v>
      </c>
      <c r="G6071" t="s">
        <v>1</v>
      </c>
      <c r="K6071" t="s">
        <v>185</v>
      </c>
      <c r="L6071" t="s">
        <v>122</v>
      </c>
      <c r="M6071" s="14">
        <v>44572</v>
      </c>
      <c r="N6071" s="14">
        <v>44572</v>
      </c>
      <c r="O6071">
        <v>0</v>
      </c>
      <c r="P6071">
        <v>118.44</v>
      </c>
      <c r="R6071">
        <v>2110672000</v>
      </c>
      <c r="S6071">
        <v>161021000</v>
      </c>
      <c r="V6071" t="s">
        <v>160</v>
      </c>
      <c r="W6071" t="s">
        <v>215</v>
      </c>
      <c r="X6071" t="s">
        <v>161</v>
      </c>
      <c r="Y6071">
        <v>1</v>
      </c>
      <c r="Z6071">
        <v>1</v>
      </c>
      <c r="AA6071">
        <v>2022</v>
      </c>
      <c r="AB6071">
        <v>118.44</v>
      </c>
      <c r="AC6071" t="s">
        <v>22</v>
      </c>
      <c r="AD6071" t="s">
        <v>72</v>
      </c>
      <c r="AE6071">
        <v>2022</v>
      </c>
      <c r="AF6071">
        <v>2022</v>
      </c>
      <c r="AU6071"/>
    </row>
    <row r="6072" spans="1:47" x14ac:dyDescent="0.35">
      <c r="A6072" t="s">
        <v>193</v>
      </c>
      <c r="B6072" t="s">
        <v>29</v>
      </c>
      <c r="C6072" t="s">
        <v>149</v>
      </c>
      <c r="D6072" t="s">
        <v>159</v>
      </c>
      <c r="E6072" t="s">
        <v>162</v>
      </c>
      <c r="G6072" t="s">
        <v>1</v>
      </c>
      <c r="K6072" t="s">
        <v>185</v>
      </c>
      <c r="L6072" t="s">
        <v>122</v>
      </c>
      <c r="M6072" s="14">
        <v>44572</v>
      </c>
      <c r="N6072" s="14">
        <v>44572</v>
      </c>
      <c r="O6072">
        <v>0</v>
      </c>
      <c r="P6072">
        <v>45.24</v>
      </c>
      <c r="R6072">
        <v>2110700000</v>
      </c>
      <c r="S6072">
        <v>161900000</v>
      </c>
      <c r="V6072" t="s">
        <v>193</v>
      </c>
      <c r="W6072" t="s">
        <v>199</v>
      </c>
      <c r="X6072" t="s">
        <v>161</v>
      </c>
      <c r="Y6072">
        <v>1</v>
      </c>
      <c r="Z6072">
        <v>1</v>
      </c>
      <c r="AA6072">
        <v>2022</v>
      </c>
      <c r="AB6072">
        <v>45.24</v>
      </c>
      <c r="AC6072" t="s">
        <v>22</v>
      </c>
      <c r="AD6072" t="s">
        <v>72</v>
      </c>
      <c r="AE6072">
        <v>2022</v>
      </c>
      <c r="AF6072">
        <v>2022</v>
      </c>
      <c r="AU6072"/>
    </row>
    <row r="6073" spans="1:47" x14ac:dyDescent="0.35">
      <c r="A6073" t="s">
        <v>193</v>
      </c>
      <c r="B6073" t="s">
        <v>29</v>
      </c>
      <c r="C6073" t="s">
        <v>149</v>
      </c>
      <c r="D6073" t="s">
        <v>159</v>
      </c>
      <c r="E6073" t="s">
        <v>162</v>
      </c>
      <c r="G6073" t="s">
        <v>1</v>
      </c>
      <c r="K6073" t="s">
        <v>185</v>
      </c>
      <c r="L6073" t="s">
        <v>122</v>
      </c>
      <c r="M6073" s="14">
        <v>44572</v>
      </c>
      <c r="N6073" s="14">
        <v>44572</v>
      </c>
      <c r="O6073">
        <v>0</v>
      </c>
      <c r="P6073">
        <v>142.86000000000001</v>
      </c>
      <c r="R6073">
        <v>2110700000</v>
      </c>
      <c r="S6073">
        <v>162700000</v>
      </c>
      <c r="V6073" t="s">
        <v>193</v>
      </c>
      <c r="W6073" t="s">
        <v>200</v>
      </c>
      <c r="X6073" t="s">
        <v>161</v>
      </c>
      <c r="Y6073">
        <v>1</v>
      </c>
      <c r="Z6073">
        <v>1</v>
      </c>
      <c r="AA6073">
        <v>2022</v>
      </c>
      <c r="AB6073">
        <v>142.86000000000001</v>
      </c>
      <c r="AC6073" t="s">
        <v>22</v>
      </c>
      <c r="AD6073" t="s">
        <v>72</v>
      </c>
      <c r="AE6073">
        <v>2022</v>
      </c>
      <c r="AF6073">
        <v>2022</v>
      </c>
      <c r="AU6073"/>
    </row>
    <row r="6074" spans="1:47" x14ac:dyDescent="0.35">
      <c r="A6074" t="s">
        <v>193</v>
      </c>
      <c r="B6074" t="s">
        <v>29</v>
      </c>
      <c r="C6074" t="s">
        <v>149</v>
      </c>
      <c r="D6074" t="s">
        <v>159</v>
      </c>
      <c r="E6074" t="s">
        <v>162</v>
      </c>
      <c r="G6074" t="s">
        <v>1</v>
      </c>
      <c r="K6074" t="s">
        <v>185</v>
      </c>
      <c r="L6074" t="s">
        <v>122</v>
      </c>
      <c r="M6074" s="14">
        <v>44572</v>
      </c>
      <c r="N6074" s="14">
        <v>44572</v>
      </c>
      <c r="O6074">
        <v>0</v>
      </c>
      <c r="P6074">
        <v>476.19</v>
      </c>
      <c r="R6074">
        <v>2110700000</v>
      </c>
      <c r="S6074">
        <v>161020000</v>
      </c>
      <c r="V6074" t="s">
        <v>193</v>
      </c>
      <c r="W6074" t="s">
        <v>194</v>
      </c>
      <c r="X6074" t="s">
        <v>161</v>
      </c>
      <c r="Y6074">
        <v>1</v>
      </c>
      <c r="Z6074">
        <v>1</v>
      </c>
      <c r="AA6074">
        <v>2022</v>
      </c>
      <c r="AB6074">
        <v>476.19</v>
      </c>
      <c r="AC6074" t="s">
        <v>22</v>
      </c>
      <c r="AD6074" t="s">
        <v>72</v>
      </c>
      <c r="AE6074">
        <v>2022</v>
      </c>
      <c r="AF6074">
        <v>2022</v>
      </c>
      <c r="AU6074"/>
    </row>
    <row r="6075" spans="1:47" x14ac:dyDescent="0.35">
      <c r="A6075" t="s">
        <v>160</v>
      </c>
      <c r="B6075" t="s">
        <v>26</v>
      </c>
      <c r="C6075" t="s">
        <v>149</v>
      </c>
      <c r="D6075" t="s">
        <v>159</v>
      </c>
      <c r="E6075" t="s">
        <v>162</v>
      </c>
      <c r="G6075" t="s">
        <v>1</v>
      </c>
      <c r="K6075" t="s">
        <v>185</v>
      </c>
      <c r="L6075" t="s">
        <v>122</v>
      </c>
      <c r="M6075" s="14">
        <v>44572</v>
      </c>
      <c r="N6075" s="14">
        <v>44572</v>
      </c>
      <c r="O6075">
        <v>10169.5</v>
      </c>
      <c r="P6075">
        <v>242.13</v>
      </c>
      <c r="R6075">
        <v>2110672000</v>
      </c>
      <c r="S6075">
        <v>162600000</v>
      </c>
      <c r="V6075" t="s">
        <v>160</v>
      </c>
      <c r="W6075" t="s">
        <v>196</v>
      </c>
      <c r="X6075" t="s">
        <v>161</v>
      </c>
      <c r="Y6075">
        <v>1</v>
      </c>
      <c r="Z6075">
        <v>1</v>
      </c>
      <c r="AA6075">
        <v>2022</v>
      </c>
      <c r="AB6075">
        <v>242.13</v>
      </c>
      <c r="AC6075" t="s">
        <v>22</v>
      </c>
      <c r="AD6075" t="s">
        <v>72</v>
      </c>
      <c r="AE6075">
        <v>2022</v>
      </c>
      <c r="AF6075">
        <v>2022</v>
      </c>
      <c r="AU6075"/>
    </row>
    <row r="6076" spans="1:47" x14ac:dyDescent="0.35">
      <c r="A6076" t="s">
        <v>160</v>
      </c>
      <c r="B6076" t="s">
        <v>28</v>
      </c>
      <c r="C6076" t="s">
        <v>149</v>
      </c>
      <c r="D6076" t="s">
        <v>159</v>
      </c>
      <c r="E6076" t="s">
        <v>162</v>
      </c>
      <c r="G6076" t="s">
        <v>1</v>
      </c>
      <c r="K6076" t="s">
        <v>185</v>
      </c>
      <c r="L6076" t="s">
        <v>122</v>
      </c>
      <c r="M6076" s="14">
        <v>44572</v>
      </c>
      <c r="N6076" s="14">
        <v>44572</v>
      </c>
      <c r="O6076">
        <v>3462.3</v>
      </c>
      <c r="P6076">
        <v>82.44</v>
      </c>
      <c r="R6076">
        <v>2110672000</v>
      </c>
      <c r="S6076">
        <v>161800000</v>
      </c>
      <c r="V6076" t="s">
        <v>160</v>
      </c>
      <c r="W6076" t="s">
        <v>197</v>
      </c>
      <c r="X6076" t="s">
        <v>161</v>
      </c>
      <c r="Y6076">
        <v>1</v>
      </c>
      <c r="Z6076">
        <v>1</v>
      </c>
      <c r="AA6076">
        <v>2022</v>
      </c>
      <c r="AB6076">
        <v>82.44</v>
      </c>
      <c r="AC6076" t="s">
        <v>22</v>
      </c>
      <c r="AD6076" t="s">
        <v>72</v>
      </c>
      <c r="AE6076">
        <v>2022</v>
      </c>
      <c r="AF6076">
        <v>2022</v>
      </c>
      <c r="AU6076"/>
    </row>
    <row r="6077" spans="1:47" x14ac:dyDescent="0.35">
      <c r="A6077" t="s">
        <v>160</v>
      </c>
      <c r="B6077" t="s">
        <v>35</v>
      </c>
      <c r="C6077" t="s">
        <v>149</v>
      </c>
      <c r="D6077" t="s">
        <v>159</v>
      </c>
      <c r="E6077" t="s">
        <v>162</v>
      </c>
      <c r="G6077" t="s">
        <v>1</v>
      </c>
      <c r="K6077" t="s">
        <v>185</v>
      </c>
      <c r="L6077" t="s">
        <v>122</v>
      </c>
      <c r="M6077" s="14">
        <v>44572</v>
      </c>
      <c r="N6077" s="14">
        <v>44572</v>
      </c>
      <c r="O6077">
        <v>12465.94</v>
      </c>
      <c r="P6077">
        <v>296.81</v>
      </c>
      <c r="R6077">
        <v>2110672000</v>
      </c>
      <c r="S6077">
        <v>161020000</v>
      </c>
      <c r="V6077" t="s">
        <v>160</v>
      </c>
      <c r="W6077" t="s">
        <v>194</v>
      </c>
      <c r="X6077" t="s">
        <v>161</v>
      </c>
      <c r="Y6077">
        <v>1</v>
      </c>
      <c r="Z6077">
        <v>1</v>
      </c>
      <c r="AA6077">
        <v>2022</v>
      </c>
      <c r="AB6077">
        <v>296.81</v>
      </c>
      <c r="AC6077" t="s">
        <v>22</v>
      </c>
      <c r="AD6077" t="s">
        <v>72</v>
      </c>
      <c r="AE6077">
        <v>2022</v>
      </c>
      <c r="AF6077">
        <v>2022</v>
      </c>
      <c r="AU6077"/>
    </row>
    <row r="6078" spans="1:47" x14ac:dyDescent="0.35">
      <c r="A6078" t="s">
        <v>160</v>
      </c>
      <c r="B6078" t="s">
        <v>28</v>
      </c>
      <c r="C6078" t="s">
        <v>149</v>
      </c>
      <c r="D6078" t="s">
        <v>159</v>
      </c>
      <c r="E6078" t="s">
        <v>162</v>
      </c>
      <c r="G6078" t="s">
        <v>1</v>
      </c>
      <c r="K6078" t="s">
        <v>185</v>
      </c>
      <c r="L6078" t="s">
        <v>122</v>
      </c>
      <c r="M6078" s="14">
        <v>44573</v>
      </c>
      <c r="N6078" s="14">
        <v>44573</v>
      </c>
      <c r="O6078">
        <v>2332.64</v>
      </c>
      <c r="P6078">
        <v>56.4</v>
      </c>
      <c r="R6078">
        <v>2110672000</v>
      </c>
      <c r="S6078">
        <v>161900000</v>
      </c>
      <c r="V6078" t="s">
        <v>160</v>
      </c>
      <c r="W6078" t="s">
        <v>199</v>
      </c>
      <c r="X6078" t="s">
        <v>161</v>
      </c>
      <c r="Y6078">
        <v>1</v>
      </c>
      <c r="Z6078">
        <v>1</v>
      </c>
      <c r="AA6078">
        <v>2022</v>
      </c>
      <c r="AB6078">
        <v>56.4</v>
      </c>
      <c r="AC6078" t="s">
        <v>22</v>
      </c>
      <c r="AD6078" t="s">
        <v>72</v>
      </c>
      <c r="AE6078">
        <v>2022</v>
      </c>
      <c r="AF6078">
        <v>2022</v>
      </c>
      <c r="AU6078"/>
    </row>
    <row r="6079" spans="1:47" x14ac:dyDescent="0.35">
      <c r="A6079" t="s">
        <v>160</v>
      </c>
      <c r="B6079" t="s">
        <v>25</v>
      </c>
      <c r="C6079" t="s">
        <v>149</v>
      </c>
      <c r="D6079" t="s">
        <v>159</v>
      </c>
      <c r="E6079" t="s">
        <v>162</v>
      </c>
      <c r="G6079" t="s">
        <v>1</v>
      </c>
      <c r="K6079" t="s">
        <v>185</v>
      </c>
      <c r="L6079" t="s">
        <v>122</v>
      </c>
      <c r="M6079" s="14">
        <v>44573</v>
      </c>
      <c r="N6079" s="14">
        <v>44573</v>
      </c>
      <c r="O6079">
        <v>5000</v>
      </c>
      <c r="P6079">
        <v>76.08</v>
      </c>
      <c r="R6079">
        <v>2110672000</v>
      </c>
      <c r="S6079">
        <v>161600000</v>
      </c>
      <c r="V6079" t="s">
        <v>160</v>
      </c>
      <c r="W6079" t="s">
        <v>198</v>
      </c>
      <c r="X6079" t="s">
        <v>161</v>
      </c>
      <c r="Y6079">
        <v>1</v>
      </c>
      <c r="Z6079">
        <v>1</v>
      </c>
      <c r="AA6079">
        <v>2022</v>
      </c>
      <c r="AB6079">
        <v>76.08</v>
      </c>
      <c r="AC6079" t="s">
        <v>22</v>
      </c>
      <c r="AD6079" t="s">
        <v>72</v>
      </c>
      <c r="AE6079">
        <v>2022</v>
      </c>
      <c r="AF6079">
        <v>2022</v>
      </c>
      <c r="AU6079"/>
    </row>
    <row r="6080" spans="1:47" x14ac:dyDescent="0.35">
      <c r="A6080" t="s">
        <v>160</v>
      </c>
      <c r="B6080" t="s">
        <v>25</v>
      </c>
      <c r="C6080" t="s">
        <v>149</v>
      </c>
      <c r="D6080" t="s">
        <v>159</v>
      </c>
      <c r="E6080" t="s">
        <v>162</v>
      </c>
      <c r="G6080" t="s">
        <v>1</v>
      </c>
      <c r="K6080" t="s">
        <v>185</v>
      </c>
      <c r="L6080" t="s">
        <v>122</v>
      </c>
      <c r="M6080" s="14">
        <v>44573</v>
      </c>
      <c r="N6080" s="14">
        <v>44573</v>
      </c>
      <c r="O6080">
        <v>6500</v>
      </c>
      <c r="P6080">
        <v>236.78</v>
      </c>
      <c r="R6080">
        <v>2110672000</v>
      </c>
      <c r="S6080">
        <v>161300000</v>
      </c>
      <c r="V6080" t="s">
        <v>160</v>
      </c>
      <c r="W6080" t="s">
        <v>192</v>
      </c>
      <c r="X6080" t="s">
        <v>161</v>
      </c>
      <c r="Y6080">
        <v>1</v>
      </c>
      <c r="Z6080">
        <v>1</v>
      </c>
      <c r="AA6080">
        <v>2022</v>
      </c>
      <c r="AB6080">
        <v>236.78</v>
      </c>
      <c r="AC6080" t="s">
        <v>22</v>
      </c>
      <c r="AD6080" t="s">
        <v>72</v>
      </c>
      <c r="AE6080">
        <v>2022</v>
      </c>
      <c r="AF6080">
        <v>2022</v>
      </c>
      <c r="AU6080"/>
    </row>
    <row r="6081" spans="1:47" x14ac:dyDescent="0.35">
      <c r="A6081" t="s">
        <v>193</v>
      </c>
      <c r="B6081" t="s">
        <v>29</v>
      </c>
      <c r="C6081" t="s">
        <v>149</v>
      </c>
      <c r="D6081" t="s">
        <v>159</v>
      </c>
      <c r="E6081" t="s">
        <v>162</v>
      </c>
      <c r="G6081" t="s">
        <v>1</v>
      </c>
      <c r="K6081" t="s">
        <v>185</v>
      </c>
      <c r="L6081" t="s">
        <v>122</v>
      </c>
      <c r="M6081" s="14">
        <v>44573</v>
      </c>
      <c r="N6081" s="14">
        <v>44573</v>
      </c>
      <c r="O6081">
        <v>0</v>
      </c>
      <c r="P6081">
        <v>666.67</v>
      </c>
      <c r="R6081">
        <v>2110700000</v>
      </c>
      <c r="S6081">
        <v>162700000</v>
      </c>
      <c r="V6081" t="s">
        <v>193</v>
      </c>
      <c r="W6081" t="s">
        <v>200</v>
      </c>
      <c r="X6081" t="s">
        <v>161</v>
      </c>
      <c r="Y6081">
        <v>1</v>
      </c>
      <c r="Z6081">
        <v>1</v>
      </c>
      <c r="AA6081">
        <v>2022</v>
      </c>
      <c r="AB6081">
        <v>666.67</v>
      </c>
      <c r="AC6081" t="s">
        <v>22</v>
      </c>
      <c r="AD6081" t="s">
        <v>72</v>
      </c>
      <c r="AE6081">
        <v>2022</v>
      </c>
      <c r="AF6081">
        <v>2022</v>
      </c>
      <c r="AU6081"/>
    </row>
    <row r="6082" spans="1:47" x14ac:dyDescent="0.35">
      <c r="A6082" t="s">
        <v>138</v>
      </c>
      <c r="C6082" t="s">
        <v>149</v>
      </c>
      <c r="D6082" t="s">
        <v>150</v>
      </c>
      <c r="E6082" t="s">
        <v>121</v>
      </c>
      <c r="G6082" t="s">
        <v>1</v>
      </c>
      <c r="K6082" t="s">
        <v>185</v>
      </c>
      <c r="L6082" t="s">
        <v>122</v>
      </c>
      <c r="M6082" s="14">
        <v>44573</v>
      </c>
      <c r="N6082" s="14">
        <v>44573</v>
      </c>
      <c r="O6082">
        <v>0</v>
      </c>
      <c r="P6082">
        <v>4761.8999999999996</v>
      </c>
      <c r="R6082">
        <v>2220200000</v>
      </c>
      <c r="S6082">
        <v>161002000</v>
      </c>
      <c r="V6082" t="s">
        <v>138</v>
      </c>
      <c r="W6082" t="s">
        <v>202</v>
      </c>
      <c r="X6082" t="s">
        <v>139</v>
      </c>
      <c r="Y6082">
        <v>1</v>
      </c>
      <c r="Z6082">
        <v>1</v>
      </c>
      <c r="AA6082">
        <v>2022</v>
      </c>
      <c r="AB6082">
        <v>-4761.8999999999996</v>
      </c>
      <c r="AC6082" t="s">
        <v>22</v>
      </c>
      <c r="AD6082" t="s">
        <v>72</v>
      </c>
      <c r="AE6082">
        <v>2022</v>
      </c>
      <c r="AF6082">
        <v>2022</v>
      </c>
      <c r="AU6082"/>
    </row>
    <row r="6083" spans="1:47" x14ac:dyDescent="0.35">
      <c r="A6083" t="s">
        <v>138</v>
      </c>
      <c r="C6083" t="s">
        <v>149</v>
      </c>
      <c r="D6083" t="s">
        <v>150</v>
      </c>
      <c r="E6083" t="s">
        <v>121</v>
      </c>
      <c r="G6083" t="s">
        <v>1</v>
      </c>
      <c r="K6083" t="s">
        <v>185</v>
      </c>
      <c r="L6083" t="s">
        <v>122</v>
      </c>
      <c r="M6083" s="14">
        <v>44573</v>
      </c>
      <c r="N6083" s="14">
        <v>44573</v>
      </c>
      <c r="O6083">
        <v>0</v>
      </c>
      <c r="P6083">
        <v>1666666.67</v>
      </c>
      <c r="R6083">
        <v>2220200000</v>
      </c>
      <c r="S6083">
        <v>161002000</v>
      </c>
      <c r="V6083" t="s">
        <v>138</v>
      </c>
      <c r="W6083" t="s">
        <v>202</v>
      </c>
      <c r="X6083" t="s">
        <v>139</v>
      </c>
      <c r="Y6083">
        <v>1</v>
      </c>
      <c r="Z6083">
        <v>1</v>
      </c>
      <c r="AA6083">
        <v>2022</v>
      </c>
      <c r="AB6083">
        <v>-1666666.67</v>
      </c>
      <c r="AC6083" t="s">
        <v>22</v>
      </c>
      <c r="AD6083" t="s">
        <v>72</v>
      </c>
      <c r="AE6083">
        <v>2022</v>
      </c>
      <c r="AF6083">
        <v>2022</v>
      </c>
      <c r="AU6083"/>
    </row>
    <row r="6084" spans="1:47" x14ac:dyDescent="0.35">
      <c r="A6084" t="s">
        <v>160</v>
      </c>
      <c r="B6084" t="s">
        <v>26</v>
      </c>
      <c r="C6084" t="s">
        <v>149</v>
      </c>
      <c r="D6084" t="s">
        <v>159</v>
      </c>
      <c r="E6084" t="s">
        <v>162</v>
      </c>
      <c r="G6084" t="s">
        <v>1</v>
      </c>
      <c r="K6084" t="s">
        <v>185</v>
      </c>
      <c r="L6084" t="s">
        <v>122</v>
      </c>
      <c r="M6084" s="14">
        <v>44573</v>
      </c>
      <c r="N6084" s="14">
        <v>44573</v>
      </c>
      <c r="O6084">
        <v>2762350.56</v>
      </c>
      <c r="P6084">
        <v>65770.25</v>
      </c>
      <c r="R6084">
        <v>2110672000</v>
      </c>
      <c r="S6084">
        <v>161016000</v>
      </c>
      <c r="V6084" t="s">
        <v>160</v>
      </c>
      <c r="W6084" t="s">
        <v>201</v>
      </c>
      <c r="X6084" t="s">
        <v>161</v>
      </c>
      <c r="Y6084">
        <v>1</v>
      </c>
      <c r="Z6084">
        <v>1</v>
      </c>
      <c r="AA6084">
        <v>2022</v>
      </c>
      <c r="AB6084">
        <v>65770.25</v>
      </c>
      <c r="AC6084" t="s">
        <v>22</v>
      </c>
      <c r="AD6084" t="s">
        <v>72</v>
      </c>
      <c r="AE6084">
        <v>2022</v>
      </c>
      <c r="AF6084">
        <v>2022</v>
      </c>
      <c r="AU6084"/>
    </row>
    <row r="6085" spans="1:47" x14ac:dyDescent="0.35">
      <c r="A6085" t="s">
        <v>138</v>
      </c>
      <c r="C6085" t="s">
        <v>149</v>
      </c>
      <c r="D6085" t="s">
        <v>150</v>
      </c>
      <c r="E6085" t="s">
        <v>121</v>
      </c>
      <c r="K6085" t="s">
        <v>185</v>
      </c>
      <c r="L6085" t="s">
        <v>122</v>
      </c>
      <c r="M6085" s="14">
        <v>44573</v>
      </c>
      <c r="N6085" s="14">
        <v>44573</v>
      </c>
      <c r="O6085">
        <v>0</v>
      </c>
      <c r="P6085">
        <v>6678571.4299999997</v>
      </c>
      <c r="R6085">
        <v>2220200000</v>
      </c>
      <c r="S6085">
        <v>161002000</v>
      </c>
      <c r="V6085" t="s">
        <v>138</v>
      </c>
      <c r="W6085" t="s">
        <v>202</v>
      </c>
      <c r="X6085" t="s">
        <v>139</v>
      </c>
      <c r="Y6085">
        <v>1</v>
      </c>
      <c r="Z6085">
        <v>1</v>
      </c>
      <c r="AA6085">
        <v>2022</v>
      </c>
      <c r="AB6085">
        <v>-6678571.4299999997</v>
      </c>
      <c r="AC6085" t="s">
        <v>22</v>
      </c>
      <c r="AD6085" t="s">
        <v>72</v>
      </c>
      <c r="AE6085">
        <v>2022</v>
      </c>
      <c r="AF6085">
        <v>2022</v>
      </c>
      <c r="AU6085"/>
    </row>
    <row r="6086" spans="1:47" x14ac:dyDescent="0.35">
      <c r="A6086" t="s">
        <v>138</v>
      </c>
      <c r="C6086" t="s">
        <v>149</v>
      </c>
      <c r="D6086" t="s">
        <v>150</v>
      </c>
      <c r="E6086" t="s">
        <v>121</v>
      </c>
      <c r="G6086" t="s">
        <v>1</v>
      </c>
      <c r="K6086" t="s">
        <v>185</v>
      </c>
      <c r="L6086" t="s">
        <v>122</v>
      </c>
      <c r="M6086" s="14">
        <v>44573</v>
      </c>
      <c r="N6086" s="14">
        <v>44573</v>
      </c>
      <c r="O6086">
        <v>0</v>
      </c>
      <c r="P6086">
        <v>5000000</v>
      </c>
      <c r="R6086">
        <v>2220200000</v>
      </c>
      <c r="S6086">
        <v>161002000</v>
      </c>
      <c r="V6086" t="s">
        <v>138</v>
      </c>
      <c r="W6086" t="s">
        <v>202</v>
      </c>
      <c r="X6086" t="s">
        <v>139</v>
      </c>
      <c r="Y6086">
        <v>1</v>
      </c>
      <c r="Z6086">
        <v>1</v>
      </c>
      <c r="AA6086">
        <v>2022</v>
      </c>
      <c r="AB6086">
        <v>-5000000</v>
      </c>
      <c r="AC6086" t="s">
        <v>22</v>
      </c>
      <c r="AD6086" t="s">
        <v>72</v>
      </c>
      <c r="AE6086">
        <v>2022</v>
      </c>
      <c r="AF6086">
        <v>2022</v>
      </c>
      <c r="AU6086"/>
    </row>
    <row r="6087" spans="1:47" x14ac:dyDescent="0.35">
      <c r="A6087" t="s">
        <v>193</v>
      </c>
      <c r="B6087" t="s">
        <v>29</v>
      </c>
      <c r="C6087" t="s">
        <v>149</v>
      </c>
      <c r="D6087" t="s">
        <v>159</v>
      </c>
      <c r="E6087" t="s">
        <v>162</v>
      </c>
      <c r="G6087" t="s">
        <v>1</v>
      </c>
      <c r="K6087" t="s">
        <v>185</v>
      </c>
      <c r="L6087" t="s">
        <v>122</v>
      </c>
      <c r="M6087" s="14">
        <v>44573</v>
      </c>
      <c r="N6087" s="14">
        <v>44573</v>
      </c>
      <c r="O6087">
        <v>0</v>
      </c>
      <c r="P6087">
        <v>20.83</v>
      </c>
      <c r="R6087">
        <v>2110700000</v>
      </c>
      <c r="S6087">
        <v>162700000</v>
      </c>
      <c r="V6087" t="s">
        <v>193</v>
      </c>
      <c r="W6087" t="s">
        <v>200</v>
      </c>
      <c r="X6087" t="s">
        <v>161</v>
      </c>
      <c r="Y6087">
        <v>1</v>
      </c>
      <c r="Z6087">
        <v>1</v>
      </c>
      <c r="AA6087">
        <v>2022</v>
      </c>
      <c r="AB6087">
        <v>20.83</v>
      </c>
      <c r="AC6087" t="s">
        <v>22</v>
      </c>
      <c r="AD6087" t="s">
        <v>72</v>
      </c>
      <c r="AE6087">
        <v>2022</v>
      </c>
      <c r="AF6087">
        <v>2022</v>
      </c>
      <c r="AU6087"/>
    </row>
    <row r="6088" spans="1:47" x14ac:dyDescent="0.35">
      <c r="A6088" t="s">
        <v>193</v>
      </c>
      <c r="B6088" t="s">
        <v>29</v>
      </c>
      <c r="C6088" t="s">
        <v>149</v>
      </c>
      <c r="D6088" t="s">
        <v>159</v>
      </c>
      <c r="E6088" t="s">
        <v>162</v>
      </c>
      <c r="G6088" t="s">
        <v>1</v>
      </c>
      <c r="K6088" t="s">
        <v>185</v>
      </c>
      <c r="L6088" t="s">
        <v>122</v>
      </c>
      <c r="M6088" s="14">
        <v>44573</v>
      </c>
      <c r="N6088" s="14">
        <v>44573</v>
      </c>
      <c r="O6088">
        <v>0</v>
      </c>
      <c r="P6088">
        <v>161.9</v>
      </c>
      <c r="R6088">
        <v>2110700000</v>
      </c>
      <c r="S6088">
        <v>162700000</v>
      </c>
      <c r="V6088" t="s">
        <v>193</v>
      </c>
      <c r="W6088" t="s">
        <v>200</v>
      </c>
      <c r="X6088" t="s">
        <v>161</v>
      </c>
      <c r="Y6088">
        <v>1</v>
      </c>
      <c r="Z6088">
        <v>1</v>
      </c>
      <c r="AA6088">
        <v>2022</v>
      </c>
      <c r="AB6088">
        <v>161.9</v>
      </c>
      <c r="AC6088" t="s">
        <v>22</v>
      </c>
      <c r="AD6088" t="s">
        <v>72</v>
      </c>
      <c r="AE6088">
        <v>2022</v>
      </c>
      <c r="AF6088">
        <v>2022</v>
      </c>
      <c r="AU6088"/>
    </row>
    <row r="6089" spans="1:47" x14ac:dyDescent="0.35">
      <c r="A6089" t="s">
        <v>138</v>
      </c>
      <c r="C6089" t="s">
        <v>149</v>
      </c>
      <c r="D6089" t="s">
        <v>150</v>
      </c>
      <c r="E6089" t="s">
        <v>121</v>
      </c>
      <c r="G6089" t="s">
        <v>1</v>
      </c>
      <c r="K6089" t="s">
        <v>185</v>
      </c>
      <c r="L6089" t="s">
        <v>122</v>
      </c>
      <c r="M6089" s="14">
        <v>44573</v>
      </c>
      <c r="N6089" s="14">
        <v>44573</v>
      </c>
      <c r="O6089">
        <v>0</v>
      </c>
      <c r="P6089">
        <v>7142.86</v>
      </c>
      <c r="R6089">
        <v>2220200000</v>
      </c>
      <c r="S6089">
        <v>161002000</v>
      </c>
      <c r="V6089" t="s">
        <v>138</v>
      </c>
      <c r="W6089" t="s">
        <v>202</v>
      </c>
      <c r="X6089" t="s">
        <v>139</v>
      </c>
      <c r="Y6089">
        <v>1</v>
      </c>
      <c r="Z6089">
        <v>1</v>
      </c>
      <c r="AA6089">
        <v>2022</v>
      </c>
      <c r="AB6089">
        <v>-7142.86</v>
      </c>
      <c r="AC6089" t="s">
        <v>22</v>
      </c>
      <c r="AD6089" t="s">
        <v>72</v>
      </c>
      <c r="AE6089">
        <v>2022</v>
      </c>
      <c r="AF6089">
        <v>2022</v>
      </c>
      <c r="AU6089"/>
    </row>
    <row r="6090" spans="1:47" x14ac:dyDescent="0.35">
      <c r="A6090" t="s">
        <v>160</v>
      </c>
      <c r="B6090" t="s">
        <v>28</v>
      </c>
      <c r="C6090" t="s">
        <v>149</v>
      </c>
      <c r="D6090" t="s">
        <v>159</v>
      </c>
      <c r="E6090" t="s">
        <v>162</v>
      </c>
      <c r="G6090" t="s">
        <v>1</v>
      </c>
      <c r="K6090" t="s">
        <v>185</v>
      </c>
      <c r="L6090" t="s">
        <v>122</v>
      </c>
      <c r="M6090" s="14">
        <v>44573</v>
      </c>
      <c r="N6090" s="14">
        <v>44573</v>
      </c>
      <c r="O6090">
        <v>2130.4</v>
      </c>
      <c r="P6090">
        <v>50.72</v>
      </c>
      <c r="R6090">
        <v>2110672000</v>
      </c>
      <c r="S6090">
        <v>161800000</v>
      </c>
      <c r="V6090" t="s">
        <v>160</v>
      </c>
      <c r="W6090" t="s">
        <v>197</v>
      </c>
      <c r="X6090" t="s">
        <v>161</v>
      </c>
      <c r="Y6090">
        <v>1</v>
      </c>
      <c r="Z6090">
        <v>1</v>
      </c>
      <c r="AA6090">
        <v>2022</v>
      </c>
      <c r="AB6090">
        <v>50.72</v>
      </c>
      <c r="AC6090" t="s">
        <v>22</v>
      </c>
      <c r="AD6090" t="s">
        <v>72</v>
      </c>
      <c r="AE6090">
        <v>2022</v>
      </c>
      <c r="AF6090">
        <v>2022</v>
      </c>
      <c r="AU6090"/>
    </row>
    <row r="6091" spans="1:47" x14ac:dyDescent="0.35">
      <c r="A6091" t="s">
        <v>160</v>
      </c>
      <c r="B6091" t="s">
        <v>25</v>
      </c>
      <c r="C6091" t="s">
        <v>149</v>
      </c>
      <c r="D6091" t="s">
        <v>159</v>
      </c>
      <c r="E6091" t="s">
        <v>162</v>
      </c>
      <c r="G6091" t="s">
        <v>1</v>
      </c>
      <c r="K6091" t="s">
        <v>185</v>
      </c>
      <c r="L6091" t="s">
        <v>122</v>
      </c>
      <c r="M6091" s="14">
        <v>44574</v>
      </c>
      <c r="N6091" s="14">
        <v>44574</v>
      </c>
      <c r="O6091">
        <v>5000</v>
      </c>
      <c r="P6091">
        <v>192.98</v>
      </c>
      <c r="R6091">
        <v>2110672000</v>
      </c>
      <c r="S6091">
        <v>161600000</v>
      </c>
      <c r="V6091" t="s">
        <v>160</v>
      </c>
      <c r="W6091" t="s">
        <v>198</v>
      </c>
      <c r="X6091" t="s">
        <v>161</v>
      </c>
      <c r="Y6091">
        <v>1</v>
      </c>
      <c r="Z6091">
        <v>1</v>
      </c>
      <c r="AA6091">
        <v>2022</v>
      </c>
      <c r="AB6091">
        <v>192.98</v>
      </c>
      <c r="AC6091" t="s">
        <v>22</v>
      </c>
      <c r="AD6091" t="s">
        <v>72</v>
      </c>
      <c r="AE6091">
        <v>2022</v>
      </c>
      <c r="AF6091">
        <v>2022</v>
      </c>
      <c r="AU6091"/>
    </row>
    <row r="6092" spans="1:47" x14ac:dyDescent="0.35">
      <c r="A6092" t="s">
        <v>160</v>
      </c>
      <c r="B6092" t="s">
        <v>25</v>
      </c>
      <c r="C6092" t="s">
        <v>149</v>
      </c>
      <c r="D6092" t="s">
        <v>159</v>
      </c>
      <c r="E6092" t="s">
        <v>162</v>
      </c>
      <c r="G6092" t="s">
        <v>1</v>
      </c>
      <c r="K6092" t="s">
        <v>185</v>
      </c>
      <c r="L6092" t="s">
        <v>122</v>
      </c>
      <c r="M6092" s="14">
        <v>44574</v>
      </c>
      <c r="N6092" s="14">
        <v>44574</v>
      </c>
      <c r="O6092">
        <v>6500</v>
      </c>
      <c r="P6092">
        <v>164.23</v>
      </c>
      <c r="R6092">
        <v>2110672000</v>
      </c>
      <c r="S6092">
        <v>161300000</v>
      </c>
      <c r="V6092" t="s">
        <v>160</v>
      </c>
      <c r="W6092" t="s">
        <v>192</v>
      </c>
      <c r="X6092" t="s">
        <v>161</v>
      </c>
      <c r="Y6092">
        <v>1</v>
      </c>
      <c r="Z6092">
        <v>1</v>
      </c>
      <c r="AA6092">
        <v>2022</v>
      </c>
      <c r="AB6092">
        <v>164.23</v>
      </c>
      <c r="AC6092" t="s">
        <v>22</v>
      </c>
      <c r="AD6092" t="s">
        <v>72</v>
      </c>
      <c r="AE6092">
        <v>2022</v>
      </c>
      <c r="AF6092">
        <v>2022</v>
      </c>
      <c r="AU6092"/>
    </row>
    <row r="6093" spans="1:47" x14ac:dyDescent="0.35">
      <c r="A6093" t="s">
        <v>138</v>
      </c>
      <c r="B6093" t="s">
        <v>46</v>
      </c>
      <c r="C6093" t="s">
        <v>149</v>
      </c>
      <c r="D6093" t="s">
        <v>150</v>
      </c>
      <c r="E6093" t="s">
        <v>121</v>
      </c>
      <c r="G6093" t="s">
        <v>1</v>
      </c>
      <c r="H6093" t="s">
        <v>206</v>
      </c>
      <c r="K6093" t="s">
        <v>185</v>
      </c>
      <c r="L6093" t="s">
        <v>122</v>
      </c>
      <c r="M6093" s="14">
        <v>44574</v>
      </c>
      <c r="N6093" s="14">
        <v>44574</v>
      </c>
      <c r="O6093">
        <v>0</v>
      </c>
      <c r="P6093">
        <v>-21833.33</v>
      </c>
      <c r="R6093">
        <v>2220200000</v>
      </c>
      <c r="S6093">
        <v>161001000</v>
      </c>
      <c r="V6093" t="s">
        <v>138</v>
      </c>
      <c r="W6093" t="s">
        <v>195</v>
      </c>
      <c r="X6093" t="s">
        <v>139</v>
      </c>
      <c r="Y6093">
        <v>1</v>
      </c>
      <c r="Z6093">
        <v>1</v>
      </c>
      <c r="AA6093">
        <v>2022</v>
      </c>
      <c r="AB6093">
        <v>21833.33</v>
      </c>
      <c r="AC6093" t="s">
        <v>22</v>
      </c>
      <c r="AD6093" t="s">
        <v>21</v>
      </c>
      <c r="AE6093">
        <v>2022</v>
      </c>
      <c r="AF6093">
        <v>2022</v>
      </c>
      <c r="AU6093"/>
    </row>
    <row r="6094" spans="1:47" x14ac:dyDescent="0.35">
      <c r="A6094" t="s">
        <v>193</v>
      </c>
      <c r="B6094" t="s">
        <v>29</v>
      </c>
      <c r="C6094" t="s">
        <v>149</v>
      </c>
      <c r="D6094" t="s">
        <v>159</v>
      </c>
      <c r="E6094" t="s">
        <v>162</v>
      </c>
      <c r="G6094" t="s">
        <v>1</v>
      </c>
      <c r="K6094" t="s">
        <v>185</v>
      </c>
      <c r="L6094" t="s">
        <v>122</v>
      </c>
      <c r="M6094" s="14">
        <v>44574</v>
      </c>
      <c r="N6094" s="14">
        <v>44574</v>
      </c>
      <c r="O6094">
        <v>0</v>
      </c>
      <c r="P6094">
        <v>476.19</v>
      </c>
      <c r="R6094">
        <v>2110700000</v>
      </c>
      <c r="S6094">
        <v>161900000</v>
      </c>
      <c r="V6094" t="s">
        <v>193</v>
      </c>
      <c r="W6094" t="s">
        <v>199</v>
      </c>
      <c r="X6094" t="s">
        <v>161</v>
      </c>
      <c r="Y6094">
        <v>1</v>
      </c>
      <c r="Z6094">
        <v>1</v>
      </c>
      <c r="AA6094">
        <v>2022</v>
      </c>
      <c r="AB6094">
        <v>476.19</v>
      </c>
      <c r="AC6094" t="s">
        <v>22</v>
      </c>
      <c r="AD6094" t="s">
        <v>72</v>
      </c>
      <c r="AE6094">
        <v>2022</v>
      </c>
      <c r="AF6094">
        <v>2022</v>
      </c>
      <c r="AU6094"/>
    </row>
    <row r="6095" spans="1:47" x14ac:dyDescent="0.35">
      <c r="A6095" t="s">
        <v>193</v>
      </c>
      <c r="B6095" t="s">
        <v>29</v>
      </c>
      <c r="C6095" t="s">
        <v>149</v>
      </c>
      <c r="D6095" t="s">
        <v>159</v>
      </c>
      <c r="E6095" t="s">
        <v>162</v>
      </c>
      <c r="G6095" t="s">
        <v>1</v>
      </c>
      <c r="K6095" t="s">
        <v>185</v>
      </c>
      <c r="L6095" t="s">
        <v>122</v>
      </c>
      <c r="M6095" s="14">
        <v>44574</v>
      </c>
      <c r="N6095" s="14">
        <v>44574</v>
      </c>
      <c r="O6095">
        <v>0</v>
      </c>
      <c r="P6095">
        <v>190.48</v>
      </c>
      <c r="R6095">
        <v>2110700000</v>
      </c>
      <c r="S6095">
        <v>161900000</v>
      </c>
      <c r="V6095" t="s">
        <v>193</v>
      </c>
      <c r="W6095" t="s">
        <v>199</v>
      </c>
      <c r="X6095" t="s">
        <v>161</v>
      </c>
      <c r="Y6095">
        <v>1</v>
      </c>
      <c r="Z6095">
        <v>1</v>
      </c>
      <c r="AA6095">
        <v>2022</v>
      </c>
      <c r="AB6095">
        <v>190.48</v>
      </c>
      <c r="AC6095" t="s">
        <v>22</v>
      </c>
      <c r="AD6095" t="s">
        <v>72</v>
      </c>
      <c r="AE6095">
        <v>2022</v>
      </c>
      <c r="AF6095">
        <v>2022</v>
      </c>
      <c r="AU6095"/>
    </row>
    <row r="6096" spans="1:47" x14ac:dyDescent="0.35">
      <c r="A6096" t="s">
        <v>193</v>
      </c>
      <c r="B6096" t="s">
        <v>29</v>
      </c>
      <c r="C6096" t="s">
        <v>149</v>
      </c>
      <c r="D6096" t="s">
        <v>159</v>
      </c>
      <c r="E6096" t="s">
        <v>162</v>
      </c>
      <c r="G6096" t="s">
        <v>1</v>
      </c>
      <c r="K6096" t="s">
        <v>185</v>
      </c>
      <c r="L6096" t="s">
        <v>122</v>
      </c>
      <c r="M6096" s="14">
        <v>44574</v>
      </c>
      <c r="N6096" s="14">
        <v>44574</v>
      </c>
      <c r="O6096">
        <v>0</v>
      </c>
      <c r="P6096">
        <v>71.430000000000007</v>
      </c>
      <c r="R6096">
        <v>2110700000</v>
      </c>
      <c r="S6096">
        <v>162800000</v>
      </c>
      <c r="V6096" t="s">
        <v>193</v>
      </c>
      <c r="W6096" t="s">
        <v>204</v>
      </c>
      <c r="X6096" t="s">
        <v>161</v>
      </c>
      <c r="Y6096">
        <v>1</v>
      </c>
      <c r="Z6096">
        <v>1</v>
      </c>
      <c r="AA6096">
        <v>2022</v>
      </c>
      <c r="AB6096">
        <v>71.430000000000007</v>
      </c>
      <c r="AC6096" t="s">
        <v>22</v>
      </c>
      <c r="AD6096" t="s">
        <v>72</v>
      </c>
      <c r="AE6096">
        <v>2022</v>
      </c>
      <c r="AF6096">
        <v>2022</v>
      </c>
      <c r="AU6096"/>
    </row>
    <row r="6097" spans="1:47" x14ac:dyDescent="0.35">
      <c r="A6097" t="s">
        <v>193</v>
      </c>
      <c r="B6097" t="s">
        <v>29</v>
      </c>
      <c r="C6097" t="s">
        <v>149</v>
      </c>
      <c r="D6097" t="s">
        <v>159</v>
      </c>
      <c r="E6097" t="s">
        <v>162</v>
      </c>
      <c r="G6097" t="s">
        <v>1</v>
      </c>
      <c r="K6097" t="s">
        <v>185</v>
      </c>
      <c r="L6097" t="s">
        <v>122</v>
      </c>
      <c r="M6097" s="14">
        <v>44574</v>
      </c>
      <c r="N6097" s="14">
        <v>44574</v>
      </c>
      <c r="O6097">
        <v>0</v>
      </c>
      <c r="P6097">
        <v>285.70999999999998</v>
      </c>
      <c r="R6097">
        <v>2110700000</v>
      </c>
      <c r="S6097">
        <v>162700000</v>
      </c>
      <c r="V6097" t="s">
        <v>193</v>
      </c>
      <c r="W6097" t="s">
        <v>200</v>
      </c>
      <c r="X6097" t="s">
        <v>161</v>
      </c>
      <c r="Y6097">
        <v>1</v>
      </c>
      <c r="Z6097">
        <v>1</v>
      </c>
      <c r="AA6097">
        <v>2022</v>
      </c>
      <c r="AB6097">
        <v>285.70999999999998</v>
      </c>
      <c r="AC6097" t="s">
        <v>22</v>
      </c>
      <c r="AD6097" t="s">
        <v>72</v>
      </c>
      <c r="AE6097">
        <v>2022</v>
      </c>
      <c r="AF6097">
        <v>2022</v>
      </c>
      <c r="AU6097"/>
    </row>
    <row r="6098" spans="1:47" x14ac:dyDescent="0.35">
      <c r="A6098" t="s">
        <v>160</v>
      </c>
      <c r="B6098" t="s">
        <v>35</v>
      </c>
      <c r="C6098" t="s">
        <v>149</v>
      </c>
      <c r="D6098" t="s">
        <v>159</v>
      </c>
      <c r="E6098" t="s">
        <v>162</v>
      </c>
      <c r="G6098" t="s">
        <v>1</v>
      </c>
      <c r="K6098" t="s">
        <v>185</v>
      </c>
      <c r="L6098" t="s">
        <v>122</v>
      </c>
      <c r="M6098" s="14">
        <v>44575</v>
      </c>
      <c r="N6098" s="14">
        <v>44575</v>
      </c>
      <c r="O6098">
        <v>1560</v>
      </c>
      <c r="P6098">
        <v>37.14</v>
      </c>
      <c r="R6098">
        <v>2110672000</v>
      </c>
      <c r="S6098">
        <v>162800000</v>
      </c>
      <c r="V6098" t="s">
        <v>160</v>
      </c>
      <c r="W6098" t="s">
        <v>204</v>
      </c>
      <c r="X6098" t="s">
        <v>161</v>
      </c>
      <c r="Y6098">
        <v>1</v>
      </c>
      <c r="Z6098">
        <v>1</v>
      </c>
      <c r="AA6098">
        <v>2022</v>
      </c>
      <c r="AB6098">
        <v>37.14</v>
      </c>
      <c r="AC6098" t="s">
        <v>22</v>
      </c>
      <c r="AD6098" t="s">
        <v>72</v>
      </c>
      <c r="AE6098">
        <v>2022</v>
      </c>
      <c r="AF6098">
        <v>2022</v>
      </c>
      <c r="AU6098"/>
    </row>
    <row r="6099" spans="1:47" x14ac:dyDescent="0.35">
      <c r="A6099" t="s">
        <v>160</v>
      </c>
      <c r="B6099" t="s">
        <v>25</v>
      </c>
      <c r="C6099" t="s">
        <v>149</v>
      </c>
      <c r="D6099" t="s">
        <v>159</v>
      </c>
      <c r="E6099" t="s">
        <v>162</v>
      </c>
      <c r="G6099" t="s">
        <v>1</v>
      </c>
      <c r="K6099" t="s">
        <v>185</v>
      </c>
      <c r="L6099" t="s">
        <v>122</v>
      </c>
      <c r="M6099" s="14">
        <v>44575</v>
      </c>
      <c r="N6099" s="14">
        <v>44575</v>
      </c>
      <c r="O6099">
        <v>5000</v>
      </c>
      <c r="P6099">
        <v>144.47</v>
      </c>
      <c r="R6099">
        <v>2110672000</v>
      </c>
      <c r="S6099">
        <v>161600000</v>
      </c>
      <c r="V6099" t="s">
        <v>160</v>
      </c>
      <c r="W6099" t="s">
        <v>198</v>
      </c>
      <c r="X6099" t="s">
        <v>161</v>
      </c>
      <c r="Y6099">
        <v>1</v>
      </c>
      <c r="Z6099">
        <v>1</v>
      </c>
      <c r="AA6099">
        <v>2022</v>
      </c>
      <c r="AB6099">
        <v>144.47</v>
      </c>
      <c r="AC6099" t="s">
        <v>22</v>
      </c>
      <c r="AD6099" t="s">
        <v>72</v>
      </c>
      <c r="AE6099">
        <v>2022</v>
      </c>
      <c r="AF6099">
        <v>2022</v>
      </c>
      <c r="AU6099"/>
    </row>
    <row r="6100" spans="1:47" x14ac:dyDescent="0.35">
      <c r="A6100" t="s">
        <v>160</v>
      </c>
      <c r="B6100" t="s">
        <v>25</v>
      </c>
      <c r="C6100" t="s">
        <v>149</v>
      </c>
      <c r="D6100" t="s">
        <v>159</v>
      </c>
      <c r="E6100" t="s">
        <v>162</v>
      </c>
      <c r="G6100" t="s">
        <v>1</v>
      </c>
      <c r="K6100" t="s">
        <v>185</v>
      </c>
      <c r="L6100" t="s">
        <v>122</v>
      </c>
      <c r="M6100" s="14">
        <v>44575</v>
      </c>
      <c r="N6100" s="14">
        <v>44575</v>
      </c>
      <c r="O6100">
        <v>35000</v>
      </c>
      <c r="P6100">
        <v>1026.54</v>
      </c>
      <c r="R6100">
        <v>2110672000</v>
      </c>
      <c r="S6100">
        <v>161300000</v>
      </c>
      <c r="V6100" t="s">
        <v>160</v>
      </c>
      <c r="W6100" t="s">
        <v>192</v>
      </c>
      <c r="X6100" t="s">
        <v>161</v>
      </c>
      <c r="Y6100">
        <v>1</v>
      </c>
      <c r="Z6100">
        <v>1</v>
      </c>
      <c r="AA6100">
        <v>2022</v>
      </c>
      <c r="AB6100">
        <v>1026.54</v>
      </c>
      <c r="AC6100" t="s">
        <v>22</v>
      </c>
      <c r="AD6100" t="s">
        <v>72</v>
      </c>
      <c r="AE6100">
        <v>2022</v>
      </c>
      <c r="AF6100">
        <v>2022</v>
      </c>
      <c r="AU6100"/>
    </row>
    <row r="6101" spans="1:47" x14ac:dyDescent="0.35">
      <c r="A6101" t="s">
        <v>160</v>
      </c>
      <c r="B6101" t="s">
        <v>25</v>
      </c>
      <c r="C6101" t="s">
        <v>149</v>
      </c>
      <c r="D6101" t="s">
        <v>159</v>
      </c>
      <c r="E6101" t="s">
        <v>162</v>
      </c>
      <c r="G6101" t="s">
        <v>1</v>
      </c>
      <c r="K6101" t="s">
        <v>185</v>
      </c>
      <c r="L6101" t="s">
        <v>122</v>
      </c>
      <c r="M6101" s="14">
        <v>44575</v>
      </c>
      <c r="N6101" s="14">
        <v>44575</v>
      </c>
      <c r="O6101">
        <v>6500</v>
      </c>
      <c r="P6101">
        <v>7.28</v>
      </c>
      <c r="R6101">
        <v>2110672000</v>
      </c>
      <c r="S6101">
        <v>161300000</v>
      </c>
      <c r="V6101" t="s">
        <v>160</v>
      </c>
      <c r="W6101" t="s">
        <v>192</v>
      </c>
      <c r="X6101" t="s">
        <v>161</v>
      </c>
      <c r="Y6101">
        <v>1</v>
      </c>
      <c r="Z6101">
        <v>1</v>
      </c>
      <c r="AA6101">
        <v>2022</v>
      </c>
      <c r="AB6101">
        <v>7.28</v>
      </c>
      <c r="AC6101" t="s">
        <v>22</v>
      </c>
      <c r="AD6101" t="s">
        <v>72</v>
      </c>
      <c r="AE6101">
        <v>2022</v>
      </c>
      <c r="AF6101">
        <v>2022</v>
      </c>
      <c r="AU6101"/>
    </row>
    <row r="6102" spans="1:47" x14ac:dyDescent="0.35">
      <c r="A6102" t="s">
        <v>188</v>
      </c>
      <c r="B6102" t="s">
        <v>31</v>
      </c>
      <c r="C6102" t="s">
        <v>149</v>
      </c>
      <c r="D6102" t="s">
        <v>159</v>
      </c>
      <c r="E6102" t="s">
        <v>162</v>
      </c>
      <c r="G6102" t="s">
        <v>1</v>
      </c>
      <c r="K6102" t="s">
        <v>185</v>
      </c>
      <c r="L6102" t="s">
        <v>122</v>
      </c>
      <c r="M6102" s="14">
        <v>44575</v>
      </c>
      <c r="N6102" s="14">
        <v>44575</v>
      </c>
      <c r="O6102">
        <v>0</v>
      </c>
      <c r="P6102">
        <v>12.67</v>
      </c>
      <c r="R6102">
        <v>2111070000</v>
      </c>
      <c r="S6102">
        <v>161001000</v>
      </c>
      <c r="V6102" t="s">
        <v>188</v>
      </c>
      <c r="W6102" t="s">
        <v>195</v>
      </c>
      <c r="X6102" t="s">
        <v>190</v>
      </c>
      <c r="Y6102">
        <v>1</v>
      </c>
      <c r="Z6102">
        <v>1</v>
      </c>
      <c r="AA6102">
        <v>2022</v>
      </c>
      <c r="AB6102">
        <v>12.67</v>
      </c>
      <c r="AC6102" t="s">
        <v>22</v>
      </c>
      <c r="AD6102" t="s">
        <v>72</v>
      </c>
      <c r="AE6102">
        <v>2022</v>
      </c>
      <c r="AF6102">
        <v>2022</v>
      </c>
      <c r="AU6102"/>
    </row>
    <row r="6103" spans="1:47" x14ac:dyDescent="0.35">
      <c r="A6103" t="s">
        <v>138</v>
      </c>
      <c r="B6103" t="s">
        <v>43</v>
      </c>
      <c r="C6103" t="s">
        <v>149</v>
      </c>
      <c r="D6103" t="s">
        <v>150</v>
      </c>
      <c r="E6103" t="s">
        <v>121</v>
      </c>
      <c r="G6103" t="s">
        <v>1</v>
      </c>
      <c r="H6103" t="s">
        <v>206</v>
      </c>
      <c r="K6103" t="s">
        <v>185</v>
      </c>
      <c r="L6103" t="s">
        <v>122</v>
      </c>
      <c r="M6103" s="14">
        <v>44575</v>
      </c>
      <c r="N6103" s="14">
        <v>44575</v>
      </c>
      <c r="O6103">
        <v>-1577495.74</v>
      </c>
      <c r="P6103">
        <v>-37559.42</v>
      </c>
      <c r="R6103">
        <v>2220200000</v>
      </c>
      <c r="S6103">
        <v>161001000</v>
      </c>
      <c r="V6103" t="s">
        <v>138</v>
      </c>
      <c r="W6103" t="s">
        <v>195</v>
      </c>
      <c r="X6103" t="s">
        <v>139</v>
      </c>
      <c r="Y6103">
        <v>1</v>
      </c>
      <c r="Z6103">
        <v>1</v>
      </c>
      <c r="AA6103">
        <v>2022</v>
      </c>
      <c r="AB6103">
        <v>37559.42</v>
      </c>
      <c r="AC6103" t="s">
        <v>22</v>
      </c>
      <c r="AD6103" t="s">
        <v>21</v>
      </c>
      <c r="AE6103">
        <v>2022</v>
      </c>
      <c r="AF6103">
        <v>2022</v>
      </c>
      <c r="AU6103"/>
    </row>
    <row r="6104" spans="1:47" x14ac:dyDescent="0.35">
      <c r="A6104" t="s">
        <v>188</v>
      </c>
      <c r="B6104" t="s">
        <v>31</v>
      </c>
      <c r="C6104" t="s">
        <v>149</v>
      </c>
      <c r="D6104" t="s">
        <v>159</v>
      </c>
      <c r="E6104" t="s">
        <v>162</v>
      </c>
      <c r="G6104" t="s">
        <v>1</v>
      </c>
      <c r="K6104" t="s">
        <v>185</v>
      </c>
      <c r="L6104" t="s">
        <v>122</v>
      </c>
      <c r="M6104" s="14">
        <v>44575</v>
      </c>
      <c r="N6104" s="14">
        <v>44575</v>
      </c>
      <c r="O6104">
        <v>0</v>
      </c>
      <c r="P6104">
        <v>391.64</v>
      </c>
      <c r="R6104">
        <v>2111070000</v>
      </c>
      <c r="S6104">
        <v>161001000</v>
      </c>
      <c r="V6104" t="s">
        <v>188</v>
      </c>
      <c r="W6104" t="s">
        <v>195</v>
      </c>
      <c r="X6104" t="s">
        <v>190</v>
      </c>
      <c r="Y6104">
        <v>1</v>
      </c>
      <c r="Z6104">
        <v>1</v>
      </c>
      <c r="AA6104">
        <v>2022</v>
      </c>
      <c r="AB6104">
        <v>391.64</v>
      </c>
      <c r="AC6104" t="s">
        <v>22</v>
      </c>
      <c r="AD6104" t="s">
        <v>72</v>
      </c>
      <c r="AE6104">
        <v>2022</v>
      </c>
      <c r="AF6104">
        <v>2022</v>
      </c>
      <c r="AU6104"/>
    </row>
    <row r="6105" spans="1:47" x14ac:dyDescent="0.35">
      <c r="A6105" t="s">
        <v>188</v>
      </c>
      <c r="B6105" t="s">
        <v>31</v>
      </c>
      <c r="C6105" t="s">
        <v>149</v>
      </c>
      <c r="D6105" t="s">
        <v>159</v>
      </c>
      <c r="E6105" t="s">
        <v>162</v>
      </c>
      <c r="G6105" t="s">
        <v>1</v>
      </c>
      <c r="K6105" t="s">
        <v>185</v>
      </c>
      <c r="L6105" t="s">
        <v>122</v>
      </c>
      <c r="M6105" s="14">
        <v>44575</v>
      </c>
      <c r="N6105" s="14">
        <v>44575</v>
      </c>
      <c r="O6105">
        <v>0</v>
      </c>
      <c r="P6105">
        <v>204.31</v>
      </c>
      <c r="R6105">
        <v>2111070000</v>
      </c>
      <c r="S6105">
        <v>161001000</v>
      </c>
      <c r="V6105" t="s">
        <v>188</v>
      </c>
      <c r="W6105" t="s">
        <v>195</v>
      </c>
      <c r="X6105" t="s">
        <v>190</v>
      </c>
      <c r="Y6105">
        <v>1</v>
      </c>
      <c r="Z6105">
        <v>1</v>
      </c>
      <c r="AA6105">
        <v>2022</v>
      </c>
      <c r="AB6105">
        <v>204.31</v>
      </c>
      <c r="AC6105" t="s">
        <v>22</v>
      </c>
      <c r="AD6105" t="s">
        <v>72</v>
      </c>
      <c r="AE6105">
        <v>2022</v>
      </c>
      <c r="AF6105">
        <v>2022</v>
      </c>
      <c r="AU6105"/>
    </row>
    <row r="6106" spans="1:47" x14ac:dyDescent="0.35">
      <c r="A6106" t="s">
        <v>188</v>
      </c>
      <c r="B6106" t="s">
        <v>31</v>
      </c>
      <c r="C6106" t="s">
        <v>149</v>
      </c>
      <c r="D6106" t="s">
        <v>159</v>
      </c>
      <c r="E6106" t="s">
        <v>162</v>
      </c>
      <c r="G6106" t="s">
        <v>1</v>
      </c>
      <c r="K6106" t="s">
        <v>185</v>
      </c>
      <c r="L6106" t="s">
        <v>122</v>
      </c>
      <c r="M6106" s="14">
        <v>44575</v>
      </c>
      <c r="N6106" s="14">
        <v>44575</v>
      </c>
      <c r="O6106">
        <v>0</v>
      </c>
      <c r="P6106">
        <v>1267</v>
      </c>
      <c r="R6106">
        <v>2111070000</v>
      </c>
      <c r="S6106">
        <v>161100000</v>
      </c>
      <c r="V6106" t="s">
        <v>188</v>
      </c>
      <c r="W6106" t="s">
        <v>212</v>
      </c>
      <c r="X6106" t="s">
        <v>190</v>
      </c>
      <c r="Y6106">
        <v>1</v>
      </c>
      <c r="Z6106">
        <v>1</v>
      </c>
      <c r="AA6106">
        <v>2022</v>
      </c>
      <c r="AB6106">
        <v>1267</v>
      </c>
      <c r="AC6106" t="s">
        <v>22</v>
      </c>
      <c r="AD6106" t="s">
        <v>72</v>
      </c>
      <c r="AE6106">
        <v>2022</v>
      </c>
      <c r="AF6106">
        <v>2022</v>
      </c>
      <c r="AU6106"/>
    </row>
    <row r="6107" spans="1:47" x14ac:dyDescent="0.35">
      <c r="A6107" t="s">
        <v>188</v>
      </c>
      <c r="B6107" t="s">
        <v>31</v>
      </c>
      <c r="C6107" t="s">
        <v>149</v>
      </c>
      <c r="D6107" t="s">
        <v>159</v>
      </c>
      <c r="E6107" t="s">
        <v>162</v>
      </c>
      <c r="G6107" t="s">
        <v>1</v>
      </c>
      <c r="K6107" t="s">
        <v>185</v>
      </c>
      <c r="L6107" t="s">
        <v>122</v>
      </c>
      <c r="M6107" s="14">
        <v>44575</v>
      </c>
      <c r="N6107" s="14">
        <v>44575</v>
      </c>
      <c r="O6107">
        <v>0</v>
      </c>
      <c r="P6107">
        <v>204.33</v>
      </c>
      <c r="R6107">
        <v>2111070000</v>
      </c>
      <c r="S6107">
        <v>161001000</v>
      </c>
      <c r="V6107" t="s">
        <v>188</v>
      </c>
      <c r="W6107" t="s">
        <v>195</v>
      </c>
      <c r="X6107" t="s">
        <v>190</v>
      </c>
      <c r="Y6107">
        <v>1</v>
      </c>
      <c r="Z6107">
        <v>1</v>
      </c>
      <c r="AA6107">
        <v>2022</v>
      </c>
      <c r="AB6107">
        <v>204.33</v>
      </c>
      <c r="AC6107" t="s">
        <v>22</v>
      </c>
      <c r="AD6107" t="s">
        <v>72</v>
      </c>
      <c r="AE6107">
        <v>2022</v>
      </c>
      <c r="AF6107">
        <v>2022</v>
      </c>
      <c r="AU6107"/>
    </row>
    <row r="6108" spans="1:47" x14ac:dyDescent="0.35">
      <c r="A6108" t="s">
        <v>188</v>
      </c>
      <c r="B6108" t="s">
        <v>31</v>
      </c>
      <c r="C6108" t="s">
        <v>149</v>
      </c>
      <c r="D6108" t="s">
        <v>159</v>
      </c>
      <c r="E6108" t="s">
        <v>162</v>
      </c>
      <c r="G6108" t="s">
        <v>1</v>
      </c>
      <c r="K6108" t="s">
        <v>185</v>
      </c>
      <c r="L6108" t="s">
        <v>122</v>
      </c>
      <c r="M6108" s="14">
        <v>44575</v>
      </c>
      <c r="N6108" s="14">
        <v>44575</v>
      </c>
      <c r="O6108">
        <v>0</v>
      </c>
      <c r="P6108">
        <v>16.670000000000002</v>
      </c>
      <c r="R6108">
        <v>2111070000</v>
      </c>
      <c r="S6108">
        <v>161001000</v>
      </c>
      <c r="V6108" t="s">
        <v>188</v>
      </c>
      <c r="W6108" t="s">
        <v>195</v>
      </c>
      <c r="X6108" t="s">
        <v>190</v>
      </c>
      <c r="Y6108">
        <v>1</v>
      </c>
      <c r="Z6108">
        <v>1</v>
      </c>
      <c r="AA6108">
        <v>2022</v>
      </c>
      <c r="AB6108">
        <v>16.670000000000002</v>
      </c>
      <c r="AC6108" t="s">
        <v>22</v>
      </c>
      <c r="AD6108" t="s">
        <v>72</v>
      </c>
      <c r="AE6108">
        <v>2022</v>
      </c>
      <c r="AF6108">
        <v>2022</v>
      </c>
      <c r="AU6108"/>
    </row>
    <row r="6109" spans="1:47" x14ac:dyDescent="0.35">
      <c r="A6109" t="s">
        <v>193</v>
      </c>
      <c r="B6109" t="s">
        <v>29</v>
      </c>
      <c r="C6109" t="s">
        <v>149</v>
      </c>
      <c r="D6109" t="s">
        <v>159</v>
      </c>
      <c r="E6109" t="s">
        <v>162</v>
      </c>
      <c r="G6109" t="s">
        <v>1</v>
      </c>
      <c r="K6109" t="s">
        <v>185</v>
      </c>
      <c r="L6109" t="s">
        <v>122</v>
      </c>
      <c r="M6109" s="14">
        <v>44575</v>
      </c>
      <c r="N6109" s="14">
        <v>44575</v>
      </c>
      <c r="O6109">
        <v>0</v>
      </c>
      <c r="P6109">
        <v>59.52</v>
      </c>
      <c r="R6109">
        <v>2110700000</v>
      </c>
      <c r="S6109">
        <v>161700000</v>
      </c>
      <c r="V6109" t="s">
        <v>193</v>
      </c>
      <c r="W6109" t="s">
        <v>210</v>
      </c>
      <c r="X6109" t="s">
        <v>161</v>
      </c>
      <c r="Y6109">
        <v>1</v>
      </c>
      <c r="Z6109">
        <v>1</v>
      </c>
      <c r="AA6109">
        <v>2022</v>
      </c>
      <c r="AB6109">
        <v>59.52</v>
      </c>
      <c r="AC6109" t="s">
        <v>22</v>
      </c>
      <c r="AD6109" t="s">
        <v>72</v>
      </c>
      <c r="AE6109">
        <v>2022</v>
      </c>
      <c r="AF6109">
        <v>2022</v>
      </c>
      <c r="AU6109"/>
    </row>
    <row r="6110" spans="1:47" x14ac:dyDescent="0.35">
      <c r="A6110" t="s">
        <v>138</v>
      </c>
      <c r="B6110" t="s">
        <v>44</v>
      </c>
      <c r="C6110" t="s">
        <v>149</v>
      </c>
      <c r="D6110" t="s">
        <v>150</v>
      </c>
      <c r="E6110" t="s">
        <v>121</v>
      </c>
      <c r="G6110" t="s">
        <v>1</v>
      </c>
      <c r="H6110" t="s">
        <v>206</v>
      </c>
      <c r="K6110" t="s">
        <v>185</v>
      </c>
      <c r="L6110" t="s">
        <v>122</v>
      </c>
      <c r="M6110" s="14">
        <v>44575</v>
      </c>
      <c r="N6110" s="14">
        <v>44575</v>
      </c>
      <c r="O6110">
        <v>-70000000</v>
      </c>
      <c r="P6110">
        <v>-1666666.67</v>
      </c>
      <c r="R6110">
        <v>2220200000</v>
      </c>
      <c r="S6110">
        <v>161001000</v>
      </c>
      <c r="V6110" t="s">
        <v>138</v>
      </c>
      <c r="W6110" t="s">
        <v>195</v>
      </c>
      <c r="X6110" t="s">
        <v>139</v>
      </c>
      <c r="Y6110">
        <v>1</v>
      </c>
      <c r="Z6110">
        <v>1</v>
      </c>
      <c r="AA6110">
        <v>2022</v>
      </c>
      <c r="AB6110">
        <v>1666666.67</v>
      </c>
      <c r="AC6110" t="s">
        <v>22</v>
      </c>
      <c r="AD6110" t="s">
        <v>21</v>
      </c>
      <c r="AE6110">
        <v>2022</v>
      </c>
      <c r="AF6110">
        <v>2022</v>
      </c>
      <c r="AU6110"/>
    </row>
    <row r="6111" spans="1:47" x14ac:dyDescent="0.35">
      <c r="A6111" t="s">
        <v>138</v>
      </c>
      <c r="B6111" t="s">
        <v>43</v>
      </c>
      <c r="C6111" t="s">
        <v>149</v>
      </c>
      <c r="D6111" t="s">
        <v>150</v>
      </c>
      <c r="E6111" t="s">
        <v>121</v>
      </c>
      <c r="G6111" t="s">
        <v>1</v>
      </c>
      <c r="H6111" t="s">
        <v>206</v>
      </c>
      <c r="K6111" t="s">
        <v>185</v>
      </c>
      <c r="L6111" t="s">
        <v>122</v>
      </c>
      <c r="M6111" s="14">
        <v>44575</v>
      </c>
      <c r="N6111" s="14">
        <v>44575</v>
      </c>
      <c r="O6111">
        <v>-2100000</v>
      </c>
      <c r="P6111">
        <v>-51318.95</v>
      </c>
      <c r="R6111">
        <v>2220200000</v>
      </c>
      <c r="S6111">
        <v>161001000</v>
      </c>
      <c r="V6111" t="s">
        <v>138</v>
      </c>
      <c r="W6111" t="s">
        <v>195</v>
      </c>
      <c r="X6111" t="s">
        <v>139</v>
      </c>
      <c r="Y6111">
        <v>1</v>
      </c>
      <c r="Z6111">
        <v>1</v>
      </c>
      <c r="AA6111">
        <v>2022</v>
      </c>
      <c r="AB6111">
        <v>51318.95</v>
      </c>
      <c r="AC6111" t="s">
        <v>22</v>
      </c>
      <c r="AD6111" t="s">
        <v>21</v>
      </c>
      <c r="AE6111">
        <v>2022</v>
      </c>
      <c r="AF6111">
        <v>2022</v>
      </c>
      <c r="AU6111"/>
    </row>
    <row r="6112" spans="1:47" x14ac:dyDescent="0.35">
      <c r="A6112" t="s">
        <v>138</v>
      </c>
      <c r="B6112" t="s">
        <v>41</v>
      </c>
      <c r="C6112" t="s">
        <v>149</v>
      </c>
      <c r="D6112" t="s">
        <v>150</v>
      </c>
      <c r="E6112" t="s">
        <v>121</v>
      </c>
      <c r="G6112" t="s">
        <v>1</v>
      </c>
      <c r="H6112" t="s">
        <v>206</v>
      </c>
      <c r="K6112" t="s">
        <v>185</v>
      </c>
      <c r="L6112" t="s">
        <v>122</v>
      </c>
      <c r="M6112" s="14">
        <v>44575</v>
      </c>
      <c r="N6112" s="14">
        <v>44575</v>
      </c>
      <c r="O6112">
        <v>-155000000</v>
      </c>
      <c r="P6112">
        <v>-3554019.19</v>
      </c>
      <c r="R6112">
        <v>2220200000</v>
      </c>
      <c r="S6112">
        <v>161001000</v>
      </c>
      <c r="V6112" t="s">
        <v>138</v>
      </c>
      <c r="W6112" t="s">
        <v>195</v>
      </c>
      <c r="X6112" t="s">
        <v>139</v>
      </c>
      <c r="Y6112">
        <v>1</v>
      </c>
      <c r="Z6112">
        <v>1</v>
      </c>
      <c r="AA6112">
        <v>2022</v>
      </c>
      <c r="AB6112">
        <v>3554019.19</v>
      </c>
      <c r="AC6112" t="s">
        <v>22</v>
      </c>
      <c r="AD6112" t="s">
        <v>21</v>
      </c>
      <c r="AE6112">
        <v>2022</v>
      </c>
      <c r="AF6112">
        <v>2022</v>
      </c>
      <c r="AU6112"/>
    </row>
    <row r="6113" spans="1:47" x14ac:dyDescent="0.35">
      <c r="A6113" t="s">
        <v>193</v>
      </c>
      <c r="B6113" t="s">
        <v>29</v>
      </c>
      <c r="C6113" t="s">
        <v>149</v>
      </c>
      <c r="D6113" t="s">
        <v>159</v>
      </c>
      <c r="E6113" t="s">
        <v>162</v>
      </c>
      <c r="G6113" t="s">
        <v>1</v>
      </c>
      <c r="K6113" t="s">
        <v>185</v>
      </c>
      <c r="L6113" t="s">
        <v>122</v>
      </c>
      <c r="M6113" s="14">
        <v>44575</v>
      </c>
      <c r="N6113" s="14">
        <v>44575</v>
      </c>
      <c r="O6113">
        <v>0</v>
      </c>
      <c r="P6113">
        <v>38.479999999999997</v>
      </c>
      <c r="R6113">
        <v>2110700000</v>
      </c>
      <c r="S6113">
        <v>161020000</v>
      </c>
      <c r="V6113" t="s">
        <v>193</v>
      </c>
      <c r="W6113" t="s">
        <v>194</v>
      </c>
      <c r="X6113" t="s">
        <v>161</v>
      </c>
      <c r="Y6113">
        <v>1</v>
      </c>
      <c r="Z6113">
        <v>1</v>
      </c>
      <c r="AA6113">
        <v>2022</v>
      </c>
      <c r="AB6113">
        <v>38.479999999999997</v>
      </c>
      <c r="AC6113" t="s">
        <v>22</v>
      </c>
      <c r="AD6113" t="s">
        <v>72</v>
      </c>
      <c r="AE6113">
        <v>2022</v>
      </c>
      <c r="AF6113">
        <v>2022</v>
      </c>
      <c r="AU6113"/>
    </row>
    <row r="6114" spans="1:47" x14ac:dyDescent="0.35">
      <c r="A6114" t="s">
        <v>138</v>
      </c>
      <c r="B6114" t="s">
        <v>45</v>
      </c>
      <c r="C6114" t="s">
        <v>149</v>
      </c>
      <c r="D6114" t="s">
        <v>150</v>
      </c>
      <c r="E6114" t="s">
        <v>121</v>
      </c>
      <c r="G6114" t="s">
        <v>1</v>
      </c>
      <c r="H6114" t="s">
        <v>206</v>
      </c>
      <c r="K6114" t="s">
        <v>185</v>
      </c>
      <c r="L6114" t="s">
        <v>122</v>
      </c>
      <c r="M6114" s="14">
        <v>44575</v>
      </c>
      <c r="N6114" s="14">
        <v>44575</v>
      </c>
      <c r="O6114">
        <v>-300000</v>
      </c>
      <c r="P6114">
        <v>-7142.86</v>
      </c>
      <c r="R6114">
        <v>2220200000</v>
      </c>
      <c r="S6114">
        <v>161001000</v>
      </c>
      <c r="V6114" t="s">
        <v>138</v>
      </c>
      <c r="W6114" t="s">
        <v>195</v>
      </c>
      <c r="X6114" t="s">
        <v>139</v>
      </c>
      <c r="Y6114">
        <v>1</v>
      </c>
      <c r="Z6114">
        <v>1</v>
      </c>
      <c r="AA6114">
        <v>2022</v>
      </c>
      <c r="AB6114">
        <v>7142.86</v>
      </c>
      <c r="AC6114" t="s">
        <v>22</v>
      </c>
      <c r="AD6114" t="s">
        <v>21</v>
      </c>
      <c r="AE6114">
        <v>2022</v>
      </c>
      <c r="AF6114">
        <v>2022</v>
      </c>
      <c r="AU6114"/>
    </row>
    <row r="6115" spans="1:47" x14ac:dyDescent="0.35">
      <c r="A6115" t="s">
        <v>138</v>
      </c>
      <c r="C6115" t="s">
        <v>149</v>
      </c>
      <c r="D6115" t="s">
        <v>150</v>
      </c>
      <c r="E6115" t="s">
        <v>121</v>
      </c>
      <c r="K6115" t="s">
        <v>185</v>
      </c>
      <c r="L6115" t="s">
        <v>122</v>
      </c>
      <c r="M6115" s="14">
        <v>44575</v>
      </c>
      <c r="N6115" s="14">
        <v>44575</v>
      </c>
      <c r="O6115">
        <v>0</v>
      </c>
      <c r="P6115">
        <v>23809.52</v>
      </c>
      <c r="R6115">
        <v>2220200000</v>
      </c>
      <c r="S6115">
        <v>161002000</v>
      </c>
      <c r="V6115" t="s">
        <v>138</v>
      </c>
      <c r="W6115" t="s">
        <v>202</v>
      </c>
      <c r="X6115" t="s">
        <v>139</v>
      </c>
      <c r="Y6115">
        <v>1</v>
      </c>
      <c r="Z6115">
        <v>1</v>
      </c>
      <c r="AA6115">
        <v>2022</v>
      </c>
      <c r="AB6115">
        <v>-23809.52</v>
      </c>
      <c r="AC6115" t="s">
        <v>22</v>
      </c>
      <c r="AD6115" t="s">
        <v>72</v>
      </c>
      <c r="AE6115">
        <v>2022</v>
      </c>
      <c r="AF6115">
        <v>2022</v>
      </c>
      <c r="AU6115"/>
    </row>
    <row r="6116" spans="1:47" x14ac:dyDescent="0.35">
      <c r="A6116" t="s">
        <v>138</v>
      </c>
      <c r="C6116" t="s">
        <v>149</v>
      </c>
      <c r="D6116" t="s">
        <v>150</v>
      </c>
      <c r="E6116" t="s">
        <v>121</v>
      </c>
      <c r="G6116" t="s">
        <v>1</v>
      </c>
      <c r="K6116" t="s">
        <v>185</v>
      </c>
      <c r="L6116" t="s">
        <v>122</v>
      </c>
      <c r="M6116" s="14">
        <v>44575</v>
      </c>
      <c r="N6116" s="14">
        <v>44575</v>
      </c>
      <c r="O6116">
        <v>0</v>
      </c>
      <c r="P6116">
        <v>23809.52</v>
      </c>
      <c r="R6116">
        <v>2220200000</v>
      </c>
      <c r="S6116">
        <v>161002000</v>
      </c>
      <c r="V6116" t="s">
        <v>138</v>
      </c>
      <c r="W6116" t="s">
        <v>202</v>
      </c>
      <c r="X6116" t="s">
        <v>139</v>
      </c>
      <c r="Y6116">
        <v>1</v>
      </c>
      <c r="Z6116">
        <v>1</v>
      </c>
      <c r="AA6116">
        <v>2022</v>
      </c>
      <c r="AB6116">
        <v>-23809.52</v>
      </c>
      <c r="AC6116" t="s">
        <v>22</v>
      </c>
      <c r="AD6116" t="s">
        <v>72</v>
      </c>
      <c r="AE6116">
        <v>2022</v>
      </c>
      <c r="AF6116">
        <v>2022</v>
      </c>
      <c r="AU6116"/>
    </row>
    <row r="6117" spans="1:47" x14ac:dyDescent="0.35">
      <c r="A6117" t="s">
        <v>138</v>
      </c>
      <c r="B6117" t="s">
        <v>42</v>
      </c>
      <c r="C6117" t="s">
        <v>149</v>
      </c>
      <c r="D6117" t="s">
        <v>150</v>
      </c>
      <c r="E6117" t="s">
        <v>121</v>
      </c>
      <c r="G6117" t="s">
        <v>1</v>
      </c>
      <c r="H6117" t="s">
        <v>206</v>
      </c>
      <c r="K6117" t="s">
        <v>185</v>
      </c>
      <c r="L6117" t="s">
        <v>122</v>
      </c>
      <c r="M6117" s="14">
        <v>44575</v>
      </c>
      <c r="N6117" s="14">
        <v>44575</v>
      </c>
      <c r="O6117">
        <v>-1100000</v>
      </c>
      <c r="P6117">
        <v>-24478.21</v>
      </c>
      <c r="R6117">
        <v>2220200000</v>
      </c>
      <c r="S6117">
        <v>161001000</v>
      </c>
      <c r="V6117" t="s">
        <v>138</v>
      </c>
      <c r="W6117" t="s">
        <v>195</v>
      </c>
      <c r="X6117" t="s">
        <v>139</v>
      </c>
      <c r="Y6117">
        <v>1</v>
      </c>
      <c r="Z6117">
        <v>1</v>
      </c>
      <c r="AA6117">
        <v>2022</v>
      </c>
      <c r="AB6117">
        <v>24478.21</v>
      </c>
      <c r="AC6117" t="s">
        <v>22</v>
      </c>
      <c r="AD6117" t="s">
        <v>21</v>
      </c>
      <c r="AE6117">
        <v>2022</v>
      </c>
      <c r="AF6117">
        <v>2022</v>
      </c>
      <c r="AU6117"/>
    </row>
    <row r="6118" spans="1:47" x14ac:dyDescent="0.35">
      <c r="A6118" t="s">
        <v>171</v>
      </c>
      <c r="C6118" t="s">
        <v>149</v>
      </c>
      <c r="D6118" t="s">
        <v>159</v>
      </c>
      <c r="E6118" t="s">
        <v>121</v>
      </c>
      <c r="J6118" t="s">
        <v>68</v>
      </c>
      <c r="K6118" t="s">
        <v>185</v>
      </c>
      <c r="L6118" t="s">
        <v>122</v>
      </c>
      <c r="M6118" s="14">
        <v>44557</v>
      </c>
      <c r="N6118" s="14">
        <v>44575</v>
      </c>
      <c r="P6118">
        <v>1008.58</v>
      </c>
      <c r="X6118" t="s">
        <v>137</v>
      </c>
      <c r="Y6118">
        <v>12</v>
      </c>
      <c r="Z6118">
        <v>1</v>
      </c>
      <c r="AA6118">
        <v>2022</v>
      </c>
      <c r="AB6118">
        <v>0</v>
      </c>
      <c r="AC6118" t="s">
        <v>8</v>
      </c>
      <c r="AD6118" t="s">
        <v>8</v>
      </c>
      <c r="AE6118">
        <v>2021</v>
      </c>
      <c r="AF6118">
        <v>2022</v>
      </c>
      <c r="AU6118"/>
    </row>
    <row r="6119" spans="1:47" x14ac:dyDescent="0.35">
      <c r="A6119" t="s">
        <v>171</v>
      </c>
      <c r="C6119" t="s">
        <v>149</v>
      </c>
      <c r="D6119" t="s">
        <v>150</v>
      </c>
      <c r="E6119" t="s">
        <v>162</v>
      </c>
      <c r="K6119" t="s">
        <v>185</v>
      </c>
      <c r="L6119" t="s">
        <v>122</v>
      </c>
      <c r="M6119" s="14">
        <v>44575</v>
      </c>
      <c r="N6119" s="14">
        <v>44575</v>
      </c>
      <c r="P6119">
        <v>1008.58</v>
      </c>
      <c r="X6119" t="s">
        <v>137</v>
      </c>
      <c r="Y6119">
        <v>1</v>
      </c>
      <c r="Z6119">
        <v>1</v>
      </c>
      <c r="AA6119">
        <v>2022</v>
      </c>
      <c r="AB6119">
        <v>0</v>
      </c>
      <c r="AC6119" t="s">
        <v>8</v>
      </c>
      <c r="AD6119" t="s">
        <v>8</v>
      </c>
      <c r="AE6119">
        <v>2022</v>
      </c>
      <c r="AF6119">
        <v>2022</v>
      </c>
      <c r="AU6119"/>
    </row>
    <row r="6120" spans="1:47" x14ac:dyDescent="0.35">
      <c r="A6120" t="s">
        <v>160</v>
      </c>
      <c r="B6120" t="s">
        <v>35</v>
      </c>
      <c r="C6120" t="s">
        <v>149</v>
      </c>
      <c r="D6120" t="s">
        <v>159</v>
      </c>
      <c r="E6120" t="s">
        <v>162</v>
      </c>
      <c r="G6120" t="s">
        <v>1</v>
      </c>
      <c r="K6120" t="s">
        <v>185</v>
      </c>
      <c r="L6120" t="s">
        <v>122</v>
      </c>
      <c r="M6120" s="14">
        <v>44575</v>
      </c>
      <c r="N6120" s="14">
        <v>44575</v>
      </c>
      <c r="O6120">
        <v>6000</v>
      </c>
      <c r="P6120">
        <v>142.86000000000001</v>
      </c>
      <c r="R6120">
        <v>2110672000</v>
      </c>
      <c r="S6120">
        <v>161020000</v>
      </c>
      <c r="V6120" t="s">
        <v>160</v>
      </c>
      <c r="W6120" t="s">
        <v>194</v>
      </c>
      <c r="X6120" t="s">
        <v>161</v>
      </c>
      <c r="Y6120">
        <v>1</v>
      </c>
      <c r="Z6120">
        <v>1</v>
      </c>
      <c r="AA6120">
        <v>2022</v>
      </c>
      <c r="AB6120">
        <v>142.86000000000001</v>
      </c>
      <c r="AC6120" t="s">
        <v>22</v>
      </c>
      <c r="AD6120" t="s">
        <v>72</v>
      </c>
      <c r="AE6120">
        <v>2022</v>
      </c>
      <c r="AF6120">
        <v>2022</v>
      </c>
      <c r="AU6120"/>
    </row>
    <row r="6121" spans="1:47" x14ac:dyDescent="0.35">
      <c r="A6121" t="s">
        <v>160</v>
      </c>
      <c r="B6121" t="s">
        <v>35</v>
      </c>
      <c r="C6121" t="s">
        <v>149</v>
      </c>
      <c r="D6121" t="s">
        <v>159</v>
      </c>
      <c r="E6121" t="s">
        <v>162</v>
      </c>
      <c r="G6121" t="s">
        <v>1</v>
      </c>
      <c r="K6121" t="s">
        <v>185</v>
      </c>
      <c r="L6121" t="s">
        <v>122</v>
      </c>
      <c r="M6121" s="14">
        <v>44575</v>
      </c>
      <c r="N6121" s="14">
        <v>44575</v>
      </c>
      <c r="O6121">
        <v>39274.480000000003</v>
      </c>
      <c r="P6121">
        <v>935.11</v>
      </c>
      <c r="R6121">
        <v>2110672000</v>
      </c>
      <c r="S6121">
        <v>161020000</v>
      </c>
      <c r="V6121" t="s">
        <v>160</v>
      </c>
      <c r="W6121" t="s">
        <v>194</v>
      </c>
      <c r="X6121" t="s">
        <v>161</v>
      </c>
      <c r="Y6121">
        <v>1</v>
      </c>
      <c r="Z6121">
        <v>1</v>
      </c>
      <c r="AA6121">
        <v>2022</v>
      </c>
      <c r="AB6121">
        <v>935.11</v>
      </c>
      <c r="AC6121" t="s">
        <v>22</v>
      </c>
      <c r="AD6121" t="s">
        <v>72</v>
      </c>
      <c r="AE6121">
        <v>2022</v>
      </c>
      <c r="AF6121">
        <v>2022</v>
      </c>
      <c r="AU6121"/>
    </row>
    <row r="6122" spans="1:47" x14ac:dyDescent="0.35">
      <c r="A6122" t="s">
        <v>160</v>
      </c>
      <c r="B6122" t="s">
        <v>25</v>
      </c>
      <c r="C6122" t="s">
        <v>149</v>
      </c>
      <c r="D6122" t="s">
        <v>159</v>
      </c>
      <c r="E6122" t="s">
        <v>162</v>
      </c>
      <c r="G6122" t="s">
        <v>1</v>
      </c>
      <c r="K6122" t="s">
        <v>185</v>
      </c>
      <c r="L6122" t="s">
        <v>122</v>
      </c>
      <c r="M6122" s="14">
        <v>44578</v>
      </c>
      <c r="N6122" s="14">
        <v>44578</v>
      </c>
      <c r="O6122">
        <v>10000</v>
      </c>
      <c r="P6122">
        <v>364.71</v>
      </c>
      <c r="R6122">
        <v>2110672000</v>
      </c>
      <c r="S6122">
        <v>161600000</v>
      </c>
      <c r="V6122" t="s">
        <v>160</v>
      </c>
      <c r="W6122" t="s">
        <v>198</v>
      </c>
      <c r="X6122" t="s">
        <v>161</v>
      </c>
      <c r="Y6122">
        <v>1</v>
      </c>
      <c r="Z6122">
        <v>1</v>
      </c>
      <c r="AA6122">
        <v>2022</v>
      </c>
      <c r="AB6122">
        <v>364.71</v>
      </c>
      <c r="AC6122" t="s">
        <v>22</v>
      </c>
      <c r="AD6122" t="s">
        <v>72</v>
      </c>
      <c r="AE6122">
        <v>2022</v>
      </c>
      <c r="AF6122">
        <v>2022</v>
      </c>
      <c r="AU6122"/>
    </row>
    <row r="6123" spans="1:47" x14ac:dyDescent="0.35">
      <c r="A6123" t="s">
        <v>130</v>
      </c>
      <c r="B6123" t="s">
        <v>34</v>
      </c>
      <c r="C6123" t="s">
        <v>149</v>
      </c>
      <c r="D6123" t="s">
        <v>150</v>
      </c>
      <c r="E6123" t="s">
        <v>121</v>
      </c>
      <c r="G6123" t="s">
        <v>1</v>
      </c>
      <c r="H6123" t="s">
        <v>206</v>
      </c>
      <c r="K6123" t="s">
        <v>185</v>
      </c>
      <c r="L6123" t="s">
        <v>122</v>
      </c>
      <c r="M6123" s="14">
        <v>44578</v>
      </c>
      <c r="N6123" s="14">
        <v>44578</v>
      </c>
      <c r="O6123">
        <v>-12036.06</v>
      </c>
      <c r="P6123">
        <v>-286.57</v>
      </c>
      <c r="R6123">
        <v>2221511000</v>
      </c>
      <c r="S6123">
        <v>161600000</v>
      </c>
      <c r="V6123" t="s">
        <v>130</v>
      </c>
      <c r="W6123" t="s">
        <v>198</v>
      </c>
      <c r="X6123" t="s">
        <v>119</v>
      </c>
      <c r="Y6123">
        <v>1</v>
      </c>
      <c r="Z6123">
        <v>1</v>
      </c>
      <c r="AA6123">
        <v>2022</v>
      </c>
      <c r="AB6123">
        <v>286.57</v>
      </c>
      <c r="AC6123" t="s">
        <v>22</v>
      </c>
      <c r="AD6123" t="s">
        <v>21</v>
      </c>
      <c r="AE6123">
        <v>2022</v>
      </c>
      <c r="AF6123">
        <v>2022</v>
      </c>
      <c r="AU6123"/>
    </row>
    <row r="6124" spans="1:47" x14ac:dyDescent="0.35">
      <c r="A6124" t="s">
        <v>160</v>
      </c>
      <c r="B6124" t="s">
        <v>25</v>
      </c>
      <c r="C6124" t="s">
        <v>149</v>
      </c>
      <c r="D6124" t="s">
        <v>159</v>
      </c>
      <c r="E6124" t="s">
        <v>162</v>
      </c>
      <c r="G6124" t="s">
        <v>1</v>
      </c>
      <c r="K6124" t="s">
        <v>185</v>
      </c>
      <c r="L6124" t="s">
        <v>122</v>
      </c>
      <c r="M6124" s="14">
        <v>44578</v>
      </c>
      <c r="N6124" s="14">
        <v>44578</v>
      </c>
      <c r="O6124">
        <v>18000</v>
      </c>
      <c r="P6124">
        <v>73.459999999999994</v>
      </c>
      <c r="R6124">
        <v>2110672000</v>
      </c>
      <c r="S6124">
        <v>161300000</v>
      </c>
      <c r="V6124" t="s">
        <v>160</v>
      </c>
      <c r="W6124" t="s">
        <v>192</v>
      </c>
      <c r="X6124" t="s">
        <v>161</v>
      </c>
      <c r="Y6124">
        <v>1</v>
      </c>
      <c r="Z6124">
        <v>1</v>
      </c>
      <c r="AA6124">
        <v>2022</v>
      </c>
      <c r="AB6124">
        <v>73.459999999999994</v>
      </c>
      <c r="AC6124" t="s">
        <v>22</v>
      </c>
      <c r="AD6124" t="s">
        <v>72</v>
      </c>
      <c r="AE6124">
        <v>2022</v>
      </c>
      <c r="AF6124">
        <v>2022</v>
      </c>
      <c r="AU6124"/>
    </row>
    <row r="6125" spans="1:47" x14ac:dyDescent="0.35">
      <c r="A6125" t="s">
        <v>188</v>
      </c>
      <c r="B6125" t="s">
        <v>31</v>
      </c>
      <c r="C6125" t="s">
        <v>149</v>
      </c>
      <c r="D6125" t="s">
        <v>159</v>
      </c>
      <c r="E6125" t="s">
        <v>162</v>
      </c>
      <c r="G6125" t="s">
        <v>1</v>
      </c>
      <c r="K6125" t="s">
        <v>185</v>
      </c>
      <c r="L6125" t="s">
        <v>122</v>
      </c>
      <c r="M6125" s="14">
        <v>44578</v>
      </c>
      <c r="N6125" s="14">
        <v>44578</v>
      </c>
      <c r="O6125">
        <v>0</v>
      </c>
      <c r="P6125">
        <v>55.1</v>
      </c>
      <c r="R6125">
        <v>2111070000</v>
      </c>
      <c r="S6125">
        <v>161001000</v>
      </c>
      <c r="V6125" t="s">
        <v>188</v>
      </c>
      <c r="W6125" t="s">
        <v>195</v>
      </c>
      <c r="X6125" t="s">
        <v>190</v>
      </c>
      <c r="Y6125">
        <v>1</v>
      </c>
      <c r="Z6125">
        <v>1</v>
      </c>
      <c r="AA6125">
        <v>2022</v>
      </c>
      <c r="AB6125">
        <v>55.1</v>
      </c>
      <c r="AC6125" t="s">
        <v>22</v>
      </c>
      <c r="AD6125" t="s">
        <v>72</v>
      </c>
      <c r="AE6125">
        <v>2022</v>
      </c>
      <c r="AF6125">
        <v>2022</v>
      </c>
      <c r="AU6125"/>
    </row>
    <row r="6126" spans="1:47" x14ac:dyDescent="0.35">
      <c r="A6126" t="s">
        <v>188</v>
      </c>
      <c r="B6126" t="s">
        <v>31</v>
      </c>
      <c r="C6126" t="s">
        <v>149</v>
      </c>
      <c r="D6126" t="s">
        <v>159</v>
      </c>
      <c r="E6126" t="s">
        <v>162</v>
      </c>
      <c r="G6126" t="s">
        <v>1</v>
      </c>
      <c r="K6126" t="s">
        <v>185</v>
      </c>
      <c r="L6126" t="s">
        <v>122</v>
      </c>
      <c r="M6126" s="14">
        <v>44578</v>
      </c>
      <c r="N6126" s="14">
        <v>44578</v>
      </c>
      <c r="O6126">
        <v>0</v>
      </c>
      <c r="P6126">
        <v>26.88</v>
      </c>
      <c r="R6126">
        <v>2111070000</v>
      </c>
      <c r="S6126">
        <v>161001000</v>
      </c>
      <c r="V6126" t="s">
        <v>188</v>
      </c>
      <c r="W6126" t="s">
        <v>195</v>
      </c>
      <c r="X6126" t="s">
        <v>190</v>
      </c>
      <c r="Y6126">
        <v>1</v>
      </c>
      <c r="Z6126">
        <v>1</v>
      </c>
      <c r="AA6126">
        <v>2022</v>
      </c>
      <c r="AB6126">
        <v>26.88</v>
      </c>
      <c r="AC6126" t="s">
        <v>22</v>
      </c>
      <c r="AD6126" t="s">
        <v>72</v>
      </c>
      <c r="AE6126">
        <v>2022</v>
      </c>
      <c r="AF6126">
        <v>2022</v>
      </c>
      <c r="AU6126"/>
    </row>
    <row r="6127" spans="1:47" x14ac:dyDescent="0.35">
      <c r="A6127" t="s">
        <v>188</v>
      </c>
      <c r="B6127" t="s">
        <v>31</v>
      </c>
      <c r="C6127" t="s">
        <v>149</v>
      </c>
      <c r="D6127" t="s">
        <v>159</v>
      </c>
      <c r="E6127" t="s">
        <v>162</v>
      </c>
      <c r="G6127" t="s">
        <v>1</v>
      </c>
      <c r="K6127" t="s">
        <v>185</v>
      </c>
      <c r="L6127" t="s">
        <v>122</v>
      </c>
      <c r="M6127" s="14">
        <v>44578</v>
      </c>
      <c r="N6127" s="14">
        <v>44578</v>
      </c>
      <c r="O6127">
        <v>0</v>
      </c>
      <c r="P6127">
        <v>35.71</v>
      </c>
      <c r="R6127">
        <v>2111070000</v>
      </c>
      <c r="S6127">
        <v>161001000</v>
      </c>
      <c r="V6127" t="s">
        <v>188</v>
      </c>
      <c r="W6127" t="s">
        <v>195</v>
      </c>
      <c r="X6127" t="s">
        <v>190</v>
      </c>
      <c r="Y6127">
        <v>1</v>
      </c>
      <c r="Z6127">
        <v>1</v>
      </c>
      <c r="AA6127">
        <v>2022</v>
      </c>
      <c r="AB6127">
        <v>35.71</v>
      </c>
      <c r="AC6127" t="s">
        <v>22</v>
      </c>
      <c r="AD6127" t="s">
        <v>72</v>
      </c>
      <c r="AE6127">
        <v>2022</v>
      </c>
      <c r="AF6127">
        <v>2022</v>
      </c>
      <c r="AU6127"/>
    </row>
    <row r="6128" spans="1:47" x14ac:dyDescent="0.35">
      <c r="A6128" t="s">
        <v>188</v>
      </c>
      <c r="B6128" t="s">
        <v>31</v>
      </c>
      <c r="C6128" t="s">
        <v>149</v>
      </c>
      <c r="D6128" t="s">
        <v>159</v>
      </c>
      <c r="E6128" t="s">
        <v>162</v>
      </c>
      <c r="G6128" t="s">
        <v>1</v>
      </c>
      <c r="K6128" t="s">
        <v>185</v>
      </c>
      <c r="L6128" t="s">
        <v>122</v>
      </c>
      <c r="M6128" s="14">
        <v>44578</v>
      </c>
      <c r="N6128" s="14">
        <v>44578</v>
      </c>
      <c r="O6128">
        <v>0</v>
      </c>
      <c r="P6128">
        <v>8.57</v>
      </c>
      <c r="R6128">
        <v>2111070000</v>
      </c>
      <c r="S6128">
        <v>161001000</v>
      </c>
      <c r="V6128" t="s">
        <v>188</v>
      </c>
      <c r="W6128" t="s">
        <v>195</v>
      </c>
      <c r="X6128" t="s">
        <v>190</v>
      </c>
      <c r="Y6128">
        <v>1</v>
      </c>
      <c r="Z6128">
        <v>1</v>
      </c>
      <c r="AA6128">
        <v>2022</v>
      </c>
      <c r="AB6128">
        <v>8.57</v>
      </c>
      <c r="AC6128" t="s">
        <v>22</v>
      </c>
      <c r="AD6128" t="s">
        <v>72</v>
      </c>
      <c r="AE6128">
        <v>2022</v>
      </c>
      <c r="AF6128">
        <v>2022</v>
      </c>
      <c r="AU6128"/>
    </row>
    <row r="6129" spans="1:47" x14ac:dyDescent="0.35">
      <c r="A6129" t="s">
        <v>193</v>
      </c>
      <c r="B6129" t="s">
        <v>29</v>
      </c>
      <c r="C6129" t="s">
        <v>149</v>
      </c>
      <c r="D6129" t="s">
        <v>159</v>
      </c>
      <c r="E6129" t="s">
        <v>162</v>
      </c>
      <c r="G6129" t="s">
        <v>1</v>
      </c>
      <c r="K6129" t="s">
        <v>185</v>
      </c>
      <c r="L6129" t="s">
        <v>122</v>
      </c>
      <c r="M6129" s="14">
        <v>44578</v>
      </c>
      <c r="N6129" s="14">
        <v>44578</v>
      </c>
      <c r="O6129">
        <v>0</v>
      </c>
      <c r="P6129">
        <v>73.81</v>
      </c>
      <c r="R6129">
        <v>2110700000</v>
      </c>
      <c r="S6129">
        <v>161700000</v>
      </c>
      <c r="V6129" t="s">
        <v>193</v>
      </c>
      <c r="W6129" t="s">
        <v>210</v>
      </c>
      <c r="X6129" t="s">
        <v>161</v>
      </c>
      <c r="Y6129">
        <v>1</v>
      </c>
      <c r="Z6129">
        <v>1</v>
      </c>
      <c r="AA6129">
        <v>2022</v>
      </c>
      <c r="AB6129">
        <v>73.81</v>
      </c>
      <c r="AC6129" t="s">
        <v>22</v>
      </c>
      <c r="AD6129" t="s">
        <v>72</v>
      </c>
      <c r="AE6129">
        <v>2022</v>
      </c>
      <c r="AF6129">
        <v>2022</v>
      </c>
      <c r="AU6129"/>
    </row>
    <row r="6130" spans="1:47" x14ac:dyDescent="0.35">
      <c r="A6130" t="s">
        <v>193</v>
      </c>
      <c r="B6130" t="s">
        <v>29</v>
      </c>
      <c r="C6130" t="s">
        <v>149</v>
      </c>
      <c r="D6130" t="s">
        <v>159</v>
      </c>
      <c r="E6130" t="s">
        <v>162</v>
      </c>
      <c r="G6130" t="s">
        <v>1</v>
      </c>
      <c r="K6130" t="s">
        <v>185</v>
      </c>
      <c r="L6130" t="s">
        <v>122</v>
      </c>
      <c r="M6130" s="14">
        <v>44578</v>
      </c>
      <c r="N6130" s="14">
        <v>44578</v>
      </c>
      <c r="O6130">
        <v>0</v>
      </c>
      <c r="P6130">
        <v>71.430000000000007</v>
      </c>
      <c r="R6130">
        <v>2110700000</v>
      </c>
      <c r="S6130">
        <v>161900000</v>
      </c>
      <c r="V6130" t="s">
        <v>193</v>
      </c>
      <c r="W6130" t="s">
        <v>199</v>
      </c>
      <c r="X6130" t="s">
        <v>161</v>
      </c>
      <c r="Y6130">
        <v>1</v>
      </c>
      <c r="Z6130">
        <v>1</v>
      </c>
      <c r="AA6130">
        <v>2022</v>
      </c>
      <c r="AB6130">
        <v>71.430000000000007</v>
      </c>
      <c r="AC6130" t="s">
        <v>22</v>
      </c>
      <c r="AD6130" t="s">
        <v>72</v>
      </c>
      <c r="AE6130">
        <v>2022</v>
      </c>
      <c r="AF6130">
        <v>2022</v>
      </c>
      <c r="AU6130"/>
    </row>
    <row r="6131" spans="1:47" x14ac:dyDescent="0.35">
      <c r="A6131" t="s">
        <v>193</v>
      </c>
      <c r="B6131" t="s">
        <v>29</v>
      </c>
      <c r="C6131" t="s">
        <v>149</v>
      </c>
      <c r="D6131" t="s">
        <v>159</v>
      </c>
      <c r="E6131" t="s">
        <v>162</v>
      </c>
      <c r="G6131" t="s">
        <v>1</v>
      </c>
      <c r="K6131" t="s">
        <v>185</v>
      </c>
      <c r="L6131" t="s">
        <v>122</v>
      </c>
      <c r="M6131" s="14">
        <v>44578</v>
      </c>
      <c r="N6131" s="14">
        <v>44578</v>
      </c>
      <c r="O6131">
        <v>0</v>
      </c>
      <c r="P6131">
        <v>28.93</v>
      </c>
      <c r="R6131">
        <v>2110700000</v>
      </c>
      <c r="S6131">
        <v>161800000</v>
      </c>
      <c r="V6131" t="s">
        <v>193</v>
      </c>
      <c r="W6131" t="s">
        <v>197</v>
      </c>
      <c r="X6131" t="s">
        <v>161</v>
      </c>
      <c r="Y6131">
        <v>1</v>
      </c>
      <c r="Z6131">
        <v>1</v>
      </c>
      <c r="AA6131">
        <v>2022</v>
      </c>
      <c r="AB6131">
        <v>28.93</v>
      </c>
      <c r="AC6131" t="s">
        <v>22</v>
      </c>
      <c r="AD6131" t="s">
        <v>72</v>
      </c>
      <c r="AE6131">
        <v>2022</v>
      </c>
      <c r="AF6131">
        <v>2022</v>
      </c>
      <c r="AU6131"/>
    </row>
    <row r="6132" spans="1:47" x14ac:dyDescent="0.35">
      <c r="A6132" t="s">
        <v>193</v>
      </c>
      <c r="B6132" t="s">
        <v>29</v>
      </c>
      <c r="C6132" t="s">
        <v>149</v>
      </c>
      <c r="D6132" t="s">
        <v>159</v>
      </c>
      <c r="E6132" t="s">
        <v>162</v>
      </c>
      <c r="G6132" t="s">
        <v>1</v>
      </c>
      <c r="K6132" t="s">
        <v>185</v>
      </c>
      <c r="L6132" t="s">
        <v>122</v>
      </c>
      <c r="M6132" s="14">
        <v>44578</v>
      </c>
      <c r="N6132" s="14">
        <v>44578</v>
      </c>
      <c r="O6132">
        <v>0</v>
      </c>
      <c r="P6132">
        <v>23.81</v>
      </c>
      <c r="R6132">
        <v>2110700000</v>
      </c>
      <c r="S6132">
        <v>161700000</v>
      </c>
      <c r="V6132" t="s">
        <v>193</v>
      </c>
      <c r="W6132" t="s">
        <v>210</v>
      </c>
      <c r="X6132" t="s">
        <v>161</v>
      </c>
      <c r="Y6132">
        <v>1</v>
      </c>
      <c r="Z6132">
        <v>1</v>
      </c>
      <c r="AA6132">
        <v>2022</v>
      </c>
      <c r="AB6132">
        <v>23.81</v>
      </c>
      <c r="AC6132" t="s">
        <v>22</v>
      </c>
      <c r="AD6132" t="s">
        <v>72</v>
      </c>
      <c r="AE6132">
        <v>2022</v>
      </c>
      <c r="AF6132">
        <v>2022</v>
      </c>
      <c r="AU6132"/>
    </row>
    <row r="6133" spans="1:47" x14ac:dyDescent="0.35">
      <c r="A6133" t="s">
        <v>193</v>
      </c>
      <c r="B6133" t="s">
        <v>29</v>
      </c>
      <c r="C6133" t="s">
        <v>149</v>
      </c>
      <c r="D6133" t="s">
        <v>159</v>
      </c>
      <c r="E6133" t="s">
        <v>162</v>
      </c>
      <c r="G6133" t="s">
        <v>1</v>
      </c>
      <c r="K6133" t="s">
        <v>185</v>
      </c>
      <c r="L6133" t="s">
        <v>122</v>
      </c>
      <c r="M6133" s="14">
        <v>44578</v>
      </c>
      <c r="N6133" s="14">
        <v>44578</v>
      </c>
      <c r="O6133">
        <v>0</v>
      </c>
      <c r="P6133">
        <v>97.62</v>
      </c>
      <c r="R6133">
        <v>2110700000</v>
      </c>
      <c r="S6133">
        <v>161800000</v>
      </c>
      <c r="V6133" t="s">
        <v>193</v>
      </c>
      <c r="W6133" t="s">
        <v>197</v>
      </c>
      <c r="X6133" t="s">
        <v>161</v>
      </c>
      <c r="Y6133">
        <v>1</v>
      </c>
      <c r="Z6133">
        <v>1</v>
      </c>
      <c r="AA6133">
        <v>2022</v>
      </c>
      <c r="AB6133">
        <v>97.62</v>
      </c>
      <c r="AC6133" t="s">
        <v>22</v>
      </c>
      <c r="AD6133" t="s">
        <v>72</v>
      </c>
      <c r="AE6133">
        <v>2022</v>
      </c>
      <c r="AF6133">
        <v>2022</v>
      </c>
      <c r="AU6133"/>
    </row>
    <row r="6134" spans="1:47" x14ac:dyDescent="0.35">
      <c r="A6134" t="s">
        <v>193</v>
      </c>
      <c r="B6134" t="s">
        <v>29</v>
      </c>
      <c r="C6134" t="s">
        <v>149</v>
      </c>
      <c r="D6134" t="s">
        <v>159</v>
      </c>
      <c r="E6134" t="s">
        <v>162</v>
      </c>
      <c r="G6134" t="s">
        <v>1</v>
      </c>
      <c r="K6134" t="s">
        <v>185</v>
      </c>
      <c r="L6134" t="s">
        <v>122</v>
      </c>
      <c r="M6134" s="14">
        <v>44578</v>
      </c>
      <c r="N6134" s="14">
        <v>44578</v>
      </c>
      <c r="O6134">
        <v>0</v>
      </c>
      <c r="P6134">
        <v>28.57</v>
      </c>
      <c r="R6134">
        <v>2110700000</v>
      </c>
      <c r="S6134">
        <v>161300000</v>
      </c>
      <c r="V6134" t="s">
        <v>193</v>
      </c>
      <c r="W6134" t="s">
        <v>192</v>
      </c>
      <c r="X6134" t="s">
        <v>161</v>
      </c>
      <c r="Y6134">
        <v>1</v>
      </c>
      <c r="Z6134">
        <v>1</v>
      </c>
      <c r="AA6134">
        <v>2022</v>
      </c>
      <c r="AB6134">
        <v>28.57</v>
      </c>
      <c r="AC6134" t="s">
        <v>22</v>
      </c>
      <c r="AD6134" t="s">
        <v>72</v>
      </c>
      <c r="AE6134">
        <v>2022</v>
      </c>
      <c r="AF6134">
        <v>2022</v>
      </c>
      <c r="AU6134"/>
    </row>
    <row r="6135" spans="1:47" x14ac:dyDescent="0.35">
      <c r="A6135" t="s">
        <v>188</v>
      </c>
      <c r="B6135" t="s">
        <v>31</v>
      </c>
      <c r="C6135" t="s">
        <v>149</v>
      </c>
      <c r="D6135" t="s">
        <v>159</v>
      </c>
      <c r="E6135" t="s">
        <v>162</v>
      </c>
      <c r="G6135" t="s">
        <v>1</v>
      </c>
      <c r="K6135" t="s">
        <v>185</v>
      </c>
      <c r="L6135" t="s">
        <v>122</v>
      </c>
      <c r="M6135" s="14">
        <v>44578</v>
      </c>
      <c r="N6135" s="14">
        <v>44578</v>
      </c>
      <c r="O6135">
        <v>0</v>
      </c>
      <c r="P6135">
        <v>37.020000000000003</v>
      </c>
      <c r="R6135">
        <v>2111070000</v>
      </c>
      <c r="S6135">
        <v>161001000</v>
      </c>
      <c r="V6135" t="s">
        <v>188</v>
      </c>
      <c r="W6135" t="s">
        <v>195</v>
      </c>
      <c r="X6135" t="s">
        <v>190</v>
      </c>
      <c r="Y6135">
        <v>1</v>
      </c>
      <c r="Z6135">
        <v>1</v>
      </c>
      <c r="AA6135">
        <v>2022</v>
      </c>
      <c r="AB6135">
        <v>37.020000000000003</v>
      </c>
      <c r="AC6135" t="s">
        <v>22</v>
      </c>
      <c r="AD6135" t="s">
        <v>72</v>
      </c>
      <c r="AE6135">
        <v>2022</v>
      </c>
      <c r="AF6135">
        <v>2022</v>
      </c>
      <c r="AU6135"/>
    </row>
    <row r="6136" spans="1:47" x14ac:dyDescent="0.35">
      <c r="A6136" t="s">
        <v>193</v>
      </c>
      <c r="B6136" t="s">
        <v>29</v>
      </c>
      <c r="C6136" t="s">
        <v>149</v>
      </c>
      <c r="D6136" t="s">
        <v>159</v>
      </c>
      <c r="E6136" t="s">
        <v>162</v>
      </c>
      <c r="G6136" t="s">
        <v>1</v>
      </c>
      <c r="K6136" t="s">
        <v>185</v>
      </c>
      <c r="L6136" t="s">
        <v>122</v>
      </c>
      <c r="M6136" s="14">
        <v>44578</v>
      </c>
      <c r="N6136" s="14">
        <v>44578</v>
      </c>
      <c r="O6136">
        <v>0</v>
      </c>
      <c r="P6136">
        <v>3197.62</v>
      </c>
      <c r="R6136">
        <v>2110700000</v>
      </c>
      <c r="S6136">
        <v>162800000</v>
      </c>
      <c r="V6136" t="s">
        <v>193</v>
      </c>
      <c r="W6136" t="s">
        <v>204</v>
      </c>
      <c r="X6136" t="s">
        <v>161</v>
      </c>
      <c r="Y6136">
        <v>1</v>
      </c>
      <c r="Z6136">
        <v>1</v>
      </c>
      <c r="AA6136">
        <v>2022</v>
      </c>
      <c r="AB6136">
        <v>3197.62</v>
      </c>
      <c r="AC6136" t="s">
        <v>22</v>
      </c>
      <c r="AD6136" t="s">
        <v>72</v>
      </c>
      <c r="AE6136">
        <v>2022</v>
      </c>
      <c r="AF6136">
        <v>2022</v>
      </c>
      <c r="AU6136"/>
    </row>
    <row r="6137" spans="1:47" x14ac:dyDescent="0.35">
      <c r="A6137" t="s">
        <v>193</v>
      </c>
      <c r="B6137" t="s">
        <v>29</v>
      </c>
      <c r="C6137" t="s">
        <v>149</v>
      </c>
      <c r="D6137" t="s">
        <v>159</v>
      </c>
      <c r="E6137" t="s">
        <v>162</v>
      </c>
      <c r="G6137" t="s">
        <v>1</v>
      </c>
      <c r="K6137" t="s">
        <v>185</v>
      </c>
      <c r="L6137" t="s">
        <v>122</v>
      </c>
      <c r="M6137" s="14">
        <v>44578</v>
      </c>
      <c r="N6137" s="14">
        <v>44578</v>
      </c>
      <c r="O6137">
        <v>0</v>
      </c>
      <c r="P6137">
        <v>35.71</v>
      </c>
      <c r="R6137">
        <v>2110700000</v>
      </c>
      <c r="S6137">
        <v>161300000</v>
      </c>
      <c r="V6137" t="s">
        <v>193</v>
      </c>
      <c r="W6137" t="s">
        <v>192</v>
      </c>
      <c r="X6137" t="s">
        <v>161</v>
      </c>
      <c r="Y6137">
        <v>1</v>
      </c>
      <c r="Z6137">
        <v>1</v>
      </c>
      <c r="AA6137">
        <v>2022</v>
      </c>
      <c r="AB6137">
        <v>35.71</v>
      </c>
      <c r="AC6137" t="s">
        <v>22</v>
      </c>
      <c r="AD6137" t="s">
        <v>72</v>
      </c>
      <c r="AE6137">
        <v>2022</v>
      </c>
      <c r="AF6137">
        <v>2022</v>
      </c>
      <c r="AU6137"/>
    </row>
    <row r="6138" spans="1:47" x14ac:dyDescent="0.35">
      <c r="A6138" t="s">
        <v>188</v>
      </c>
      <c r="B6138" t="s">
        <v>31</v>
      </c>
      <c r="C6138" t="s">
        <v>149</v>
      </c>
      <c r="D6138" t="s">
        <v>159</v>
      </c>
      <c r="E6138" t="s">
        <v>162</v>
      </c>
      <c r="G6138" t="s">
        <v>1</v>
      </c>
      <c r="K6138" t="s">
        <v>185</v>
      </c>
      <c r="L6138" t="s">
        <v>122</v>
      </c>
      <c r="M6138" s="14">
        <v>44578</v>
      </c>
      <c r="N6138" s="14">
        <v>44578</v>
      </c>
      <c r="O6138">
        <v>0</v>
      </c>
      <c r="P6138">
        <v>119.05</v>
      </c>
      <c r="R6138">
        <v>2111070000</v>
      </c>
      <c r="S6138">
        <v>161100000</v>
      </c>
      <c r="V6138" t="s">
        <v>188</v>
      </c>
      <c r="W6138" t="s">
        <v>212</v>
      </c>
      <c r="X6138" t="s">
        <v>190</v>
      </c>
      <c r="Y6138">
        <v>1</v>
      </c>
      <c r="Z6138">
        <v>1</v>
      </c>
      <c r="AA6138">
        <v>2022</v>
      </c>
      <c r="AB6138">
        <v>119.05</v>
      </c>
      <c r="AC6138" t="s">
        <v>22</v>
      </c>
      <c r="AD6138" t="s">
        <v>72</v>
      </c>
      <c r="AE6138">
        <v>2022</v>
      </c>
      <c r="AF6138">
        <v>2022</v>
      </c>
      <c r="AU6138"/>
    </row>
    <row r="6139" spans="1:47" x14ac:dyDescent="0.35">
      <c r="A6139" t="s">
        <v>193</v>
      </c>
      <c r="B6139" t="s">
        <v>29</v>
      </c>
      <c r="C6139" t="s">
        <v>149</v>
      </c>
      <c r="D6139" t="s">
        <v>159</v>
      </c>
      <c r="E6139" t="s">
        <v>162</v>
      </c>
      <c r="G6139" t="s">
        <v>1</v>
      </c>
      <c r="K6139" t="s">
        <v>185</v>
      </c>
      <c r="L6139" t="s">
        <v>122</v>
      </c>
      <c r="M6139" s="14">
        <v>44578</v>
      </c>
      <c r="N6139" s="14">
        <v>44578</v>
      </c>
      <c r="O6139">
        <v>0</v>
      </c>
      <c r="P6139">
        <v>178.57</v>
      </c>
      <c r="R6139">
        <v>2110700000</v>
      </c>
      <c r="S6139">
        <v>161900000</v>
      </c>
      <c r="V6139" t="s">
        <v>193</v>
      </c>
      <c r="W6139" t="s">
        <v>199</v>
      </c>
      <c r="X6139" t="s">
        <v>161</v>
      </c>
      <c r="Y6139">
        <v>1</v>
      </c>
      <c r="Z6139">
        <v>1</v>
      </c>
      <c r="AA6139">
        <v>2022</v>
      </c>
      <c r="AB6139">
        <v>178.57</v>
      </c>
      <c r="AC6139" t="s">
        <v>22</v>
      </c>
      <c r="AD6139" t="s">
        <v>72</v>
      </c>
      <c r="AE6139">
        <v>2022</v>
      </c>
      <c r="AF6139">
        <v>2022</v>
      </c>
      <c r="AU6139"/>
    </row>
    <row r="6140" spans="1:47" x14ac:dyDescent="0.35">
      <c r="A6140" t="s">
        <v>188</v>
      </c>
      <c r="B6140" t="s">
        <v>31</v>
      </c>
      <c r="C6140" t="s">
        <v>149</v>
      </c>
      <c r="D6140" t="s">
        <v>159</v>
      </c>
      <c r="E6140" t="s">
        <v>162</v>
      </c>
      <c r="G6140" t="s">
        <v>1</v>
      </c>
      <c r="K6140" t="s">
        <v>185</v>
      </c>
      <c r="L6140" t="s">
        <v>122</v>
      </c>
      <c r="M6140" s="14">
        <v>44578</v>
      </c>
      <c r="N6140" s="14">
        <v>44578</v>
      </c>
      <c r="O6140">
        <v>0</v>
      </c>
      <c r="P6140">
        <v>415.81</v>
      </c>
      <c r="R6140">
        <v>2111070000</v>
      </c>
      <c r="S6140">
        <v>161001000</v>
      </c>
      <c r="V6140" t="s">
        <v>188</v>
      </c>
      <c r="W6140" t="s">
        <v>195</v>
      </c>
      <c r="X6140" t="s">
        <v>190</v>
      </c>
      <c r="Y6140">
        <v>1</v>
      </c>
      <c r="Z6140">
        <v>1</v>
      </c>
      <c r="AA6140">
        <v>2022</v>
      </c>
      <c r="AB6140">
        <v>415.81</v>
      </c>
      <c r="AC6140" t="s">
        <v>22</v>
      </c>
      <c r="AD6140" t="s">
        <v>72</v>
      </c>
      <c r="AE6140">
        <v>2022</v>
      </c>
      <c r="AF6140">
        <v>2022</v>
      </c>
      <c r="AU6140"/>
    </row>
    <row r="6141" spans="1:47" x14ac:dyDescent="0.35">
      <c r="A6141" t="s">
        <v>160</v>
      </c>
      <c r="B6141" t="s">
        <v>38</v>
      </c>
      <c r="C6141" t="s">
        <v>149</v>
      </c>
      <c r="D6141" t="s">
        <v>159</v>
      </c>
      <c r="E6141" t="s">
        <v>162</v>
      </c>
      <c r="G6141" t="s">
        <v>1</v>
      </c>
      <c r="K6141" t="s">
        <v>185</v>
      </c>
      <c r="L6141" t="s">
        <v>122</v>
      </c>
      <c r="M6141" s="14">
        <v>44578</v>
      </c>
      <c r="N6141" s="14">
        <v>44578</v>
      </c>
      <c r="O6141">
        <v>0</v>
      </c>
      <c r="P6141">
        <v>3631.96</v>
      </c>
      <c r="R6141">
        <v>2110672000</v>
      </c>
      <c r="S6141">
        <v>161016000</v>
      </c>
      <c r="V6141" t="s">
        <v>160</v>
      </c>
      <c r="W6141" t="s">
        <v>201</v>
      </c>
      <c r="X6141" t="s">
        <v>161</v>
      </c>
      <c r="Y6141">
        <v>1</v>
      </c>
      <c r="Z6141">
        <v>1</v>
      </c>
      <c r="AA6141">
        <v>2022</v>
      </c>
      <c r="AB6141">
        <v>3631.96</v>
      </c>
      <c r="AC6141" t="s">
        <v>22</v>
      </c>
      <c r="AD6141" t="s">
        <v>72</v>
      </c>
      <c r="AE6141">
        <v>2022</v>
      </c>
      <c r="AF6141">
        <v>2022</v>
      </c>
      <c r="AU6141"/>
    </row>
    <row r="6142" spans="1:47" x14ac:dyDescent="0.35">
      <c r="A6142" t="s">
        <v>193</v>
      </c>
      <c r="B6142" t="s">
        <v>29</v>
      </c>
      <c r="C6142" t="s">
        <v>149</v>
      </c>
      <c r="D6142" t="s">
        <v>159</v>
      </c>
      <c r="E6142" t="s">
        <v>162</v>
      </c>
      <c r="G6142" t="s">
        <v>1</v>
      </c>
      <c r="K6142" t="s">
        <v>185</v>
      </c>
      <c r="L6142" t="s">
        <v>122</v>
      </c>
      <c r="M6142" s="14">
        <v>44578</v>
      </c>
      <c r="N6142" s="14">
        <v>44578</v>
      </c>
      <c r="O6142">
        <v>0</v>
      </c>
      <c r="P6142">
        <v>102.38</v>
      </c>
      <c r="R6142">
        <v>2110700000</v>
      </c>
      <c r="S6142">
        <v>161020000</v>
      </c>
      <c r="V6142" t="s">
        <v>193</v>
      </c>
      <c r="W6142" t="s">
        <v>194</v>
      </c>
      <c r="X6142" t="s">
        <v>161</v>
      </c>
      <c r="Y6142">
        <v>1</v>
      </c>
      <c r="Z6142">
        <v>1</v>
      </c>
      <c r="AA6142">
        <v>2022</v>
      </c>
      <c r="AB6142">
        <v>102.38</v>
      </c>
      <c r="AC6142" t="s">
        <v>22</v>
      </c>
      <c r="AD6142" t="s">
        <v>72</v>
      </c>
      <c r="AE6142">
        <v>2022</v>
      </c>
      <c r="AF6142">
        <v>2022</v>
      </c>
      <c r="AU6142"/>
    </row>
    <row r="6143" spans="1:47" x14ac:dyDescent="0.35">
      <c r="A6143" t="s">
        <v>193</v>
      </c>
      <c r="B6143" t="s">
        <v>29</v>
      </c>
      <c r="C6143" t="s">
        <v>149</v>
      </c>
      <c r="D6143" t="s">
        <v>159</v>
      </c>
      <c r="E6143" t="s">
        <v>162</v>
      </c>
      <c r="G6143" t="s">
        <v>1</v>
      </c>
      <c r="K6143" t="s">
        <v>185</v>
      </c>
      <c r="L6143" t="s">
        <v>122</v>
      </c>
      <c r="M6143" s="14">
        <v>44578</v>
      </c>
      <c r="N6143" s="14">
        <v>44578</v>
      </c>
      <c r="O6143">
        <v>0</v>
      </c>
      <c r="P6143">
        <v>183.33</v>
      </c>
      <c r="R6143">
        <v>2110700000</v>
      </c>
      <c r="S6143">
        <v>162300000</v>
      </c>
      <c r="V6143" t="s">
        <v>193</v>
      </c>
      <c r="W6143" t="s">
        <v>209</v>
      </c>
      <c r="X6143" t="s">
        <v>161</v>
      </c>
      <c r="Y6143">
        <v>1</v>
      </c>
      <c r="Z6143">
        <v>1</v>
      </c>
      <c r="AA6143">
        <v>2022</v>
      </c>
      <c r="AB6143">
        <v>183.33</v>
      </c>
      <c r="AC6143" t="s">
        <v>22</v>
      </c>
      <c r="AD6143" t="s">
        <v>72</v>
      </c>
      <c r="AE6143">
        <v>2022</v>
      </c>
      <c r="AF6143">
        <v>2022</v>
      </c>
      <c r="AU6143"/>
    </row>
    <row r="6144" spans="1:47" x14ac:dyDescent="0.35">
      <c r="A6144" t="s">
        <v>193</v>
      </c>
      <c r="B6144" t="s">
        <v>29</v>
      </c>
      <c r="C6144" t="s">
        <v>149</v>
      </c>
      <c r="D6144" t="s">
        <v>159</v>
      </c>
      <c r="E6144" t="s">
        <v>162</v>
      </c>
      <c r="G6144" t="s">
        <v>1</v>
      </c>
      <c r="K6144" t="s">
        <v>185</v>
      </c>
      <c r="L6144" t="s">
        <v>122</v>
      </c>
      <c r="M6144" s="14">
        <v>44578</v>
      </c>
      <c r="N6144" s="14">
        <v>44578</v>
      </c>
      <c r="O6144">
        <v>0</v>
      </c>
      <c r="P6144">
        <v>41245.24</v>
      </c>
      <c r="R6144">
        <v>2110700000</v>
      </c>
      <c r="S6144">
        <v>162800000</v>
      </c>
      <c r="V6144" t="s">
        <v>193</v>
      </c>
      <c r="W6144" t="s">
        <v>204</v>
      </c>
      <c r="X6144" t="s">
        <v>161</v>
      </c>
      <c r="Y6144">
        <v>1</v>
      </c>
      <c r="Z6144">
        <v>1</v>
      </c>
      <c r="AA6144">
        <v>2022</v>
      </c>
      <c r="AB6144">
        <v>41245.24</v>
      </c>
      <c r="AC6144" t="s">
        <v>22</v>
      </c>
      <c r="AD6144" t="s">
        <v>72</v>
      </c>
      <c r="AE6144">
        <v>2022</v>
      </c>
      <c r="AF6144">
        <v>2022</v>
      </c>
      <c r="AU6144"/>
    </row>
    <row r="6145" spans="1:47" x14ac:dyDescent="0.35">
      <c r="A6145" t="s">
        <v>160</v>
      </c>
      <c r="B6145" t="s">
        <v>35</v>
      </c>
      <c r="C6145" t="s">
        <v>149</v>
      </c>
      <c r="D6145" t="s">
        <v>159</v>
      </c>
      <c r="E6145" t="s">
        <v>162</v>
      </c>
      <c r="G6145" t="s">
        <v>1</v>
      </c>
      <c r="K6145" t="s">
        <v>185</v>
      </c>
      <c r="L6145" t="s">
        <v>122</v>
      </c>
      <c r="M6145" s="14">
        <v>44578</v>
      </c>
      <c r="N6145" s="14">
        <v>44578</v>
      </c>
      <c r="O6145">
        <v>161239.07</v>
      </c>
      <c r="P6145">
        <v>3839.03</v>
      </c>
      <c r="R6145">
        <v>2110672000</v>
      </c>
      <c r="S6145">
        <v>161020000</v>
      </c>
      <c r="V6145" t="s">
        <v>160</v>
      </c>
      <c r="W6145" t="s">
        <v>194</v>
      </c>
      <c r="X6145" t="s">
        <v>161</v>
      </c>
      <c r="Y6145">
        <v>1</v>
      </c>
      <c r="Z6145">
        <v>1</v>
      </c>
      <c r="AA6145">
        <v>2022</v>
      </c>
      <c r="AB6145">
        <v>3839.03</v>
      </c>
      <c r="AC6145" t="s">
        <v>22</v>
      </c>
      <c r="AD6145" t="s">
        <v>72</v>
      </c>
      <c r="AE6145">
        <v>2022</v>
      </c>
      <c r="AF6145">
        <v>2022</v>
      </c>
      <c r="AU6145"/>
    </row>
    <row r="6146" spans="1:47" x14ac:dyDescent="0.35">
      <c r="A6146" t="s">
        <v>176</v>
      </c>
      <c r="B6146" t="s">
        <v>27</v>
      </c>
      <c r="C6146" t="s">
        <v>149</v>
      </c>
      <c r="D6146" t="s">
        <v>150</v>
      </c>
      <c r="E6146" t="s">
        <v>121</v>
      </c>
      <c r="G6146" t="s">
        <v>1</v>
      </c>
      <c r="H6146" t="s">
        <v>206</v>
      </c>
      <c r="K6146" t="s">
        <v>185</v>
      </c>
      <c r="L6146" t="s">
        <v>122</v>
      </c>
      <c r="M6146" s="14">
        <v>44578</v>
      </c>
      <c r="N6146" s="14">
        <v>44578</v>
      </c>
      <c r="O6146">
        <v>-5960</v>
      </c>
      <c r="P6146">
        <v>-143.57</v>
      </c>
      <c r="R6146">
        <v>2221517010</v>
      </c>
      <c r="S6146">
        <v>161300000</v>
      </c>
      <c r="V6146" t="s">
        <v>176</v>
      </c>
      <c r="W6146" t="s">
        <v>192</v>
      </c>
      <c r="X6146" t="s">
        <v>119</v>
      </c>
      <c r="Y6146">
        <v>1</v>
      </c>
      <c r="Z6146">
        <v>1</v>
      </c>
      <c r="AA6146">
        <v>2022</v>
      </c>
      <c r="AB6146">
        <v>143.57</v>
      </c>
      <c r="AC6146" t="s">
        <v>22</v>
      </c>
      <c r="AD6146" t="s">
        <v>21</v>
      </c>
      <c r="AE6146">
        <v>2022</v>
      </c>
      <c r="AF6146">
        <v>2022</v>
      </c>
      <c r="AU6146"/>
    </row>
    <row r="6147" spans="1:47" x14ac:dyDescent="0.35">
      <c r="A6147" t="s">
        <v>160</v>
      </c>
      <c r="B6147" t="s">
        <v>25</v>
      </c>
      <c r="C6147" t="s">
        <v>149</v>
      </c>
      <c r="D6147" t="s">
        <v>159</v>
      </c>
      <c r="E6147" t="s">
        <v>162</v>
      </c>
      <c r="G6147" t="s">
        <v>1</v>
      </c>
      <c r="K6147" t="s">
        <v>185</v>
      </c>
      <c r="L6147" t="s">
        <v>122</v>
      </c>
      <c r="M6147" s="14">
        <v>44579</v>
      </c>
      <c r="N6147" s="14">
        <v>44579</v>
      </c>
      <c r="O6147">
        <v>5000</v>
      </c>
      <c r="P6147">
        <v>83.56</v>
      </c>
      <c r="R6147">
        <v>2110672000</v>
      </c>
      <c r="S6147">
        <v>161600000</v>
      </c>
      <c r="V6147" t="s">
        <v>160</v>
      </c>
      <c r="W6147" t="s">
        <v>198</v>
      </c>
      <c r="X6147" t="s">
        <v>161</v>
      </c>
      <c r="Y6147">
        <v>1</v>
      </c>
      <c r="Z6147">
        <v>1</v>
      </c>
      <c r="AA6147">
        <v>2022</v>
      </c>
      <c r="AB6147">
        <v>83.56</v>
      </c>
      <c r="AC6147" t="s">
        <v>22</v>
      </c>
      <c r="AD6147" t="s">
        <v>72</v>
      </c>
      <c r="AE6147">
        <v>2022</v>
      </c>
      <c r="AF6147">
        <v>2022</v>
      </c>
      <c r="AU6147"/>
    </row>
    <row r="6148" spans="1:47" x14ac:dyDescent="0.35">
      <c r="A6148" t="s">
        <v>130</v>
      </c>
      <c r="B6148" t="s">
        <v>34</v>
      </c>
      <c r="C6148" t="s">
        <v>149</v>
      </c>
      <c r="D6148" t="s">
        <v>150</v>
      </c>
      <c r="E6148" t="s">
        <v>121</v>
      </c>
      <c r="G6148" t="s">
        <v>1</v>
      </c>
      <c r="H6148" t="s">
        <v>206</v>
      </c>
      <c r="K6148" t="s">
        <v>185</v>
      </c>
      <c r="L6148" t="s">
        <v>122</v>
      </c>
      <c r="M6148" s="14">
        <v>44579</v>
      </c>
      <c r="N6148" s="14">
        <v>44579</v>
      </c>
      <c r="O6148">
        <v>-315.70999999999998</v>
      </c>
      <c r="P6148">
        <v>-7.52</v>
      </c>
      <c r="R6148">
        <v>2221511000</v>
      </c>
      <c r="S6148">
        <v>162000000</v>
      </c>
      <c r="V6148" t="s">
        <v>130</v>
      </c>
      <c r="W6148" t="s">
        <v>205</v>
      </c>
      <c r="X6148" t="s">
        <v>119</v>
      </c>
      <c r="Y6148">
        <v>1</v>
      </c>
      <c r="Z6148">
        <v>1</v>
      </c>
      <c r="AA6148">
        <v>2022</v>
      </c>
      <c r="AB6148">
        <v>7.52</v>
      </c>
      <c r="AC6148" t="s">
        <v>22</v>
      </c>
      <c r="AD6148" t="s">
        <v>21</v>
      </c>
      <c r="AE6148">
        <v>2022</v>
      </c>
      <c r="AF6148">
        <v>2022</v>
      </c>
      <c r="AU6148"/>
    </row>
    <row r="6149" spans="1:47" x14ac:dyDescent="0.35">
      <c r="A6149" t="s">
        <v>160</v>
      </c>
      <c r="B6149" t="s">
        <v>25</v>
      </c>
      <c r="C6149" t="s">
        <v>252</v>
      </c>
      <c r="D6149" t="s">
        <v>159</v>
      </c>
      <c r="E6149" t="s">
        <v>162</v>
      </c>
      <c r="G6149" t="s">
        <v>1</v>
      </c>
      <c r="K6149" t="s">
        <v>72</v>
      </c>
      <c r="L6149" t="s">
        <v>122</v>
      </c>
      <c r="M6149" s="14">
        <v>44579</v>
      </c>
      <c r="N6149" s="14">
        <v>44579</v>
      </c>
      <c r="O6149">
        <v>6500</v>
      </c>
      <c r="P6149">
        <v>0</v>
      </c>
      <c r="R6149">
        <v>2110672000</v>
      </c>
      <c r="S6149">
        <v>161300000</v>
      </c>
      <c r="V6149" t="s">
        <v>160</v>
      </c>
      <c r="W6149" t="s">
        <v>192</v>
      </c>
      <c r="X6149" t="s">
        <v>161</v>
      </c>
      <c r="Y6149">
        <v>1</v>
      </c>
      <c r="Z6149">
        <v>1</v>
      </c>
      <c r="AA6149">
        <v>2022</v>
      </c>
      <c r="AB6149">
        <v>0</v>
      </c>
      <c r="AC6149" t="s">
        <v>22</v>
      </c>
      <c r="AD6149" t="s">
        <v>72</v>
      </c>
      <c r="AE6149">
        <v>2022</v>
      </c>
      <c r="AF6149">
        <v>2022</v>
      </c>
      <c r="AU6149"/>
    </row>
    <row r="6150" spans="1:47" x14ac:dyDescent="0.35">
      <c r="A6150" t="s">
        <v>160</v>
      </c>
      <c r="B6150" t="s">
        <v>25</v>
      </c>
      <c r="C6150" t="s">
        <v>149</v>
      </c>
      <c r="D6150" t="s">
        <v>159</v>
      </c>
      <c r="E6150" t="s">
        <v>162</v>
      </c>
      <c r="G6150" t="s">
        <v>1</v>
      </c>
      <c r="K6150" t="s">
        <v>185</v>
      </c>
      <c r="L6150" t="s">
        <v>122</v>
      </c>
      <c r="M6150" s="14">
        <v>44579</v>
      </c>
      <c r="N6150" s="14">
        <v>44579</v>
      </c>
      <c r="O6150">
        <v>40000</v>
      </c>
      <c r="P6150">
        <v>1936.05</v>
      </c>
      <c r="R6150">
        <v>2110672000</v>
      </c>
      <c r="S6150">
        <v>161300000</v>
      </c>
      <c r="V6150" t="s">
        <v>160</v>
      </c>
      <c r="W6150" t="s">
        <v>192</v>
      </c>
      <c r="X6150" t="s">
        <v>161</v>
      </c>
      <c r="Y6150">
        <v>1</v>
      </c>
      <c r="Z6150">
        <v>1</v>
      </c>
      <c r="AA6150">
        <v>2022</v>
      </c>
      <c r="AB6150">
        <v>1936.05</v>
      </c>
      <c r="AC6150" t="s">
        <v>22</v>
      </c>
      <c r="AD6150" t="s">
        <v>72</v>
      </c>
      <c r="AE6150">
        <v>2022</v>
      </c>
      <c r="AF6150">
        <v>2022</v>
      </c>
      <c r="AU6150"/>
    </row>
    <row r="6151" spans="1:47" x14ac:dyDescent="0.35">
      <c r="A6151" t="s">
        <v>160</v>
      </c>
      <c r="B6151" t="s">
        <v>28</v>
      </c>
      <c r="C6151" t="s">
        <v>149</v>
      </c>
      <c r="D6151" t="s">
        <v>159</v>
      </c>
      <c r="E6151" t="s">
        <v>162</v>
      </c>
      <c r="G6151" t="s">
        <v>1</v>
      </c>
      <c r="K6151" t="s">
        <v>185</v>
      </c>
      <c r="L6151" t="s">
        <v>122</v>
      </c>
      <c r="M6151" s="14">
        <v>44579</v>
      </c>
      <c r="N6151" s="14">
        <v>44579</v>
      </c>
      <c r="O6151">
        <v>0</v>
      </c>
      <c r="P6151">
        <v>108.57</v>
      </c>
      <c r="R6151">
        <v>2110672000</v>
      </c>
      <c r="S6151">
        <v>161400000</v>
      </c>
      <c r="V6151" t="s">
        <v>160</v>
      </c>
      <c r="W6151" t="s">
        <v>211</v>
      </c>
      <c r="X6151" t="s">
        <v>161</v>
      </c>
      <c r="Y6151">
        <v>1</v>
      </c>
      <c r="Z6151">
        <v>1</v>
      </c>
      <c r="AA6151">
        <v>2022</v>
      </c>
      <c r="AB6151">
        <v>108.57</v>
      </c>
      <c r="AC6151" t="s">
        <v>22</v>
      </c>
      <c r="AD6151" t="s">
        <v>72</v>
      </c>
      <c r="AE6151">
        <v>2022</v>
      </c>
      <c r="AF6151">
        <v>2022</v>
      </c>
      <c r="AU6151"/>
    </row>
    <row r="6152" spans="1:47" x14ac:dyDescent="0.35">
      <c r="A6152" t="s">
        <v>193</v>
      </c>
      <c r="B6152" t="s">
        <v>29</v>
      </c>
      <c r="C6152" t="s">
        <v>149</v>
      </c>
      <c r="D6152" t="s">
        <v>159</v>
      </c>
      <c r="E6152" t="s">
        <v>162</v>
      </c>
      <c r="G6152" t="s">
        <v>1</v>
      </c>
      <c r="K6152" t="s">
        <v>185</v>
      </c>
      <c r="L6152" t="s">
        <v>122</v>
      </c>
      <c r="M6152" s="14">
        <v>44579</v>
      </c>
      <c r="N6152" s="14">
        <v>44579</v>
      </c>
      <c r="O6152">
        <v>0</v>
      </c>
      <c r="P6152">
        <v>23.81</v>
      </c>
      <c r="R6152">
        <v>2110700000</v>
      </c>
      <c r="S6152">
        <v>161800000</v>
      </c>
      <c r="V6152" t="s">
        <v>193</v>
      </c>
      <c r="W6152" t="s">
        <v>197</v>
      </c>
      <c r="X6152" t="s">
        <v>161</v>
      </c>
      <c r="Y6152">
        <v>1</v>
      </c>
      <c r="Z6152">
        <v>1</v>
      </c>
      <c r="AA6152">
        <v>2022</v>
      </c>
      <c r="AB6152">
        <v>23.81</v>
      </c>
      <c r="AC6152" t="s">
        <v>22</v>
      </c>
      <c r="AD6152" t="s">
        <v>72</v>
      </c>
      <c r="AE6152">
        <v>2022</v>
      </c>
      <c r="AF6152">
        <v>2022</v>
      </c>
      <c r="AU6152"/>
    </row>
    <row r="6153" spans="1:47" x14ac:dyDescent="0.35">
      <c r="A6153" t="s">
        <v>193</v>
      </c>
      <c r="B6153" t="s">
        <v>29</v>
      </c>
      <c r="C6153" t="s">
        <v>149</v>
      </c>
      <c r="D6153" t="s">
        <v>159</v>
      </c>
      <c r="E6153" t="s">
        <v>162</v>
      </c>
      <c r="G6153" t="s">
        <v>1</v>
      </c>
      <c r="K6153" t="s">
        <v>185</v>
      </c>
      <c r="L6153" t="s">
        <v>122</v>
      </c>
      <c r="M6153" s="14">
        <v>44579</v>
      </c>
      <c r="N6153" s="14">
        <v>44579</v>
      </c>
      <c r="O6153">
        <v>0</v>
      </c>
      <c r="P6153">
        <v>35.71</v>
      </c>
      <c r="R6153">
        <v>2110700000</v>
      </c>
      <c r="S6153">
        <v>162600000</v>
      </c>
      <c r="V6153" t="s">
        <v>193</v>
      </c>
      <c r="W6153" t="s">
        <v>196</v>
      </c>
      <c r="X6153" t="s">
        <v>161</v>
      </c>
      <c r="Y6153">
        <v>1</v>
      </c>
      <c r="Z6153">
        <v>1</v>
      </c>
      <c r="AA6153">
        <v>2022</v>
      </c>
      <c r="AB6153">
        <v>35.71</v>
      </c>
      <c r="AC6153" t="s">
        <v>22</v>
      </c>
      <c r="AD6153" t="s">
        <v>72</v>
      </c>
      <c r="AE6153">
        <v>2022</v>
      </c>
      <c r="AF6153">
        <v>2022</v>
      </c>
      <c r="AU6153"/>
    </row>
    <row r="6154" spans="1:47" x14ac:dyDescent="0.35">
      <c r="A6154" t="s">
        <v>138</v>
      </c>
      <c r="B6154" t="s">
        <v>34</v>
      </c>
      <c r="C6154" t="s">
        <v>149</v>
      </c>
      <c r="D6154" t="s">
        <v>150</v>
      </c>
      <c r="E6154" t="s">
        <v>121</v>
      </c>
      <c r="G6154" t="s">
        <v>1</v>
      </c>
      <c r="H6154" t="s">
        <v>206</v>
      </c>
      <c r="K6154" t="s">
        <v>185</v>
      </c>
      <c r="L6154" t="s">
        <v>122</v>
      </c>
      <c r="M6154" s="14">
        <v>44579</v>
      </c>
      <c r="N6154" s="14">
        <v>44579</v>
      </c>
      <c r="O6154">
        <v>0</v>
      </c>
      <c r="P6154">
        <v>-20.49</v>
      </c>
      <c r="R6154">
        <v>2220200000</v>
      </c>
      <c r="S6154">
        <v>161900000</v>
      </c>
      <c r="V6154" t="s">
        <v>138</v>
      </c>
      <c r="W6154" t="s">
        <v>199</v>
      </c>
      <c r="X6154" t="s">
        <v>139</v>
      </c>
      <c r="Y6154">
        <v>1</v>
      </c>
      <c r="Z6154">
        <v>1</v>
      </c>
      <c r="AA6154">
        <v>2022</v>
      </c>
      <c r="AB6154">
        <v>20.49</v>
      </c>
      <c r="AC6154" t="s">
        <v>22</v>
      </c>
      <c r="AD6154" t="s">
        <v>21</v>
      </c>
      <c r="AE6154">
        <v>2022</v>
      </c>
      <c r="AF6154">
        <v>2022</v>
      </c>
      <c r="AU6154"/>
    </row>
    <row r="6155" spans="1:47" x14ac:dyDescent="0.35">
      <c r="A6155" t="s">
        <v>138</v>
      </c>
      <c r="B6155" t="s">
        <v>34</v>
      </c>
      <c r="C6155" t="s">
        <v>149</v>
      </c>
      <c r="D6155" t="s">
        <v>150</v>
      </c>
      <c r="E6155" t="s">
        <v>121</v>
      </c>
      <c r="G6155" t="s">
        <v>1</v>
      </c>
      <c r="H6155" t="s">
        <v>206</v>
      </c>
      <c r="K6155" t="s">
        <v>185</v>
      </c>
      <c r="L6155" t="s">
        <v>122</v>
      </c>
      <c r="M6155" s="14">
        <v>44579</v>
      </c>
      <c r="N6155" s="14">
        <v>44579</v>
      </c>
      <c r="O6155">
        <v>-1636.14</v>
      </c>
      <c r="P6155">
        <v>-38.96</v>
      </c>
      <c r="R6155">
        <v>2220200000</v>
      </c>
      <c r="S6155">
        <v>161900000</v>
      </c>
      <c r="V6155" t="s">
        <v>138</v>
      </c>
      <c r="W6155" t="s">
        <v>199</v>
      </c>
      <c r="X6155" t="s">
        <v>139</v>
      </c>
      <c r="Y6155">
        <v>1</v>
      </c>
      <c r="Z6155">
        <v>1</v>
      </c>
      <c r="AA6155">
        <v>2022</v>
      </c>
      <c r="AB6155">
        <v>38.96</v>
      </c>
      <c r="AC6155" t="s">
        <v>22</v>
      </c>
      <c r="AD6155" t="s">
        <v>21</v>
      </c>
      <c r="AE6155">
        <v>2022</v>
      </c>
      <c r="AF6155">
        <v>2022</v>
      </c>
      <c r="AU6155"/>
    </row>
    <row r="6156" spans="1:47" x14ac:dyDescent="0.35">
      <c r="A6156" t="s">
        <v>138</v>
      </c>
      <c r="B6156" t="s">
        <v>41</v>
      </c>
      <c r="C6156" t="s">
        <v>149</v>
      </c>
      <c r="D6156" t="s">
        <v>150</v>
      </c>
      <c r="E6156" t="s">
        <v>121</v>
      </c>
      <c r="G6156" t="s">
        <v>1</v>
      </c>
      <c r="H6156" t="s">
        <v>206</v>
      </c>
      <c r="K6156" t="s">
        <v>185</v>
      </c>
      <c r="L6156" t="s">
        <v>122</v>
      </c>
      <c r="M6156" s="14">
        <v>44579</v>
      </c>
      <c r="N6156" s="14">
        <v>44579</v>
      </c>
      <c r="O6156">
        <v>-115353.1</v>
      </c>
      <c r="P6156">
        <v>-2746.5</v>
      </c>
      <c r="R6156">
        <v>2220200000</v>
      </c>
      <c r="S6156">
        <v>161001000</v>
      </c>
      <c r="V6156" t="s">
        <v>138</v>
      </c>
      <c r="W6156" t="s">
        <v>195</v>
      </c>
      <c r="X6156" t="s">
        <v>139</v>
      </c>
      <c r="Y6156">
        <v>1</v>
      </c>
      <c r="Z6156">
        <v>1</v>
      </c>
      <c r="AA6156">
        <v>2022</v>
      </c>
      <c r="AB6156">
        <v>2746.5</v>
      </c>
      <c r="AC6156" t="s">
        <v>22</v>
      </c>
      <c r="AD6156" t="s">
        <v>21</v>
      </c>
      <c r="AE6156">
        <v>2022</v>
      </c>
      <c r="AF6156">
        <v>2022</v>
      </c>
      <c r="AU6156"/>
    </row>
    <row r="6157" spans="1:47" x14ac:dyDescent="0.35">
      <c r="A6157" t="s">
        <v>138</v>
      </c>
      <c r="B6157" t="s">
        <v>34</v>
      </c>
      <c r="C6157" t="s">
        <v>149</v>
      </c>
      <c r="D6157" t="s">
        <v>150</v>
      </c>
      <c r="E6157" t="s">
        <v>121</v>
      </c>
      <c r="G6157" t="s">
        <v>1</v>
      </c>
      <c r="H6157" t="s">
        <v>206</v>
      </c>
      <c r="K6157" t="s">
        <v>185</v>
      </c>
      <c r="L6157" t="s">
        <v>122</v>
      </c>
      <c r="M6157" s="14">
        <v>44579</v>
      </c>
      <c r="N6157" s="14">
        <v>44579</v>
      </c>
      <c r="O6157">
        <v>-1445.37</v>
      </c>
      <c r="P6157">
        <v>-34.409999999999997</v>
      </c>
      <c r="R6157">
        <v>2220200000</v>
      </c>
      <c r="S6157">
        <v>161900000</v>
      </c>
      <c r="V6157" t="s">
        <v>138</v>
      </c>
      <c r="W6157" t="s">
        <v>199</v>
      </c>
      <c r="X6157" t="s">
        <v>139</v>
      </c>
      <c r="Y6157">
        <v>1</v>
      </c>
      <c r="Z6157">
        <v>1</v>
      </c>
      <c r="AA6157">
        <v>2022</v>
      </c>
      <c r="AB6157">
        <v>34.409999999999997</v>
      </c>
      <c r="AC6157" t="s">
        <v>22</v>
      </c>
      <c r="AD6157" t="s">
        <v>21</v>
      </c>
      <c r="AE6157">
        <v>2022</v>
      </c>
      <c r="AF6157">
        <v>2022</v>
      </c>
      <c r="AU6157"/>
    </row>
    <row r="6158" spans="1:47" x14ac:dyDescent="0.35">
      <c r="A6158" t="s">
        <v>138</v>
      </c>
      <c r="C6158" t="s">
        <v>149</v>
      </c>
      <c r="D6158" t="s">
        <v>159</v>
      </c>
      <c r="E6158" t="s">
        <v>121</v>
      </c>
      <c r="G6158" t="s">
        <v>1</v>
      </c>
      <c r="K6158" t="s">
        <v>185</v>
      </c>
      <c r="L6158" t="s">
        <v>122</v>
      </c>
      <c r="M6158" s="14">
        <v>44579</v>
      </c>
      <c r="N6158" s="14">
        <v>44579</v>
      </c>
      <c r="O6158">
        <v>0</v>
      </c>
      <c r="P6158">
        <v>0.89</v>
      </c>
      <c r="R6158">
        <v>2220200000</v>
      </c>
      <c r="S6158">
        <v>161020000</v>
      </c>
      <c r="V6158" t="s">
        <v>138</v>
      </c>
      <c r="W6158" t="s">
        <v>194</v>
      </c>
      <c r="X6158" t="s">
        <v>139</v>
      </c>
      <c r="Y6158">
        <v>1</v>
      </c>
      <c r="Z6158">
        <v>1</v>
      </c>
      <c r="AA6158">
        <v>2022</v>
      </c>
      <c r="AB6158">
        <v>0.89</v>
      </c>
      <c r="AC6158" t="s">
        <v>22</v>
      </c>
      <c r="AD6158" t="s">
        <v>72</v>
      </c>
      <c r="AE6158">
        <v>2022</v>
      </c>
      <c r="AF6158">
        <v>2022</v>
      </c>
      <c r="AU6158"/>
    </row>
    <row r="6159" spans="1:47" x14ac:dyDescent="0.35">
      <c r="A6159" t="s">
        <v>193</v>
      </c>
      <c r="B6159" t="s">
        <v>29</v>
      </c>
      <c r="C6159" t="s">
        <v>149</v>
      </c>
      <c r="D6159" t="s">
        <v>159</v>
      </c>
      <c r="E6159" t="s">
        <v>162</v>
      </c>
      <c r="G6159" t="s">
        <v>1</v>
      </c>
      <c r="K6159" t="s">
        <v>185</v>
      </c>
      <c r="L6159" t="s">
        <v>122</v>
      </c>
      <c r="M6159" s="14">
        <v>44579</v>
      </c>
      <c r="N6159" s="14">
        <v>44579</v>
      </c>
      <c r="O6159">
        <v>0</v>
      </c>
      <c r="P6159">
        <v>119.05</v>
      </c>
      <c r="R6159">
        <v>2110700000</v>
      </c>
      <c r="S6159">
        <v>162600000</v>
      </c>
      <c r="V6159" t="s">
        <v>193</v>
      </c>
      <c r="W6159" t="s">
        <v>196</v>
      </c>
      <c r="X6159" t="s">
        <v>161</v>
      </c>
      <c r="Y6159">
        <v>1</v>
      </c>
      <c r="Z6159">
        <v>1</v>
      </c>
      <c r="AA6159">
        <v>2022</v>
      </c>
      <c r="AB6159">
        <v>119.05</v>
      </c>
      <c r="AC6159" t="s">
        <v>22</v>
      </c>
      <c r="AD6159" t="s">
        <v>72</v>
      </c>
      <c r="AE6159">
        <v>2022</v>
      </c>
      <c r="AF6159">
        <v>2022</v>
      </c>
      <c r="AU6159"/>
    </row>
    <row r="6160" spans="1:47" x14ac:dyDescent="0.35">
      <c r="A6160" t="s">
        <v>148</v>
      </c>
      <c r="C6160" t="s">
        <v>149</v>
      </c>
      <c r="D6160" t="s">
        <v>159</v>
      </c>
      <c r="E6160" t="s">
        <v>121</v>
      </c>
      <c r="J6160" t="s">
        <v>5</v>
      </c>
      <c r="K6160" t="s">
        <v>185</v>
      </c>
      <c r="L6160" t="s">
        <v>122</v>
      </c>
      <c r="M6160" s="14">
        <v>44572</v>
      </c>
      <c r="N6160" s="14">
        <v>44579</v>
      </c>
      <c r="P6160">
        <v>4952.38</v>
      </c>
      <c r="X6160" t="s">
        <v>152</v>
      </c>
      <c r="Y6160">
        <v>1</v>
      </c>
      <c r="Z6160">
        <v>1</v>
      </c>
      <c r="AA6160">
        <v>2022</v>
      </c>
      <c r="AB6160">
        <v>0</v>
      </c>
      <c r="AC6160" t="s">
        <v>8</v>
      </c>
      <c r="AD6160" t="s">
        <v>8</v>
      </c>
      <c r="AE6160">
        <v>2022</v>
      </c>
      <c r="AF6160">
        <v>2022</v>
      </c>
      <c r="AU6160"/>
    </row>
    <row r="6161" spans="1:47" x14ac:dyDescent="0.35">
      <c r="A6161" t="s">
        <v>143</v>
      </c>
      <c r="C6161" t="s">
        <v>149</v>
      </c>
      <c r="D6161" t="s">
        <v>150</v>
      </c>
      <c r="E6161" t="s">
        <v>162</v>
      </c>
      <c r="K6161" t="s">
        <v>185</v>
      </c>
      <c r="L6161" t="s">
        <v>122</v>
      </c>
      <c r="M6161" s="14">
        <v>44579</v>
      </c>
      <c r="N6161" s="14">
        <v>44579</v>
      </c>
      <c r="P6161">
        <v>4952.38</v>
      </c>
      <c r="X6161" t="s">
        <v>144</v>
      </c>
      <c r="Y6161">
        <v>1</v>
      </c>
      <c r="Z6161">
        <v>1</v>
      </c>
      <c r="AA6161">
        <v>2022</v>
      </c>
      <c r="AB6161">
        <v>0</v>
      </c>
      <c r="AC6161" t="s">
        <v>8</v>
      </c>
      <c r="AD6161" t="s">
        <v>8</v>
      </c>
      <c r="AE6161">
        <v>2022</v>
      </c>
      <c r="AF6161">
        <v>2022</v>
      </c>
      <c r="AU6161"/>
    </row>
    <row r="6162" spans="1:47" x14ac:dyDescent="0.35">
      <c r="A6162" t="s">
        <v>175</v>
      </c>
      <c r="B6162" t="s">
        <v>39</v>
      </c>
      <c r="C6162" t="s">
        <v>149</v>
      </c>
      <c r="D6162" t="s">
        <v>150</v>
      </c>
      <c r="E6162" t="s">
        <v>121</v>
      </c>
      <c r="G6162" t="s">
        <v>1</v>
      </c>
      <c r="H6162" t="s">
        <v>206</v>
      </c>
      <c r="K6162" t="s">
        <v>185</v>
      </c>
      <c r="L6162" t="s">
        <v>122</v>
      </c>
      <c r="M6162" s="14">
        <v>44580</v>
      </c>
      <c r="N6162" s="14">
        <v>44580</v>
      </c>
      <c r="O6162">
        <v>-5500</v>
      </c>
      <c r="P6162">
        <v>-130.94999999999999</v>
      </c>
      <c r="R6162">
        <v>2221506000</v>
      </c>
      <c r="S6162">
        <v>161026000</v>
      </c>
      <c r="V6162" t="s">
        <v>175</v>
      </c>
      <c r="W6162" t="s">
        <v>216</v>
      </c>
      <c r="X6162" t="s">
        <v>119</v>
      </c>
      <c r="Y6162">
        <v>1</v>
      </c>
      <c r="Z6162">
        <v>1</v>
      </c>
      <c r="AA6162">
        <v>2022</v>
      </c>
      <c r="AB6162">
        <v>130.94999999999999</v>
      </c>
      <c r="AC6162" t="s">
        <v>22</v>
      </c>
      <c r="AD6162" t="s">
        <v>21</v>
      </c>
      <c r="AE6162">
        <v>2022</v>
      </c>
      <c r="AF6162">
        <v>2022</v>
      </c>
      <c r="AU6162"/>
    </row>
    <row r="6163" spans="1:47" x14ac:dyDescent="0.35">
      <c r="A6163" t="s">
        <v>160</v>
      </c>
      <c r="B6163" t="s">
        <v>25</v>
      </c>
      <c r="C6163" t="s">
        <v>149</v>
      </c>
      <c r="D6163" t="s">
        <v>159</v>
      </c>
      <c r="E6163" t="s">
        <v>162</v>
      </c>
      <c r="G6163" t="s">
        <v>1</v>
      </c>
      <c r="K6163" t="s">
        <v>185</v>
      </c>
      <c r="L6163" t="s">
        <v>122</v>
      </c>
      <c r="M6163" s="14">
        <v>44580</v>
      </c>
      <c r="N6163" s="14">
        <v>44580</v>
      </c>
      <c r="O6163">
        <v>5000</v>
      </c>
      <c r="P6163">
        <v>59.38</v>
      </c>
      <c r="R6163">
        <v>2110672000</v>
      </c>
      <c r="S6163">
        <v>161600000</v>
      </c>
      <c r="V6163" t="s">
        <v>160</v>
      </c>
      <c r="W6163" t="s">
        <v>198</v>
      </c>
      <c r="X6163" t="s">
        <v>161</v>
      </c>
      <c r="Y6163">
        <v>1</v>
      </c>
      <c r="Z6163">
        <v>1</v>
      </c>
      <c r="AA6163">
        <v>2022</v>
      </c>
      <c r="AB6163">
        <v>59.38</v>
      </c>
      <c r="AC6163" t="s">
        <v>22</v>
      </c>
      <c r="AD6163" t="s">
        <v>72</v>
      </c>
      <c r="AE6163">
        <v>2022</v>
      </c>
      <c r="AF6163">
        <v>2022</v>
      </c>
      <c r="AU6163"/>
    </row>
    <row r="6164" spans="1:47" x14ac:dyDescent="0.35">
      <c r="A6164" t="s">
        <v>160</v>
      </c>
      <c r="B6164" t="s">
        <v>25</v>
      </c>
      <c r="C6164" t="s">
        <v>252</v>
      </c>
      <c r="D6164" t="s">
        <v>159</v>
      </c>
      <c r="E6164" t="s">
        <v>162</v>
      </c>
      <c r="G6164" t="s">
        <v>1</v>
      </c>
      <c r="K6164" t="s">
        <v>72</v>
      </c>
      <c r="L6164" t="s">
        <v>122</v>
      </c>
      <c r="M6164" s="14">
        <v>44580</v>
      </c>
      <c r="N6164" s="14">
        <v>44580</v>
      </c>
      <c r="O6164">
        <v>6500</v>
      </c>
      <c r="P6164">
        <v>0</v>
      </c>
      <c r="R6164">
        <v>2110672000</v>
      </c>
      <c r="S6164">
        <v>161300000</v>
      </c>
      <c r="V6164" t="s">
        <v>160</v>
      </c>
      <c r="W6164" t="s">
        <v>192</v>
      </c>
      <c r="X6164" t="s">
        <v>161</v>
      </c>
      <c r="Y6164">
        <v>1</v>
      </c>
      <c r="Z6164">
        <v>1</v>
      </c>
      <c r="AA6164">
        <v>2022</v>
      </c>
      <c r="AB6164">
        <v>0</v>
      </c>
      <c r="AC6164" t="s">
        <v>22</v>
      </c>
      <c r="AD6164" t="s">
        <v>72</v>
      </c>
      <c r="AE6164">
        <v>2022</v>
      </c>
      <c r="AF6164">
        <v>2022</v>
      </c>
      <c r="AU6164"/>
    </row>
    <row r="6165" spans="1:47" x14ac:dyDescent="0.35">
      <c r="A6165" t="s">
        <v>193</v>
      </c>
      <c r="B6165" t="s">
        <v>29</v>
      </c>
      <c r="C6165" t="s">
        <v>149</v>
      </c>
      <c r="D6165" t="s">
        <v>159</v>
      </c>
      <c r="E6165" t="s">
        <v>162</v>
      </c>
      <c r="G6165" t="s">
        <v>1</v>
      </c>
      <c r="K6165" t="s">
        <v>185</v>
      </c>
      <c r="L6165" t="s">
        <v>122</v>
      </c>
      <c r="M6165" s="14">
        <v>44580</v>
      </c>
      <c r="N6165" s="14">
        <v>44580</v>
      </c>
      <c r="O6165">
        <v>0</v>
      </c>
      <c r="P6165">
        <v>61.9</v>
      </c>
      <c r="R6165">
        <v>2110700000</v>
      </c>
      <c r="S6165">
        <v>161900000</v>
      </c>
      <c r="V6165" t="s">
        <v>193</v>
      </c>
      <c r="W6165" t="s">
        <v>199</v>
      </c>
      <c r="X6165" t="s">
        <v>161</v>
      </c>
      <c r="Y6165">
        <v>1</v>
      </c>
      <c r="Z6165">
        <v>1</v>
      </c>
      <c r="AA6165">
        <v>2022</v>
      </c>
      <c r="AB6165">
        <v>61.9</v>
      </c>
      <c r="AC6165" t="s">
        <v>22</v>
      </c>
      <c r="AD6165" t="s">
        <v>72</v>
      </c>
      <c r="AE6165">
        <v>2022</v>
      </c>
      <c r="AF6165">
        <v>2022</v>
      </c>
      <c r="AU6165"/>
    </row>
    <row r="6166" spans="1:47" x14ac:dyDescent="0.35">
      <c r="A6166" t="s">
        <v>133</v>
      </c>
      <c r="B6166" t="s">
        <v>41</v>
      </c>
      <c r="C6166" t="s">
        <v>149</v>
      </c>
      <c r="D6166" t="s">
        <v>150</v>
      </c>
      <c r="E6166" t="s">
        <v>121</v>
      </c>
      <c r="G6166" t="s">
        <v>1</v>
      </c>
      <c r="H6166" t="s">
        <v>206</v>
      </c>
      <c r="K6166" t="s">
        <v>185</v>
      </c>
      <c r="L6166" t="s">
        <v>122</v>
      </c>
      <c r="M6166" s="14">
        <v>44580</v>
      </c>
      <c r="N6166" s="14">
        <v>44580</v>
      </c>
      <c r="O6166">
        <v>0</v>
      </c>
      <c r="P6166">
        <v>-245.94</v>
      </c>
      <c r="R6166">
        <v>2220110000</v>
      </c>
      <c r="S6166">
        <v>161001000</v>
      </c>
      <c r="V6166" t="s">
        <v>133</v>
      </c>
      <c r="W6166" t="s">
        <v>195</v>
      </c>
      <c r="X6166" t="s">
        <v>134</v>
      </c>
      <c r="Y6166">
        <v>1</v>
      </c>
      <c r="Z6166">
        <v>1</v>
      </c>
      <c r="AA6166">
        <v>2022</v>
      </c>
      <c r="AB6166">
        <v>245.94</v>
      </c>
      <c r="AC6166" t="s">
        <v>22</v>
      </c>
      <c r="AD6166" t="s">
        <v>259</v>
      </c>
      <c r="AE6166">
        <v>2022</v>
      </c>
      <c r="AF6166">
        <v>2022</v>
      </c>
      <c r="AU6166"/>
    </row>
    <row r="6167" spans="1:47" x14ac:dyDescent="0.35">
      <c r="A6167" t="s">
        <v>193</v>
      </c>
      <c r="B6167" t="s">
        <v>29</v>
      </c>
      <c r="C6167" t="s">
        <v>149</v>
      </c>
      <c r="D6167" t="s">
        <v>159</v>
      </c>
      <c r="E6167" t="s">
        <v>162</v>
      </c>
      <c r="G6167" t="s">
        <v>1</v>
      </c>
      <c r="K6167" t="s">
        <v>185</v>
      </c>
      <c r="L6167" t="s">
        <v>122</v>
      </c>
      <c r="M6167" s="14">
        <v>44580</v>
      </c>
      <c r="N6167" s="14">
        <v>44580</v>
      </c>
      <c r="O6167">
        <v>0</v>
      </c>
      <c r="P6167">
        <v>95.24</v>
      </c>
      <c r="R6167">
        <v>2110700000</v>
      </c>
      <c r="S6167">
        <v>161900000</v>
      </c>
      <c r="V6167" t="s">
        <v>193</v>
      </c>
      <c r="W6167" t="s">
        <v>199</v>
      </c>
      <c r="X6167" t="s">
        <v>161</v>
      </c>
      <c r="Y6167">
        <v>1</v>
      </c>
      <c r="Z6167">
        <v>1</v>
      </c>
      <c r="AA6167">
        <v>2022</v>
      </c>
      <c r="AB6167">
        <v>95.24</v>
      </c>
      <c r="AC6167" t="s">
        <v>22</v>
      </c>
      <c r="AD6167" t="s">
        <v>72</v>
      </c>
      <c r="AE6167">
        <v>2022</v>
      </c>
      <c r="AF6167">
        <v>2022</v>
      </c>
      <c r="AU6167"/>
    </row>
    <row r="6168" spans="1:47" x14ac:dyDescent="0.35">
      <c r="A6168" t="s">
        <v>193</v>
      </c>
      <c r="B6168" t="s">
        <v>29</v>
      </c>
      <c r="C6168" t="s">
        <v>149</v>
      </c>
      <c r="D6168" t="s">
        <v>159</v>
      </c>
      <c r="E6168" t="s">
        <v>162</v>
      </c>
      <c r="G6168" t="s">
        <v>1</v>
      </c>
      <c r="K6168" t="s">
        <v>185</v>
      </c>
      <c r="L6168" t="s">
        <v>122</v>
      </c>
      <c r="M6168" s="14">
        <v>44580</v>
      </c>
      <c r="N6168" s="14">
        <v>44580</v>
      </c>
      <c r="O6168">
        <v>0</v>
      </c>
      <c r="P6168">
        <v>59.52</v>
      </c>
      <c r="R6168">
        <v>2110700000</v>
      </c>
      <c r="S6168">
        <v>162300000</v>
      </c>
      <c r="V6168" t="s">
        <v>193</v>
      </c>
      <c r="W6168" t="s">
        <v>209</v>
      </c>
      <c r="X6168" t="s">
        <v>161</v>
      </c>
      <c r="Y6168">
        <v>1</v>
      </c>
      <c r="Z6168">
        <v>1</v>
      </c>
      <c r="AA6168">
        <v>2022</v>
      </c>
      <c r="AB6168">
        <v>59.52</v>
      </c>
      <c r="AC6168" t="s">
        <v>22</v>
      </c>
      <c r="AD6168" t="s">
        <v>72</v>
      </c>
      <c r="AE6168">
        <v>2022</v>
      </c>
      <c r="AF6168">
        <v>2022</v>
      </c>
      <c r="AU6168"/>
    </row>
    <row r="6169" spans="1:47" x14ac:dyDescent="0.35">
      <c r="A6169" t="s">
        <v>193</v>
      </c>
      <c r="B6169" t="s">
        <v>29</v>
      </c>
      <c r="C6169" t="s">
        <v>149</v>
      </c>
      <c r="D6169" t="s">
        <v>159</v>
      </c>
      <c r="E6169" t="s">
        <v>162</v>
      </c>
      <c r="G6169" t="s">
        <v>1</v>
      </c>
      <c r="K6169" t="s">
        <v>185</v>
      </c>
      <c r="L6169" t="s">
        <v>122</v>
      </c>
      <c r="M6169" s="14">
        <v>44580</v>
      </c>
      <c r="N6169" s="14">
        <v>44580</v>
      </c>
      <c r="O6169">
        <v>0</v>
      </c>
      <c r="P6169">
        <v>238.1</v>
      </c>
      <c r="R6169">
        <v>2110700000</v>
      </c>
      <c r="S6169">
        <v>161700000</v>
      </c>
      <c r="V6169" t="s">
        <v>193</v>
      </c>
      <c r="W6169" t="s">
        <v>210</v>
      </c>
      <c r="X6169" t="s">
        <v>161</v>
      </c>
      <c r="Y6169">
        <v>1</v>
      </c>
      <c r="Z6169">
        <v>1</v>
      </c>
      <c r="AA6169">
        <v>2022</v>
      </c>
      <c r="AB6169">
        <v>238.1</v>
      </c>
      <c r="AC6169" t="s">
        <v>22</v>
      </c>
      <c r="AD6169" t="s">
        <v>72</v>
      </c>
      <c r="AE6169">
        <v>2022</v>
      </c>
      <c r="AF6169">
        <v>2022</v>
      </c>
      <c r="AU6169"/>
    </row>
    <row r="6170" spans="1:47" x14ac:dyDescent="0.35">
      <c r="A6170" t="s">
        <v>160</v>
      </c>
      <c r="B6170" t="s">
        <v>28</v>
      </c>
      <c r="C6170" t="s">
        <v>149</v>
      </c>
      <c r="D6170" t="s">
        <v>159</v>
      </c>
      <c r="E6170" t="s">
        <v>162</v>
      </c>
      <c r="G6170" t="s">
        <v>1</v>
      </c>
      <c r="K6170" t="s">
        <v>185</v>
      </c>
      <c r="L6170" t="s">
        <v>122</v>
      </c>
      <c r="M6170" s="14">
        <v>44580</v>
      </c>
      <c r="N6170" s="14">
        <v>44580</v>
      </c>
      <c r="O6170">
        <v>0</v>
      </c>
      <c r="P6170">
        <v>171.51</v>
      </c>
      <c r="R6170">
        <v>2110672000</v>
      </c>
      <c r="S6170">
        <v>161400000</v>
      </c>
      <c r="V6170" t="s">
        <v>160</v>
      </c>
      <c r="W6170" t="s">
        <v>211</v>
      </c>
      <c r="X6170" t="s">
        <v>161</v>
      </c>
      <c r="Y6170">
        <v>1</v>
      </c>
      <c r="Z6170">
        <v>1</v>
      </c>
      <c r="AA6170">
        <v>2022</v>
      </c>
      <c r="AB6170">
        <v>171.51</v>
      </c>
      <c r="AC6170" t="s">
        <v>22</v>
      </c>
      <c r="AD6170" t="s">
        <v>72</v>
      </c>
      <c r="AE6170">
        <v>2022</v>
      </c>
      <c r="AF6170">
        <v>2022</v>
      </c>
      <c r="AU6170"/>
    </row>
    <row r="6171" spans="1:47" x14ac:dyDescent="0.35">
      <c r="A6171" t="s">
        <v>160</v>
      </c>
      <c r="B6171" t="s">
        <v>28</v>
      </c>
      <c r="C6171" t="s">
        <v>149</v>
      </c>
      <c r="D6171" t="s">
        <v>159</v>
      </c>
      <c r="E6171" t="s">
        <v>162</v>
      </c>
      <c r="G6171" t="s">
        <v>1</v>
      </c>
      <c r="K6171" t="s">
        <v>185</v>
      </c>
      <c r="L6171" t="s">
        <v>122</v>
      </c>
      <c r="M6171" s="14">
        <v>44580</v>
      </c>
      <c r="N6171" s="14">
        <v>44580</v>
      </c>
      <c r="O6171">
        <v>0</v>
      </c>
      <c r="P6171">
        <v>2.14</v>
      </c>
      <c r="R6171">
        <v>2110672000</v>
      </c>
      <c r="S6171">
        <v>161400000</v>
      </c>
      <c r="V6171" t="s">
        <v>160</v>
      </c>
      <c r="W6171" t="s">
        <v>211</v>
      </c>
      <c r="X6171" t="s">
        <v>161</v>
      </c>
      <c r="Y6171">
        <v>1</v>
      </c>
      <c r="Z6171">
        <v>1</v>
      </c>
      <c r="AA6171">
        <v>2022</v>
      </c>
      <c r="AB6171">
        <v>2.14</v>
      </c>
      <c r="AC6171" t="s">
        <v>22</v>
      </c>
      <c r="AD6171" t="s">
        <v>72</v>
      </c>
      <c r="AE6171">
        <v>2022</v>
      </c>
      <c r="AF6171">
        <v>2022</v>
      </c>
      <c r="AU6171"/>
    </row>
    <row r="6172" spans="1:47" x14ac:dyDescent="0.35">
      <c r="A6172" t="s">
        <v>133</v>
      </c>
      <c r="B6172" t="s">
        <v>41</v>
      </c>
      <c r="C6172" t="s">
        <v>149</v>
      </c>
      <c r="D6172" t="s">
        <v>150</v>
      </c>
      <c r="E6172" t="s">
        <v>121</v>
      </c>
      <c r="G6172" t="s">
        <v>1</v>
      </c>
      <c r="H6172" t="s">
        <v>206</v>
      </c>
      <c r="K6172" t="s">
        <v>185</v>
      </c>
      <c r="L6172" t="s">
        <v>122</v>
      </c>
      <c r="M6172" s="14">
        <v>44580</v>
      </c>
      <c r="N6172" s="14">
        <v>44580</v>
      </c>
      <c r="O6172">
        <v>0</v>
      </c>
      <c r="P6172">
        <v>-1947.78</v>
      </c>
      <c r="R6172">
        <v>2220110000</v>
      </c>
      <c r="S6172">
        <v>161001000</v>
      </c>
      <c r="V6172" t="s">
        <v>133</v>
      </c>
      <c r="W6172" t="s">
        <v>195</v>
      </c>
      <c r="X6172" t="s">
        <v>134</v>
      </c>
      <c r="Y6172">
        <v>1</v>
      </c>
      <c r="Z6172">
        <v>1</v>
      </c>
      <c r="AA6172">
        <v>2022</v>
      </c>
      <c r="AB6172">
        <v>1947.78</v>
      </c>
      <c r="AC6172" t="s">
        <v>22</v>
      </c>
      <c r="AD6172" t="s">
        <v>259</v>
      </c>
      <c r="AE6172">
        <v>2022</v>
      </c>
      <c r="AF6172">
        <v>2022</v>
      </c>
      <c r="AU6172"/>
    </row>
    <row r="6173" spans="1:47" x14ac:dyDescent="0.35">
      <c r="A6173" t="s">
        <v>138</v>
      </c>
      <c r="B6173" t="s">
        <v>41</v>
      </c>
      <c r="C6173" t="s">
        <v>149</v>
      </c>
      <c r="D6173" t="s">
        <v>150</v>
      </c>
      <c r="E6173" t="s">
        <v>121</v>
      </c>
      <c r="G6173" t="s">
        <v>1</v>
      </c>
      <c r="H6173" t="s">
        <v>206</v>
      </c>
      <c r="K6173" t="s">
        <v>185</v>
      </c>
      <c r="L6173" t="s">
        <v>122</v>
      </c>
      <c r="M6173" s="14">
        <v>44580</v>
      </c>
      <c r="N6173" s="14">
        <v>44580</v>
      </c>
      <c r="O6173">
        <v>-4350000</v>
      </c>
      <c r="P6173">
        <v>-112530.29</v>
      </c>
      <c r="R6173">
        <v>2220200000</v>
      </c>
      <c r="S6173">
        <v>161001000</v>
      </c>
      <c r="V6173" t="s">
        <v>138</v>
      </c>
      <c r="W6173" t="s">
        <v>195</v>
      </c>
      <c r="X6173" t="s">
        <v>139</v>
      </c>
      <c r="Y6173">
        <v>1</v>
      </c>
      <c r="Z6173">
        <v>1</v>
      </c>
      <c r="AA6173">
        <v>2022</v>
      </c>
      <c r="AB6173">
        <v>112530.29</v>
      </c>
      <c r="AC6173" t="s">
        <v>22</v>
      </c>
      <c r="AD6173" t="s">
        <v>21</v>
      </c>
      <c r="AE6173">
        <v>2022</v>
      </c>
      <c r="AF6173">
        <v>2022</v>
      </c>
      <c r="AU6173"/>
    </row>
    <row r="6174" spans="1:47" x14ac:dyDescent="0.35">
      <c r="A6174" t="s">
        <v>138</v>
      </c>
      <c r="B6174" t="s">
        <v>46</v>
      </c>
      <c r="C6174" t="s">
        <v>149</v>
      </c>
      <c r="D6174" t="s">
        <v>150</v>
      </c>
      <c r="E6174" t="s">
        <v>121</v>
      </c>
      <c r="G6174" t="s">
        <v>1</v>
      </c>
      <c r="H6174" t="s">
        <v>206</v>
      </c>
      <c r="K6174" t="s">
        <v>185</v>
      </c>
      <c r="L6174" t="s">
        <v>122</v>
      </c>
      <c r="M6174" s="14">
        <v>44580</v>
      </c>
      <c r="N6174" s="14">
        <v>44580</v>
      </c>
      <c r="O6174">
        <v>-200000</v>
      </c>
      <c r="P6174">
        <v>-3457.17</v>
      </c>
      <c r="R6174">
        <v>2220200000</v>
      </c>
      <c r="S6174">
        <v>161001000</v>
      </c>
      <c r="V6174" t="s">
        <v>138</v>
      </c>
      <c r="W6174" t="s">
        <v>195</v>
      </c>
      <c r="X6174" t="s">
        <v>139</v>
      </c>
      <c r="Y6174">
        <v>1</v>
      </c>
      <c r="Z6174">
        <v>1</v>
      </c>
      <c r="AA6174">
        <v>2022</v>
      </c>
      <c r="AB6174">
        <v>3457.17</v>
      </c>
      <c r="AC6174" t="s">
        <v>22</v>
      </c>
      <c r="AD6174" t="s">
        <v>21</v>
      </c>
      <c r="AE6174">
        <v>2022</v>
      </c>
      <c r="AF6174">
        <v>2022</v>
      </c>
      <c r="AU6174"/>
    </row>
    <row r="6175" spans="1:47" x14ac:dyDescent="0.35">
      <c r="A6175" t="s">
        <v>138</v>
      </c>
      <c r="C6175" t="s">
        <v>149</v>
      </c>
      <c r="D6175" t="s">
        <v>150</v>
      </c>
      <c r="E6175" t="s">
        <v>121</v>
      </c>
      <c r="J6175" t="s">
        <v>6</v>
      </c>
      <c r="K6175" t="s">
        <v>185</v>
      </c>
      <c r="L6175" t="s">
        <v>122</v>
      </c>
      <c r="M6175" s="14">
        <v>44571</v>
      </c>
      <c r="N6175" s="14">
        <v>44580</v>
      </c>
      <c r="P6175">
        <v>225547.88</v>
      </c>
      <c r="X6175" t="s">
        <v>139</v>
      </c>
      <c r="Y6175">
        <v>1</v>
      </c>
      <c r="Z6175">
        <v>1</v>
      </c>
      <c r="AA6175">
        <v>2022</v>
      </c>
      <c r="AB6175">
        <v>0</v>
      </c>
      <c r="AC6175" t="s">
        <v>8</v>
      </c>
      <c r="AD6175" t="s">
        <v>8</v>
      </c>
      <c r="AE6175">
        <v>2022</v>
      </c>
      <c r="AF6175">
        <v>2022</v>
      </c>
      <c r="AU6175"/>
    </row>
    <row r="6176" spans="1:47" x14ac:dyDescent="0.35">
      <c r="A6176" t="s">
        <v>183</v>
      </c>
      <c r="C6176" t="s">
        <v>149</v>
      </c>
      <c r="D6176" t="s">
        <v>150</v>
      </c>
      <c r="E6176" t="s">
        <v>162</v>
      </c>
      <c r="K6176" t="s">
        <v>185</v>
      </c>
      <c r="L6176" t="s">
        <v>122</v>
      </c>
      <c r="M6176" s="14">
        <v>44580</v>
      </c>
      <c r="N6176" s="14">
        <v>44580</v>
      </c>
      <c r="P6176">
        <v>371921.6</v>
      </c>
      <c r="X6176" t="s">
        <v>140</v>
      </c>
      <c r="Y6176">
        <v>1</v>
      </c>
      <c r="Z6176">
        <v>1</v>
      </c>
      <c r="AA6176">
        <v>2022</v>
      </c>
      <c r="AB6176">
        <v>0</v>
      </c>
      <c r="AC6176" t="s">
        <v>8</v>
      </c>
      <c r="AD6176" t="s">
        <v>8</v>
      </c>
      <c r="AE6176">
        <v>2022</v>
      </c>
      <c r="AF6176">
        <v>2022</v>
      </c>
      <c r="AU6176"/>
    </row>
    <row r="6177" spans="1:47" x14ac:dyDescent="0.35">
      <c r="A6177" t="s">
        <v>160</v>
      </c>
      <c r="B6177" t="s">
        <v>28</v>
      </c>
      <c r="C6177" t="s">
        <v>149</v>
      </c>
      <c r="D6177" t="s">
        <v>159</v>
      </c>
      <c r="E6177" t="s">
        <v>162</v>
      </c>
      <c r="G6177" t="s">
        <v>1</v>
      </c>
      <c r="K6177" t="s">
        <v>185</v>
      </c>
      <c r="L6177" t="s">
        <v>122</v>
      </c>
      <c r="M6177" s="14">
        <v>44580</v>
      </c>
      <c r="N6177" s="14">
        <v>44580</v>
      </c>
      <c r="O6177">
        <v>1442.29</v>
      </c>
      <c r="P6177">
        <v>34.340000000000003</v>
      </c>
      <c r="R6177">
        <v>2110672000</v>
      </c>
      <c r="S6177">
        <v>161800000</v>
      </c>
      <c r="V6177" t="s">
        <v>160</v>
      </c>
      <c r="W6177" t="s">
        <v>197</v>
      </c>
      <c r="X6177" t="s">
        <v>161</v>
      </c>
      <c r="Y6177">
        <v>1</v>
      </c>
      <c r="Z6177">
        <v>1</v>
      </c>
      <c r="AA6177">
        <v>2022</v>
      </c>
      <c r="AB6177">
        <v>34.340000000000003</v>
      </c>
      <c r="AC6177" t="s">
        <v>22</v>
      </c>
      <c r="AD6177" t="s">
        <v>72</v>
      </c>
      <c r="AE6177">
        <v>2022</v>
      </c>
      <c r="AF6177">
        <v>2022</v>
      </c>
      <c r="AU6177"/>
    </row>
    <row r="6178" spans="1:47" x14ac:dyDescent="0.35">
      <c r="A6178" t="s">
        <v>166</v>
      </c>
      <c r="C6178" t="s">
        <v>149</v>
      </c>
      <c r="D6178" t="s">
        <v>150</v>
      </c>
      <c r="E6178" t="s">
        <v>121</v>
      </c>
      <c r="J6178" t="s">
        <v>68</v>
      </c>
      <c r="K6178" t="s">
        <v>185</v>
      </c>
      <c r="L6178" t="s">
        <v>122</v>
      </c>
      <c r="M6178" s="14">
        <v>44575</v>
      </c>
      <c r="N6178" s="14">
        <v>44580</v>
      </c>
      <c r="P6178">
        <v>100849.62</v>
      </c>
      <c r="X6178" t="s">
        <v>167</v>
      </c>
      <c r="Y6178">
        <v>1</v>
      </c>
      <c r="Z6178">
        <v>1</v>
      </c>
      <c r="AA6178">
        <v>2022</v>
      </c>
      <c r="AB6178">
        <v>0</v>
      </c>
      <c r="AC6178" t="s">
        <v>8</v>
      </c>
      <c r="AD6178" t="s">
        <v>8</v>
      </c>
      <c r="AE6178">
        <v>2022</v>
      </c>
      <c r="AF6178">
        <v>2022</v>
      </c>
      <c r="AU6178"/>
    </row>
    <row r="6179" spans="1:47" x14ac:dyDescent="0.35">
      <c r="A6179" t="s">
        <v>160</v>
      </c>
      <c r="B6179" t="s">
        <v>25</v>
      </c>
      <c r="C6179" t="s">
        <v>149</v>
      </c>
      <c r="D6179" t="s">
        <v>159</v>
      </c>
      <c r="E6179" t="s">
        <v>162</v>
      </c>
      <c r="G6179" t="s">
        <v>1</v>
      </c>
      <c r="K6179" t="s">
        <v>185</v>
      </c>
      <c r="L6179" t="s">
        <v>122</v>
      </c>
      <c r="M6179" s="14">
        <v>44581</v>
      </c>
      <c r="N6179" s="14">
        <v>44581</v>
      </c>
      <c r="O6179">
        <v>5000</v>
      </c>
      <c r="P6179">
        <v>95.17</v>
      </c>
      <c r="R6179">
        <v>2110672000</v>
      </c>
      <c r="S6179">
        <v>161600000</v>
      </c>
      <c r="V6179" t="s">
        <v>160</v>
      </c>
      <c r="W6179" t="s">
        <v>198</v>
      </c>
      <c r="X6179" t="s">
        <v>161</v>
      </c>
      <c r="Y6179">
        <v>1</v>
      </c>
      <c r="Z6179">
        <v>1</v>
      </c>
      <c r="AA6179">
        <v>2022</v>
      </c>
      <c r="AB6179">
        <v>95.17</v>
      </c>
      <c r="AC6179" t="s">
        <v>22</v>
      </c>
      <c r="AD6179" t="s">
        <v>72</v>
      </c>
      <c r="AE6179">
        <v>2022</v>
      </c>
      <c r="AF6179">
        <v>2022</v>
      </c>
      <c r="AU6179"/>
    </row>
    <row r="6180" spans="1:47" x14ac:dyDescent="0.35">
      <c r="A6180" t="s">
        <v>160</v>
      </c>
      <c r="B6180" t="s">
        <v>50</v>
      </c>
      <c r="C6180" t="s">
        <v>149</v>
      </c>
      <c r="D6180" t="s">
        <v>159</v>
      </c>
      <c r="E6180" t="s">
        <v>162</v>
      </c>
      <c r="G6180" t="s">
        <v>1</v>
      </c>
      <c r="K6180" t="s">
        <v>185</v>
      </c>
      <c r="L6180" t="s">
        <v>122</v>
      </c>
      <c r="M6180" s="14">
        <v>44581</v>
      </c>
      <c r="N6180" s="14">
        <v>44581</v>
      </c>
      <c r="O6180">
        <v>3479.94</v>
      </c>
      <c r="P6180">
        <v>82.86</v>
      </c>
      <c r="R6180">
        <v>2110672000</v>
      </c>
      <c r="S6180">
        <v>162300000</v>
      </c>
      <c r="V6180" t="s">
        <v>160</v>
      </c>
      <c r="W6180" t="s">
        <v>209</v>
      </c>
      <c r="X6180" t="s">
        <v>161</v>
      </c>
      <c r="Y6180">
        <v>1</v>
      </c>
      <c r="Z6180">
        <v>1</v>
      </c>
      <c r="AA6180">
        <v>2022</v>
      </c>
      <c r="AB6180">
        <v>82.86</v>
      </c>
      <c r="AC6180" t="s">
        <v>22</v>
      </c>
      <c r="AD6180" t="s">
        <v>72</v>
      </c>
      <c r="AE6180">
        <v>2022</v>
      </c>
      <c r="AF6180">
        <v>2022</v>
      </c>
      <c r="AU6180"/>
    </row>
    <row r="6181" spans="1:47" x14ac:dyDescent="0.35">
      <c r="A6181" t="s">
        <v>160</v>
      </c>
      <c r="B6181" t="s">
        <v>25</v>
      </c>
      <c r="C6181" t="s">
        <v>149</v>
      </c>
      <c r="D6181" t="s">
        <v>159</v>
      </c>
      <c r="E6181" t="s">
        <v>162</v>
      </c>
      <c r="G6181" t="s">
        <v>1</v>
      </c>
      <c r="K6181" t="s">
        <v>185</v>
      </c>
      <c r="L6181" t="s">
        <v>122</v>
      </c>
      <c r="M6181" s="14">
        <v>44581</v>
      </c>
      <c r="N6181" s="14">
        <v>44581</v>
      </c>
      <c r="O6181">
        <v>424906.31</v>
      </c>
      <c r="P6181">
        <v>10116.82</v>
      </c>
      <c r="R6181">
        <v>2110672000</v>
      </c>
      <c r="S6181">
        <v>161300000</v>
      </c>
      <c r="V6181" t="s">
        <v>160</v>
      </c>
      <c r="W6181" t="s">
        <v>192</v>
      </c>
      <c r="X6181" t="s">
        <v>161</v>
      </c>
      <c r="Y6181">
        <v>1</v>
      </c>
      <c r="Z6181">
        <v>1</v>
      </c>
      <c r="AA6181">
        <v>2022</v>
      </c>
      <c r="AB6181">
        <v>10116.82</v>
      </c>
      <c r="AC6181" t="s">
        <v>22</v>
      </c>
      <c r="AD6181" t="s">
        <v>72</v>
      </c>
      <c r="AE6181">
        <v>2022</v>
      </c>
      <c r="AF6181">
        <v>2022</v>
      </c>
      <c r="AU6181"/>
    </row>
    <row r="6182" spans="1:47" x14ac:dyDescent="0.35">
      <c r="A6182" t="s">
        <v>160</v>
      </c>
      <c r="B6182" t="s">
        <v>26</v>
      </c>
      <c r="C6182" t="s">
        <v>149</v>
      </c>
      <c r="D6182" t="s">
        <v>159</v>
      </c>
      <c r="E6182" t="s">
        <v>162</v>
      </c>
      <c r="G6182" t="s">
        <v>1</v>
      </c>
      <c r="K6182" t="s">
        <v>185</v>
      </c>
      <c r="L6182" t="s">
        <v>122</v>
      </c>
      <c r="M6182" s="14">
        <v>44581</v>
      </c>
      <c r="N6182" s="14">
        <v>44581</v>
      </c>
      <c r="O6182">
        <v>200</v>
      </c>
      <c r="P6182">
        <v>4.03</v>
      </c>
      <c r="R6182">
        <v>2110672000</v>
      </c>
      <c r="S6182">
        <v>161021000</v>
      </c>
      <c r="V6182" t="s">
        <v>160</v>
      </c>
      <c r="W6182" t="s">
        <v>215</v>
      </c>
      <c r="X6182" t="s">
        <v>161</v>
      </c>
      <c r="Y6182">
        <v>1</v>
      </c>
      <c r="Z6182">
        <v>1</v>
      </c>
      <c r="AA6182">
        <v>2022</v>
      </c>
      <c r="AB6182">
        <v>4.03</v>
      </c>
      <c r="AC6182" t="s">
        <v>22</v>
      </c>
      <c r="AD6182" t="s">
        <v>72</v>
      </c>
      <c r="AE6182">
        <v>2022</v>
      </c>
      <c r="AF6182">
        <v>2022</v>
      </c>
      <c r="AU6182"/>
    </row>
    <row r="6183" spans="1:47" x14ac:dyDescent="0.35">
      <c r="A6183" t="s">
        <v>160</v>
      </c>
      <c r="B6183" t="s">
        <v>25</v>
      </c>
      <c r="C6183" t="s">
        <v>252</v>
      </c>
      <c r="D6183" t="s">
        <v>159</v>
      </c>
      <c r="E6183" t="s">
        <v>162</v>
      </c>
      <c r="G6183" t="s">
        <v>1</v>
      </c>
      <c r="K6183" t="s">
        <v>72</v>
      </c>
      <c r="L6183" t="s">
        <v>122</v>
      </c>
      <c r="M6183" s="14">
        <v>44581</v>
      </c>
      <c r="N6183" s="14">
        <v>44581</v>
      </c>
      <c r="O6183">
        <v>6500</v>
      </c>
      <c r="P6183">
        <v>0</v>
      </c>
      <c r="R6183">
        <v>2110672000</v>
      </c>
      <c r="S6183">
        <v>161300000</v>
      </c>
      <c r="V6183" t="s">
        <v>160</v>
      </c>
      <c r="W6183" t="s">
        <v>192</v>
      </c>
      <c r="X6183" t="s">
        <v>161</v>
      </c>
      <c r="Y6183">
        <v>1</v>
      </c>
      <c r="Z6183">
        <v>1</v>
      </c>
      <c r="AA6183">
        <v>2022</v>
      </c>
      <c r="AB6183">
        <v>0</v>
      </c>
      <c r="AC6183" t="s">
        <v>22</v>
      </c>
      <c r="AD6183" t="s">
        <v>72</v>
      </c>
      <c r="AE6183">
        <v>2022</v>
      </c>
      <c r="AF6183">
        <v>2022</v>
      </c>
      <c r="AU6183"/>
    </row>
    <row r="6184" spans="1:47" x14ac:dyDescent="0.35">
      <c r="A6184" t="s">
        <v>160</v>
      </c>
      <c r="B6184" t="s">
        <v>35</v>
      </c>
      <c r="C6184" t="s">
        <v>149</v>
      </c>
      <c r="D6184" t="s">
        <v>159</v>
      </c>
      <c r="E6184" t="s">
        <v>162</v>
      </c>
      <c r="G6184" t="s">
        <v>1</v>
      </c>
      <c r="K6184" t="s">
        <v>185</v>
      </c>
      <c r="L6184" t="s">
        <v>122</v>
      </c>
      <c r="M6184" s="14">
        <v>44581</v>
      </c>
      <c r="N6184" s="14">
        <v>44581</v>
      </c>
      <c r="O6184">
        <v>1000</v>
      </c>
      <c r="P6184">
        <v>20.2</v>
      </c>
      <c r="R6184">
        <v>2110672000</v>
      </c>
      <c r="S6184">
        <v>161021000</v>
      </c>
      <c r="V6184" t="s">
        <v>160</v>
      </c>
      <c r="W6184" t="s">
        <v>215</v>
      </c>
      <c r="X6184" t="s">
        <v>161</v>
      </c>
      <c r="Y6184">
        <v>1</v>
      </c>
      <c r="Z6184">
        <v>1</v>
      </c>
      <c r="AA6184">
        <v>2022</v>
      </c>
      <c r="AB6184">
        <v>20.2</v>
      </c>
      <c r="AC6184" t="s">
        <v>22</v>
      </c>
      <c r="AD6184" t="s">
        <v>72</v>
      </c>
      <c r="AE6184">
        <v>2022</v>
      </c>
      <c r="AF6184">
        <v>2022</v>
      </c>
      <c r="AU6184"/>
    </row>
    <row r="6185" spans="1:47" x14ac:dyDescent="0.35">
      <c r="A6185" t="s">
        <v>138</v>
      </c>
      <c r="C6185" t="s">
        <v>149</v>
      </c>
      <c r="D6185" t="s">
        <v>150</v>
      </c>
      <c r="E6185" t="s">
        <v>121</v>
      </c>
      <c r="G6185" t="s">
        <v>1</v>
      </c>
      <c r="K6185" t="s">
        <v>185</v>
      </c>
      <c r="L6185" t="s">
        <v>122</v>
      </c>
      <c r="M6185" s="14">
        <v>44581</v>
      </c>
      <c r="N6185" s="14">
        <v>44581</v>
      </c>
      <c r="O6185">
        <v>0</v>
      </c>
      <c r="P6185">
        <v>59523.81</v>
      </c>
      <c r="R6185">
        <v>2220200000</v>
      </c>
      <c r="S6185">
        <v>161002000</v>
      </c>
      <c r="V6185" t="s">
        <v>138</v>
      </c>
      <c r="W6185" t="s">
        <v>202</v>
      </c>
      <c r="X6185" t="s">
        <v>139</v>
      </c>
      <c r="Y6185">
        <v>1</v>
      </c>
      <c r="Z6185">
        <v>1</v>
      </c>
      <c r="AA6185">
        <v>2022</v>
      </c>
      <c r="AB6185">
        <v>-59523.81</v>
      </c>
      <c r="AC6185" t="s">
        <v>22</v>
      </c>
      <c r="AD6185" t="s">
        <v>72</v>
      </c>
      <c r="AE6185">
        <v>2022</v>
      </c>
      <c r="AF6185">
        <v>2022</v>
      </c>
      <c r="AU6185"/>
    </row>
    <row r="6186" spans="1:47" x14ac:dyDescent="0.35">
      <c r="A6186" t="s">
        <v>160</v>
      </c>
      <c r="B6186" t="s">
        <v>26</v>
      </c>
      <c r="C6186" t="s">
        <v>149</v>
      </c>
      <c r="D6186" t="s">
        <v>159</v>
      </c>
      <c r="E6186" t="s">
        <v>162</v>
      </c>
      <c r="G6186" t="s">
        <v>1</v>
      </c>
      <c r="K6186" t="s">
        <v>185</v>
      </c>
      <c r="L6186" t="s">
        <v>122</v>
      </c>
      <c r="M6186" s="14">
        <v>44581</v>
      </c>
      <c r="N6186" s="14">
        <v>44581</v>
      </c>
      <c r="O6186">
        <v>0</v>
      </c>
      <c r="P6186">
        <v>1666.67</v>
      </c>
      <c r="R6186">
        <v>2110672000</v>
      </c>
      <c r="S6186">
        <v>161016000</v>
      </c>
      <c r="V6186" t="s">
        <v>160</v>
      </c>
      <c r="W6186" t="s">
        <v>201</v>
      </c>
      <c r="X6186" t="s">
        <v>161</v>
      </c>
      <c r="Y6186">
        <v>1</v>
      </c>
      <c r="Z6186">
        <v>1</v>
      </c>
      <c r="AA6186">
        <v>2022</v>
      </c>
      <c r="AB6186">
        <v>1666.67</v>
      </c>
      <c r="AC6186" t="s">
        <v>22</v>
      </c>
      <c r="AD6186" t="s">
        <v>72</v>
      </c>
      <c r="AE6186">
        <v>2022</v>
      </c>
      <c r="AF6186">
        <v>2022</v>
      </c>
      <c r="AU6186"/>
    </row>
    <row r="6187" spans="1:47" x14ac:dyDescent="0.35">
      <c r="A6187" t="s">
        <v>188</v>
      </c>
      <c r="B6187" t="s">
        <v>31</v>
      </c>
      <c r="C6187" t="s">
        <v>149</v>
      </c>
      <c r="D6187" t="s">
        <v>159</v>
      </c>
      <c r="E6187" t="s">
        <v>162</v>
      </c>
      <c r="G6187" t="s">
        <v>1</v>
      </c>
      <c r="K6187" t="s">
        <v>185</v>
      </c>
      <c r="L6187" t="s">
        <v>122</v>
      </c>
      <c r="M6187" s="14">
        <v>44581</v>
      </c>
      <c r="N6187" s="14">
        <v>44581</v>
      </c>
      <c r="O6187">
        <v>0</v>
      </c>
      <c r="P6187">
        <v>11551.21</v>
      </c>
      <c r="R6187">
        <v>2111070000</v>
      </c>
      <c r="S6187">
        <v>161900000</v>
      </c>
      <c r="V6187" t="s">
        <v>188</v>
      </c>
      <c r="W6187" t="s">
        <v>199</v>
      </c>
      <c r="X6187" t="s">
        <v>190</v>
      </c>
      <c r="Y6187">
        <v>1</v>
      </c>
      <c r="Z6187">
        <v>1</v>
      </c>
      <c r="AA6187">
        <v>2022</v>
      </c>
      <c r="AB6187">
        <v>11551.21</v>
      </c>
      <c r="AC6187" t="s">
        <v>22</v>
      </c>
      <c r="AD6187" t="s">
        <v>72</v>
      </c>
      <c r="AE6187">
        <v>2022</v>
      </c>
      <c r="AF6187">
        <v>2022</v>
      </c>
      <c r="AU6187"/>
    </row>
    <row r="6188" spans="1:47" x14ac:dyDescent="0.35">
      <c r="A6188" t="s">
        <v>193</v>
      </c>
      <c r="B6188" t="s">
        <v>29</v>
      </c>
      <c r="C6188" t="s">
        <v>149</v>
      </c>
      <c r="D6188" t="s">
        <v>159</v>
      </c>
      <c r="E6188" t="s">
        <v>162</v>
      </c>
      <c r="G6188" t="s">
        <v>1</v>
      </c>
      <c r="K6188" t="s">
        <v>185</v>
      </c>
      <c r="L6188" t="s">
        <v>122</v>
      </c>
      <c r="M6188" s="14">
        <v>44581</v>
      </c>
      <c r="N6188" s="14">
        <v>44581</v>
      </c>
      <c r="O6188">
        <v>0</v>
      </c>
      <c r="P6188">
        <v>190.48</v>
      </c>
      <c r="R6188">
        <v>2110700000</v>
      </c>
      <c r="S6188">
        <v>162100000</v>
      </c>
      <c r="V6188" t="s">
        <v>193</v>
      </c>
      <c r="W6188" t="s">
        <v>214</v>
      </c>
      <c r="X6188" t="s">
        <v>161</v>
      </c>
      <c r="Y6188">
        <v>1</v>
      </c>
      <c r="Z6188">
        <v>1</v>
      </c>
      <c r="AA6188">
        <v>2022</v>
      </c>
      <c r="AB6188">
        <v>190.48</v>
      </c>
      <c r="AC6188" t="s">
        <v>22</v>
      </c>
      <c r="AD6188" t="s">
        <v>72</v>
      </c>
      <c r="AE6188">
        <v>2022</v>
      </c>
      <c r="AF6188">
        <v>2022</v>
      </c>
      <c r="AU6188"/>
    </row>
    <row r="6189" spans="1:47" x14ac:dyDescent="0.35">
      <c r="A6189" t="s">
        <v>138</v>
      </c>
      <c r="B6189" t="s">
        <v>65</v>
      </c>
      <c r="C6189" t="s">
        <v>149</v>
      </c>
      <c r="D6189" t="s">
        <v>150</v>
      </c>
      <c r="E6189" t="s">
        <v>121</v>
      </c>
      <c r="G6189" t="s">
        <v>1</v>
      </c>
      <c r="H6189" t="s">
        <v>206</v>
      </c>
      <c r="K6189" t="s">
        <v>185</v>
      </c>
      <c r="L6189" t="s">
        <v>122</v>
      </c>
      <c r="M6189" s="14">
        <v>44581</v>
      </c>
      <c r="N6189" s="14">
        <v>44581</v>
      </c>
      <c r="O6189">
        <v>-6000</v>
      </c>
      <c r="P6189">
        <v>-142.86000000000001</v>
      </c>
      <c r="R6189">
        <v>2220200000</v>
      </c>
      <c r="S6189">
        <v>161004000</v>
      </c>
      <c r="V6189" t="s">
        <v>138</v>
      </c>
      <c r="W6189" t="s">
        <v>241</v>
      </c>
      <c r="X6189" t="s">
        <v>139</v>
      </c>
      <c r="Y6189">
        <v>1</v>
      </c>
      <c r="Z6189">
        <v>1</v>
      </c>
      <c r="AA6189">
        <v>2022</v>
      </c>
      <c r="AB6189">
        <v>142.86000000000001</v>
      </c>
      <c r="AC6189" t="s">
        <v>22</v>
      </c>
      <c r="AD6189" t="s">
        <v>21</v>
      </c>
      <c r="AE6189">
        <v>2022</v>
      </c>
      <c r="AF6189">
        <v>2022</v>
      </c>
      <c r="AU6189"/>
    </row>
    <row r="6190" spans="1:47" x14ac:dyDescent="0.35">
      <c r="A6190" t="s">
        <v>138</v>
      </c>
      <c r="C6190" t="s">
        <v>149</v>
      </c>
      <c r="D6190" t="s">
        <v>150</v>
      </c>
      <c r="E6190" t="s">
        <v>121</v>
      </c>
      <c r="K6190" t="s">
        <v>185</v>
      </c>
      <c r="L6190" t="s">
        <v>122</v>
      </c>
      <c r="M6190" s="14">
        <v>44581</v>
      </c>
      <c r="N6190" s="14">
        <v>44581</v>
      </c>
      <c r="O6190">
        <v>0</v>
      </c>
      <c r="P6190">
        <v>202380.95</v>
      </c>
      <c r="R6190">
        <v>2220200000</v>
      </c>
      <c r="S6190">
        <v>161002000</v>
      </c>
      <c r="V6190" t="s">
        <v>138</v>
      </c>
      <c r="W6190" t="s">
        <v>202</v>
      </c>
      <c r="X6190" t="s">
        <v>139</v>
      </c>
      <c r="Y6190">
        <v>1</v>
      </c>
      <c r="Z6190">
        <v>1</v>
      </c>
      <c r="AA6190">
        <v>2022</v>
      </c>
      <c r="AB6190">
        <v>-202380.95</v>
      </c>
      <c r="AC6190" t="s">
        <v>22</v>
      </c>
      <c r="AD6190" t="s">
        <v>72</v>
      </c>
      <c r="AE6190">
        <v>2022</v>
      </c>
      <c r="AF6190">
        <v>2022</v>
      </c>
      <c r="AU6190"/>
    </row>
    <row r="6191" spans="1:47" x14ac:dyDescent="0.35">
      <c r="A6191" t="s">
        <v>138</v>
      </c>
      <c r="B6191" t="s">
        <v>65</v>
      </c>
      <c r="C6191" t="s">
        <v>149</v>
      </c>
      <c r="D6191" t="s">
        <v>150</v>
      </c>
      <c r="E6191" t="s">
        <v>121</v>
      </c>
      <c r="G6191" t="s">
        <v>1</v>
      </c>
      <c r="H6191" t="s">
        <v>206</v>
      </c>
      <c r="K6191" t="s">
        <v>185</v>
      </c>
      <c r="L6191" t="s">
        <v>122</v>
      </c>
      <c r="M6191" s="14">
        <v>44581</v>
      </c>
      <c r="N6191" s="14">
        <v>44581</v>
      </c>
      <c r="O6191">
        <v>-3000</v>
      </c>
      <c r="P6191">
        <v>-71.430000000000007</v>
      </c>
      <c r="R6191">
        <v>2220200000</v>
      </c>
      <c r="S6191">
        <v>161004000</v>
      </c>
      <c r="V6191" t="s">
        <v>138</v>
      </c>
      <c r="W6191" t="s">
        <v>241</v>
      </c>
      <c r="X6191" t="s">
        <v>139</v>
      </c>
      <c r="Y6191">
        <v>1</v>
      </c>
      <c r="Z6191">
        <v>1</v>
      </c>
      <c r="AA6191">
        <v>2022</v>
      </c>
      <c r="AB6191">
        <v>71.430000000000007</v>
      </c>
      <c r="AC6191" t="s">
        <v>22</v>
      </c>
      <c r="AD6191" t="s">
        <v>21</v>
      </c>
      <c r="AE6191">
        <v>2022</v>
      </c>
      <c r="AF6191">
        <v>2022</v>
      </c>
      <c r="AU6191"/>
    </row>
    <row r="6192" spans="1:47" x14ac:dyDescent="0.35">
      <c r="A6192" t="s">
        <v>138</v>
      </c>
      <c r="C6192" t="s">
        <v>149</v>
      </c>
      <c r="D6192" t="s">
        <v>150</v>
      </c>
      <c r="E6192" t="s">
        <v>121</v>
      </c>
      <c r="G6192" t="s">
        <v>1</v>
      </c>
      <c r="K6192" t="s">
        <v>185</v>
      </c>
      <c r="L6192" t="s">
        <v>122</v>
      </c>
      <c r="M6192" s="14">
        <v>44581</v>
      </c>
      <c r="N6192" s="14">
        <v>44581</v>
      </c>
      <c r="O6192">
        <v>0</v>
      </c>
      <c r="P6192">
        <v>142857.14000000001</v>
      </c>
      <c r="R6192">
        <v>2220200000</v>
      </c>
      <c r="S6192">
        <v>161002000</v>
      </c>
      <c r="V6192" t="s">
        <v>138</v>
      </c>
      <c r="W6192" t="s">
        <v>202</v>
      </c>
      <c r="X6192" t="s">
        <v>139</v>
      </c>
      <c r="Y6192">
        <v>1</v>
      </c>
      <c r="Z6192">
        <v>1</v>
      </c>
      <c r="AA6192">
        <v>2022</v>
      </c>
      <c r="AB6192">
        <v>-142857.14000000001</v>
      </c>
      <c r="AC6192" t="s">
        <v>22</v>
      </c>
      <c r="AD6192" t="s">
        <v>72</v>
      </c>
      <c r="AE6192">
        <v>2022</v>
      </c>
      <c r="AF6192">
        <v>2022</v>
      </c>
      <c r="AU6192"/>
    </row>
    <row r="6193" spans="1:47" x14ac:dyDescent="0.35">
      <c r="A6193" t="s">
        <v>188</v>
      </c>
      <c r="B6193" t="s">
        <v>31</v>
      </c>
      <c r="C6193" t="s">
        <v>149</v>
      </c>
      <c r="D6193" t="s">
        <v>159</v>
      </c>
      <c r="E6193" t="s">
        <v>162</v>
      </c>
      <c r="G6193" t="s">
        <v>1</v>
      </c>
      <c r="K6193" t="s">
        <v>185</v>
      </c>
      <c r="L6193" t="s">
        <v>122</v>
      </c>
      <c r="M6193" s="14">
        <v>44581</v>
      </c>
      <c r="N6193" s="14">
        <v>44581</v>
      </c>
      <c r="O6193">
        <v>0</v>
      </c>
      <c r="P6193">
        <v>11.9</v>
      </c>
      <c r="R6193">
        <v>2111070000</v>
      </c>
      <c r="S6193">
        <v>161001000</v>
      </c>
      <c r="V6193" t="s">
        <v>188</v>
      </c>
      <c r="W6193" t="s">
        <v>195</v>
      </c>
      <c r="X6193" t="s">
        <v>190</v>
      </c>
      <c r="Y6193">
        <v>1</v>
      </c>
      <c r="Z6193">
        <v>1</v>
      </c>
      <c r="AA6193">
        <v>2022</v>
      </c>
      <c r="AB6193">
        <v>11.9</v>
      </c>
      <c r="AC6193" t="s">
        <v>22</v>
      </c>
      <c r="AD6193" t="s">
        <v>72</v>
      </c>
      <c r="AE6193">
        <v>2022</v>
      </c>
      <c r="AF6193">
        <v>2022</v>
      </c>
      <c r="AU6193"/>
    </row>
    <row r="6194" spans="1:47" x14ac:dyDescent="0.35">
      <c r="A6194" t="s">
        <v>160</v>
      </c>
      <c r="B6194" t="s">
        <v>35</v>
      </c>
      <c r="C6194" t="s">
        <v>149</v>
      </c>
      <c r="D6194" t="s">
        <v>159</v>
      </c>
      <c r="E6194" t="s">
        <v>162</v>
      </c>
      <c r="G6194" t="s">
        <v>1</v>
      </c>
      <c r="K6194" t="s">
        <v>185</v>
      </c>
      <c r="L6194" t="s">
        <v>122</v>
      </c>
      <c r="M6194" s="14">
        <v>44581</v>
      </c>
      <c r="N6194" s="14">
        <v>44581</v>
      </c>
      <c r="O6194">
        <v>616398.89</v>
      </c>
      <c r="P6194">
        <v>14676.16</v>
      </c>
      <c r="R6194">
        <v>2110672000</v>
      </c>
      <c r="S6194">
        <v>161020000</v>
      </c>
      <c r="V6194" t="s">
        <v>160</v>
      </c>
      <c r="W6194" t="s">
        <v>194</v>
      </c>
      <c r="X6194" t="s">
        <v>161</v>
      </c>
      <c r="Y6194">
        <v>1</v>
      </c>
      <c r="Z6194">
        <v>1</v>
      </c>
      <c r="AA6194">
        <v>2022</v>
      </c>
      <c r="AB6194">
        <v>14676.16</v>
      </c>
      <c r="AC6194" t="s">
        <v>22</v>
      </c>
      <c r="AD6194" t="s">
        <v>72</v>
      </c>
      <c r="AE6194">
        <v>2022</v>
      </c>
      <c r="AF6194">
        <v>2022</v>
      </c>
      <c r="AU6194"/>
    </row>
    <row r="6195" spans="1:47" x14ac:dyDescent="0.35">
      <c r="A6195" t="s">
        <v>138</v>
      </c>
      <c r="B6195" t="s">
        <v>65</v>
      </c>
      <c r="C6195" t="s">
        <v>149</v>
      </c>
      <c r="D6195" t="s">
        <v>150</v>
      </c>
      <c r="E6195" t="s">
        <v>121</v>
      </c>
      <c r="G6195" t="s">
        <v>1</v>
      </c>
      <c r="H6195" t="s">
        <v>206</v>
      </c>
      <c r="K6195" t="s">
        <v>185</v>
      </c>
      <c r="L6195" t="s">
        <v>122</v>
      </c>
      <c r="M6195" s="14">
        <v>44581</v>
      </c>
      <c r="N6195" s="14">
        <v>44581</v>
      </c>
      <c r="O6195">
        <v>-24645</v>
      </c>
      <c r="P6195">
        <v>-586.79</v>
      </c>
      <c r="R6195">
        <v>2220200000</v>
      </c>
      <c r="S6195">
        <v>161004000</v>
      </c>
      <c r="V6195" t="s">
        <v>138</v>
      </c>
      <c r="W6195" t="s">
        <v>241</v>
      </c>
      <c r="X6195" t="s">
        <v>139</v>
      </c>
      <c r="Y6195">
        <v>1</v>
      </c>
      <c r="Z6195">
        <v>1</v>
      </c>
      <c r="AA6195">
        <v>2022</v>
      </c>
      <c r="AB6195">
        <v>586.79</v>
      </c>
      <c r="AC6195" t="s">
        <v>22</v>
      </c>
      <c r="AD6195" t="s">
        <v>21</v>
      </c>
      <c r="AE6195">
        <v>2022</v>
      </c>
      <c r="AF6195">
        <v>2022</v>
      </c>
      <c r="AU6195"/>
    </row>
    <row r="6196" spans="1:47" x14ac:dyDescent="0.35">
      <c r="A6196" t="s">
        <v>138</v>
      </c>
      <c r="B6196" t="s">
        <v>65</v>
      </c>
      <c r="C6196" t="s">
        <v>149</v>
      </c>
      <c r="D6196" t="s">
        <v>150</v>
      </c>
      <c r="E6196" t="s">
        <v>121</v>
      </c>
      <c r="G6196" t="s">
        <v>1</v>
      </c>
      <c r="H6196" t="s">
        <v>206</v>
      </c>
      <c r="K6196" t="s">
        <v>185</v>
      </c>
      <c r="L6196" t="s">
        <v>122</v>
      </c>
      <c r="M6196" s="14">
        <v>44581</v>
      </c>
      <c r="N6196" s="14">
        <v>44581</v>
      </c>
      <c r="O6196">
        <v>-16419</v>
      </c>
      <c r="P6196">
        <v>-390.93</v>
      </c>
      <c r="R6196">
        <v>2220200000</v>
      </c>
      <c r="S6196">
        <v>161004000</v>
      </c>
      <c r="V6196" t="s">
        <v>138</v>
      </c>
      <c r="W6196" t="s">
        <v>241</v>
      </c>
      <c r="X6196" t="s">
        <v>139</v>
      </c>
      <c r="Y6196">
        <v>1</v>
      </c>
      <c r="Z6196">
        <v>1</v>
      </c>
      <c r="AA6196">
        <v>2022</v>
      </c>
      <c r="AB6196">
        <v>390.93</v>
      </c>
      <c r="AC6196" t="s">
        <v>22</v>
      </c>
      <c r="AD6196" t="s">
        <v>21</v>
      </c>
      <c r="AE6196">
        <v>2022</v>
      </c>
      <c r="AF6196">
        <v>2022</v>
      </c>
      <c r="AU6196"/>
    </row>
    <row r="6197" spans="1:47" x14ac:dyDescent="0.35">
      <c r="A6197" t="s">
        <v>188</v>
      </c>
      <c r="B6197" t="s">
        <v>31</v>
      </c>
      <c r="C6197" t="s">
        <v>149</v>
      </c>
      <c r="D6197" t="s">
        <v>159</v>
      </c>
      <c r="E6197" t="s">
        <v>162</v>
      </c>
      <c r="G6197" t="s">
        <v>1</v>
      </c>
      <c r="K6197" t="s">
        <v>185</v>
      </c>
      <c r="L6197" t="s">
        <v>122</v>
      </c>
      <c r="M6197" s="14">
        <v>44581</v>
      </c>
      <c r="N6197" s="14">
        <v>44581</v>
      </c>
      <c r="O6197">
        <v>0</v>
      </c>
      <c r="P6197">
        <v>0.08</v>
      </c>
      <c r="R6197">
        <v>2111070000</v>
      </c>
      <c r="S6197">
        <v>161900000</v>
      </c>
      <c r="V6197" t="s">
        <v>188</v>
      </c>
      <c r="W6197" t="s">
        <v>199</v>
      </c>
      <c r="X6197" t="s">
        <v>190</v>
      </c>
      <c r="Y6197">
        <v>1</v>
      </c>
      <c r="Z6197">
        <v>1</v>
      </c>
      <c r="AA6197">
        <v>2022</v>
      </c>
      <c r="AB6197">
        <v>0.08</v>
      </c>
      <c r="AC6197" t="s">
        <v>22</v>
      </c>
      <c r="AD6197" t="s">
        <v>72</v>
      </c>
      <c r="AE6197">
        <v>2022</v>
      </c>
      <c r="AF6197">
        <v>2022</v>
      </c>
      <c r="AU6197"/>
    </row>
    <row r="6198" spans="1:47" x14ac:dyDescent="0.35">
      <c r="A6198" t="s">
        <v>123</v>
      </c>
      <c r="C6198" t="s">
        <v>149</v>
      </c>
      <c r="D6198" t="s">
        <v>150</v>
      </c>
      <c r="E6198" t="s">
        <v>121</v>
      </c>
      <c r="J6198" t="s">
        <v>5</v>
      </c>
      <c r="K6198" t="s">
        <v>185</v>
      </c>
      <c r="L6198" t="s">
        <v>122</v>
      </c>
      <c r="M6198" s="14">
        <v>44578</v>
      </c>
      <c r="N6198" s="14">
        <v>44581</v>
      </c>
      <c r="P6198">
        <v>222.26</v>
      </c>
      <c r="X6198" t="s">
        <v>124</v>
      </c>
      <c r="Y6198">
        <v>1</v>
      </c>
      <c r="Z6198">
        <v>1</v>
      </c>
      <c r="AA6198">
        <v>2022</v>
      </c>
      <c r="AB6198">
        <v>0</v>
      </c>
      <c r="AC6198" t="s">
        <v>8</v>
      </c>
      <c r="AD6198" t="s">
        <v>8</v>
      </c>
      <c r="AE6198">
        <v>2022</v>
      </c>
      <c r="AF6198">
        <v>2022</v>
      </c>
      <c r="AU6198"/>
    </row>
    <row r="6199" spans="1:47" x14ac:dyDescent="0.35">
      <c r="A6199" t="s">
        <v>130</v>
      </c>
      <c r="C6199" t="s">
        <v>149</v>
      </c>
      <c r="D6199" t="s">
        <v>150</v>
      </c>
      <c r="E6199" t="s">
        <v>162</v>
      </c>
      <c r="K6199" t="s">
        <v>185</v>
      </c>
      <c r="L6199" t="s">
        <v>122</v>
      </c>
      <c r="M6199" s="14">
        <v>44581</v>
      </c>
      <c r="N6199" s="14">
        <v>44581</v>
      </c>
      <c r="P6199">
        <v>16266.39</v>
      </c>
      <c r="X6199" t="s">
        <v>119</v>
      </c>
      <c r="Y6199">
        <v>1</v>
      </c>
      <c r="Z6199">
        <v>1</v>
      </c>
      <c r="AA6199">
        <v>2022</v>
      </c>
      <c r="AB6199">
        <v>0</v>
      </c>
      <c r="AC6199" t="s">
        <v>8</v>
      </c>
      <c r="AD6199" t="s">
        <v>8</v>
      </c>
      <c r="AE6199">
        <v>2022</v>
      </c>
      <c r="AF6199">
        <v>2022</v>
      </c>
      <c r="AU6199"/>
    </row>
    <row r="6200" spans="1:47" x14ac:dyDescent="0.35">
      <c r="A6200" t="s">
        <v>160</v>
      </c>
      <c r="B6200" t="s">
        <v>35</v>
      </c>
      <c r="C6200" t="s">
        <v>149</v>
      </c>
      <c r="D6200" t="s">
        <v>159</v>
      </c>
      <c r="E6200" t="s">
        <v>162</v>
      </c>
      <c r="G6200" t="s">
        <v>1</v>
      </c>
      <c r="K6200" t="s">
        <v>185</v>
      </c>
      <c r="L6200" t="s">
        <v>122</v>
      </c>
      <c r="M6200" s="14">
        <v>44581</v>
      </c>
      <c r="N6200" s="14">
        <v>44581</v>
      </c>
      <c r="O6200">
        <v>21661.200000000001</v>
      </c>
      <c r="P6200">
        <v>515.74</v>
      </c>
      <c r="R6200">
        <v>2110672000</v>
      </c>
      <c r="S6200">
        <v>162700000</v>
      </c>
      <c r="V6200" t="s">
        <v>160</v>
      </c>
      <c r="W6200" t="s">
        <v>200</v>
      </c>
      <c r="X6200" t="s">
        <v>161</v>
      </c>
      <c r="Y6200">
        <v>1</v>
      </c>
      <c r="Z6200">
        <v>1</v>
      </c>
      <c r="AA6200">
        <v>2022</v>
      </c>
      <c r="AB6200">
        <v>515.74</v>
      </c>
      <c r="AC6200" t="s">
        <v>22</v>
      </c>
      <c r="AD6200" t="s">
        <v>72</v>
      </c>
      <c r="AE6200">
        <v>2022</v>
      </c>
      <c r="AF6200">
        <v>2022</v>
      </c>
      <c r="AU6200"/>
    </row>
    <row r="6201" spans="1:47" x14ac:dyDescent="0.35">
      <c r="A6201" t="s">
        <v>130</v>
      </c>
      <c r="B6201" t="s">
        <v>33</v>
      </c>
      <c r="C6201" t="s">
        <v>149</v>
      </c>
      <c r="D6201" t="s">
        <v>150</v>
      </c>
      <c r="E6201" t="s">
        <v>121</v>
      </c>
      <c r="G6201" t="s">
        <v>1</v>
      </c>
      <c r="H6201" t="s">
        <v>206</v>
      </c>
      <c r="K6201" t="s">
        <v>185</v>
      </c>
      <c r="L6201" t="s">
        <v>122</v>
      </c>
      <c r="M6201" s="14">
        <v>44581</v>
      </c>
      <c r="N6201" s="14">
        <v>44581</v>
      </c>
      <c r="O6201">
        <v>-26000</v>
      </c>
      <c r="P6201">
        <v>-619.04999999999995</v>
      </c>
      <c r="R6201">
        <v>2221517160</v>
      </c>
      <c r="S6201">
        <v>161012000</v>
      </c>
      <c r="V6201" t="s">
        <v>130</v>
      </c>
      <c r="W6201" t="s">
        <v>213</v>
      </c>
      <c r="X6201" t="s">
        <v>119</v>
      </c>
      <c r="Y6201">
        <v>1</v>
      </c>
      <c r="Z6201">
        <v>1</v>
      </c>
      <c r="AA6201">
        <v>2022</v>
      </c>
      <c r="AB6201">
        <v>619.04999999999995</v>
      </c>
      <c r="AC6201" t="s">
        <v>22</v>
      </c>
      <c r="AD6201" t="s">
        <v>21</v>
      </c>
      <c r="AE6201">
        <v>2022</v>
      </c>
      <c r="AF6201">
        <v>2022</v>
      </c>
      <c r="AU6201"/>
    </row>
    <row r="6202" spans="1:47" x14ac:dyDescent="0.35">
      <c r="A6202" t="s">
        <v>160</v>
      </c>
      <c r="B6202" t="s">
        <v>26</v>
      </c>
      <c r="C6202" t="s">
        <v>149</v>
      </c>
      <c r="D6202" t="s">
        <v>159</v>
      </c>
      <c r="E6202" t="s">
        <v>162</v>
      </c>
      <c r="G6202" t="s">
        <v>1</v>
      </c>
      <c r="K6202" t="s">
        <v>185</v>
      </c>
      <c r="L6202" t="s">
        <v>122</v>
      </c>
      <c r="M6202" s="14">
        <v>44581</v>
      </c>
      <c r="N6202" s="14">
        <v>44581</v>
      </c>
      <c r="O6202">
        <v>1525.43</v>
      </c>
      <c r="P6202">
        <v>36.32</v>
      </c>
      <c r="R6202">
        <v>2110672000</v>
      </c>
      <c r="S6202">
        <v>162600000</v>
      </c>
      <c r="V6202" t="s">
        <v>160</v>
      </c>
      <c r="W6202" t="s">
        <v>196</v>
      </c>
      <c r="X6202" t="s">
        <v>161</v>
      </c>
      <c r="Y6202">
        <v>1</v>
      </c>
      <c r="Z6202">
        <v>1</v>
      </c>
      <c r="AA6202">
        <v>2022</v>
      </c>
      <c r="AB6202">
        <v>36.32</v>
      </c>
      <c r="AC6202" t="s">
        <v>22</v>
      </c>
      <c r="AD6202" t="s">
        <v>72</v>
      </c>
      <c r="AE6202">
        <v>2022</v>
      </c>
      <c r="AF6202">
        <v>2022</v>
      </c>
      <c r="AU6202"/>
    </row>
    <row r="6203" spans="1:47" x14ac:dyDescent="0.35">
      <c r="A6203" t="s">
        <v>160</v>
      </c>
      <c r="B6203" t="s">
        <v>50</v>
      </c>
      <c r="C6203" t="s">
        <v>149</v>
      </c>
      <c r="D6203" t="s">
        <v>159</v>
      </c>
      <c r="E6203" t="s">
        <v>162</v>
      </c>
      <c r="G6203" t="s">
        <v>1</v>
      </c>
      <c r="K6203" t="s">
        <v>185</v>
      </c>
      <c r="L6203" t="s">
        <v>122</v>
      </c>
      <c r="M6203" s="14">
        <v>44582</v>
      </c>
      <c r="N6203" s="14">
        <v>44582</v>
      </c>
      <c r="O6203">
        <v>24704.87</v>
      </c>
      <c r="P6203">
        <v>480.91</v>
      </c>
      <c r="R6203">
        <v>2110672000</v>
      </c>
      <c r="S6203">
        <v>162300000</v>
      </c>
      <c r="V6203" t="s">
        <v>160</v>
      </c>
      <c r="W6203" t="s">
        <v>209</v>
      </c>
      <c r="X6203" t="s">
        <v>161</v>
      </c>
      <c r="Y6203">
        <v>1</v>
      </c>
      <c r="Z6203">
        <v>1</v>
      </c>
      <c r="AA6203">
        <v>2022</v>
      </c>
      <c r="AB6203">
        <v>480.91</v>
      </c>
      <c r="AC6203" t="s">
        <v>22</v>
      </c>
      <c r="AD6203" t="s">
        <v>72</v>
      </c>
      <c r="AE6203">
        <v>2022</v>
      </c>
      <c r="AF6203">
        <v>2022</v>
      </c>
      <c r="AU6203"/>
    </row>
    <row r="6204" spans="1:47" x14ac:dyDescent="0.35">
      <c r="A6204" t="s">
        <v>160</v>
      </c>
      <c r="B6204" t="s">
        <v>25</v>
      </c>
      <c r="C6204" t="s">
        <v>149</v>
      </c>
      <c r="D6204" t="s">
        <v>159</v>
      </c>
      <c r="E6204" t="s">
        <v>162</v>
      </c>
      <c r="G6204" t="s">
        <v>1</v>
      </c>
      <c r="K6204" t="s">
        <v>185</v>
      </c>
      <c r="L6204" t="s">
        <v>122</v>
      </c>
      <c r="M6204" s="14">
        <v>44582</v>
      </c>
      <c r="N6204" s="14">
        <v>44582</v>
      </c>
      <c r="O6204">
        <v>5000</v>
      </c>
      <c r="P6204">
        <v>212.09</v>
      </c>
      <c r="R6204">
        <v>2110672000</v>
      </c>
      <c r="S6204">
        <v>161600000</v>
      </c>
      <c r="V6204" t="s">
        <v>160</v>
      </c>
      <c r="W6204" t="s">
        <v>198</v>
      </c>
      <c r="X6204" t="s">
        <v>161</v>
      </c>
      <c r="Y6204">
        <v>1</v>
      </c>
      <c r="Z6204">
        <v>1</v>
      </c>
      <c r="AA6204">
        <v>2022</v>
      </c>
      <c r="AB6204">
        <v>212.09</v>
      </c>
      <c r="AC6204" t="s">
        <v>22</v>
      </c>
      <c r="AD6204" t="s">
        <v>72</v>
      </c>
      <c r="AE6204">
        <v>2022</v>
      </c>
      <c r="AF6204">
        <v>2022</v>
      </c>
      <c r="AU6204"/>
    </row>
    <row r="6205" spans="1:47" x14ac:dyDescent="0.35">
      <c r="A6205" t="s">
        <v>130</v>
      </c>
      <c r="B6205" t="s">
        <v>36</v>
      </c>
      <c r="C6205" t="s">
        <v>149</v>
      </c>
      <c r="D6205" t="s">
        <v>150</v>
      </c>
      <c r="E6205" t="s">
        <v>121</v>
      </c>
      <c r="G6205" t="s">
        <v>1</v>
      </c>
      <c r="H6205" t="s">
        <v>206</v>
      </c>
      <c r="K6205" t="s">
        <v>185</v>
      </c>
      <c r="L6205" t="s">
        <v>122</v>
      </c>
      <c r="M6205" s="14">
        <v>44582</v>
      </c>
      <c r="N6205" s="14">
        <v>44582</v>
      </c>
      <c r="O6205">
        <v>-500000</v>
      </c>
      <c r="P6205">
        <v>-11904.76</v>
      </c>
      <c r="R6205">
        <v>2221517110</v>
      </c>
      <c r="S6205">
        <v>162800000</v>
      </c>
      <c r="V6205" t="s">
        <v>130</v>
      </c>
      <c r="W6205" t="s">
        <v>204</v>
      </c>
      <c r="X6205" t="s">
        <v>119</v>
      </c>
      <c r="Y6205">
        <v>1</v>
      </c>
      <c r="Z6205">
        <v>1</v>
      </c>
      <c r="AA6205">
        <v>2022</v>
      </c>
      <c r="AB6205">
        <v>11904.76</v>
      </c>
      <c r="AC6205" t="s">
        <v>22</v>
      </c>
      <c r="AD6205" t="s">
        <v>21</v>
      </c>
      <c r="AE6205">
        <v>2022</v>
      </c>
      <c r="AF6205">
        <v>2022</v>
      </c>
      <c r="AU6205"/>
    </row>
    <row r="6206" spans="1:47" x14ac:dyDescent="0.35">
      <c r="A6206" t="s">
        <v>130</v>
      </c>
      <c r="B6206" t="s">
        <v>34</v>
      </c>
      <c r="C6206" t="s">
        <v>149</v>
      </c>
      <c r="D6206" t="s">
        <v>150</v>
      </c>
      <c r="E6206" t="s">
        <v>121</v>
      </c>
      <c r="G6206" t="s">
        <v>1</v>
      </c>
      <c r="H6206" t="s">
        <v>206</v>
      </c>
      <c r="K6206" t="s">
        <v>185</v>
      </c>
      <c r="L6206" t="s">
        <v>122</v>
      </c>
      <c r="M6206" s="14">
        <v>44582</v>
      </c>
      <c r="N6206" s="14">
        <v>44582</v>
      </c>
      <c r="O6206">
        <v>-300</v>
      </c>
      <c r="P6206">
        <v>-5.0999999999999996</v>
      </c>
      <c r="R6206">
        <v>2221511000</v>
      </c>
      <c r="S6206">
        <v>162000000</v>
      </c>
      <c r="V6206" t="s">
        <v>130</v>
      </c>
      <c r="W6206" t="s">
        <v>205</v>
      </c>
      <c r="X6206" t="s">
        <v>119</v>
      </c>
      <c r="Y6206">
        <v>1</v>
      </c>
      <c r="Z6206">
        <v>1</v>
      </c>
      <c r="AA6206">
        <v>2022</v>
      </c>
      <c r="AB6206">
        <v>5.0999999999999996</v>
      </c>
      <c r="AC6206" t="s">
        <v>22</v>
      </c>
      <c r="AD6206" t="s">
        <v>21</v>
      </c>
      <c r="AE6206">
        <v>2022</v>
      </c>
      <c r="AF6206">
        <v>2022</v>
      </c>
      <c r="AU6206"/>
    </row>
    <row r="6207" spans="1:47" x14ac:dyDescent="0.35">
      <c r="A6207" t="s">
        <v>130</v>
      </c>
      <c r="B6207" t="s">
        <v>34</v>
      </c>
      <c r="C6207" t="s">
        <v>149</v>
      </c>
      <c r="D6207" t="s">
        <v>150</v>
      </c>
      <c r="E6207" t="s">
        <v>121</v>
      </c>
      <c r="G6207" t="s">
        <v>1</v>
      </c>
      <c r="H6207" t="s">
        <v>206</v>
      </c>
      <c r="K6207" t="s">
        <v>185</v>
      </c>
      <c r="L6207" t="s">
        <v>122</v>
      </c>
      <c r="M6207" s="14">
        <v>44582</v>
      </c>
      <c r="N6207" s="14">
        <v>44582</v>
      </c>
      <c r="O6207">
        <v>-4750</v>
      </c>
      <c r="P6207">
        <v>-113.1</v>
      </c>
      <c r="R6207">
        <v>2221511000</v>
      </c>
      <c r="S6207">
        <v>162000000</v>
      </c>
      <c r="V6207" t="s">
        <v>130</v>
      </c>
      <c r="W6207" t="s">
        <v>205</v>
      </c>
      <c r="X6207" t="s">
        <v>119</v>
      </c>
      <c r="Y6207">
        <v>1</v>
      </c>
      <c r="Z6207">
        <v>1</v>
      </c>
      <c r="AA6207">
        <v>2022</v>
      </c>
      <c r="AB6207">
        <v>113.1</v>
      </c>
      <c r="AC6207" t="s">
        <v>22</v>
      </c>
      <c r="AD6207" t="s">
        <v>21</v>
      </c>
      <c r="AE6207">
        <v>2022</v>
      </c>
      <c r="AF6207">
        <v>2022</v>
      </c>
      <c r="AU6207"/>
    </row>
    <row r="6208" spans="1:47" x14ac:dyDescent="0.35">
      <c r="A6208" t="s">
        <v>130</v>
      </c>
      <c r="B6208" t="s">
        <v>34</v>
      </c>
      <c r="C6208" t="s">
        <v>149</v>
      </c>
      <c r="D6208" t="s">
        <v>150</v>
      </c>
      <c r="E6208" t="s">
        <v>121</v>
      </c>
      <c r="G6208" t="s">
        <v>1</v>
      </c>
      <c r="H6208" t="s">
        <v>206</v>
      </c>
      <c r="K6208" t="s">
        <v>185</v>
      </c>
      <c r="L6208" t="s">
        <v>122</v>
      </c>
      <c r="M6208" s="14">
        <v>44582</v>
      </c>
      <c r="N6208" s="14">
        <v>44582</v>
      </c>
      <c r="O6208">
        <v>-1715.4</v>
      </c>
      <c r="P6208">
        <v>-40.99</v>
      </c>
      <c r="R6208">
        <v>2221511000</v>
      </c>
      <c r="S6208">
        <v>162000000</v>
      </c>
      <c r="V6208" t="s">
        <v>130</v>
      </c>
      <c r="W6208" t="s">
        <v>205</v>
      </c>
      <c r="X6208" t="s">
        <v>119</v>
      </c>
      <c r="Y6208">
        <v>1</v>
      </c>
      <c r="Z6208">
        <v>1</v>
      </c>
      <c r="AA6208">
        <v>2022</v>
      </c>
      <c r="AB6208">
        <v>40.99</v>
      </c>
      <c r="AC6208" t="s">
        <v>22</v>
      </c>
      <c r="AD6208" t="s">
        <v>21</v>
      </c>
      <c r="AE6208">
        <v>2022</v>
      </c>
      <c r="AF6208">
        <v>2022</v>
      </c>
      <c r="AU6208"/>
    </row>
    <row r="6209" spans="1:47" x14ac:dyDescent="0.35">
      <c r="A6209" t="s">
        <v>160</v>
      </c>
      <c r="B6209" t="s">
        <v>25</v>
      </c>
      <c r="C6209" t="s">
        <v>149</v>
      </c>
      <c r="D6209" t="s">
        <v>159</v>
      </c>
      <c r="E6209" t="s">
        <v>162</v>
      </c>
      <c r="G6209" t="s">
        <v>1</v>
      </c>
      <c r="K6209" t="s">
        <v>185</v>
      </c>
      <c r="L6209" t="s">
        <v>122</v>
      </c>
      <c r="M6209" s="14">
        <v>44582</v>
      </c>
      <c r="N6209" s="14">
        <v>44582</v>
      </c>
      <c r="O6209">
        <v>6500</v>
      </c>
      <c r="P6209">
        <v>62.33</v>
      </c>
      <c r="R6209">
        <v>2110672000</v>
      </c>
      <c r="S6209">
        <v>161300000</v>
      </c>
      <c r="V6209" t="s">
        <v>160</v>
      </c>
      <c r="W6209" t="s">
        <v>192</v>
      </c>
      <c r="X6209" t="s">
        <v>161</v>
      </c>
      <c r="Y6209">
        <v>1</v>
      </c>
      <c r="Z6209">
        <v>1</v>
      </c>
      <c r="AA6209">
        <v>2022</v>
      </c>
      <c r="AB6209">
        <v>62.33</v>
      </c>
      <c r="AC6209" t="s">
        <v>22</v>
      </c>
      <c r="AD6209" t="s">
        <v>72</v>
      </c>
      <c r="AE6209">
        <v>2022</v>
      </c>
      <c r="AF6209">
        <v>2022</v>
      </c>
      <c r="AU6209"/>
    </row>
    <row r="6210" spans="1:47" x14ac:dyDescent="0.35">
      <c r="A6210" t="s">
        <v>160</v>
      </c>
      <c r="B6210" t="s">
        <v>25</v>
      </c>
      <c r="C6210" t="s">
        <v>149</v>
      </c>
      <c r="D6210" t="s">
        <v>159</v>
      </c>
      <c r="E6210" t="s">
        <v>162</v>
      </c>
      <c r="G6210" t="s">
        <v>1</v>
      </c>
      <c r="K6210" t="s">
        <v>185</v>
      </c>
      <c r="L6210" t="s">
        <v>122</v>
      </c>
      <c r="M6210" s="14">
        <v>44582</v>
      </c>
      <c r="N6210" s="14">
        <v>44582</v>
      </c>
      <c r="O6210">
        <v>35000</v>
      </c>
      <c r="P6210">
        <v>1522.26</v>
      </c>
      <c r="R6210">
        <v>2110672000</v>
      </c>
      <c r="S6210">
        <v>161300000</v>
      </c>
      <c r="V6210" t="s">
        <v>160</v>
      </c>
      <c r="W6210" t="s">
        <v>192</v>
      </c>
      <c r="X6210" t="s">
        <v>161</v>
      </c>
      <c r="Y6210">
        <v>1</v>
      </c>
      <c r="Z6210">
        <v>1</v>
      </c>
      <c r="AA6210">
        <v>2022</v>
      </c>
      <c r="AB6210">
        <v>1522.26</v>
      </c>
      <c r="AC6210" t="s">
        <v>22</v>
      </c>
      <c r="AD6210" t="s">
        <v>72</v>
      </c>
      <c r="AE6210">
        <v>2022</v>
      </c>
      <c r="AF6210">
        <v>2022</v>
      </c>
      <c r="AU6210"/>
    </row>
    <row r="6211" spans="1:47" x14ac:dyDescent="0.35">
      <c r="A6211" t="s">
        <v>193</v>
      </c>
      <c r="B6211" t="s">
        <v>29</v>
      </c>
      <c r="C6211" t="s">
        <v>149</v>
      </c>
      <c r="D6211" t="s">
        <v>159</v>
      </c>
      <c r="E6211" t="s">
        <v>162</v>
      </c>
      <c r="G6211" t="s">
        <v>1</v>
      </c>
      <c r="K6211" t="s">
        <v>185</v>
      </c>
      <c r="L6211" t="s">
        <v>122</v>
      </c>
      <c r="M6211" s="14">
        <v>44582</v>
      </c>
      <c r="N6211" s="14">
        <v>44582</v>
      </c>
      <c r="O6211">
        <v>0</v>
      </c>
      <c r="P6211">
        <v>71.430000000000007</v>
      </c>
      <c r="R6211">
        <v>2110700000</v>
      </c>
      <c r="S6211">
        <v>162700000</v>
      </c>
      <c r="V6211" t="s">
        <v>193</v>
      </c>
      <c r="W6211" t="s">
        <v>200</v>
      </c>
      <c r="X6211" t="s">
        <v>161</v>
      </c>
      <c r="Y6211">
        <v>1</v>
      </c>
      <c r="Z6211">
        <v>1</v>
      </c>
      <c r="AA6211">
        <v>2022</v>
      </c>
      <c r="AB6211">
        <v>71.430000000000007</v>
      </c>
      <c r="AC6211" t="s">
        <v>22</v>
      </c>
      <c r="AD6211" t="s">
        <v>72</v>
      </c>
      <c r="AE6211">
        <v>2022</v>
      </c>
      <c r="AF6211">
        <v>2022</v>
      </c>
      <c r="AU6211"/>
    </row>
    <row r="6212" spans="1:47" x14ac:dyDescent="0.35">
      <c r="A6212" t="s">
        <v>188</v>
      </c>
      <c r="B6212" t="s">
        <v>31</v>
      </c>
      <c r="C6212" t="s">
        <v>149</v>
      </c>
      <c r="D6212" t="s">
        <v>159</v>
      </c>
      <c r="E6212" t="s">
        <v>162</v>
      </c>
      <c r="G6212" t="s">
        <v>1</v>
      </c>
      <c r="K6212" t="s">
        <v>185</v>
      </c>
      <c r="L6212" t="s">
        <v>122</v>
      </c>
      <c r="M6212" s="14">
        <v>44582</v>
      </c>
      <c r="N6212" s="14">
        <v>44582</v>
      </c>
      <c r="O6212">
        <v>0</v>
      </c>
      <c r="P6212">
        <v>202.44</v>
      </c>
      <c r="R6212">
        <v>2111070000</v>
      </c>
      <c r="S6212">
        <v>162800000</v>
      </c>
      <c r="V6212" t="s">
        <v>188</v>
      </c>
      <c r="W6212" t="s">
        <v>204</v>
      </c>
      <c r="X6212" t="s">
        <v>190</v>
      </c>
      <c r="Y6212">
        <v>1</v>
      </c>
      <c r="Z6212">
        <v>1</v>
      </c>
      <c r="AA6212">
        <v>2022</v>
      </c>
      <c r="AB6212">
        <v>202.44</v>
      </c>
      <c r="AC6212" t="s">
        <v>22</v>
      </c>
      <c r="AD6212" t="s">
        <v>72</v>
      </c>
      <c r="AE6212">
        <v>2022</v>
      </c>
      <c r="AF6212">
        <v>2022</v>
      </c>
      <c r="AU6212"/>
    </row>
    <row r="6213" spans="1:47" x14ac:dyDescent="0.35">
      <c r="A6213" t="s">
        <v>118</v>
      </c>
      <c r="B6213" t="s">
        <v>46</v>
      </c>
      <c r="C6213" t="s">
        <v>149</v>
      </c>
      <c r="D6213" t="s">
        <v>150</v>
      </c>
      <c r="E6213" t="s">
        <v>121</v>
      </c>
      <c r="G6213" t="s">
        <v>1</v>
      </c>
      <c r="H6213" t="s">
        <v>206</v>
      </c>
      <c r="K6213" t="s">
        <v>185</v>
      </c>
      <c r="L6213" t="s">
        <v>122</v>
      </c>
      <c r="M6213" s="14">
        <v>44582</v>
      </c>
      <c r="N6213" s="14">
        <v>44582</v>
      </c>
      <c r="O6213">
        <v>0</v>
      </c>
      <c r="P6213">
        <v>-1247.6199999999999</v>
      </c>
      <c r="R6213">
        <v>2221513000</v>
      </c>
      <c r="S6213">
        <v>161001000</v>
      </c>
      <c r="V6213" t="s">
        <v>118</v>
      </c>
      <c r="W6213" t="s">
        <v>195</v>
      </c>
      <c r="X6213" t="s">
        <v>119</v>
      </c>
      <c r="Y6213">
        <v>1</v>
      </c>
      <c r="Z6213">
        <v>1</v>
      </c>
      <c r="AA6213">
        <v>2022</v>
      </c>
      <c r="AB6213">
        <v>1247.6199999999999</v>
      </c>
      <c r="AC6213" t="s">
        <v>22</v>
      </c>
      <c r="AD6213" t="s">
        <v>21</v>
      </c>
      <c r="AE6213">
        <v>2022</v>
      </c>
      <c r="AF6213">
        <v>2022</v>
      </c>
      <c r="AU6213"/>
    </row>
    <row r="6214" spans="1:47" x14ac:dyDescent="0.35">
      <c r="A6214" t="s">
        <v>160</v>
      </c>
      <c r="B6214" t="s">
        <v>26</v>
      </c>
      <c r="C6214" t="s">
        <v>149</v>
      </c>
      <c r="D6214" t="s">
        <v>159</v>
      </c>
      <c r="E6214" t="s">
        <v>162</v>
      </c>
      <c r="G6214" t="s">
        <v>1</v>
      </c>
      <c r="K6214" t="s">
        <v>185</v>
      </c>
      <c r="L6214" t="s">
        <v>122</v>
      </c>
      <c r="M6214" s="14">
        <v>44582</v>
      </c>
      <c r="N6214" s="14">
        <v>44582</v>
      </c>
      <c r="O6214">
        <v>0</v>
      </c>
      <c r="P6214">
        <v>99650.48</v>
      </c>
      <c r="R6214">
        <v>2110672000</v>
      </c>
      <c r="S6214">
        <v>161028000</v>
      </c>
      <c r="V6214" t="s">
        <v>160</v>
      </c>
      <c r="W6214" t="s">
        <v>221</v>
      </c>
      <c r="X6214" t="s">
        <v>161</v>
      </c>
      <c r="Y6214">
        <v>1</v>
      </c>
      <c r="Z6214">
        <v>1</v>
      </c>
      <c r="AA6214">
        <v>2022</v>
      </c>
      <c r="AB6214">
        <v>99650.48</v>
      </c>
      <c r="AC6214" t="s">
        <v>22</v>
      </c>
      <c r="AD6214" t="s">
        <v>72</v>
      </c>
      <c r="AE6214">
        <v>2022</v>
      </c>
      <c r="AF6214">
        <v>2022</v>
      </c>
      <c r="AU6214"/>
    </row>
    <row r="6215" spans="1:47" x14ac:dyDescent="0.35">
      <c r="A6215" t="s">
        <v>148</v>
      </c>
      <c r="C6215" t="s">
        <v>149</v>
      </c>
      <c r="D6215" t="s">
        <v>150</v>
      </c>
      <c r="E6215" t="s">
        <v>121</v>
      </c>
      <c r="I6215" t="s">
        <v>1</v>
      </c>
      <c r="J6215" t="s">
        <v>5</v>
      </c>
      <c r="K6215" t="s">
        <v>185</v>
      </c>
      <c r="L6215" t="s">
        <v>122</v>
      </c>
      <c r="M6215" s="14">
        <v>44574</v>
      </c>
      <c r="N6215" s="14">
        <v>44582</v>
      </c>
      <c r="P6215">
        <v>2619047.62</v>
      </c>
      <c r="X6215" t="s">
        <v>152</v>
      </c>
      <c r="Y6215">
        <v>1</v>
      </c>
      <c r="Z6215">
        <v>1</v>
      </c>
      <c r="AA6215">
        <v>2022</v>
      </c>
      <c r="AB6215">
        <v>0</v>
      </c>
      <c r="AC6215" t="s">
        <v>8</v>
      </c>
      <c r="AD6215" t="s">
        <v>8</v>
      </c>
      <c r="AE6215">
        <v>2022</v>
      </c>
      <c r="AF6215">
        <v>2022</v>
      </c>
      <c r="AU6215"/>
    </row>
    <row r="6216" spans="1:47" x14ac:dyDescent="0.35">
      <c r="A6216" t="s">
        <v>160</v>
      </c>
      <c r="B6216" t="s">
        <v>28</v>
      </c>
      <c r="C6216" t="s">
        <v>252</v>
      </c>
      <c r="D6216" t="s">
        <v>159</v>
      </c>
      <c r="E6216" t="s">
        <v>162</v>
      </c>
      <c r="G6216" t="s">
        <v>1</v>
      </c>
      <c r="K6216" t="s">
        <v>72</v>
      </c>
      <c r="L6216" t="s">
        <v>122</v>
      </c>
      <c r="M6216" s="14">
        <v>44582</v>
      </c>
      <c r="N6216" s="14">
        <v>44582</v>
      </c>
      <c r="O6216">
        <v>2195.0500000000002</v>
      </c>
      <c r="P6216">
        <v>0</v>
      </c>
      <c r="R6216">
        <v>2110672000</v>
      </c>
      <c r="S6216">
        <v>161800000</v>
      </c>
      <c r="V6216" t="s">
        <v>160</v>
      </c>
      <c r="W6216" t="s">
        <v>197</v>
      </c>
      <c r="X6216" t="s">
        <v>161</v>
      </c>
      <c r="Y6216">
        <v>1</v>
      </c>
      <c r="Z6216">
        <v>1</v>
      </c>
      <c r="AA6216">
        <v>2022</v>
      </c>
      <c r="AB6216">
        <v>0</v>
      </c>
      <c r="AC6216" t="s">
        <v>22</v>
      </c>
      <c r="AD6216" t="s">
        <v>72</v>
      </c>
      <c r="AE6216">
        <v>2022</v>
      </c>
      <c r="AF6216">
        <v>2022</v>
      </c>
      <c r="AU6216"/>
    </row>
    <row r="6217" spans="1:47" x14ac:dyDescent="0.35">
      <c r="A6217" t="s">
        <v>133</v>
      </c>
      <c r="C6217" t="s">
        <v>149</v>
      </c>
      <c r="D6217" t="s">
        <v>150</v>
      </c>
      <c r="E6217" t="s">
        <v>121</v>
      </c>
      <c r="F6217" t="s">
        <v>1</v>
      </c>
      <c r="J6217" t="s">
        <v>68</v>
      </c>
      <c r="K6217" t="s">
        <v>185</v>
      </c>
      <c r="L6217" t="s">
        <v>122</v>
      </c>
      <c r="M6217" s="14">
        <v>44578</v>
      </c>
      <c r="N6217" s="14">
        <v>44582</v>
      </c>
      <c r="P6217">
        <v>3716.23</v>
      </c>
      <c r="X6217" t="s">
        <v>134</v>
      </c>
      <c r="Y6217">
        <v>1</v>
      </c>
      <c r="Z6217">
        <v>1</v>
      </c>
      <c r="AA6217">
        <v>2022</v>
      </c>
      <c r="AB6217">
        <v>0</v>
      </c>
      <c r="AC6217" t="s">
        <v>8</v>
      </c>
      <c r="AD6217" t="s">
        <v>8</v>
      </c>
      <c r="AE6217">
        <v>2022</v>
      </c>
      <c r="AF6217">
        <v>2021</v>
      </c>
      <c r="AU6217"/>
    </row>
    <row r="6218" spans="1:47" x14ac:dyDescent="0.35">
      <c r="A6218" t="s">
        <v>160</v>
      </c>
      <c r="B6218" t="s">
        <v>28</v>
      </c>
      <c r="C6218" t="s">
        <v>149</v>
      </c>
      <c r="D6218" t="s">
        <v>159</v>
      </c>
      <c r="E6218" t="s">
        <v>162</v>
      </c>
      <c r="G6218" t="s">
        <v>1</v>
      </c>
      <c r="K6218" t="s">
        <v>185</v>
      </c>
      <c r="L6218" t="s">
        <v>122</v>
      </c>
      <c r="M6218" s="14">
        <v>44582</v>
      </c>
      <c r="N6218" s="14">
        <v>44582</v>
      </c>
      <c r="O6218">
        <v>3820.26</v>
      </c>
      <c r="P6218">
        <v>90.96</v>
      </c>
      <c r="R6218">
        <v>2110672000</v>
      </c>
      <c r="S6218">
        <v>161800000</v>
      </c>
      <c r="V6218" t="s">
        <v>160</v>
      </c>
      <c r="W6218" t="s">
        <v>197</v>
      </c>
      <c r="X6218" t="s">
        <v>161</v>
      </c>
      <c r="Y6218">
        <v>1</v>
      </c>
      <c r="Z6218">
        <v>1</v>
      </c>
      <c r="AA6218">
        <v>2022</v>
      </c>
      <c r="AB6218">
        <v>90.96</v>
      </c>
      <c r="AC6218" t="s">
        <v>22</v>
      </c>
      <c r="AD6218" t="s">
        <v>72</v>
      </c>
      <c r="AE6218">
        <v>2022</v>
      </c>
      <c r="AF6218">
        <v>2022</v>
      </c>
      <c r="AU6218"/>
    </row>
    <row r="6219" spans="1:47" x14ac:dyDescent="0.35">
      <c r="A6219" t="s">
        <v>208</v>
      </c>
      <c r="C6219" t="s">
        <v>149</v>
      </c>
      <c r="D6219" t="s">
        <v>150</v>
      </c>
      <c r="E6219" t="s">
        <v>121</v>
      </c>
      <c r="J6219" t="s">
        <v>5</v>
      </c>
      <c r="K6219" t="s">
        <v>185</v>
      </c>
      <c r="L6219" t="s">
        <v>122</v>
      </c>
      <c r="M6219" s="14">
        <v>44572</v>
      </c>
      <c r="N6219" s="14">
        <v>44582</v>
      </c>
      <c r="P6219">
        <v>216681.45</v>
      </c>
      <c r="X6219" t="s">
        <v>157</v>
      </c>
      <c r="Y6219">
        <v>1</v>
      </c>
      <c r="Z6219">
        <v>1</v>
      </c>
      <c r="AA6219">
        <v>2022</v>
      </c>
      <c r="AB6219">
        <v>0</v>
      </c>
      <c r="AC6219" t="s">
        <v>8</v>
      </c>
      <c r="AD6219" t="s">
        <v>8</v>
      </c>
      <c r="AE6219">
        <v>2022</v>
      </c>
      <c r="AF6219">
        <v>2022</v>
      </c>
      <c r="AU6219"/>
    </row>
    <row r="6220" spans="1:47" x14ac:dyDescent="0.35">
      <c r="A6220" t="s">
        <v>160</v>
      </c>
      <c r="B6220" t="s">
        <v>35</v>
      </c>
      <c r="C6220" t="s">
        <v>149</v>
      </c>
      <c r="D6220" t="s">
        <v>159</v>
      </c>
      <c r="E6220" t="s">
        <v>162</v>
      </c>
      <c r="G6220" t="s">
        <v>1</v>
      </c>
      <c r="K6220" t="s">
        <v>185</v>
      </c>
      <c r="L6220" t="s">
        <v>122</v>
      </c>
      <c r="M6220" s="14">
        <v>44582</v>
      </c>
      <c r="N6220" s="14">
        <v>44582</v>
      </c>
      <c r="O6220">
        <v>8646.3700000000008</v>
      </c>
      <c r="P6220">
        <v>205.87</v>
      </c>
      <c r="R6220">
        <v>2110672000</v>
      </c>
      <c r="S6220">
        <v>161800000</v>
      </c>
      <c r="V6220" t="s">
        <v>160</v>
      </c>
      <c r="W6220" t="s">
        <v>197</v>
      </c>
      <c r="X6220" t="s">
        <v>161</v>
      </c>
      <c r="Y6220">
        <v>1</v>
      </c>
      <c r="Z6220">
        <v>1</v>
      </c>
      <c r="AA6220">
        <v>2022</v>
      </c>
      <c r="AB6220">
        <v>205.87</v>
      </c>
      <c r="AC6220" t="s">
        <v>22</v>
      </c>
      <c r="AD6220" t="s">
        <v>72</v>
      </c>
      <c r="AE6220">
        <v>2022</v>
      </c>
      <c r="AF6220">
        <v>2022</v>
      </c>
      <c r="AU6220"/>
    </row>
    <row r="6221" spans="1:47" x14ac:dyDescent="0.35">
      <c r="A6221" t="s">
        <v>163</v>
      </c>
      <c r="C6221" t="s">
        <v>149</v>
      </c>
      <c r="D6221" t="s">
        <v>150</v>
      </c>
      <c r="E6221" t="s">
        <v>121</v>
      </c>
      <c r="F6221" t="s">
        <v>1</v>
      </c>
      <c r="J6221" t="s">
        <v>68</v>
      </c>
      <c r="K6221" t="s">
        <v>185</v>
      </c>
      <c r="L6221" t="s">
        <v>122</v>
      </c>
      <c r="M6221" s="14">
        <v>44578</v>
      </c>
      <c r="N6221" s="14">
        <v>44582</v>
      </c>
      <c r="P6221">
        <v>1005515.16</v>
      </c>
      <c r="X6221" t="s">
        <v>164</v>
      </c>
      <c r="Y6221">
        <v>1</v>
      </c>
      <c r="Z6221">
        <v>1</v>
      </c>
      <c r="AA6221">
        <v>2022</v>
      </c>
      <c r="AB6221">
        <v>0</v>
      </c>
      <c r="AC6221" t="s">
        <v>8</v>
      </c>
      <c r="AD6221" t="s">
        <v>8</v>
      </c>
      <c r="AE6221">
        <v>2022</v>
      </c>
      <c r="AF6221">
        <v>2021</v>
      </c>
      <c r="AU6221"/>
    </row>
    <row r="6222" spans="1:47" x14ac:dyDescent="0.35">
      <c r="A6222" t="s">
        <v>160</v>
      </c>
      <c r="B6222" t="s">
        <v>28</v>
      </c>
      <c r="C6222" t="s">
        <v>149</v>
      </c>
      <c r="D6222" t="s">
        <v>159</v>
      </c>
      <c r="E6222" t="s">
        <v>162</v>
      </c>
      <c r="G6222" t="s">
        <v>1</v>
      </c>
      <c r="K6222" t="s">
        <v>185</v>
      </c>
      <c r="L6222" t="s">
        <v>122</v>
      </c>
      <c r="M6222" s="14">
        <v>44582</v>
      </c>
      <c r="N6222" s="14">
        <v>44582</v>
      </c>
      <c r="O6222">
        <v>1388.48</v>
      </c>
      <c r="P6222">
        <v>33.06</v>
      </c>
      <c r="R6222">
        <v>2110672000</v>
      </c>
      <c r="S6222">
        <v>161800000</v>
      </c>
      <c r="V6222" t="s">
        <v>160</v>
      </c>
      <c r="W6222" t="s">
        <v>197</v>
      </c>
      <c r="X6222" t="s">
        <v>161</v>
      </c>
      <c r="Y6222">
        <v>1</v>
      </c>
      <c r="Z6222">
        <v>1</v>
      </c>
      <c r="AA6222">
        <v>2022</v>
      </c>
      <c r="AB6222">
        <v>33.06</v>
      </c>
      <c r="AC6222" t="s">
        <v>22</v>
      </c>
      <c r="AD6222" t="s">
        <v>72</v>
      </c>
      <c r="AE6222">
        <v>2022</v>
      </c>
      <c r="AF6222">
        <v>2022</v>
      </c>
      <c r="AU6222"/>
    </row>
    <row r="6223" spans="1:47" x14ac:dyDescent="0.35">
      <c r="A6223" t="s">
        <v>130</v>
      </c>
      <c r="C6223" t="s">
        <v>149</v>
      </c>
      <c r="D6223" t="s">
        <v>150</v>
      </c>
      <c r="E6223" t="s">
        <v>162</v>
      </c>
      <c r="K6223" t="s">
        <v>185</v>
      </c>
      <c r="L6223" t="s">
        <v>122</v>
      </c>
      <c r="M6223" s="14">
        <v>44582</v>
      </c>
      <c r="N6223" s="14">
        <v>44582</v>
      </c>
      <c r="P6223">
        <v>44060.49</v>
      </c>
      <c r="X6223" t="s">
        <v>119</v>
      </c>
      <c r="Y6223">
        <v>1</v>
      </c>
      <c r="Z6223">
        <v>1</v>
      </c>
      <c r="AA6223">
        <v>2022</v>
      </c>
      <c r="AB6223">
        <v>0</v>
      </c>
      <c r="AC6223" t="s">
        <v>8</v>
      </c>
      <c r="AD6223" t="s">
        <v>8</v>
      </c>
      <c r="AE6223">
        <v>2022</v>
      </c>
      <c r="AF6223">
        <v>2022</v>
      </c>
      <c r="AU6223"/>
    </row>
    <row r="6224" spans="1:47" x14ac:dyDescent="0.35">
      <c r="A6224" t="s">
        <v>148</v>
      </c>
      <c r="C6224" t="s">
        <v>149</v>
      </c>
      <c r="D6224" t="s">
        <v>159</v>
      </c>
      <c r="E6224" t="s">
        <v>121</v>
      </c>
      <c r="J6224" t="s">
        <v>5</v>
      </c>
      <c r="K6224" t="s">
        <v>185</v>
      </c>
      <c r="L6224" t="s">
        <v>122</v>
      </c>
      <c r="M6224" s="14">
        <v>44575</v>
      </c>
      <c r="N6224" s="14">
        <v>44582</v>
      </c>
      <c r="P6224">
        <v>44060.49</v>
      </c>
      <c r="X6224" t="s">
        <v>152</v>
      </c>
      <c r="Y6224">
        <v>1</v>
      </c>
      <c r="Z6224">
        <v>1</v>
      </c>
      <c r="AA6224">
        <v>2022</v>
      </c>
      <c r="AB6224">
        <v>0</v>
      </c>
      <c r="AC6224" t="s">
        <v>8</v>
      </c>
      <c r="AD6224" t="s">
        <v>8</v>
      </c>
      <c r="AE6224">
        <v>2022</v>
      </c>
      <c r="AF6224">
        <v>2022</v>
      </c>
      <c r="AU6224"/>
    </row>
    <row r="6225" spans="1:47" x14ac:dyDescent="0.35">
      <c r="A6225" t="s">
        <v>153</v>
      </c>
      <c r="C6225" t="s">
        <v>149</v>
      </c>
      <c r="D6225" t="s">
        <v>150</v>
      </c>
      <c r="E6225" t="s">
        <v>121</v>
      </c>
      <c r="J6225" t="s">
        <v>68</v>
      </c>
      <c r="K6225" t="s">
        <v>185</v>
      </c>
      <c r="L6225" t="s">
        <v>122</v>
      </c>
      <c r="M6225" s="14">
        <v>44575</v>
      </c>
      <c r="N6225" s="14">
        <v>44582</v>
      </c>
      <c r="P6225">
        <v>15524.54</v>
      </c>
      <c r="X6225" t="s">
        <v>154</v>
      </c>
      <c r="Y6225">
        <v>1</v>
      </c>
      <c r="Z6225">
        <v>1</v>
      </c>
      <c r="AA6225">
        <v>2022</v>
      </c>
      <c r="AB6225">
        <v>0</v>
      </c>
      <c r="AC6225" t="s">
        <v>8</v>
      </c>
      <c r="AD6225" t="s">
        <v>8</v>
      </c>
      <c r="AE6225">
        <v>2022</v>
      </c>
      <c r="AF6225">
        <v>2022</v>
      </c>
      <c r="AU6225"/>
    </row>
    <row r="6226" spans="1:47" x14ac:dyDescent="0.35">
      <c r="A6226" t="s">
        <v>130</v>
      </c>
      <c r="C6226" t="s">
        <v>149</v>
      </c>
      <c r="D6226" t="s">
        <v>150</v>
      </c>
      <c r="E6226" t="s">
        <v>162</v>
      </c>
      <c r="K6226" t="s">
        <v>185</v>
      </c>
      <c r="L6226" t="s">
        <v>122</v>
      </c>
      <c r="M6226" s="14">
        <v>44582</v>
      </c>
      <c r="N6226" s="14">
        <v>44582</v>
      </c>
      <c r="P6226">
        <v>4007595.99</v>
      </c>
      <c r="X6226" t="s">
        <v>119</v>
      </c>
      <c r="Y6226">
        <v>1</v>
      </c>
      <c r="Z6226">
        <v>1</v>
      </c>
      <c r="AA6226">
        <v>2022</v>
      </c>
      <c r="AB6226">
        <v>0</v>
      </c>
      <c r="AC6226" t="s">
        <v>8</v>
      </c>
      <c r="AD6226" t="s">
        <v>8</v>
      </c>
      <c r="AE6226">
        <v>2022</v>
      </c>
      <c r="AF6226">
        <v>2022</v>
      </c>
      <c r="AU6226"/>
    </row>
    <row r="6227" spans="1:47" x14ac:dyDescent="0.35">
      <c r="A6227" t="s">
        <v>118</v>
      </c>
      <c r="B6227" t="s">
        <v>46</v>
      </c>
      <c r="C6227" t="s">
        <v>149</v>
      </c>
      <c r="D6227" t="s">
        <v>150</v>
      </c>
      <c r="E6227" t="s">
        <v>121</v>
      </c>
      <c r="G6227" t="s">
        <v>1</v>
      </c>
      <c r="H6227" t="s">
        <v>206</v>
      </c>
      <c r="K6227" t="s">
        <v>185</v>
      </c>
      <c r="L6227" t="s">
        <v>122</v>
      </c>
      <c r="M6227" s="14">
        <v>44582</v>
      </c>
      <c r="N6227" s="14">
        <v>44582</v>
      </c>
      <c r="O6227">
        <v>-300000</v>
      </c>
      <c r="P6227">
        <v>-25232.09</v>
      </c>
      <c r="R6227">
        <v>2221513000</v>
      </c>
      <c r="S6227">
        <v>161021000</v>
      </c>
      <c r="V6227" t="s">
        <v>118</v>
      </c>
      <c r="W6227" t="s">
        <v>215</v>
      </c>
      <c r="X6227" t="s">
        <v>119</v>
      </c>
      <c r="Y6227">
        <v>1</v>
      </c>
      <c r="Z6227">
        <v>1</v>
      </c>
      <c r="AA6227">
        <v>2022</v>
      </c>
      <c r="AB6227">
        <v>25232.09</v>
      </c>
      <c r="AC6227" t="s">
        <v>22</v>
      </c>
      <c r="AD6227" t="s">
        <v>21</v>
      </c>
      <c r="AE6227">
        <v>2022</v>
      </c>
      <c r="AF6227">
        <v>2022</v>
      </c>
      <c r="AU6227"/>
    </row>
    <row r="6228" spans="1:47" x14ac:dyDescent="0.35">
      <c r="A6228" t="s">
        <v>160</v>
      </c>
      <c r="B6228" t="s">
        <v>26</v>
      </c>
      <c r="C6228" t="s">
        <v>149</v>
      </c>
      <c r="D6228" t="s">
        <v>159</v>
      </c>
      <c r="E6228" t="s">
        <v>162</v>
      </c>
      <c r="G6228" t="s">
        <v>1</v>
      </c>
      <c r="K6228" t="s">
        <v>185</v>
      </c>
      <c r="L6228" t="s">
        <v>122</v>
      </c>
      <c r="M6228" s="14">
        <v>44582</v>
      </c>
      <c r="N6228" s="14">
        <v>44582</v>
      </c>
      <c r="O6228">
        <v>38650.68</v>
      </c>
      <c r="P6228">
        <v>920.25</v>
      </c>
      <c r="R6228">
        <v>2110672000</v>
      </c>
      <c r="S6228">
        <v>162600000</v>
      </c>
      <c r="V6228" t="s">
        <v>160</v>
      </c>
      <c r="W6228" t="s">
        <v>196</v>
      </c>
      <c r="X6228" t="s">
        <v>161</v>
      </c>
      <c r="Y6228">
        <v>1</v>
      </c>
      <c r="Z6228">
        <v>1</v>
      </c>
      <c r="AA6228">
        <v>2022</v>
      </c>
      <c r="AB6228">
        <v>920.25</v>
      </c>
      <c r="AC6228" t="s">
        <v>22</v>
      </c>
      <c r="AD6228" t="s">
        <v>72</v>
      </c>
      <c r="AE6228">
        <v>2022</v>
      </c>
      <c r="AF6228">
        <v>2022</v>
      </c>
      <c r="AU6228"/>
    </row>
    <row r="6229" spans="1:47" x14ac:dyDescent="0.35">
      <c r="A6229" t="s">
        <v>130</v>
      </c>
      <c r="B6229" t="s">
        <v>34</v>
      </c>
      <c r="C6229" t="s">
        <v>149</v>
      </c>
      <c r="D6229" t="s">
        <v>150</v>
      </c>
      <c r="E6229" t="s">
        <v>121</v>
      </c>
      <c r="G6229" t="s">
        <v>1</v>
      </c>
      <c r="H6229" t="s">
        <v>206</v>
      </c>
      <c r="K6229" t="s">
        <v>185</v>
      </c>
      <c r="L6229" t="s">
        <v>122</v>
      </c>
      <c r="M6229" s="14">
        <v>44585</v>
      </c>
      <c r="N6229" s="14">
        <v>44585</v>
      </c>
      <c r="O6229">
        <v>-3200</v>
      </c>
      <c r="P6229">
        <v>-76.19</v>
      </c>
      <c r="R6229">
        <v>2221511000</v>
      </c>
      <c r="S6229">
        <v>162800000</v>
      </c>
      <c r="V6229" t="s">
        <v>130</v>
      </c>
      <c r="W6229" t="s">
        <v>204</v>
      </c>
      <c r="X6229" t="s">
        <v>119</v>
      </c>
      <c r="Y6229">
        <v>1</v>
      </c>
      <c r="Z6229">
        <v>1</v>
      </c>
      <c r="AA6229">
        <v>2022</v>
      </c>
      <c r="AB6229">
        <v>76.19</v>
      </c>
      <c r="AC6229" t="s">
        <v>22</v>
      </c>
      <c r="AD6229" t="s">
        <v>21</v>
      </c>
      <c r="AE6229">
        <v>2022</v>
      </c>
      <c r="AF6229">
        <v>2022</v>
      </c>
      <c r="AU6229"/>
    </row>
    <row r="6230" spans="1:47" x14ac:dyDescent="0.35">
      <c r="A6230" t="s">
        <v>160</v>
      </c>
      <c r="B6230" t="s">
        <v>25</v>
      </c>
      <c r="C6230" t="s">
        <v>149</v>
      </c>
      <c r="D6230" t="s">
        <v>159</v>
      </c>
      <c r="E6230" t="s">
        <v>162</v>
      </c>
      <c r="G6230" t="s">
        <v>1</v>
      </c>
      <c r="K6230" t="s">
        <v>185</v>
      </c>
      <c r="L6230" t="s">
        <v>122</v>
      </c>
      <c r="M6230" s="14">
        <v>44585</v>
      </c>
      <c r="N6230" s="14">
        <v>44585</v>
      </c>
      <c r="O6230">
        <v>10000</v>
      </c>
      <c r="P6230">
        <v>313.12</v>
      </c>
      <c r="R6230">
        <v>2110672000</v>
      </c>
      <c r="S6230">
        <v>161600000</v>
      </c>
      <c r="V6230" t="s">
        <v>160</v>
      </c>
      <c r="W6230" t="s">
        <v>198</v>
      </c>
      <c r="X6230" t="s">
        <v>161</v>
      </c>
      <c r="Y6230">
        <v>1</v>
      </c>
      <c r="Z6230">
        <v>1</v>
      </c>
      <c r="AA6230">
        <v>2022</v>
      </c>
      <c r="AB6230">
        <v>313.12</v>
      </c>
      <c r="AC6230" t="s">
        <v>22</v>
      </c>
      <c r="AD6230" t="s">
        <v>72</v>
      </c>
      <c r="AE6230">
        <v>2022</v>
      </c>
      <c r="AF6230">
        <v>2022</v>
      </c>
      <c r="AU6230"/>
    </row>
    <row r="6231" spans="1:47" x14ac:dyDescent="0.35">
      <c r="A6231" t="s">
        <v>160</v>
      </c>
      <c r="B6231" t="s">
        <v>50</v>
      </c>
      <c r="C6231" t="s">
        <v>149</v>
      </c>
      <c r="D6231" t="s">
        <v>159</v>
      </c>
      <c r="E6231" t="s">
        <v>162</v>
      </c>
      <c r="G6231" t="s">
        <v>1</v>
      </c>
      <c r="K6231" t="s">
        <v>185</v>
      </c>
      <c r="L6231" t="s">
        <v>122</v>
      </c>
      <c r="M6231" s="14">
        <v>44585</v>
      </c>
      <c r="N6231" s="14">
        <v>44585</v>
      </c>
      <c r="O6231">
        <v>126982.02</v>
      </c>
      <c r="P6231">
        <v>2425.23</v>
      </c>
      <c r="R6231">
        <v>2110672000</v>
      </c>
      <c r="S6231">
        <v>162300000</v>
      </c>
      <c r="V6231" t="s">
        <v>160</v>
      </c>
      <c r="W6231" t="s">
        <v>209</v>
      </c>
      <c r="X6231" t="s">
        <v>161</v>
      </c>
      <c r="Y6231">
        <v>1</v>
      </c>
      <c r="Z6231">
        <v>1</v>
      </c>
      <c r="AA6231">
        <v>2022</v>
      </c>
      <c r="AB6231">
        <v>2425.23</v>
      </c>
      <c r="AC6231" t="s">
        <v>22</v>
      </c>
      <c r="AD6231" t="s">
        <v>72</v>
      </c>
      <c r="AE6231">
        <v>2022</v>
      </c>
      <c r="AF6231">
        <v>2022</v>
      </c>
      <c r="AU6231"/>
    </row>
    <row r="6232" spans="1:47" x14ac:dyDescent="0.35">
      <c r="A6232" t="s">
        <v>160</v>
      </c>
      <c r="B6232" t="s">
        <v>25</v>
      </c>
      <c r="C6232" t="s">
        <v>149</v>
      </c>
      <c r="D6232" t="s">
        <v>159</v>
      </c>
      <c r="E6232" t="s">
        <v>162</v>
      </c>
      <c r="G6232" t="s">
        <v>1</v>
      </c>
      <c r="K6232" t="s">
        <v>185</v>
      </c>
      <c r="L6232" t="s">
        <v>122</v>
      </c>
      <c r="M6232" s="14">
        <v>44585</v>
      </c>
      <c r="N6232" s="14">
        <v>44585</v>
      </c>
      <c r="O6232">
        <v>18000</v>
      </c>
      <c r="P6232">
        <v>756.75</v>
      </c>
      <c r="R6232">
        <v>2110672000</v>
      </c>
      <c r="S6232">
        <v>161300000</v>
      </c>
      <c r="V6232" t="s">
        <v>160</v>
      </c>
      <c r="W6232" t="s">
        <v>192</v>
      </c>
      <c r="X6232" t="s">
        <v>161</v>
      </c>
      <c r="Y6232">
        <v>1</v>
      </c>
      <c r="Z6232">
        <v>1</v>
      </c>
      <c r="AA6232">
        <v>2022</v>
      </c>
      <c r="AB6232">
        <v>756.75</v>
      </c>
      <c r="AC6232" t="s">
        <v>22</v>
      </c>
      <c r="AD6232" t="s">
        <v>72</v>
      </c>
      <c r="AE6232">
        <v>2022</v>
      </c>
      <c r="AF6232">
        <v>2022</v>
      </c>
      <c r="AU6232"/>
    </row>
    <row r="6233" spans="1:47" x14ac:dyDescent="0.35">
      <c r="A6233" t="s">
        <v>138</v>
      </c>
      <c r="B6233" t="s">
        <v>42</v>
      </c>
      <c r="C6233" t="s">
        <v>149</v>
      </c>
      <c r="D6233" t="s">
        <v>150</v>
      </c>
      <c r="E6233" t="s">
        <v>121</v>
      </c>
      <c r="G6233" t="s">
        <v>1</v>
      </c>
      <c r="H6233" t="s">
        <v>206</v>
      </c>
      <c r="K6233" t="s">
        <v>185</v>
      </c>
      <c r="L6233" t="s">
        <v>122</v>
      </c>
      <c r="M6233" s="14">
        <v>44585</v>
      </c>
      <c r="N6233" s="14">
        <v>44585</v>
      </c>
      <c r="O6233">
        <v>-681141.43</v>
      </c>
      <c r="P6233">
        <v>-16217.67</v>
      </c>
      <c r="R6233">
        <v>2220200000</v>
      </c>
      <c r="S6233">
        <v>161001000</v>
      </c>
      <c r="V6233" t="s">
        <v>138</v>
      </c>
      <c r="W6233" t="s">
        <v>195</v>
      </c>
      <c r="X6233" t="s">
        <v>139</v>
      </c>
      <c r="Y6233">
        <v>1</v>
      </c>
      <c r="Z6233">
        <v>1</v>
      </c>
      <c r="AA6233">
        <v>2022</v>
      </c>
      <c r="AB6233">
        <v>16217.67</v>
      </c>
      <c r="AC6233" t="s">
        <v>22</v>
      </c>
      <c r="AD6233" t="s">
        <v>21</v>
      </c>
      <c r="AE6233">
        <v>2022</v>
      </c>
      <c r="AF6233">
        <v>2022</v>
      </c>
      <c r="AU6233"/>
    </row>
    <row r="6234" spans="1:47" x14ac:dyDescent="0.35">
      <c r="A6234" t="s">
        <v>160</v>
      </c>
      <c r="B6234" t="s">
        <v>26</v>
      </c>
      <c r="C6234" t="s">
        <v>149</v>
      </c>
      <c r="D6234" t="s">
        <v>159</v>
      </c>
      <c r="E6234" t="s">
        <v>162</v>
      </c>
      <c r="G6234" t="s">
        <v>1</v>
      </c>
      <c r="K6234" t="s">
        <v>185</v>
      </c>
      <c r="L6234" t="s">
        <v>122</v>
      </c>
      <c r="M6234" s="14">
        <v>44585</v>
      </c>
      <c r="N6234" s="14">
        <v>44585</v>
      </c>
      <c r="O6234">
        <v>0</v>
      </c>
      <c r="P6234">
        <v>5438.69</v>
      </c>
      <c r="R6234">
        <v>2110672000</v>
      </c>
      <c r="S6234">
        <v>161001000</v>
      </c>
      <c r="V6234" t="s">
        <v>160</v>
      </c>
      <c r="W6234" t="s">
        <v>195</v>
      </c>
      <c r="X6234" t="s">
        <v>161</v>
      </c>
      <c r="Y6234">
        <v>1</v>
      </c>
      <c r="Z6234">
        <v>1</v>
      </c>
      <c r="AA6234">
        <v>2022</v>
      </c>
      <c r="AB6234">
        <v>5438.69</v>
      </c>
      <c r="AC6234" t="s">
        <v>22</v>
      </c>
      <c r="AD6234" t="s">
        <v>72</v>
      </c>
      <c r="AE6234">
        <v>2022</v>
      </c>
      <c r="AF6234">
        <v>2022</v>
      </c>
      <c r="AU6234"/>
    </row>
    <row r="6235" spans="1:47" x14ac:dyDescent="0.35">
      <c r="A6235" t="s">
        <v>193</v>
      </c>
      <c r="B6235" t="s">
        <v>29</v>
      </c>
      <c r="C6235" t="s">
        <v>149</v>
      </c>
      <c r="D6235" t="s">
        <v>159</v>
      </c>
      <c r="E6235" t="s">
        <v>162</v>
      </c>
      <c r="G6235" t="s">
        <v>1</v>
      </c>
      <c r="K6235" t="s">
        <v>185</v>
      </c>
      <c r="L6235" t="s">
        <v>122</v>
      </c>
      <c r="M6235" s="14">
        <v>44585</v>
      </c>
      <c r="N6235" s="14">
        <v>44585</v>
      </c>
      <c r="O6235">
        <v>0</v>
      </c>
      <c r="P6235">
        <v>2878.57</v>
      </c>
      <c r="R6235">
        <v>2110700000</v>
      </c>
      <c r="S6235">
        <v>162800000</v>
      </c>
      <c r="V6235" t="s">
        <v>193</v>
      </c>
      <c r="W6235" t="s">
        <v>204</v>
      </c>
      <c r="X6235" t="s">
        <v>161</v>
      </c>
      <c r="Y6235">
        <v>1</v>
      </c>
      <c r="Z6235">
        <v>1</v>
      </c>
      <c r="AA6235">
        <v>2022</v>
      </c>
      <c r="AB6235">
        <v>2878.57</v>
      </c>
      <c r="AC6235" t="s">
        <v>22</v>
      </c>
      <c r="AD6235" t="s">
        <v>72</v>
      </c>
      <c r="AE6235">
        <v>2022</v>
      </c>
      <c r="AF6235">
        <v>2022</v>
      </c>
      <c r="AU6235"/>
    </row>
    <row r="6236" spans="1:47" x14ac:dyDescent="0.35">
      <c r="A6236" t="s">
        <v>193</v>
      </c>
      <c r="B6236" t="s">
        <v>29</v>
      </c>
      <c r="C6236" t="s">
        <v>149</v>
      </c>
      <c r="D6236" t="s">
        <v>159</v>
      </c>
      <c r="E6236" t="s">
        <v>162</v>
      </c>
      <c r="G6236" t="s">
        <v>1</v>
      </c>
      <c r="K6236" t="s">
        <v>185</v>
      </c>
      <c r="L6236" t="s">
        <v>122</v>
      </c>
      <c r="M6236" s="14">
        <v>44585</v>
      </c>
      <c r="N6236" s="14">
        <v>44585</v>
      </c>
      <c r="O6236">
        <v>0</v>
      </c>
      <c r="P6236">
        <v>1990.48</v>
      </c>
      <c r="R6236">
        <v>2110700000</v>
      </c>
      <c r="S6236">
        <v>162800000</v>
      </c>
      <c r="V6236" t="s">
        <v>193</v>
      </c>
      <c r="W6236" t="s">
        <v>204</v>
      </c>
      <c r="X6236" t="s">
        <v>161</v>
      </c>
      <c r="Y6236">
        <v>1</v>
      </c>
      <c r="Z6236">
        <v>1</v>
      </c>
      <c r="AA6236">
        <v>2022</v>
      </c>
      <c r="AB6236">
        <v>1990.48</v>
      </c>
      <c r="AC6236" t="s">
        <v>22</v>
      </c>
      <c r="AD6236" t="s">
        <v>72</v>
      </c>
      <c r="AE6236">
        <v>2022</v>
      </c>
      <c r="AF6236">
        <v>2022</v>
      </c>
      <c r="AU6236"/>
    </row>
    <row r="6237" spans="1:47" x14ac:dyDescent="0.35">
      <c r="A6237" t="s">
        <v>193</v>
      </c>
      <c r="B6237" t="s">
        <v>29</v>
      </c>
      <c r="C6237" t="s">
        <v>149</v>
      </c>
      <c r="D6237" t="s">
        <v>159</v>
      </c>
      <c r="E6237" t="s">
        <v>162</v>
      </c>
      <c r="G6237" t="s">
        <v>1</v>
      </c>
      <c r="K6237" t="s">
        <v>185</v>
      </c>
      <c r="L6237" t="s">
        <v>122</v>
      </c>
      <c r="M6237" s="14">
        <v>44585</v>
      </c>
      <c r="N6237" s="14">
        <v>44585</v>
      </c>
      <c r="O6237">
        <v>0</v>
      </c>
      <c r="P6237">
        <v>1869.05</v>
      </c>
      <c r="R6237">
        <v>2110700000</v>
      </c>
      <c r="S6237">
        <v>162800000</v>
      </c>
      <c r="V6237" t="s">
        <v>193</v>
      </c>
      <c r="W6237" t="s">
        <v>204</v>
      </c>
      <c r="X6237" t="s">
        <v>161</v>
      </c>
      <c r="Y6237">
        <v>1</v>
      </c>
      <c r="Z6237">
        <v>1</v>
      </c>
      <c r="AA6237">
        <v>2022</v>
      </c>
      <c r="AB6237">
        <v>1869.05</v>
      </c>
      <c r="AC6237" t="s">
        <v>22</v>
      </c>
      <c r="AD6237" t="s">
        <v>72</v>
      </c>
      <c r="AE6237">
        <v>2022</v>
      </c>
      <c r="AF6237">
        <v>2022</v>
      </c>
      <c r="AU6237"/>
    </row>
    <row r="6238" spans="1:47" x14ac:dyDescent="0.35">
      <c r="A6238" t="s">
        <v>193</v>
      </c>
      <c r="B6238" t="s">
        <v>29</v>
      </c>
      <c r="C6238" t="s">
        <v>149</v>
      </c>
      <c r="D6238" t="s">
        <v>159</v>
      </c>
      <c r="E6238" t="s">
        <v>162</v>
      </c>
      <c r="G6238" t="s">
        <v>1</v>
      </c>
      <c r="K6238" t="s">
        <v>185</v>
      </c>
      <c r="L6238" t="s">
        <v>122</v>
      </c>
      <c r="M6238" s="14">
        <v>44585</v>
      </c>
      <c r="N6238" s="14">
        <v>44585</v>
      </c>
      <c r="O6238">
        <v>0</v>
      </c>
      <c r="P6238">
        <v>1673.81</v>
      </c>
      <c r="R6238">
        <v>2110700000</v>
      </c>
      <c r="S6238">
        <v>162800000</v>
      </c>
      <c r="V6238" t="s">
        <v>193</v>
      </c>
      <c r="W6238" t="s">
        <v>204</v>
      </c>
      <c r="X6238" t="s">
        <v>161</v>
      </c>
      <c r="Y6238">
        <v>1</v>
      </c>
      <c r="Z6238">
        <v>1</v>
      </c>
      <c r="AA6238">
        <v>2022</v>
      </c>
      <c r="AB6238">
        <v>1673.81</v>
      </c>
      <c r="AC6238" t="s">
        <v>22</v>
      </c>
      <c r="AD6238" t="s">
        <v>72</v>
      </c>
      <c r="AE6238">
        <v>2022</v>
      </c>
      <c r="AF6238">
        <v>2022</v>
      </c>
      <c r="AU6238"/>
    </row>
    <row r="6239" spans="1:47" x14ac:dyDescent="0.35">
      <c r="A6239" t="s">
        <v>193</v>
      </c>
      <c r="B6239" t="s">
        <v>29</v>
      </c>
      <c r="C6239" t="s">
        <v>149</v>
      </c>
      <c r="D6239" t="s">
        <v>159</v>
      </c>
      <c r="E6239" t="s">
        <v>162</v>
      </c>
      <c r="G6239" t="s">
        <v>1</v>
      </c>
      <c r="K6239" t="s">
        <v>185</v>
      </c>
      <c r="L6239" t="s">
        <v>122</v>
      </c>
      <c r="M6239" s="14">
        <v>44585</v>
      </c>
      <c r="N6239" s="14">
        <v>44585</v>
      </c>
      <c r="O6239">
        <v>0</v>
      </c>
      <c r="P6239">
        <v>828.57</v>
      </c>
      <c r="R6239">
        <v>2110700000</v>
      </c>
      <c r="S6239">
        <v>162800000</v>
      </c>
      <c r="V6239" t="s">
        <v>193</v>
      </c>
      <c r="W6239" t="s">
        <v>204</v>
      </c>
      <c r="X6239" t="s">
        <v>161</v>
      </c>
      <c r="Y6239">
        <v>1</v>
      </c>
      <c r="Z6239">
        <v>1</v>
      </c>
      <c r="AA6239">
        <v>2022</v>
      </c>
      <c r="AB6239">
        <v>828.57</v>
      </c>
      <c r="AC6239" t="s">
        <v>22</v>
      </c>
      <c r="AD6239" t="s">
        <v>72</v>
      </c>
      <c r="AE6239">
        <v>2022</v>
      </c>
      <c r="AF6239">
        <v>2022</v>
      </c>
      <c r="AU6239"/>
    </row>
    <row r="6240" spans="1:47" x14ac:dyDescent="0.35">
      <c r="A6240" t="s">
        <v>160</v>
      </c>
      <c r="B6240" t="s">
        <v>30</v>
      </c>
      <c r="C6240" t="s">
        <v>149</v>
      </c>
      <c r="D6240" t="s">
        <v>159</v>
      </c>
      <c r="E6240" t="s">
        <v>162</v>
      </c>
      <c r="G6240" t="s">
        <v>1</v>
      </c>
      <c r="K6240" t="s">
        <v>185</v>
      </c>
      <c r="L6240" t="s">
        <v>122</v>
      </c>
      <c r="M6240" s="14">
        <v>44585</v>
      </c>
      <c r="N6240" s="14">
        <v>44585</v>
      </c>
      <c r="O6240">
        <v>0</v>
      </c>
      <c r="P6240">
        <v>1233.8399999999999</v>
      </c>
      <c r="R6240">
        <v>2110672000</v>
      </c>
      <c r="S6240">
        <v>161100000</v>
      </c>
      <c r="V6240" t="s">
        <v>160</v>
      </c>
      <c r="W6240" t="s">
        <v>212</v>
      </c>
      <c r="X6240" t="s">
        <v>161</v>
      </c>
      <c r="Y6240">
        <v>1</v>
      </c>
      <c r="Z6240">
        <v>1</v>
      </c>
      <c r="AA6240">
        <v>2022</v>
      </c>
      <c r="AB6240">
        <v>1233.8399999999999</v>
      </c>
      <c r="AC6240" t="s">
        <v>22</v>
      </c>
      <c r="AD6240" t="s">
        <v>72</v>
      </c>
      <c r="AE6240">
        <v>2022</v>
      </c>
      <c r="AF6240">
        <v>2022</v>
      </c>
      <c r="AU6240"/>
    </row>
    <row r="6241" spans="1:47" x14ac:dyDescent="0.35">
      <c r="A6241" t="s">
        <v>138</v>
      </c>
      <c r="B6241" t="s">
        <v>41</v>
      </c>
      <c r="C6241" t="s">
        <v>149</v>
      </c>
      <c r="D6241" t="s">
        <v>150</v>
      </c>
      <c r="E6241" t="s">
        <v>121</v>
      </c>
      <c r="G6241" t="s">
        <v>1</v>
      </c>
      <c r="H6241" t="s">
        <v>206</v>
      </c>
      <c r="K6241" t="s">
        <v>185</v>
      </c>
      <c r="L6241" t="s">
        <v>122</v>
      </c>
      <c r="M6241" s="14">
        <v>44585</v>
      </c>
      <c r="N6241" s="14">
        <v>44585</v>
      </c>
      <c r="O6241">
        <v>-78535</v>
      </c>
      <c r="P6241">
        <v>-1869.88</v>
      </c>
      <c r="R6241">
        <v>2220200000</v>
      </c>
      <c r="S6241">
        <v>161001000</v>
      </c>
      <c r="V6241" t="s">
        <v>138</v>
      </c>
      <c r="W6241" t="s">
        <v>195</v>
      </c>
      <c r="X6241" t="s">
        <v>139</v>
      </c>
      <c r="Y6241">
        <v>1</v>
      </c>
      <c r="Z6241">
        <v>1</v>
      </c>
      <c r="AA6241">
        <v>2022</v>
      </c>
      <c r="AB6241">
        <v>1869.88</v>
      </c>
      <c r="AC6241" t="s">
        <v>22</v>
      </c>
      <c r="AD6241" t="s">
        <v>21</v>
      </c>
      <c r="AE6241">
        <v>2022</v>
      </c>
      <c r="AF6241">
        <v>2022</v>
      </c>
      <c r="AU6241"/>
    </row>
    <row r="6242" spans="1:47" x14ac:dyDescent="0.35">
      <c r="A6242" t="s">
        <v>188</v>
      </c>
      <c r="B6242" t="s">
        <v>31</v>
      </c>
      <c r="C6242" t="s">
        <v>149</v>
      </c>
      <c r="D6242" t="s">
        <v>159</v>
      </c>
      <c r="E6242" t="s">
        <v>162</v>
      </c>
      <c r="G6242" t="s">
        <v>1</v>
      </c>
      <c r="K6242" t="s">
        <v>185</v>
      </c>
      <c r="L6242" t="s">
        <v>122</v>
      </c>
      <c r="M6242" s="14">
        <v>44585</v>
      </c>
      <c r="N6242" s="14">
        <v>44585</v>
      </c>
      <c r="O6242">
        <v>0</v>
      </c>
      <c r="P6242">
        <v>77.760000000000005</v>
      </c>
      <c r="R6242">
        <v>2111070000</v>
      </c>
      <c r="S6242">
        <v>161001000</v>
      </c>
      <c r="V6242" t="s">
        <v>188</v>
      </c>
      <c r="W6242" t="s">
        <v>195</v>
      </c>
      <c r="X6242" t="s">
        <v>190</v>
      </c>
      <c r="Y6242">
        <v>1</v>
      </c>
      <c r="Z6242">
        <v>1</v>
      </c>
      <c r="AA6242">
        <v>2022</v>
      </c>
      <c r="AB6242">
        <v>77.760000000000005</v>
      </c>
      <c r="AC6242" t="s">
        <v>22</v>
      </c>
      <c r="AD6242" t="s">
        <v>72</v>
      </c>
      <c r="AE6242">
        <v>2022</v>
      </c>
      <c r="AF6242">
        <v>2022</v>
      </c>
      <c r="AU6242"/>
    </row>
    <row r="6243" spans="1:47" x14ac:dyDescent="0.35">
      <c r="A6243" t="s">
        <v>193</v>
      </c>
      <c r="B6243" t="s">
        <v>29</v>
      </c>
      <c r="C6243" t="s">
        <v>149</v>
      </c>
      <c r="D6243" t="s">
        <v>159</v>
      </c>
      <c r="E6243" t="s">
        <v>162</v>
      </c>
      <c r="G6243" t="s">
        <v>1</v>
      </c>
      <c r="K6243" t="s">
        <v>185</v>
      </c>
      <c r="L6243" t="s">
        <v>122</v>
      </c>
      <c r="M6243" s="14">
        <v>44585</v>
      </c>
      <c r="N6243" s="14">
        <v>44585</v>
      </c>
      <c r="O6243">
        <v>0</v>
      </c>
      <c r="P6243">
        <v>871.43</v>
      </c>
      <c r="R6243">
        <v>2110700000</v>
      </c>
      <c r="S6243">
        <v>162800000</v>
      </c>
      <c r="V6243" t="s">
        <v>193</v>
      </c>
      <c r="W6243" t="s">
        <v>204</v>
      </c>
      <c r="X6243" t="s">
        <v>161</v>
      </c>
      <c r="Y6243">
        <v>1</v>
      </c>
      <c r="Z6243">
        <v>1</v>
      </c>
      <c r="AA6243">
        <v>2022</v>
      </c>
      <c r="AB6243">
        <v>871.43</v>
      </c>
      <c r="AC6243" t="s">
        <v>22</v>
      </c>
      <c r="AD6243" t="s">
        <v>72</v>
      </c>
      <c r="AE6243">
        <v>2022</v>
      </c>
      <c r="AF6243">
        <v>2022</v>
      </c>
      <c r="AU6243"/>
    </row>
    <row r="6244" spans="1:47" x14ac:dyDescent="0.35">
      <c r="A6244" t="s">
        <v>193</v>
      </c>
      <c r="B6244" t="s">
        <v>29</v>
      </c>
      <c r="C6244" t="s">
        <v>149</v>
      </c>
      <c r="D6244" t="s">
        <v>159</v>
      </c>
      <c r="E6244" t="s">
        <v>162</v>
      </c>
      <c r="G6244" t="s">
        <v>1</v>
      </c>
      <c r="K6244" t="s">
        <v>185</v>
      </c>
      <c r="L6244" t="s">
        <v>122</v>
      </c>
      <c r="M6244" s="14">
        <v>44585</v>
      </c>
      <c r="N6244" s="14">
        <v>44585</v>
      </c>
      <c r="O6244">
        <v>0</v>
      </c>
      <c r="P6244">
        <v>23.81</v>
      </c>
      <c r="R6244">
        <v>2110700000</v>
      </c>
      <c r="S6244">
        <v>162300000</v>
      </c>
      <c r="V6244" t="s">
        <v>193</v>
      </c>
      <c r="W6244" t="s">
        <v>209</v>
      </c>
      <c r="X6244" t="s">
        <v>161</v>
      </c>
      <c r="Y6244">
        <v>1</v>
      </c>
      <c r="Z6244">
        <v>1</v>
      </c>
      <c r="AA6244">
        <v>2022</v>
      </c>
      <c r="AB6244">
        <v>23.81</v>
      </c>
      <c r="AC6244" t="s">
        <v>22</v>
      </c>
      <c r="AD6244" t="s">
        <v>72</v>
      </c>
      <c r="AE6244">
        <v>2022</v>
      </c>
      <c r="AF6244">
        <v>2022</v>
      </c>
      <c r="AU6244"/>
    </row>
    <row r="6245" spans="1:47" x14ac:dyDescent="0.35">
      <c r="A6245" t="s">
        <v>188</v>
      </c>
      <c r="B6245" t="s">
        <v>31</v>
      </c>
      <c r="C6245" t="s">
        <v>149</v>
      </c>
      <c r="D6245" t="s">
        <v>159</v>
      </c>
      <c r="E6245" t="s">
        <v>162</v>
      </c>
      <c r="G6245" t="s">
        <v>1</v>
      </c>
      <c r="K6245" t="s">
        <v>185</v>
      </c>
      <c r="L6245" t="s">
        <v>122</v>
      </c>
      <c r="M6245" s="14">
        <v>44585</v>
      </c>
      <c r="N6245" s="14">
        <v>44585</v>
      </c>
      <c r="O6245">
        <v>0</v>
      </c>
      <c r="P6245">
        <v>290.41000000000003</v>
      </c>
      <c r="R6245">
        <v>2111070000</v>
      </c>
      <c r="S6245">
        <v>162800000</v>
      </c>
      <c r="V6245" t="s">
        <v>188</v>
      </c>
      <c r="W6245" t="s">
        <v>204</v>
      </c>
      <c r="X6245" t="s">
        <v>190</v>
      </c>
      <c r="Y6245">
        <v>1</v>
      </c>
      <c r="Z6245">
        <v>1</v>
      </c>
      <c r="AA6245">
        <v>2022</v>
      </c>
      <c r="AB6245">
        <v>290.41000000000003</v>
      </c>
      <c r="AC6245" t="s">
        <v>22</v>
      </c>
      <c r="AD6245" t="s">
        <v>72</v>
      </c>
      <c r="AE6245">
        <v>2022</v>
      </c>
      <c r="AF6245">
        <v>2022</v>
      </c>
      <c r="AU6245"/>
    </row>
    <row r="6246" spans="1:47" x14ac:dyDescent="0.35">
      <c r="A6246" t="s">
        <v>188</v>
      </c>
      <c r="B6246" t="s">
        <v>31</v>
      </c>
      <c r="C6246" t="s">
        <v>149</v>
      </c>
      <c r="D6246" t="s">
        <v>159</v>
      </c>
      <c r="E6246" t="s">
        <v>162</v>
      </c>
      <c r="G6246" t="s">
        <v>1</v>
      </c>
      <c r="K6246" t="s">
        <v>185</v>
      </c>
      <c r="L6246" t="s">
        <v>122</v>
      </c>
      <c r="M6246" s="14">
        <v>44585</v>
      </c>
      <c r="N6246" s="14">
        <v>44585</v>
      </c>
      <c r="O6246">
        <v>0</v>
      </c>
      <c r="P6246">
        <v>77.760000000000005</v>
      </c>
      <c r="R6246">
        <v>2111070000</v>
      </c>
      <c r="S6246">
        <v>161001000</v>
      </c>
      <c r="V6246" t="s">
        <v>188</v>
      </c>
      <c r="W6246" t="s">
        <v>195</v>
      </c>
      <c r="X6246" t="s">
        <v>190</v>
      </c>
      <c r="Y6246">
        <v>1</v>
      </c>
      <c r="Z6246">
        <v>1</v>
      </c>
      <c r="AA6246">
        <v>2022</v>
      </c>
      <c r="AB6246">
        <v>77.760000000000005</v>
      </c>
      <c r="AC6246" t="s">
        <v>22</v>
      </c>
      <c r="AD6246" t="s">
        <v>72</v>
      </c>
      <c r="AE6246">
        <v>2022</v>
      </c>
      <c r="AF6246">
        <v>2022</v>
      </c>
      <c r="AU6246"/>
    </row>
    <row r="6247" spans="1:47" x14ac:dyDescent="0.35">
      <c r="A6247" t="s">
        <v>193</v>
      </c>
      <c r="B6247" t="s">
        <v>29</v>
      </c>
      <c r="C6247" t="s">
        <v>149</v>
      </c>
      <c r="D6247" t="s">
        <v>159</v>
      </c>
      <c r="E6247" t="s">
        <v>162</v>
      </c>
      <c r="G6247" t="s">
        <v>1</v>
      </c>
      <c r="K6247" t="s">
        <v>185</v>
      </c>
      <c r="L6247" t="s">
        <v>122</v>
      </c>
      <c r="M6247" s="14">
        <v>44585</v>
      </c>
      <c r="N6247" s="14">
        <v>44585</v>
      </c>
      <c r="O6247">
        <v>0</v>
      </c>
      <c r="P6247">
        <v>166.67</v>
      </c>
      <c r="R6247">
        <v>2110700000</v>
      </c>
      <c r="S6247">
        <v>162300000</v>
      </c>
      <c r="V6247" t="s">
        <v>193</v>
      </c>
      <c r="W6247" t="s">
        <v>209</v>
      </c>
      <c r="X6247" t="s">
        <v>161</v>
      </c>
      <c r="Y6247">
        <v>1</v>
      </c>
      <c r="Z6247">
        <v>1</v>
      </c>
      <c r="AA6247">
        <v>2022</v>
      </c>
      <c r="AB6247">
        <v>166.67</v>
      </c>
      <c r="AC6247" t="s">
        <v>22</v>
      </c>
      <c r="AD6247" t="s">
        <v>72</v>
      </c>
      <c r="AE6247">
        <v>2022</v>
      </c>
      <c r="AF6247">
        <v>2022</v>
      </c>
      <c r="AU6247"/>
    </row>
    <row r="6248" spans="1:47" x14ac:dyDescent="0.35">
      <c r="A6248" t="s">
        <v>193</v>
      </c>
      <c r="B6248" t="s">
        <v>29</v>
      </c>
      <c r="C6248" t="s">
        <v>149</v>
      </c>
      <c r="D6248" t="s">
        <v>159</v>
      </c>
      <c r="E6248" t="s">
        <v>162</v>
      </c>
      <c r="G6248" t="s">
        <v>1</v>
      </c>
      <c r="K6248" t="s">
        <v>185</v>
      </c>
      <c r="L6248" t="s">
        <v>122</v>
      </c>
      <c r="M6248" s="14">
        <v>44585</v>
      </c>
      <c r="N6248" s="14">
        <v>44585</v>
      </c>
      <c r="O6248">
        <v>0</v>
      </c>
      <c r="P6248">
        <v>155.94999999999999</v>
      </c>
      <c r="R6248">
        <v>2110700000</v>
      </c>
      <c r="S6248">
        <v>162300000</v>
      </c>
      <c r="V6248" t="s">
        <v>193</v>
      </c>
      <c r="W6248" t="s">
        <v>209</v>
      </c>
      <c r="X6248" t="s">
        <v>161</v>
      </c>
      <c r="Y6248">
        <v>1</v>
      </c>
      <c r="Z6248">
        <v>1</v>
      </c>
      <c r="AA6248">
        <v>2022</v>
      </c>
      <c r="AB6248">
        <v>155.94999999999999</v>
      </c>
      <c r="AC6248" t="s">
        <v>22</v>
      </c>
      <c r="AD6248" t="s">
        <v>72</v>
      </c>
      <c r="AE6248">
        <v>2022</v>
      </c>
      <c r="AF6248">
        <v>2022</v>
      </c>
      <c r="AU6248"/>
    </row>
    <row r="6249" spans="1:47" x14ac:dyDescent="0.35">
      <c r="A6249" t="s">
        <v>176</v>
      </c>
      <c r="B6249" t="s">
        <v>27</v>
      </c>
      <c r="C6249" t="s">
        <v>149</v>
      </c>
      <c r="D6249" t="s">
        <v>150</v>
      </c>
      <c r="E6249" t="s">
        <v>121</v>
      </c>
      <c r="G6249" t="s">
        <v>1</v>
      </c>
      <c r="H6249" t="s">
        <v>206</v>
      </c>
      <c r="K6249" t="s">
        <v>185</v>
      </c>
      <c r="L6249" t="s">
        <v>122</v>
      </c>
      <c r="M6249" s="14">
        <v>44585</v>
      </c>
      <c r="N6249" s="14">
        <v>44585</v>
      </c>
      <c r="O6249">
        <v>0</v>
      </c>
      <c r="P6249">
        <v>-5.95</v>
      </c>
      <c r="R6249">
        <v>2221517010</v>
      </c>
      <c r="S6249">
        <v>161002000</v>
      </c>
      <c r="V6249" t="s">
        <v>176</v>
      </c>
      <c r="W6249" t="s">
        <v>202</v>
      </c>
      <c r="X6249" t="s">
        <v>119</v>
      </c>
      <c r="Y6249">
        <v>1</v>
      </c>
      <c r="Z6249">
        <v>1</v>
      </c>
      <c r="AA6249">
        <v>2022</v>
      </c>
      <c r="AB6249">
        <v>5.95</v>
      </c>
      <c r="AC6249" t="s">
        <v>22</v>
      </c>
      <c r="AD6249" t="s">
        <v>21</v>
      </c>
      <c r="AE6249">
        <v>2022</v>
      </c>
      <c r="AF6249">
        <v>2022</v>
      </c>
      <c r="AU6249"/>
    </row>
    <row r="6250" spans="1:47" x14ac:dyDescent="0.35">
      <c r="A6250" t="s">
        <v>188</v>
      </c>
      <c r="B6250" t="s">
        <v>31</v>
      </c>
      <c r="C6250" t="s">
        <v>149</v>
      </c>
      <c r="D6250" t="s">
        <v>159</v>
      </c>
      <c r="E6250" t="s">
        <v>162</v>
      </c>
      <c r="G6250" t="s">
        <v>1</v>
      </c>
      <c r="K6250" t="s">
        <v>185</v>
      </c>
      <c r="L6250" t="s">
        <v>122</v>
      </c>
      <c r="M6250" s="14">
        <v>44585</v>
      </c>
      <c r="N6250" s="14">
        <v>44585</v>
      </c>
      <c r="O6250">
        <v>0</v>
      </c>
      <c r="P6250">
        <v>7.85</v>
      </c>
      <c r="R6250">
        <v>2111070000</v>
      </c>
      <c r="S6250">
        <v>161001000</v>
      </c>
      <c r="V6250" t="s">
        <v>188</v>
      </c>
      <c r="W6250" t="s">
        <v>195</v>
      </c>
      <c r="X6250" t="s">
        <v>190</v>
      </c>
      <c r="Y6250">
        <v>1</v>
      </c>
      <c r="Z6250">
        <v>1</v>
      </c>
      <c r="AA6250">
        <v>2022</v>
      </c>
      <c r="AB6250">
        <v>7.85</v>
      </c>
      <c r="AC6250" t="s">
        <v>22</v>
      </c>
      <c r="AD6250" t="s">
        <v>72</v>
      </c>
      <c r="AE6250">
        <v>2022</v>
      </c>
      <c r="AF6250">
        <v>2022</v>
      </c>
      <c r="AU6250"/>
    </row>
    <row r="6251" spans="1:47" x14ac:dyDescent="0.35">
      <c r="A6251" t="s">
        <v>148</v>
      </c>
      <c r="C6251" t="s">
        <v>149</v>
      </c>
      <c r="D6251" t="s">
        <v>150</v>
      </c>
      <c r="E6251" t="s">
        <v>121</v>
      </c>
      <c r="J6251" t="s">
        <v>5</v>
      </c>
      <c r="K6251" t="s">
        <v>185</v>
      </c>
      <c r="L6251" t="s">
        <v>122</v>
      </c>
      <c r="M6251" s="14">
        <v>44575</v>
      </c>
      <c r="N6251" s="14">
        <v>44585</v>
      </c>
      <c r="P6251">
        <v>4482.33</v>
      </c>
      <c r="X6251" t="s">
        <v>152</v>
      </c>
      <c r="Y6251">
        <v>1</v>
      </c>
      <c r="Z6251">
        <v>1</v>
      </c>
      <c r="AA6251">
        <v>2022</v>
      </c>
      <c r="AB6251">
        <v>0</v>
      </c>
      <c r="AC6251" t="s">
        <v>8</v>
      </c>
      <c r="AD6251" t="s">
        <v>8</v>
      </c>
      <c r="AE6251">
        <v>2022</v>
      </c>
      <c r="AF6251">
        <v>2022</v>
      </c>
      <c r="AU6251"/>
    </row>
    <row r="6252" spans="1:47" x14ac:dyDescent="0.35">
      <c r="A6252" t="s">
        <v>148</v>
      </c>
      <c r="C6252" t="s">
        <v>149</v>
      </c>
      <c r="D6252" t="s">
        <v>150</v>
      </c>
      <c r="E6252" t="s">
        <v>121</v>
      </c>
      <c r="J6252" t="s">
        <v>6</v>
      </c>
      <c r="K6252" t="s">
        <v>185</v>
      </c>
      <c r="L6252" t="s">
        <v>122</v>
      </c>
      <c r="M6252" s="14">
        <v>44578</v>
      </c>
      <c r="N6252" s="14">
        <v>44585</v>
      </c>
      <c r="P6252">
        <v>42093.24</v>
      </c>
      <c r="X6252" t="s">
        <v>152</v>
      </c>
      <c r="Y6252">
        <v>1</v>
      </c>
      <c r="Z6252">
        <v>1</v>
      </c>
      <c r="AA6252">
        <v>2022</v>
      </c>
      <c r="AB6252">
        <v>0</v>
      </c>
      <c r="AC6252" t="s">
        <v>8</v>
      </c>
      <c r="AD6252" t="s">
        <v>8</v>
      </c>
      <c r="AE6252">
        <v>2022</v>
      </c>
      <c r="AF6252">
        <v>2022</v>
      </c>
      <c r="AU6252"/>
    </row>
    <row r="6253" spans="1:47" x14ac:dyDescent="0.35">
      <c r="A6253" t="s">
        <v>153</v>
      </c>
      <c r="C6253" t="s">
        <v>149</v>
      </c>
      <c r="D6253" t="s">
        <v>150</v>
      </c>
      <c r="E6253" t="s">
        <v>121</v>
      </c>
      <c r="I6253" t="s">
        <v>1</v>
      </c>
      <c r="J6253" t="s">
        <v>68</v>
      </c>
      <c r="K6253" t="s">
        <v>185</v>
      </c>
      <c r="L6253" t="s">
        <v>122</v>
      </c>
      <c r="M6253" s="14">
        <v>44575</v>
      </c>
      <c r="N6253" s="14">
        <v>44585</v>
      </c>
      <c r="P6253">
        <v>4023.32</v>
      </c>
      <c r="X6253" t="s">
        <v>154</v>
      </c>
      <c r="Y6253">
        <v>1</v>
      </c>
      <c r="Z6253">
        <v>1</v>
      </c>
      <c r="AA6253">
        <v>2022</v>
      </c>
      <c r="AB6253">
        <v>0</v>
      </c>
      <c r="AC6253" t="s">
        <v>8</v>
      </c>
      <c r="AD6253" t="s">
        <v>8</v>
      </c>
      <c r="AE6253">
        <v>2022</v>
      </c>
      <c r="AF6253">
        <v>2022</v>
      </c>
      <c r="AU6253"/>
    </row>
    <row r="6254" spans="1:47" x14ac:dyDescent="0.35">
      <c r="A6254" t="s">
        <v>123</v>
      </c>
      <c r="C6254" t="s">
        <v>149</v>
      </c>
      <c r="D6254" t="s">
        <v>150</v>
      </c>
      <c r="E6254" t="s">
        <v>121</v>
      </c>
      <c r="J6254" t="s">
        <v>68</v>
      </c>
      <c r="K6254" t="s">
        <v>185</v>
      </c>
      <c r="L6254" t="s">
        <v>122</v>
      </c>
      <c r="M6254" s="14">
        <v>44575</v>
      </c>
      <c r="N6254" s="14">
        <v>44585</v>
      </c>
      <c r="P6254">
        <v>38334.68</v>
      </c>
      <c r="X6254" t="s">
        <v>124</v>
      </c>
      <c r="Y6254">
        <v>1</v>
      </c>
      <c r="Z6254">
        <v>1</v>
      </c>
      <c r="AA6254">
        <v>2022</v>
      </c>
      <c r="AB6254">
        <v>0</v>
      </c>
      <c r="AC6254" t="s">
        <v>8</v>
      </c>
      <c r="AD6254" t="s">
        <v>8</v>
      </c>
      <c r="AE6254">
        <v>2022</v>
      </c>
      <c r="AF6254">
        <v>2022</v>
      </c>
      <c r="AU6254"/>
    </row>
    <row r="6255" spans="1:47" x14ac:dyDescent="0.35">
      <c r="A6255" t="s">
        <v>165</v>
      </c>
      <c r="C6255" t="s">
        <v>149</v>
      </c>
      <c r="D6255" t="s">
        <v>150</v>
      </c>
      <c r="E6255" t="s">
        <v>162</v>
      </c>
      <c r="K6255" t="s">
        <v>185</v>
      </c>
      <c r="L6255" t="s">
        <v>122</v>
      </c>
      <c r="M6255" s="14">
        <v>44585</v>
      </c>
      <c r="N6255" s="14">
        <v>44585</v>
      </c>
      <c r="P6255">
        <v>88933.57</v>
      </c>
      <c r="X6255" t="s">
        <v>124</v>
      </c>
      <c r="Y6255">
        <v>1</v>
      </c>
      <c r="Z6255">
        <v>1</v>
      </c>
      <c r="AA6255">
        <v>2022</v>
      </c>
      <c r="AB6255">
        <v>0</v>
      </c>
      <c r="AC6255" t="s">
        <v>8</v>
      </c>
      <c r="AD6255" t="s">
        <v>8</v>
      </c>
      <c r="AE6255">
        <v>2022</v>
      </c>
      <c r="AF6255">
        <v>2022</v>
      </c>
      <c r="AU6255"/>
    </row>
    <row r="6256" spans="1:47" x14ac:dyDescent="0.35">
      <c r="A6256" t="s">
        <v>155</v>
      </c>
      <c r="B6256" t="s">
        <v>32</v>
      </c>
      <c r="C6256" t="s">
        <v>149</v>
      </c>
      <c r="D6256" t="s">
        <v>150</v>
      </c>
      <c r="E6256" t="s">
        <v>121</v>
      </c>
      <c r="G6256" t="s">
        <v>1</v>
      </c>
      <c r="H6256" t="s">
        <v>206</v>
      </c>
      <c r="K6256" t="s">
        <v>185</v>
      </c>
      <c r="L6256" t="s">
        <v>122</v>
      </c>
      <c r="M6256" s="14">
        <v>44585</v>
      </c>
      <c r="N6256" s="14">
        <v>44585</v>
      </c>
      <c r="O6256">
        <v>-300000</v>
      </c>
      <c r="P6256">
        <v>-20059.150000000001</v>
      </c>
      <c r="R6256">
        <v>2220610000</v>
      </c>
      <c r="S6256">
        <v>161012000</v>
      </c>
      <c r="V6256" t="s">
        <v>155</v>
      </c>
      <c r="W6256" t="s">
        <v>213</v>
      </c>
      <c r="X6256" t="s">
        <v>156</v>
      </c>
      <c r="Y6256">
        <v>1</v>
      </c>
      <c r="Z6256">
        <v>1</v>
      </c>
      <c r="AA6256">
        <v>2022</v>
      </c>
      <c r="AB6256">
        <v>20059.150000000001</v>
      </c>
      <c r="AC6256" t="s">
        <v>22</v>
      </c>
      <c r="AD6256" t="s">
        <v>21</v>
      </c>
      <c r="AE6256">
        <v>2022</v>
      </c>
      <c r="AF6256">
        <v>2022</v>
      </c>
      <c r="AU6256"/>
    </row>
    <row r="6257" spans="1:47" x14ac:dyDescent="0.35">
      <c r="A6257" t="s">
        <v>155</v>
      </c>
      <c r="B6257" t="s">
        <v>49</v>
      </c>
      <c r="C6257" t="s">
        <v>149</v>
      </c>
      <c r="D6257" t="s">
        <v>150</v>
      </c>
      <c r="E6257" t="s">
        <v>121</v>
      </c>
      <c r="G6257" t="s">
        <v>1</v>
      </c>
      <c r="H6257" t="s">
        <v>206</v>
      </c>
      <c r="K6257" t="s">
        <v>185</v>
      </c>
      <c r="L6257" t="s">
        <v>122</v>
      </c>
      <c r="M6257" s="14">
        <v>44585</v>
      </c>
      <c r="N6257" s="14">
        <v>44585</v>
      </c>
      <c r="O6257">
        <v>-1400000</v>
      </c>
      <c r="P6257">
        <v>-20417.05</v>
      </c>
      <c r="R6257">
        <v>2220620000</v>
      </c>
      <c r="S6257">
        <v>161012000</v>
      </c>
      <c r="V6257" t="s">
        <v>155</v>
      </c>
      <c r="W6257" t="s">
        <v>213</v>
      </c>
      <c r="X6257" t="s">
        <v>156</v>
      </c>
      <c r="Y6257">
        <v>1</v>
      </c>
      <c r="Z6257">
        <v>1</v>
      </c>
      <c r="AA6257">
        <v>2022</v>
      </c>
      <c r="AB6257">
        <v>20417.05</v>
      </c>
      <c r="AC6257" t="s">
        <v>22</v>
      </c>
      <c r="AD6257" t="s">
        <v>21</v>
      </c>
      <c r="AE6257">
        <v>2022</v>
      </c>
      <c r="AF6257">
        <v>2022</v>
      </c>
      <c r="AU6257"/>
    </row>
    <row r="6258" spans="1:47" x14ac:dyDescent="0.35">
      <c r="A6258" t="s">
        <v>160</v>
      </c>
      <c r="B6258" t="s">
        <v>26</v>
      </c>
      <c r="C6258" t="s">
        <v>149</v>
      </c>
      <c r="D6258" t="s">
        <v>159</v>
      </c>
      <c r="E6258" t="s">
        <v>162</v>
      </c>
      <c r="G6258" t="s">
        <v>1</v>
      </c>
      <c r="K6258" t="s">
        <v>185</v>
      </c>
      <c r="L6258" t="s">
        <v>122</v>
      </c>
      <c r="M6258" s="14">
        <v>44586</v>
      </c>
      <c r="N6258" s="14">
        <v>44586</v>
      </c>
      <c r="O6258">
        <v>6255780.8300000001</v>
      </c>
      <c r="P6258">
        <v>156662.51999999999</v>
      </c>
      <c r="R6258">
        <v>2110672000</v>
      </c>
      <c r="S6258">
        <v>162800000</v>
      </c>
      <c r="V6258" t="s">
        <v>160</v>
      </c>
      <c r="W6258" t="s">
        <v>204</v>
      </c>
      <c r="X6258" t="s">
        <v>161</v>
      </c>
      <c r="Y6258">
        <v>1</v>
      </c>
      <c r="Z6258">
        <v>1</v>
      </c>
      <c r="AA6258">
        <v>2022</v>
      </c>
      <c r="AB6258">
        <v>156662.51999999999</v>
      </c>
      <c r="AC6258" t="s">
        <v>22</v>
      </c>
      <c r="AD6258" t="s">
        <v>72</v>
      </c>
      <c r="AE6258">
        <v>2022</v>
      </c>
      <c r="AF6258">
        <v>2022</v>
      </c>
      <c r="AU6258"/>
    </row>
    <row r="6259" spans="1:47" x14ac:dyDescent="0.35">
      <c r="A6259" t="s">
        <v>160</v>
      </c>
      <c r="B6259" t="s">
        <v>25</v>
      </c>
      <c r="C6259" t="s">
        <v>149</v>
      </c>
      <c r="D6259" t="s">
        <v>159</v>
      </c>
      <c r="E6259" t="s">
        <v>162</v>
      </c>
      <c r="G6259" t="s">
        <v>1</v>
      </c>
      <c r="K6259" t="s">
        <v>185</v>
      </c>
      <c r="L6259" t="s">
        <v>122</v>
      </c>
      <c r="M6259" s="14">
        <v>44586</v>
      </c>
      <c r="N6259" s="14">
        <v>44586</v>
      </c>
      <c r="O6259">
        <v>5000</v>
      </c>
      <c r="P6259">
        <v>25.05</v>
      </c>
      <c r="R6259">
        <v>2110672000</v>
      </c>
      <c r="S6259">
        <v>161600000</v>
      </c>
      <c r="V6259" t="s">
        <v>160</v>
      </c>
      <c r="W6259" t="s">
        <v>198</v>
      </c>
      <c r="X6259" t="s">
        <v>161</v>
      </c>
      <c r="Y6259">
        <v>1</v>
      </c>
      <c r="Z6259">
        <v>1</v>
      </c>
      <c r="AA6259">
        <v>2022</v>
      </c>
      <c r="AB6259">
        <v>25.05</v>
      </c>
      <c r="AC6259" t="s">
        <v>22</v>
      </c>
      <c r="AD6259" t="s">
        <v>72</v>
      </c>
      <c r="AE6259">
        <v>2022</v>
      </c>
      <c r="AF6259">
        <v>2022</v>
      </c>
      <c r="AU6259"/>
    </row>
    <row r="6260" spans="1:47" x14ac:dyDescent="0.35">
      <c r="A6260" t="s">
        <v>160</v>
      </c>
      <c r="B6260" t="s">
        <v>50</v>
      </c>
      <c r="C6260" t="s">
        <v>149</v>
      </c>
      <c r="D6260" t="s">
        <v>159</v>
      </c>
      <c r="E6260" t="s">
        <v>162</v>
      </c>
      <c r="G6260" t="s">
        <v>1</v>
      </c>
      <c r="K6260" t="s">
        <v>185</v>
      </c>
      <c r="L6260" t="s">
        <v>122</v>
      </c>
      <c r="M6260" s="14">
        <v>44586</v>
      </c>
      <c r="N6260" s="14">
        <v>44586</v>
      </c>
      <c r="O6260">
        <v>72702.48</v>
      </c>
      <c r="P6260">
        <v>1315.04</v>
      </c>
      <c r="R6260">
        <v>2110672000</v>
      </c>
      <c r="S6260">
        <v>162300000</v>
      </c>
      <c r="V6260" t="s">
        <v>160</v>
      </c>
      <c r="W6260" t="s">
        <v>209</v>
      </c>
      <c r="X6260" t="s">
        <v>161</v>
      </c>
      <c r="Y6260">
        <v>1</v>
      </c>
      <c r="Z6260">
        <v>1</v>
      </c>
      <c r="AA6260">
        <v>2022</v>
      </c>
      <c r="AB6260">
        <v>1315.04</v>
      </c>
      <c r="AC6260" t="s">
        <v>22</v>
      </c>
      <c r="AD6260" t="s">
        <v>72</v>
      </c>
      <c r="AE6260">
        <v>2022</v>
      </c>
      <c r="AF6260">
        <v>2022</v>
      </c>
      <c r="AU6260"/>
    </row>
    <row r="6261" spans="1:47" x14ac:dyDescent="0.35">
      <c r="A6261" t="s">
        <v>160</v>
      </c>
      <c r="B6261" t="s">
        <v>25</v>
      </c>
      <c r="C6261" t="s">
        <v>149</v>
      </c>
      <c r="D6261" t="s">
        <v>159</v>
      </c>
      <c r="E6261" t="s">
        <v>162</v>
      </c>
      <c r="G6261" t="s">
        <v>1</v>
      </c>
      <c r="K6261" t="s">
        <v>185</v>
      </c>
      <c r="L6261" t="s">
        <v>122</v>
      </c>
      <c r="M6261" s="14">
        <v>44586</v>
      </c>
      <c r="N6261" s="14">
        <v>44586</v>
      </c>
      <c r="O6261">
        <v>6500</v>
      </c>
      <c r="P6261">
        <v>128.46</v>
      </c>
      <c r="R6261">
        <v>2110672000</v>
      </c>
      <c r="S6261">
        <v>161300000</v>
      </c>
      <c r="V6261" t="s">
        <v>160</v>
      </c>
      <c r="W6261" t="s">
        <v>192</v>
      </c>
      <c r="X6261" t="s">
        <v>161</v>
      </c>
      <c r="Y6261">
        <v>1</v>
      </c>
      <c r="Z6261">
        <v>1</v>
      </c>
      <c r="AA6261">
        <v>2022</v>
      </c>
      <c r="AB6261">
        <v>128.46</v>
      </c>
      <c r="AC6261" t="s">
        <v>22</v>
      </c>
      <c r="AD6261" t="s">
        <v>72</v>
      </c>
      <c r="AE6261">
        <v>2022</v>
      </c>
      <c r="AF6261">
        <v>2022</v>
      </c>
      <c r="AU6261"/>
    </row>
    <row r="6262" spans="1:47" x14ac:dyDescent="0.35">
      <c r="A6262" t="s">
        <v>160</v>
      </c>
      <c r="B6262" t="s">
        <v>25</v>
      </c>
      <c r="C6262" t="s">
        <v>149</v>
      </c>
      <c r="D6262" t="s">
        <v>159</v>
      </c>
      <c r="E6262" t="s">
        <v>162</v>
      </c>
      <c r="G6262" t="s">
        <v>1</v>
      </c>
      <c r="K6262" t="s">
        <v>185</v>
      </c>
      <c r="L6262" t="s">
        <v>122</v>
      </c>
      <c r="M6262" s="14">
        <v>44586</v>
      </c>
      <c r="N6262" s="14">
        <v>44586</v>
      </c>
      <c r="O6262">
        <v>40000</v>
      </c>
      <c r="P6262">
        <v>1326.19</v>
      </c>
      <c r="R6262">
        <v>2110672000</v>
      </c>
      <c r="S6262">
        <v>161300000</v>
      </c>
      <c r="V6262" t="s">
        <v>160</v>
      </c>
      <c r="W6262" t="s">
        <v>192</v>
      </c>
      <c r="X6262" t="s">
        <v>161</v>
      </c>
      <c r="Y6262">
        <v>1</v>
      </c>
      <c r="Z6262">
        <v>1</v>
      </c>
      <c r="AA6262">
        <v>2022</v>
      </c>
      <c r="AB6262">
        <v>1326.19</v>
      </c>
      <c r="AC6262" t="s">
        <v>22</v>
      </c>
      <c r="AD6262" t="s">
        <v>72</v>
      </c>
      <c r="AE6262">
        <v>2022</v>
      </c>
      <c r="AF6262">
        <v>2022</v>
      </c>
      <c r="AU6262"/>
    </row>
    <row r="6263" spans="1:47" x14ac:dyDescent="0.35">
      <c r="A6263" t="s">
        <v>233</v>
      </c>
      <c r="C6263" t="s">
        <v>149</v>
      </c>
      <c r="D6263" t="s">
        <v>159</v>
      </c>
      <c r="E6263" t="s">
        <v>162</v>
      </c>
      <c r="G6263" t="s">
        <v>1</v>
      </c>
      <c r="K6263" t="s">
        <v>185</v>
      </c>
      <c r="L6263" t="s">
        <v>122</v>
      </c>
      <c r="M6263" s="14">
        <v>44586</v>
      </c>
      <c r="N6263" s="14">
        <v>44586</v>
      </c>
      <c r="O6263">
        <v>0</v>
      </c>
      <c r="P6263">
        <v>27.19</v>
      </c>
      <c r="R6263">
        <v>2110510000</v>
      </c>
      <c r="S6263">
        <v>161020000</v>
      </c>
      <c r="V6263" t="s">
        <v>233</v>
      </c>
      <c r="W6263" t="s">
        <v>194</v>
      </c>
      <c r="X6263" t="s">
        <v>234</v>
      </c>
      <c r="Y6263">
        <v>1</v>
      </c>
      <c r="Z6263">
        <v>1</v>
      </c>
      <c r="AA6263">
        <v>2022</v>
      </c>
      <c r="AB6263">
        <v>27.19</v>
      </c>
      <c r="AC6263" t="s">
        <v>22</v>
      </c>
      <c r="AD6263" t="s">
        <v>72</v>
      </c>
      <c r="AE6263">
        <v>2022</v>
      </c>
      <c r="AF6263">
        <v>2022</v>
      </c>
      <c r="AU6263"/>
    </row>
    <row r="6264" spans="1:47" x14ac:dyDescent="0.35">
      <c r="A6264" t="s">
        <v>138</v>
      </c>
      <c r="B6264" t="s">
        <v>65</v>
      </c>
      <c r="C6264" t="s">
        <v>149</v>
      </c>
      <c r="D6264" t="s">
        <v>150</v>
      </c>
      <c r="E6264" t="s">
        <v>121</v>
      </c>
      <c r="G6264" t="s">
        <v>1</v>
      </c>
      <c r="H6264" t="s">
        <v>206</v>
      </c>
      <c r="K6264" t="s">
        <v>185</v>
      </c>
      <c r="L6264" t="s">
        <v>122</v>
      </c>
      <c r="M6264" s="14">
        <v>44586</v>
      </c>
      <c r="N6264" s="14">
        <v>44586</v>
      </c>
      <c r="O6264">
        <v>-200000</v>
      </c>
      <c r="P6264">
        <v>-4761.8999999999996</v>
      </c>
      <c r="R6264">
        <v>2220200000</v>
      </c>
      <c r="S6264">
        <v>161004000</v>
      </c>
      <c r="V6264" t="s">
        <v>138</v>
      </c>
      <c r="W6264" t="s">
        <v>241</v>
      </c>
      <c r="X6264" t="s">
        <v>139</v>
      </c>
      <c r="Y6264">
        <v>1</v>
      </c>
      <c r="Z6264">
        <v>1</v>
      </c>
      <c r="AA6264">
        <v>2022</v>
      </c>
      <c r="AB6264">
        <v>4761.8999999999996</v>
      </c>
      <c r="AC6264" t="s">
        <v>22</v>
      </c>
      <c r="AD6264" t="s">
        <v>21</v>
      </c>
      <c r="AE6264">
        <v>2022</v>
      </c>
      <c r="AF6264">
        <v>2022</v>
      </c>
      <c r="AU6264"/>
    </row>
    <row r="6265" spans="1:47" x14ac:dyDescent="0.35">
      <c r="A6265" t="s">
        <v>160</v>
      </c>
      <c r="B6265" t="s">
        <v>28</v>
      </c>
      <c r="C6265" t="s">
        <v>149</v>
      </c>
      <c r="D6265" t="s">
        <v>159</v>
      </c>
      <c r="E6265" t="s">
        <v>162</v>
      </c>
      <c r="G6265" t="s">
        <v>1</v>
      </c>
      <c r="K6265" t="s">
        <v>185</v>
      </c>
      <c r="L6265" t="s">
        <v>122</v>
      </c>
      <c r="M6265" s="14">
        <v>44586</v>
      </c>
      <c r="N6265" s="14">
        <v>44586</v>
      </c>
      <c r="O6265">
        <v>6500</v>
      </c>
      <c r="P6265">
        <v>36.9</v>
      </c>
      <c r="R6265">
        <v>2110672000</v>
      </c>
      <c r="S6265">
        <v>161400000</v>
      </c>
      <c r="V6265" t="s">
        <v>160</v>
      </c>
      <c r="W6265" t="s">
        <v>211</v>
      </c>
      <c r="X6265" t="s">
        <v>161</v>
      </c>
      <c r="Y6265">
        <v>1</v>
      </c>
      <c r="Z6265">
        <v>1</v>
      </c>
      <c r="AA6265">
        <v>2022</v>
      </c>
      <c r="AB6265">
        <v>36.9</v>
      </c>
      <c r="AC6265" t="s">
        <v>22</v>
      </c>
      <c r="AD6265" t="s">
        <v>72</v>
      </c>
      <c r="AE6265">
        <v>2022</v>
      </c>
      <c r="AF6265">
        <v>2022</v>
      </c>
      <c r="AU6265"/>
    </row>
    <row r="6266" spans="1:47" x14ac:dyDescent="0.35">
      <c r="A6266" t="s">
        <v>138</v>
      </c>
      <c r="B6266" t="s">
        <v>65</v>
      </c>
      <c r="C6266" t="s">
        <v>149</v>
      </c>
      <c r="D6266" t="s">
        <v>150</v>
      </c>
      <c r="E6266" t="s">
        <v>121</v>
      </c>
      <c r="G6266" t="s">
        <v>1</v>
      </c>
      <c r="H6266" t="s">
        <v>206</v>
      </c>
      <c r="K6266" t="s">
        <v>185</v>
      </c>
      <c r="L6266" t="s">
        <v>122</v>
      </c>
      <c r="M6266" s="14">
        <v>44586</v>
      </c>
      <c r="N6266" s="14">
        <v>44586</v>
      </c>
      <c r="O6266">
        <v>-169352</v>
      </c>
      <c r="P6266">
        <v>-4032.19</v>
      </c>
      <c r="R6266">
        <v>2220200000</v>
      </c>
      <c r="S6266">
        <v>161004000</v>
      </c>
      <c r="V6266" t="s">
        <v>138</v>
      </c>
      <c r="W6266" t="s">
        <v>241</v>
      </c>
      <c r="X6266" t="s">
        <v>139</v>
      </c>
      <c r="Y6266">
        <v>1</v>
      </c>
      <c r="Z6266">
        <v>1</v>
      </c>
      <c r="AA6266">
        <v>2022</v>
      </c>
      <c r="AB6266">
        <v>4032.19</v>
      </c>
      <c r="AC6266" t="s">
        <v>22</v>
      </c>
      <c r="AD6266" t="s">
        <v>21</v>
      </c>
      <c r="AE6266">
        <v>2022</v>
      </c>
      <c r="AF6266">
        <v>2022</v>
      </c>
      <c r="AU6266"/>
    </row>
    <row r="6267" spans="1:47" x14ac:dyDescent="0.35">
      <c r="A6267" t="s">
        <v>138</v>
      </c>
      <c r="B6267" t="s">
        <v>65</v>
      </c>
      <c r="C6267" t="s">
        <v>149</v>
      </c>
      <c r="D6267" t="s">
        <v>150</v>
      </c>
      <c r="E6267" t="s">
        <v>121</v>
      </c>
      <c r="G6267" t="s">
        <v>1</v>
      </c>
      <c r="H6267" t="s">
        <v>206</v>
      </c>
      <c r="K6267" t="s">
        <v>185</v>
      </c>
      <c r="L6267" t="s">
        <v>122</v>
      </c>
      <c r="M6267" s="14">
        <v>44586</v>
      </c>
      <c r="N6267" s="14">
        <v>44586</v>
      </c>
      <c r="O6267">
        <v>-152316</v>
      </c>
      <c r="P6267">
        <v>-3626.57</v>
      </c>
      <c r="R6267">
        <v>2220200000</v>
      </c>
      <c r="S6267">
        <v>161004000</v>
      </c>
      <c r="V6267" t="s">
        <v>138</v>
      </c>
      <c r="W6267" t="s">
        <v>241</v>
      </c>
      <c r="X6267" t="s">
        <v>139</v>
      </c>
      <c r="Y6267">
        <v>1</v>
      </c>
      <c r="Z6267">
        <v>1</v>
      </c>
      <c r="AA6267">
        <v>2022</v>
      </c>
      <c r="AB6267">
        <v>3626.57</v>
      </c>
      <c r="AC6267" t="s">
        <v>22</v>
      </c>
      <c r="AD6267" t="s">
        <v>21</v>
      </c>
      <c r="AE6267">
        <v>2022</v>
      </c>
      <c r="AF6267">
        <v>2022</v>
      </c>
      <c r="AU6267"/>
    </row>
    <row r="6268" spans="1:47" x14ac:dyDescent="0.35">
      <c r="A6268" t="s">
        <v>148</v>
      </c>
      <c r="C6268" t="s">
        <v>149</v>
      </c>
      <c r="D6268" t="s">
        <v>150</v>
      </c>
      <c r="E6268" t="s">
        <v>162</v>
      </c>
      <c r="K6268" t="s">
        <v>185</v>
      </c>
      <c r="L6268" t="s">
        <v>122</v>
      </c>
      <c r="M6268" s="14">
        <v>44586</v>
      </c>
      <c r="N6268" s="14">
        <v>44586</v>
      </c>
      <c r="O6268">
        <v>0</v>
      </c>
      <c r="P6268">
        <v>71428.570000000007</v>
      </c>
      <c r="R6268">
        <v>2110210000</v>
      </c>
      <c r="S6268">
        <v>161002000</v>
      </c>
      <c r="V6268" t="s">
        <v>148</v>
      </c>
      <c r="W6268" t="s">
        <v>202</v>
      </c>
      <c r="X6268" t="s">
        <v>152</v>
      </c>
      <c r="Y6268">
        <v>1</v>
      </c>
      <c r="Z6268">
        <v>1</v>
      </c>
      <c r="AA6268">
        <v>2022</v>
      </c>
      <c r="AB6268">
        <v>71428.570000000007</v>
      </c>
      <c r="AC6268" t="s">
        <v>22</v>
      </c>
      <c r="AD6268" t="s">
        <v>72</v>
      </c>
      <c r="AE6268">
        <v>2022</v>
      </c>
      <c r="AF6268">
        <v>2022</v>
      </c>
      <c r="AU6268"/>
    </row>
    <row r="6269" spans="1:47" x14ac:dyDescent="0.35">
      <c r="A6269" t="s">
        <v>188</v>
      </c>
      <c r="B6269" t="s">
        <v>31</v>
      </c>
      <c r="C6269" t="s">
        <v>149</v>
      </c>
      <c r="D6269" t="s">
        <v>159</v>
      </c>
      <c r="E6269" t="s">
        <v>162</v>
      </c>
      <c r="G6269" t="s">
        <v>1</v>
      </c>
      <c r="K6269" t="s">
        <v>185</v>
      </c>
      <c r="L6269" t="s">
        <v>122</v>
      </c>
      <c r="M6269" s="14">
        <v>44586</v>
      </c>
      <c r="N6269" s="14">
        <v>44586</v>
      </c>
      <c r="O6269">
        <v>0</v>
      </c>
      <c r="P6269">
        <v>67.42</v>
      </c>
      <c r="R6269">
        <v>2111070000</v>
      </c>
      <c r="S6269">
        <v>161100000</v>
      </c>
      <c r="V6269" t="s">
        <v>188</v>
      </c>
      <c r="W6269" t="s">
        <v>212</v>
      </c>
      <c r="X6269" t="s">
        <v>190</v>
      </c>
      <c r="Y6269">
        <v>1</v>
      </c>
      <c r="Z6269">
        <v>1</v>
      </c>
      <c r="AA6269">
        <v>2022</v>
      </c>
      <c r="AB6269">
        <v>67.42</v>
      </c>
      <c r="AC6269" t="s">
        <v>22</v>
      </c>
      <c r="AD6269" t="s">
        <v>72</v>
      </c>
      <c r="AE6269">
        <v>2022</v>
      </c>
      <c r="AF6269">
        <v>2022</v>
      </c>
      <c r="AU6269"/>
    </row>
    <row r="6270" spans="1:47" x14ac:dyDescent="0.35">
      <c r="A6270" t="s">
        <v>138</v>
      </c>
      <c r="C6270" t="s">
        <v>149</v>
      </c>
      <c r="D6270" t="s">
        <v>150</v>
      </c>
      <c r="E6270" t="s">
        <v>121</v>
      </c>
      <c r="G6270" t="s">
        <v>1</v>
      </c>
      <c r="K6270" t="s">
        <v>185</v>
      </c>
      <c r="L6270" t="s">
        <v>122</v>
      </c>
      <c r="M6270" s="14">
        <v>44586</v>
      </c>
      <c r="N6270" s="14">
        <v>44586</v>
      </c>
      <c r="O6270">
        <v>0</v>
      </c>
      <c r="P6270">
        <v>71428.570000000007</v>
      </c>
      <c r="R6270">
        <v>2220200000</v>
      </c>
      <c r="S6270">
        <v>161002000</v>
      </c>
      <c r="V6270" t="s">
        <v>138</v>
      </c>
      <c r="W6270" t="s">
        <v>202</v>
      </c>
      <c r="X6270" t="s">
        <v>139</v>
      </c>
      <c r="Y6270">
        <v>1</v>
      </c>
      <c r="Z6270">
        <v>1</v>
      </c>
      <c r="AA6270">
        <v>2022</v>
      </c>
      <c r="AB6270">
        <v>-71428.570000000007</v>
      </c>
      <c r="AC6270" t="s">
        <v>22</v>
      </c>
      <c r="AD6270" t="s">
        <v>72</v>
      </c>
      <c r="AE6270">
        <v>2022</v>
      </c>
      <c r="AF6270">
        <v>2022</v>
      </c>
      <c r="AU6270"/>
    </row>
    <row r="6271" spans="1:47" x14ac:dyDescent="0.35">
      <c r="A6271" t="s">
        <v>160</v>
      </c>
      <c r="B6271" t="s">
        <v>28</v>
      </c>
      <c r="C6271" t="s">
        <v>149</v>
      </c>
      <c r="D6271" t="s">
        <v>159</v>
      </c>
      <c r="E6271" t="s">
        <v>162</v>
      </c>
      <c r="G6271" t="s">
        <v>1</v>
      </c>
      <c r="K6271" t="s">
        <v>185</v>
      </c>
      <c r="L6271" t="s">
        <v>122</v>
      </c>
      <c r="M6271" s="14">
        <v>44586</v>
      </c>
      <c r="N6271" s="14">
        <v>44586</v>
      </c>
      <c r="O6271">
        <v>6500</v>
      </c>
      <c r="P6271">
        <v>36.9</v>
      </c>
      <c r="R6271">
        <v>2110672000</v>
      </c>
      <c r="S6271">
        <v>161400000</v>
      </c>
      <c r="V6271" t="s">
        <v>160</v>
      </c>
      <c r="W6271" t="s">
        <v>211</v>
      </c>
      <c r="X6271" t="s">
        <v>161</v>
      </c>
      <c r="Y6271">
        <v>1</v>
      </c>
      <c r="Z6271">
        <v>1</v>
      </c>
      <c r="AA6271">
        <v>2022</v>
      </c>
      <c r="AB6271">
        <v>36.9</v>
      </c>
      <c r="AC6271" t="s">
        <v>22</v>
      </c>
      <c r="AD6271" t="s">
        <v>72</v>
      </c>
      <c r="AE6271">
        <v>2022</v>
      </c>
      <c r="AF6271">
        <v>2022</v>
      </c>
      <c r="AU6271"/>
    </row>
    <row r="6272" spans="1:47" x14ac:dyDescent="0.35">
      <c r="A6272" t="s">
        <v>160</v>
      </c>
      <c r="B6272" t="s">
        <v>28</v>
      </c>
      <c r="C6272" t="s">
        <v>149</v>
      </c>
      <c r="D6272" t="s">
        <v>159</v>
      </c>
      <c r="E6272" t="s">
        <v>162</v>
      </c>
      <c r="G6272" t="s">
        <v>1</v>
      </c>
      <c r="K6272" t="s">
        <v>185</v>
      </c>
      <c r="L6272" t="s">
        <v>122</v>
      </c>
      <c r="M6272" s="14">
        <v>44586</v>
      </c>
      <c r="N6272" s="14">
        <v>44586</v>
      </c>
      <c r="O6272">
        <v>6500</v>
      </c>
      <c r="P6272">
        <v>36.9</v>
      </c>
      <c r="R6272">
        <v>2110672000</v>
      </c>
      <c r="S6272">
        <v>161400000</v>
      </c>
      <c r="V6272" t="s">
        <v>160</v>
      </c>
      <c r="W6272" t="s">
        <v>211</v>
      </c>
      <c r="X6272" t="s">
        <v>161</v>
      </c>
      <c r="Y6272">
        <v>1</v>
      </c>
      <c r="Z6272">
        <v>1</v>
      </c>
      <c r="AA6272">
        <v>2022</v>
      </c>
      <c r="AB6272">
        <v>36.9</v>
      </c>
      <c r="AC6272" t="s">
        <v>22</v>
      </c>
      <c r="AD6272" t="s">
        <v>72</v>
      </c>
      <c r="AE6272">
        <v>2022</v>
      </c>
      <c r="AF6272">
        <v>2022</v>
      </c>
      <c r="AU6272"/>
    </row>
    <row r="6273" spans="1:47" x14ac:dyDescent="0.35">
      <c r="A6273" t="s">
        <v>188</v>
      </c>
      <c r="B6273" t="s">
        <v>31</v>
      </c>
      <c r="C6273" t="s">
        <v>149</v>
      </c>
      <c r="D6273" t="s">
        <v>159</v>
      </c>
      <c r="E6273" t="s">
        <v>162</v>
      </c>
      <c r="G6273" t="s">
        <v>1</v>
      </c>
      <c r="K6273" t="s">
        <v>185</v>
      </c>
      <c r="L6273" t="s">
        <v>122</v>
      </c>
      <c r="M6273" s="14">
        <v>44586</v>
      </c>
      <c r="N6273" s="14">
        <v>44586</v>
      </c>
      <c r="O6273">
        <v>6500</v>
      </c>
      <c r="P6273">
        <v>2.4700000000000002</v>
      </c>
      <c r="R6273">
        <v>2111070000</v>
      </c>
      <c r="S6273">
        <v>161001000</v>
      </c>
      <c r="V6273" t="s">
        <v>188</v>
      </c>
      <c r="W6273" t="s">
        <v>195</v>
      </c>
      <c r="X6273" t="s">
        <v>190</v>
      </c>
      <c r="Y6273">
        <v>1</v>
      </c>
      <c r="Z6273">
        <v>1</v>
      </c>
      <c r="AA6273">
        <v>2022</v>
      </c>
      <c r="AB6273">
        <v>2.4700000000000002</v>
      </c>
      <c r="AC6273" t="s">
        <v>22</v>
      </c>
      <c r="AD6273" t="s">
        <v>72</v>
      </c>
      <c r="AE6273">
        <v>2022</v>
      </c>
      <c r="AF6273">
        <v>2022</v>
      </c>
      <c r="AU6273"/>
    </row>
    <row r="6274" spans="1:47" x14ac:dyDescent="0.35">
      <c r="A6274" t="s">
        <v>138</v>
      </c>
      <c r="B6274" t="s">
        <v>65</v>
      </c>
      <c r="C6274" t="s">
        <v>149</v>
      </c>
      <c r="D6274" t="s">
        <v>150</v>
      </c>
      <c r="E6274" t="s">
        <v>121</v>
      </c>
      <c r="G6274" t="s">
        <v>1</v>
      </c>
      <c r="H6274" t="s">
        <v>206</v>
      </c>
      <c r="K6274" t="s">
        <v>185</v>
      </c>
      <c r="L6274" t="s">
        <v>122</v>
      </c>
      <c r="M6274" s="14">
        <v>44586</v>
      </c>
      <c r="N6274" s="14">
        <v>44586</v>
      </c>
      <c r="O6274">
        <v>-159914</v>
      </c>
      <c r="P6274">
        <v>-3807.48</v>
      </c>
      <c r="R6274">
        <v>2220200000</v>
      </c>
      <c r="S6274">
        <v>161004000</v>
      </c>
      <c r="V6274" t="s">
        <v>138</v>
      </c>
      <c r="W6274" t="s">
        <v>241</v>
      </c>
      <c r="X6274" t="s">
        <v>139</v>
      </c>
      <c r="Y6274">
        <v>1</v>
      </c>
      <c r="Z6274">
        <v>1</v>
      </c>
      <c r="AA6274">
        <v>2022</v>
      </c>
      <c r="AB6274">
        <v>3807.48</v>
      </c>
      <c r="AC6274" t="s">
        <v>22</v>
      </c>
      <c r="AD6274" t="s">
        <v>21</v>
      </c>
      <c r="AE6274">
        <v>2022</v>
      </c>
      <c r="AF6274">
        <v>2022</v>
      </c>
      <c r="AU6274"/>
    </row>
    <row r="6275" spans="1:47" x14ac:dyDescent="0.35">
      <c r="A6275" t="s">
        <v>123</v>
      </c>
      <c r="C6275" t="s">
        <v>149</v>
      </c>
      <c r="D6275" t="s">
        <v>150</v>
      </c>
      <c r="E6275" t="s">
        <v>121</v>
      </c>
      <c r="J6275" t="s">
        <v>5</v>
      </c>
      <c r="K6275" t="s">
        <v>185</v>
      </c>
      <c r="L6275" t="s">
        <v>122</v>
      </c>
      <c r="M6275" s="14">
        <v>44575</v>
      </c>
      <c r="N6275" s="14">
        <v>44586</v>
      </c>
      <c r="P6275">
        <v>453249.4</v>
      </c>
      <c r="X6275" t="s">
        <v>124</v>
      </c>
      <c r="Y6275">
        <v>1</v>
      </c>
      <c r="Z6275">
        <v>1</v>
      </c>
      <c r="AA6275">
        <v>2022</v>
      </c>
      <c r="AB6275">
        <v>0</v>
      </c>
      <c r="AC6275" t="s">
        <v>8</v>
      </c>
      <c r="AD6275" t="s">
        <v>8</v>
      </c>
      <c r="AE6275">
        <v>2022</v>
      </c>
      <c r="AF6275">
        <v>2022</v>
      </c>
      <c r="AU6275"/>
    </row>
    <row r="6276" spans="1:47" x14ac:dyDescent="0.35">
      <c r="A6276" t="s">
        <v>125</v>
      </c>
      <c r="C6276" t="s">
        <v>149</v>
      </c>
      <c r="D6276" t="s">
        <v>150</v>
      </c>
      <c r="E6276" t="s">
        <v>121</v>
      </c>
      <c r="I6276" t="s">
        <v>1</v>
      </c>
      <c r="J6276" t="s">
        <v>68</v>
      </c>
      <c r="K6276" t="s">
        <v>185</v>
      </c>
      <c r="L6276" t="s">
        <v>122</v>
      </c>
      <c r="M6276" s="14">
        <v>44575</v>
      </c>
      <c r="N6276" s="14">
        <v>44586</v>
      </c>
      <c r="P6276">
        <v>4960.45</v>
      </c>
      <c r="X6276" t="s">
        <v>124</v>
      </c>
      <c r="Y6276">
        <v>1</v>
      </c>
      <c r="Z6276">
        <v>1</v>
      </c>
      <c r="AA6276">
        <v>2022</v>
      </c>
      <c r="AB6276">
        <v>0</v>
      </c>
      <c r="AC6276" t="s">
        <v>8</v>
      </c>
      <c r="AD6276" t="s">
        <v>8</v>
      </c>
      <c r="AE6276">
        <v>2022</v>
      </c>
      <c r="AF6276">
        <v>2022</v>
      </c>
      <c r="AU6276"/>
    </row>
    <row r="6277" spans="1:47" x14ac:dyDescent="0.35">
      <c r="A6277" t="s">
        <v>125</v>
      </c>
      <c r="C6277" t="s">
        <v>149</v>
      </c>
      <c r="D6277" t="s">
        <v>150</v>
      </c>
      <c r="E6277" t="s">
        <v>121</v>
      </c>
      <c r="J6277" t="s">
        <v>68</v>
      </c>
      <c r="K6277" t="s">
        <v>185</v>
      </c>
      <c r="L6277" t="s">
        <v>122</v>
      </c>
      <c r="M6277" s="14">
        <v>44575</v>
      </c>
      <c r="N6277" s="14">
        <v>44586</v>
      </c>
      <c r="P6277">
        <v>40252.22</v>
      </c>
      <c r="X6277" t="s">
        <v>124</v>
      </c>
      <c r="Y6277">
        <v>1</v>
      </c>
      <c r="Z6277">
        <v>1</v>
      </c>
      <c r="AA6277">
        <v>2022</v>
      </c>
      <c r="AB6277">
        <v>0</v>
      </c>
      <c r="AC6277" t="s">
        <v>8</v>
      </c>
      <c r="AD6277" t="s">
        <v>8</v>
      </c>
      <c r="AE6277">
        <v>2022</v>
      </c>
      <c r="AF6277">
        <v>2022</v>
      </c>
      <c r="AU6277"/>
    </row>
    <row r="6278" spans="1:47" x14ac:dyDescent="0.35">
      <c r="A6278" t="s">
        <v>153</v>
      </c>
      <c r="C6278" t="s">
        <v>149</v>
      </c>
      <c r="D6278" t="s">
        <v>150</v>
      </c>
      <c r="E6278" t="s">
        <v>121</v>
      </c>
      <c r="I6278" t="s">
        <v>1</v>
      </c>
      <c r="J6278" t="s">
        <v>5</v>
      </c>
      <c r="K6278" t="s">
        <v>185</v>
      </c>
      <c r="L6278" t="s">
        <v>122</v>
      </c>
      <c r="M6278" s="14">
        <v>44575</v>
      </c>
      <c r="N6278" s="14">
        <v>44586</v>
      </c>
      <c r="P6278">
        <v>282.94</v>
      </c>
      <c r="X6278" t="s">
        <v>154</v>
      </c>
      <c r="Y6278">
        <v>1</v>
      </c>
      <c r="Z6278">
        <v>1</v>
      </c>
      <c r="AA6278">
        <v>2022</v>
      </c>
      <c r="AB6278">
        <v>0</v>
      </c>
      <c r="AC6278" t="s">
        <v>8</v>
      </c>
      <c r="AD6278" t="s">
        <v>8</v>
      </c>
      <c r="AE6278">
        <v>2022</v>
      </c>
      <c r="AF6278">
        <v>2022</v>
      </c>
      <c r="AU6278"/>
    </row>
    <row r="6279" spans="1:47" x14ac:dyDescent="0.35">
      <c r="A6279" t="s">
        <v>148</v>
      </c>
      <c r="C6279" t="s">
        <v>149</v>
      </c>
      <c r="D6279" t="s">
        <v>150</v>
      </c>
      <c r="E6279" t="s">
        <v>121</v>
      </c>
      <c r="F6279" t="s">
        <v>1</v>
      </c>
      <c r="J6279" t="s">
        <v>6</v>
      </c>
      <c r="K6279" t="s">
        <v>185</v>
      </c>
      <c r="L6279" t="s">
        <v>122</v>
      </c>
      <c r="M6279" s="14">
        <v>44578</v>
      </c>
      <c r="N6279" s="14">
        <v>44586</v>
      </c>
      <c r="P6279">
        <v>14.45</v>
      </c>
      <c r="X6279" t="s">
        <v>152</v>
      </c>
      <c r="Y6279">
        <v>1</v>
      </c>
      <c r="Z6279">
        <v>1</v>
      </c>
      <c r="AA6279">
        <v>2022</v>
      </c>
      <c r="AB6279">
        <v>0</v>
      </c>
      <c r="AC6279" t="s">
        <v>8</v>
      </c>
      <c r="AD6279" t="s">
        <v>8</v>
      </c>
      <c r="AE6279">
        <v>2022</v>
      </c>
      <c r="AF6279">
        <v>2021</v>
      </c>
      <c r="AU6279"/>
    </row>
    <row r="6280" spans="1:47" x14ac:dyDescent="0.35">
      <c r="A6280" t="s">
        <v>165</v>
      </c>
      <c r="C6280" t="s">
        <v>149</v>
      </c>
      <c r="D6280" t="s">
        <v>150</v>
      </c>
      <c r="E6280" t="s">
        <v>121</v>
      </c>
      <c r="J6280" t="s">
        <v>6</v>
      </c>
      <c r="K6280" t="s">
        <v>185</v>
      </c>
      <c r="L6280" t="s">
        <v>122</v>
      </c>
      <c r="M6280" s="14">
        <v>44578</v>
      </c>
      <c r="N6280" s="14">
        <v>44586</v>
      </c>
      <c r="P6280">
        <v>135476.19</v>
      </c>
      <c r="X6280" t="s">
        <v>124</v>
      </c>
      <c r="Y6280">
        <v>1</v>
      </c>
      <c r="Z6280">
        <v>1</v>
      </c>
      <c r="AA6280">
        <v>2022</v>
      </c>
      <c r="AB6280">
        <v>0</v>
      </c>
      <c r="AC6280" t="s">
        <v>8</v>
      </c>
      <c r="AD6280" t="s">
        <v>8</v>
      </c>
      <c r="AE6280">
        <v>2022</v>
      </c>
      <c r="AF6280">
        <v>2022</v>
      </c>
      <c r="AU6280"/>
    </row>
    <row r="6281" spans="1:47" x14ac:dyDescent="0.35">
      <c r="A6281" t="s">
        <v>165</v>
      </c>
      <c r="C6281" t="s">
        <v>149</v>
      </c>
      <c r="D6281" t="s">
        <v>150</v>
      </c>
      <c r="E6281" t="s">
        <v>121</v>
      </c>
      <c r="F6281" t="s">
        <v>1</v>
      </c>
      <c r="J6281" t="s">
        <v>6</v>
      </c>
      <c r="K6281" t="s">
        <v>185</v>
      </c>
      <c r="L6281" t="s">
        <v>122</v>
      </c>
      <c r="M6281" s="14">
        <v>44578</v>
      </c>
      <c r="N6281" s="14">
        <v>44586</v>
      </c>
      <c r="P6281">
        <v>180502.39999999999</v>
      </c>
      <c r="X6281" t="s">
        <v>124</v>
      </c>
      <c r="Y6281">
        <v>1</v>
      </c>
      <c r="Z6281">
        <v>1</v>
      </c>
      <c r="AA6281">
        <v>2022</v>
      </c>
      <c r="AB6281">
        <v>0</v>
      </c>
      <c r="AC6281" t="s">
        <v>8</v>
      </c>
      <c r="AD6281" t="s">
        <v>8</v>
      </c>
      <c r="AE6281">
        <v>2022</v>
      </c>
      <c r="AF6281">
        <v>2021</v>
      </c>
      <c r="AU6281"/>
    </row>
    <row r="6282" spans="1:47" x14ac:dyDescent="0.35">
      <c r="A6282" t="s">
        <v>148</v>
      </c>
      <c r="C6282" t="s">
        <v>149</v>
      </c>
      <c r="D6282" t="s">
        <v>150</v>
      </c>
      <c r="E6282" t="s">
        <v>121</v>
      </c>
      <c r="J6282" t="s">
        <v>6</v>
      </c>
      <c r="K6282" t="s">
        <v>185</v>
      </c>
      <c r="L6282" t="s">
        <v>122</v>
      </c>
      <c r="M6282" s="14">
        <v>44578</v>
      </c>
      <c r="N6282" s="14">
        <v>44586</v>
      </c>
      <c r="P6282">
        <v>92359.19</v>
      </c>
      <c r="X6282" t="s">
        <v>152</v>
      </c>
      <c r="Y6282">
        <v>1</v>
      </c>
      <c r="Z6282">
        <v>1</v>
      </c>
      <c r="AA6282">
        <v>2022</v>
      </c>
      <c r="AB6282">
        <v>0</v>
      </c>
      <c r="AC6282" t="s">
        <v>8</v>
      </c>
      <c r="AD6282" t="s">
        <v>8</v>
      </c>
      <c r="AE6282">
        <v>2022</v>
      </c>
      <c r="AF6282">
        <v>2022</v>
      </c>
      <c r="AU6282"/>
    </row>
    <row r="6283" spans="1:47" x14ac:dyDescent="0.35">
      <c r="A6283" t="s">
        <v>155</v>
      </c>
      <c r="C6283" t="s">
        <v>149</v>
      </c>
      <c r="D6283" t="s">
        <v>150</v>
      </c>
      <c r="E6283" t="s">
        <v>121</v>
      </c>
      <c r="J6283" t="s">
        <v>5</v>
      </c>
      <c r="K6283" t="s">
        <v>185</v>
      </c>
      <c r="L6283" t="s">
        <v>122</v>
      </c>
      <c r="M6283" s="14">
        <v>44575</v>
      </c>
      <c r="N6283" s="14">
        <v>44586</v>
      </c>
      <c r="P6283">
        <v>30109.97</v>
      </c>
      <c r="X6283" t="s">
        <v>156</v>
      </c>
      <c r="Y6283">
        <v>1</v>
      </c>
      <c r="Z6283">
        <v>1</v>
      </c>
      <c r="AA6283">
        <v>2022</v>
      </c>
      <c r="AB6283">
        <v>0</v>
      </c>
      <c r="AC6283" t="s">
        <v>8</v>
      </c>
      <c r="AD6283" t="s">
        <v>8</v>
      </c>
      <c r="AE6283">
        <v>2022</v>
      </c>
      <c r="AF6283">
        <v>2022</v>
      </c>
      <c r="AU6283"/>
    </row>
    <row r="6284" spans="1:47" x14ac:dyDescent="0.35">
      <c r="A6284" t="s">
        <v>226</v>
      </c>
      <c r="C6284" t="s">
        <v>149</v>
      </c>
      <c r="D6284" t="s">
        <v>150</v>
      </c>
      <c r="E6284" t="s">
        <v>121</v>
      </c>
      <c r="J6284" t="s">
        <v>68</v>
      </c>
      <c r="K6284" t="s">
        <v>185</v>
      </c>
      <c r="L6284" t="s">
        <v>122</v>
      </c>
      <c r="M6284" s="14">
        <v>44575</v>
      </c>
      <c r="N6284" s="14">
        <v>44586</v>
      </c>
      <c r="P6284">
        <v>196.34</v>
      </c>
      <c r="X6284" t="s">
        <v>140</v>
      </c>
      <c r="Y6284">
        <v>1</v>
      </c>
      <c r="Z6284">
        <v>1</v>
      </c>
      <c r="AA6284">
        <v>2022</v>
      </c>
      <c r="AB6284">
        <v>0</v>
      </c>
      <c r="AC6284" t="s">
        <v>8</v>
      </c>
      <c r="AD6284" t="s">
        <v>8</v>
      </c>
      <c r="AE6284">
        <v>2022</v>
      </c>
      <c r="AF6284">
        <v>2022</v>
      </c>
      <c r="AU6284"/>
    </row>
    <row r="6285" spans="1:47" x14ac:dyDescent="0.35">
      <c r="A6285" t="s">
        <v>166</v>
      </c>
      <c r="C6285" t="s">
        <v>149</v>
      </c>
      <c r="D6285" t="s">
        <v>150</v>
      </c>
      <c r="E6285" t="s">
        <v>162</v>
      </c>
      <c r="K6285" t="s">
        <v>185</v>
      </c>
      <c r="L6285" t="s">
        <v>122</v>
      </c>
      <c r="M6285" s="14">
        <v>44586</v>
      </c>
      <c r="N6285" s="14">
        <v>44586</v>
      </c>
      <c r="P6285">
        <v>3003719.55</v>
      </c>
      <c r="X6285" t="s">
        <v>167</v>
      </c>
      <c r="Y6285">
        <v>1</v>
      </c>
      <c r="Z6285">
        <v>1</v>
      </c>
      <c r="AA6285">
        <v>2022</v>
      </c>
      <c r="AB6285">
        <v>0</v>
      </c>
      <c r="AC6285" t="s">
        <v>8</v>
      </c>
      <c r="AD6285" t="s">
        <v>8</v>
      </c>
      <c r="AE6285">
        <v>2022</v>
      </c>
      <c r="AF6285">
        <v>2022</v>
      </c>
      <c r="AU6285"/>
    </row>
    <row r="6286" spans="1:47" x14ac:dyDescent="0.35">
      <c r="A6286" t="s">
        <v>203</v>
      </c>
      <c r="B6286" t="s">
        <v>52</v>
      </c>
      <c r="C6286" t="s">
        <v>149</v>
      </c>
      <c r="D6286" t="s">
        <v>150</v>
      </c>
      <c r="E6286" t="s">
        <v>121</v>
      </c>
      <c r="G6286" t="s">
        <v>1</v>
      </c>
      <c r="H6286" t="s">
        <v>206</v>
      </c>
      <c r="K6286" t="s">
        <v>185</v>
      </c>
      <c r="L6286" t="s">
        <v>122</v>
      </c>
      <c r="M6286" s="14">
        <v>44586</v>
      </c>
      <c r="N6286" s="14">
        <v>44586</v>
      </c>
      <c r="O6286">
        <v>-179000</v>
      </c>
      <c r="P6286">
        <v>-4261.8999999999996</v>
      </c>
      <c r="R6286">
        <v>2220142000</v>
      </c>
      <c r="S6286">
        <v>161020000</v>
      </c>
      <c r="V6286" t="s">
        <v>203</v>
      </c>
      <c r="W6286" t="s">
        <v>194</v>
      </c>
      <c r="X6286" t="s">
        <v>134</v>
      </c>
      <c r="Y6286">
        <v>1</v>
      </c>
      <c r="Z6286">
        <v>1</v>
      </c>
      <c r="AA6286">
        <v>2022</v>
      </c>
      <c r="AB6286">
        <v>4261.8999999999996</v>
      </c>
      <c r="AC6286" t="s">
        <v>22</v>
      </c>
      <c r="AD6286" t="s">
        <v>21</v>
      </c>
      <c r="AE6286">
        <v>2022</v>
      </c>
      <c r="AF6286">
        <v>2022</v>
      </c>
      <c r="AU6286"/>
    </row>
    <row r="6287" spans="1:47" x14ac:dyDescent="0.35">
      <c r="A6287" t="s">
        <v>174</v>
      </c>
      <c r="C6287" t="s">
        <v>149</v>
      </c>
      <c r="D6287" t="s">
        <v>150</v>
      </c>
      <c r="E6287" t="s">
        <v>121</v>
      </c>
      <c r="J6287" t="s">
        <v>5</v>
      </c>
      <c r="K6287" t="s">
        <v>185</v>
      </c>
      <c r="L6287" t="s">
        <v>122</v>
      </c>
      <c r="M6287" s="14">
        <v>44575</v>
      </c>
      <c r="N6287" s="14">
        <v>44586</v>
      </c>
      <c r="P6287">
        <v>85411.39</v>
      </c>
      <c r="X6287" t="s">
        <v>157</v>
      </c>
      <c r="Y6287">
        <v>1</v>
      </c>
      <c r="Z6287">
        <v>1</v>
      </c>
      <c r="AA6287">
        <v>2022</v>
      </c>
      <c r="AB6287">
        <v>0</v>
      </c>
      <c r="AC6287" t="s">
        <v>8</v>
      </c>
      <c r="AD6287" t="s">
        <v>8</v>
      </c>
      <c r="AE6287">
        <v>2022</v>
      </c>
      <c r="AF6287">
        <v>2022</v>
      </c>
      <c r="AU6287"/>
    </row>
    <row r="6288" spans="1:47" x14ac:dyDescent="0.35">
      <c r="A6288" t="s">
        <v>171</v>
      </c>
      <c r="C6288" t="s">
        <v>149</v>
      </c>
      <c r="D6288" t="s">
        <v>150</v>
      </c>
      <c r="E6288" t="s">
        <v>121</v>
      </c>
      <c r="J6288" t="s">
        <v>68</v>
      </c>
      <c r="K6288" t="s">
        <v>185</v>
      </c>
      <c r="L6288" t="s">
        <v>122</v>
      </c>
      <c r="M6288" s="14">
        <v>44575</v>
      </c>
      <c r="N6288" s="14">
        <v>44586</v>
      </c>
      <c r="P6288">
        <v>166056.68</v>
      </c>
      <c r="X6288" t="s">
        <v>137</v>
      </c>
      <c r="Y6288">
        <v>1</v>
      </c>
      <c r="Z6288">
        <v>1</v>
      </c>
      <c r="AA6288">
        <v>2022</v>
      </c>
      <c r="AB6288">
        <v>0</v>
      </c>
      <c r="AC6288" t="s">
        <v>8</v>
      </c>
      <c r="AD6288" t="s">
        <v>8</v>
      </c>
      <c r="AE6288">
        <v>2022</v>
      </c>
      <c r="AF6288">
        <v>2022</v>
      </c>
      <c r="AU6288"/>
    </row>
    <row r="6289" spans="1:47" x14ac:dyDescent="0.35">
      <c r="A6289" t="s">
        <v>131</v>
      </c>
      <c r="C6289" t="s">
        <v>149</v>
      </c>
      <c r="D6289" t="s">
        <v>150</v>
      </c>
      <c r="E6289" t="s">
        <v>121</v>
      </c>
      <c r="I6289" t="s">
        <v>1</v>
      </c>
      <c r="J6289" t="s">
        <v>68</v>
      </c>
      <c r="K6289" t="s">
        <v>185</v>
      </c>
      <c r="L6289" t="s">
        <v>122</v>
      </c>
      <c r="M6289" s="14">
        <v>44575</v>
      </c>
      <c r="N6289" s="14">
        <v>44586</v>
      </c>
      <c r="P6289">
        <v>33502.839999999997</v>
      </c>
      <c r="X6289" t="s">
        <v>132</v>
      </c>
      <c r="Y6289">
        <v>1</v>
      </c>
      <c r="Z6289">
        <v>1</v>
      </c>
      <c r="AA6289">
        <v>2022</v>
      </c>
      <c r="AB6289">
        <v>0</v>
      </c>
      <c r="AC6289" t="s">
        <v>8</v>
      </c>
      <c r="AD6289" t="s">
        <v>8</v>
      </c>
      <c r="AE6289">
        <v>2022</v>
      </c>
      <c r="AF6289">
        <v>2022</v>
      </c>
      <c r="AU6289"/>
    </row>
    <row r="6290" spans="1:47" x14ac:dyDescent="0.35">
      <c r="A6290" t="s">
        <v>123</v>
      </c>
      <c r="C6290" t="s">
        <v>149</v>
      </c>
      <c r="D6290" t="s">
        <v>150</v>
      </c>
      <c r="E6290" t="s">
        <v>121</v>
      </c>
      <c r="J6290" t="s">
        <v>68</v>
      </c>
      <c r="K6290" t="s">
        <v>185</v>
      </c>
      <c r="L6290" t="s">
        <v>122</v>
      </c>
      <c r="M6290" s="14">
        <v>44575</v>
      </c>
      <c r="N6290" s="14">
        <v>44586</v>
      </c>
      <c r="P6290">
        <v>57945.87</v>
      </c>
      <c r="X6290" t="s">
        <v>124</v>
      </c>
      <c r="Y6290">
        <v>1</v>
      </c>
      <c r="Z6290">
        <v>1</v>
      </c>
      <c r="AA6290">
        <v>2022</v>
      </c>
      <c r="AB6290">
        <v>0</v>
      </c>
      <c r="AC6290" t="s">
        <v>8</v>
      </c>
      <c r="AD6290" t="s">
        <v>8</v>
      </c>
      <c r="AE6290">
        <v>2022</v>
      </c>
      <c r="AF6290">
        <v>2022</v>
      </c>
      <c r="AU6290"/>
    </row>
    <row r="6291" spans="1:47" x14ac:dyDescent="0.35">
      <c r="A6291" t="s">
        <v>136</v>
      </c>
      <c r="C6291" t="s">
        <v>149</v>
      </c>
      <c r="D6291" t="s">
        <v>150</v>
      </c>
      <c r="E6291" t="s">
        <v>121</v>
      </c>
      <c r="J6291" t="s">
        <v>6</v>
      </c>
      <c r="K6291" t="s">
        <v>185</v>
      </c>
      <c r="L6291" t="s">
        <v>122</v>
      </c>
      <c r="M6291" s="14">
        <v>44580</v>
      </c>
      <c r="N6291" s="14">
        <v>44586</v>
      </c>
      <c r="P6291">
        <v>1714285.71</v>
      </c>
      <c r="X6291" t="s">
        <v>137</v>
      </c>
      <c r="Y6291">
        <v>1</v>
      </c>
      <c r="Z6291">
        <v>1</v>
      </c>
      <c r="AA6291">
        <v>2022</v>
      </c>
      <c r="AB6291">
        <v>0</v>
      </c>
      <c r="AC6291" t="s">
        <v>8</v>
      </c>
      <c r="AD6291" t="s">
        <v>8</v>
      </c>
      <c r="AE6291">
        <v>2022</v>
      </c>
      <c r="AF6291">
        <v>2022</v>
      </c>
      <c r="AU6291"/>
    </row>
    <row r="6292" spans="1:47" x14ac:dyDescent="0.35">
      <c r="A6292" t="s">
        <v>160</v>
      </c>
      <c r="B6292" t="s">
        <v>26</v>
      </c>
      <c r="C6292" t="s">
        <v>149</v>
      </c>
      <c r="D6292" t="s">
        <v>159</v>
      </c>
      <c r="E6292" t="s">
        <v>162</v>
      </c>
      <c r="G6292" t="s">
        <v>1</v>
      </c>
      <c r="K6292" t="s">
        <v>185</v>
      </c>
      <c r="L6292" t="s">
        <v>122</v>
      </c>
      <c r="M6292" s="14">
        <v>44587</v>
      </c>
      <c r="N6292" s="14">
        <v>44587</v>
      </c>
      <c r="O6292">
        <v>47758.58</v>
      </c>
      <c r="P6292">
        <v>1137.1099999999999</v>
      </c>
      <c r="R6292">
        <v>2110672000</v>
      </c>
      <c r="S6292">
        <v>161018000</v>
      </c>
      <c r="V6292" t="s">
        <v>160</v>
      </c>
      <c r="W6292" t="s">
        <v>228</v>
      </c>
      <c r="X6292" t="s">
        <v>161</v>
      </c>
      <c r="Y6292">
        <v>1</v>
      </c>
      <c r="Z6292">
        <v>1</v>
      </c>
      <c r="AA6292">
        <v>2022</v>
      </c>
      <c r="AB6292">
        <v>1137.1099999999999</v>
      </c>
      <c r="AC6292" t="s">
        <v>22</v>
      </c>
      <c r="AD6292" t="s">
        <v>72</v>
      </c>
      <c r="AE6292">
        <v>2022</v>
      </c>
      <c r="AF6292">
        <v>2022</v>
      </c>
      <c r="AU6292"/>
    </row>
    <row r="6293" spans="1:47" x14ac:dyDescent="0.35">
      <c r="A6293" t="s">
        <v>160</v>
      </c>
      <c r="B6293" t="s">
        <v>35</v>
      </c>
      <c r="C6293" t="s">
        <v>149</v>
      </c>
      <c r="D6293" t="s">
        <v>159</v>
      </c>
      <c r="E6293" t="s">
        <v>162</v>
      </c>
      <c r="G6293" t="s">
        <v>1</v>
      </c>
      <c r="K6293" t="s">
        <v>185</v>
      </c>
      <c r="L6293" t="s">
        <v>122</v>
      </c>
      <c r="M6293" s="14">
        <v>44587</v>
      </c>
      <c r="N6293" s="14">
        <v>44587</v>
      </c>
      <c r="O6293">
        <v>20102.63</v>
      </c>
      <c r="P6293">
        <v>478.63</v>
      </c>
      <c r="R6293">
        <v>2110672000</v>
      </c>
      <c r="S6293">
        <v>162000000</v>
      </c>
      <c r="V6293" t="s">
        <v>160</v>
      </c>
      <c r="W6293" t="s">
        <v>205</v>
      </c>
      <c r="X6293" t="s">
        <v>161</v>
      </c>
      <c r="Y6293">
        <v>1</v>
      </c>
      <c r="Z6293">
        <v>1</v>
      </c>
      <c r="AA6293">
        <v>2022</v>
      </c>
      <c r="AB6293">
        <v>478.63</v>
      </c>
      <c r="AC6293" t="s">
        <v>22</v>
      </c>
      <c r="AD6293" t="s">
        <v>72</v>
      </c>
      <c r="AE6293">
        <v>2022</v>
      </c>
      <c r="AF6293">
        <v>2022</v>
      </c>
      <c r="AU6293"/>
    </row>
    <row r="6294" spans="1:47" x14ac:dyDescent="0.35">
      <c r="A6294" t="s">
        <v>160</v>
      </c>
      <c r="B6294" t="s">
        <v>26</v>
      </c>
      <c r="C6294" t="s">
        <v>149</v>
      </c>
      <c r="D6294" t="s">
        <v>159</v>
      </c>
      <c r="E6294" t="s">
        <v>162</v>
      </c>
      <c r="G6294" t="s">
        <v>1</v>
      </c>
      <c r="K6294" t="s">
        <v>185</v>
      </c>
      <c r="L6294" t="s">
        <v>122</v>
      </c>
      <c r="M6294" s="14">
        <v>44587</v>
      </c>
      <c r="N6294" s="14">
        <v>44587</v>
      </c>
      <c r="O6294">
        <v>83214.36</v>
      </c>
      <c r="P6294">
        <v>1981.29</v>
      </c>
      <c r="R6294">
        <v>2110672000</v>
      </c>
      <c r="S6294">
        <v>162300000</v>
      </c>
      <c r="V6294" t="s">
        <v>160</v>
      </c>
      <c r="W6294" t="s">
        <v>209</v>
      </c>
      <c r="X6294" t="s">
        <v>161</v>
      </c>
      <c r="Y6294">
        <v>1</v>
      </c>
      <c r="Z6294">
        <v>1</v>
      </c>
      <c r="AA6294">
        <v>2022</v>
      </c>
      <c r="AB6294">
        <v>1981.29</v>
      </c>
      <c r="AC6294" t="s">
        <v>22</v>
      </c>
      <c r="AD6294" t="s">
        <v>72</v>
      </c>
      <c r="AE6294">
        <v>2022</v>
      </c>
      <c r="AF6294">
        <v>2022</v>
      </c>
      <c r="AU6294"/>
    </row>
    <row r="6295" spans="1:47" x14ac:dyDescent="0.35">
      <c r="A6295" t="s">
        <v>188</v>
      </c>
      <c r="B6295" t="s">
        <v>31</v>
      </c>
      <c r="C6295" t="s">
        <v>149</v>
      </c>
      <c r="D6295" t="s">
        <v>159</v>
      </c>
      <c r="E6295" t="s">
        <v>162</v>
      </c>
      <c r="G6295" t="s">
        <v>1</v>
      </c>
      <c r="K6295" t="s">
        <v>185</v>
      </c>
      <c r="L6295" t="s">
        <v>122</v>
      </c>
      <c r="M6295" s="14">
        <v>44587</v>
      </c>
      <c r="N6295" s="14">
        <v>44587</v>
      </c>
      <c r="O6295">
        <v>27416.9</v>
      </c>
      <c r="P6295">
        <v>652.78</v>
      </c>
      <c r="R6295">
        <v>2111070000</v>
      </c>
      <c r="S6295">
        <v>161900000</v>
      </c>
      <c r="V6295" t="s">
        <v>188</v>
      </c>
      <c r="W6295" t="s">
        <v>199</v>
      </c>
      <c r="X6295" t="s">
        <v>190</v>
      </c>
      <c r="Y6295">
        <v>1</v>
      </c>
      <c r="Z6295">
        <v>1</v>
      </c>
      <c r="AA6295">
        <v>2022</v>
      </c>
      <c r="AB6295">
        <v>652.78</v>
      </c>
      <c r="AC6295" t="s">
        <v>22</v>
      </c>
      <c r="AD6295" t="s">
        <v>72</v>
      </c>
      <c r="AE6295">
        <v>2022</v>
      </c>
      <c r="AF6295">
        <v>2022</v>
      </c>
      <c r="AU6295"/>
    </row>
    <row r="6296" spans="1:47" x14ac:dyDescent="0.35">
      <c r="A6296" t="s">
        <v>175</v>
      </c>
      <c r="B6296" t="s">
        <v>39</v>
      </c>
      <c r="C6296" t="s">
        <v>149</v>
      </c>
      <c r="D6296" t="s">
        <v>150</v>
      </c>
      <c r="E6296" t="s">
        <v>121</v>
      </c>
      <c r="G6296" t="s">
        <v>1</v>
      </c>
      <c r="H6296" t="s">
        <v>206</v>
      </c>
      <c r="K6296" t="s">
        <v>185</v>
      </c>
      <c r="L6296" t="s">
        <v>122</v>
      </c>
      <c r="M6296" s="14">
        <v>44587</v>
      </c>
      <c r="N6296" s="14">
        <v>44587</v>
      </c>
      <c r="O6296">
        <v>-17240</v>
      </c>
      <c r="P6296">
        <v>-410.48</v>
      </c>
      <c r="R6296">
        <v>2221506000</v>
      </c>
      <c r="S6296">
        <v>161026000</v>
      </c>
      <c r="V6296" t="s">
        <v>175</v>
      </c>
      <c r="W6296" t="s">
        <v>216</v>
      </c>
      <c r="X6296" t="s">
        <v>119</v>
      </c>
      <c r="Y6296">
        <v>1</v>
      </c>
      <c r="Z6296">
        <v>1</v>
      </c>
      <c r="AA6296">
        <v>2022</v>
      </c>
      <c r="AB6296">
        <v>410.48</v>
      </c>
      <c r="AC6296" t="s">
        <v>22</v>
      </c>
      <c r="AD6296" t="s">
        <v>21</v>
      </c>
      <c r="AE6296">
        <v>2022</v>
      </c>
      <c r="AF6296">
        <v>2022</v>
      </c>
      <c r="AU6296"/>
    </row>
    <row r="6297" spans="1:47" x14ac:dyDescent="0.35">
      <c r="A6297" t="s">
        <v>160</v>
      </c>
      <c r="B6297" t="s">
        <v>25</v>
      </c>
      <c r="C6297" t="s">
        <v>149</v>
      </c>
      <c r="D6297" t="s">
        <v>159</v>
      </c>
      <c r="E6297" t="s">
        <v>162</v>
      </c>
      <c r="G6297" t="s">
        <v>1</v>
      </c>
      <c r="K6297" t="s">
        <v>185</v>
      </c>
      <c r="L6297" t="s">
        <v>122</v>
      </c>
      <c r="M6297" s="14">
        <v>44587</v>
      </c>
      <c r="N6297" s="14">
        <v>44587</v>
      </c>
      <c r="O6297">
        <v>5000</v>
      </c>
      <c r="P6297">
        <v>129.88999999999999</v>
      </c>
      <c r="R6297">
        <v>2110672000</v>
      </c>
      <c r="S6297">
        <v>161600000</v>
      </c>
      <c r="V6297" t="s">
        <v>160</v>
      </c>
      <c r="W6297" t="s">
        <v>198</v>
      </c>
      <c r="X6297" t="s">
        <v>161</v>
      </c>
      <c r="Y6297">
        <v>1</v>
      </c>
      <c r="Z6297">
        <v>1</v>
      </c>
      <c r="AA6297">
        <v>2022</v>
      </c>
      <c r="AB6297">
        <v>129.88999999999999</v>
      </c>
      <c r="AC6297" t="s">
        <v>22</v>
      </c>
      <c r="AD6297" t="s">
        <v>72</v>
      </c>
      <c r="AE6297">
        <v>2022</v>
      </c>
      <c r="AF6297">
        <v>2022</v>
      </c>
      <c r="AU6297"/>
    </row>
    <row r="6298" spans="1:47" x14ac:dyDescent="0.35">
      <c r="A6298" t="s">
        <v>160</v>
      </c>
      <c r="B6298" t="s">
        <v>25</v>
      </c>
      <c r="C6298" t="s">
        <v>149</v>
      </c>
      <c r="D6298" t="s">
        <v>159</v>
      </c>
      <c r="E6298" t="s">
        <v>162</v>
      </c>
      <c r="G6298" t="s">
        <v>1</v>
      </c>
      <c r="K6298" t="s">
        <v>185</v>
      </c>
      <c r="L6298" t="s">
        <v>122</v>
      </c>
      <c r="M6298" s="14">
        <v>44587</v>
      </c>
      <c r="N6298" s="14">
        <v>44587</v>
      </c>
      <c r="O6298">
        <v>6500</v>
      </c>
      <c r="P6298">
        <v>243.78</v>
      </c>
      <c r="R6298">
        <v>2110672000</v>
      </c>
      <c r="S6298">
        <v>161300000</v>
      </c>
      <c r="V6298" t="s">
        <v>160</v>
      </c>
      <c r="W6298" t="s">
        <v>192</v>
      </c>
      <c r="X6298" t="s">
        <v>161</v>
      </c>
      <c r="Y6298">
        <v>1</v>
      </c>
      <c r="Z6298">
        <v>1</v>
      </c>
      <c r="AA6298">
        <v>2022</v>
      </c>
      <c r="AB6298">
        <v>243.78</v>
      </c>
      <c r="AC6298" t="s">
        <v>22</v>
      </c>
      <c r="AD6298" t="s">
        <v>72</v>
      </c>
      <c r="AE6298">
        <v>2022</v>
      </c>
      <c r="AF6298">
        <v>2022</v>
      </c>
      <c r="AU6298"/>
    </row>
    <row r="6299" spans="1:47" x14ac:dyDescent="0.35">
      <c r="A6299" t="s">
        <v>130</v>
      </c>
      <c r="B6299" t="s">
        <v>36</v>
      </c>
      <c r="C6299" t="s">
        <v>149</v>
      </c>
      <c r="D6299" t="s">
        <v>150</v>
      </c>
      <c r="E6299" t="s">
        <v>121</v>
      </c>
      <c r="G6299" t="s">
        <v>1</v>
      </c>
      <c r="H6299" t="s">
        <v>206</v>
      </c>
      <c r="K6299" t="s">
        <v>185</v>
      </c>
      <c r="L6299" t="s">
        <v>122</v>
      </c>
      <c r="M6299" s="14">
        <v>44587</v>
      </c>
      <c r="N6299" s="14">
        <v>44587</v>
      </c>
      <c r="O6299">
        <v>-100000</v>
      </c>
      <c r="P6299">
        <v>-2380.9499999999998</v>
      </c>
      <c r="R6299">
        <v>2221517110</v>
      </c>
      <c r="S6299">
        <v>161003000</v>
      </c>
      <c r="V6299" t="s">
        <v>130</v>
      </c>
      <c r="W6299" t="s">
        <v>232</v>
      </c>
      <c r="X6299" t="s">
        <v>119</v>
      </c>
      <c r="Y6299">
        <v>1</v>
      </c>
      <c r="Z6299">
        <v>1</v>
      </c>
      <c r="AA6299">
        <v>2022</v>
      </c>
      <c r="AB6299">
        <v>2380.9499999999998</v>
      </c>
      <c r="AC6299" t="s">
        <v>22</v>
      </c>
      <c r="AD6299" t="s">
        <v>21</v>
      </c>
      <c r="AE6299">
        <v>2022</v>
      </c>
      <c r="AF6299">
        <v>2022</v>
      </c>
      <c r="AU6299"/>
    </row>
    <row r="6300" spans="1:47" x14ac:dyDescent="0.35">
      <c r="A6300" t="s">
        <v>130</v>
      </c>
      <c r="B6300" t="s">
        <v>36</v>
      </c>
      <c r="C6300" t="s">
        <v>149</v>
      </c>
      <c r="D6300" t="s">
        <v>150</v>
      </c>
      <c r="E6300" t="s">
        <v>121</v>
      </c>
      <c r="G6300" t="s">
        <v>1</v>
      </c>
      <c r="H6300" t="s">
        <v>206</v>
      </c>
      <c r="K6300" t="s">
        <v>185</v>
      </c>
      <c r="L6300" t="s">
        <v>122</v>
      </c>
      <c r="M6300" s="14">
        <v>44587</v>
      </c>
      <c r="N6300" s="14">
        <v>44587</v>
      </c>
      <c r="O6300">
        <v>-100000</v>
      </c>
      <c r="P6300">
        <v>-2380.9499999999998</v>
      </c>
      <c r="R6300">
        <v>2221517110</v>
      </c>
      <c r="S6300">
        <v>161003000</v>
      </c>
      <c r="V6300" t="s">
        <v>130</v>
      </c>
      <c r="W6300" t="s">
        <v>232</v>
      </c>
      <c r="X6300" t="s">
        <v>119</v>
      </c>
      <c r="Y6300">
        <v>1</v>
      </c>
      <c r="Z6300">
        <v>1</v>
      </c>
      <c r="AA6300">
        <v>2022</v>
      </c>
      <c r="AB6300">
        <v>2380.9499999999998</v>
      </c>
      <c r="AC6300" t="s">
        <v>22</v>
      </c>
      <c r="AD6300" t="s">
        <v>21</v>
      </c>
      <c r="AE6300">
        <v>2022</v>
      </c>
      <c r="AF6300">
        <v>2022</v>
      </c>
      <c r="AU6300"/>
    </row>
    <row r="6301" spans="1:47" x14ac:dyDescent="0.35">
      <c r="A6301" t="s">
        <v>188</v>
      </c>
      <c r="B6301" t="s">
        <v>31</v>
      </c>
      <c r="C6301" t="s">
        <v>149</v>
      </c>
      <c r="D6301" t="s">
        <v>159</v>
      </c>
      <c r="E6301" t="s">
        <v>162</v>
      </c>
      <c r="G6301" t="s">
        <v>1</v>
      </c>
      <c r="K6301" t="s">
        <v>185</v>
      </c>
      <c r="L6301" t="s">
        <v>122</v>
      </c>
      <c r="M6301" s="14">
        <v>44587</v>
      </c>
      <c r="N6301" s="14">
        <v>44587</v>
      </c>
      <c r="O6301">
        <v>0</v>
      </c>
      <c r="P6301">
        <v>299.49</v>
      </c>
      <c r="R6301">
        <v>2111070000</v>
      </c>
      <c r="S6301">
        <v>162800000</v>
      </c>
      <c r="V6301" t="s">
        <v>188</v>
      </c>
      <c r="W6301" t="s">
        <v>204</v>
      </c>
      <c r="X6301" t="s">
        <v>190</v>
      </c>
      <c r="Y6301">
        <v>1</v>
      </c>
      <c r="Z6301">
        <v>1</v>
      </c>
      <c r="AA6301">
        <v>2022</v>
      </c>
      <c r="AB6301">
        <v>299.49</v>
      </c>
      <c r="AC6301" t="s">
        <v>22</v>
      </c>
      <c r="AD6301" t="s">
        <v>72</v>
      </c>
      <c r="AE6301">
        <v>2022</v>
      </c>
      <c r="AF6301">
        <v>2022</v>
      </c>
      <c r="AU6301"/>
    </row>
    <row r="6302" spans="1:47" x14ac:dyDescent="0.35">
      <c r="A6302" t="s">
        <v>138</v>
      </c>
      <c r="C6302" t="s">
        <v>149</v>
      </c>
      <c r="D6302" t="s">
        <v>150</v>
      </c>
      <c r="E6302" t="s">
        <v>121</v>
      </c>
      <c r="G6302" t="s">
        <v>1</v>
      </c>
      <c r="K6302" t="s">
        <v>185</v>
      </c>
      <c r="L6302" t="s">
        <v>122</v>
      </c>
      <c r="M6302" s="14">
        <v>44587</v>
      </c>
      <c r="N6302" s="14">
        <v>44587</v>
      </c>
      <c r="O6302">
        <v>0</v>
      </c>
      <c r="P6302">
        <v>285714.28999999998</v>
      </c>
      <c r="R6302">
        <v>2220200000</v>
      </c>
      <c r="S6302">
        <v>161002000</v>
      </c>
      <c r="V6302" t="s">
        <v>138</v>
      </c>
      <c r="W6302" t="s">
        <v>202</v>
      </c>
      <c r="X6302" t="s">
        <v>139</v>
      </c>
      <c r="Y6302">
        <v>1</v>
      </c>
      <c r="Z6302">
        <v>1</v>
      </c>
      <c r="AA6302">
        <v>2022</v>
      </c>
      <c r="AB6302">
        <v>-285714.28999999998</v>
      </c>
      <c r="AC6302" t="s">
        <v>22</v>
      </c>
      <c r="AD6302" t="s">
        <v>72</v>
      </c>
      <c r="AE6302">
        <v>2022</v>
      </c>
      <c r="AF6302">
        <v>2022</v>
      </c>
      <c r="AU6302"/>
    </row>
    <row r="6303" spans="1:47" x14ac:dyDescent="0.35">
      <c r="A6303" t="s">
        <v>138</v>
      </c>
      <c r="B6303" t="s">
        <v>41</v>
      </c>
      <c r="C6303" t="s">
        <v>149</v>
      </c>
      <c r="D6303" t="s">
        <v>150</v>
      </c>
      <c r="E6303" t="s">
        <v>121</v>
      </c>
      <c r="G6303" t="s">
        <v>1</v>
      </c>
      <c r="H6303" t="s">
        <v>206</v>
      </c>
      <c r="K6303" t="s">
        <v>185</v>
      </c>
      <c r="L6303" t="s">
        <v>122</v>
      </c>
      <c r="M6303" s="14">
        <v>44587</v>
      </c>
      <c r="N6303" s="14">
        <v>44587</v>
      </c>
      <c r="O6303">
        <v>-11350000</v>
      </c>
      <c r="P6303">
        <v>-268723.71999999997</v>
      </c>
      <c r="R6303">
        <v>2220200000</v>
      </c>
      <c r="S6303">
        <v>161001000</v>
      </c>
      <c r="V6303" t="s">
        <v>138</v>
      </c>
      <c r="W6303" t="s">
        <v>195</v>
      </c>
      <c r="X6303" t="s">
        <v>139</v>
      </c>
      <c r="Y6303">
        <v>1</v>
      </c>
      <c r="Z6303">
        <v>1</v>
      </c>
      <c r="AA6303">
        <v>2022</v>
      </c>
      <c r="AB6303">
        <v>268723.71999999997</v>
      </c>
      <c r="AC6303" t="s">
        <v>22</v>
      </c>
      <c r="AD6303" t="s">
        <v>21</v>
      </c>
      <c r="AE6303">
        <v>2022</v>
      </c>
      <c r="AF6303">
        <v>2022</v>
      </c>
      <c r="AU6303"/>
    </row>
    <row r="6304" spans="1:47" x14ac:dyDescent="0.35">
      <c r="A6304" t="s">
        <v>138</v>
      </c>
      <c r="B6304" t="s">
        <v>34</v>
      </c>
      <c r="C6304" t="s">
        <v>149</v>
      </c>
      <c r="D6304" t="s">
        <v>150</v>
      </c>
      <c r="E6304" t="s">
        <v>121</v>
      </c>
      <c r="G6304" t="s">
        <v>1</v>
      </c>
      <c r="H6304" t="s">
        <v>206</v>
      </c>
      <c r="K6304" t="s">
        <v>185</v>
      </c>
      <c r="L6304" t="s">
        <v>122</v>
      </c>
      <c r="M6304" s="14">
        <v>44587</v>
      </c>
      <c r="N6304" s="14">
        <v>44587</v>
      </c>
      <c r="O6304">
        <v>-45630</v>
      </c>
      <c r="P6304">
        <v>-1086.43</v>
      </c>
      <c r="R6304">
        <v>2220200000</v>
      </c>
      <c r="S6304">
        <v>161001000</v>
      </c>
      <c r="V6304" t="s">
        <v>138</v>
      </c>
      <c r="W6304" t="s">
        <v>195</v>
      </c>
      <c r="X6304" t="s">
        <v>139</v>
      </c>
      <c r="Y6304">
        <v>1</v>
      </c>
      <c r="Z6304">
        <v>1</v>
      </c>
      <c r="AA6304">
        <v>2022</v>
      </c>
      <c r="AB6304">
        <v>1086.43</v>
      </c>
      <c r="AC6304" t="s">
        <v>22</v>
      </c>
      <c r="AD6304" t="s">
        <v>21</v>
      </c>
      <c r="AE6304">
        <v>2022</v>
      </c>
      <c r="AF6304">
        <v>2022</v>
      </c>
      <c r="AU6304"/>
    </row>
    <row r="6305" spans="1:47" x14ac:dyDescent="0.35">
      <c r="A6305" t="s">
        <v>138</v>
      </c>
      <c r="B6305" t="s">
        <v>36</v>
      </c>
      <c r="C6305" t="s">
        <v>149</v>
      </c>
      <c r="D6305" t="s">
        <v>150</v>
      </c>
      <c r="E6305" t="s">
        <v>121</v>
      </c>
      <c r="G6305" t="s">
        <v>1</v>
      </c>
      <c r="H6305" t="s">
        <v>206</v>
      </c>
      <c r="K6305" t="s">
        <v>185</v>
      </c>
      <c r="L6305" t="s">
        <v>122</v>
      </c>
      <c r="M6305" s="14">
        <v>44587</v>
      </c>
      <c r="N6305" s="14">
        <v>44587</v>
      </c>
      <c r="O6305">
        <v>-36000</v>
      </c>
      <c r="P6305">
        <v>-857.14</v>
      </c>
      <c r="R6305">
        <v>2220200000</v>
      </c>
      <c r="S6305">
        <v>161001000</v>
      </c>
      <c r="V6305" t="s">
        <v>138</v>
      </c>
      <c r="W6305" t="s">
        <v>195</v>
      </c>
      <c r="X6305" t="s">
        <v>139</v>
      </c>
      <c r="Y6305">
        <v>1</v>
      </c>
      <c r="Z6305">
        <v>1</v>
      </c>
      <c r="AA6305">
        <v>2022</v>
      </c>
      <c r="AB6305">
        <v>857.14</v>
      </c>
      <c r="AC6305" t="s">
        <v>22</v>
      </c>
      <c r="AD6305" t="s">
        <v>21</v>
      </c>
      <c r="AE6305">
        <v>2022</v>
      </c>
      <c r="AF6305">
        <v>2022</v>
      </c>
      <c r="AU6305"/>
    </row>
    <row r="6306" spans="1:47" x14ac:dyDescent="0.35">
      <c r="A6306" t="s">
        <v>138</v>
      </c>
      <c r="B6306" t="s">
        <v>46</v>
      </c>
      <c r="C6306" t="s">
        <v>149</v>
      </c>
      <c r="D6306" t="s">
        <v>150</v>
      </c>
      <c r="E6306" t="s">
        <v>121</v>
      </c>
      <c r="G6306" t="s">
        <v>1</v>
      </c>
      <c r="H6306" t="s">
        <v>206</v>
      </c>
      <c r="K6306" t="s">
        <v>185</v>
      </c>
      <c r="L6306" t="s">
        <v>122</v>
      </c>
      <c r="M6306" s="14">
        <v>44587</v>
      </c>
      <c r="N6306" s="14">
        <v>44587</v>
      </c>
      <c r="O6306">
        <v>-150000</v>
      </c>
      <c r="P6306">
        <v>-4111.8900000000003</v>
      </c>
      <c r="R6306">
        <v>2220200000</v>
      </c>
      <c r="S6306">
        <v>161001000</v>
      </c>
      <c r="V6306" t="s">
        <v>138</v>
      </c>
      <c r="W6306" t="s">
        <v>195</v>
      </c>
      <c r="X6306" t="s">
        <v>139</v>
      </c>
      <c r="Y6306">
        <v>1</v>
      </c>
      <c r="Z6306">
        <v>1</v>
      </c>
      <c r="AA6306">
        <v>2022</v>
      </c>
      <c r="AB6306">
        <v>4111.8900000000003</v>
      </c>
      <c r="AC6306" t="s">
        <v>22</v>
      </c>
      <c r="AD6306" t="s">
        <v>21</v>
      </c>
      <c r="AE6306">
        <v>2022</v>
      </c>
      <c r="AF6306">
        <v>2022</v>
      </c>
      <c r="AU6306"/>
    </row>
    <row r="6307" spans="1:47" x14ac:dyDescent="0.35">
      <c r="A6307" t="s">
        <v>138</v>
      </c>
      <c r="C6307" t="s">
        <v>149</v>
      </c>
      <c r="D6307" t="s">
        <v>150</v>
      </c>
      <c r="E6307" t="s">
        <v>121</v>
      </c>
      <c r="G6307" t="s">
        <v>1</v>
      </c>
      <c r="K6307" t="s">
        <v>185</v>
      </c>
      <c r="L6307" t="s">
        <v>122</v>
      </c>
      <c r="M6307" s="14">
        <v>44587</v>
      </c>
      <c r="N6307" s="14">
        <v>44587</v>
      </c>
      <c r="O6307">
        <v>0</v>
      </c>
      <c r="P6307">
        <v>1547619.05</v>
      </c>
      <c r="R6307">
        <v>2220200000</v>
      </c>
      <c r="S6307">
        <v>161002000</v>
      </c>
      <c r="V6307" t="s">
        <v>138</v>
      </c>
      <c r="W6307" t="s">
        <v>202</v>
      </c>
      <c r="X6307" t="s">
        <v>139</v>
      </c>
      <c r="Y6307">
        <v>1</v>
      </c>
      <c r="Z6307">
        <v>1</v>
      </c>
      <c r="AA6307">
        <v>2022</v>
      </c>
      <c r="AB6307">
        <v>-1547619.05</v>
      </c>
      <c r="AC6307" t="s">
        <v>22</v>
      </c>
      <c r="AD6307" t="s">
        <v>72</v>
      </c>
      <c r="AE6307">
        <v>2022</v>
      </c>
      <c r="AF6307">
        <v>2022</v>
      </c>
      <c r="AU6307"/>
    </row>
    <row r="6308" spans="1:47" x14ac:dyDescent="0.35">
      <c r="A6308" t="s">
        <v>138</v>
      </c>
      <c r="C6308" t="s">
        <v>149</v>
      </c>
      <c r="D6308" t="s">
        <v>150</v>
      </c>
      <c r="E6308" t="s">
        <v>121</v>
      </c>
      <c r="G6308" t="s">
        <v>1</v>
      </c>
      <c r="K6308" t="s">
        <v>185</v>
      </c>
      <c r="L6308" t="s">
        <v>122</v>
      </c>
      <c r="M6308" s="14">
        <v>44587</v>
      </c>
      <c r="N6308" s="14">
        <v>44587</v>
      </c>
      <c r="O6308">
        <v>0</v>
      </c>
      <c r="P6308">
        <v>4761.8999999999996</v>
      </c>
      <c r="R6308">
        <v>2220200000</v>
      </c>
      <c r="S6308">
        <v>161002000</v>
      </c>
      <c r="V6308" t="s">
        <v>138</v>
      </c>
      <c r="W6308" t="s">
        <v>202</v>
      </c>
      <c r="X6308" t="s">
        <v>139</v>
      </c>
      <c r="Y6308">
        <v>1</v>
      </c>
      <c r="Z6308">
        <v>1</v>
      </c>
      <c r="AA6308">
        <v>2022</v>
      </c>
      <c r="AB6308">
        <v>-4761.8999999999996</v>
      </c>
      <c r="AC6308" t="s">
        <v>22</v>
      </c>
      <c r="AD6308" t="s">
        <v>72</v>
      </c>
      <c r="AE6308">
        <v>2022</v>
      </c>
      <c r="AF6308">
        <v>2022</v>
      </c>
      <c r="AU6308"/>
    </row>
    <row r="6309" spans="1:47" x14ac:dyDescent="0.35">
      <c r="A6309" t="s">
        <v>138</v>
      </c>
      <c r="C6309" t="s">
        <v>149</v>
      </c>
      <c r="D6309" t="s">
        <v>150</v>
      </c>
      <c r="E6309" t="s">
        <v>121</v>
      </c>
      <c r="G6309" t="s">
        <v>1</v>
      </c>
      <c r="K6309" t="s">
        <v>185</v>
      </c>
      <c r="L6309" t="s">
        <v>122</v>
      </c>
      <c r="M6309" s="14">
        <v>44587</v>
      </c>
      <c r="N6309" s="14">
        <v>44587</v>
      </c>
      <c r="O6309">
        <v>0</v>
      </c>
      <c r="P6309">
        <v>95238.1</v>
      </c>
      <c r="R6309">
        <v>2220200000</v>
      </c>
      <c r="S6309">
        <v>161002000</v>
      </c>
      <c r="V6309" t="s">
        <v>138</v>
      </c>
      <c r="W6309" t="s">
        <v>202</v>
      </c>
      <c r="X6309" t="s">
        <v>139</v>
      </c>
      <c r="Y6309">
        <v>1</v>
      </c>
      <c r="Z6309">
        <v>1</v>
      </c>
      <c r="AA6309">
        <v>2022</v>
      </c>
      <c r="AB6309">
        <v>-95238.1</v>
      </c>
      <c r="AC6309" t="s">
        <v>22</v>
      </c>
      <c r="AD6309" t="s">
        <v>72</v>
      </c>
      <c r="AE6309">
        <v>2022</v>
      </c>
      <c r="AF6309">
        <v>2022</v>
      </c>
      <c r="AU6309"/>
    </row>
    <row r="6310" spans="1:47" x14ac:dyDescent="0.35">
      <c r="A6310" t="s">
        <v>138</v>
      </c>
      <c r="C6310" t="s">
        <v>149</v>
      </c>
      <c r="D6310" t="s">
        <v>150</v>
      </c>
      <c r="E6310" t="s">
        <v>121</v>
      </c>
      <c r="G6310" t="s">
        <v>1</v>
      </c>
      <c r="K6310" t="s">
        <v>185</v>
      </c>
      <c r="L6310" t="s">
        <v>122</v>
      </c>
      <c r="M6310" s="14">
        <v>44587</v>
      </c>
      <c r="N6310" s="14">
        <v>44587</v>
      </c>
      <c r="O6310">
        <v>0</v>
      </c>
      <c r="P6310">
        <v>23809.52</v>
      </c>
      <c r="R6310">
        <v>2220200000</v>
      </c>
      <c r="S6310">
        <v>161002000</v>
      </c>
      <c r="V6310" t="s">
        <v>138</v>
      </c>
      <c r="W6310" t="s">
        <v>202</v>
      </c>
      <c r="X6310" t="s">
        <v>139</v>
      </c>
      <c r="Y6310">
        <v>1</v>
      </c>
      <c r="Z6310">
        <v>1</v>
      </c>
      <c r="AA6310">
        <v>2022</v>
      </c>
      <c r="AB6310">
        <v>-23809.52</v>
      </c>
      <c r="AC6310" t="s">
        <v>22</v>
      </c>
      <c r="AD6310" t="s">
        <v>72</v>
      </c>
      <c r="AE6310">
        <v>2022</v>
      </c>
      <c r="AF6310">
        <v>2022</v>
      </c>
      <c r="AU6310"/>
    </row>
    <row r="6311" spans="1:47" x14ac:dyDescent="0.35">
      <c r="A6311" t="s">
        <v>130</v>
      </c>
      <c r="B6311" t="s">
        <v>33</v>
      </c>
      <c r="C6311" t="s">
        <v>149</v>
      </c>
      <c r="D6311" t="s">
        <v>150</v>
      </c>
      <c r="E6311" t="s">
        <v>121</v>
      </c>
      <c r="G6311" t="s">
        <v>1</v>
      </c>
      <c r="H6311" t="s">
        <v>206</v>
      </c>
      <c r="K6311" t="s">
        <v>185</v>
      </c>
      <c r="L6311" t="s">
        <v>122</v>
      </c>
      <c r="M6311" s="14">
        <v>44587</v>
      </c>
      <c r="N6311" s="14">
        <v>44587</v>
      </c>
      <c r="O6311">
        <v>0</v>
      </c>
      <c r="P6311">
        <v>-24.63</v>
      </c>
      <c r="R6311">
        <v>2221517160</v>
      </c>
      <c r="S6311">
        <v>162600000</v>
      </c>
      <c r="V6311" t="s">
        <v>130</v>
      </c>
      <c r="W6311" t="s">
        <v>196</v>
      </c>
      <c r="X6311" t="s">
        <v>119</v>
      </c>
      <c r="Y6311">
        <v>1</v>
      </c>
      <c r="Z6311">
        <v>1</v>
      </c>
      <c r="AA6311">
        <v>2022</v>
      </c>
      <c r="AB6311">
        <v>24.63</v>
      </c>
      <c r="AC6311" t="s">
        <v>22</v>
      </c>
      <c r="AD6311" t="s">
        <v>21</v>
      </c>
      <c r="AE6311">
        <v>2022</v>
      </c>
      <c r="AF6311">
        <v>2022</v>
      </c>
      <c r="AU6311"/>
    </row>
    <row r="6312" spans="1:47" x14ac:dyDescent="0.35">
      <c r="A6312" t="s">
        <v>193</v>
      </c>
      <c r="B6312" t="s">
        <v>29</v>
      </c>
      <c r="C6312" t="s">
        <v>149</v>
      </c>
      <c r="D6312" t="s">
        <v>159</v>
      </c>
      <c r="E6312" t="s">
        <v>162</v>
      </c>
      <c r="G6312" t="s">
        <v>1</v>
      </c>
      <c r="K6312" t="s">
        <v>185</v>
      </c>
      <c r="L6312" t="s">
        <v>122</v>
      </c>
      <c r="M6312" s="14">
        <v>44587</v>
      </c>
      <c r="N6312" s="14">
        <v>44587</v>
      </c>
      <c r="O6312">
        <v>0</v>
      </c>
      <c r="P6312">
        <v>119.05</v>
      </c>
      <c r="R6312">
        <v>2110700000</v>
      </c>
      <c r="S6312">
        <v>161900000</v>
      </c>
      <c r="V6312" t="s">
        <v>193</v>
      </c>
      <c r="W6312" t="s">
        <v>199</v>
      </c>
      <c r="X6312" t="s">
        <v>161</v>
      </c>
      <c r="Y6312">
        <v>1</v>
      </c>
      <c r="Z6312">
        <v>1</v>
      </c>
      <c r="AA6312">
        <v>2022</v>
      </c>
      <c r="AB6312">
        <v>119.05</v>
      </c>
      <c r="AC6312" t="s">
        <v>22</v>
      </c>
      <c r="AD6312" t="s">
        <v>72</v>
      </c>
      <c r="AE6312">
        <v>2022</v>
      </c>
      <c r="AF6312">
        <v>2022</v>
      </c>
      <c r="AU6312"/>
    </row>
    <row r="6313" spans="1:47" x14ac:dyDescent="0.35">
      <c r="A6313" t="s">
        <v>188</v>
      </c>
      <c r="B6313" t="s">
        <v>31</v>
      </c>
      <c r="C6313" t="s">
        <v>149</v>
      </c>
      <c r="D6313" t="s">
        <v>159</v>
      </c>
      <c r="E6313" t="s">
        <v>162</v>
      </c>
      <c r="G6313" t="s">
        <v>1</v>
      </c>
      <c r="K6313" t="s">
        <v>185</v>
      </c>
      <c r="L6313" t="s">
        <v>122</v>
      </c>
      <c r="M6313" s="14">
        <v>44587</v>
      </c>
      <c r="N6313" s="14">
        <v>44587</v>
      </c>
      <c r="O6313">
        <v>0</v>
      </c>
      <c r="P6313">
        <v>12.23</v>
      </c>
      <c r="R6313">
        <v>2111070000</v>
      </c>
      <c r="S6313">
        <v>161001000</v>
      </c>
      <c r="V6313" t="s">
        <v>188</v>
      </c>
      <c r="W6313" t="s">
        <v>195</v>
      </c>
      <c r="X6313" t="s">
        <v>190</v>
      </c>
      <c r="Y6313">
        <v>1</v>
      </c>
      <c r="Z6313">
        <v>1</v>
      </c>
      <c r="AA6313">
        <v>2022</v>
      </c>
      <c r="AB6313">
        <v>12.23</v>
      </c>
      <c r="AC6313" t="s">
        <v>22</v>
      </c>
      <c r="AD6313" t="s">
        <v>72</v>
      </c>
      <c r="AE6313">
        <v>2022</v>
      </c>
      <c r="AF6313">
        <v>2022</v>
      </c>
      <c r="AU6313"/>
    </row>
    <row r="6314" spans="1:47" x14ac:dyDescent="0.35">
      <c r="A6314" t="s">
        <v>188</v>
      </c>
      <c r="B6314" t="s">
        <v>31</v>
      </c>
      <c r="C6314" t="s">
        <v>149</v>
      </c>
      <c r="D6314" t="s">
        <v>159</v>
      </c>
      <c r="E6314" t="s">
        <v>162</v>
      </c>
      <c r="G6314" t="s">
        <v>1</v>
      </c>
      <c r="K6314" t="s">
        <v>185</v>
      </c>
      <c r="L6314" t="s">
        <v>122</v>
      </c>
      <c r="M6314" s="14">
        <v>44587</v>
      </c>
      <c r="N6314" s="14">
        <v>44587</v>
      </c>
      <c r="O6314">
        <v>0</v>
      </c>
      <c r="P6314">
        <v>357.82</v>
      </c>
      <c r="R6314">
        <v>2111070000</v>
      </c>
      <c r="S6314">
        <v>161400000</v>
      </c>
      <c r="V6314" t="s">
        <v>188</v>
      </c>
      <c r="W6314" t="s">
        <v>211</v>
      </c>
      <c r="X6314" t="s">
        <v>190</v>
      </c>
      <c r="Y6314">
        <v>1</v>
      </c>
      <c r="Z6314">
        <v>1</v>
      </c>
      <c r="AA6314">
        <v>2022</v>
      </c>
      <c r="AB6314">
        <v>357.82</v>
      </c>
      <c r="AC6314" t="s">
        <v>22</v>
      </c>
      <c r="AD6314" t="s">
        <v>72</v>
      </c>
      <c r="AE6314">
        <v>2022</v>
      </c>
      <c r="AF6314">
        <v>2022</v>
      </c>
      <c r="AU6314"/>
    </row>
    <row r="6315" spans="1:47" x14ac:dyDescent="0.35">
      <c r="A6315" t="s">
        <v>193</v>
      </c>
      <c r="B6315" t="s">
        <v>29</v>
      </c>
      <c r="C6315" t="s">
        <v>149</v>
      </c>
      <c r="D6315" t="s">
        <v>159</v>
      </c>
      <c r="E6315" t="s">
        <v>162</v>
      </c>
      <c r="G6315" t="s">
        <v>1</v>
      </c>
      <c r="K6315" t="s">
        <v>185</v>
      </c>
      <c r="L6315" t="s">
        <v>122</v>
      </c>
      <c r="M6315" s="14">
        <v>44587</v>
      </c>
      <c r="N6315" s="14">
        <v>44587</v>
      </c>
      <c r="O6315">
        <v>0</v>
      </c>
      <c r="P6315">
        <v>38057.14</v>
      </c>
      <c r="R6315">
        <v>2110700000</v>
      </c>
      <c r="S6315">
        <v>161300000</v>
      </c>
      <c r="V6315" t="s">
        <v>193</v>
      </c>
      <c r="W6315" t="s">
        <v>192</v>
      </c>
      <c r="X6315" t="s">
        <v>161</v>
      </c>
      <c r="Y6315">
        <v>1</v>
      </c>
      <c r="Z6315">
        <v>1</v>
      </c>
      <c r="AA6315">
        <v>2022</v>
      </c>
      <c r="AB6315">
        <v>38057.14</v>
      </c>
      <c r="AC6315" t="s">
        <v>22</v>
      </c>
      <c r="AD6315" t="s">
        <v>72</v>
      </c>
      <c r="AE6315">
        <v>2022</v>
      </c>
      <c r="AF6315">
        <v>2022</v>
      </c>
      <c r="AU6315"/>
    </row>
    <row r="6316" spans="1:47" x14ac:dyDescent="0.35">
      <c r="A6316" t="s">
        <v>160</v>
      </c>
      <c r="B6316" t="s">
        <v>28</v>
      </c>
      <c r="C6316" t="s">
        <v>149</v>
      </c>
      <c r="D6316" t="s">
        <v>159</v>
      </c>
      <c r="E6316" t="s">
        <v>162</v>
      </c>
      <c r="G6316" t="s">
        <v>1</v>
      </c>
      <c r="K6316" t="s">
        <v>185</v>
      </c>
      <c r="L6316" t="s">
        <v>122</v>
      </c>
      <c r="M6316" s="14">
        <v>44587</v>
      </c>
      <c r="N6316" s="14">
        <v>44587</v>
      </c>
      <c r="O6316">
        <v>0</v>
      </c>
      <c r="P6316">
        <v>27.86</v>
      </c>
      <c r="R6316">
        <v>2110672000</v>
      </c>
      <c r="S6316">
        <v>161400000</v>
      </c>
      <c r="V6316" t="s">
        <v>160</v>
      </c>
      <c r="W6316" t="s">
        <v>211</v>
      </c>
      <c r="X6316" t="s">
        <v>161</v>
      </c>
      <c r="Y6316">
        <v>1</v>
      </c>
      <c r="Z6316">
        <v>1</v>
      </c>
      <c r="AA6316">
        <v>2022</v>
      </c>
      <c r="AB6316">
        <v>27.86</v>
      </c>
      <c r="AC6316" t="s">
        <v>22</v>
      </c>
      <c r="AD6316" t="s">
        <v>72</v>
      </c>
      <c r="AE6316">
        <v>2022</v>
      </c>
      <c r="AF6316">
        <v>2022</v>
      </c>
      <c r="AU6316"/>
    </row>
    <row r="6317" spans="1:47" x14ac:dyDescent="0.35">
      <c r="A6317" t="s">
        <v>160</v>
      </c>
      <c r="B6317" t="s">
        <v>28</v>
      </c>
      <c r="C6317" t="s">
        <v>149</v>
      </c>
      <c r="D6317" t="s">
        <v>159</v>
      </c>
      <c r="E6317" t="s">
        <v>162</v>
      </c>
      <c r="G6317" t="s">
        <v>1</v>
      </c>
      <c r="K6317" t="s">
        <v>185</v>
      </c>
      <c r="L6317" t="s">
        <v>122</v>
      </c>
      <c r="M6317" s="14">
        <v>44587</v>
      </c>
      <c r="N6317" s="14">
        <v>44587</v>
      </c>
      <c r="O6317">
        <v>0</v>
      </c>
      <c r="P6317">
        <v>147.62</v>
      </c>
      <c r="R6317">
        <v>2110672000</v>
      </c>
      <c r="S6317">
        <v>161400000</v>
      </c>
      <c r="V6317" t="s">
        <v>160</v>
      </c>
      <c r="W6317" t="s">
        <v>211</v>
      </c>
      <c r="X6317" t="s">
        <v>161</v>
      </c>
      <c r="Y6317">
        <v>1</v>
      </c>
      <c r="Z6317">
        <v>1</v>
      </c>
      <c r="AA6317">
        <v>2022</v>
      </c>
      <c r="AB6317">
        <v>147.62</v>
      </c>
      <c r="AC6317" t="s">
        <v>22</v>
      </c>
      <c r="AD6317" t="s">
        <v>72</v>
      </c>
      <c r="AE6317">
        <v>2022</v>
      </c>
      <c r="AF6317">
        <v>2022</v>
      </c>
      <c r="AU6317"/>
    </row>
    <row r="6318" spans="1:47" x14ac:dyDescent="0.35">
      <c r="A6318" t="s">
        <v>193</v>
      </c>
      <c r="B6318" t="s">
        <v>29</v>
      </c>
      <c r="C6318" t="s">
        <v>149</v>
      </c>
      <c r="D6318" t="s">
        <v>159</v>
      </c>
      <c r="E6318" t="s">
        <v>162</v>
      </c>
      <c r="G6318" t="s">
        <v>1</v>
      </c>
      <c r="K6318" t="s">
        <v>185</v>
      </c>
      <c r="L6318" t="s">
        <v>122</v>
      </c>
      <c r="M6318" s="14">
        <v>44587</v>
      </c>
      <c r="N6318" s="14">
        <v>44587</v>
      </c>
      <c r="O6318">
        <v>0</v>
      </c>
      <c r="P6318">
        <v>35.71</v>
      </c>
      <c r="R6318">
        <v>2110700000</v>
      </c>
      <c r="S6318">
        <v>161700000</v>
      </c>
      <c r="V6318" t="s">
        <v>193</v>
      </c>
      <c r="W6318" t="s">
        <v>210</v>
      </c>
      <c r="X6318" t="s">
        <v>161</v>
      </c>
      <c r="Y6318">
        <v>1</v>
      </c>
      <c r="Z6318">
        <v>1</v>
      </c>
      <c r="AA6318">
        <v>2022</v>
      </c>
      <c r="AB6318">
        <v>35.71</v>
      </c>
      <c r="AC6318" t="s">
        <v>22</v>
      </c>
      <c r="AD6318" t="s">
        <v>72</v>
      </c>
      <c r="AE6318">
        <v>2022</v>
      </c>
      <c r="AF6318">
        <v>2022</v>
      </c>
      <c r="AU6318"/>
    </row>
    <row r="6319" spans="1:47" x14ac:dyDescent="0.35">
      <c r="A6319" t="s">
        <v>193</v>
      </c>
      <c r="B6319" t="s">
        <v>29</v>
      </c>
      <c r="C6319" t="s">
        <v>149</v>
      </c>
      <c r="D6319" t="s">
        <v>159</v>
      </c>
      <c r="E6319" t="s">
        <v>162</v>
      </c>
      <c r="G6319" t="s">
        <v>1</v>
      </c>
      <c r="K6319" t="s">
        <v>185</v>
      </c>
      <c r="L6319" t="s">
        <v>122</v>
      </c>
      <c r="M6319" s="14">
        <v>44587</v>
      </c>
      <c r="N6319" s="14">
        <v>44587</v>
      </c>
      <c r="O6319">
        <v>0</v>
      </c>
      <c r="P6319">
        <v>119.05</v>
      </c>
      <c r="R6319">
        <v>2110700000</v>
      </c>
      <c r="S6319">
        <v>161900000</v>
      </c>
      <c r="V6319" t="s">
        <v>193</v>
      </c>
      <c r="W6319" t="s">
        <v>199</v>
      </c>
      <c r="X6319" t="s">
        <v>161</v>
      </c>
      <c r="Y6319">
        <v>1</v>
      </c>
      <c r="Z6319">
        <v>1</v>
      </c>
      <c r="AA6319">
        <v>2022</v>
      </c>
      <c r="AB6319">
        <v>119.05</v>
      </c>
      <c r="AC6319" t="s">
        <v>22</v>
      </c>
      <c r="AD6319" t="s">
        <v>72</v>
      </c>
      <c r="AE6319">
        <v>2022</v>
      </c>
      <c r="AF6319">
        <v>2022</v>
      </c>
      <c r="AU6319"/>
    </row>
    <row r="6320" spans="1:47" x14ac:dyDescent="0.35">
      <c r="A6320" t="s">
        <v>138</v>
      </c>
      <c r="C6320" t="s">
        <v>149</v>
      </c>
      <c r="D6320" t="s">
        <v>150</v>
      </c>
      <c r="E6320" t="s">
        <v>121</v>
      </c>
      <c r="K6320" t="s">
        <v>185</v>
      </c>
      <c r="L6320" t="s">
        <v>122</v>
      </c>
      <c r="M6320" s="14">
        <v>44587</v>
      </c>
      <c r="N6320" s="14">
        <v>44587</v>
      </c>
      <c r="O6320">
        <v>0</v>
      </c>
      <c r="P6320">
        <v>1957142.86</v>
      </c>
      <c r="R6320">
        <v>2220200000</v>
      </c>
      <c r="S6320">
        <v>161002000</v>
      </c>
      <c r="V6320" t="s">
        <v>138</v>
      </c>
      <c r="W6320" t="s">
        <v>202</v>
      </c>
      <c r="X6320" t="s">
        <v>139</v>
      </c>
      <c r="Y6320">
        <v>1</v>
      </c>
      <c r="Z6320">
        <v>1</v>
      </c>
      <c r="AA6320">
        <v>2022</v>
      </c>
      <c r="AB6320">
        <v>-1957142.86</v>
      </c>
      <c r="AC6320" t="s">
        <v>22</v>
      </c>
      <c r="AD6320" t="s">
        <v>72</v>
      </c>
      <c r="AE6320">
        <v>2022</v>
      </c>
      <c r="AF6320">
        <v>2022</v>
      </c>
      <c r="AU6320"/>
    </row>
    <row r="6321" spans="1:47" x14ac:dyDescent="0.35">
      <c r="A6321" t="s">
        <v>155</v>
      </c>
      <c r="C6321" t="s">
        <v>149</v>
      </c>
      <c r="D6321" t="s">
        <v>150</v>
      </c>
      <c r="E6321" t="s">
        <v>121</v>
      </c>
      <c r="F6321" t="s">
        <v>1</v>
      </c>
      <c r="J6321" t="s">
        <v>6</v>
      </c>
      <c r="K6321" t="s">
        <v>185</v>
      </c>
      <c r="L6321" t="s">
        <v>122</v>
      </c>
      <c r="M6321" s="14">
        <v>44575</v>
      </c>
      <c r="N6321" s="14">
        <v>44587</v>
      </c>
      <c r="P6321">
        <v>7036.61</v>
      </c>
      <c r="X6321" t="s">
        <v>156</v>
      </c>
      <c r="Y6321">
        <v>1</v>
      </c>
      <c r="Z6321">
        <v>1</v>
      </c>
      <c r="AA6321">
        <v>2022</v>
      </c>
      <c r="AB6321">
        <v>0</v>
      </c>
      <c r="AC6321" t="s">
        <v>8</v>
      </c>
      <c r="AD6321" t="s">
        <v>8</v>
      </c>
      <c r="AE6321">
        <v>2022</v>
      </c>
      <c r="AF6321">
        <v>2021</v>
      </c>
      <c r="AU6321"/>
    </row>
    <row r="6322" spans="1:47" x14ac:dyDescent="0.35">
      <c r="A6322" t="s">
        <v>141</v>
      </c>
      <c r="C6322" t="s">
        <v>149</v>
      </c>
      <c r="D6322" t="s">
        <v>150</v>
      </c>
      <c r="E6322" t="s">
        <v>121</v>
      </c>
      <c r="J6322" t="s">
        <v>68</v>
      </c>
      <c r="K6322" t="s">
        <v>185</v>
      </c>
      <c r="L6322" t="s">
        <v>122</v>
      </c>
      <c r="M6322" s="14">
        <v>44575</v>
      </c>
      <c r="N6322" s="14">
        <v>44587</v>
      </c>
      <c r="P6322">
        <v>1.05</v>
      </c>
      <c r="X6322" t="s">
        <v>142</v>
      </c>
      <c r="Y6322">
        <v>1</v>
      </c>
      <c r="Z6322">
        <v>1</v>
      </c>
      <c r="AA6322">
        <v>2022</v>
      </c>
      <c r="AB6322">
        <v>0</v>
      </c>
      <c r="AC6322" t="s">
        <v>8</v>
      </c>
      <c r="AD6322" t="s">
        <v>8</v>
      </c>
      <c r="AE6322">
        <v>2022</v>
      </c>
      <c r="AF6322">
        <v>2022</v>
      </c>
      <c r="AU6322"/>
    </row>
    <row r="6323" spans="1:47" x14ac:dyDescent="0.35">
      <c r="A6323" t="s">
        <v>165</v>
      </c>
      <c r="C6323" t="s">
        <v>149</v>
      </c>
      <c r="D6323" t="s">
        <v>150</v>
      </c>
      <c r="E6323" t="s">
        <v>121</v>
      </c>
      <c r="F6323" t="s">
        <v>1</v>
      </c>
      <c r="J6323" t="s">
        <v>68</v>
      </c>
      <c r="K6323" t="s">
        <v>185</v>
      </c>
      <c r="L6323" t="s">
        <v>122</v>
      </c>
      <c r="M6323" s="14">
        <v>44575</v>
      </c>
      <c r="N6323" s="14">
        <v>44587</v>
      </c>
      <c r="P6323">
        <v>10092.549999999999</v>
      </c>
      <c r="X6323" t="s">
        <v>124</v>
      </c>
      <c r="Y6323">
        <v>1</v>
      </c>
      <c r="Z6323">
        <v>1</v>
      </c>
      <c r="AA6323">
        <v>2022</v>
      </c>
      <c r="AB6323">
        <v>0</v>
      </c>
      <c r="AC6323" t="s">
        <v>8</v>
      </c>
      <c r="AD6323" t="s">
        <v>8</v>
      </c>
      <c r="AE6323">
        <v>2022</v>
      </c>
      <c r="AF6323">
        <v>2021</v>
      </c>
      <c r="AU6323"/>
    </row>
    <row r="6324" spans="1:47" x14ac:dyDescent="0.35">
      <c r="A6324" t="s">
        <v>141</v>
      </c>
      <c r="C6324" t="s">
        <v>149</v>
      </c>
      <c r="D6324" t="s">
        <v>150</v>
      </c>
      <c r="E6324" t="s">
        <v>121</v>
      </c>
      <c r="I6324" t="s">
        <v>1</v>
      </c>
      <c r="J6324" t="s">
        <v>68</v>
      </c>
      <c r="K6324" t="s">
        <v>185</v>
      </c>
      <c r="L6324" t="s">
        <v>122</v>
      </c>
      <c r="M6324" s="14">
        <v>44575</v>
      </c>
      <c r="N6324" s="14">
        <v>44587</v>
      </c>
      <c r="P6324">
        <v>15116.28</v>
      </c>
      <c r="X6324" t="s">
        <v>142</v>
      </c>
      <c r="Y6324">
        <v>1</v>
      </c>
      <c r="Z6324">
        <v>1</v>
      </c>
      <c r="AA6324">
        <v>2022</v>
      </c>
      <c r="AB6324">
        <v>0</v>
      </c>
      <c r="AC6324" t="s">
        <v>8</v>
      </c>
      <c r="AD6324" t="s">
        <v>8</v>
      </c>
      <c r="AE6324">
        <v>2022</v>
      </c>
      <c r="AF6324">
        <v>2022</v>
      </c>
      <c r="AU6324"/>
    </row>
    <row r="6325" spans="1:47" x14ac:dyDescent="0.35">
      <c r="A6325" t="s">
        <v>143</v>
      </c>
      <c r="C6325" t="s">
        <v>149</v>
      </c>
      <c r="D6325" t="s">
        <v>150</v>
      </c>
      <c r="E6325" t="s">
        <v>121</v>
      </c>
      <c r="J6325" t="s">
        <v>6</v>
      </c>
      <c r="K6325" t="s">
        <v>185</v>
      </c>
      <c r="L6325" t="s">
        <v>122</v>
      </c>
      <c r="M6325" s="14">
        <v>44575</v>
      </c>
      <c r="N6325" s="14">
        <v>44587</v>
      </c>
      <c r="P6325">
        <v>185533.93</v>
      </c>
      <c r="X6325" t="s">
        <v>144</v>
      </c>
      <c r="Y6325">
        <v>1</v>
      </c>
      <c r="Z6325">
        <v>1</v>
      </c>
      <c r="AA6325">
        <v>2022</v>
      </c>
      <c r="AB6325">
        <v>0</v>
      </c>
      <c r="AC6325" t="s">
        <v>8</v>
      </c>
      <c r="AD6325" t="s">
        <v>8</v>
      </c>
      <c r="AE6325">
        <v>2022</v>
      </c>
      <c r="AF6325">
        <v>2022</v>
      </c>
      <c r="AU6325"/>
    </row>
    <row r="6326" spans="1:47" x14ac:dyDescent="0.35">
      <c r="A6326" t="s">
        <v>133</v>
      </c>
      <c r="C6326" t="s">
        <v>149</v>
      </c>
      <c r="D6326" t="s">
        <v>150</v>
      </c>
      <c r="E6326" t="s">
        <v>121</v>
      </c>
      <c r="J6326" t="s">
        <v>6</v>
      </c>
      <c r="K6326" t="s">
        <v>185</v>
      </c>
      <c r="L6326" t="s">
        <v>122</v>
      </c>
      <c r="M6326" s="14">
        <v>44578</v>
      </c>
      <c r="N6326" s="14">
        <v>44587</v>
      </c>
      <c r="P6326">
        <v>45703.7</v>
      </c>
      <c r="X6326" t="s">
        <v>134</v>
      </c>
      <c r="Y6326">
        <v>1</v>
      </c>
      <c r="Z6326">
        <v>1</v>
      </c>
      <c r="AA6326">
        <v>2022</v>
      </c>
      <c r="AB6326">
        <v>0</v>
      </c>
      <c r="AC6326" t="s">
        <v>8</v>
      </c>
      <c r="AD6326" t="s">
        <v>8</v>
      </c>
      <c r="AE6326">
        <v>2022</v>
      </c>
      <c r="AF6326">
        <v>2022</v>
      </c>
      <c r="AU6326"/>
    </row>
    <row r="6327" spans="1:47" x14ac:dyDescent="0.35">
      <c r="A6327" t="s">
        <v>125</v>
      </c>
      <c r="C6327" t="s">
        <v>149</v>
      </c>
      <c r="D6327" t="s">
        <v>150</v>
      </c>
      <c r="E6327" t="s">
        <v>121</v>
      </c>
      <c r="F6327" t="s">
        <v>1</v>
      </c>
      <c r="J6327" t="s">
        <v>5</v>
      </c>
      <c r="K6327" t="s">
        <v>185</v>
      </c>
      <c r="L6327" t="s">
        <v>122</v>
      </c>
      <c r="M6327" s="14">
        <v>44575</v>
      </c>
      <c r="N6327" s="14">
        <v>44587</v>
      </c>
      <c r="P6327">
        <v>15245.85</v>
      </c>
      <c r="X6327" t="s">
        <v>124</v>
      </c>
      <c r="Y6327">
        <v>1</v>
      </c>
      <c r="Z6327">
        <v>1</v>
      </c>
      <c r="AA6327">
        <v>2022</v>
      </c>
      <c r="AB6327">
        <v>0</v>
      </c>
      <c r="AC6327" t="s">
        <v>8</v>
      </c>
      <c r="AD6327" t="s">
        <v>8</v>
      </c>
      <c r="AE6327">
        <v>2022</v>
      </c>
      <c r="AF6327">
        <v>2021</v>
      </c>
      <c r="AU6327"/>
    </row>
    <row r="6328" spans="1:47" x14ac:dyDescent="0.35">
      <c r="A6328" t="s">
        <v>179</v>
      </c>
      <c r="C6328" t="s">
        <v>149</v>
      </c>
      <c r="D6328" t="s">
        <v>150</v>
      </c>
      <c r="E6328" t="s">
        <v>121</v>
      </c>
      <c r="J6328" t="s">
        <v>5</v>
      </c>
      <c r="K6328" t="s">
        <v>185</v>
      </c>
      <c r="L6328" t="s">
        <v>122</v>
      </c>
      <c r="M6328" s="14">
        <v>44575</v>
      </c>
      <c r="N6328" s="14">
        <v>44587</v>
      </c>
      <c r="P6328">
        <v>59327.19</v>
      </c>
      <c r="X6328" t="s">
        <v>140</v>
      </c>
      <c r="Y6328">
        <v>1</v>
      </c>
      <c r="Z6328">
        <v>1</v>
      </c>
      <c r="AA6328">
        <v>2022</v>
      </c>
      <c r="AB6328">
        <v>0</v>
      </c>
      <c r="AC6328" t="s">
        <v>8</v>
      </c>
      <c r="AD6328" t="s">
        <v>8</v>
      </c>
      <c r="AE6328">
        <v>2022</v>
      </c>
      <c r="AF6328">
        <v>2022</v>
      </c>
      <c r="AU6328"/>
    </row>
    <row r="6329" spans="1:47" x14ac:dyDescent="0.35">
      <c r="A6329" t="s">
        <v>136</v>
      </c>
      <c r="C6329" t="s">
        <v>149</v>
      </c>
      <c r="D6329" t="s">
        <v>150</v>
      </c>
      <c r="E6329" t="s">
        <v>121</v>
      </c>
      <c r="J6329" t="s">
        <v>6</v>
      </c>
      <c r="K6329" t="s">
        <v>185</v>
      </c>
      <c r="L6329" t="s">
        <v>122</v>
      </c>
      <c r="M6329" s="14">
        <v>44575</v>
      </c>
      <c r="N6329" s="14">
        <v>44587</v>
      </c>
      <c r="P6329">
        <v>152951.94</v>
      </c>
      <c r="X6329" t="s">
        <v>137</v>
      </c>
      <c r="Y6329">
        <v>1</v>
      </c>
      <c r="Z6329">
        <v>1</v>
      </c>
      <c r="AA6329">
        <v>2022</v>
      </c>
      <c r="AB6329">
        <v>0</v>
      </c>
      <c r="AC6329" t="s">
        <v>8</v>
      </c>
      <c r="AD6329" t="s">
        <v>8</v>
      </c>
      <c r="AE6329">
        <v>2022</v>
      </c>
      <c r="AF6329">
        <v>2022</v>
      </c>
      <c r="AU6329"/>
    </row>
    <row r="6330" spans="1:47" x14ac:dyDescent="0.35">
      <c r="A6330" t="s">
        <v>148</v>
      </c>
      <c r="C6330" t="s">
        <v>149</v>
      </c>
      <c r="D6330" t="s">
        <v>150</v>
      </c>
      <c r="E6330" t="s">
        <v>162</v>
      </c>
      <c r="K6330" t="s">
        <v>185</v>
      </c>
      <c r="L6330" t="s">
        <v>122</v>
      </c>
      <c r="M6330" s="14">
        <v>44587</v>
      </c>
      <c r="N6330" s="14">
        <v>44587</v>
      </c>
      <c r="P6330">
        <v>4703889.42</v>
      </c>
      <c r="X6330" t="s">
        <v>152</v>
      </c>
      <c r="Y6330">
        <v>1</v>
      </c>
      <c r="Z6330">
        <v>1</v>
      </c>
      <c r="AA6330">
        <v>2022</v>
      </c>
      <c r="AB6330">
        <v>0</v>
      </c>
      <c r="AC6330" t="s">
        <v>8</v>
      </c>
      <c r="AD6330" t="s">
        <v>8</v>
      </c>
      <c r="AE6330">
        <v>2022</v>
      </c>
      <c r="AF6330">
        <v>2022</v>
      </c>
      <c r="AU6330"/>
    </row>
    <row r="6331" spans="1:47" x14ac:dyDescent="0.35">
      <c r="A6331" t="s">
        <v>126</v>
      </c>
      <c r="C6331" t="s">
        <v>149</v>
      </c>
      <c r="D6331" t="s">
        <v>150</v>
      </c>
      <c r="E6331" t="s">
        <v>121</v>
      </c>
      <c r="F6331" t="s">
        <v>1</v>
      </c>
      <c r="J6331" t="s">
        <v>68</v>
      </c>
      <c r="K6331" t="s">
        <v>185</v>
      </c>
      <c r="L6331" t="s">
        <v>122</v>
      </c>
      <c r="M6331" s="14">
        <v>44575</v>
      </c>
      <c r="N6331" s="14">
        <v>44587</v>
      </c>
      <c r="P6331">
        <v>0.02</v>
      </c>
      <c r="X6331" t="s">
        <v>127</v>
      </c>
      <c r="Y6331">
        <v>1</v>
      </c>
      <c r="Z6331">
        <v>1</v>
      </c>
      <c r="AA6331">
        <v>2022</v>
      </c>
      <c r="AB6331">
        <v>0</v>
      </c>
      <c r="AC6331" t="s">
        <v>8</v>
      </c>
      <c r="AD6331" t="s">
        <v>8</v>
      </c>
      <c r="AE6331">
        <v>2022</v>
      </c>
      <c r="AF6331">
        <v>2021</v>
      </c>
      <c r="AU6331"/>
    </row>
    <row r="6332" spans="1:47" x14ac:dyDescent="0.35">
      <c r="A6332" t="s">
        <v>171</v>
      </c>
      <c r="C6332" t="s">
        <v>149</v>
      </c>
      <c r="D6332" t="s">
        <v>150</v>
      </c>
      <c r="E6332" t="s">
        <v>121</v>
      </c>
      <c r="I6332" t="s">
        <v>1</v>
      </c>
      <c r="J6332" t="s">
        <v>68</v>
      </c>
      <c r="K6332" t="s">
        <v>185</v>
      </c>
      <c r="L6332" t="s">
        <v>122</v>
      </c>
      <c r="M6332" s="14">
        <v>44575</v>
      </c>
      <c r="N6332" s="14">
        <v>44587</v>
      </c>
      <c r="P6332">
        <v>47.62</v>
      </c>
      <c r="X6332" t="s">
        <v>137</v>
      </c>
      <c r="Y6332">
        <v>1</v>
      </c>
      <c r="Z6332">
        <v>1</v>
      </c>
      <c r="AA6332">
        <v>2022</v>
      </c>
      <c r="AB6332">
        <v>0</v>
      </c>
      <c r="AC6332" t="s">
        <v>8</v>
      </c>
      <c r="AD6332" t="s">
        <v>8</v>
      </c>
      <c r="AE6332">
        <v>2022</v>
      </c>
      <c r="AF6332">
        <v>2022</v>
      </c>
      <c r="AU6332"/>
    </row>
    <row r="6333" spans="1:47" x14ac:dyDescent="0.35">
      <c r="A6333" t="s">
        <v>160</v>
      </c>
      <c r="B6333" t="s">
        <v>35</v>
      </c>
      <c r="C6333" t="s">
        <v>149</v>
      </c>
      <c r="D6333" t="s">
        <v>159</v>
      </c>
      <c r="E6333" t="s">
        <v>162</v>
      </c>
      <c r="G6333" t="s">
        <v>1</v>
      </c>
      <c r="K6333" t="s">
        <v>185</v>
      </c>
      <c r="L6333" t="s">
        <v>122</v>
      </c>
      <c r="M6333" s="14">
        <v>44587</v>
      </c>
      <c r="N6333" s="14">
        <v>44587</v>
      </c>
      <c r="O6333">
        <v>29368.04</v>
      </c>
      <c r="P6333">
        <v>699.24</v>
      </c>
      <c r="R6333">
        <v>2110672000</v>
      </c>
      <c r="S6333">
        <v>161020000</v>
      </c>
      <c r="V6333" t="s">
        <v>160</v>
      </c>
      <c r="W6333" t="s">
        <v>194</v>
      </c>
      <c r="X6333" t="s">
        <v>161</v>
      </c>
      <c r="Y6333">
        <v>1</v>
      </c>
      <c r="Z6333">
        <v>1</v>
      </c>
      <c r="AA6333">
        <v>2022</v>
      </c>
      <c r="AB6333">
        <v>699.24</v>
      </c>
      <c r="AC6333" t="s">
        <v>22</v>
      </c>
      <c r="AD6333" t="s">
        <v>72</v>
      </c>
      <c r="AE6333">
        <v>2022</v>
      </c>
      <c r="AF6333">
        <v>2022</v>
      </c>
      <c r="AU6333"/>
    </row>
    <row r="6334" spans="1:47" x14ac:dyDescent="0.35">
      <c r="A6334" t="s">
        <v>136</v>
      </c>
      <c r="C6334" t="s">
        <v>149</v>
      </c>
      <c r="D6334" t="s">
        <v>150</v>
      </c>
      <c r="E6334" t="s">
        <v>121</v>
      </c>
      <c r="J6334" t="s">
        <v>68</v>
      </c>
      <c r="K6334" t="s">
        <v>185</v>
      </c>
      <c r="L6334" t="s">
        <v>122</v>
      </c>
      <c r="M6334" s="14">
        <v>44575</v>
      </c>
      <c r="N6334" s="14">
        <v>44587</v>
      </c>
      <c r="P6334">
        <v>357603.89</v>
      </c>
      <c r="X6334" t="s">
        <v>137</v>
      </c>
      <c r="Y6334">
        <v>1</v>
      </c>
      <c r="Z6334">
        <v>1</v>
      </c>
      <c r="AA6334">
        <v>2022</v>
      </c>
      <c r="AB6334">
        <v>0</v>
      </c>
      <c r="AC6334" t="s">
        <v>8</v>
      </c>
      <c r="AD6334" t="s">
        <v>8</v>
      </c>
      <c r="AE6334">
        <v>2022</v>
      </c>
      <c r="AF6334">
        <v>2022</v>
      </c>
      <c r="AU6334"/>
    </row>
    <row r="6335" spans="1:47" x14ac:dyDescent="0.35">
      <c r="A6335" t="s">
        <v>165</v>
      </c>
      <c r="C6335" t="s">
        <v>149</v>
      </c>
      <c r="D6335" t="s">
        <v>150</v>
      </c>
      <c r="E6335" t="s">
        <v>121</v>
      </c>
      <c r="F6335" t="s">
        <v>1</v>
      </c>
      <c r="J6335" t="s">
        <v>68</v>
      </c>
      <c r="K6335" t="s">
        <v>185</v>
      </c>
      <c r="L6335" t="s">
        <v>122</v>
      </c>
      <c r="M6335" s="14">
        <v>44575</v>
      </c>
      <c r="N6335" s="14">
        <v>44587</v>
      </c>
      <c r="P6335">
        <v>44113.14</v>
      </c>
      <c r="X6335" t="s">
        <v>124</v>
      </c>
      <c r="Y6335">
        <v>1</v>
      </c>
      <c r="Z6335">
        <v>1</v>
      </c>
      <c r="AA6335">
        <v>2022</v>
      </c>
      <c r="AB6335">
        <v>0</v>
      </c>
      <c r="AC6335" t="s">
        <v>8</v>
      </c>
      <c r="AD6335" t="s">
        <v>8</v>
      </c>
      <c r="AE6335">
        <v>2022</v>
      </c>
      <c r="AF6335">
        <v>2021</v>
      </c>
      <c r="AU6335"/>
    </row>
    <row r="6336" spans="1:47" x14ac:dyDescent="0.35">
      <c r="A6336" t="s">
        <v>160</v>
      </c>
      <c r="B6336" t="s">
        <v>35</v>
      </c>
      <c r="C6336" t="s">
        <v>149</v>
      </c>
      <c r="D6336" t="s">
        <v>159</v>
      </c>
      <c r="E6336" t="s">
        <v>162</v>
      </c>
      <c r="G6336" t="s">
        <v>1</v>
      </c>
      <c r="K6336" t="s">
        <v>185</v>
      </c>
      <c r="L6336" t="s">
        <v>122</v>
      </c>
      <c r="M6336" s="14">
        <v>44587</v>
      </c>
      <c r="N6336" s="14">
        <v>44587</v>
      </c>
      <c r="O6336">
        <v>31056.720000000001</v>
      </c>
      <c r="P6336">
        <v>739.45</v>
      </c>
      <c r="R6336">
        <v>2110672000</v>
      </c>
      <c r="S6336">
        <v>161020000</v>
      </c>
      <c r="V6336" t="s">
        <v>160</v>
      </c>
      <c r="W6336" t="s">
        <v>194</v>
      </c>
      <c r="X6336" t="s">
        <v>161</v>
      </c>
      <c r="Y6336">
        <v>1</v>
      </c>
      <c r="Z6336">
        <v>1</v>
      </c>
      <c r="AA6336">
        <v>2022</v>
      </c>
      <c r="AB6336">
        <v>739.45</v>
      </c>
      <c r="AC6336" t="s">
        <v>22</v>
      </c>
      <c r="AD6336" t="s">
        <v>72</v>
      </c>
      <c r="AE6336">
        <v>2022</v>
      </c>
      <c r="AF6336">
        <v>2022</v>
      </c>
      <c r="AU6336"/>
    </row>
    <row r="6337" spans="1:47" x14ac:dyDescent="0.35">
      <c r="A6337" t="s">
        <v>145</v>
      </c>
      <c r="C6337" t="s">
        <v>149</v>
      </c>
      <c r="D6337" t="s">
        <v>150</v>
      </c>
      <c r="E6337" t="s">
        <v>121</v>
      </c>
      <c r="J6337" t="s">
        <v>68</v>
      </c>
      <c r="K6337" t="s">
        <v>185</v>
      </c>
      <c r="L6337" t="s">
        <v>122</v>
      </c>
      <c r="M6337" s="14">
        <v>44578</v>
      </c>
      <c r="N6337" s="14">
        <v>44587</v>
      </c>
      <c r="P6337">
        <v>223831.7</v>
      </c>
      <c r="X6337" t="s">
        <v>144</v>
      </c>
      <c r="Y6337">
        <v>1</v>
      </c>
      <c r="Z6337">
        <v>1</v>
      </c>
      <c r="AA6337">
        <v>2022</v>
      </c>
      <c r="AB6337">
        <v>0</v>
      </c>
      <c r="AC6337" t="s">
        <v>8</v>
      </c>
      <c r="AD6337" t="s">
        <v>8</v>
      </c>
      <c r="AE6337">
        <v>2022</v>
      </c>
      <c r="AF6337">
        <v>2022</v>
      </c>
      <c r="AU6337"/>
    </row>
    <row r="6338" spans="1:47" x14ac:dyDescent="0.35">
      <c r="A6338" t="s">
        <v>160</v>
      </c>
      <c r="B6338" t="s">
        <v>35</v>
      </c>
      <c r="C6338" t="s">
        <v>149</v>
      </c>
      <c r="D6338" t="s">
        <v>159</v>
      </c>
      <c r="E6338" t="s">
        <v>162</v>
      </c>
      <c r="G6338" t="s">
        <v>1</v>
      </c>
      <c r="K6338" t="s">
        <v>185</v>
      </c>
      <c r="L6338" t="s">
        <v>122</v>
      </c>
      <c r="M6338" s="14">
        <v>44587</v>
      </c>
      <c r="N6338" s="14">
        <v>44587</v>
      </c>
      <c r="O6338">
        <v>3345.23</v>
      </c>
      <c r="P6338">
        <v>79.650000000000006</v>
      </c>
      <c r="R6338">
        <v>2110672000</v>
      </c>
      <c r="S6338">
        <v>161020000</v>
      </c>
      <c r="V6338" t="s">
        <v>160</v>
      </c>
      <c r="W6338" t="s">
        <v>194</v>
      </c>
      <c r="X6338" t="s">
        <v>161</v>
      </c>
      <c r="Y6338">
        <v>1</v>
      </c>
      <c r="Z6338">
        <v>1</v>
      </c>
      <c r="AA6338">
        <v>2022</v>
      </c>
      <c r="AB6338">
        <v>79.650000000000006</v>
      </c>
      <c r="AC6338" t="s">
        <v>22</v>
      </c>
      <c r="AD6338" t="s">
        <v>72</v>
      </c>
      <c r="AE6338">
        <v>2022</v>
      </c>
      <c r="AF6338">
        <v>2022</v>
      </c>
      <c r="AU6338"/>
    </row>
    <row r="6339" spans="1:47" x14ac:dyDescent="0.35">
      <c r="A6339" t="s">
        <v>160</v>
      </c>
      <c r="B6339" t="s">
        <v>35</v>
      </c>
      <c r="C6339" t="s">
        <v>149</v>
      </c>
      <c r="D6339" t="s">
        <v>159</v>
      </c>
      <c r="E6339" t="s">
        <v>162</v>
      </c>
      <c r="G6339" t="s">
        <v>1</v>
      </c>
      <c r="K6339" t="s">
        <v>185</v>
      </c>
      <c r="L6339" t="s">
        <v>122</v>
      </c>
      <c r="M6339" s="14">
        <v>44587</v>
      </c>
      <c r="N6339" s="14">
        <v>44587</v>
      </c>
      <c r="O6339">
        <v>319584.89</v>
      </c>
      <c r="P6339">
        <v>7609.16</v>
      </c>
      <c r="R6339">
        <v>2110672000</v>
      </c>
      <c r="S6339">
        <v>161020000</v>
      </c>
      <c r="V6339" t="s">
        <v>160</v>
      </c>
      <c r="W6339" t="s">
        <v>194</v>
      </c>
      <c r="X6339" t="s">
        <v>161</v>
      </c>
      <c r="Y6339">
        <v>1</v>
      </c>
      <c r="Z6339">
        <v>1</v>
      </c>
      <c r="AA6339">
        <v>2022</v>
      </c>
      <c r="AB6339">
        <v>7609.16</v>
      </c>
      <c r="AC6339" t="s">
        <v>22</v>
      </c>
      <c r="AD6339" t="s">
        <v>72</v>
      </c>
      <c r="AE6339">
        <v>2022</v>
      </c>
      <c r="AF6339">
        <v>2022</v>
      </c>
      <c r="AU6339"/>
    </row>
    <row r="6340" spans="1:47" x14ac:dyDescent="0.35">
      <c r="A6340" t="s">
        <v>163</v>
      </c>
      <c r="C6340" t="s">
        <v>149</v>
      </c>
      <c r="D6340" t="s">
        <v>150</v>
      </c>
      <c r="E6340" t="s">
        <v>121</v>
      </c>
      <c r="J6340" t="s">
        <v>6</v>
      </c>
      <c r="K6340" t="s">
        <v>185</v>
      </c>
      <c r="L6340" t="s">
        <v>122</v>
      </c>
      <c r="M6340" s="14">
        <v>44578</v>
      </c>
      <c r="N6340" s="14">
        <v>44587</v>
      </c>
      <c r="P6340">
        <v>234490.26</v>
      </c>
      <c r="X6340" t="s">
        <v>164</v>
      </c>
      <c r="Y6340">
        <v>1</v>
      </c>
      <c r="Z6340">
        <v>1</v>
      </c>
      <c r="AA6340">
        <v>2022</v>
      </c>
      <c r="AB6340">
        <v>0</v>
      </c>
      <c r="AC6340" t="s">
        <v>8</v>
      </c>
      <c r="AD6340" t="s">
        <v>8</v>
      </c>
      <c r="AE6340">
        <v>2022</v>
      </c>
      <c r="AF6340">
        <v>2022</v>
      </c>
      <c r="AU6340"/>
    </row>
    <row r="6341" spans="1:47" x14ac:dyDescent="0.35">
      <c r="A6341" t="s">
        <v>233</v>
      </c>
      <c r="C6341" t="s">
        <v>149</v>
      </c>
      <c r="D6341" t="s">
        <v>150</v>
      </c>
      <c r="E6341" t="s">
        <v>121</v>
      </c>
      <c r="F6341" t="s">
        <v>1</v>
      </c>
      <c r="J6341" t="s">
        <v>5</v>
      </c>
      <c r="K6341" t="s">
        <v>185</v>
      </c>
      <c r="L6341" t="s">
        <v>122</v>
      </c>
      <c r="M6341" s="14">
        <v>44575</v>
      </c>
      <c r="N6341" s="14">
        <v>44587</v>
      </c>
      <c r="P6341">
        <v>378045.8</v>
      </c>
      <c r="X6341" t="s">
        <v>234</v>
      </c>
      <c r="Y6341">
        <v>1</v>
      </c>
      <c r="Z6341">
        <v>1</v>
      </c>
      <c r="AA6341">
        <v>2022</v>
      </c>
      <c r="AB6341">
        <v>0</v>
      </c>
      <c r="AC6341" t="s">
        <v>8</v>
      </c>
      <c r="AD6341" t="s">
        <v>8</v>
      </c>
      <c r="AE6341">
        <v>2022</v>
      </c>
      <c r="AF6341">
        <v>2021</v>
      </c>
      <c r="AU6341"/>
    </row>
    <row r="6342" spans="1:47" x14ac:dyDescent="0.35">
      <c r="A6342" t="s">
        <v>163</v>
      </c>
      <c r="C6342" t="s">
        <v>149</v>
      </c>
      <c r="D6342" t="s">
        <v>150</v>
      </c>
      <c r="E6342" t="s">
        <v>121</v>
      </c>
      <c r="J6342" t="s">
        <v>5</v>
      </c>
      <c r="K6342" t="s">
        <v>185</v>
      </c>
      <c r="L6342" t="s">
        <v>122</v>
      </c>
      <c r="M6342" s="14">
        <v>44575</v>
      </c>
      <c r="N6342" s="14">
        <v>44587</v>
      </c>
      <c r="P6342">
        <v>162865.29999999999</v>
      </c>
      <c r="X6342" t="s">
        <v>164</v>
      </c>
      <c r="Y6342">
        <v>1</v>
      </c>
      <c r="Z6342">
        <v>1</v>
      </c>
      <c r="AA6342">
        <v>2022</v>
      </c>
      <c r="AB6342">
        <v>0</v>
      </c>
      <c r="AC6342" t="s">
        <v>8</v>
      </c>
      <c r="AD6342" t="s">
        <v>8</v>
      </c>
      <c r="AE6342">
        <v>2022</v>
      </c>
      <c r="AF6342">
        <v>2022</v>
      </c>
      <c r="AU6342"/>
    </row>
    <row r="6343" spans="1:47" x14ac:dyDescent="0.35">
      <c r="A6343" t="s">
        <v>160</v>
      </c>
      <c r="B6343" t="s">
        <v>35</v>
      </c>
      <c r="C6343" t="s">
        <v>149</v>
      </c>
      <c r="D6343" t="s">
        <v>159</v>
      </c>
      <c r="E6343" t="s">
        <v>162</v>
      </c>
      <c r="G6343" t="s">
        <v>1</v>
      </c>
      <c r="K6343" t="s">
        <v>185</v>
      </c>
      <c r="L6343" t="s">
        <v>122</v>
      </c>
      <c r="M6343" s="14">
        <v>44587</v>
      </c>
      <c r="N6343" s="14">
        <v>44587</v>
      </c>
      <c r="O6343">
        <v>26714.99</v>
      </c>
      <c r="P6343">
        <v>636.07000000000005</v>
      </c>
      <c r="R6343">
        <v>2110672000</v>
      </c>
      <c r="S6343">
        <v>161020000</v>
      </c>
      <c r="V6343" t="s">
        <v>160</v>
      </c>
      <c r="W6343" t="s">
        <v>194</v>
      </c>
      <c r="X6343" t="s">
        <v>161</v>
      </c>
      <c r="Y6343">
        <v>1</v>
      </c>
      <c r="Z6343">
        <v>1</v>
      </c>
      <c r="AA6343">
        <v>2022</v>
      </c>
      <c r="AB6343">
        <v>636.07000000000005</v>
      </c>
      <c r="AC6343" t="s">
        <v>22</v>
      </c>
      <c r="AD6343" t="s">
        <v>72</v>
      </c>
      <c r="AE6343">
        <v>2022</v>
      </c>
      <c r="AF6343">
        <v>2022</v>
      </c>
      <c r="AU6343"/>
    </row>
    <row r="6344" spans="1:47" x14ac:dyDescent="0.35">
      <c r="A6344" t="s">
        <v>160</v>
      </c>
      <c r="B6344" t="s">
        <v>25</v>
      </c>
      <c r="C6344" t="s">
        <v>149</v>
      </c>
      <c r="D6344" t="s">
        <v>159</v>
      </c>
      <c r="E6344" t="s">
        <v>162</v>
      </c>
      <c r="G6344" t="s">
        <v>1</v>
      </c>
      <c r="K6344" t="s">
        <v>185</v>
      </c>
      <c r="L6344" t="s">
        <v>122</v>
      </c>
      <c r="M6344" s="14">
        <v>44588</v>
      </c>
      <c r="N6344" s="14">
        <v>44588</v>
      </c>
      <c r="O6344">
        <v>120000</v>
      </c>
      <c r="P6344">
        <v>1594.01</v>
      </c>
      <c r="R6344">
        <v>2110672000</v>
      </c>
      <c r="S6344">
        <v>161600000</v>
      </c>
      <c r="V6344" t="s">
        <v>160</v>
      </c>
      <c r="W6344" t="s">
        <v>198</v>
      </c>
      <c r="X6344" t="s">
        <v>161</v>
      </c>
      <c r="Y6344">
        <v>1</v>
      </c>
      <c r="Z6344">
        <v>1</v>
      </c>
      <c r="AA6344">
        <v>2022</v>
      </c>
      <c r="AB6344">
        <v>1594.01</v>
      </c>
      <c r="AC6344" t="s">
        <v>22</v>
      </c>
      <c r="AD6344" t="s">
        <v>72</v>
      </c>
      <c r="AE6344">
        <v>2022</v>
      </c>
      <c r="AF6344">
        <v>2022</v>
      </c>
      <c r="AU6344"/>
    </row>
    <row r="6345" spans="1:47" x14ac:dyDescent="0.35">
      <c r="A6345" t="s">
        <v>160</v>
      </c>
      <c r="B6345" t="s">
        <v>28</v>
      </c>
      <c r="C6345" t="s">
        <v>149</v>
      </c>
      <c r="D6345" t="s">
        <v>159</v>
      </c>
      <c r="E6345" t="s">
        <v>162</v>
      </c>
      <c r="G6345" t="s">
        <v>1</v>
      </c>
      <c r="K6345" t="s">
        <v>185</v>
      </c>
      <c r="L6345" t="s">
        <v>122</v>
      </c>
      <c r="M6345" s="14">
        <v>44588</v>
      </c>
      <c r="N6345" s="14">
        <v>44588</v>
      </c>
      <c r="O6345">
        <v>100000</v>
      </c>
      <c r="P6345">
        <v>1848.01</v>
      </c>
      <c r="R6345">
        <v>2110672000</v>
      </c>
      <c r="S6345">
        <v>161600000</v>
      </c>
      <c r="V6345" t="s">
        <v>160</v>
      </c>
      <c r="W6345" t="s">
        <v>198</v>
      </c>
      <c r="X6345" t="s">
        <v>161</v>
      </c>
      <c r="Y6345">
        <v>1</v>
      </c>
      <c r="Z6345">
        <v>1</v>
      </c>
      <c r="AA6345">
        <v>2022</v>
      </c>
      <c r="AB6345">
        <v>1848.01</v>
      </c>
      <c r="AC6345" t="s">
        <v>22</v>
      </c>
      <c r="AD6345" t="s">
        <v>72</v>
      </c>
      <c r="AE6345">
        <v>2022</v>
      </c>
      <c r="AF6345">
        <v>2022</v>
      </c>
      <c r="AU6345"/>
    </row>
    <row r="6346" spans="1:47" x14ac:dyDescent="0.35">
      <c r="A6346" t="s">
        <v>160</v>
      </c>
      <c r="B6346" t="s">
        <v>25</v>
      </c>
      <c r="C6346" t="s">
        <v>149</v>
      </c>
      <c r="D6346" t="s">
        <v>159</v>
      </c>
      <c r="E6346" t="s">
        <v>162</v>
      </c>
      <c r="G6346" t="s">
        <v>1</v>
      </c>
      <c r="K6346" t="s">
        <v>185</v>
      </c>
      <c r="L6346" t="s">
        <v>122</v>
      </c>
      <c r="M6346" s="14">
        <v>44588</v>
      </c>
      <c r="N6346" s="14">
        <v>44588</v>
      </c>
      <c r="O6346">
        <v>5000</v>
      </c>
      <c r="P6346">
        <v>156.88999999999999</v>
      </c>
      <c r="R6346">
        <v>2110672000</v>
      </c>
      <c r="S6346">
        <v>161600000</v>
      </c>
      <c r="V6346" t="s">
        <v>160</v>
      </c>
      <c r="W6346" t="s">
        <v>198</v>
      </c>
      <c r="X6346" t="s">
        <v>161</v>
      </c>
      <c r="Y6346">
        <v>1</v>
      </c>
      <c r="Z6346">
        <v>1</v>
      </c>
      <c r="AA6346">
        <v>2022</v>
      </c>
      <c r="AB6346">
        <v>156.88999999999999</v>
      </c>
      <c r="AC6346" t="s">
        <v>22</v>
      </c>
      <c r="AD6346" t="s">
        <v>72</v>
      </c>
      <c r="AE6346">
        <v>2022</v>
      </c>
      <c r="AF6346">
        <v>2022</v>
      </c>
      <c r="AU6346"/>
    </row>
    <row r="6347" spans="1:47" x14ac:dyDescent="0.35">
      <c r="A6347" t="s">
        <v>160</v>
      </c>
      <c r="B6347" t="s">
        <v>35</v>
      </c>
      <c r="C6347" t="s">
        <v>149</v>
      </c>
      <c r="D6347" t="s">
        <v>159</v>
      </c>
      <c r="E6347" t="s">
        <v>162</v>
      </c>
      <c r="G6347" t="s">
        <v>1</v>
      </c>
      <c r="K6347" t="s">
        <v>185</v>
      </c>
      <c r="L6347" t="s">
        <v>122</v>
      </c>
      <c r="M6347" s="14">
        <v>44588</v>
      </c>
      <c r="N6347" s="14">
        <v>44588</v>
      </c>
      <c r="O6347">
        <v>6500</v>
      </c>
      <c r="P6347">
        <v>118.44</v>
      </c>
      <c r="R6347">
        <v>2110672000</v>
      </c>
      <c r="S6347">
        <v>161021000</v>
      </c>
      <c r="V6347" t="s">
        <v>160</v>
      </c>
      <c r="W6347" t="s">
        <v>215</v>
      </c>
      <c r="X6347" t="s">
        <v>161</v>
      </c>
      <c r="Y6347">
        <v>1</v>
      </c>
      <c r="Z6347">
        <v>1</v>
      </c>
      <c r="AA6347">
        <v>2022</v>
      </c>
      <c r="AB6347">
        <v>118.44</v>
      </c>
      <c r="AC6347" t="s">
        <v>22</v>
      </c>
      <c r="AD6347" t="s">
        <v>72</v>
      </c>
      <c r="AE6347">
        <v>2022</v>
      </c>
      <c r="AF6347">
        <v>2022</v>
      </c>
      <c r="AU6347"/>
    </row>
    <row r="6348" spans="1:47" x14ac:dyDescent="0.35">
      <c r="A6348" t="s">
        <v>160</v>
      </c>
      <c r="B6348" t="s">
        <v>25</v>
      </c>
      <c r="C6348" t="s">
        <v>149</v>
      </c>
      <c r="D6348" t="s">
        <v>159</v>
      </c>
      <c r="E6348" t="s">
        <v>162</v>
      </c>
      <c r="G6348" t="s">
        <v>1</v>
      </c>
      <c r="K6348" t="s">
        <v>185</v>
      </c>
      <c r="L6348" t="s">
        <v>122</v>
      </c>
      <c r="M6348" s="14">
        <v>44588</v>
      </c>
      <c r="N6348" s="14">
        <v>44588</v>
      </c>
      <c r="O6348">
        <v>6500</v>
      </c>
      <c r="P6348">
        <v>289.3</v>
      </c>
      <c r="R6348">
        <v>2110672000</v>
      </c>
      <c r="S6348">
        <v>161300000</v>
      </c>
      <c r="V6348" t="s">
        <v>160</v>
      </c>
      <c r="W6348" t="s">
        <v>192</v>
      </c>
      <c r="X6348" t="s">
        <v>161</v>
      </c>
      <c r="Y6348">
        <v>1</v>
      </c>
      <c r="Z6348">
        <v>1</v>
      </c>
      <c r="AA6348">
        <v>2022</v>
      </c>
      <c r="AB6348">
        <v>289.3</v>
      </c>
      <c r="AC6348" t="s">
        <v>22</v>
      </c>
      <c r="AD6348" t="s">
        <v>72</v>
      </c>
      <c r="AE6348">
        <v>2022</v>
      </c>
      <c r="AF6348">
        <v>2022</v>
      </c>
      <c r="AU6348"/>
    </row>
    <row r="6349" spans="1:47" x14ac:dyDescent="0.35">
      <c r="A6349" t="s">
        <v>160</v>
      </c>
      <c r="C6349" t="s">
        <v>149</v>
      </c>
      <c r="D6349" t="s">
        <v>159</v>
      </c>
      <c r="E6349" t="s">
        <v>162</v>
      </c>
      <c r="G6349" t="s">
        <v>1</v>
      </c>
      <c r="K6349" t="s">
        <v>185</v>
      </c>
      <c r="L6349" t="s">
        <v>122</v>
      </c>
      <c r="M6349" s="14">
        <v>44588</v>
      </c>
      <c r="N6349" s="14">
        <v>44588</v>
      </c>
      <c r="O6349">
        <v>0</v>
      </c>
      <c r="P6349">
        <v>30.62</v>
      </c>
      <c r="R6349">
        <v>2110672000</v>
      </c>
      <c r="S6349">
        <v>161400000</v>
      </c>
      <c r="V6349" t="s">
        <v>160</v>
      </c>
      <c r="W6349" t="s">
        <v>211</v>
      </c>
      <c r="X6349" t="s">
        <v>161</v>
      </c>
      <c r="Y6349">
        <v>1</v>
      </c>
      <c r="Z6349">
        <v>1</v>
      </c>
      <c r="AA6349">
        <v>2022</v>
      </c>
      <c r="AB6349">
        <v>30.62</v>
      </c>
      <c r="AC6349" t="s">
        <v>22</v>
      </c>
      <c r="AD6349" t="s">
        <v>72</v>
      </c>
      <c r="AE6349">
        <v>2022</v>
      </c>
      <c r="AF6349">
        <v>2022</v>
      </c>
      <c r="AU6349"/>
    </row>
    <row r="6350" spans="1:47" x14ac:dyDescent="0.35">
      <c r="A6350" t="s">
        <v>138</v>
      </c>
      <c r="B6350" t="s">
        <v>41</v>
      </c>
      <c r="C6350" t="s">
        <v>149</v>
      </c>
      <c r="D6350" t="s">
        <v>150</v>
      </c>
      <c r="E6350" t="s">
        <v>121</v>
      </c>
      <c r="G6350" t="s">
        <v>1</v>
      </c>
      <c r="H6350" t="s">
        <v>206</v>
      </c>
      <c r="K6350" t="s">
        <v>185</v>
      </c>
      <c r="L6350" t="s">
        <v>122</v>
      </c>
      <c r="M6350" s="14">
        <v>44588</v>
      </c>
      <c r="N6350" s="14">
        <v>44588</v>
      </c>
      <c r="O6350">
        <v>-2400000</v>
      </c>
      <c r="P6350">
        <v>-67374.38</v>
      </c>
      <c r="R6350">
        <v>2220200000</v>
      </c>
      <c r="S6350">
        <v>161001000</v>
      </c>
      <c r="V6350" t="s">
        <v>138</v>
      </c>
      <c r="W6350" t="s">
        <v>195</v>
      </c>
      <c r="X6350" t="s">
        <v>139</v>
      </c>
      <c r="Y6350">
        <v>1</v>
      </c>
      <c r="Z6350">
        <v>1</v>
      </c>
      <c r="AA6350">
        <v>2022</v>
      </c>
      <c r="AB6350">
        <v>67374.38</v>
      </c>
      <c r="AC6350" t="s">
        <v>22</v>
      </c>
      <c r="AD6350" t="s">
        <v>22</v>
      </c>
      <c r="AE6350">
        <v>2022</v>
      </c>
      <c r="AF6350">
        <v>2022</v>
      </c>
      <c r="AU6350"/>
    </row>
    <row r="6351" spans="1:47" x14ac:dyDescent="0.35">
      <c r="A6351" t="s">
        <v>138</v>
      </c>
      <c r="B6351" t="s">
        <v>42</v>
      </c>
      <c r="C6351" t="s">
        <v>149</v>
      </c>
      <c r="D6351" t="s">
        <v>150</v>
      </c>
      <c r="E6351" t="s">
        <v>121</v>
      </c>
      <c r="G6351" t="s">
        <v>1</v>
      </c>
      <c r="H6351" t="s">
        <v>206</v>
      </c>
      <c r="K6351" t="s">
        <v>185</v>
      </c>
      <c r="L6351" t="s">
        <v>122</v>
      </c>
      <c r="M6351" s="14">
        <v>44588</v>
      </c>
      <c r="N6351" s="14">
        <v>44588</v>
      </c>
      <c r="O6351">
        <v>-11000000</v>
      </c>
      <c r="P6351">
        <v>-275095.5</v>
      </c>
      <c r="R6351">
        <v>2220200000</v>
      </c>
      <c r="S6351">
        <v>161001000</v>
      </c>
      <c r="V6351" t="s">
        <v>138</v>
      </c>
      <c r="W6351" t="s">
        <v>195</v>
      </c>
      <c r="X6351" t="s">
        <v>139</v>
      </c>
      <c r="Y6351">
        <v>1</v>
      </c>
      <c r="Z6351">
        <v>1</v>
      </c>
      <c r="AA6351">
        <v>2022</v>
      </c>
      <c r="AB6351">
        <v>275095.5</v>
      </c>
      <c r="AC6351" t="s">
        <v>22</v>
      </c>
      <c r="AD6351" t="s">
        <v>22</v>
      </c>
      <c r="AE6351">
        <v>2022</v>
      </c>
      <c r="AF6351">
        <v>2022</v>
      </c>
      <c r="AU6351"/>
    </row>
    <row r="6352" spans="1:47" x14ac:dyDescent="0.35">
      <c r="A6352" t="s">
        <v>138</v>
      </c>
      <c r="B6352" t="s">
        <v>34</v>
      </c>
      <c r="C6352" t="s">
        <v>149</v>
      </c>
      <c r="D6352" t="s">
        <v>150</v>
      </c>
      <c r="E6352" t="s">
        <v>121</v>
      </c>
      <c r="G6352" t="s">
        <v>1</v>
      </c>
      <c r="H6352" t="s">
        <v>206</v>
      </c>
      <c r="K6352" t="s">
        <v>185</v>
      </c>
      <c r="L6352" t="s">
        <v>122</v>
      </c>
      <c r="M6352" s="14">
        <v>44588</v>
      </c>
      <c r="N6352" s="14">
        <v>44588</v>
      </c>
      <c r="O6352">
        <v>-25880</v>
      </c>
      <c r="P6352">
        <v>-681.38</v>
      </c>
      <c r="R6352">
        <v>2220200000</v>
      </c>
      <c r="S6352">
        <v>161001000</v>
      </c>
      <c r="V6352" t="s">
        <v>138</v>
      </c>
      <c r="W6352" t="s">
        <v>195</v>
      </c>
      <c r="X6352" t="s">
        <v>139</v>
      </c>
      <c r="Y6352">
        <v>1</v>
      </c>
      <c r="Z6352">
        <v>1</v>
      </c>
      <c r="AA6352">
        <v>2022</v>
      </c>
      <c r="AB6352">
        <v>681.38</v>
      </c>
      <c r="AC6352" t="s">
        <v>22</v>
      </c>
      <c r="AD6352" t="s">
        <v>22</v>
      </c>
      <c r="AE6352">
        <v>2022</v>
      </c>
      <c r="AF6352">
        <v>2022</v>
      </c>
      <c r="AU6352"/>
    </row>
    <row r="6353" spans="1:47" x14ac:dyDescent="0.35">
      <c r="A6353" t="s">
        <v>176</v>
      </c>
      <c r="C6353" t="s">
        <v>149</v>
      </c>
      <c r="D6353" t="s">
        <v>150</v>
      </c>
      <c r="E6353" t="s">
        <v>121</v>
      </c>
      <c r="G6353" t="s">
        <v>1</v>
      </c>
      <c r="K6353" t="s">
        <v>185</v>
      </c>
      <c r="L6353" t="s">
        <v>122</v>
      </c>
      <c r="M6353" s="14">
        <v>44588</v>
      </c>
      <c r="N6353" s="14">
        <v>44588</v>
      </c>
      <c r="O6353">
        <v>0</v>
      </c>
      <c r="P6353">
        <v>-2.86</v>
      </c>
      <c r="R6353">
        <v>2221517010</v>
      </c>
      <c r="S6353">
        <v>161002000</v>
      </c>
      <c r="V6353" t="s">
        <v>176</v>
      </c>
      <c r="W6353" t="s">
        <v>202</v>
      </c>
      <c r="X6353" t="s">
        <v>119</v>
      </c>
      <c r="Y6353">
        <v>1</v>
      </c>
      <c r="Z6353">
        <v>1</v>
      </c>
      <c r="AA6353">
        <v>2022</v>
      </c>
      <c r="AB6353">
        <v>2.86</v>
      </c>
      <c r="AC6353" t="s">
        <v>22</v>
      </c>
      <c r="AD6353" t="s">
        <v>72</v>
      </c>
      <c r="AE6353">
        <v>2022</v>
      </c>
      <c r="AF6353">
        <v>2022</v>
      </c>
      <c r="AU6353"/>
    </row>
    <row r="6354" spans="1:47" x14ac:dyDescent="0.35">
      <c r="A6354" t="s">
        <v>188</v>
      </c>
      <c r="C6354" t="s">
        <v>149</v>
      </c>
      <c r="D6354" t="s">
        <v>159</v>
      </c>
      <c r="E6354" t="s">
        <v>162</v>
      </c>
      <c r="G6354" t="s">
        <v>1</v>
      </c>
      <c r="K6354" t="s">
        <v>185</v>
      </c>
      <c r="L6354" t="s">
        <v>122</v>
      </c>
      <c r="M6354" s="14">
        <v>44588</v>
      </c>
      <c r="N6354" s="14">
        <v>44588</v>
      </c>
      <c r="O6354">
        <v>0</v>
      </c>
      <c r="P6354">
        <v>261.89999999999998</v>
      </c>
      <c r="R6354">
        <v>2111070000</v>
      </c>
      <c r="S6354">
        <v>162700000</v>
      </c>
      <c r="V6354" t="s">
        <v>188</v>
      </c>
      <c r="W6354" t="s">
        <v>200</v>
      </c>
      <c r="X6354" t="s">
        <v>190</v>
      </c>
      <c r="Y6354">
        <v>1</v>
      </c>
      <c r="Z6354">
        <v>1</v>
      </c>
      <c r="AA6354">
        <v>2022</v>
      </c>
      <c r="AB6354">
        <v>261.89999999999998</v>
      </c>
      <c r="AC6354" t="s">
        <v>22</v>
      </c>
      <c r="AD6354" t="s">
        <v>72</v>
      </c>
      <c r="AE6354">
        <v>2022</v>
      </c>
      <c r="AF6354">
        <v>2022</v>
      </c>
      <c r="AU6354"/>
    </row>
    <row r="6355" spans="1:47" x14ac:dyDescent="0.35">
      <c r="A6355" t="s">
        <v>133</v>
      </c>
      <c r="C6355" t="s">
        <v>149</v>
      </c>
      <c r="D6355" t="s">
        <v>150</v>
      </c>
      <c r="E6355" t="s">
        <v>121</v>
      </c>
      <c r="G6355" t="s">
        <v>1</v>
      </c>
      <c r="K6355" t="s">
        <v>185</v>
      </c>
      <c r="L6355" t="s">
        <v>122</v>
      </c>
      <c r="M6355" s="14">
        <v>44588</v>
      </c>
      <c r="N6355" s="14">
        <v>44588</v>
      </c>
      <c r="O6355">
        <v>0</v>
      </c>
      <c r="P6355">
        <v>-190.48</v>
      </c>
      <c r="R6355">
        <v>2220120000</v>
      </c>
      <c r="S6355">
        <v>161001000</v>
      </c>
      <c r="V6355" t="s">
        <v>133</v>
      </c>
      <c r="W6355" t="s">
        <v>195</v>
      </c>
      <c r="X6355" t="s">
        <v>134</v>
      </c>
      <c r="Y6355">
        <v>1</v>
      </c>
      <c r="Z6355">
        <v>1</v>
      </c>
      <c r="AA6355">
        <v>2022</v>
      </c>
      <c r="AB6355">
        <v>190.48</v>
      </c>
      <c r="AC6355" t="s">
        <v>22</v>
      </c>
      <c r="AD6355" t="s">
        <v>72</v>
      </c>
      <c r="AE6355">
        <v>2022</v>
      </c>
      <c r="AF6355">
        <v>2022</v>
      </c>
      <c r="AU6355"/>
    </row>
    <row r="6356" spans="1:47" x14ac:dyDescent="0.35">
      <c r="A6356" t="s">
        <v>160</v>
      </c>
      <c r="C6356" t="s">
        <v>149</v>
      </c>
      <c r="D6356" t="s">
        <v>159</v>
      </c>
      <c r="E6356" t="s">
        <v>162</v>
      </c>
      <c r="G6356" t="s">
        <v>1</v>
      </c>
      <c r="K6356" t="s">
        <v>185</v>
      </c>
      <c r="L6356" t="s">
        <v>122</v>
      </c>
      <c r="M6356" s="14">
        <v>44588</v>
      </c>
      <c r="N6356" s="14">
        <v>44588</v>
      </c>
      <c r="O6356">
        <v>0</v>
      </c>
      <c r="P6356">
        <v>172.64</v>
      </c>
      <c r="R6356">
        <v>2110672000</v>
      </c>
      <c r="S6356">
        <v>161400000</v>
      </c>
      <c r="V6356" t="s">
        <v>160</v>
      </c>
      <c r="W6356" t="s">
        <v>211</v>
      </c>
      <c r="X6356" t="s">
        <v>161</v>
      </c>
      <c r="Y6356">
        <v>1</v>
      </c>
      <c r="Z6356">
        <v>1</v>
      </c>
      <c r="AA6356">
        <v>2022</v>
      </c>
      <c r="AB6356">
        <v>172.64</v>
      </c>
      <c r="AC6356" t="s">
        <v>22</v>
      </c>
      <c r="AD6356" t="s">
        <v>72</v>
      </c>
      <c r="AE6356">
        <v>2022</v>
      </c>
      <c r="AF6356">
        <v>2022</v>
      </c>
      <c r="AU6356"/>
    </row>
    <row r="6357" spans="1:47" x14ac:dyDescent="0.35">
      <c r="A6357" t="s">
        <v>193</v>
      </c>
      <c r="B6357" t="s">
        <v>29</v>
      </c>
      <c r="C6357" t="s">
        <v>149</v>
      </c>
      <c r="D6357" t="s">
        <v>159</v>
      </c>
      <c r="E6357" t="s">
        <v>162</v>
      </c>
      <c r="G6357" t="s">
        <v>1</v>
      </c>
      <c r="K6357" t="s">
        <v>185</v>
      </c>
      <c r="L6357" t="s">
        <v>122</v>
      </c>
      <c r="M6357" s="14">
        <v>44588</v>
      </c>
      <c r="N6357" s="14">
        <v>44588</v>
      </c>
      <c r="O6357">
        <v>0</v>
      </c>
      <c r="P6357">
        <v>321.43</v>
      </c>
      <c r="R6357">
        <v>2110700000</v>
      </c>
      <c r="S6357">
        <v>161800000</v>
      </c>
      <c r="V6357" t="s">
        <v>193</v>
      </c>
      <c r="W6357" t="s">
        <v>197</v>
      </c>
      <c r="X6357" t="s">
        <v>161</v>
      </c>
      <c r="Y6357">
        <v>1</v>
      </c>
      <c r="Z6357">
        <v>1</v>
      </c>
      <c r="AA6357">
        <v>2022</v>
      </c>
      <c r="AB6357">
        <v>321.43</v>
      </c>
      <c r="AC6357" t="s">
        <v>22</v>
      </c>
      <c r="AD6357" t="s">
        <v>72</v>
      </c>
      <c r="AE6357">
        <v>2022</v>
      </c>
      <c r="AF6357">
        <v>2022</v>
      </c>
      <c r="AU6357"/>
    </row>
    <row r="6358" spans="1:47" x14ac:dyDescent="0.35">
      <c r="A6358" t="s">
        <v>160</v>
      </c>
      <c r="C6358" t="s">
        <v>149</v>
      </c>
      <c r="D6358" t="s">
        <v>159</v>
      </c>
      <c r="E6358" t="s">
        <v>162</v>
      </c>
      <c r="G6358" t="s">
        <v>1</v>
      </c>
      <c r="K6358" t="s">
        <v>185</v>
      </c>
      <c r="L6358" t="s">
        <v>122</v>
      </c>
      <c r="M6358" s="14">
        <v>44588</v>
      </c>
      <c r="N6358" s="14">
        <v>44588</v>
      </c>
      <c r="O6358">
        <v>0</v>
      </c>
      <c r="P6358">
        <v>74.03</v>
      </c>
      <c r="R6358">
        <v>2110672000</v>
      </c>
      <c r="S6358">
        <v>161400000</v>
      </c>
      <c r="V6358" t="s">
        <v>160</v>
      </c>
      <c r="W6358" t="s">
        <v>211</v>
      </c>
      <c r="X6358" t="s">
        <v>161</v>
      </c>
      <c r="Y6358">
        <v>1</v>
      </c>
      <c r="Z6358">
        <v>1</v>
      </c>
      <c r="AA6358">
        <v>2022</v>
      </c>
      <c r="AB6358">
        <v>74.03</v>
      </c>
      <c r="AC6358" t="s">
        <v>22</v>
      </c>
      <c r="AD6358" t="s">
        <v>72</v>
      </c>
      <c r="AE6358">
        <v>2022</v>
      </c>
      <c r="AF6358">
        <v>2022</v>
      </c>
      <c r="AU6358"/>
    </row>
    <row r="6359" spans="1:47" x14ac:dyDescent="0.35">
      <c r="A6359" t="s">
        <v>160</v>
      </c>
      <c r="C6359" t="s">
        <v>149</v>
      </c>
      <c r="D6359" t="s">
        <v>159</v>
      </c>
      <c r="E6359" t="s">
        <v>162</v>
      </c>
      <c r="G6359" t="s">
        <v>1</v>
      </c>
      <c r="K6359" t="s">
        <v>185</v>
      </c>
      <c r="L6359" t="s">
        <v>122</v>
      </c>
      <c r="M6359" s="14">
        <v>44588</v>
      </c>
      <c r="N6359" s="14">
        <v>44588</v>
      </c>
      <c r="O6359">
        <v>0</v>
      </c>
      <c r="P6359">
        <v>53.14</v>
      </c>
      <c r="R6359">
        <v>2110672000</v>
      </c>
      <c r="S6359">
        <v>161400000</v>
      </c>
      <c r="V6359" t="s">
        <v>160</v>
      </c>
      <c r="W6359" t="s">
        <v>211</v>
      </c>
      <c r="X6359" t="s">
        <v>161</v>
      </c>
      <c r="Y6359">
        <v>1</v>
      </c>
      <c r="Z6359">
        <v>1</v>
      </c>
      <c r="AA6359">
        <v>2022</v>
      </c>
      <c r="AB6359">
        <v>53.14</v>
      </c>
      <c r="AC6359" t="s">
        <v>22</v>
      </c>
      <c r="AD6359" t="s">
        <v>72</v>
      </c>
      <c r="AE6359">
        <v>2022</v>
      </c>
      <c r="AF6359">
        <v>2022</v>
      </c>
      <c r="AU6359"/>
    </row>
    <row r="6360" spans="1:47" x14ac:dyDescent="0.35">
      <c r="A6360" t="s">
        <v>160</v>
      </c>
      <c r="C6360" t="s">
        <v>149</v>
      </c>
      <c r="D6360" t="s">
        <v>159</v>
      </c>
      <c r="E6360" t="s">
        <v>162</v>
      </c>
      <c r="G6360" t="s">
        <v>1</v>
      </c>
      <c r="K6360" t="s">
        <v>185</v>
      </c>
      <c r="L6360" t="s">
        <v>122</v>
      </c>
      <c r="M6360" s="14">
        <v>44588</v>
      </c>
      <c r="N6360" s="14">
        <v>44588</v>
      </c>
      <c r="O6360">
        <v>0</v>
      </c>
      <c r="P6360">
        <v>85.38</v>
      </c>
      <c r="R6360">
        <v>2110672000</v>
      </c>
      <c r="S6360">
        <v>161400000</v>
      </c>
      <c r="V6360" t="s">
        <v>160</v>
      </c>
      <c r="W6360" t="s">
        <v>211</v>
      </c>
      <c r="X6360" t="s">
        <v>161</v>
      </c>
      <c r="Y6360">
        <v>1</v>
      </c>
      <c r="Z6360">
        <v>1</v>
      </c>
      <c r="AA6360">
        <v>2022</v>
      </c>
      <c r="AB6360">
        <v>85.38</v>
      </c>
      <c r="AC6360" t="s">
        <v>22</v>
      </c>
      <c r="AD6360" t="s">
        <v>72</v>
      </c>
      <c r="AE6360">
        <v>2022</v>
      </c>
      <c r="AF6360">
        <v>2022</v>
      </c>
      <c r="AU6360"/>
    </row>
    <row r="6361" spans="1:47" x14ac:dyDescent="0.35">
      <c r="A6361" t="s">
        <v>160</v>
      </c>
      <c r="C6361" t="s">
        <v>149</v>
      </c>
      <c r="D6361" t="s">
        <v>159</v>
      </c>
      <c r="E6361" t="s">
        <v>162</v>
      </c>
      <c r="G6361" t="s">
        <v>1</v>
      </c>
      <c r="K6361" t="s">
        <v>185</v>
      </c>
      <c r="L6361" t="s">
        <v>122</v>
      </c>
      <c r="M6361" s="14">
        <v>44588</v>
      </c>
      <c r="N6361" s="14">
        <v>44588</v>
      </c>
      <c r="O6361">
        <v>0</v>
      </c>
      <c r="P6361">
        <v>85.38</v>
      </c>
      <c r="R6361">
        <v>2110672000</v>
      </c>
      <c r="S6361">
        <v>161400000</v>
      </c>
      <c r="V6361" t="s">
        <v>160</v>
      </c>
      <c r="W6361" t="s">
        <v>211</v>
      </c>
      <c r="X6361" t="s">
        <v>161</v>
      </c>
      <c r="Y6361">
        <v>1</v>
      </c>
      <c r="Z6361">
        <v>1</v>
      </c>
      <c r="AA6361">
        <v>2022</v>
      </c>
      <c r="AB6361">
        <v>85.38</v>
      </c>
      <c r="AC6361" t="s">
        <v>22</v>
      </c>
      <c r="AD6361" t="s">
        <v>72</v>
      </c>
      <c r="AE6361">
        <v>2022</v>
      </c>
      <c r="AF6361">
        <v>2022</v>
      </c>
      <c r="AU6361"/>
    </row>
    <row r="6362" spans="1:47" x14ac:dyDescent="0.35">
      <c r="A6362" t="s">
        <v>188</v>
      </c>
      <c r="B6362" t="s">
        <v>31</v>
      </c>
      <c r="C6362" t="s">
        <v>149</v>
      </c>
      <c r="D6362" t="s">
        <v>159</v>
      </c>
      <c r="E6362" t="s">
        <v>162</v>
      </c>
      <c r="G6362" t="s">
        <v>1</v>
      </c>
      <c r="K6362" t="s">
        <v>185</v>
      </c>
      <c r="L6362" t="s">
        <v>122</v>
      </c>
      <c r="M6362" s="14">
        <v>44588</v>
      </c>
      <c r="N6362" s="14">
        <v>44588</v>
      </c>
      <c r="O6362">
        <v>0</v>
      </c>
      <c r="P6362">
        <v>22.14</v>
      </c>
      <c r="R6362">
        <v>2111070000</v>
      </c>
      <c r="S6362">
        <v>161001000</v>
      </c>
      <c r="V6362" t="s">
        <v>188</v>
      </c>
      <c r="W6362" t="s">
        <v>195</v>
      </c>
      <c r="X6362" t="s">
        <v>190</v>
      </c>
      <c r="Y6362">
        <v>1</v>
      </c>
      <c r="Z6362">
        <v>1</v>
      </c>
      <c r="AA6362">
        <v>2022</v>
      </c>
      <c r="AB6362">
        <v>22.14</v>
      </c>
      <c r="AC6362" t="s">
        <v>22</v>
      </c>
      <c r="AD6362" t="s">
        <v>72</v>
      </c>
      <c r="AE6362">
        <v>2022</v>
      </c>
      <c r="AF6362">
        <v>2022</v>
      </c>
      <c r="AU6362"/>
    </row>
    <row r="6363" spans="1:47" x14ac:dyDescent="0.35">
      <c r="A6363" t="s">
        <v>188</v>
      </c>
      <c r="B6363" t="s">
        <v>31</v>
      </c>
      <c r="C6363" t="s">
        <v>149</v>
      </c>
      <c r="D6363" t="s">
        <v>159</v>
      </c>
      <c r="E6363" t="s">
        <v>162</v>
      </c>
      <c r="G6363" t="s">
        <v>1</v>
      </c>
      <c r="K6363" t="s">
        <v>185</v>
      </c>
      <c r="L6363" t="s">
        <v>122</v>
      </c>
      <c r="M6363" s="14">
        <v>44588</v>
      </c>
      <c r="N6363" s="14">
        <v>44588</v>
      </c>
      <c r="O6363">
        <v>0</v>
      </c>
      <c r="P6363">
        <v>22.14</v>
      </c>
      <c r="R6363">
        <v>2111070000</v>
      </c>
      <c r="S6363">
        <v>161001000</v>
      </c>
      <c r="V6363" t="s">
        <v>188</v>
      </c>
      <c r="W6363" t="s">
        <v>195</v>
      </c>
      <c r="X6363" t="s">
        <v>190</v>
      </c>
      <c r="Y6363">
        <v>1</v>
      </c>
      <c r="Z6363">
        <v>1</v>
      </c>
      <c r="AA6363">
        <v>2022</v>
      </c>
      <c r="AB6363">
        <v>22.14</v>
      </c>
      <c r="AC6363" t="s">
        <v>22</v>
      </c>
      <c r="AD6363" t="s">
        <v>72</v>
      </c>
      <c r="AE6363">
        <v>2022</v>
      </c>
      <c r="AF6363">
        <v>2022</v>
      </c>
      <c r="AU6363"/>
    </row>
    <row r="6364" spans="1:47" x14ac:dyDescent="0.35">
      <c r="A6364" t="s">
        <v>188</v>
      </c>
      <c r="B6364" t="s">
        <v>31</v>
      </c>
      <c r="C6364" t="s">
        <v>149</v>
      </c>
      <c r="D6364" t="s">
        <v>159</v>
      </c>
      <c r="E6364" t="s">
        <v>162</v>
      </c>
      <c r="G6364" t="s">
        <v>1</v>
      </c>
      <c r="K6364" t="s">
        <v>185</v>
      </c>
      <c r="L6364" t="s">
        <v>122</v>
      </c>
      <c r="M6364" s="14">
        <v>44588</v>
      </c>
      <c r="N6364" s="14">
        <v>44588</v>
      </c>
      <c r="O6364">
        <v>0</v>
      </c>
      <c r="P6364">
        <v>22.14</v>
      </c>
      <c r="R6364">
        <v>2111070000</v>
      </c>
      <c r="S6364">
        <v>161001000</v>
      </c>
      <c r="V6364" t="s">
        <v>188</v>
      </c>
      <c r="W6364" t="s">
        <v>195</v>
      </c>
      <c r="X6364" t="s">
        <v>190</v>
      </c>
      <c r="Y6364">
        <v>1</v>
      </c>
      <c r="Z6364">
        <v>1</v>
      </c>
      <c r="AA6364">
        <v>2022</v>
      </c>
      <c r="AB6364">
        <v>22.14</v>
      </c>
      <c r="AC6364" t="s">
        <v>22</v>
      </c>
      <c r="AD6364" t="s">
        <v>72</v>
      </c>
      <c r="AE6364">
        <v>2022</v>
      </c>
      <c r="AF6364">
        <v>2022</v>
      </c>
      <c r="AU6364"/>
    </row>
    <row r="6365" spans="1:47" x14ac:dyDescent="0.35">
      <c r="A6365" t="s">
        <v>188</v>
      </c>
      <c r="C6365" t="s">
        <v>149</v>
      </c>
      <c r="D6365" t="s">
        <v>159</v>
      </c>
      <c r="E6365" t="s">
        <v>162</v>
      </c>
      <c r="G6365" t="s">
        <v>1</v>
      </c>
      <c r="K6365" t="s">
        <v>185</v>
      </c>
      <c r="L6365" t="s">
        <v>122</v>
      </c>
      <c r="M6365" s="14">
        <v>44588</v>
      </c>
      <c r="N6365" s="14">
        <v>44588</v>
      </c>
      <c r="O6365">
        <v>0</v>
      </c>
      <c r="P6365">
        <v>2402.38</v>
      </c>
      <c r="R6365">
        <v>2111070000</v>
      </c>
      <c r="S6365">
        <v>162800000</v>
      </c>
      <c r="V6365" t="s">
        <v>188</v>
      </c>
      <c r="W6365" t="s">
        <v>204</v>
      </c>
      <c r="X6365" t="s">
        <v>190</v>
      </c>
      <c r="Y6365">
        <v>1</v>
      </c>
      <c r="Z6365">
        <v>1</v>
      </c>
      <c r="AA6365">
        <v>2022</v>
      </c>
      <c r="AB6365">
        <v>2402.38</v>
      </c>
      <c r="AC6365" t="s">
        <v>22</v>
      </c>
      <c r="AD6365" t="s">
        <v>72</v>
      </c>
      <c r="AE6365">
        <v>2022</v>
      </c>
      <c r="AF6365">
        <v>2022</v>
      </c>
      <c r="AU6365"/>
    </row>
    <row r="6366" spans="1:47" x14ac:dyDescent="0.35">
      <c r="A6366" t="s">
        <v>146</v>
      </c>
      <c r="C6366" t="s">
        <v>149</v>
      </c>
      <c r="D6366" t="s">
        <v>150</v>
      </c>
      <c r="E6366" t="s">
        <v>121</v>
      </c>
      <c r="J6366" t="s">
        <v>6</v>
      </c>
      <c r="K6366" t="s">
        <v>185</v>
      </c>
      <c r="L6366" t="s">
        <v>122</v>
      </c>
      <c r="M6366" s="14">
        <v>44575</v>
      </c>
      <c r="N6366" s="14">
        <v>44588</v>
      </c>
      <c r="P6366">
        <v>11189.25</v>
      </c>
      <c r="X6366" t="s">
        <v>147</v>
      </c>
      <c r="Y6366">
        <v>1</v>
      </c>
      <c r="Z6366">
        <v>1</v>
      </c>
      <c r="AA6366">
        <v>2022</v>
      </c>
      <c r="AB6366">
        <v>0</v>
      </c>
      <c r="AC6366" t="s">
        <v>8</v>
      </c>
      <c r="AD6366" t="s">
        <v>8</v>
      </c>
      <c r="AE6366">
        <v>2022</v>
      </c>
      <c r="AF6366">
        <v>2022</v>
      </c>
      <c r="AU6366"/>
    </row>
    <row r="6367" spans="1:47" x14ac:dyDescent="0.35">
      <c r="A6367" t="s">
        <v>160</v>
      </c>
      <c r="B6367" t="s">
        <v>35</v>
      </c>
      <c r="C6367" t="s">
        <v>149</v>
      </c>
      <c r="D6367" t="s">
        <v>159</v>
      </c>
      <c r="E6367" t="s">
        <v>162</v>
      </c>
      <c r="G6367" t="s">
        <v>1</v>
      </c>
      <c r="K6367" t="s">
        <v>185</v>
      </c>
      <c r="L6367" t="s">
        <v>122</v>
      </c>
      <c r="M6367" s="14">
        <v>44588</v>
      </c>
      <c r="N6367" s="14">
        <v>44588</v>
      </c>
      <c r="O6367">
        <v>1525.43</v>
      </c>
      <c r="P6367">
        <v>36.32</v>
      </c>
      <c r="R6367">
        <v>2110672000</v>
      </c>
      <c r="S6367">
        <v>161020000</v>
      </c>
      <c r="V6367" t="s">
        <v>160</v>
      </c>
      <c r="W6367" t="s">
        <v>194</v>
      </c>
      <c r="X6367" t="s">
        <v>161</v>
      </c>
      <c r="Y6367">
        <v>1</v>
      </c>
      <c r="Z6367">
        <v>1</v>
      </c>
      <c r="AA6367">
        <v>2022</v>
      </c>
      <c r="AB6367">
        <v>36.32</v>
      </c>
      <c r="AC6367" t="s">
        <v>22</v>
      </c>
      <c r="AD6367" t="s">
        <v>72</v>
      </c>
      <c r="AE6367">
        <v>2022</v>
      </c>
      <c r="AF6367">
        <v>2022</v>
      </c>
      <c r="AU6367"/>
    </row>
    <row r="6368" spans="1:47" x14ac:dyDescent="0.35">
      <c r="A6368" t="s">
        <v>128</v>
      </c>
      <c r="C6368" t="s">
        <v>149</v>
      </c>
      <c r="D6368" t="s">
        <v>150</v>
      </c>
      <c r="E6368" t="s">
        <v>121</v>
      </c>
      <c r="F6368" t="s">
        <v>1</v>
      </c>
      <c r="J6368" t="s">
        <v>6</v>
      </c>
      <c r="K6368" t="s">
        <v>185</v>
      </c>
      <c r="L6368" t="s">
        <v>122</v>
      </c>
      <c r="M6368" s="14">
        <v>44575</v>
      </c>
      <c r="N6368" s="14">
        <v>44588</v>
      </c>
      <c r="P6368">
        <v>9330.1200000000008</v>
      </c>
      <c r="X6368" t="s">
        <v>119</v>
      </c>
      <c r="Y6368">
        <v>1</v>
      </c>
      <c r="Z6368">
        <v>1</v>
      </c>
      <c r="AA6368">
        <v>2022</v>
      </c>
      <c r="AB6368">
        <v>0</v>
      </c>
      <c r="AC6368" t="s">
        <v>8</v>
      </c>
      <c r="AD6368" t="s">
        <v>8</v>
      </c>
      <c r="AE6368">
        <v>2022</v>
      </c>
      <c r="AF6368">
        <v>2021</v>
      </c>
      <c r="AU6368"/>
    </row>
    <row r="6369" spans="1:47" x14ac:dyDescent="0.35">
      <c r="A6369" t="s">
        <v>160</v>
      </c>
      <c r="B6369" t="s">
        <v>35</v>
      </c>
      <c r="C6369" t="s">
        <v>149</v>
      </c>
      <c r="D6369" t="s">
        <v>159</v>
      </c>
      <c r="E6369" t="s">
        <v>162</v>
      </c>
      <c r="G6369" t="s">
        <v>1</v>
      </c>
      <c r="K6369" t="s">
        <v>185</v>
      </c>
      <c r="L6369" t="s">
        <v>122</v>
      </c>
      <c r="M6369" s="14">
        <v>44588</v>
      </c>
      <c r="N6369" s="14">
        <v>44588</v>
      </c>
      <c r="O6369">
        <v>17184.55</v>
      </c>
      <c r="P6369">
        <v>409.16</v>
      </c>
      <c r="R6369">
        <v>2110672000</v>
      </c>
      <c r="S6369">
        <v>161020000</v>
      </c>
      <c r="V6369" t="s">
        <v>160</v>
      </c>
      <c r="W6369" t="s">
        <v>194</v>
      </c>
      <c r="X6369" t="s">
        <v>161</v>
      </c>
      <c r="Y6369">
        <v>1</v>
      </c>
      <c r="Z6369">
        <v>1</v>
      </c>
      <c r="AA6369">
        <v>2022</v>
      </c>
      <c r="AB6369">
        <v>409.16</v>
      </c>
      <c r="AC6369" t="s">
        <v>22</v>
      </c>
      <c r="AD6369" t="s">
        <v>72</v>
      </c>
      <c r="AE6369">
        <v>2022</v>
      </c>
      <c r="AF6369">
        <v>2022</v>
      </c>
      <c r="AU6369"/>
    </row>
    <row r="6370" spans="1:47" x14ac:dyDescent="0.35">
      <c r="A6370" t="s">
        <v>208</v>
      </c>
      <c r="C6370" t="s">
        <v>149</v>
      </c>
      <c r="D6370" t="s">
        <v>150</v>
      </c>
      <c r="E6370" t="s">
        <v>121</v>
      </c>
      <c r="J6370" t="s">
        <v>6</v>
      </c>
      <c r="K6370" t="s">
        <v>185</v>
      </c>
      <c r="L6370" t="s">
        <v>122</v>
      </c>
      <c r="M6370" s="14">
        <v>44575</v>
      </c>
      <c r="N6370" s="14">
        <v>44588</v>
      </c>
      <c r="P6370">
        <v>53743.77</v>
      </c>
      <c r="X6370" t="s">
        <v>157</v>
      </c>
      <c r="Y6370">
        <v>1</v>
      </c>
      <c r="Z6370">
        <v>1</v>
      </c>
      <c r="AA6370">
        <v>2022</v>
      </c>
      <c r="AB6370">
        <v>0</v>
      </c>
      <c r="AC6370" t="s">
        <v>8</v>
      </c>
      <c r="AD6370" t="s">
        <v>8</v>
      </c>
      <c r="AE6370">
        <v>2022</v>
      </c>
      <c r="AF6370">
        <v>2022</v>
      </c>
      <c r="AU6370"/>
    </row>
    <row r="6371" spans="1:47" x14ac:dyDescent="0.35">
      <c r="A6371" t="s">
        <v>125</v>
      </c>
      <c r="C6371" t="s">
        <v>149</v>
      </c>
      <c r="D6371" t="s">
        <v>150</v>
      </c>
      <c r="E6371" t="s">
        <v>121</v>
      </c>
      <c r="J6371" t="s">
        <v>6</v>
      </c>
      <c r="K6371" t="s">
        <v>185</v>
      </c>
      <c r="L6371" t="s">
        <v>122</v>
      </c>
      <c r="M6371" s="14">
        <v>44575</v>
      </c>
      <c r="N6371" s="14">
        <v>44588</v>
      </c>
      <c r="P6371">
        <v>1692.93</v>
      </c>
      <c r="X6371" t="s">
        <v>124</v>
      </c>
      <c r="Y6371">
        <v>1</v>
      </c>
      <c r="Z6371">
        <v>1</v>
      </c>
      <c r="AA6371">
        <v>2022</v>
      </c>
      <c r="AB6371">
        <v>0</v>
      </c>
      <c r="AC6371" t="s">
        <v>8</v>
      </c>
      <c r="AD6371" t="s">
        <v>8</v>
      </c>
      <c r="AE6371">
        <v>2022</v>
      </c>
      <c r="AF6371">
        <v>2022</v>
      </c>
      <c r="AU6371"/>
    </row>
    <row r="6372" spans="1:47" x14ac:dyDescent="0.35">
      <c r="A6372" t="s">
        <v>160</v>
      </c>
      <c r="B6372" t="s">
        <v>35</v>
      </c>
      <c r="C6372" t="s">
        <v>149</v>
      </c>
      <c r="D6372" t="s">
        <v>159</v>
      </c>
      <c r="E6372" t="s">
        <v>162</v>
      </c>
      <c r="G6372" t="s">
        <v>1</v>
      </c>
      <c r="K6372" t="s">
        <v>185</v>
      </c>
      <c r="L6372" t="s">
        <v>122</v>
      </c>
      <c r="M6372" s="14">
        <v>44588</v>
      </c>
      <c r="N6372" s="14">
        <v>44588</v>
      </c>
      <c r="O6372">
        <v>148911.84</v>
      </c>
      <c r="P6372">
        <v>3545.52</v>
      </c>
      <c r="R6372">
        <v>2110672000</v>
      </c>
      <c r="S6372">
        <v>161020000</v>
      </c>
      <c r="V6372" t="s">
        <v>160</v>
      </c>
      <c r="W6372" t="s">
        <v>194</v>
      </c>
      <c r="X6372" t="s">
        <v>161</v>
      </c>
      <c r="Y6372">
        <v>1</v>
      </c>
      <c r="Z6372">
        <v>1</v>
      </c>
      <c r="AA6372">
        <v>2022</v>
      </c>
      <c r="AB6372">
        <v>3545.52</v>
      </c>
      <c r="AC6372" t="s">
        <v>22</v>
      </c>
      <c r="AD6372" t="s">
        <v>72</v>
      </c>
      <c r="AE6372">
        <v>2022</v>
      </c>
      <c r="AF6372">
        <v>2022</v>
      </c>
      <c r="AU6372"/>
    </row>
    <row r="6373" spans="1:47" x14ac:dyDescent="0.35">
      <c r="A6373" t="s">
        <v>128</v>
      </c>
      <c r="C6373" t="s">
        <v>149</v>
      </c>
      <c r="D6373" t="s">
        <v>150</v>
      </c>
      <c r="E6373" t="s">
        <v>121</v>
      </c>
      <c r="F6373" t="s">
        <v>1</v>
      </c>
      <c r="J6373" t="s">
        <v>6</v>
      </c>
      <c r="K6373" t="s">
        <v>185</v>
      </c>
      <c r="L6373" t="s">
        <v>122</v>
      </c>
      <c r="M6373" s="14">
        <v>44575</v>
      </c>
      <c r="N6373" s="14">
        <v>44588</v>
      </c>
      <c r="P6373">
        <v>40142.86</v>
      </c>
      <c r="X6373" t="s">
        <v>119</v>
      </c>
      <c r="Y6373">
        <v>1</v>
      </c>
      <c r="Z6373">
        <v>1</v>
      </c>
      <c r="AA6373">
        <v>2022</v>
      </c>
      <c r="AB6373">
        <v>0</v>
      </c>
      <c r="AC6373" t="s">
        <v>8</v>
      </c>
      <c r="AD6373" t="s">
        <v>8</v>
      </c>
      <c r="AE6373">
        <v>2022</v>
      </c>
      <c r="AF6373">
        <v>2021</v>
      </c>
      <c r="AU6373"/>
    </row>
    <row r="6374" spans="1:47" x14ac:dyDescent="0.35">
      <c r="A6374" t="s">
        <v>160</v>
      </c>
      <c r="B6374" t="s">
        <v>35</v>
      </c>
      <c r="C6374" t="s">
        <v>149</v>
      </c>
      <c r="D6374" t="s">
        <v>159</v>
      </c>
      <c r="E6374" t="s">
        <v>162</v>
      </c>
      <c r="G6374" t="s">
        <v>1</v>
      </c>
      <c r="K6374" t="s">
        <v>185</v>
      </c>
      <c r="L6374" t="s">
        <v>122</v>
      </c>
      <c r="M6374" s="14">
        <v>44588</v>
      </c>
      <c r="N6374" s="14">
        <v>44588</v>
      </c>
      <c r="O6374">
        <v>207508.62</v>
      </c>
      <c r="P6374">
        <v>4940.68</v>
      </c>
      <c r="R6374">
        <v>2110672000</v>
      </c>
      <c r="S6374">
        <v>161020000</v>
      </c>
      <c r="V6374" t="s">
        <v>160</v>
      </c>
      <c r="W6374" t="s">
        <v>194</v>
      </c>
      <c r="X6374" t="s">
        <v>161</v>
      </c>
      <c r="Y6374">
        <v>1</v>
      </c>
      <c r="Z6374">
        <v>1</v>
      </c>
      <c r="AA6374">
        <v>2022</v>
      </c>
      <c r="AB6374">
        <v>4940.68</v>
      </c>
      <c r="AC6374" t="s">
        <v>22</v>
      </c>
      <c r="AD6374" t="s">
        <v>72</v>
      </c>
      <c r="AE6374">
        <v>2022</v>
      </c>
      <c r="AF6374">
        <v>2022</v>
      </c>
      <c r="AU6374"/>
    </row>
    <row r="6375" spans="1:47" x14ac:dyDescent="0.35">
      <c r="A6375" t="s">
        <v>160</v>
      </c>
      <c r="B6375" t="s">
        <v>35</v>
      </c>
      <c r="C6375" t="s">
        <v>149</v>
      </c>
      <c r="D6375" t="s">
        <v>159</v>
      </c>
      <c r="E6375" t="s">
        <v>162</v>
      </c>
      <c r="G6375" t="s">
        <v>1</v>
      </c>
      <c r="K6375" t="s">
        <v>185</v>
      </c>
      <c r="L6375" t="s">
        <v>122</v>
      </c>
      <c r="M6375" s="14">
        <v>44588</v>
      </c>
      <c r="N6375" s="14">
        <v>44588</v>
      </c>
      <c r="O6375">
        <v>15254.23</v>
      </c>
      <c r="P6375">
        <v>363.2</v>
      </c>
      <c r="R6375">
        <v>2110672000</v>
      </c>
      <c r="S6375">
        <v>161020000</v>
      </c>
      <c r="V6375" t="s">
        <v>160</v>
      </c>
      <c r="W6375" t="s">
        <v>194</v>
      </c>
      <c r="X6375" t="s">
        <v>161</v>
      </c>
      <c r="Y6375">
        <v>1</v>
      </c>
      <c r="Z6375">
        <v>1</v>
      </c>
      <c r="AA6375">
        <v>2022</v>
      </c>
      <c r="AB6375">
        <v>363.2</v>
      </c>
      <c r="AC6375" t="s">
        <v>22</v>
      </c>
      <c r="AD6375" t="s">
        <v>72</v>
      </c>
      <c r="AE6375">
        <v>2022</v>
      </c>
      <c r="AF6375">
        <v>2022</v>
      </c>
      <c r="AU6375"/>
    </row>
    <row r="6376" spans="1:47" x14ac:dyDescent="0.35">
      <c r="A6376" t="s">
        <v>148</v>
      </c>
      <c r="C6376" t="s">
        <v>149</v>
      </c>
      <c r="D6376" t="s">
        <v>159</v>
      </c>
      <c r="E6376" t="s">
        <v>162</v>
      </c>
      <c r="G6376" t="s">
        <v>1</v>
      </c>
      <c r="K6376" t="s">
        <v>185</v>
      </c>
      <c r="L6376" t="s">
        <v>122</v>
      </c>
      <c r="M6376" s="14">
        <v>44588</v>
      </c>
      <c r="N6376" s="14">
        <v>44588</v>
      </c>
      <c r="O6376">
        <v>1500000</v>
      </c>
      <c r="P6376">
        <v>40020.9</v>
      </c>
      <c r="R6376">
        <v>2110220000</v>
      </c>
      <c r="S6376">
        <v>161008000</v>
      </c>
      <c r="V6376" t="s">
        <v>148</v>
      </c>
      <c r="W6376" t="s">
        <v>224</v>
      </c>
      <c r="X6376" t="s">
        <v>152</v>
      </c>
      <c r="Y6376">
        <v>1</v>
      </c>
      <c r="Z6376">
        <v>1</v>
      </c>
      <c r="AA6376">
        <v>2022</v>
      </c>
      <c r="AB6376">
        <v>40020.9</v>
      </c>
      <c r="AC6376" t="s">
        <v>22</v>
      </c>
      <c r="AD6376" t="s">
        <v>72</v>
      </c>
      <c r="AE6376">
        <v>2022</v>
      </c>
      <c r="AF6376">
        <v>2022</v>
      </c>
      <c r="AU6376"/>
    </row>
    <row r="6377" spans="1:47" x14ac:dyDescent="0.35">
      <c r="A6377" t="s">
        <v>143</v>
      </c>
      <c r="C6377" t="s">
        <v>149</v>
      </c>
      <c r="D6377" t="s">
        <v>150</v>
      </c>
      <c r="E6377" t="s">
        <v>121</v>
      </c>
      <c r="J6377" t="s">
        <v>5</v>
      </c>
      <c r="K6377" t="s">
        <v>185</v>
      </c>
      <c r="L6377" t="s">
        <v>122</v>
      </c>
      <c r="M6377" s="14">
        <v>44575</v>
      </c>
      <c r="N6377" s="14">
        <v>44588</v>
      </c>
      <c r="P6377">
        <v>5701122.9299999997</v>
      </c>
      <c r="X6377" t="s">
        <v>144</v>
      </c>
      <c r="Y6377">
        <v>1</v>
      </c>
      <c r="Z6377">
        <v>1</v>
      </c>
      <c r="AA6377">
        <v>2022</v>
      </c>
      <c r="AB6377">
        <v>0</v>
      </c>
      <c r="AC6377" t="s">
        <v>8</v>
      </c>
      <c r="AD6377" t="s">
        <v>8</v>
      </c>
      <c r="AE6377">
        <v>2022</v>
      </c>
      <c r="AF6377">
        <v>2022</v>
      </c>
      <c r="AU6377"/>
    </row>
    <row r="6378" spans="1:47" x14ac:dyDescent="0.35">
      <c r="A6378" t="s">
        <v>123</v>
      </c>
      <c r="C6378" t="s">
        <v>149</v>
      </c>
      <c r="D6378" t="s">
        <v>150</v>
      </c>
      <c r="E6378" t="s">
        <v>121</v>
      </c>
      <c r="F6378" t="s">
        <v>1</v>
      </c>
      <c r="J6378" t="s">
        <v>6</v>
      </c>
      <c r="K6378" t="s">
        <v>185</v>
      </c>
      <c r="L6378" t="s">
        <v>122</v>
      </c>
      <c r="M6378" s="14">
        <v>44575</v>
      </c>
      <c r="N6378" s="14">
        <v>44588</v>
      </c>
      <c r="P6378">
        <v>1015524.55</v>
      </c>
      <c r="X6378" t="s">
        <v>124</v>
      </c>
      <c r="Y6378">
        <v>1</v>
      </c>
      <c r="Z6378">
        <v>1</v>
      </c>
      <c r="AA6378">
        <v>2022</v>
      </c>
      <c r="AB6378">
        <v>0</v>
      </c>
      <c r="AC6378" t="s">
        <v>8</v>
      </c>
      <c r="AD6378" t="s">
        <v>8</v>
      </c>
      <c r="AE6378">
        <v>2022</v>
      </c>
      <c r="AF6378">
        <v>2021</v>
      </c>
      <c r="AU6378"/>
    </row>
    <row r="6379" spans="1:47" x14ac:dyDescent="0.35">
      <c r="A6379" t="s">
        <v>130</v>
      </c>
      <c r="C6379" t="s">
        <v>149</v>
      </c>
      <c r="D6379" t="s">
        <v>150</v>
      </c>
      <c r="E6379" t="s">
        <v>162</v>
      </c>
      <c r="K6379" t="s">
        <v>185</v>
      </c>
      <c r="L6379" t="s">
        <v>122</v>
      </c>
      <c r="M6379" s="14">
        <v>44588</v>
      </c>
      <c r="N6379" s="14">
        <v>44588</v>
      </c>
      <c r="P6379">
        <v>7660967.2300000004</v>
      </c>
      <c r="X6379" t="s">
        <v>119</v>
      </c>
      <c r="Y6379">
        <v>1</v>
      </c>
      <c r="Z6379">
        <v>1</v>
      </c>
      <c r="AA6379">
        <v>2022</v>
      </c>
      <c r="AB6379">
        <v>0</v>
      </c>
      <c r="AC6379" t="s">
        <v>8</v>
      </c>
      <c r="AD6379" t="s">
        <v>8</v>
      </c>
      <c r="AE6379">
        <v>2022</v>
      </c>
      <c r="AF6379">
        <v>2022</v>
      </c>
      <c r="AU6379"/>
    </row>
    <row r="6380" spans="1:47" x14ac:dyDescent="0.35">
      <c r="A6380" t="s">
        <v>128</v>
      </c>
      <c r="C6380" t="s">
        <v>149</v>
      </c>
      <c r="D6380" t="s">
        <v>150</v>
      </c>
      <c r="E6380" t="s">
        <v>121</v>
      </c>
      <c r="F6380" t="s">
        <v>1</v>
      </c>
      <c r="J6380" t="s">
        <v>6</v>
      </c>
      <c r="K6380" t="s">
        <v>185</v>
      </c>
      <c r="L6380" t="s">
        <v>122</v>
      </c>
      <c r="M6380" s="14">
        <v>44575</v>
      </c>
      <c r="N6380" s="14">
        <v>44588</v>
      </c>
      <c r="P6380">
        <v>17809.78</v>
      </c>
      <c r="X6380" t="s">
        <v>119</v>
      </c>
      <c r="Y6380">
        <v>1</v>
      </c>
      <c r="Z6380">
        <v>1</v>
      </c>
      <c r="AA6380">
        <v>2022</v>
      </c>
      <c r="AB6380">
        <v>0</v>
      </c>
      <c r="AC6380" t="s">
        <v>8</v>
      </c>
      <c r="AD6380" t="s">
        <v>8</v>
      </c>
      <c r="AE6380">
        <v>2022</v>
      </c>
      <c r="AF6380">
        <v>2021</v>
      </c>
      <c r="AU6380"/>
    </row>
    <row r="6381" spans="1:47" x14ac:dyDescent="0.35">
      <c r="A6381" t="s">
        <v>128</v>
      </c>
      <c r="C6381" t="s">
        <v>149</v>
      </c>
      <c r="D6381" t="s">
        <v>150</v>
      </c>
      <c r="E6381" t="s">
        <v>121</v>
      </c>
      <c r="F6381" t="s">
        <v>1</v>
      </c>
      <c r="J6381" t="s">
        <v>6</v>
      </c>
      <c r="K6381" t="s">
        <v>185</v>
      </c>
      <c r="L6381" t="s">
        <v>122</v>
      </c>
      <c r="M6381" s="14">
        <v>44578</v>
      </c>
      <c r="N6381" s="14">
        <v>44588</v>
      </c>
      <c r="P6381">
        <v>196556.76</v>
      </c>
      <c r="X6381" t="s">
        <v>119</v>
      </c>
      <c r="Y6381">
        <v>1</v>
      </c>
      <c r="Z6381">
        <v>1</v>
      </c>
      <c r="AA6381">
        <v>2022</v>
      </c>
      <c r="AB6381">
        <v>0</v>
      </c>
      <c r="AC6381" t="s">
        <v>8</v>
      </c>
      <c r="AD6381" t="s">
        <v>8</v>
      </c>
      <c r="AE6381">
        <v>2022</v>
      </c>
      <c r="AF6381">
        <v>2021</v>
      </c>
      <c r="AU6381"/>
    </row>
    <row r="6382" spans="1:47" x14ac:dyDescent="0.35">
      <c r="A6382" t="s">
        <v>128</v>
      </c>
      <c r="C6382" t="s">
        <v>149</v>
      </c>
      <c r="D6382" t="s">
        <v>150</v>
      </c>
      <c r="E6382" t="s">
        <v>121</v>
      </c>
      <c r="F6382" t="s">
        <v>1</v>
      </c>
      <c r="J6382" t="s">
        <v>5</v>
      </c>
      <c r="K6382" t="s">
        <v>185</v>
      </c>
      <c r="L6382" t="s">
        <v>122</v>
      </c>
      <c r="M6382" s="14">
        <v>44575</v>
      </c>
      <c r="N6382" s="14">
        <v>44588</v>
      </c>
      <c r="P6382">
        <v>363070.68</v>
      </c>
      <c r="X6382" t="s">
        <v>119</v>
      </c>
      <c r="Y6382">
        <v>1</v>
      </c>
      <c r="Z6382">
        <v>1</v>
      </c>
      <c r="AA6382">
        <v>2022</v>
      </c>
      <c r="AB6382">
        <v>0</v>
      </c>
      <c r="AC6382" t="s">
        <v>8</v>
      </c>
      <c r="AD6382" t="s">
        <v>8</v>
      </c>
      <c r="AE6382">
        <v>2022</v>
      </c>
      <c r="AF6382">
        <v>2021</v>
      </c>
      <c r="AU6382"/>
    </row>
    <row r="6383" spans="1:47" x14ac:dyDescent="0.35">
      <c r="A6383" t="s">
        <v>125</v>
      </c>
      <c r="C6383" t="s">
        <v>149</v>
      </c>
      <c r="D6383" t="s">
        <v>150</v>
      </c>
      <c r="E6383" t="s">
        <v>121</v>
      </c>
      <c r="J6383" t="s">
        <v>6</v>
      </c>
      <c r="K6383" t="s">
        <v>185</v>
      </c>
      <c r="L6383" t="s">
        <v>122</v>
      </c>
      <c r="M6383" s="14">
        <v>44578</v>
      </c>
      <c r="N6383" s="14">
        <v>44588</v>
      </c>
      <c r="P6383">
        <v>250783.6</v>
      </c>
      <c r="X6383" t="s">
        <v>124</v>
      </c>
      <c r="Y6383">
        <v>1</v>
      </c>
      <c r="Z6383">
        <v>1</v>
      </c>
      <c r="AA6383">
        <v>2022</v>
      </c>
      <c r="AB6383">
        <v>0</v>
      </c>
      <c r="AC6383" t="s">
        <v>8</v>
      </c>
      <c r="AD6383" t="s">
        <v>8</v>
      </c>
      <c r="AE6383">
        <v>2022</v>
      </c>
      <c r="AF6383">
        <v>2022</v>
      </c>
      <c r="AU6383"/>
    </row>
    <row r="6384" spans="1:47" x14ac:dyDescent="0.35">
      <c r="A6384" t="s">
        <v>130</v>
      </c>
      <c r="B6384" t="s">
        <v>36</v>
      </c>
      <c r="C6384" t="s">
        <v>149</v>
      </c>
      <c r="D6384" t="s">
        <v>150</v>
      </c>
      <c r="E6384" t="s">
        <v>121</v>
      </c>
      <c r="G6384" t="s">
        <v>1</v>
      </c>
      <c r="H6384" t="s">
        <v>206</v>
      </c>
      <c r="K6384" t="s">
        <v>185</v>
      </c>
      <c r="L6384" t="s">
        <v>122</v>
      </c>
      <c r="M6384" s="14">
        <v>44589</v>
      </c>
      <c r="N6384" s="14">
        <v>44589</v>
      </c>
      <c r="O6384">
        <v>-2731.2</v>
      </c>
      <c r="P6384">
        <v>-28.83</v>
      </c>
      <c r="R6384">
        <v>2221517110</v>
      </c>
      <c r="S6384">
        <v>161003000</v>
      </c>
      <c r="V6384" t="s">
        <v>130</v>
      </c>
      <c r="W6384" t="s">
        <v>232</v>
      </c>
      <c r="X6384" t="s">
        <v>119</v>
      </c>
      <c r="Y6384">
        <v>1</v>
      </c>
      <c r="Z6384">
        <v>1</v>
      </c>
      <c r="AA6384">
        <v>2022</v>
      </c>
      <c r="AB6384">
        <v>28.83</v>
      </c>
      <c r="AC6384" t="s">
        <v>22</v>
      </c>
      <c r="AD6384" t="s">
        <v>22</v>
      </c>
      <c r="AE6384">
        <v>2022</v>
      </c>
      <c r="AF6384">
        <v>2022</v>
      </c>
      <c r="AU6384"/>
    </row>
    <row r="6385" spans="1:47" x14ac:dyDescent="0.35">
      <c r="A6385" t="s">
        <v>160</v>
      </c>
      <c r="B6385" t="s">
        <v>25</v>
      </c>
      <c r="C6385" t="s">
        <v>149</v>
      </c>
      <c r="D6385" t="s">
        <v>159</v>
      </c>
      <c r="E6385" t="s">
        <v>162</v>
      </c>
      <c r="G6385" t="s">
        <v>1</v>
      </c>
      <c r="K6385" t="s">
        <v>185</v>
      </c>
      <c r="L6385" t="s">
        <v>122</v>
      </c>
      <c r="M6385" s="14">
        <v>44589</v>
      </c>
      <c r="N6385" s="14">
        <v>44589</v>
      </c>
      <c r="O6385">
        <v>5000</v>
      </c>
      <c r="P6385">
        <v>106.79</v>
      </c>
      <c r="R6385">
        <v>2110672000</v>
      </c>
      <c r="S6385">
        <v>161600000</v>
      </c>
      <c r="V6385" t="s">
        <v>160</v>
      </c>
      <c r="W6385" t="s">
        <v>198</v>
      </c>
      <c r="X6385" t="s">
        <v>161</v>
      </c>
      <c r="Y6385">
        <v>1</v>
      </c>
      <c r="Z6385">
        <v>1</v>
      </c>
      <c r="AA6385">
        <v>2022</v>
      </c>
      <c r="AB6385">
        <v>106.79</v>
      </c>
      <c r="AC6385" t="s">
        <v>22</v>
      </c>
      <c r="AD6385" t="s">
        <v>72</v>
      </c>
      <c r="AE6385">
        <v>2022</v>
      </c>
      <c r="AF6385">
        <v>2022</v>
      </c>
      <c r="AU6385"/>
    </row>
    <row r="6386" spans="1:47" x14ac:dyDescent="0.35">
      <c r="A6386" t="s">
        <v>160</v>
      </c>
      <c r="B6386" t="s">
        <v>50</v>
      </c>
      <c r="C6386" t="s">
        <v>252</v>
      </c>
      <c r="D6386" t="s">
        <v>159</v>
      </c>
      <c r="E6386" t="s">
        <v>162</v>
      </c>
      <c r="G6386" t="s">
        <v>1</v>
      </c>
      <c r="K6386" t="s">
        <v>72</v>
      </c>
      <c r="L6386" t="s">
        <v>122</v>
      </c>
      <c r="M6386" s="14">
        <v>44589</v>
      </c>
      <c r="N6386" s="14">
        <v>44589</v>
      </c>
      <c r="O6386">
        <v>238545.2</v>
      </c>
      <c r="P6386">
        <v>0</v>
      </c>
      <c r="R6386">
        <v>2110672000</v>
      </c>
      <c r="S6386">
        <v>162300000</v>
      </c>
      <c r="V6386" t="s">
        <v>160</v>
      </c>
      <c r="W6386" t="s">
        <v>209</v>
      </c>
      <c r="X6386" t="s">
        <v>161</v>
      </c>
      <c r="Y6386">
        <v>1</v>
      </c>
      <c r="Z6386">
        <v>1</v>
      </c>
      <c r="AA6386">
        <v>2022</v>
      </c>
      <c r="AB6386">
        <v>0</v>
      </c>
      <c r="AC6386" t="s">
        <v>22</v>
      </c>
      <c r="AD6386" t="s">
        <v>72</v>
      </c>
      <c r="AE6386">
        <v>2022</v>
      </c>
      <c r="AF6386">
        <v>2022</v>
      </c>
      <c r="AU6386"/>
    </row>
    <row r="6387" spans="1:47" x14ac:dyDescent="0.35">
      <c r="A6387" t="s">
        <v>160</v>
      </c>
      <c r="B6387" t="s">
        <v>50</v>
      </c>
      <c r="C6387" t="s">
        <v>149</v>
      </c>
      <c r="D6387" t="s">
        <v>159</v>
      </c>
      <c r="E6387" t="s">
        <v>162</v>
      </c>
      <c r="G6387" t="s">
        <v>1</v>
      </c>
      <c r="K6387" t="s">
        <v>185</v>
      </c>
      <c r="L6387" t="s">
        <v>122</v>
      </c>
      <c r="M6387" s="14">
        <v>44589</v>
      </c>
      <c r="N6387" s="14">
        <v>44589</v>
      </c>
      <c r="O6387">
        <v>2276.6</v>
      </c>
      <c r="P6387">
        <v>54.2</v>
      </c>
      <c r="R6387">
        <v>2110672000</v>
      </c>
      <c r="S6387">
        <v>162300000</v>
      </c>
      <c r="V6387" t="s">
        <v>160</v>
      </c>
      <c r="W6387" t="s">
        <v>209</v>
      </c>
      <c r="X6387" t="s">
        <v>161</v>
      </c>
      <c r="Y6387">
        <v>1</v>
      </c>
      <c r="Z6387">
        <v>1</v>
      </c>
      <c r="AA6387">
        <v>2022</v>
      </c>
      <c r="AB6387">
        <v>54.2</v>
      </c>
      <c r="AC6387" t="s">
        <v>22</v>
      </c>
      <c r="AD6387" t="s">
        <v>72</v>
      </c>
      <c r="AE6387">
        <v>2022</v>
      </c>
      <c r="AF6387">
        <v>2022</v>
      </c>
      <c r="AU6387"/>
    </row>
    <row r="6388" spans="1:47" x14ac:dyDescent="0.35">
      <c r="A6388" t="s">
        <v>160</v>
      </c>
      <c r="B6388" t="s">
        <v>26</v>
      </c>
      <c r="C6388" t="s">
        <v>149</v>
      </c>
      <c r="D6388" t="s">
        <v>159</v>
      </c>
      <c r="E6388" t="s">
        <v>162</v>
      </c>
      <c r="G6388" t="s">
        <v>1</v>
      </c>
      <c r="K6388" t="s">
        <v>185</v>
      </c>
      <c r="L6388" t="s">
        <v>122</v>
      </c>
      <c r="M6388" s="14">
        <v>44589</v>
      </c>
      <c r="N6388" s="14">
        <v>44589</v>
      </c>
      <c r="O6388">
        <v>23247.599999999999</v>
      </c>
      <c r="P6388">
        <v>553.51</v>
      </c>
      <c r="R6388">
        <v>2110672000</v>
      </c>
      <c r="S6388">
        <v>162300000</v>
      </c>
      <c r="V6388" t="s">
        <v>160</v>
      </c>
      <c r="W6388" t="s">
        <v>209</v>
      </c>
      <c r="X6388" t="s">
        <v>161</v>
      </c>
      <c r="Y6388">
        <v>1</v>
      </c>
      <c r="Z6388">
        <v>1</v>
      </c>
      <c r="AA6388">
        <v>2022</v>
      </c>
      <c r="AB6388">
        <v>553.51</v>
      </c>
      <c r="AC6388" t="s">
        <v>22</v>
      </c>
      <c r="AD6388" t="s">
        <v>72</v>
      </c>
      <c r="AE6388">
        <v>2022</v>
      </c>
      <c r="AF6388">
        <v>2022</v>
      </c>
      <c r="AU6388"/>
    </row>
    <row r="6389" spans="1:47" x14ac:dyDescent="0.35">
      <c r="A6389" t="s">
        <v>160</v>
      </c>
      <c r="B6389" t="s">
        <v>25</v>
      </c>
      <c r="C6389" t="s">
        <v>149</v>
      </c>
      <c r="D6389" t="s">
        <v>159</v>
      </c>
      <c r="E6389" t="s">
        <v>162</v>
      </c>
      <c r="G6389" t="s">
        <v>1</v>
      </c>
      <c r="K6389" t="s">
        <v>185</v>
      </c>
      <c r="L6389" t="s">
        <v>122</v>
      </c>
      <c r="M6389" s="14">
        <v>44589</v>
      </c>
      <c r="N6389" s="14">
        <v>44589</v>
      </c>
      <c r="O6389">
        <v>6500</v>
      </c>
      <c r="P6389">
        <v>215.49</v>
      </c>
      <c r="R6389">
        <v>2110672000</v>
      </c>
      <c r="S6389">
        <v>161300000</v>
      </c>
      <c r="V6389" t="s">
        <v>160</v>
      </c>
      <c r="W6389" t="s">
        <v>192</v>
      </c>
      <c r="X6389" t="s">
        <v>161</v>
      </c>
      <c r="Y6389">
        <v>1</v>
      </c>
      <c r="Z6389">
        <v>1</v>
      </c>
      <c r="AA6389">
        <v>2022</v>
      </c>
      <c r="AB6389">
        <v>215.49</v>
      </c>
      <c r="AC6389" t="s">
        <v>22</v>
      </c>
      <c r="AD6389" t="s">
        <v>72</v>
      </c>
      <c r="AE6389">
        <v>2022</v>
      </c>
      <c r="AF6389">
        <v>2022</v>
      </c>
      <c r="AU6389"/>
    </row>
    <row r="6390" spans="1:47" x14ac:dyDescent="0.35">
      <c r="A6390" t="s">
        <v>160</v>
      </c>
      <c r="B6390" t="s">
        <v>25</v>
      </c>
      <c r="C6390" t="s">
        <v>149</v>
      </c>
      <c r="D6390" t="s">
        <v>159</v>
      </c>
      <c r="E6390" t="s">
        <v>162</v>
      </c>
      <c r="G6390" t="s">
        <v>1</v>
      </c>
      <c r="K6390" t="s">
        <v>185</v>
      </c>
      <c r="L6390" t="s">
        <v>122</v>
      </c>
      <c r="M6390" s="14">
        <v>44589</v>
      </c>
      <c r="N6390" s="14">
        <v>44589</v>
      </c>
      <c r="O6390">
        <v>35000</v>
      </c>
      <c r="P6390">
        <v>1032.67</v>
      </c>
      <c r="R6390">
        <v>2110672000</v>
      </c>
      <c r="S6390">
        <v>161300000</v>
      </c>
      <c r="V6390" t="s">
        <v>160</v>
      </c>
      <c r="W6390" t="s">
        <v>192</v>
      </c>
      <c r="X6390" t="s">
        <v>161</v>
      </c>
      <c r="Y6390">
        <v>1</v>
      </c>
      <c r="Z6390">
        <v>1</v>
      </c>
      <c r="AA6390">
        <v>2022</v>
      </c>
      <c r="AB6390">
        <v>1032.67</v>
      </c>
      <c r="AC6390" t="s">
        <v>22</v>
      </c>
      <c r="AD6390" t="s">
        <v>72</v>
      </c>
      <c r="AE6390">
        <v>2022</v>
      </c>
      <c r="AF6390">
        <v>2022</v>
      </c>
      <c r="AU6390"/>
    </row>
    <row r="6391" spans="1:47" x14ac:dyDescent="0.35">
      <c r="A6391" t="s">
        <v>160</v>
      </c>
      <c r="B6391" t="s">
        <v>35</v>
      </c>
      <c r="C6391" t="s">
        <v>149</v>
      </c>
      <c r="D6391" t="s">
        <v>159</v>
      </c>
      <c r="E6391" t="s">
        <v>162</v>
      </c>
      <c r="G6391" t="s">
        <v>1</v>
      </c>
      <c r="K6391" t="s">
        <v>185</v>
      </c>
      <c r="L6391" t="s">
        <v>122</v>
      </c>
      <c r="M6391" s="14">
        <v>44589</v>
      </c>
      <c r="N6391" s="14">
        <v>44589</v>
      </c>
      <c r="O6391">
        <v>275</v>
      </c>
      <c r="P6391">
        <v>4.04</v>
      </c>
      <c r="R6391">
        <v>2110672000</v>
      </c>
      <c r="S6391">
        <v>161021000</v>
      </c>
      <c r="V6391" t="s">
        <v>160</v>
      </c>
      <c r="W6391" t="s">
        <v>215</v>
      </c>
      <c r="X6391" t="s">
        <v>161</v>
      </c>
      <c r="Y6391">
        <v>1</v>
      </c>
      <c r="Z6391">
        <v>1</v>
      </c>
      <c r="AA6391">
        <v>2022</v>
      </c>
      <c r="AB6391">
        <v>4.04</v>
      </c>
      <c r="AC6391" t="s">
        <v>22</v>
      </c>
      <c r="AD6391" t="s">
        <v>72</v>
      </c>
      <c r="AE6391">
        <v>2022</v>
      </c>
      <c r="AF6391">
        <v>2022</v>
      </c>
      <c r="AU6391"/>
    </row>
    <row r="6392" spans="1:47" x14ac:dyDescent="0.35">
      <c r="A6392" t="s">
        <v>138</v>
      </c>
      <c r="B6392" t="s">
        <v>41</v>
      </c>
      <c r="C6392" t="s">
        <v>149</v>
      </c>
      <c r="D6392" t="s">
        <v>150</v>
      </c>
      <c r="E6392" t="s">
        <v>121</v>
      </c>
      <c r="G6392" t="s">
        <v>1</v>
      </c>
      <c r="H6392" t="s">
        <v>206</v>
      </c>
      <c r="K6392" t="s">
        <v>185</v>
      </c>
      <c r="L6392" t="s">
        <v>122</v>
      </c>
      <c r="M6392" s="14">
        <v>44589</v>
      </c>
      <c r="N6392" s="14">
        <v>44589</v>
      </c>
      <c r="O6392">
        <v>-75000000</v>
      </c>
      <c r="P6392">
        <v>-1486947.29</v>
      </c>
      <c r="R6392">
        <v>2220200000</v>
      </c>
      <c r="S6392">
        <v>161001000</v>
      </c>
      <c r="V6392" t="s">
        <v>138</v>
      </c>
      <c r="W6392" t="s">
        <v>195</v>
      </c>
      <c r="X6392" t="s">
        <v>139</v>
      </c>
      <c r="Y6392">
        <v>1</v>
      </c>
      <c r="Z6392">
        <v>1</v>
      </c>
      <c r="AA6392">
        <v>2022</v>
      </c>
      <c r="AB6392">
        <v>1486947.29</v>
      </c>
      <c r="AC6392" t="s">
        <v>22</v>
      </c>
      <c r="AD6392" t="s">
        <v>22</v>
      </c>
      <c r="AE6392">
        <v>2022</v>
      </c>
      <c r="AF6392">
        <v>2022</v>
      </c>
      <c r="AU6392"/>
    </row>
    <row r="6393" spans="1:47" x14ac:dyDescent="0.35">
      <c r="A6393" t="s">
        <v>130</v>
      </c>
      <c r="B6393" t="s">
        <v>36</v>
      </c>
      <c r="C6393" t="s">
        <v>149</v>
      </c>
      <c r="D6393" t="s">
        <v>150</v>
      </c>
      <c r="E6393" t="s">
        <v>121</v>
      </c>
      <c r="G6393" t="s">
        <v>1</v>
      </c>
      <c r="H6393" t="s">
        <v>206</v>
      </c>
      <c r="K6393" t="s">
        <v>185</v>
      </c>
      <c r="L6393" t="s">
        <v>122</v>
      </c>
      <c r="M6393" s="14">
        <v>44589</v>
      </c>
      <c r="N6393" s="14">
        <v>44589</v>
      </c>
      <c r="O6393">
        <v>0</v>
      </c>
      <c r="P6393">
        <v>-17.95</v>
      </c>
      <c r="R6393">
        <v>2221517110</v>
      </c>
      <c r="S6393">
        <v>161800000</v>
      </c>
      <c r="V6393" t="s">
        <v>130</v>
      </c>
      <c r="W6393" t="s">
        <v>197</v>
      </c>
      <c r="X6393" t="s">
        <v>119</v>
      </c>
      <c r="Y6393">
        <v>1</v>
      </c>
      <c r="Z6393">
        <v>1</v>
      </c>
      <c r="AA6393">
        <v>2022</v>
      </c>
      <c r="AB6393">
        <v>17.95</v>
      </c>
      <c r="AC6393" t="s">
        <v>22</v>
      </c>
      <c r="AD6393" t="s">
        <v>22</v>
      </c>
      <c r="AE6393">
        <v>2022</v>
      </c>
      <c r="AF6393">
        <v>2022</v>
      </c>
      <c r="AU6393"/>
    </row>
    <row r="6394" spans="1:47" x14ac:dyDescent="0.35">
      <c r="A6394" t="s">
        <v>160</v>
      </c>
      <c r="B6394" t="s">
        <v>26</v>
      </c>
      <c r="C6394" t="s">
        <v>149</v>
      </c>
      <c r="D6394" t="s">
        <v>159</v>
      </c>
      <c r="E6394" t="s">
        <v>162</v>
      </c>
      <c r="G6394" t="s">
        <v>1</v>
      </c>
      <c r="K6394" t="s">
        <v>185</v>
      </c>
      <c r="L6394" t="s">
        <v>122</v>
      </c>
      <c r="M6394" s="14">
        <v>44589</v>
      </c>
      <c r="N6394" s="14">
        <v>44589</v>
      </c>
      <c r="O6394">
        <v>6000</v>
      </c>
      <c r="P6394">
        <v>2.68</v>
      </c>
      <c r="R6394">
        <v>2110672000</v>
      </c>
      <c r="S6394">
        <v>161021000</v>
      </c>
      <c r="V6394" t="s">
        <v>160</v>
      </c>
      <c r="W6394" t="s">
        <v>215</v>
      </c>
      <c r="X6394" t="s">
        <v>161</v>
      </c>
      <c r="Y6394">
        <v>1</v>
      </c>
      <c r="Z6394">
        <v>1</v>
      </c>
      <c r="AA6394">
        <v>2022</v>
      </c>
      <c r="AB6394">
        <v>2.68</v>
      </c>
      <c r="AC6394" t="s">
        <v>22</v>
      </c>
      <c r="AD6394" t="s">
        <v>72</v>
      </c>
      <c r="AE6394">
        <v>2022</v>
      </c>
      <c r="AF6394">
        <v>2022</v>
      </c>
      <c r="AU6394"/>
    </row>
    <row r="6395" spans="1:47" x14ac:dyDescent="0.35">
      <c r="A6395" t="s">
        <v>138</v>
      </c>
      <c r="B6395" t="s">
        <v>43</v>
      </c>
      <c r="C6395" t="s">
        <v>149</v>
      </c>
      <c r="D6395" t="s">
        <v>150</v>
      </c>
      <c r="E6395" t="s">
        <v>121</v>
      </c>
      <c r="G6395" t="s">
        <v>1</v>
      </c>
      <c r="H6395" t="s">
        <v>206</v>
      </c>
      <c r="K6395" t="s">
        <v>185</v>
      </c>
      <c r="L6395" t="s">
        <v>122</v>
      </c>
      <c r="M6395" s="14">
        <v>44589</v>
      </c>
      <c r="N6395" s="14">
        <v>44589</v>
      </c>
      <c r="O6395">
        <v>-315964</v>
      </c>
      <c r="P6395">
        <v>-7265.48</v>
      </c>
      <c r="R6395">
        <v>2220200000</v>
      </c>
      <c r="S6395">
        <v>161001000</v>
      </c>
      <c r="V6395" t="s">
        <v>138</v>
      </c>
      <c r="W6395" t="s">
        <v>195</v>
      </c>
      <c r="X6395" t="s">
        <v>139</v>
      </c>
      <c r="Y6395">
        <v>1</v>
      </c>
      <c r="Z6395">
        <v>1</v>
      </c>
      <c r="AA6395">
        <v>2022</v>
      </c>
      <c r="AB6395">
        <v>7265.48</v>
      </c>
      <c r="AC6395" t="s">
        <v>22</v>
      </c>
      <c r="AD6395" t="s">
        <v>22</v>
      </c>
      <c r="AE6395">
        <v>2022</v>
      </c>
      <c r="AF6395">
        <v>2022</v>
      </c>
      <c r="AU6395"/>
    </row>
    <row r="6396" spans="1:47" x14ac:dyDescent="0.35">
      <c r="A6396" t="s">
        <v>130</v>
      </c>
      <c r="B6396" t="s">
        <v>36</v>
      </c>
      <c r="C6396" t="s">
        <v>149</v>
      </c>
      <c r="D6396" t="s">
        <v>150</v>
      </c>
      <c r="E6396" t="s">
        <v>121</v>
      </c>
      <c r="G6396" t="s">
        <v>1</v>
      </c>
      <c r="H6396" t="s">
        <v>206</v>
      </c>
      <c r="K6396" t="s">
        <v>185</v>
      </c>
      <c r="L6396" t="s">
        <v>122</v>
      </c>
      <c r="M6396" s="14">
        <v>44589</v>
      </c>
      <c r="N6396" s="14">
        <v>44589</v>
      </c>
      <c r="O6396">
        <v>0</v>
      </c>
      <c r="P6396">
        <v>-204.64</v>
      </c>
      <c r="R6396">
        <v>2221517110</v>
      </c>
      <c r="S6396">
        <v>161001000</v>
      </c>
      <c r="V6396" t="s">
        <v>130</v>
      </c>
      <c r="W6396" t="s">
        <v>195</v>
      </c>
      <c r="X6396" t="s">
        <v>119</v>
      </c>
      <c r="Y6396">
        <v>1</v>
      </c>
      <c r="Z6396">
        <v>1</v>
      </c>
      <c r="AA6396">
        <v>2022</v>
      </c>
      <c r="AB6396">
        <v>204.64</v>
      </c>
      <c r="AC6396" t="s">
        <v>22</v>
      </c>
      <c r="AD6396" t="s">
        <v>22</v>
      </c>
      <c r="AE6396">
        <v>2022</v>
      </c>
      <c r="AF6396">
        <v>2022</v>
      </c>
      <c r="AU6396"/>
    </row>
    <row r="6397" spans="1:47" x14ac:dyDescent="0.35">
      <c r="A6397" t="s">
        <v>188</v>
      </c>
      <c r="C6397" t="s">
        <v>149</v>
      </c>
      <c r="D6397" t="s">
        <v>159</v>
      </c>
      <c r="E6397" t="s">
        <v>162</v>
      </c>
      <c r="G6397" t="s">
        <v>1</v>
      </c>
      <c r="K6397" t="s">
        <v>185</v>
      </c>
      <c r="L6397" t="s">
        <v>122</v>
      </c>
      <c r="M6397" s="14">
        <v>44589</v>
      </c>
      <c r="N6397" s="14">
        <v>44589</v>
      </c>
      <c r="O6397">
        <v>0</v>
      </c>
      <c r="P6397">
        <v>135.47999999999999</v>
      </c>
      <c r="R6397">
        <v>2111070000</v>
      </c>
      <c r="S6397">
        <v>161001000</v>
      </c>
      <c r="V6397" t="s">
        <v>188</v>
      </c>
      <c r="W6397" t="s">
        <v>195</v>
      </c>
      <c r="X6397" t="s">
        <v>190</v>
      </c>
      <c r="Y6397">
        <v>1</v>
      </c>
      <c r="Z6397">
        <v>1</v>
      </c>
      <c r="AA6397">
        <v>2022</v>
      </c>
      <c r="AB6397">
        <v>135.47999999999999</v>
      </c>
      <c r="AC6397" t="s">
        <v>22</v>
      </c>
      <c r="AD6397" t="s">
        <v>72</v>
      </c>
      <c r="AE6397">
        <v>2022</v>
      </c>
      <c r="AF6397">
        <v>2022</v>
      </c>
      <c r="AU6397"/>
    </row>
    <row r="6398" spans="1:47" x14ac:dyDescent="0.35">
      <c r="A6398" t="s">
        <v>193</v>
      </c>
      <c r="C6398" t="s">
        <v>149</v>
      </c>
      <c r="D6398" t="s">
        <v>159</v>
      </c>
      <c r="E6398" t="s">
        <v>162</v>
      </c>
      <c r="G6398" t="s">
        <v>1</v>
      </c>
      <c r="K6398" t="s">
        <v>185</v>
      </c>
      <c r="L6398" t="s">
        <v>122</v>
      </c>
      <c r="M6398" s="14">
        <v>44589</v>
      </c>
      <c r="N6398" s="14">
        <v>44589</v>
      </c>
      <c r="O6398">
        <v>0</v>
      </c>
      <c r="P6398">
        <v>476.19</v>
      </c>
      <c r="R6398">
        <v>2110700000</v>
      </c>
      <c r="S6398">
        <v>161800000</v>
      </c>
      <c r="V6398" t="s">
        <v>193</v>
      </c>
      <c r="W6398" t="s">
        <v>197</v>
      </c>
      <c r="X6398" t="s">
        <v>161</v>
      </c>
      <c r="Y6398">
        <v>1</v>
      </c>
      <c r="Z6398">
        <v>1</v>
      </c>
      <c r="AA6398">
        <v>2022</v>
      </c>
      <c r="AB6398">
        <v>476.19</v>
      </c>
      <c r="AC6398" t="s">
        <v>22</v>
      </c>
      <c r="AD6398" t="s">
        <v>72</v>
      </c>
      <c r="AE6398">
        <v>2022</v>
      </c>
      <c r="AF6398">
        <v>2022</v>
      </c>
      <c r="AU6398"/>
    </row>
    <row r="6399" spans="1:47" x14ac:dyDescent="0.35">
      <c r="A6399" t="s">
        <v>160</v>
      </c>
      <c r="C6399" t="s">
        <v>149</v>
      </c>
      <c r="D6399" t="s">
        <v>159</v>
      </c>
      <c r="E6399" t="s">
        <v>162</v>
      </c>
      <c r="G6399" t="s">
        <v>1</v>
      </c>
      <c r="K6399" t="s">
        <v>185</v>
      </c>
      <c r="L6399" t="s">
        <v>122</v>
      </c>
      <c r="M6399" s="14">
        <v>44589</v>
      </c>
      <c r="N6399" s="14">
        <v>44589</v>
      </c>
      <c r="O6399">
        <v>0</v>
      </c>
      <c r="P6399">
        <v>1320.14</v>
      </c>
      <c r="R6399">
        <v>2110672000</v>
      </c>
      <c r="S6399">
        <v>161020000</v>
      </c>
      <c r="V6399" t="s">
        <v>160</v>
      </c>
      <c r="W6399" t="s">
        <v>194</v>
      </c>
      <c r="X6399" t="s">
        <v>161</v>
      </c>
      <c r="Y6399">
        <v>1</v>
      </c>
      <c r="Z6399">
        <v>1</v>
      </c>
      <c r="AA6399">
        <v>2022</v>
      </c>
      <c r="AB6399">
        <v>1320.14</v>
      </c>
      <c r="AC6399" t="s">
        <v>22</v>
      </c>
      <c r="AD6399" t="s">
        <v>72</v>
      </c>
      <c r="AE6399">
        <v>2022</v>
      </c>
      <c r="AF6399">
        <v>2022</v>
      </c>
      <c r="AU6399"/>
    </row>
    <row r="6400" spans="1:47" x14ac:dyDescent="0.35">
      <c r="A6400" t="s">
        <v>118</v>
      </c>
      <c r="C6400" t="s">
        <v>149</v>
      </c>
      <c r="D6400" t="s">
        <v>150</v>
      </c>
      <c r="E6400" t="s">
        <v>121</v>
      </c>
      <c r="G6400" t="s">
        <v>1</v>
      </c>
      <c r="K6400" t="s">
        <v>185</v>
      </c>
      <c r="L6400" t="s">
        <v>122</v>
      </c>
      <c r="M6400" s="14">
        <v>44589</v>
      </c>
      <c r="N6400" s="14">
        <v>44589</v>
      </c>
      <c r="O6400">
        <v>0</v>
      </c>
      <c r="P6400">
        <v>-32119.05</v>
      </c>
      <c r="R6400">
        <v>2221513000</v>
      </c>
      <c r="S6400">
        <v>161001000</v>
      </c>
      <c r="V6400" t="s">
        <v>118</v>
      </c>
      <c r="W6400" t="s">
        <v>195</v>
      </c>
      <c r="X6400" t="s">
        <v>119</v>
      </c>
      <c r="Y6400">
        <v>1</v>
      </c>
      <c r="Z6400">
        <v>1</v>
      </c>
      <c r="AA6400">
        <v>2022</v>
      </c>
      <c r="AB6400">
        <v>32119.05</v>
      </c>
      <c r="AC6400" t="s">
        <v>22</v>
      </c>
      <c r="AD6400" t="s">
        <v>72</v>
      </c>
      <c r="AE6400">
        <v>2022</v>
      </c>
      <c r="AF6400">
        <v>2022</v>
      </c>
      <c r="AU6400"/>
    </row>
    <row r="6401" spans="1:47" x14ac:dyDescent="0.35">
      <c r="A6401" t="s">
        <v>160</v>
      </c>
      <c r="B6401" t="s">
        <v>35</v>
      </c>
      <c r="C6401" t="s">
        <v>149</v>
      </c>
      <c r="D6401" t="s">
        <v>159</v>
      </c>
      <c r="E6401" t="s">
        <v>162</v>
      </c>
      <c r="G6401" t="s">
        <v>1</v>
      </c>
      <c r="K6401" t="s">
        <v>185</v>
      </c>
      <c r="L6401" t="s">
        <v>122</v>
      </c>
      <c r="M6401" s="14">
        <v>44589</v>
      </c>
      <c r="N6401" s="14">
        <v>44589</v>
      </c>
      <c r="O6401">
        <v>7500</v>
      </c>
      <c r="P6401">
        <v>22.89</v>
      </c>
      <c r="R6401">
        <v>2110672000</v>
      </c>
      <c r="S6401">
        <v>161021000</v>
      </c>
      <c r="V6401" t="s">
        <v>160</v>
      </c>
      <c r="W6401" t="s">
        <v>215</v>
      </c>
      <c r="X6401" t="s">
        <v>161</v>
      </c>
      <c r="Y6401">
        <v>1</v>
      </c>
      <c r="Z6401">
        <v>1</v>
      </c>
      <c r="AA6401">
        <v>2022</v>
      </c>
      <c r="AB6401">
        <v>22.89</v>
      </c>
      <c r="AC6401" t="s">
        <v>22</v>
      </c>
      <c r="AD6401" t="s">
        <v>72</v>
      </c>
      <c r="AE6401">
        <v>2022</v>
      </c>
      <c r="AF6401">
        <v>2022</v>
      </c>
      <c r="AU6401"/>
    </row>
    <row r="6402" spans="1:47" x14ac:dyDescent="0.35">
      <c r="A6402" t="s">
        <v>133</v>
      </c>
      <c r="B6402" t="s">
        <v>41</v>
      </c>
      <c r="C6402" t="s">
        <v>149</v>
      </c>
      <c r="D6402" t="s">
        <v>159</v>
      </c>
      <c r="E6402" t="s">
        <v>121</v>
      </c>
      <c r="G6402" t="s">
        <v>1</v>
      </c>
      <c r="K6402" t="s">
        <v>185</v>
      </c>
      <c r="L6402" t="s">
        <v>122</v>
      </c>
      <c r="M6402" s="14">
        <v>44589</v>
      </c>
      <c r="N6402" s="14">
        <v>44589</v>
      </c>
      <c r="O6402">
        <v>0</v>
      </c>
      <c r="P6402">
        <v>325271.95</v>
      </c>
      <c r="R6402">
        <v>2220110000</v>
      </c>
      <c r="S6402">
        <v>161001000</v>
      </c>
      <c r="V6402" t="s">
        <v>133</v>
      </c>
      <c r="W6402" t="s">
        <v>195</v>
      </c>
      <c r="X6402" t="s">
        <v>134</v>
      </c>
      <c r="Y6402">
        <v>1</v>
      </c>
      <c r="Z6402">
        <v>1</v>
      </c>
      <c r="AA6402">
        <v>2022</v>
      </c>
      <c r="AB6402">
        <v>325271.95</v>
      </c>
      <c r="AC6402" t="s">
        <v>22</v>
      </c>
      <c r="AD6402" t="s">
        <v>72</v>
      </c>
      <c r="AE6402">
        <v>2022</v>
      </c>
      <c r="AF6402">
        <v>2022</v>
      </c>
      <c r="AU6402"/>
    </row>
    <row r="6403" spans="1:47" x14ac:dyDescent="0.35">
      <c r="A6403" t="s">
        <v>130</v>
      </c>
      <c r="B6403" t="s">
        <v>36</v>
      </c>
      <c r="C6403" t="s">
        <v>149</v>
      </c>
      <c r="D6403" t="s">
        <v>150</v>
      </c>
      <c r="E6403" t="s">
        <v>121</v>
      </c>
      <c r="G6403" t="s">
        <v>1</v>
      </c>
      <c r="H6403" t="s">
        <v>206</v>
      </c>
      <c r="K6403" t="s">
        <v>185</v>
      </c>
      <c r="L6403" t="s">
        <v>122</v>
      </c>
      <c r="M6403" s="14">
        <v>44589</v>
      </c>
      <c r="N6403" s="14">
        <v>44589</v>
      </c>
      <c r="O6403">
        <v>0</v>
      </c>
      <c r="P6403">
        <v>-3083.25</v>
      </c>
      <c r="R6403">
        <v>2221517110</v>
      </c>
      <c r="S6403">
        <v>161100000</v>
      </c>
      <c r="V6403" t="s">
        <v>130</v>
      </c>
      <c r="W6403" t="s">
        <v>212</v>
      </c>
      <c r="X6403" t="s">
        <v>119</v>
      </c>
      <c r="Y6403">
        <v>1</v>
      </c>
      <c r="Z6403">
        <v>1</v>
      </c>
      <c r="AA6403">
        <v>2022</v>
      </c>
      <c r="AB6403">
        <v>3083.25</v>
      </c>
      <c r="AC6403" t="s">
        <v>22</v>
      </c>
      <c r="AD6403" t="s">
        <v>22</v>
      </c>
      <c r="AE6403">
        <v>2022</v>
      </c>
      <c r="AF6403">
        <v>2022</v>
      </c>
      <c r="AU6403"/>
    </row>
    <row r="6404" spans="1:47" x14ac:dyDescent="0.35">
      <c r="A6404" t="s">
        <v>145</v>
      </c>
      <c r="C6404" t="s">
        <v>149</v>
      </c>
      <c r="D6404" t="s">
        <v>150</v>
      </c>
      <c r="E6404" t="s">
        <v>121</v>
      </c>
      <c r="F6404" t="s">
        <v>1</v>
      </c>
      <c r="J6404" t="s">
        <v>6</v>
      </c>
      <c r="K6404" t="s">
        <v>185</v>
      </c>
      <c r="L6404" t="s">
        <v>122</v>
      </c>
      <c r="M6404" s="14">
        <v>44575</v>
      </c>
      <c r="N6404" s="14">
        <v>44589</v>
      </c>
      <c r="P6404">
        <v>162226.26</v>
      </c>
      <c r="X6404" t="s">
        <v>144</v>
      </c>
      <c r="Y6404">
        <v>1</v>
      </c>
      <c r="Z6404">
        <v>1</v>
      </c>
      <c r="AA6404">
        <v>2022</v>
      </c>
      <c r="AB6404">
        <v>0</v>
      </c>
      <c r="AC6404" t="s">
        <v>8</v>
      </c>
      <c r="AD6404" t="s">
        <v>8</v>
      </c>
      <c r="AE6404">
        <v>2022</v>
      </c>
      <c r="AF6404">
        <v>2021</v>
      </c>
      <c r="AU6404"/>
    </row>
    <row r="6405" spans="1:47" x14ac:dyDescent="0.35">
      <c r="A6405" t="s">
        <v>146</v>
      </c>
      <c r="C6405" t="s">
        <v>149</v>
      </c>
      <c r="D6405" t="s">
        <v>150</v>
      </c>
      <c r="E6405" t="s">
        <v>121</v>
      </c>
      <c r="J6405" t="s">
        <v>68</v>
      </c>
      <c r="K6405" t="s">
        <v>185</v>
      </c>
      <c r="L6405" t="s">
        <v>122</v>
      </c>
      <c r="M6405" s="14">
        <v>44579</v>
      </c>
      <c r="N6405" s="14">
        <v>44589</v>
      </c>
      <c r="P6405">
        <v>1008435.45</v>
      </c>
      <c r="X6405" t="s">
        <v>147</v>
      </c>
      <c r="Y6405">
        <v>1</v>
      </c>
      <c r="Z6405">
        <v>1</v>
      </c>
      <c r="AA6405">
        <v>2022</v>
      </c>
      <c r="AB6405">
        <v>0</v>
      </c>
      <c r="AC6405" t="s">
        <v>8</v>
      </c>
      <c r="AD6405" t="s">
        <v>8</v>
      </c>
      <c r="AE6405">
        <v>2022</v>
      </c>
      <c r="AF6405">
        <v>2022</v>
      </c>
      <c r="AU6405"/>
    </row>
    <row r="6406" spans="1:47" x14ac:dyDescent="0.35">
      <c r="A6406" t="s">
        <v>143</v>
      </c>
      <c r="C6406" t="s">
        <v>149</v>
      </c>
      <c r="D6406" t="s">
        <v>150</v>
      </c>
      <c r="E6406" t="s">
        <v>121</v>
      </c>
      <c r="J6406" t="s">
        <v>6</v>
      </c>
      <c r="K6406" t="s">
        <v>185</v>
      </c>
      <c r="L6406" t="s">
        <v>122</v>
      </c>
      <c r="M6406" s="14">
        <v>44578</v>
      </c>
      <c r="N6406" s="14">
        <v>44589</v>
      </c>
      <c r="P6406">
        <v>9437914.2400000002</v>
      </c>
      <c r="X6406" t="s">
        <v>144</v>
      </c>
      <c r="Y6406">
        <v>1</v>
      </c>
      <c r="Z6406">
        <v>1</v>
      </c>
      <c r="AA6406">
        <v>2022</v>
      </c>
      <c r="AB6406">
        <v>0</v>
      </c>
      <c r="AC6406" t="s">
        <v>8</v>
      </c>
      <c r="AD6406" t="s">
        <v>8</v>
      </c>
      <c r="AE6406">
        <v>2022</v>
      </c>
      <c r="AF6406">
        <v>2022</v>
      </c>
      <c r="AU6406"/>
    </row>
    <row r="6407" spans="1:47" x14ac:dyDescent="0.35">
      <c r="A6407" t="s">
        <v>123</v>
      </c>
      <c r="C6407" t="s">
        <v>149</v>
      </c>
      <c r="D6407" t="s">
        <v>150</v>
      </c>
      <c r="E6407" t="s">
        <v>121</v>
      </c>
      <c r="J6407" t="s">
        <v>6</v>
      </c>
      <c r="K6407" t="s">
        <v>185</v>
      </c>
      <c r="L6407" t="s">
        <v>122</v>
      </c>
      <c r="M6407" s="14">
        <v>44575</v>
      </c>
      <c r="N6407" s="14">
        <v>44589</v>
      </c>
      <c r="P6407">
        <v>6286430.6299999999</v>
      </c>
      <c r="X6407" t="s">
        <v>124</v>
      </c>
      <c r="Y6407">
        <v>1</v>
      </c>
      <c r="Z6407">
        <v>1</v>
      </c>
      <c r="AA6407">
        <v>2022</v>
      </c>
      <c r="AB6407">
        <v>0</v>
      </c>
      <c r="AC6407" t="s">
        <v>8</v>
      </c>
      <c r="AD6407" t="s">
        <v>8</v>
      </c>
      <c r="AE6407">
        <v>2022</v>
      </c>
      <c r="AF6407">
        <v>2022</v>
      </c>
      <c r="AU6407"/>
    </row>
    <row r="6408" spans="1:47" x14ac:dyDescent="0.35">
      <c r="A6408" t="s">
        <v>145</v>
      </c>
      <c r="C6408" t="s">
        <v>149</v>
      </c>
      <c r="D6408" t="s">
        <v>150</v>
      </c>
      <c r="E6408" t="s">
        <v>121</v>
      </c>
      <c r="F6408" t="s">
        <v>1</v>
      </c>
      <c r="J6408" t="s">
        <v>5</v>
      </c>
      <c r="K6408" t="s">
        <v>185</v>
      </c>
      <c r="L6408" t="s">
        <v>122</v>
      </c>
      <c r="M6408" s="14">
        <v>44575</v>
      </c>
      <c r="N6408" s="14">
        <v>44589</v>
      </c>
      <c r="P6408">
        <v>41332</v>
      </c>
      <c r="X6408" t="s">
        <v>144</v>
      </c>
      <c r="Y6408">
        <v>1</v>
      </c>
      <c r="Z6408">
        <v>1</v>
      </c>
      <c r="AA6408">
        <v>2022</v>
      </c>
      <c r="AB6408">
        <v>0</v>
      </c>
      <c r="AC6408" t="s">
        <v>8</v>
      </c>
      <c r="AD6408" t="s">
        <v>8</v>
      </c>
      <c r="AE6408">
        <v>2022</v>
      </c>
      <c r="AF6408">
        <v>2021</v>
      </c>
      <c r="AU6408"/>
    </row>
    <row r="6409" spans="1:47" x14ac:dyDescent="0.35">
      <c r="A6409" t="s">
        <v>130</v>
      </c>
      <c r="C6409" t="s">
        <v>149</v>
      </c>
      <c r="D6409" t="s">
        <v>159</v>
      </c>
      <c r="E6409" t="s">
        <v>121</v>
      </c>
      <c r="J6409" t="s">
        <v>68</v>
      </c>
      <c r="K6409" t="s">
        <v>185</v>
      </c>
      <c r="L6409" t="s">
        <v>122</v>
      </c>
      <c r="M6409" s="14">
        <v>44581</v>
      </c>
      <c r="N6409" s="14">
        <v>44589</v>
      </c>
      <c r="P6409">
        <v>6195.55</v>
      </c>
      <c r="X6409" t="s">
        <v>119</v>
      </c>
      <c r="Y6409">
        <v>1</v>
      </c>
      <c r="Z6409">
        <v>1</v>
      </c>
      <c r="AA6409">
        <v>2022</v>
      </c>
      <c r="AB6409">
        <v>0</v>
      </c>
      <c r="AC6409" t="s">
        <v>8</v>
      </c>
      <c r="AD6409" t="s">
        <v>8</v>
      </c>
      <c r="AE6409">
        <v>2022</v>
      </c>
      <c r="AF6409">
        <v>2022</v>
      </c>
      <c r="AU6409"/>
    </row>
    <row r="6410" spans="1:47" x14ac:dyDescent="0.35">
      <c r="A6410" t="s">
        <v>160</v>
      </c>
      <c r="B6410" t="s">
        <v>35</v>
      </c>
      <c r="C6410" t="s">
        <v>149</v>
      </c>
      <c r="D6410" t="s">
        <v>159</v>
      </c>
      <c r="E6410" t="s">
        <v>162</v>
      </c>
      <c r="G6410" t="s">
        <v>1</v>
      </c>
      <c r="K6410" t="s">
        <v>185</v>
      </c>
      <c r="L6410" t="s">
        <v>122</v>
      </c>
      <c r="M6410" s="14">
        <v>44589</v>
      </c>
      <c r="N6410" s="14">
        <v>44589</v>
      </c>
      <c r="O6410">
        <v>4353.41</v>
      </c>
      <c r="P6410">
        <v>108.51</v>
      </c>
      <c r="R6410">
        <v>2110672000</v>
      </c>
      <c r="S6410">
        <v>162600000</v>
      </c>
      <c r="V6410" t="s">
        <v>160</v>
      </c>
      <c r="W6410" t="s">
        <v>196</v>
      </c>
      <c r="X6410" t="s">
        <v>161</v>
      </c>
      <c r="Y6410">
        <v>1</v>
      </c>
      <c r="Z6410">
        <v>1</v>
      </c>
      <c r="AA6410">
        <v>2022</v>
      </c>
      <c r="AB6410">
        <v>108.51</v>
      </c>
      <c r="AC6410" t="s">
        <v>22</v>
      </c>
      <c r="AD6410" t="s">
        <v>72</v>
      </c>
      <c r="AE6410">
        <v>2022</v>
      </c>
      <c r="AF6410">
        <v>2022</v>
      </c>
      <c r="AU6410"/>
    </row>
    <row r="6411" spans="1:47" x14ac:dyDescent="0.35">
      <c r="A6411" t="s">
        <v>165</v>
      </c>
      <c r="C6411" t="s">
        <v>149</v>
      </c>
      <c r="D6411" t="s">
        <v>150</v>
      </c>
      <c r="E6411" t="s">
        <v>162</v>
      </c>
      <c r="K6411" t="s">
        <v>185</v>
      </c>
      <c r="L6411" t="s">
        <v>122</v>
      </c>
      <c r="M6411" s="14">
        <v>44589</v>
      </c>
      <c r="N6411" s="14">
        <v>44589</v>
      </c>
      <c r="P6411">
        <v>4690.4799999999996</v>
      </c>
      <c r="X6411" t="s">
        <v>124</v>
      </c>
      <c r="Y6411">
        <v>1</v>
      </c>
      <c r="Z6411">
        <v>1</v>
      </c>
      <c r="AA6411">
        <v>2022</v>
      </c>
      <c r="AB6411">
        <v>0</v>
      </c>
      <c r="AC6411" t="s">
        <v>8</v>
      </c>
      <c r="AD6411" t="s">
        <v>8</v>
      </c>
      <c r="AE6411">
        <v>2022</v>
      </c>
      <c r="AF6411">
        <v>2022</v>
      </c>
      <c r="AU6411"/>
    </row>
    <row r="6412" spans="1:47" x14ac:dyDescent="0.35">
      <c r="A6412" t="s">
        <v>141</v>
      </c>
      <c r="C6412" t="s">
        <v>149</v>
      </c>
      <c r="D6412" t="s">
        <v>150</v>
      </c>
      <c r="E6412" t="s">
        <v>162</v>
      </c>
      <c r="K6412" t="s">
        <v>185</v>
      </c>
      <c r="L6412" t="s">
        <v>122</v>
      </c>
      <c r="M6412" s="14">
        <v>44589</v>
      </c>
      <c r="N6412" s="14">
        <v>44589</v>
      </c>
      <c r="P6412">
        <v>6195.55</v>
      </c>
      <c r="X6412" t="s">
        <v>142</v>
      </c>
      <c r="Y6412">
        <v>1</v>
      </c>
      <c r="Z6412">
        <v>1</v>
      </c>
      <c r="AA6412">
        <v>2022</v>
      </c>
      <c r="AB6412">
        <v>0</v>
      </c>
      <c r="AC6412" t="s">
        <v>8</v>
      </c>
      <c r="AD6412" t="s">
        <v>8</v>
      </c>
      <c r="AE6412">
        <v>2022</v>
      </c>
      <c r="AF6412">
        <v>2022</v>
      </c>
      <c r="AU6412"/>
    </row>
    <row r="6413" spans="1:47" x14ac:dyDescent="0.35">
      <c r="A6413" t="s">
        <v>141</v>
      </c>
      <c r="C6413" t="s">
        <v>149</v>
      </c>
      <c r="D6413" t="s">
        <v>150</v>
      </c>
      <c r="E6413" t="s">
        <v>162</v>
      </c>
      <c r="K6413" t="s">
        <v>185</v>
      </c>
      <c r="L6413" t="s">
        <v>122</v>
      </c>
      <c r="M6413" s="14">
        <v>44589</v>
      </c>
      <c r="N6413" s="14">
        <v>44589</v>
      </c>
      <c r="P6413">
        <v>18032717.329999998</v>
      </c>
      <c r="X6413" t="s">
        <v>142</v>
      </c>
      <c r="Y6413">
        <v>1</v>
      </c>
      <c r="Z6413">
        <v>1</v>
      </c>
      <c r="AA6413">
        <v>2022</v>
      </c>
      <c r="AB6413">
        <v>0</v>
      </c>
      <c r="AC6413" t="s">
        <v>8</v>
      </c>
      <c r="AD6413" t="s">
        <v>8</v>
      </c>
      <c r="AE6413">
        <v>2022</v>
      </c>
      <c r="AF6413">
        <v>2022</v>
      </c>
      <c r="AU6413"/>
    </row>
    <row r="6414" spans="1:47" x14ac:dyDescent="0.35">
      <c r="A6414" t="s">
        <v>126</v>
      </c>
      <c r="C6414" t="s">
        <v>149</v>
      </c>
      <c r="D6414" t="s">
        <v>150</v>
      </c>
      <c r="E6414" t="s">
        <v>121</v>
      </c>
      <c r="J6414" t="s">
        <v>6</v>
      </c>
      <c r="K6414" t="s">
        <v>185</v>
      </c>
      <c r="L6414" t="s">
        <v>122</v>
      </c>
      <c r="M6414" s="14">
        <v>44581</v>
      </c>
      <c r="N6414" s="14">
        <v>44589</v>
      </c>
      <c r="P6414">
        <v>8792.1</v>
      </c>
      <c r="X6414" t="s">
        <v>127</v>
      </c>
      <c r="Y6414">
        <v>1</v>
      </c>
      <c r="Z6414">
        <v>1</v>
      </c>
      <c r="AA6414">
        <v>2022</v>
      </c>
      <c r="AB6414">
        <v>0</v>
      </c>
      <c r="AC6414" t="s">
        <v>8</v>
      </c>
      <c r="AD6414" t="s">
        <v>8</v>
      </c>
      <c r="AE6414">
        <v>2022</v>
      </c>
      <c r="AF6414">
        <v>2022</v>
      </c>
      <c r="AU6414"/>
    </row>
    <row r="6415" spans="1:47" x14ac:dyDescent="0.35">
      <c r="A6415" t="s">
        <v>130</v>
      </c>
      <c r="C6415" t="s">
        <v>149</v>
      </c>
      <c r="D6415" t="s">
        <v>150</v>
      </c>
      <c r="E6415" t="s">
        <v>121</v>
      </c>
      <c r="J6415" t="s">
        <v>5</v>
      </c>
      <c r="K6415" t="s">
        <v>185</v>
      </c>
      <c r="L6415" t="s">
        <v>122</v>
      </c>
      <c r="M6415" s="14">
        <v>44581</v>
      </c>
      <c r="N6415" s="14">
        <v>44589</v>
      </c>
      <c r="P6415">
        <v>120357.14</v>
      </c>
      <c r="X6415" t="s">
        <v>119</v>
      </c>
      <c r="Y6415">
        <v>1</v>
      </c>
      <c r="Z6415">
        <v>1</v>
      </c>
      <c r="AA6415">
        <v>2022</v>
      </c>
      <c r="AB6415">
        <v>0</v>
      </c>
      <c r="AC6415" t="s">
        <v>8</v>
      </c>
      <c r="AD6415" t="s">
        <v>8</v>
      </c>
      <c r="AE6415">
        <v>2022</v>
      </c>
      <c r="AF6415">
        <v>2022</v>
      </c>
      <c r="AU6415"/>
    </row>
    <row r="6416" spans="1:47" x14ac:dyDescent="0.35">
      <c r="A6416" t="s">
        <v>130</v>
      </c>
      <c r="C6416" t="s">
        <v>149</v>
      </c>
      <c r="D6416" t="s">
        <v>159</v>
      </c>
      <c r="E6416" t="s">
        <v>121</v>
      </c>
      <c r="J6416" t="s">
        <v>68</v>
      </c>
      <c r="K6416" t="s">
        <v>185</v>
      </c>
      <c r="L6416" t="s">
        <v>122</v>
      </c>
      <c r="M6416" s="14">
        <v>44581</v>
      </c>
      <c r="N6416" s="14">
        <v>44589</v>
      </c>
      <c r="P6416">
        <v>4690.4799999999996</v>
      </c>
      <c r="X6416" t="s">
        <v>119</v>
      </c>
      <c r="Y6416">
        <v>1</v>
      </c>
      <c r="Z6416">
        <v>1</v>
      </c>
      <c r="AA6416">
        <v>2022</v>
      </c>
      <c r="AB6416">
        <v>0</v>
      </c>
      <c r="AC6416" t="s">
        <v>8</v>
      </c>
      <c r="AD6416" t="s">
        <v>8</v>
      </c>
      <c r="AE6416">
        <v>2022</v>
      </c>
      <c r="AF6416">
        <v>2022</v>
      </c>
      <c r="AU6416"/>
    </row>
    <row r="6417" spans="1:47" x14ac:dyDescent="0.35">
      <c r="A6417" t="s">
        <v>155</v>
      </c>
      <c r="B6417" t="s">
        <v>32</v>
      </c>
      <c r="C6417" t="s">
        <v>149</v>
      </c>
      <c r="D6417" t="s">
        <v>150</v>
      </c>
      <c r="E6417" t="s">
        <v>121</v>
      </c>
      <c r="G6417" t="s">
        <v>1</v>
      </c>
      <c r="H6417" t="s">
        <v>206</v>
      </c>
      <c r="K6417" t="s">
        <v>185</v>
      </c>
      <c r="L6417" t="s">
        <v>122</v>
      </c>
      <c r="M6417" s="14">
        <v>44589</v>
      </c>
      <c r="N6417" s="14">
        <v>44589</v>
      </c>
      <c r="O6417">
        <v>-800000</v>
      </c>
      <c r="P6417">
        <v>-7142.86</v>
      </c>
      <c r="R6417">
        <v>2220610000</v>
      </c>
      <c r="S6417">
        <v>161012000</v>
      </c>
      <c r="V6417" t="s">
        <v>155</v>
      </c>
      <c r="W6417" t="s">
        <v>213</v>
      </c>
      <c r="X6417" t="s">
        <v>156</v>
      </c>
      <c r="Y6417">
        <v>1</v>
      </c>
      <c r="Z6417">
        <v>1</v>
      </c>
      <c r="AA6417">
        <v>2022</v>
      </c>
      <c r="AB6417">
        <v>7142.86</v>
      </c>
      <c r="AC6417" t="s">
        <v>22</v>
      </c>
      <c r="AD6417" t="s">
        <v>22</v>
      </c>
      <c r="AE6417">
        <v>2022</v>
      </c>
      <c r="AF6417">
        <v>2022</v>
      </c>
      <c r="AU6417"/>
    </row>
    <row r="6418" spans="1:47" x14ac:dyDescent="0.35">
      <c r="A6418" t="s">
        <v>160</v>
      </c>
      <c r="B6418" t="s">
        <v>35</v>
      </c>
      <c r="C6418" t="s">
        <v>149</v>
      </c>
      <c r="D6418" t="s">
        <v>159</v>
      </c>
      <c r="E6418" t="s">
        <v>162</v>
      </c>
      <c r="G6418" t="s">
        <v>1</v>
      </c>
      <c r="K6418" t="s">
        <v>185</v>
      </c>
      <c r="L6418" t="s">
        <v>122</v>
      </c>
      <c r="M6418" s="14">
        <v>44589</v>
      </c>
      <c r="N6418" s="14">
        <v>44589</v>
      </c>
      <c r="O6418">
        <v>208032.5</v>
      </c>
      <c r="P6418">
        <v>4953.1499999999996</v>
      </c>
      <c r="R6418">
        <v>2110672000</v>
      </c>
      <c r="S6418">
        <v>161020000</v>
      </c>
      <c r="V6418" t="s">
        <v>160</v>
      </c>
      <c r="W6418" t="s">
        <v>194</v>
      </c>
      <c r="X6418" t="s">
        <v>161</v>
      </c>
      <c r="Y6418">
        <v>1</v>
      </c>
      <c r="Z6418">
        <v>1</v>
      </c>
      <c r="AA6418">
        <v>2022</v>
      </c>
      <c r="AB6418">
        <v>4953.1499999999996</v>
      </c>
      <c r="AC6418" t="s">
        <v>22</v>
      </c>
      <c r="AD6418" t="s">
        <v>72</v>
      </c>
      <c r="AE6418">
        <v>2022</v>
      </c>
      <c r="AF6418">
        <v>2022</v>
      </c>
      <c r="AU6418"/>
    </row>
    <row r="6419" spans="1:47" x14ac:dyDescent="0.35">
      <c r="A6419" t="s">
        <v>145</v>
      </c>
      <c r="C6419" t="s">
        <v>149</v>
      </c>
      <c r="D6419" t="s">
        <v>150</v>
      </c>
      <c r="E6419" t="s">
        <v>121</v>
      </c>
      <c r="F6419" t="s">
        <v>1</v>
      </c>
      <c r="J6419" t="s">
        <v>5</v>
      </c>
      <c r="K6419" t="s">
        <v>185</v>
      </c>
      <c r="L6419" t="s">
        <v>122</v>
      </c>
      <c r="M6419" s="14">
        <v>44575</v>
      </c>
      <c r="N6419" s="14">
        <v>44589</v>
      </c>
      <c r="P6419">
        <v>631795.63</v>
      </c>
      <c r="X6419" t="s">
        <v>144</v>
      </c>
      <c r="Y6419">
        <v>1</v>
      </c>
      <c r="Z6419">
        <v>1</v>
      </c>
      <c r="AA6419">
        <v>2022</v>
      </c>
      <c r="AB6419">
        <v>0</v>
      </c>
      <c r="AC6419" t="s">
        <v>8</v>
      </c>
      <c r="AD6419" t="s">
        <v>8</v>
      </c>
      <c r="AE6419">
        <v>2022</v>
      </c>
      <c r="AF6419">
        <v>2021</v>
      </c>
      <c r="AU6419"/>
    </row>
    <row r="6420" spans="1:47" x14ac:dyDescent="0.35">
      <c r="A6420" t="s">
        <v>131</v>
      </c>
      <c r="C6420" t="s">
        <v>149</v>
      </c>
      <c r="D6420" t="s">
        <v>150</v>
      </c>
      <c r="E6420" t="s">
        <v>121</v>
      </c>
      <c r="J6420" t="s">
        <v>6</v>
      </c>
      <c r="K6420" t="s">
        <v>185</v>
      </c>
      <c r="L6420" t="s">
        <v>122</v>
      </c>
      <c r="M6420" s="14">
        <v>44575</v>
      </c>
      <c r="N6420" s="14">
        <v>44589</v>
      </c>
      <c r="P6420">
        <v>5668.81</v>
      </c>
      <c r="X6420" t="s">
        <v>132</v>
      </c>
      <c r="Y6420">
        <v>1</v>
      </c>
      <c r="Z6420">
        <v>1</v>
      </c>
      <c r="AA6420">
        <v>2022</v>
      </c>
      <c r="AB6420">
        <v>0</v>
      </c>
      <c r="AC6420" t="s">
        <v>8</v>
      </c>
      <c r="AD6420" t="s">
        <v>8</v>
      </c>
      <c r="AE6420">
        <v>2022</v>
      </c>
      <c r="AF6420">
        <v>2022</v>
      </c>
      <c r="AU6420"/>
    </row>
    <row r="6421" spans="1:47" x14ac:dyDescent="0.35">
      <c r="A6421" t="s">
        <v>123</v>
      </c>
      <c r="C6421" t="s">
        <v>149</v>
      </c>
      <c r="D6421" t="s">
        <v>150</v>
      </c>
      <c r="E6421" t="s">
        <v>121</v>
      </c>
      <c r="J6421" t="s">
        <v>6</v>
      </c>
      <c r="K6421" t="s">
        <v>185</v>
      </c>
      <c r="L6421" t="s">
        <v>122</v>
      </c>
      <c r="M6421" s="14">
        <v>44575</v>
      </c>
      <c r="N6421" s="14">
        <v>44589</v>
      </c>
      <c r="P6421">
        <v>151258.68</v>
      </c>
      <c r="X6421" t="s">
        <v>124</v>
      </c>
      <c r="Y6421">
        <v>1</v>
      </c>
      <c r="Z6421">
        <v>1</v>
      </c>
      <c r="AA6421">
        <v>2022</v>
      </c>
      <c r="AB6421">
        <v>0</v>
      </c>
      <c r="AC6421" t="s">
        <v>8</v>
      </c>
      <c r="AD6421" t="s">
        <v>8</v>
      </c>
      <c r="AE6421">
        <v>2022</v>
      </c>
      <c r="AF6421">
        <v>2022</v>
      </c>
      <c r="AU6421"/>
    </row>
    <row r="6422" spans="1:47" x14ac:dyDescent="0.35">
      <c r="A6422" t="s">
        <v>123</v>
      </c>
      <c r="C6422" t="s">
        <v>149</v>
      </c>
      <c r="D6422" t="s">
        <v>150</v>
      </c>
      <c r="E6422" t="s">
        <v>121</v>
      </c>
      <c r="J6422" t="s">
        <v>5</v>
      </c>
      <c r="K6422" t="s">
        <v>185</v>
      </c>
      <c r="L6422" t="s">
        <v>122</v>
      </c>
      <c r="M6422" s="14">
        <v>44575</v>
      </c>
      <c r="N6422" s="14">
        <v>44589</v>
      </c>
      <c r="P6422">
        <v>9170.5400000000009</v>
      </c>
      <c r="X6422" t="s">
        <v>124</v>
      </c>
      <c r="Y6422">
        <v>1</v>
      </c>
      <c r="Z6422">
        <v>1</v>
      </c>
      <c r="AA6422">
        <v>2022</v>
      </c>
      <c r="AB6422">
        <v>0</v>
      </c>
      <c r="AC6422" t="s">
        <v>8</v>
      </c>
      <c r="AD6422" t="s">
        <v>8</v>
      </c>
      <c r="AE6422">
        <v>2022</v>
      </c>
      <c r="AF6422">
        <v>2022</v>
      </c>
      <c r="AU6422"/>
    </row>
    <row r="6423" spans="1:47" x14ac:dyDescent="0.35">
      <c r="A6423" t="s">
        <v>160</v>
      </c>
      <c r="B6423" t="s">
        <v>26</v>
      </c>
      <c r="C6423" t="s">
        <v>149</v>
      </c>
      <c r="D6423" t="s">
        <v>159</v>
      </c>
      <c r="E6423" t="s">
        <v>162</v>
      </c>
      <c r="G6423" t="s">
        <v>1</v>
      </c>
      <c r="K6423" t="s">
        <v>185</v>
      </c>
      <c r="L6423" t="s">
        <v>122</v>
      </c>
      <c r="M6423" s="14">
        <v>44589</v>
      </c>
      <c r="N6423" s="14">
        <v>44589</v>
      </c>
      <c r="O6423">
        <v>28271.18</v>
      </c>
      <c r="P6423">
        <v>673.12</v>
      </c>
      <c r="R6423">
        <v>2110672000</v>
      </c>
      <c r="S6423">
        <v>162600000</v>
      </c>
      <c r="V6423" t="s">
        <v>160</v>
      </c>
      <c r="W6423" t="s">
        <v>196</v>
      </c>
      <c r="X6423" t="s">
        <v>161</v>
      </c>
      <c r="Y6423">
        <v>1</v>
      </c>
      <c r="Z6423">
        <v>1</v>
      </c>
      <c r="AA6423">
        <v>2022</v>
      </c>
      <c r="AB6423">
        <v>673.12</v>
      </c>
      <c r="AC6423" t="s">
        <v>22</v>
      </c>
      <c r="AD6423" t="s">
        <v>72</v>
      </c>
      <c r="AE6423">
        <v>2022</v>
      </c>
      <c r="AF6423">
        <v>2022</v>
      </c>
      <c r="AU6423"/>
    </row>
    <row r="6424" spans="1:47" x14ac:dyDescent="0.35">
      <c r="A6424" t="s">
        <v>123</v>
      </c>
      <c r="C6424" t="s">
        <v>149</v>
      </c>
      <c r="D6424" t="s">
        <v>150</v>
      </c>
      <c r="E6424" t="s">
        <v>121</v>
      </c>
      <c r="J6424" t="s">
        <v>6</v>
      </c>
      <c r="K6424" t="s">
        <v>185</v>
      </c>
      <c r="L6424" t="s">
        <v>122</v>
      </c>
      <c r="M6424" s="14">
        <v>44578</v>
      </c>
      <c r="N6424" s="14">
        <v>44589</v>
      </c>
      <c r="P6424">
        <v>45444</v>
      </c>
      <c r="X6424" t="s">
        <v>124</v>
      </c>
      <c r="Y6424">
        <v>1</v>
      </c>
      <c r="Z6424">
        <v>1</v>
      </c>
      <c r="AA6424">
        <v>2022</v>
      </c>
      <c r="AB6424">
        <v>0</v>
      </c>
      <c r="AC6424" t="s">
        <v>8</v>
      </c>
      <c r="AD6424" t="s">
        <v>8</v>
      </c>
      <c r="AE6424">
        <v>2022</v>
      </c>
      <c r="AF6424">
        <v>2022</v>
      </c>
      <c r="AU6424"/>
    </row>
    <row r="6425" spans="1:47" x14ac:dyDescent="0.35">
      <c r="A6425" t="s">
        <v>145</v>
      </c>
      <c r="C6425" t="s">
        <v>149</v>
      </c>
      <c r="D6425" t="s">
        <v>150</v>
      </c>
      <c r="E6425" t="s">
        <v>121</v>
      </c>
      <c r="F6425" t="s">
        <v>1</v>
      </c>
      <c r="J6425" t="s">
        <v>6</v>
      </c>
      <c r="K6425" t="s">
        <v>185</v>
      </c>
      <c r="L6425" t="s">
        <v>122</v>
      </c>
      <c r="M6425" s="14">
        <v>44575</v>
      </c>
      <c r="N6425" s="14">
        <v>44589</v>
      </c>
      <c r="P6425">
        <v>80151.03</v>
      </c>
      <c r="X6425" t="s">
        <v>144</v>
      </c>
      <c r="Y6425">
        <v>1</v>
      </c>
      <c r="Z6425">
        <v>1</v>
      </c>
      <c r="AA6425">
        <v>2022</v>
      </c>
      <c r="AB6425">
        <v>0</v>
      </c>
      <c r="AC6425" t="s">
        <v>8</v>
      </c>
      <c r="AD6425" t="s">
        <v>8</v>
      </c>
      <c r="AE6425">
        <v>2022</v>
      </c>
      <c r="AF6425">
        <v>2021</v>
      </c>
      <c r="AU6425"/>
    </row>
    <row r="6426" spans="1:47" x14ac:dyDescent="0.35">
      <c r="A6426" t="s">
        <v>123</v>
      </c>
      <c r="C6426" t="s">
        <v>149</v>
      </c>
      <c r="D6426" t="s">
        <v>150</v>
      </c>
      <c r="E6426" t="s">
        <v>121</v>
      </c>
      <c r="J6426" t="s">
        <v>6</v>
      </c>
      <c r="K6426" t="s">
        <v>185</v>
      </c>
      <c r="L6426" t="s">
        <v>122</v>
      </c>
      <c r="M6426" s="14">
        <v>44575</v>
      </c>
      <c r="N6426" s="14">
        <v>44589</v>
      </c>
      <c r="P6426">
        <v>43740.81</v>
      </c>
      <c r="X6426" t="s">
        <v>124</v>
      </c>
      <c r="Y6426">
        <v>1</v>
      </c>
      <c r="Z6426">
        <v>1</v>
      </c>
      <c r="AA6426">
        <v>2022</v>
      </c>
      <c r="AB6426">
        <v>0</v>
      </c>
      <c r="AC6426" t="s">
        <v>8</v>
      </c>
      <c r="AD6426" t="s">
        <v>8</v>
      </c>
      <c r="AE6426">
        <v>2022</v>
      </c>
      <c r="AF6426">
        <v>2022</v>
      </c>
      <c r="AU6426"/>
    </row>
    <row r="6427" spans="1:47" x14ac:dyDescent="0.35">
      <c r="A6427" t="s">
        <v>160</v>
      </c>
      <c r="B6427" t="s">
        <v>26</v>
      </c>
      <c r="C6427" t="s">
        <v>149</v>
      </c>
      <c r="D6427" t="s">
        <v>159</v>
      </c>
      <c r="E6427" t="s">
        <v>162</v>
      </c>
      <c r="G6427" t="s">
        <v>1</v>
      </c>
      <c r="K6427" t="s">
        <v>185</v>
      </c>
      <c r="L6427" t="s">
        <v>122</v>
      </c>
      <c r="M6427" s="14">
        <v>44589</v>
      </c>
      <c r="N6427" s="14">
        <v>44589</v>
      </c>
      <c r="O6427">
        <v>26162.400000000001</v>
      </c>
      <c r="P6427">
        <v>622.91</v>
      </c>
      <c r="R6427">
        <v>2110672000</v>
      </c>
      <c r="S6427">
        <v>162600000</v>
      </c>
      <c r="V6427" t="s">
        <v>160</v>
      </c>
      <c r="W6427" t="s">
        <v>196</v>
      </c>
      <c r="X6427" t="s">
        <v>161</v>
      </c>
      <c r="Y6427">
        <v>1</v>
      </c>
      <c r="Z6427">
        <v>1</v>
      </c>
      <c r="AA6427">
        <v>2022</v>
      </c>
      <c r="AB6427">
        <v>622.91</v>
      </c>
      <c r="AC6427" t="s">
        <v>22</v>
      </c>
      <c r="AD6427" t="s">
        <v>72</v>
      </c>
      <c r="AE6427">
        <v>2022</v>
      </c>
      <c r="AF6427">
        <v>2022</v>
      </c>
      <c r="AU6427"/>
    </row>
    <row r="6428" spans="1:47" x14ac:dyDescent="0.35">
      <c r="A6428" t="s">
        <v>160</v>
      </c>
      <c r="B6428" t="s">
        <v>25</v>
      </c>
      <c r="C6428" t="s">
        <v>149</v>
      </c>
      <c r="D6428" t="s">
        <v>159</v>
      </c>
      <c r="E6428" t="s">
        <v>162</v>
      </c>
      <c r="G6428" t="s">
        <v>1</v>
      </c>
      <c r="K6428" t="s">
        <v>185</v>
      </c>
      <c r="L6428" t="s">
        <v>122</v>
      </c>
      <c r="M6428" s="14">
        <v>44592</v>
      </c>
      <c r="N6428" s="14">
        <v>44592</v>
      </c>
      <c r="O6428">
        <v>10000</v>
      </c>
      <c r="P6428">
        <v>395.23</v>
      </c>
      <c r="R6428">
        <v>2110672000</v>
      </c>
      <c r="S6428">
        <v>161600000</v>
      </c>
      <c r="V6428" t="s">
        <v>160</v>
      </c>
      <c r="W6428" t="s">
        <v>198</v>
      </c>
      <c r="X6428" t="s">
        <v>161</v>
      </c>
      <c r="Y6428">
        <v>1</v>
      </c>
      <c r="Z6428">
        <v>1</v>
      </c>
      <c r="AA6428">
        <v>2022</v>
      </c>
      <c r="AB6428">
        <v>395.23</v>
      </c>
      <c r="AC6428" t="s">
        <v>22</v>
      </c>
      <c r="AD6428" t="s">
        <v>72</v>
      </c>
      <c r="AE6428">
        <v>2022</v>
      </c>
      <c r="AF6428">
        <v>2022</v>
      </c>
      <c r="AU6428"/>
    </row>
    <row r="6429" spans="1:47" x14ac:dyDescent="0.35">
      <c r="A6429" t="s">
        <v>160</v>
      </c>
      <c r="B6429" t="s">
        <v>50</v>
      </c>
      <c r="C6429" t="s">
        <v>252</v>
      </c>
      <c r="D6429" t="s">
        <v>159</v>
      </c>
      <c r="E6429" t="s">
        <v>162</v>
      </c>
      <c r="G6429" t="s">
        <v>1</v>
      </c>
      <c r="K6429" t="s">
        <v>72</v>
      </c>
      <c r="L6429" t="s">
        <v>122</v>
      </c>
      <c r="M6429" s="14">
        <v>44592</v>
      </c>
      <c r="N6429" s="14">
        <v>44592</v>
      </c>
      <c r="O6429">
        <v>13052.67</v>
      </c>
      <c r="P6429">
        <v>0</v>
      </c>
      <c r="R6429">
        <v>2110672000</v>
      </c>
      <c r="S6429">
        <v>162300000</v>
      </c>
      <c r="V6429" t="s">
        <v>160</v>
      </c>
      <c r="W6429" t="s">
        <v>209</v>
      </c>
      <c r="X6429" t="s">
        <v>161</v>
      </c>
      <c r="Y6429">
        <v>1</v>
      </c>
      <c r="Z6429">
        <v>1</v>
      </c>
      <c r="AA6429">
        <v>2022</v>
      </c>
      <c r="AB6429">
        <v>0</v>
      </c>
      <c r="AC6429" t="s">
        <v>22</v>
      </c>
      <c r="AD6429" t="s">
        <v>72</v>
      </c>
      <c r="AE6429">
        <v>2022</v>
      </c>
      <c r="AF6429">
        <v>2022</v>
      </c>
      <c r="AU6429"/>
    </row>
    <row r="6430" spans="1:47" x14ac:dyDescent="0.35">
      <c r="A6430" t="s">
        <v>160</v>
      </c>
      <c r="B6430" t="s">
        <v>50</v>
      </c>
      <c r="C6430" t="s">
        <v>149</v>
      </c>
      <c r="D6430" t="s">
        <v>159</v>
      </c>
      <c r="E6430" t="s">
        <v>162</v>
      </c>
      <c r="G6430" t="s">
        <v>1</v>
      </c>
      <c r="K6430" t="s">
        <v>185</v>
      </c>
      <c r="L6430" t="s">
        <v>122</v>
      </c>
      <c r="M6430" s="14">
        <v>44592</v>
      </c>
      <c r="N6430" s="14">
        <v>44592</v>
      </c>
      <c r="O6430">
        <v>3219.76</v>
      </c>
      <c r="P6430">
        <v>76.66</v>
      </c>
      <c r="R6430">
        <v>2110672000</v>
      </c>
      <c r="S6430">
        <v>162300000</v>
      </c>
      <c r="V6430" t="s">
        <v>160</v>
      </c>
      <c r="W6430" t="s">
        <v>209</v>
      </c>
      <c r="X6430" t="s">
        <v>161</v>
      </c>
      <c r="Y6430">
        <v>1</v>
      </c>
      <c r="Z6430">
        <v>1</v>
      </c>
      <c r="AA6430">
        <v>2022</v>
      </c>
      <c r="AB6430">
        <v>76.66</v>
      </c>
      <c r="AC6430" t="s">
        <v>22</v>
      </c>
      <c r="AD6430" t="s">
        <v>72</v>
      </c>
      <c r="AE6430">
        <v>2022</v>
      </c>
      <c r="AF6430">
        <v>2022</v>
      </c>
      <c r="AU6430"/>
    </row>
    <row r="6431" spans="1:47" x14ac:dyDescent="0.35">
      <c r="A6431" t="s">
        <v>160</v>
      </c>
      <c r="B6431" t="s">
        <v>26</v>
      </c>
      <c r="C6431" t="s">
        <v>252</v>
      </c>
      <c r="D6431" t="s">
        <v>159</v>
      </c>
      <c r="E6431" t="s">
        <v>162</v>
      </c>
      <c r="G6431" t="s">
        <v>1</v>
      </c>
      <c r="K6431" t="s">
        <v>72</v>
      </c>
      <c r="L6431" t="s">
        <v>122</v>
      </c>
      <c r="M6431" s="14">
        <v>44592</v>
      </c>
      <c r="N6431" s="14">
        <v>44592</v>
      </c>
      <c r="O6431">
        <v>71740.039999999994</v>
      </c>
      <c r="P6431">
        <v>0</v>
      </c>
      <c r="R6431">
        <v>2110672000</v>
      </c>
      <c r="S6431">
        <v>162000000</v>
      </c>
      <c r="V6431" t="s">
        <v>160</v>
      </c>
      <c r="W6431" t="s">
        <v>205</v>
      </c>
      <c r="X6431" t="s">
        <v>161</v>
      </c>
      <c r="Y6431">
        <v>1</v>
      </c>
      <c r="Z6431">
        <v>1</v>
      </c>
      <c r="AA6431">
        <v>2022</v>
      </c>
      <c r="AB6431">
        <v>0</v>
      </c>
      <c r="AC6431" t="s">
        <v>22</v>
      </c>
      <c r="AD6431" t="s">
        <v>72</v>
      </c>
      <c r="AE6431">
        <v>2022</v>
      </c>
      <c r="AF6431">
        <v>2022</v>
      </c>
      <c r="AU6431"/>
    </row>
    <row r="6432" spans="1:47" x14ac:dyDescent="0.35">
      <c r="A6432" t="s">
        <v>160</v>
      </c>
      <c r="B6432" t="s">
        <v>26</v>
      </c>
      <c r="C6432" t="s">
        <v>252</v>
      </c>
      <c r="D6432" t="s">
        <v>159</v>
      </c>
      <c r="E6432" t="s">
        <v>162</v>
      </c>
      <c r="G6432" t="s">
        <v>1</v>
      </c>
      <c r="K6432" t="s">
        <v>72</v>
      </c>
      <c r="L6432" t="s">
        <v>122</v>
      </c>
      <c r="M6432" s="14">
        <v>44592</v>
      </c>
      <c r="N6432" s="14">
        <v>44592</v>
      </c>
      <c r="O6432">
        <v>70000</v>
      </c>
      <c r="P6432">
        <v>0</v>
      </c>
      <c r="R6432">
        <v>2110672000</v>
      </c>
      <c r="S6432">
        <v>162000000</v>
      </c>
      <c r="V6432" t="s">
        <v>160</v>
      </c>
      <c r="W6432" t="s">
        <v>205</v>
      </c>
      <c r="X6432" t="s">
        <v>161</v>
      </c>
      <c r="Y6432">
        <v>1</v>
      </c>
      <c r="Z6432">
        <v>1</v>
      </c>
      <c r="AA6432">
        <v>2022</v>
      </c>
      <c r="AB6432">
        <v>0</v>
      </c>
      <c r="AC6432" t="s">
        <v>22</v>
      </c>
      <c r="AD6432" t="s">
        <v>72</v>
      </c>
      <c r="AE6432">
        <v>2022</v>
      </c>
      <c r="AF6432">
        <v>2022</v>
      </c>
      <c r="AU6432"/>
    </row>
    <row r="6433" spans="1:47" x14ac:dyDescent="0.35">
      <c r="A6433" t="s">
        <v>160</v>
      </c>
      <c r="B6433" t="s">
        <v>25</v>
      </c>
      <c r="C6433" t="s">
        <v>149</v>
      </c>
      <c r="D6433" t="s">
        <v>159</v>
      </c>
      <c r="E6433" t="s">
        <v>162</v>
      </c>
      <c r="G6433" t="s">
        <v>1</v>
      </c>
      <c r="K6433" t="s">
        <v>185</v>
      </c>
      <c r="L6433" t="s">
        <v>122</v>
      </c>
      <c r="M6433" s="14">
        <v>44592</v>
      </c>
      <c r="N6433" s="14">
        <v>44592</v>
      </c>
      <c r="O6433">
        <v>18000</v>
      </c>
      <c r="P6433">
        <v>654.59</v>
      </c>
      <c r="R6433">
        <v>2110672000</v>
      </c>
      <c r="S6433">
        <v>161300000</v>
      </c>
      <c r="V6433" t="s">
        <v>160</v>
      </c>
      <c r="W6433" t="s">
        <v>192</v>
      </c>
      <c r="X6433" t="s">
        <v>161</v>
      </c>
      <c r="Y6433">
        <v>1</v>
      </c>
      <c r="Z6433">
        <v>1</v>
      </c>
      <c r="AA6433">
        <v>2022</v>
      </c>
      <c r="AB6433">
        <v>654.59</v>
      </c>
      <c r="AC6433" t="s">
        <v>22</v>
      </c>
      <c r="AD6433" t="s">
        <v>72</v>
      </c>
      <c r="AE6433">
        <v>2022</v>
      </c>
      <c r="AF6433">
        <v>2022</v>
      </c>
      <c r="AU6433"/>
    </row>
    <row r="6434" spans="1:47" x14ac:dyDescent="0.35">
      <c r="A6434" t="s">
        <v>193</v>
      </c>
      <c r="C6434" t="s">
        <v>149</v>
      </c>
      <c r="D6434" t="s">
        <v>159</v>
      </c>
      <c r="E6434" t="s">
        <v>162</v>
      </c>
      <c r="G6434" t="s">
        <v>1</v>
      </c>
      <c r="K6434" t="s">
        <v>185</v>
      </c>
      <c r="L6434" t="s">
        <v>122</v>
      </c>
      <c r="M6434" s="14">
        <v>44592</v>
      </c>
      <c r="N6434" s="14">
        <v>44592</v>
      </c>
      <c r="O6434">
        <v>0</v>
      </c>
      <c r="P6434">
        <v>71.430000000000007</v>
      </c>
      <c r="R6434">
        <v>2110700000</v>
      </c>
      <c r="S6434">
        <v>161800000</v>
      </c>
      <c r="V6434" t="s">
        <v>193</v>
      </c>
      <c r="W6434" t="s">
        <v>197</v>
      </c>
      <c r="X6434" t="s">
        <v>161</v>
      </c>
      <c r="Y6434">
        <v>1</v>
      </c>
      <c r="Z6434">
        <v>1</v>
      </c>
      <c r="AA6434">
        <v>2022</v>
      </c>
      <c r="AB6434">
        <v>71.430000000000007</v>
      </c>
      <c r="AC6434" t="s">
        <v>22</v>
      </c>
      <c r="AD6434" t="s">
        <v>72</v>
      </c>
      <c r="AE6434">
        <v>2022</v>
      </c>
      <c r="AF6434">
        <v>2022</v>
      </c>
      <c r="AU6434"/>
    </row>
    <row r="6435" spans="1:47" x14ac:dyDescent="0.35">
      <c r="A6435" t="s">
        <v>130</v>
      </c>
      <c r="C6435" t="s">
        <v>184</v>
      </c>
      <c r="D6435" t="s">
        <v>150</v>
      </c>
      <c r="E6435" t="s">
        <v>121</v>
      </c>
      <c r="G6435" t="s">
        <v>1</v>
      </c>
      <c r="K6435" t="s">
        <v>185</v>
      </c>
      <c r="L6435" t="s">
        <v>122</v>
      </c>
      <c r="M6435" s="14">
        <v>44592</v>
      </c>
      <c r="N6435" s="14">
        <v>44592</v>
      </c>
      <c r="O6435">
        <v>0</v>
      </c>
      <c r="P6435">
        <v>-44405.09</v>
      </c>
      <c r="R6435">
        <v>2221517110</v>
      </c>
      <c r="S6435">
        <v>160000000</v>
      </c>
      <c r="V6435" t="s">
        <v>130</v>
      </c>
      <c r="W6435" t="s">
        <v>186</v>
      </c>
      <c r="X6435" t="s">
        <v>119</v>
      </c>
      <c r="Y6435">
        <v>1</v>
      </c>
      <c r="Z6435">
        <v>1</v>
      </c>
      <c r="AA6435">
        <v>2022</v>
      </c>
      <c r="AB6435">
        <v>44405.09</v>
      </c>
      <c r="AC6435" t="s">
        <v>22</v>
      </c>
      <c r="AD6435" t="s">
        <v>72</v>
      </c>
      <c r="AE6435">
        <v>2022</v>
      </c>
      <c r="AF6435">
        <v>2022</v>
      </c>
      <c r="AU6435"/>
    </row>
    <row r="6436" spans="1:47" x14ac:dyDescent="0.35">
      <c r="A6436" t="s">
        <v>193</v>
      </c>
      <c r="C6436" t="s">
        <v>149</v>
      </c>
      <c r="D6436" t="s">
        <v>159</v>
      </c>
      <c r="E6436" t="s">
        <v>162</v>
      </c>
      <c r="G6436" t="s">
        <v>1</v>
      </c>
      <c r="K6436" t="s">
        <v>185</v>
      </c>
      <c r="L6436" t="s">
        <v>122</v>
      </c>
      <c r="M6436" s="14">
        <v>44592</v>
      </c>
      <c r="N6436" s="14">
        <v>44592</v>
      </c>
      <c r="O6436">
        <v>0</v>
      </c>
      <c r="P6436">
        <v>642.86</v>
      </c>
      <c r="R6436">
        <v>2110700000</v>
      </c>
      <c r="S6436">
        <v>161020000</v>
      </c>
      <c r="V6436" t="s">
        <v>193</v>
      </c>
      <c r="W6436" t="s">
        <v>194</v>
      </c>
      <c r="X6436" t="s">
        <v>161</v>
      </c>
      <c r="Y6436">
        <v>1</v>
      </c>
      <c r="Z6436">
        <v>1</v>
      </c>
      <c r="AA6436">
        <v>2022</v>
      </c>
      <c r="AB6436">
        <v>642.86</v>
      </c>
      <c r="AC6436" t="s">
        <v>22</v>
      </c>
      <c r="AD6436" t="s">
        <v>72</v>
      </c>
      <c r="AE6436">
        <v>2022</v>
      </c>
      <c r="AF6436">
        <v>2022</v>
      </c>
      <c r="AU6436"/>
    </row>
    <row r="6437" spans="1:47" x14ac:dyDescent="0.35">
      <c r="A6437" t="s">
        <v>130</v>
      </c>
      <c r="B6437" t="s">
        <v>36</v>
      </c>
      <c r="C6437" t="s">
        <v>149</v>
      </c>
      <c r="D6437" t="s">
        <v>150</v>
      </c>
      <c r="E6437" t="s">
        <v>121</v>
      </c>
      <c r="G6437" t="s">
        <v>1</v>
      </c>
      <c r="H6437" t="s">
        <v>206</v>
      </c>
      <c r="K6437" t="s">
        <v>185</v>
      </c>
      <c r="L6437" t="s">
        <v>122</v>
      </c>
      <c r="M6437" s="14">
        <v>44592</v>
      </c>
      <c r="N6437" s="14">
        <v>44592</v>
      </c>
      <c r="O6437">
        <v>0</v>
      </c>
      <c r="P6437">
        <v>-11.9</v>
      </c>
      <c r="R6437">
        <v>2221517110</v>
      </c>
      <c r="S6437">
        <v>161001000</v>
      </c>
      <c r="V6437" t="s">
        <v>130</v>
      </c>
      <c r="W6437" t="s">
        <v>195</v>
      </c>
      <c r="X6437" t="s">
        <v>119</v>
      </c>
      <c r="Y6437">
        <v>1</v>
      </c>
      <c r="Z6437">
        <v>1</v>
      </c>
      <c r="AA6437">
        <v>2022</v>
      </c>
      <c r="AB6437">
        <v>11.9</v>
      </c>
      <c r="AC6437" t="s">
        <v>22</v>
      </c>
      <c r="AD6437" t="s">
        <v>22</v>
      </c>
      <c r="AE6437">
        <v>2022</v>
      </c>
      <c r="AF6437">
        <v>2022</v>
      </c>
      <c r="AU6437"/>
    </row>
    <row r="6438" spans="1:47" x14ac:dyDescent="0.35">
      <c r="A6438" t="s">
        <v>176</v>
      </c>
      <c r="C6438" t="s">
        <v>184</v>
      </c>
      <c r="D6438" t="s">
        <v>150</v>
      </c>
      <c r="E6438" t="s">
        <v>121</v>
      </c>
      <c r="G6438" t="s">
        <v>1</v>
      </c>
      <c r="K6438" t="s">
        <v>185</v>
      </c>
      <c r="L6438" t="s">
        <v>122</v>
      </c>
      <c r="M6438" s="14">
        <v>44592</v>
      </c>
      <c r="N6438" s="14">
        <v>44592</v>
      </c>
      <c r="O6438">
        <v>0</v>
      </c>
      <c r="P6438">
        <v>-1393.05</v>
      </c>
      <c r="R6438">
        <v>2221517010</v>
      </c>
      <c r="S6438">
        <v>160000000</v>
      </c>
      <c r="V6438" t="s">
        <v>176</v>
      </c>
      <c r="W6438" t="s">
        <v>186</v>
      </c>
      <c r="X6438" t="s">
        <v>119</v>
      </c>
      <c r="Y6438">
        <v>1</v>
      </c>
      <c r="Z6438">
        <v>1</v>
      </c>
      <c r="AA6438">
        <v>2022</v>
      </c>
      <c r="AB6438">
        <v>1393.05</v>
      </c>
      <c r="AC6438" t="s">
        <v>22</v>
      </c>
      <c r="AD6438" t="s">
        <v>72</v>
      </c>
      <c r="AE6438">
        <v>2022</v>
      </c>
      <c r="AF6438">
        <v>2022</v>
      </c>
      <c r="AU6438"/>
    </row>
    <row r="6439" spans="1:47" x14ac:dyDescent="0.35">
      <c r="A6439" t="s">
        <v>176</v>
      </c>
      <c r="C6439" t="s">
        <v>149</v>
      </c>
      <c r="D6439" t="s">
        <v>150</v>
      </c>
      <c r="E6439" t="s">
        <v>121</v>
      </c>
      <c r="G6439" t="s">
        <v>1</v>
      </c>
      <c r="K6439" t="s">
        <v>185</v>
      </c>
      <c r="L6439" t="s">
        <v>122</v>
      </c>
      <c r="M6439" s="14">
        <v>44592</v>
      </c>
      <c r="N6439" s="14">
        <v>44592</v>
      </c>
      <c r="O6439">
        <v>0</v>
      </c>
      <c r="P6439">
        <v>-169.21</v>
      </c>
      <c r="R6439">
        <v>2221517010</v>
      </c>
      <c r="S6439">
        <v>161002000</v>
      </c>
      <c r="V6439" t="s">
        <v>176</v>
      </c>
      <c r="W6439" t="s">
        <v>202</v>
      </c>
      <c r="X6439" t="s">
        <v>119</v>
      </c>
      <c r="Y6439">
        <v>1</v>
      </c>
      <c r="Z6439">
        <v>1</v>
      </c>
      <c r="AA6439">
        <v>2022</v>
      </c>
      <c r="AB6439">
        <v>169.21</v>
      </c>
      <c r="AC6439" t="s">
        <v>22</v>
      </c>
      <c r="AD6439" t="s">
        <v>72</v>
      </c>
      <c r="AE6439">
        <v>2022</v>
      </c>
      <c r="AF6439">
        <v>2022</v>
      </c>
      <c r="AU6439"/>
    </row>
    <row r="6440" spans="1:47" x14ac:dyDescent="0.35">
      <c r="A6440" t="s">
        <v>175</v>
      </c>
      <c r="C6440" t="s">
        <v>184</v>
      </c>
      <c r="D6440" t="s">
        <v>150</v>
      </c>
      <c r="E6440" t="s">
        <v>121</v>
      </c>
      <c r="G6440" t="s">
        <v>1</v>
      </c>
      <c r="K6440" t="s">
        <v>185</v>
      </c>
      <c r="L6440" t="s">
        <v>122</v>
      </c>
      <c r="M6440" s="14">
        <v>44592</v>
      </c>
      <c r="N6440" s="14">
        <v>44592</v>
      </c>
      <c r="O6440">
        <v>0</v>
      </c>
      <c r="P6440">
        <v>-2975.59</v>
      </c>
      <c r="R6440">
        <v>2221506000</v>
      </c>
      <c r="S6440">
        <v>160000000</v>
      </c>
      <c r="V6440" t="s">
        <v>175</v>
      </c>
      <c r="W6440" t="s">
        <v>186</v>
      </c>
      <c r="X6440" t="s">
        <v>119</v>
      </c>
      <c r="Y6440">
        <v>1</v>
      </c>
      <c r="Z6440">
        <v>1</v>
      </c>
      <c r="AA6440">
        <v>2022</v>
      </c>
      <c r="AB6440">
        <v>2975.59</v>
      </c>
      <c r="AC6440" t="s">
        <v>22</v>
      </c>
      <c r="AD6440" t="s">
        <v>72</v>
      </c>
      <c r="AE6440">
        <v>2022</v>
      </c>
      <c r="AF6440">
        <v>2022</v>
      </c>
      <c r="AU6440"/>
    </row>
    <row r="6441" spans="1:47" x14ac:dyDescent="0.35">
      <c r="A6441" t="s">
        <v>160</v>
      </c>
      <c r="C6441" t="s">
        <v>149</v>
      </c>
      <c r="D6441" t="s">
        <v>159</v>
      </c>
      <c r="E6441" t="s">
        <v>162</v>
      </c>
      <c r="G6441" t="s">
        <v>1</v>
      </c>
      <c r="K6441" t="s">
        <v>185</v>
      </c>
      <c r="L6441" t="s">
        <v>122</v>
      </c>
      <c r="M6441" s="14">
        <v>44592</v>
      </c>
      <c r="N6441" s="14">
        <v>44592</v>
      </c>
      <c r="O6441">
        <v>0</v>
      </c>
      <c r="P6441">
        <v>169.21</v>
      </c>
      <c r="R6441">
        <v>2110672000</v>
      </c>
      <c r="S6441">
        <v>160000000</v>
      </c>
      <c r="V6441" t="s">
        <v>160</v>
      </c>
      <c r="W6441" t="s">
        <v>186</v>
      </c>
      <c r="X6441" t="s">
        <v>161</v>
      </c>
      <c r="Y6441">
        <v>1</v>
      </c>
      <c r="Z6441">
        <v>1</v>
      </c>
      <c r="AA6441">
        <v>2022</v>
      </c>
      <c r="AB6441">
        <v>169.21</v>
      </c>
      <c r="AC6441" t="s">
        <v>22</v>
      </c>
      <c r="AD6441" t="s">
        <v>72</v>
      </c>
      <c r="AE6441">
        <v>2022</v>
      </c>
      <c r="AF6441">
        <v>2022</v>
      </c>
      <c r="AU6441"/>
    </row>
    <row r="6442" spans="1:47" x14ac:dyDescent="0.35">
      <c r="A6442" t="s">
        <v>118</v>
      </c>
      <c r="C6442" t="s">
        <v>184</v>
      </c>
      <c r="D6442" t="s">
        <v>150</v>
      </c>
      <c r="E6442" t="s">
        <v>121</v>
      </c>
      <c r="G6442" t="s">
        <v>1</v>
      </c>
      <c r="K6442" t="s">
        <v>185</v>
      </c>
      <c r="L6442" t="s">
        <v>122</v>
      </c>
      <c r="M6442" s="14">
        <v>44592</v>
      </c>
      <c r="N6442" s="14">
        <v>44592</v>
      </c>
      <c r="O6442">
        <v>0</v>
      </c>
      <c r="P6442">
        <v>-0.22</v>
      </c>
      <c r="R6442">
        <v>2221513000</v>
      </c>
      <c r="S6442">
        <v>160000000</v>
      </c>
      <c r="V6442" t="s">
        <v>118</v>
      </c>
      <c r="W6442" t="s">
        <v>186</v>
      </c>
      <c r="X6442" t="s">
        <v>119</v>
      </c>
      <c r="Y6442">
        <v>1</v>
      </c>
      <c r="Z6442">
        <v>1</v>
      </c>
      <c r="AA6442">
        <v>2022</v>
      </c>
      <c r="AB6442">
        <v>0.22</v>
      </c>
      <c r="AC6442" t="s">
        <v>22</v>
      </c>
      <c r="AD6442" t="s">
        <v>72</v>
      </c>
      <c r="AE6442">
        <v>2022</v>
      </c>
      <c r="AF6442">
        <v>2022</v>
      </c>
      <c r="AU6442"/>
    </row>
    <row r="6443" spans="1:47" x14ac:dyDescent="0.35">
      <c r="A6443" t="s">
        <v>123</v>
      </c>
      <c r="C6443" t="s">
        <v>184</v>
      </c>
      <c r="D6443" t="s">
        <v>150</v>
      </c>
      <c r="E6443" t="s">
        <v>121</v>
      </c>
      <c r="G6443" t="s">
        <v>1</v>
      </c>
      <c r="K6443" t="s">
        <v>185</v>
      </c>
      <c r="L6443" t="s">
        <v>122</v>
      </c>
      <c r="M6443" s="14">
        <v>44592</v>
      </c>
      <c r="N6443" s="14">
        <v>44592</v>
      </c>
      <c r="O6443">
        <v>0</v>
      </c>
      <c r="P6443">
        <v>-1.83</v>
      </c>
      <c r="R6443">
        <v>2220913000</v>
      </c>
      <c r="S6443">
        <v>160000000</v>
      </c>
      <c r="V6443" t="s">
        <v>123</v>
      </c>
      <c r="W6443" t="s">
        <v>186</v>
      </c>
      <c r="X6443" t="s">
        <v>124</v>
      </c>
      <c r="Y6443">
        <v>1</v>
      </c>
      <c r="Z6443">
        <v>1</v>
      </c>
      <c r="AA6443">
        <v>2022</v>
      </c>
      <c r="AB6443">
        <v>1.83</v>
      </c>
      <c r="AC6443" t="s">
        <v>22</v>
      </c>
      <c r="AD6443" t="s">
        <v>72</v>
      </c>
      <c r="AE6443">
        <v>2022</v>
      </c>
      <c r="AF6443">
        <v>2022</v>
      </c>
      <c r="AU6443"/>
    </row>
    <row r="6444" spans="1:47" x14ac:dyDescent="0.35">
      <c r="A6444" t="s">
        <v>188</v>
      </c>
      <c r="C6444" t="s">
        <v>149</v>
      </c>
      <c r="D6444" t="s">
        <v>159</v>
      </c>
      <c r="E6444" t="s">
        <v>162</v>
      </c>
      <c r="G6444" t="s">
        <v>1</v>
      </c>
      <c r="K6444" t="s">
        <v>185</v>
      </c>
      <c r="L6444" t="s">
        <v>122</v>
      </c>
      <c r="M6444" s="14">
        <v>44592</v>
      </c>
      <c r="N6444" s="14">
        <v>44592</v>
      </c>
      <c r="O6444">
        <v>0</v>
      </c>
      <c r="P6444">
        <v>13.05</v>
      </c>
      <c r="R6444">
        <v>2111070000</v>
      </c>
      <c r="S6444">
        <v>161001000</v>
      </c>
      <c r="V6444" t="s">
        <v>188</v>
      </c>
      <c r="W6444" t="s">
        <v>195</v>
      </c>
      <c r="X6444" t="s">
        <v>190</v>
      </c>
      <c r="Y6444">
        <v>1</v>
      </c>
      <c r="Z6444">
        <v>1</v>
      </c>
      <c r="AA6444">
        <v>2022</v>
      </c>
      <c r="AB6444">
        <v>13.05</v>
      </c>
      <c r="AC6444" t="s">
        <v>22</v>
      </c>
      <c r="AD6444" t="s">
        <v>72</v>
      </c>
      <c r="AE6444">
        <v>2022</v>
      </c>
      <c r="AF6444">
        <v>2022</v>
      </c>
      <c r="AU6444"/>
    </row>
    <row r="6445" spans="1:47" x14ac:dyDescent="0.35">
      <c r="A6445" t="s">
        <v>187</v>
      </c>
      <c r="C6445" t="s">
        <v>184</v>
      </c>
      <c r="D6445" t="s">
        <v>150</v>
      </c>
      <c r="E6445" t="s">
        <v>121</v>
      </c>
      <c r="G6445" t="s">
        <v>1</v>
      </c>
      <c r="K6445" t="s">
        <v>185</v>
      </c>
      <c r="L6445" t="s">
        <v>122</v>
      </c>
      <c r="M6445" s="14">
        <v>44592</v>
      </c>
      <c r="N6445" s="14">
        <v>44592</v>
      </c>
      <c r="O6445">
        <v>0</v>
      </c>
      <c r="P6445">
        <v>-2681.93</v>
      </c>
      <c r="R6445">
        <v>2220316000</v>
      </c>
      <c r="S6445">
        <v>160000000</v>
      </c>
      <c r="V6445" t="s">
        <v>187</v>
      </c>
      <c r="W6445" t="s">
        <v>186</v>
      </c>
      <c r="X6445" t="s">
        <v>140</v>
      </c>
      <c r="Y6445">
        <v>1</v>
      </c>
      <c r="Z6445">
        <v>1</v>
      </c>
      <c r="AA6445">
        <v>2022</v>
      </c>
      <c r="AB6445">
        <v>2681.93</v>
      </c>
      <c r="AC6445" t="s">
        <v>22</v>
      </c>
      <c r="AD6445" t="s">
        <v>72</v>
      </c>
      <c r="AE6445">
        <v>2022</v>
      </c>
      <c r="AF6445">
        <v>2022</v>
      </c>
      <c r="AU6445"/>
    </row>
    <row r="6446" spans="1:47" x14ac:dyDescent="0.35">
      <c r="A6446" t="s">
        <v>193</v>
      </c>
      <c r="C6446" t="s">
        <v>149</v>
      </c>
      <c r="D6446" t="s">
        <v>159</v>
      </c>
      <c r="E6446" t="s">
        <v>162</v>
      </c>
      <c r="G6446" t="s">
        <v>1</v>
      </c>
      <c r="K6446" t="s">
        <v>185</v>
      </c>
      <c r="L6446" t="s">
        <v>122</v>
      </c>
      <c r="M6446" s="14">
        <v>44592</v>
      </c>
      <c r="N6446" s="14">
        <v>44592</v>
      </c>
      <c r="O6446">
        <v>0</v>
      </c>
      <c r="P6446">
        <v>119.05</v>
      </c>
      <c r="R6446">
        <v>2110700000</v>
      </c>
      <c r="S6446">
        <v>162100000</v>
      </c>
      <c r="V6446" t="s">
        <v>193</v>
      </c>
      <c r="W6446" t="s">
        <v>214</v>
      </c>
      <c r="X6446" t="s">
        <v>161</v>
      </c>
      <c r="Y6446">
        <v>1</v>
      </c>
      <c r="Z6446">
        <v>1</v>
      </c>
      <c r="AA6446">
        <v>2022</v>
      </c>
      <c r="AB6446">
        <v>119.05</v>
      </c>
      <c r="AC6446" t="s">
        <v>22</v>
      </c>
      <c r="AD6446" t="s">
        <v>72</v>
      </c>
      <c r="AE6446">
        <v>2022</v>
      </c>
      <c r="AF6446">
        <v>2022</v>
      </c>
      <c r="AU6446"/>
    </row>
    <row r="6447" spans="1:47" x14ac:dyDescent="0.35">
      <c r="A6447" t="s">
        <v>191</v>
      </c>
      <c r="C6447" t="s">
        <v>184</v>
      </c>
      <c r="D6447" t="s">
        <v>150</v>
      </c>
      <c r="E6447" t="s">
        <v>121</v>
      </c>
      <c r="G6447" t="s">
        <v>1</v>
      </c>
      <c r="K6447" t="s">
        <v>185</v>
      </c>
      <c r="L6447" t="s">
        <v>122</v>
      </c>
      <c r="M6447" s="14">
        <v>44592</v>
      </c>
      <c r="N6447" s="14">
        <v>44592</v>
      </c>
      <c r="O6447">
        <v>0</v>
      </c>
      <c r="P6447">
        <v>-202.3</v>
      </c>
      <c r="R6447">
        <v>2220320900</v>
      </c>
      <c r="S6447">
        <v>160000000</v>
      </c>
      <c r="V6447" t="s">
        <v>191</v>
      </c>
      <c r="W6447" t="s">
        <v>186</v>
      </c>
      <c r="X6447" t="s">
        <v>135</v>
      </c>
      <c r="Y6447">
        <v>1</v>
      </c>
      <c r="Z6447">
        <v>1</v>
      </c>
      <c r="AA6447">
        <v>2022</v>
      </c>
      <c r="AB6447">
        <v>202.3</v>
      </c>
      <c r="AC6447" t="s">
        <v>22</v>
      </c>
      <c r="AD6447" t="s">
        <v>72</v>
      </c>
      <c r="AE6447">
        <v>2022</v>
      </c>
      <c r="AF6447">
        <v>2022</v>
      </c>
      <c r="AU6447"/>
    </row>
    <row r="6448" spans="1:47" x14ac:dyDescent="0.35">
      <c r="A6448" t="s">
        <v>176</v>
      </c>
      <c r="C6448" t="s">
        <v>149</v>
      </c>
      <c r="D6448" t="s">
        <v>150</v>
      </c>
      <c r="E6448" t="s">
        <v>121</v>
      </c>
      <c r="G6448" t="s">
        <v>1</v>
      </c>
      <c r="K6448" t="s">
        <v>185</v>
      </c>
      <c r="L6448" t="s">
        <v>122</v>
      </c>
      <c r="M6448" s="14">
        <v>44592</v>
      </c>
      <c r="N6448" s="14">
        <v>44592</v>
      </c>
      <c r="O6448">
        <v>0</v>
      </c>
      <c r="P6448">
        <v>-437.62</v>
      </c>
      <c r="R6448">
        <v>2221517010</v>
      </c>
      <c r="S6448">
        <v>161002000</v>
      </c>
      <c r="V6448" t="s">
        <v>176</v>
      </c>
      <c r="W6448" t="s">
        <v>202</v>
      </c>
      <c r="X6448" t="s">
        <v>119</v>
      </c>
      <c r="Y6448">
        <v>1</v>
      </c>
      <c r="Z6448">
        <v>1</v>
      </c>
      <c r="AA6448">
        <v>2022</v>
      </c>
      <c r="AB6448">
        <v>437.62</v>
      </c>
      <c r="AC6448" t="s">
        <v>22</v>
      </c>
      <c r="AD6448" t="s">
        <v>72</v>
      </c>
      <c r="AE6448">
        <v>2022</v>
      </c>
      <c r="AF6448">
        <v>2022</v>
      </c>
      <c r="AU6448"/>
    </row>
    <row r="6449" spans="1:47" x14ac:dyDescent="0.35">
      <c r="A6449" t="s">
        <v>133</v>
      </c>
      <c r="B6449" t="s">
        <v>41</v>
      </c>
      <c r="C6449" t="s">
        <v>149</v>
      </c>
      <c r="D6449" t="s">
        <v>150</v>
      </c>
      <c r="E6449" t="s">
        <v>121</v>
      </c>
      <c r="G6449" t="s">
        <v>1</v>
      </c>
      <c r="H6449" t="s">
        <v>206</v>
      </c>
      <c r="K6449" t="s">
        <v>185</v>
      </c>
      <c r="L6449" t="s">
        <v>122</v>
      </c>
      <c r="M6449" s="14">
        <v>44592</v>
      </c>
      <c r="N6449" s="14">
        <v>44592</v>
      </c>
      <c r="O6449">
        <v>0</v>
      </c>
      <c r="P6449">
        <v>-3693.81</v>
      </c>
      <c r="R6449">
        <v>2220110000</v>
      </c>
      <c r="S6449">
        <v>161001000</v>
      </c>
      <c r="V6449" t="s">
        <v>133</v>
      </c>
      <c r="W6449" t="s">
        <v>195</v>
      </c>
      <c r="X6449" t="s">
        <v>134</v>
      </c>
      <c r="Y6449">
        <v>1</v>
      </c>
      <c r="Z6449">
        <v>1</v>
      </c>
      <c r="AA6449">
        <v>2022</v>
      </c>
      <c r="AB6449">
        <v>3693.81</v>
      </c>
      <c r="AC6449" t="s">
        <v>22</v>
      </c>
      <c r="AD6449" t="s">
        <v>260</v>
      </c>
      <c r="AE6449">
        <v>2022</v>
      </c>
      <c r="AF6449">
        <v>2022</v>
      </c>
      <c r="AU6449"/>
    </row>
    <row r="6450" spans="1:47" x14ac:dyDescent="0.35">
      <c r="A6450" t="s">
        <v>193</v>
      </c>
      <c r="C6450" t="s">
        <v>149</v>
      </c>
      <c r="D6450" t="s">
        <v>159</v>
      </c>
      <c r="E6450" t="s">
        <v>162</v>
      </c>
      <c r="G6450" t="s">
        <v>1</v>
      </c>
      <c r="K6450" t="s">
        <v>185</v>
      </c>
      <c r="L6450" t="s">
        <v>122</v>
      </c>
      <c r="M6450" s="14">
        <v>44592</v>
      </c>
      <c r="N6450" s="14">
        <v>44592</v>
      </c>
      <c r="O6450">
        <v>0</v>
      </c>
      <c r="P6450">
        <v>161.9</v>
      </c>
      <c r="R6450">
        <v>2110700000</v>
      </c>
      <c r="S6450">
        <v>161020000</v>
      </c>
      <c r="V6450" t="s">
        <v>193</v>
      </c>
      <c r="W6450" t="s">
        <v>194</v>
      </c>
      <c r="X6450" t="s">
        <v>161</v>
      </c>
      <c r="Y6450">
        <v>1</v>
      </c>
      <c r="Z6450">
        <v>1</v>
      </c>
      <c r="AA6450">
        <v>2022</v>
      </c>
      <c r="AB6450">
        <v>161.9</v>
      </c>
      <c r="AC6450" t="s">
        <v>22</v>
      </c>
      <c r="AD6450" t="s">
        <v>72</v>
      </c>
      <c r="AE6450">
        <v>2022</v>
      </c>
      <c r="AF6450">
        <v>2022</v>
      </c>
      <c r="AU6450"/>
    </row>
    <row r="6451" spans="1:47" x14ac:dyDescent="0.35">
      <c r="A6451" t="s">
        <v>188</v>
      </c>
      <c r="B6451" t="s">
        <v>31</v>
      </c>
      <c r="C6451" t="s">
        <v>149</v>
      </c>
      <c r="D6451" t="s">
        <v>159</v>
      </c>
      <c r="E6451" t="s">
        <v>162</v>
      </c>
      <c r="G6451" t="s">
        <v>1</v>
      </c>
      <c r="K6451" t="s">
        <v>185</v>
      </c>
      <c r="L6451" t="s">
        <v>122</v>
      </c>
      <c r="M6451" s="14">
        <v>44592</v>
      </c>
      <c r="N6451" s="14">
        <v>44592</v>
      </c>
      <c r="O6451">
        <v>0</v>
      </c>
      <c r="P6451">
        <v>75.06</v>
      </c>
      <c r="R6451">
        <v>2111070000</v>
      </c>
      <c r="S6451">
        <v>162800000</v>
      </c>
      <c r="V6451" t="s">
        <v>188</v>
      </c>
      <c r="W6451" t="s">
        <v>204</v>
      </c>
      <c r="X6451" t="s">
        <v>190</v>
      </c>
      <c r="Y6451">
        <v>1</v>
      </c>
      <c r="Z6451">
        <v>1</v>
      </c>
      <c r="AA6451">
        <v>2022</v>
      </c>
      <c r="AB6451">
        <v>75.06</v>
      </c>
      <c r="AC6451" t="s">
        <v>22</v>
      </c>
      <c r="AD6451" t="s">
        <v>72</v>
      </c>
      <c r="AE6451">
        <v>2022</v>
      </c>
      <c r="AF6451">
        <v>2022</v>
      </c>
      <c r="AU6451"/>
    </row>
    <row r="6452" spans="1:47" x14ac:dyDescent="0.35">
      <c r="A6452" t="s">
        <v>123</v>
      </c>
      <c r="C6452" t="s">
        <v>149</v>
      </c>
      <c r="D6452" t="s">
        <v>150</v>
      </c>
      <c r="E6452" t="s">
        <v>121</v>
      </c>
      <c r="J6452" t="s">
        <v>5</v>
      </c>
      <c r="K6452" t="s">
        <v>185</v>
      </c>
      <c r="L6452" t="s">
        <v>122</v>
      </c>
      <c r="M6452" s="14">
        <v>44578</v>
      </c>
      <c r="N6452" s="14">
        <v>44592</v>
      </c>
      <c r="P6452">
        <v>42523.33</v>
      </c>
      <c r="X6452" t="s">
        <v>124</v>
      </c>
      <c r="Y6452">
        <v>1</v>
      </c>
      <c r="Z6452">
        <v>1</v>
      </c>
      <c r="AA6452">
        <v>2022</v>
      </c>
      <c r="AB6452">
        <v>0</v>
      </c>
      <c r="AC6452" t="s">
        <v>8</v>
      </c>
      <c r="AD6452" t="s">
        <v>8</v>
      </c>
      <c r="AE6452">
        <v>2022</v>
      </c>
      <c r="AF6452">
        <v>2022</v>
      </c>
      <c r="AU6452"/>
    </row>
    <row r="6453" spans="1:47" x14ac:dyDescent="0.35">
      <c r="A6453" t="s">
        <v>126</v>
      </c>
      <c r="B6453" t="s">
        <v>56</v>
      </c>
      <c r="C6453" t="s">
        <v>252</v>
      </c>
      <c r="D6453" t="s">
        <v>150</v>
      </c>
      <c r="E6453" t="s">
        <v>121</v>
      </c>
      <c r="G6453" t="s">
        <v>1</v>
      </c>
      <c r="H6453" t="s">
        <v>206</v>
      </c>
      <c r="K6453" t="s">
        <v>72</v>
      </c>
      <c r="L6453" t="s">
        <v>122</v>
      </c>
      <c r="M6453" s="14">
        <v>44592</v>
      </c>
      <c r="N6453" s="14">
        <v>44592</v>
      </c>
      <c r="O6453">
        <v>-400000</v>
      </c>
      <c r="P6453">
        <v>0</v>
      </c>
      <c r="R6453">
        <v>2221200000</v>
      </c>
      <c r="S6453">
        <v>162600000</v>
      </c>
      <c r="V6453" t="s">
        <v>126</v>
      </c>
      <c r="W6453" t="s">
        <v>196</v>
      </c>
      <c r="X6453" t="s">
        <v>127</v>
      </c>
      <c r="Y6453">
        <v>1</v>
      </c>
      <c r="Z6453">
        <v>1</v>
      </c>
      <c r="AA6453">
        <v>2022</v>
      </c>
      <c r="AB6453">
        <v>0</v>
      </c>
      <c r="AC6453" t="s">
        <v>22</v>
      </c>
      <c r="AD6453" t="s">
        <v>22</v>
      </c>
      <c r="AE6453">
        <v>2022</v>
      </c>
      <c r="AF6453">
        <v>2022</v>
      </c>
      <c r="AU6453"/>
    </row>
    <row r="6454" spans="1:47" x14ac:dyDescent="0.35">
      <c r="A6454" t="s">
        <v>130</v>
      </c>
      <c r="C6454" t="s">
        <v>149</v>
      </c>
      <c r="D6454" t="s">
        <v>150</v>
      </c>
      <c r="E6454" t="s">
        <v>121</v>
      </c>
      <c r="F6454" t="s">
        <v>1</v>
      </c>
      <c r="J6454" t="s">
        <v>6</v>
      </c>
      <c r="K6454" t="s">
        <v>185</v>
      </c>
      <c r="L6454" t="s">
        <v>122</v>
      </c>
      <c r="M6454" s="14">
        <v>44578</v>
      </c>
      <c r="N6454" s="14">
        <v>44592</v>
      </c>
      <c r="P6454">
        <v>11.09</v>
      </c>
      <c r="X6454" t="s">
        <v>119</v>
      </c>
      <c r="Y6454">
        <v>1</v>
      </c>
      <c r="Z6454">
        <v>1</v>
      </c>
      <c r="AA6454">
        <v>2022</v>
      </c>
      <c r="AB6454">
        <v>0</v>
      </c>
      <c r="AC6454" t="s">
        <v>8</v>
      </c>
      <c r="AD6454" t="s">
        <v>8</v>
      </c>
      <c r="AE6454">
        <v>2022</v>
      </c>
      <c r="AF6454">
        <v>2021</v>
      </c>
      <c r="AU6454"/>
    </row>
    <row r="6455" spans="1:47" x14ac:dyDescent="0.35">
      <c r="A6455" t="s">
        <v>160</v>
      </c>
      <c r="B6455" t="s">
        <v>35</v>
      </c>
      <c r="C6455" t="s">
        <v>149</v>
      </c>
      <c r="D6455" t="s">
        <v>159</v>
      </c>
      <c r="E6455" t="s">
        <v>162</v>
      </c>
      <c r="G6455" t="s">
        <v>1</v>
      </c>
      <c r="K6455" t="s">
        <v>185</v>
      </c>
      <c r="L6455" t="s">
        <v>122</v>
      </c>
      <c r="M6455" s="14">
        <v>44592</v>
      </c>
      <c r="N6455" s="14">
        <v>44592</v>
      </c>
      <c r="O6455">
        <v>260141.77</v>
      </c>
      <c r="P6455">
        <v>6193.85</v>
      </c>
      <c r="R6455">
        <v>2110672000</v>
      </c>
      <c r="S6455">
        <v>161020000</v>
      </c>
      <c r="V6455" t="s">
        <v>160</v>
      </c>
      <c r="W6455" t="s">
        <v>194</v>
      </c>
      <c r="X6455" t="s">
        <v>161</v>
      </c>
      <c r="Y6455">
        <v>1</v>
      </c>
      <c r="Z6455">
        <v>1</v>
      </c>
      <c r="AA6455">
        <v>2022</v>
      </c>
      <c r="AB6455">
        <v>6193.85</v>
      </c>
      <c r="AC6455" t="s">
        <v>22</v>
      </c>
      <c r="AD6455" t="s">
        <v>72</v>
      </c>
      <c r="AE6455">
        <v>2022</v>
      </c>
      <c r="AF6455">
        <v>2022</v>
      </c>
      <c r="AU6455"/>
    </row>
    <row r="6456" spans="1:47" x14ac:dyDescent="0.35">
      <c r="A6456" t="s">
        <v>160</v>
      </c>
      <c r="B6456" t="s">
        <v>35</v>
      </c>
      <c r="C6456" t="s">
        <v>252</v>
      </c>
      <c r="D6456" t="s">
        <v>159</v>
      </c>
      <c r="E6456" t="s">
        <v>162</v>
      </c>
      <c r="G6456" t="s">
        <v>1</v>
      </c>
      <c r="K6456" t="s">
        <v>72</v>
      </c>
      <c r="L6456" t="s">
        <v>122</v>
      </c>
      <c r="M6456" s="14">
        <v>44592</v>
      </c>
      <c r="N6456" s="14">
        <v>44592</v>
      </c>
      <c r="O6456">
        <v>33766.5</v>
      </c>
      <c r="P6456">
        <v>0</v>
      </c>
      <c r="R6456">
        <v>2110672000</v>
      </c>
      <c r="S6456">
        <v>161020000</v>
      </c>
      <c r="V6456" t="s">
        <v>160</v>
      </c>
      <c r="W6456" t="s">
        <v>194</v>
      </c>
      <c r="X6456" t="s">
        <v>161</v>
      </c>
      <c r="Y6456">
        <v>1</v>
      </c>
      <c r="Z6456">
        <v>1</v>
      </c>
      <c r="AA6456">
        <v>2022</v>
      </c>
      <c r="AB6456">
        <v>0</v>
      </c>
      <c r="AC6456" t="s">
        <v>22</v>
      </c>
      <c r="AD6456" t="s">
        <v>72</v>
      </c>
      <c r="AE6456">
        <v>2022</v>
      </c>
      <c r="AF6456">
        <v>2022</v>
      </c>
      <c r="AU6456"/>
    </row>
    <row r="6457" spans="1:47" x14ac:dyDescent="0.35">
      <c r="A6457" t="s">
        <v>130</v>
      </c>
      <c r="B6457" t="s">
        <v>40</v>
      </c>
      <c r="C6457" t="s">
        <v>149</v>
      </c>
      <c r="D6457" t="s">
        <v>150</v>
      </c>
      <c r="E6457" t="s">
        <v>121</v>
      </c>
      <c r="G6457" t="s">
        <v>1</v>
      </c>
      <c r="H6457" t="s">
        <v>206</v>
      </c>
      <c r="K6457" t="s">
        <v>185</v>
      </c>
      <c r="L6457" t="s">
        <v>122</v>
      </c>
      <c r="M6457" s="14">
        <v>44592</v>
      </c>
      <c r="N6457" s="14">
        <v>44592</v>
      </c>
      <c r="O6457">
        <v>-132000</v>
      </c>
      <c r="P6457">
        <v>-3142.86</v>
      </c>
      <c r="R6457">
        <v>2221517080</v>
      </c>
      <c r="S6457">
        <v>161020000</v>
      </c>
      <c r="V6457" t="s">
        <v>130</v>
      </c>
      <c r="W6457" t="s">
        <v>194</v>
      </c>
      <c r="X6457" t="s">
        <v>119</v>
      </c>
      <c r="Y6457">
        <v>1</v>
      </c>
      <c r="Z6457">
        <v>1</v>
      </c>
      <c r="AA6457">
        <v>2022</v>
      </c>
      <c r="AB6457">
        <v>3142.86</v>
      </c>
      <c r="AC6457" t="s">
        <v>22</v>
      </c>
      <c r="AD6457" t="s">
        <v>22</v>
      </c>
      <c r="AE6457">
        <v>2022</v>
      </c>
      <c r="AF6457">
        <v>2022</v>
      </c>
      <c r="AU6457"/>
    </row>
    <row r="6458" spans="1:47" x14ac:dyDescent="0.35">
      <c r="A6458" t="s">
        <v>160</v>
      </c>
      <c r="B6458" t="s">
        <v>35</v>
      </c>
      <c r="C6458" t="s">
        <v>252</v>
      </c>
      <c r="D6458" t="s">
        <v>159</v>
      </c>
      <c r="E6458" t="s">
        <v>162</v>
      </c>
      <c r="G6458" t="s">
        <v>1</v>
      </c>
      <c r="K6458" t="s">
        <v>72</v>
      </c>
      <c r="L6458" t="s">
        <v>122</v>
      </c>
      <c r="M6458" s="14">
        <v>44592</v>
      </c>
      <c r="N6458" s="14">
        <v>44592</v>
      </c>
      <c r="O6458">
        <v>52003.55</v>
      </c>
      <c r="P6458">
        <v>0</v>
      </c>
      <c r="R6458">
        <v>2110672000</v>
      </c>
      <c r="S6458">
        <v>161020000</v>
      </c>
      <c r="V6458" t="s">
        <v>160</v>
      </c>
      <c r="W6458" t="s">
        <v>194</v>
      </c>
      <c r="X6458" t="s">
        <v>161</v>
      </c>
      <c r="Y6458">
        <v>1</v>
      </c>
      <c r="Z6458">
        <v>1</v>
      </c>
      <c r="AA6458">
        <v>2022</v>
      </c>
      <c r="AB6458">
        <v>0</v>
      </c>
      <c r="AC6458" t="s">
        <v>22</v>
      </c>
      <c r="AD6458" t="s">
        <v>72</v>
      </c>
      <c r="AE6458">
        <v>2022</v>
      </c>
      <c r="AF6458">
        <v>2022</v>
      </c>
      <c r="AU6458"/>
    </row>
    <row r="6459" spans="1:47" x14ac:dyDescent="0.35">
      <c r="A6459" t="s">
        <v>160</v>
      </c>
      <c r="B6459" t="s">
        <v>35</v>
      </c>
      <c r="C6459" t="s">
        <v>252</v>
      </c>
      <c r="D6459" t="s">
        <v>159</v>
      </c>
      <c r="E6459" t="s">
        <v>162</v>
      </c>
      <c r="G6459" t="s">
        <v>1</v>
      </c>
      <c r="K6459" t="s">
        <v>72</v>
      </c>
      <c r="L6459" t="s">
        <v>122</v>
      </c>
      <c r="M6459" s="14">
        <v>44592</v>
      </c>
      <c r="N6459" s="14">
        <v>44592</v>
      </c>
      <c r="O6459">
        <v>746530.85</v>
      </c>
      <c r="P6459">
        <v>0</v>
      </c>
      <c r="R6459">
        <v>2110672000</v>
      </c>
      <c r="S6459">
        <v>161020000</v>
      </c>
      <c r="V6459" t="s">
        <v>160</v>
      </c>
      <c r="W6459" t="s">
        <v>194</v>
      </c>
      <c r="X6459" t="s">
        <v>161</v>
      </c>
      <c r="Y6459">
        <v>1</v>
      </c>
      <c r="Z6459">
        <v>1</v>
      </c>
      <c r="AA6459">
        <v>2022</v>
      </c>
      <c r="AB6459">
        <v>0</v>
      </c>
      <c r="AC6459" t="s">
        <v>22</v>
      </c>
      <c r="AD6459" t="s">
        <v>72</v>
      </c>
      <c r="AE6459">
        <v>2022</v>
      </c>
      <c r="AF6459">
        <v>2022</v>
      </c>
      <c r="AU6459"/>
    </row>
    <row r="6460" spans="1:47" x14ac:dyDescent="0.35">
      <c r="A6460" t="s">
        <v>160</v>
      </c>
      <c r="B6460" t="s">
        <v>35</v>
      </c>
      <c r="C6460" t="s">
        <v>149</v>
      </c>
      <c r="D6460" t="s">
        <v>159</v>
      </c>
      <c r="E6460" t="s">
        <v>162</v>
      </c>
      <c r="G6460" t="s">
        <v>1</v>
      </c>
      <c r="K6460" t="s">
        <v>185</v>
      </c>
      <c r="L6460" t="s">
        <v>122</v>
      </c>
      <c r="M6460" s="14">
        <v>44592</v>
      </c>
      <c r="N6460" s="14">
        <v>44592</v>
      </c>
      <c r="O6460">
        <v>616398.89</v>
      </c>
      <c r="P6460">
        <v>14676.16</v>
      </c>
      <c r="R6460">
        <v>2110672000</v>
      </c>
      <c r="S6460">
        <v>161020000</v>
      </c>
      <c r="V6460" t="s">
        <v>160</v>
      </c>
      <c r="W6460" t="s">
        <v>194</v>
      </c>
      <c r="X6460" t="s">
        <v>161</v>
      </c>
      <c r="Y6460">
        <v>1</v>
      </c>
      <c r="Z6460">
        <v>1</v>
      </c>
      <c r="AA6460">
        <v>2022</v>
      </c>
      <c r="AB6460">
        <v>14676.16</v>
      </c>
      <c r="AC6460" t="s">
        <v>22</v>
      </c>
      <c r="AD6460" t="s">
        <v>72</v>
      </c>
      <c r="AE6460">
        <v>2022</v>
      </c>
      <c r="AF6460">
        <v>2022</v>
      </c>
      <c r="AU6460"/>
    </row>
    <row r="6461" spans="1:47" x14ac:dyDescent="0.35">
      <c r="A6461" t="s">
        <v>155</v>
      </c>
      <c r="C6461" t="s">
        <v>149</v>
      </c>
      <c r="D6461" t="s">
        <v>150</v>
      </c>
      <c r="E6461" t="s">
        <v>121</v>
      </c>
      <c r="F6461" t="s">
        <v>1</v>
      </c>
      <c r="J6461" t="s">
        <v>68</v>
      </c>
      <c r="K6461" t="s">
        <v>185</v>
      </c>
      <c r="L6461" t="s">
        <v>122</v>
      </c>
      <c r="M6461" s="14">
        <v>44581</v>
      </c>
      <c r="N6461" s="14">
        <v>44592</v>
      </c>
      <c r="P6461">
        <v>106753.32</v>
      </c>
      <c r="X6461" t="s">
        <v>156</v>
      </c>
      <c r="Y6461">
        <v>1</v>
      </c>
      <c r="Z6461">
        <v>1</v>
      </c>
      <c r="AA6461">
        <v>2022</v>
      </c>
      <c r="AB6461">
        <v>0</v>
      </c>
      <c r="AC6461" t="s">
        <v>8</v>
      </c>
      <c r="AD6461" t="s">
        <v>8</v>
      </c>
      <c r="AE6461">
        <v>2022</v>
      </c>
      <c r="AF6461">
        <v>2021</v>
      </c>
      <c r="AU6461"/>
    </row>
    <row r="6462" spans="1:47" x14ac:dyDescent="0.35">
      <c r="A6462" t="s">
        <v>171</v>
      </c>
      <c r="C6462" t="s">
        <v>149</v>
      </c>
      <c r="D6462" t="s">
        <v>150</v>
      </c>
      <c r="E6462" t="s">
        <v>121</v>
      </c>
      <c r="F6462" t="s">
        <v>1</v>
      </c>
      <c r="J6462" t="s">
        <v>68</v>
      </c>
      <c r="K6462" t="s">
        <v>185</v>
      </c>
      <c r="L6462" t="s">
        <v>122</v>
      </c>
      <c r="M6462" s="14">
        <v>44578</v>
      </c>
      <c r="N6462" s="14">
        <v>44592</v>
      </c>
      <c r="P6462">
        <v>1811797.66</v>
      </c>
      <c r="X6462" t="s">
        <v>137</v>
      </c>
      <c r="Y6462">
        <v>1</v>
      </c>
      <c r="Z6462">
        <v>1</v>
      </c>
      <c r="AA6462">
        <v>2022</v>
      </c>
      <c r="AB6462">
        <v>0</v>
      </c>
      <c r="AC6462" t="s">
        <v>8</v>
      </c>
      <c r="AD6462" t="s">
        <v>8</v>
      </c>
      <c r="AE6462">
        <v>2022</v>
      </c>
      <c r="AF6462">
        <v>2021</v>
      </c>
      <c r="AU6462"/>
    </row>
    <row r="6463" spans="1:47" x14ac:dyDescent="0.35">
      <c r="A6463" t="s">
        <v>141</v>
      </c>
      <c r="C6463" t="s">
        <v>149</v>
      </c>
      <c r="D6463" t="s">
        <v>150</v>
      </c>
      <c r="E6463" t="s">
        <v>121</v>
      </c>
      <c r="J6463" t="s">
        <v>68</v>
      </c>
      <c r="K6463" t="s">
        <v>185</v>
      </c>
      <c r="L6463" t="s">
        <v>122</v>
      </c>
      <c r="M6463" s="14">
        <v>44578</v>
      </c>
      <c r="N6463" s="14">
        <v>44592</v>
      </c>
      <c r="P6463">
        <v>23147.439999999999</v>
      </c>
      <c r="X6463" t="s">
        <v>142</v>
      </c>
      <c r="Y6463">
        <v>1</v>
      </c>
      <c r="Z6463">
        <v>1</v>
      </c>
      <c r="AA6463">
        <v>2022</v>
      </c>
      <c r="AB6463">
        <v>0</v>
      </c>
      <c r="AC6463" t="s">
        <v>8</v>
      </c>
      <c r="AD6463" t="s">
        <v>8</v>
      </c>
      <c r="AE6463">
        <v>2022</v>
      </c>
      <c r="AF6463">
        <v>2022</v>
      </c>
      <c r="AU6463"/>
    </row>
    <row r="6464" spans="1:47" x14ac:dyDescent="0.35">
      <c r="A6464" t="s">
        <v>160</v>
      </c>
      <c r="B6464" t="s">
        <v>26</v>
      </c>
      <c r="C6464" t="s">
        <v>252</v>
      </c>
      <c r="D6464" t="s">
        <v>159</v>
      </c>
      <c r="E6464" t="s">
        <v>162</v>
      </c>
      <c r="G6464" t="s">
        <v>1</v>
      </c>
      <c r="K6464" t="s">
        <v>72</v>
      </c>
      <c r="L6464" t="s">
        <v>122</v>
      </c>
      <c r="M6464" s="14">
        <v>44592</v>
      </c>
      <c r="N6464" s="14">
        <v>44592</v>
      </c>
      <c r="O6464">
        <v>18000</v>
      </c>
      <c r="P6464">
        <v>0</v>
      </c>
      <c r="R6464">
        <v>2110672000</v>
      </c>
      <c r="S6464">
        <v>161012000</v>
      </c>
      <c r="V6464" t="s">
        <v>160</v>
      </c>
      <c r="W6464" t="s">
        <v>213</v>
      </c>
      <c r="X6464" t="s">
        <v>161</v>
      </c>
      <c r="Y6464">
        <v>1</v>
      </c>
      <c r="Z6464">
        <v>1</v>
      </c>
      <c r="AA6464">
        <v>2022</v>
      </c>
      <c r="AB6464">
        <v>0</v>
      </c>
      <c r="AC6464" t="s">
        <v>22</v>
      </c>
      <c r="AD6464" t="s">
        <v>72</v>
      </c>
      <c r="AE6464">
        <v>2022</v>
      </c>
      <c r="AF6464">
        <v>2022</v>
      </c>
      <c r="AU6464"/>
    </row>
    <row r="6465" spans="1:47" x14ac:dyDescent="0.35">
      <c r="A6465" t="s">
        <v>160</v>
      </c>
      <c r="B6465" t="s">
        <v>26</v>
      </c>
      <c r="C6465" t="s">
        <v>149</v>
      </c>
      <c r="D6465" t="s">
        <v>159</v>
      </c>
      <c r="E6465" t="s">
        <v>162</v>
      </c>
      <c r="G6465" t="s">
        <v>1</v>
      </c>
      <c r="K6465" t="s">
        <v>185</v>
      </c>
      <c r="L6465" t="s">
        <v>122</v>
      </c>
      <c r="M6465" s="14">
        <v>44592</v>
      </c>
      <c r="N6465" s="14">
        <v>44592</v>
      </c>
      <c r="O6465">
        <v>10440</v>
      </c>
      <c r="P6465">
        <v>248.57</v>
      </c>
      <c r="R6465">
        <v>2110672000</v>
      </c>
      <c r="S6465">
        <v>161011000</v>
      </c>
      <c r="V6465" t="s">
        <v>160</v>
      </c>
      <c r="W6465" t="s">
        <v>231</v>
      </c>
      <c r="X6465" t="s">
        <v>161</v>
      </c>
      <c r="Y6465">
        <v>1</v>
      </c>
      <c r="Z6465">
        <v>1</v>
      </c>
      <c r="AA6465">
        <v>2022</v>
      </c>
      <c r="AB6465">
        <v>248.57</v>
      </c>
      <c r="AC6465" t="s">
        <v>22</v>
      </c>
      <c r="AD6465" t="s">
        <v>72</v>
      </c>
      <c r="AE6465">
        <v>2022</v>
      </c>
      <c r="AF6465">
        <v>2022</v>
      </c>
      <c r="AU6465"/>
    </row>
    <row r="6466" spans="1:47" x14ac:dyDescent="0.35">
      <c r="A6466" t="s">
        <v>143</v>
      </c>
      <c r="B6466" t="s">
        <v>48</v>
      </c>
      <c r="C6466" t="s">
        <v>149</v>
      </c>
      <c r="D6466" t="s">
        <v>159</v>
      </c>
      <c r="E6466" t="s">
        <v>121</v>
      </c>
      <c r="G6466" t="s">
        <v>1</v>
      </c>
      <c r="K6466" t="s">
        <v>185</v>
      </c>
      <c r="L6466" t="s">
        <v>122</v>
      </c>
      <c r="M6466" s="14">
        <v>44592</v>
      </c>
      <c r="N6466" s="14">
        <v>44592</v>
      </c>
      <c r="O6466">
        <v>0</v>
      </c>
      <c r="P6466">
        <v>523929.33</v>
      </c>
      <c r="R6466">
        <v>2220510000</v>
      </c>
      <c r="S6466">
        <v>161020000</v>
      </c>
      <c r="V6466" t="s">
        <v>143</v>
      </c>
      <c r="W6466" t="s">
        <v>194</v>
      </c>
      <c r="X6466" t="s">
        <v>144</v>
      </c>
      <c r="Y6466">
        <v>1</v>
      </c>
      <c r="Z6466">
        <v>1</v>
      </c>
      <c r="AA6466">
        <v>2022</v>
      </c>
      <c r="AB6466">
        <v>523929.33</v>
      </c>
      <c r="AC6466" t="s">
        <v>22</v>
      </c>
      <c r="AD6466" t="s">
        <v>72</v>
      </c>
      <c r="AE6466">
        <v>2022</v>
      </c>
      <c r="AF6466">
        <v>2022</v>
      </c>
      <c r="AU6466"/>
    </row>
    <row r="6467" spans="1:47" x14ac:dyDescent="0.35">
      <c r="A6467" t="s">
        <v>233</v>
      </c>
      <c r="C6467" t="s">
        <v>149</v>
      </c>
      <c r="D6467" t="s">
        <v>150</v>
      </c>
      <c r="E6467" t="s">
        <v>121</v>
      </c>
      <c r="F6467" t="s">
        <v>1</v>
      </c>
      <c r="J6467" t="s">
        <v>6</v>
      </c>
      <c r="K6467" t="s">
        <v>185</v>
      </c>
      <c r="L6467" t="s">
        <v>122</v>
      </c>
      <c r="M6467" s="14">
        <v>44578</v>
      </c>
      <c r="N6467" s="14">
        <v>44592</v>
      </c>
      <c r="P6467">
        <v>8791.5300000000007</v>
      </c>
      <c r="X6467" t="s">
        <v>234</v>
      </c>
      <c r="Y6467">
        <v>1</v>
      </c>
      <c r="Z6467">
        <v>1</v>
      </c>
      <c r="AA6467">
        <v>2022</v>
      </c>
      <c r="AB6467">
        <v>0</v>
      </c>
      <c r="AC6467" t="s">
        <v>8</v>
      </c>
      <c r="AD6467" t="s">
        <v>8</v>
      </c>
      <c r="AE6467">
        <v>2022</v>
      </c>
      <c r="AF6467">
        <v>2021</v>
      </c>
      <c r="AU6467"/>
    </row>
    <row r="6468" spans="1:47" x14ac:dyDescent="0.35">
      <c r="A6468" t="s">
        <v>155</v>
      </c>
      <c r="C6468" t="s">
        <v>149</v>
      </c>
      <c r="D6468" t="s">
        <v>150</v>
      </c>
      <c r="E6468" t="s">
        <v>121</v>
      </c>
      <c r="J6468" t="s">
        <v>6</v>
      </c>
      <c r="K6468" t="s">
        <v>185</v>
      </c>
      <c r="L6468" t="s">
        <v>122</v>
      </c>
      <c r="M6468" s="14">
        <v>44578</v>
      </c>
      <c r="N6468" s="14">
        <v>44592</v>
      </c>
      <c r="P6468">
        <v>4546.34</v>
      </c>
      <c r="X6468" t="s">
        <v>156</v>
      </c>
      <c r="Y6468">
        <v>1</v>
      </c>
      <c r="Z6468">
        <v>1</v>
      </c>
      <c r="AA6468">
        <v>2022</v>
      </c>
      <c r="AB6468">
        <v>0</v>
      </c>
      <c r="AC6468" t="s">
        <v>8</v>
      </c>
      <c r="AD6468" t="s">
        <v>8</v>
      </c>
      <c r="AE6468">
        <v>2022</v>
      </c>
      <c r="AF6468">
        <v>2022</v>
      </c>
      <c r="AU6468"/>
    </row>
    <row r="6469" spans="1:47" x14ac:dyDescent="0.35">
      <c r="A6469" t="s">
        <v>148</v>
      </c>
      <c r="C6469" t="s">
        <v>149</v>
      </c>
      <c r="D6469" t="s">
        <v>150</v>
      </c>
      <c r="E6469" t="s">
        <v>162</v>
      </c>
      <c r="K6469" t="s">
        <v>185</v>
      </c>
      <c r="L6469" t="s">
        <v>122</v>
      </c>
      <c r="M6469" s="14">
        <v>44592</v>
      </c>
      <c r="N6469" s="14">
        <v>44592</v>
      </c>
      <c r="P6469">
        <v>4783014.17</v>
      </c>
      <c r="X6469" t="s">
        <v>152</v>
      </c>
      <c r="Y6469">
        <v>1</v>
      </c>
      <c r="Z6469">
        <v>1</v>
      </c>
      <c r="AA6469">
        <v>2022</v>
      </c>
      <c r="AB6469">
        <v>0</v>
      </c>
      <c r="AC6469" t="s">
        <v>8</v>
      </c>
      <c r="AD6469" t="s">
        <v>8</v>
      </c>
      <c r="AE6469">
        <v>2022</v>
      </c>
      <c r="AF6469">
        <v>2022</v>
      </c>
      <c r="AU6469"/>
    </row>
    <row r="6470" spans="1:47" x14ac:dyDescent="0.35">
      <c r="A6470" t="s">
        <v>130</v>
      </c>
      <c r="C6470" t="s">
        <v>149</v>
      </c>
      <c r="D6470" t="s">
        <v>150</v>
      </c>
      <c r="E6470" t="s">
        <v>121</v>
      </c>
      <c r="F6470" t="s">
        <v>1</v>
      </c>
      <c r="J6470" t="s">
        <v>68</v>
      </c>
      <c r="K6470" t="s">
        <v>185</v>
      </c>
      <c r="L6470" t="s">
        <v>122</v>
      </c>
      <c r="M6470" s="14">
        <v>44581</v>
      </c>
      <c r="N6470" s="14">
        <v>44592</v>
      </c>
      <c r="P6470">
        <v>2785443.46</v>
      </c>
      <c r="X6470" t="s">
        <v>119</v>
      </c>
      <c r="Y6470">
        <v>1</v>
      </c>
      <c r="Z6470">
        <v>1</v>
      </c>
      <c r="AA6470">
        <v>2022</v>
      </c>
      <c r="AB6470">
        <v>0</v>
      </c>
      <c r="AC6470" t="s">
        <v>8</v>
      </c>
      <c r="AD6470" t="s">
        <v>8</v>
      </c>
      <c r="AE6470">
        <v>2022</v>
      </c>
      <c r="AF6470">
        <v>2021</v>
      </c>
      <c r="AU6470"/>
    </row>
    <row r="6471" spans="1:47" x14ac:dyDescent="0.35">
      <c r="A6471" t="s">
        <v>160</v>
      </c>
      <c r="B6471" t="s">
        <v>25</v>
      </c>
      <c r="C6471" t="s">
        <v>149</v>
      </c>
      <c r="D6471" t="s">
        <v>159</v>
      </c>
      <c r="E6471" t="s">
        <v>162</v>
      </c>
      <c r="G6471" t="s">
        <v>1</v>
      </c>
      <c r="K6471" t="s">
        <v>185</v>
      </c>
      <c r="L6471" t="s">
        <v>122</v>
      </c>
      <c r="M6471" s="14">
        <v>44593</v>
      </c>
      <c r="N6471" s="14">
        <v>44593</v>
      </c>
      <c r="O6471">
        <v>5000</v>
      </c>
      <c r="P6471">
        <v>223.22</v>
      </c>
      <c r="R6471">
        <v>2110672000</v>
      </c>
      <c r="S6471">
        <v>161600000</v>
      </c>
      <c r="V6471" t="s">
        <v>160</v>
      </c>
      <c r="W6471" t="s">
        <v>198</v>
      </c>
      <c r="X6471" t="s">
        <v>161</v>
      </c>
      <c r="Y6471">
        <v>2</v>
      </c>
      <c r="Z6471">
        <v>2</v>
      </c>
      <c r="AA6471">
        <v>2022</v>
      </c>
      <c r="AB6471">
        <v>223.22</v>
      </c>
      <c r="AC6471" t="s">
        <v>23</v>
      </c>
      <c r="AD6471" t="s">
        <v>72</v>
      </c>
      <c r="AE6471">
        <v>2022</v>
      </c>
      <c r="AF6471">
        <v>2022</v>
      </c>
      <c r="AU6471"/>
    </row>
    <row r="6472" spans="1:47" x14ac:dyDescent="0.35">
      <c r="A6472" t="s">
        <v>160</v>
      </c>
      <c r="B6472" t="s">
        <v>25</v>
      </c>
      <c r="C6472" t="s">
        <v>149</v>
      </c>
      <c r="D6472" t="s">
        <v>159</v>
      </c>
      <c r="E6472" t="s">
        <v>162</v>
      </c>
      <c r="G6472" t="s">
        <v>1</v>
      </c>
      <c r="K6472" t="s">
        <v>185</v>
      </c>
      <c r="L6472" t="s">
        <v>122</v>
      </c>
      <c r="M6472" s="14">
        <v>44593</v>
      </c>
      <c r="N6472" s="14">
        <v>44593</v>
      </c>
      <c r="O6472">
        <v>45000</v>
      </c>
      <c r="P6472">
        <v>1256.24</v>
      </c>
      <c r="R6472">
        <v>2110672000</v>
      </c>
      <c r="S6472">
        <v>161300000</v>
      </c>
      <c r="V6472" t="s">
        <v>160</v>
      </c>
      <c r="W6472" t="s">
        <v>192</v>
      </c>
      <c r="X6472" t="s">
        <v>161</v>
      </c>
      <c r="Y6472">
        <v>2</v>
      </c>
      <c r="Z6472">
        <v>2</v>
      </c>
      <c r="AA6472">
        <v>2022</v>
      </c>
      <c r="AB6472">
        <v>1256.24</v>
      </c>
      <c r="AC6472" t="s">
        <v>23</v>
      </c>
      <c r="AD6472" t="s">
        <v>72</v>
      </c>
      <c r="AE6472">
        <v>2022</v>
      </c>
      <c r="AF6472">
        <v>2022</v>
      </c>
      <c r="AU6472"/>
    </row>
    <row r="6473" spans="1:47" x14ac:dyDescent="0.35">
      <c r="A6473" t="s">
        <v>160</v>
      </c>
      <c r="B6473" t="s">
        <v>25</v>
      </c>
      <c r="C6473" t="s">
        <v>149</v>
      </c>
      <c r="D6473" t="s">
        <v>159</v>
      </c>
      <c r="E6473" t="s">
        <v>162</v>
      </c>
      <c r="G6473" t="s">
        <v>1</v>
      </c>
      <c r="K6473" t="s">
        <v>185</v>
      </c>
      <c r="L6473" t="s">
        <v>122</v>
      </c>
      <c r="M6473" s="14">
        <v>44593</v>
      </c>
      <c r="N6473" s="14">
        <v>44593</v>
      </c>
      <c r="O6473">
        <v>10000</v>
      </c>
      <c r="P6473">
        <v>206.61</v>
      </c>
      <c r="R6473">
        <v>2110672000</v>
      </c>
      <c r="S6473">
        <v>161300000</v>
      </c>
      <c r="V6473" t="s">
        <v>160</v>
      </c>
      <c r="W6473" t="s">
        <v>192</v>
      </c>
      <c r="X6473" t="s">
        <v>161</v>
      </c>
      <c r="Y6473">
        <v>2</v>
      </c>
      <c r="Z6473">
        <v>2</v>
      </c>
      <c r="AA6473">
        <v>2022</v>
      </c>
      <c r="AB6473">
        <v>206.61</v>
      </c>
      <c r="AC6473" t="s">
        <v>23</v>
      </c>
      <c r="AD6473" t="s">
        <v>72</v>
      </c>
      <c r="AE6473">
        <v>2022</v>
      </c>
      <c r="AF6473">
        <v>2022</v>
      </c>
      <c r="AU6473"/>
    </row>
    <row r="6474" spans="1:47" x14ac:dyDescent="0.35">
      <c r="A6474" t="s">
        <v>160</v>
      </c>
      <c r="C6474" t="s">
        <v>149</v>
      </c>
      <c r="D6474" t="s">
        <v>159</v>
      </c>
      <c r="E6474" t="s">
        <v>162</v>
      </c>
      <c r="G6474" t="s">
        <v>1</v>
      </c>
      <c r="K6474" t="s">
        <v>185</v>
      </c>
      <c r="L6474" t="s">
        <v>122</v>
      </c>
      <c r="M6474" s="14">
        <v>44593</v>
      </c>
      <c r="N6474" s="14">
        <v>44593</v>
      </c>
      <c r="O6474">
        <v>0</v>
      </c>
      <c r="P6474">
        <v>226.13</v>
      </c>
      <c r="R6474">
        <v>2110672000</v>
      </c>
      <c r="S6474">
        <v>162800000</v>
      </c>
      <c r="V6474" t="s">
        <v>160</v>
      </c>
      <c r="W6474" t="s">
        <v>204</v>
      </c>
      <c r="X6474" t="s">
        <v>161</v>
      </c>
      <c r="Y6474">
        <v>2</v>
      </c>
      <c r="Z6474">
        <v>2</v>
      </c>
      <c r="AA6474">
        <v>2022</v>
      </c>
      <c r="AB6474">
        <v>226.13</v>
      </c>
      <c r="AC6474" t="s">
        <v>23</v>
      </c>
      <c r="AD6474" t="s">
        <v>72</v>
      </c>
      <c r="AE6474">
        <v>2022</v>
      </c>
      <c r="AF6474">
        <v>2022</v>
      </c>
      <c r="AU6474"/>
    </row>
    <row r="6475" spans="1:47" x14ac:dyDescent="0.35">
      <c r="A6475" t="s">
        <v>188</v>
      </c>
      <c r="C6475" t="s">
        <v>149</v>
      </c>
      <c r="D6475" t="s">
        <v>159</v>
      </c>
      <c r="E6475" t="s">
        <v>162</v>
      </c>
      <c r="G6475" t="s">
        <v>1</v>
      </c>
      <c r="K6475" t="s">
        <v>185</v>
      </c>
      <c r="L6475" t="s">
        <v>122</v>
      </c>
      <c r="M6475" s="14">
        <v>44593</v>
      </c>
      <c r="N6475" s="14">
        <v>44593</v>
      </c>
      <c r="O6475">
        <v>0</v>
      </c>
      <c r="P6475">
        <v>91.54</v>
      </c>
      <c r="R6475">
        <v>2111070000</v>
      </c>
      <c r="S6475">
        <v>161001000</v>
      </c>
      <c r="V6475" t="s">
        <v>188</v>
      </c>
      <c r="W6475" t="s">
        <v>195</v>
      </c>
      <c r="X6475" t="s">
        <v>190</v>
      </c>
      <c r="Y6475">
        <v>2</v>
      </c>
      <c r="Z6475">
        <v>2</v>
      </c>
      <c r="AA6475">
        <v>2022</v>
      </c>
      <c r="AB6475">
        <v>91.54</v>
      </c>
      <c r="AC6475" t="s">
        <v>23</v>
      </c>
      <c r="AD6475" t="s">
        <v>72</v>
      </c>
      <c r="AE6475">
        <v>2022</v>
      </c>
      <c r="AF6475">
        <v>2022</v>
      </c>
      <c r="AU6475"/>
    </row>
    <row r="6476" spans="1:47" x14ac:dyDescent="0.35">
      <c r="A6476" t="s">
        <v>188</v>
      </c>
      <c r="C6476" t="s">
        <v>149</v>
      </c>
      <c r="D6476" t="s">
        <v>159</v>
      </c>
      <c r="E6476" t="s">
        <v>162</v>
      </c>
      <c r="G6476" t="s">
        <v>1</v>
      </c>
      <c r="K6476" t="s">
        <v>185</v>
      </c>
      <c r="L6476" t="s">
        <v>122</v>
      </c>
      <c r="M6476" s="14">
        <v>44593</v>
      </c>
      <c r="N6476" s="14">
        <v>44593</v>
      </c>
      <c r="O6476">
        <v>0</v>
      </c>
      <c r="P6476">
        <v>206.71</v>
      </c>
      <c r="R6476">
        <v>2111070000</v>
      </c>
      <c r="S6476">
        <v>161001000</v>
      </c>
      <c r="V6476" t="s">
        <v>188</v>
      </c>
      <c r="W6476" t="s">
        <v>195</v>
      </c>
      <c r="X6476" t="s">
        <v>190</v>
      </c>
      <c r="Y6476">
        <v>2</v>
      </c>
      <c r="Z6476">
        <v>2</v>
      </c>
      <c r="AA6476">
        <v>2022</v>
      </c>
      <c r="AB6476">
        <v>206.71</v>
      </c>
      <c r="AC6476" t="s">
        <v>23</v>
      </c>
      <c r="AD6476" t="s">
        <v>72</v>
      </c>
      <c r="AE6476">
        <v>2022</v>
      </c>
      <c r="AF6476">
        <v>2022</v>
      </c>
      <c r="AU6476"/>
    </row>
    <row r="6477" spans="1:47" x14ac:dyDescent="0.35">
      <c r="A6477" t="s">
        <v>188</v>
      </c>
      <c r="C6477" t="s">
        <v>149</v>
      </c>
      <c r="D6477" t="s">
        <v>159</v>
      </c>
      <c r="E6477" t="s">
        <v>162</v>
      </c>
      <c r="G6477" t="s">
        <v>1</v>
      </c>
      <c r="K6477" t="s">
        <v>185</v>
      </c>
      <c r="L6477" t="s">
        <v>122</v>
      </c>
      <c r="M6477" s="14">
        <v>44593</v>
      </c>
      <c r="N6477" s="14">
        <v>44593</v>
      </c>
      <c r="O6477">
        <v>0</v>
      </c>
      <c r="P6477">
        <v>2733.22</v>
      </c>
      <c r="R6477">
        <v>2111070000</v>
      </c>
      <c r="S6477">
        <v>161001000</v>
      </c>
      <c r="V6477" t="s">
        <v>188</v>
      </c>
      <c r="W6477" t="s">
        <v>195</v>
      </c>
      <c r="X6477" t="s">
        <v>190</v>
      </c>
      <c r="Y6477">
        <v>2</v>
      </c>
      <c r="Z6477">
        <v>2</v>
      </c>
      <c r="AA6477">
        <v>2022</v>
      </c>
      <c r="AB6477">
        <v>2733.22</v>
      </c>
      <c r="AC6477" t="s">
        <v>23</v>
      </c>
      <c r="AD6477" t="s">
        <v>72</v>
      </c>
      <c r="AE6477">
        <v>2022</v>
      </c>
      <c r="AF6477">
        <v>2022</v>
      </c>
      <c r="AU6477"/>
    </row>
    <row r="6478" spans="1:47" x14ac:dyDescent="0.35">
      <c r="A6478" t="s">
        <v>193</v>
      </c>
      <c r="C6478" t="s">
        <v>149</v>
      </c>
      <c r="D6478" t="s">
        <v>159</v>
      </c>
      <c r="E6478" t="s">
        <v>162</v>
      </c>
      <c r="G6478" t="s">
        <v>1</v>
      </c>
      <c r="K6478" t="s">
        <v>185</v>
      </c>
      <c r="L6478" t="s">
        <v>122</v>
      </c>
      <c r="M6478" s="14">
        <v>44593</v>
      </c>
      <c r="N6478" s="14">
        <v>44593</v>
      </c>
      <c r="O6478">
        <v>0</v>
      </c>
      <c r="P6478">
        <v>26366.67</v>
      </c>
      <c r="R6478">
        <v>2110700000</v>
      </c>
      <c r="S6478">
        <v>162800000</v>
      </c>
      <c r="V6478" t="s">
        <v>193</v>
      </c>
      <c r="W6478" t="s">
        <v>204</v>
      </c>
      <c r="X6478" t="s">
        <v>161</v>
      </c>
      <c r="Y6478">
        <v>2</v>
      </c>
      <c r="Z6478">
        <v>2</v>
      </c>
      <c r="AA6478">
        <v>2022</v>
      </c>
      <c r="AB6478">
        <v>26366.67</v>
      </c>
      <c r="AC6478" t="s">
        <v>23</v>
      </c>
      <c r="AD6478" t="s">
        <v>72</v>
      </c>
      <c r="AE6478">
        <v>2022</v>
      </c>
      <c r="AF6478">
        <v>2022</v>
      </c>
      <c r="AU6478"/>
    </row>
    <row r="6479" spans="1:47" x14ac:dyDescent="0.35">
      <c r="A6479" t="s">
        <v>138</v>
      </c>
      <c r="B6479" t="s">
        <v>41</v>
      </c>
      <c r="C6479" t="s">
        <v>149</v>
      </c>
      <c r="D6479" t="s">
        <v>150</v>
      </c>
      <c r="E6479" t="s">
        <v>121</v>
      </c>
      <c r="G6479" t="s">
        <v>1</v>
      </c>
      <c r="H6479" t="s">
        <v>206</v>
      </c>
      <c r="K6479" t="s">
        <v>185</v>
      </c>
      <c r="L6479" t="s">
        <v>122</v>
      </c>
      <c r="M6479" s="14">
        <v>44593</v>
      </c>
      <c r="N6479" s="14">
        <v>44593</v>
      </c>
      <c r="O6479">
        <v>-11939.32</v>
      </c>
      <c r="P6479">
        <v>-284.27</v>
      </c>
      <c r="R6479">
        <v>2220200000</v>
      </c>
      <c r="S6479">
        <v>161001000</v>
      </c>
      <c r="V6479" t="s">
        <v>138</v>
      </c>
      <c r="W6479" t="s">
        <v>195</v>
      </c>
      <c r="X6479" t="s">
        <v>139</v>
      </c>
      <c r="Y6479">
        <v>2</v>
      </c>
      <c r="Z6479">
        <v>2</v>
      </c>
      <c r="AA6479">
        <v>2022</v>
      </c>
      <c r="AB6479">
        <v>284.27</v>
      </c>
      <c r="AC6479" t="s">
        <v>23</v>
      </c>
      <c r="AD6479" t="s">
        <v>22</v>
      </c>
      <c r="AE6479">
        <v>2022</v>
      </c>
      <c r="AF6479">
        <v>2022</v>
      </c>
      <c r="AU6479"/>
    </row>
    <row r="6480" spans="1:47" x14ac:dyDescent="0.35">
      <c r="A6480" t="s">
        <v>193</v>
      </c>
      <c r="C6480" t="s">
        <v>149</v>
      </c>
      <c r="D6480" t="s">
        <v>159</v>
      </c>
      <c r="E6480" t="s">
        <v>162</v>
      </c>
      <c r="G6480" t="s">
        <v>1</v>
      </c>
      <c r="K6480" t="s">
        <v>185</v>
      </c>
      <c r="L6480" t="s">
        <v>122</v>
      </c>
      <c r="M6480" s="14">
        <v>44593</v>
      </c>
      <c r="N6480" s="14">
        <v>44593</v>
      </c>
      <c r="O6480">
        <v>0</v>
      </c>
      <c r="P6480">
        <v>16373.81</v>
      </c>
      <c r="R6480">
        <v>2110700000</v>
      </c>
      <c r="S6480">
        <v>162800000</v>
      </c>
      <c r="V6480" t="s">
        <v>193</v>
      </c>
      <c r="W6480" t="s">
        <v>204</v>
      </c>
      <c r="X6480" t="s">
        <v>161</v>
      </c>
      <c r="Y6480">
        <v>2</v>
      </c>
      <c r="Z6480">
        <v>2</v>
      </c>
      <c r="AA6480">
        <v>2022</v>
      </c>
      <c r="AB6480">
        <v>16373.81</v>
      </c>
      <c r="AC6480" t="s">
        <v>23</v>
      </c>
      <c r="AD6480" t="s">
        <v>72</v>
      </c>
      <c r="AE6480">
        <v>2022</v>
      </c>
      <c r="AF6480">
        <v>2022</v>
      </c>
      <c r="AU6480"/>
    </row>
    <row r="6481" spans="1:47" x14ac:dyDescent="0.35">
      <c r="A6481" t="s">
        <v>160</v>
      </c>
      <c r="B6481" t="s">
        <v>35</v>
      </c>
      <c r="C6481" t="s">
        <v>149</v>
      </c>
      <c r="D6481" t="s">
        <v>159</v>
      </c>
      <c r="E6481" t="s">
        <v>162</v>
      </c>
      <c r="G6481" t="s">
        <v>1</v>
      </c>
      <c r="K6481" t="s">
        <v>185</v>
      </c>
      <c r="L6481" t="s">
        <v>122</v>
      </c>
      <c r="M6481" s="14">
        <v>44593</v>
      </c>
      <c r="N6481" s="14">
        <v>44593</v>
      </c>
      <c r="O6481">
        <v>390481.81</v>
      </c>
      <c r="P6481">
        <v>9297.19</v>
      </c>
      <c r="R6481">
        <v>2110672000</v>
      </c>
      <c r="S6481">
        <v>161020000</v>
      </c>
      <c r="V6481" t="s">
        <v>160</v>
      </c>
      <c r="W6481" t="s">
        <v>194</v>
      </c>
      <c r="X6481" t="s">
        <v>161</v>
      </c>
      <c r="Y6481">
        <v>2</v>
      </c>
      <c r="Z6481">
        <v>2</v>
      </c>
      <c r="AA6481">
        <v>2022</v>
      </c>
      <c r="AB6481">
        <v>9297.19</v>
      </c>
      <c r="AC6481" t="s">
        <v>23</v>
      </c>
      <c r="AD6481" t="s">
        <v>72</v>
      </c>
      <c r="AE6481">
        <v>2022</v>
      </c>
      <c r="AF6481">
        <v>2022</v>
      </c>
      <c r="AU6481"/>
    </row>
    <row r="6482" spans="1:47" x14ac:dyDescent="0.35">
      <c r="A6482" t="s">
        <v>160</v>
      </c>
      <c r="B6482" t="s">
        <v>25</v>
      </c>
      <c r="C6482" t="s">
        <v>149</v>
      </c>
      <c r="D6482" t="s">
        <v>159</v>
      </c>
      <c r="E6482" t="s">
        <v>162</v>
      </c>
      <c r="G6482" t="s">
        <v>1</v>
      </c>
      <c r="K6482" t="s">
        <v>185</v>
      </c>
      <c r="L6482" t="s">
        <v>122</v>
      </c>
      <c r="M6482" s="14">
        <v>44594</v>
      </c>
      <c r="N6482" s="14">
        <v>44594</v>
      </c>
      <c r="O6482">
        <v>5000</v>
      </c>
      <c r="P6482">
        <v>67.81</v>
      </c>
      <c r="R6482">
        <v>2110672000</v>
      </c>
      <c r="S6482">
        <v>161600000</v>
      </c>
      <c r="V6482" t="s">
        <v>160</v>
      </c>
      <c r="W6482" t="s">
        <v>198</v>
      </c>
      <c r="X6482" t="s">
        <v>161</v>
      </c>
      <c r="Y6482">
        <v>2</v>
      </c>
      <c r="Z6482">
        <v>2</v>
      </c>
      <c r="AA6482">
        <v>2022</v>
      </c>
      <c r="AB6482">
        <v>67.81</v>
      </c>
      <c r="AC6482" t="s">
        <v>23</v>
      </c>
      <c r="AD6482" t="s">
        <v>72</v>
      </c>
      <c r="AE6482">
        <v>2022</v>
      </c>
      <c r="AF6482">
        <v>2022</v>
      </c>
      <c r="AU6482"/>
    </row>
    <row r="6483" spans="1:47" x14ac:dyDescent="0.35">
      <c r="A6483" t="s">
        <v>188</v>
      </c>
      <c r="B6483" t="s">
        <v>31</v>
      </c>
      <c r="C6483" t="s">
        <v>149</v>
      </c>
      <c r="D6483" t="s">
        <v>159</v>
      </c>
      <c r="E6483" t="s">
        <v>162</v>
      </c>
      <c r="G6483" t="s">
        <v>1</v>
      </c>
      <c r="K6483" t="s">
        <v>185</v>
      </c>
      <c r="L6483" t="s">
        <v>122</v>
      </c>
      <c r="M6483" s="14">
        <v>44594</v>
      </c>
      <c r="N6483" s="14">
        <v>44594</v>
      </c>
      <c r="O6483">
        <v>6960</v>
      </c>
      <c r="P6483">
        <v>165.71</v>
      </c>
      <c r="R6483">
        <v>2111070000</v>
      </c>
      <c r="S6483">
        <v>162800000</v>
      </c>
      <c r="V6483" t="s">
        <v>188</v>
      </c>
      <c r="W6483" t="s">
        <v>204</v>
      </c>
      <c r="X6483" t="s">
        <v>190</v>
      </c>
      <c r="Y6483">
        <v>2</v>
      </c>
      <c r="Z6483">
        <v>2</v>
      </c>
      <c r="AA6483">
        <v>2022</v>
      </c>
      <c r="AB6483">
        <v>165.71</v>
      </c>
      <c r="AC6483" t="s">
        <v>23</v>
      </c>
      <c r="AD6483" t="s">
        <v>72</v>
      </c>
      <c r="AE6483">
        <v>2022</v>
      </c>
      <c r="AF6483">
        <v>2022</v>
      </c>
      <c r="AU6483"/>
    </row>
    <row r="6484" spans="1:47" x14ac:dyDescent="0.35">
      <c r="A6484" t="s">
        <v>160</v>
      </c>
      <c r="B6484" t="s">
        <v>25</v>
      </c>
      <c r="C6484" t="s">
        <v>149</v>
      </c>
      <c r="D6484" t="s">
        <v>159</v>
      </c>
      <c r="E6484" t="s">
        <v>162</v>
      </c>
      <c r="G6484" t="s">
        <v>1</v>
      </c>
      <c r="K6484" t="s">
        <v>185</v>
      </c>
      <c r="L6484" t="s">
        <v>122</v>
      </c>
      <c r="M6484" s="14">
        <v>44594</v>
      </c>
      <c r="N6484" s="14">
        <v>44594</v>
      </c>
      <c r="O6484">
        <v>10000</v>
      </c>
      <c r="P6484">
        <v>188.84</v>
      </c>
      <c r="R6484">
        <v>2110672000</v>
      </c>
      <c r="S6484">
        <v>161300000</v>
      </c>
      <c r="V6484" t="s">
        <v>160</v>
      </c>
      <c r="W6484" t="s">
        <v>192</v>
      </c>
      <c r="X6484" t="s">
        <v>161</v>
      </c>
      <c r="Y6484">
        <v>2</v>
      </c>
      <c r="Z6484">
        <v>2</v>
      </c>
      <c r="AA6484">
        <v>2022</v>
      </c>
      <c r="AB6484">
        <v>188.84</v>
      </c>
      <c r="AC6484" t="s">
        <v>23</v>
      </c>
      <c r="AD6484" t="s">
        <v>72</v>
      </c>
      <c r="AE6484">
        <v>2022</v>
      </c>
      <c r="AF6484">
        <v>2022</v>
      </c>
      <c r="AU6484"/>
    </row>
    <row r="6485" spans="1:47" x14ac:dyDescent="0.35">
      <c r="A6485" t="s">
        <v>160</v>
      </c>
      <c r="C6485" t="s">
        <v>149</v>
      </c>
      <c r="D6485" t="s">
        <v>159</v>
      </c>
      <c r="E6485" t="s">
        <v>162</v>
      </c>
      <c r="G6485" t="s">
        <v>1</v>
      </c>
      <c r="K6485" t="s">
        <v>185</v>
      </c>
      <c r="L6485" t="s">
        <v>122</v>
      </c>
      <c r="M6485" s="14">
        <v>44594</v>
      </c>
      <c r="N6485" s="14">
        <v>44594</v>
      </c>
      <c r="O6485">
        <v>0</v>
      </c>
      <c r="P6485">
        <v>27.86</v>
      </c>
      <c r="R6485">
        <v>2110672000</v>
      </c>
      <c r="S6485">
        <v>161400000</v>
      </c>
      <c r="V6485" t="s">
        <v>160</v>
      </c>
      <c r="W6485" t="s">
        <v>211</v>
      </c>
      <c r="X6485" t="s">
        <v>161</v>
      </c>
      <c r="Y6485">
        <v>2</v>
      </c>
      <c r="Z6485">
        <v>2</v>
      </c>
      <c r="AA6485">
        <v>2022</v>
      </c>
      <c r="AB6485">
        <v>27.86</v>
      </c>
      <c r="AC6485" t="s">
        <v>23</v>
      </c>
      <c r="AD6485" t="s">
        <v>72</v>
      </c>
      <c r="AE6485">
        <v>2022</v>
      </c>
      <c r="AF6485">
        <v>2022</v>
      </c>
      <c r="AU6485"/>
    </row>
    <row r="6486" spans="1:47" x14ac:dyDescent="0.35">
      <c r="A6486" t="s">
        <v>193</v>
      </c>
      <c r="C6486" t="s">
        <v>149</v>
      </c>
      <c r="D6486" t="s">
        <v>159</v>
      </c>
      <c r="E6486" t="s">
        <v>162</v>
      </c>
      <c r="G6486" t="s">
        <v>1</v>
      </c>
      <c r="K6486" t="s">
        <v>185</v>
      </c>
      <c r="L6486" t="s">
        <v>122</v>
      </c>
      <c r="M6486" s="14">
        <v>44594</v>
      </c>
      <c r="N6486" s="14">
        <v>44594</v>
      </c>
      <c r="O6486">
        <v>0</v>
      </c>
      <c r="P6486">
        <v>119.05</v>
      </c>
      <c r="R6486">
        <v>2110700000</v>
      </c>
      <c r="S6486">
        <v>162600000</v>
      </c>
      <c r="V6486" t="s">
        <v>193</v>
      </c>
      <c r="W6486" t="s">
        <v>196</v>
      </c>
      <c r="X6486" t="s">
        <v>161</v>
      </c>
      <c r="Y6486">
        <v>2</v>
      </c>
      <c r="Z6486">
        <v>2</v>
      </c>
      <c r="AA6486">
        <v>2022</v>
      </c>
      <c r="AB6486">
        <v>119.05</v>
      </c>
      <c r="AC6486" t="s">
        <v>23</v>
      </c>
      <c r="AD6486" t="s">
        <v>72</v>
      </c>
      <c r="AE6486">
        <v>2022</v>
      </c>
      <c r="AF6486">
        <v>2022</v>
      </c>
      <c r="AU6486"/>
    </row>
    <row r="6487" spans="1:47" x14ac:dyDescent="0.35">
      <c r="A6487" t="s">
        <v>138</v>
      </c>
      <c r="B6487" t="s">
        <v>41</v>
      </c>
      <c r="C6487" t="s">
        <v>149</v>
      </c>
      <c r="D6487" t="s">
        <v>150</v>
      </c>
      <c r="E6487" t="s">
        <v>121</v>
      </c>
      <c r="G6487" t="s">
        <v>1</v>
      </c>
      <c r="H6487" t="s">
        <v>206</v>
      </c>
      <c r="K6487" t="s">
        <v>185</v>
      </c>
      <c r="L6487" t="s">
        <v>122</v>
      </c>
      <c r="M6487" s="14">
        <v>44594</v>
      </c>
      <c r="N6487" s="14">
        <v>44594</v>
      </c>
      <c r="O6487">
        <v>-23384</v>
      </c>
      <c r="P6487">
        <v>-556.76</v>
      </c>
      <c r="R6487">
        <v>2220200000</v>
      </c>
      <c r="S6487">
        <v>161001000</v>
      </c>
      <c r="V6487" t="s">
        <v>138</v>
      </c>
      <c r="W6487" t="s">
        <v>195</v>
      </c>
      <c r="X6487" t="s">
        <v>139</v>
      </c>
      <c r="Y6487">
        <v>2</v>
      </c>
      <c r="Z6487">
        <v>2</v>
      </c>
      <c r="AA6487">
        <v>2022</v>
      </c>
      <c r="AB6487">
        <v>556.76</v>
      </c>
      <c r="AC6487" t="s">
        <v>23</v>
      </c>
      <c r="AD6487" t="s">
        <v>22</v>
      </c>
      <c r="AE6487">
        <v>2022</v>
      </c>
      <c r="AF6487">
        <v>2022</v>
      </c>
      <c r="AU6487"/>
    </row>
    <row r="6488" spans="1:47" x14ac:dyDescent="0.35">
      <c r="A6488" t="s">
        <v>138</v>
      </c>
      <c r="B6488" t="s">
        <v>46</v>
      </c>
      <c r="C6488" t="s">
        <v>149</v>
      </c>
      <c r="D6488" t="s">
        <v>150</v>
      </c>
      <c r="E6488" t="s">
        <v>121</v>
      </c>
      <c r="G6488" t="s">
        <v>1</v>
      </c>
      <c r="H6488" t="s">
        <v>206</v>
      </c>
      <c r="K6488" t="s">
        <v>185</v>
      </c>
      <c r="L6488" t="s">
        <v>122</v>
      </c>
      <c r="M6488" s="14">
        <v>44594</v>
      </c>
      <c r="N6488" s="14">
        <v>44594</v>
      </c>
      <c r="O6488">
        <v>-425000</v>
      </c>
      <c r="P6488">
        <v>-9898.57</v>
      </c>
      <c r="R6488">
        <v>2220200000</v>
      </c>
      <c r="S6488">
        <v>161001000</v>
      </c>
      <c r="V6488" t="s">
        <v>138</v>
      </c>
      <c r="W6488" t="s">
        <v>195</v>
      </c>
      <c r="X6488" t="s">
        <v>139</v>
      </c>
      <c r="Y6488">
        <v>2</v>
      </c>
      <c r="Z6488">
        <v>2</v>
      </c>
      <c r="AA6488">
        <v>2022</v>
      </c>
      <c r="AB6488">
        <v>9898.57</v>
      </c>
      <c r="AC6488" t="s">
        <v>23</v>
      </c>
      <c r="AD6488" t="s">
        <v>22</v>
      </c>
      <c r="AE6488">
        <v>2022</v>
      </c>
      <c r="AF6488">
        <v>2022</v>
      </c>
      <c r="AU6488"/>
    </row>
    <row r="6489" spans="1:47" x14ac:dyDescent="0.35">
      <c r="A6489" t="s">
        <v>193</v>
      </c>
      <c r="C6489" t="s">
        <v>149</v>
      </c>
      <c r="D6489" t="s">
        <v>159</v>
      </c>
      <c r="E6489" t="s">
        <v>162</v>
      </c>
      <c r="G6489" t="s">
        <v>1</v>
      </c>
      <c r="K6489" t="s">
        <v>185</v>
      </c>
      <c r="L6489" t="s">
        <v>122</v>
      </c>
      <c r="M6489" s="14">
        <v>44594</v>
      </c>
      <c r="N6489" s="14">
        <v>44594</v>
      </c>
      <c r="O6489">
        <v>0</v>
      </c>
      <c r="P6489">
        <v>35.71</v>
      </c>
      <c r="R6489">
        <v>2110700000</v>
      </c>
      <c r="S6489">
        <v>162800000</v>
      </c>
      <c r="V6489" t="s">
        <v>193</v>
      </c>
      <c r="W6489" t="s">
        <v>204</v>
      </c>
      <c r="X6489" t="s">
        <v>161</v>
      </c>
      <c r="Y6489">
        <v>2</v>
      </c>
      <c r="Z6489">
        <v>2</v>
      </c>
      <c r="AA6489">
        <v>2022</v>
      </c>
      <c r="AB6489">
        <v>35.71</v>
      </c>
      <c r="AC6489" t="s">
        <v>23</v>
      </c>
      <c r="AD6489" t="s">
        <v>72</v>
      </c>
      <c r="AE6489">
        <v>2022</v>
      </c>
      <c r="AF6489">
        <v>2022</v>
      </c>
      <c r="AU6489"/>
    </row>
    <row r="6490" spans="1:47" x14ac:dyDescent="0.35">
      <c r="A6490" t="s">
        <v>160</v>
      </c>
      <c r="C6490" t="s">
        <v>149</v>
      </c>
      <c r="D6490" t="s">
        <v>159</v>
      </c>
      <c r="E6490" t="s">
        <v>162</v>
      </c>
      <c r="G6490" t="s">
        <v>1</v>
      </c>
      <c r="K6490" t="s">
        <v>185</v>
      </c>
      <c r="L6490" t="s">
        <v>122</v>
      </c>
      <c r="M6490" s="14">
        <v>44594</v>
      </c>
      <c r="N6490" s="14">
        <v>44594</v>
      </c>
      <c r="O6490">
        <v>0</v>
      </c>
      <c r="P6490">
        <v>110.71</v>
      </c>
      <c r="R6490">
        <v>2110672000</v>
      </c>
      <c r="S6490">
        <v>161400000</v>
      </c>
      <c r="V6490" t="s">
        <v>160</v>
      </c>
      <c r="W6490" t="s">
        <v>211</v>
      </c>
      <c r="X6490" t="s">
        <v>161</v>
      </c>
      <c r="Y6490">
        <v>2</v>
      </c>
      <c r="Z6490">
        <v>2</v>
      </c>
      <c r="AA6490">
        <v>2022</v>
      </c>
      <c r="AB6490">
        <v>110.71</v>
      </c>
      <c r="AC6490" t="s">
        <v>23</v>
      </c>
      <c r="AD6490" t="s">
        <v>72</v>
      </c>
      <c r="AE6490">
        <v>2022</v>
      </c>
      <c r="AF6490">
        <v>2022</v>
      </c>
      <c r="AU6490"/>
    </row>
    <row r="6491" spans="1:47" x14ac:dyDescent="0.35">
      <c r="A6491" t="s">
        <v>188</v>
      </c>
      <c r="C6491" t="s">
        <v>149</v>
      </c>
      <c r="D6491" t="s">
        <v>159</v>
      </c>
      <c r="E6491" t="s">
        <v>162</v>
      </c>
      <c r="G6491" t="s">
        <v>1</v>
      </c>
      <c r="K6491" t="s">
        <v>185</v>
      </c>
      <c r="L6491" t="s">
        <v>122</v>
      </c>
      <c r="M6491" s="14">
        <v>44594</v>
      </c>
      <c r="N6491" s="14">
        <v>44594</v>
      </c>
      <c r="O6491">
        <v>0</v>
      </c>
      <c r="P6491">
        <v>2.4700000000000002</v>
      </c>
      <c r="R6491">
        <v>2111070000</v>
      </c>
      <c r="S6491">
        <v>161001000</v>
      </c>
      <c r="V6491" t="s">
        <v>188</v>
      </c>
      <c r="W6491" t="s">
        <v>195</v>
      </c>
      <c r="X6491" t="s">
        <v>190</v>
      </c>
      <c r="Y6491">
        <v>2</v>
      </c>
      <c r="Z6491">
        <v>2</v>
      </c>
      <c r="AA6491">
        <v>2022</v>
      </c>
      <c r="AB6491">
        <v>2.4700000000000002</v>
      </c>
      <c r="AC6491" t="s">
        <v>23</v>
      </c>
      <c r="AD6491" t="s">
        <v>72</v>
      </c>
      <c r="AE6491">
        <v>2022</v>
      </c>
      <c r="AF6491">
        <v>2022</v>
      </c>
      <c r="AU6491"/>
    </row>
    <row r="6492" spans="1:47" x14ac:dyDescent="0.35">
      <c r="A6492" t="s">
        <v>160</v>
      </c>
      <c r="C6492" t="s">
        <v>149</v>
      </c>
      <c r="D6492" t="s">
        <v>159</v>
      </c>
      <c r="E6492" t="s">
        <v>162</v>
      </c>
      <c r="G6492" t="s">
        <v>1</v>
      </c>
      <c r="K6492" t="s">
        <v>185</v>
      </c>
      <c r="L6492" t="s">
        <v>122</v>
      </c>
      <c r="M6492" s="14">
        <v>44594</v>
      </c>
      <c r="N6492" s="14">
        <v>44594</v>
      </c>
      <c r="O6492">
        <v>0</v>
      </c>
      <c r="P6492">
        <v>36.9</v>
      </c>
      <c r="R6492">
        <v>2110672000</v>
      </c>
      <c r="S6492">
        <v>161400000</v>
      </c>
      <c r="V6492" t="s">
        <v>160</v>
      </c>
      <c r="W6492" t="s">
        <v>211</v>
      </c>
      <c r="X6492" t="s">
        <v>161</v>
      </c>
      <c r="Y6492">
        <v>2</v>
      </c>
      <c r="Z6492">
        <v>2</v>
      </c>
      <c r="AA6492">
        <v>2022</v>
      </c>
      <c r="AB6492">
        <v>36.9</v>
      </c>
      <c r="AC6492" t="s">
        <v>23</v>
      </c>
      <c r="AD6492" t="s">
        <v>72</v>
      </c>
      <c r="AE6492">
        <v>2022</v>
      </c>
      <c r="AF6492">
        <v>2022</v>
      </c>
      <c r="AU6492"/>
    </row>
    <row r="6493" spans="1:47" x14ac:dyDescent="0.35">
      <c r="A6493" t="s">
        <v>193</v>
      </c>
      <c r="C6493" t="s">
        <v>149</v>
      </c>
      <c r="D6493" t="s">
        <v>159</v>
      </c>
      <c r="E6493" t="s">
        <v>162</v>
      </c>
      <c r="G6493" t="s">
        <v>1</v>
      </c>
      <c r="K6493" t="s">
        <v>185</v>
      </c>
      <c r="L6493" t="s">
        <v>122</v>
      </c>
      <c r="M6493" s="14">
        <v>44594</v>
      </c>
      <c r="N6493" s="14">
        <v>44594</v>
      </c>
      <c r="O6493">
        <v>0</v>
      </c>
      <c r="P6493">
        <v>15021.43</v>
      </c>
      <c r="R6493">
        <v>2110700000</v>
      </c>
      <c r="S6493">
        <v>162800000</v>
      </c>
      <c r="V6493" t="s">
        <v>193</v>
      </c>
      <c r="W6493" t="s">
        <v>204</v>
      </c>
      <c r="X6493" t="s">
        <v>161</v>
      </c>
      <c r="Y6493">
        <v>2</v>
      </c>
      <c r="Z6493">
        <v>2</v>
      </c>
      <c r="AA6493">
        <v>2022</v>
      </c>
      <c r="AB6493">
        <v>15021.43</v>
      </c>
      <c r="AC6493" t="s">
        <v>23</v>
      </c>
      <c r="AD6493" t="s">
        <v>72</v>
      </c>
      <c r="AE6493">
        <v>2022</v>
      </c>
      <c r="AF6493">
        <v>2022</v>
      </c>
      <c r="AU6493"/>
    </row>
    <row r="6494" spans="1:47" x14ac:dyDescent="0.35">
      <c r="A6494" t="s">
        <v>160</v>
      </c>
      <c r="C6494" t="s">
        <v>149</v>
      </c>
      <c r="D6494" t="s">
        <v>159</v>
      </c>
      <c r="E6494" t="s">
        <v>162</v>
      </c>
      <c r="G6494" t="s">
        <v>1</v>
      </c>
      <c r="K6494" t="s">
        <v>185</v>
      </c>
      <c r="L6494" t="s">
        <v>122</v>
      </c>
      <c r="M6494" s="14">
        <v>44594</v>
      </c>
      <c r="N6494" s="14">
        <v>44594</v>
      </c>
      <c r="O6494">
        <v>0</v>
      </c>
      <c r="P6494">
        <v>36.9</v>
      </c>
      <c r="R6494">
        <v>2110672000</v>
      </c>
      <c r="S6494">
        <v>161400000</v>
      </c>
      <c r="V6494" t="s">
        <v>160</v>
      </c>
      <c r="W6494" t="s">
        <v>211</v>
      </c>
      <c r="X6494" t="s">
        <v>161</v>
      </c>
      <c r="Y6494">
        <v>2</v>
      </c>
      <c r="Z6494">
        <v>2</v>
      </c>
      <c r="AA6494">
        <v>2022</v>
      </c>
      <c r="AB6494">
        <v>36.9</v>
      </c>
      <c r="AC6494" t="s">
        <v>23</v>
      </c>
      <c r="AD6494" t="s">
        <v>72</v>
      </c>
      <c r="AE6494">
        <v>2022</v>
      </c>
      <c r="AF6494">
        <v>2022</v>
      </c>
      <c r="AU6494"/>
    </row>
    <row r="6495" spans="1:47" x14ac:dyDescent="0.35">
      <c r="A6495" t="s">
        <v>141</v>
      </c>
      <c r="C6495" t="s">
        <v>149</v>
      </c>
      <c r="D6495" t="s">
        <v>150</v>
      </c>
      <c r="E6495" t="s">
        <v>121</v>
      </c>
      <c r="I6495" t="s">
        <v>1</v>
      </c>
      <c r="J6495" t="s">
        <v>6</v>
      </c>
      <c r="K6495" t="s">
        <v>261</v>
      </c>
      <c r="L6495" t="s">
        <v>122</v>
      </c>
      <c r="M6495" s="14">
        <v>44585</v>
      </c>
      <c r="N6495" s="14">
        <v>44594</v>
      </c>
      <c r="P6495">
        <v>94176.51</v>
      </c>
      <c r="X6495" t="s">
        <v>142</v>
      </c>
      <c r="Y6495">
        <v>1</v>
      </c>
      <c r="Z6495">
        <v>2</v>
      </c>
      <c r="AA6495">
        <v>2022</v>
      </c>
      <c r="AB6495">
        <v>0</v>
      </c>
      <c r="AC6495" t="s">
        <v>8</v>
      </c>
      <c r="AD6495" t="s">
        <v>8</v>
      </c>
      <c r="AE6495">
        <v>2022</v>
      </c>
      <c r="AF6495">
        <v>2022</v>
      </c>
      <c r="AU6495"/>
    </row>
    <row r="6496" spans="1:47" x14ac:dyDescent="0.35">
      <c r="A6496" t="s">
        <v>171</v>
      </c>
      <c r="C6496" t="s">
        <v>149</v>
      </c>
      <c r="D6496" t="s">
        <v>150</v>
      </c>
      <c r="E6496" t="s">
        <v>121</v>
      </c>
      <c r="J6496" t="s">
        <v>6</v>
      </c>
      <c r="K6496" t="s">
        <v>261</v>
      </c>
      <c r="L6496" t="s">
        <v>122</v>
      </c>
      <c r="M6496" s="14">
        <v>44585</v>
      </c>
      <c r="N6496" s="14">
        <v>44594</v>
      </c>
      <c r="P6496">
        <v>77036.399999999994</v>
      </c>
      <c r="X6496" t="s">
        <v>137</v>
      </c>
      <c r="Y6496">
        <v>1</v>
      </c>
      <c r="Z6496">
        <v>2</v>
      </c>
      <c r="AA6496">
        <v>2022</v>
      </c>
      <c r="AB6496">
        <v>0</v>
      </c>
      <c r="AC6496" t="s">
        <v>8</v>
      </c>
      <c r="AD6496" t="s">
        <v>8</v>
      </c>
      <c r="AE6496">
        <v>2022</v>
      </c>
      <c r="AF6496">
        <v>2022</v>
      </c>
      <c r="AU6496"/>
    </row>
    <row r="6497" spans="1:47" x14ac:dyDescent="0.35">
      <c r="A6497" t="s">
        <v>163</v>
      </c>
      <c r="C6497" t="s">
        <v>149</v>
      </c>
      <c r="D6497" t="s">
        <v>150</v>
      </c>
      <c r="E6497" t="s">
        <v>121</v>
      </c>
      <c r="F6497" t="s">
        <v>1</v>
      </c>
      <c r="J6497" t="s">
        <v>6</v>
      </c>
      <c r="K6497" t="s">
        <v>261</v>
      </c>
      <c r="L6497" t="s">
        <v>122</v>
      </c>
      <c r="M6497" s="14">
        <v>44585</v>
      </c>
      <c r="N6497" s="14">
        <v>44594</v>
      </c>
      <c r="P6497">
        <v>37094.43</v>
      </c>
      <c r="X6497" t="s">
        <v>164</v>
      </c>
      <c r="Y6497">
        <v>1</v>
      </c>
      <c r="Z6497">
        <v>2</v>
      </c>
      <c r="AA6497">
        <v>2022</v>
      </c>
      <c r="AB6497">
        <v>0</v>
      </c>
      <c r="AC6497" t="s">
        <v>8</v>
      </c>
      <c r="AD6497" t="s">
        <v>8</v>
      </c>
      <c r="AE6497">
        <v>2022</v>
      </c>
      <c r="AF6497">
        <v>2021</v>
      </c>
      <c r="AU6497"/>
    </row>
    <row r="6498" spans="1:47" x14ac:dyDescent="0.35">
      <c r="A6498" t="s">
        <v>130</v>
      </c>
      <c r="C6498" t="s">
        <v>149</v>
      </c>
      <c r="D6498" t="s">
        <v>150</v>
      </c>
      <c r="E6498" t="s">
        <v>121</v>
      </c>
      <c r="J6498" t="s">
        <v>68</v>
      </c>
      <c r="K6498" t="s">
        <v>261</v>
      </c>
      <c r="L6498" t="s">
        <v>122</v>
      </c>
      <c r="M6498" s="14">
        <v>44579</v>
      </c>
      <c r="N6498" s="14">
        <v>44594</v>
      </c>
      <c r="P6498">
        <v>11099.37</v>
      </c>
      <c r="X6498" t="s">
        <v>119</v>
      </c>
      <c r="Y6498">
        <v>1</v>
      </c>
      <c r="Z6498">
        <v>2</v>
      </c>
      <c r="AA6498">
        <v>2022</v>
      </c>
      <c r="AB6498">
        <v>0</v>
      </c>
      <c r="AC6498" t="s">
        <v>8</v>
      </c>
      <c r="AD6498" t="s">
        <v>8</v>
      </c>
      <c r="AE6498">
        <v>2022</v>
      </c>
      <c r="AF6498">
        <v>2022</v>
      </c>
      <c r="AU6498"/>
    </row>
    <row r="6499" spans="1:47" x14ac:dyDescent="0.35">
      <c r="A6499" t="s">
        <v>153</v>
      </c>
      <c r="C6499" t="s">
        <v>149</v>
      </c>
      <c r="D6499" t="s">
        <v>150</v>
      </c>
      <c r="E6499" t="s">
        <v>121</v>
      </c>
      <c r="J6499" t="s">
        <v>6</v>
      </c>
      <c r="K6499" t="s">
        <v>261</v>
      </c>
      <c r="L6499" t="s">
        <v>122</v>
      </c>
      <c r="M6499" s="14">
        <v>44585</v>
      </c>
      <c r="N6499" s="14">
        <v>44594</v>
      </c>
      <c r="P6499">
        <v>1143.5899999999999</v>
      </c>
      <c r="X6499" t="s">
        <v>154</v>
      </c>
      <c r="Y6499">
        <v>1</v>
      </c>
      <c r="Z6499">
        <v>2</v>
      </c>
      <c r="AA6499">
        <v>2022</v>
      </c>
      <c r="AB6499">
        <v>0</v>
      </c>
      <c r="AC6499" t="s">
        <v>8</v>
      </c>
      <c r="AD6499" t="s">
        <v>8</v>
      </c>
      <c r="AE6499">
        <v>2022</v>
      </c>
      <c r="AF6499">
        <v>2022</v>
      </c>
      <c r="AU6499"/>
    </row>
    <row r="6500" spans="1:47" x14ac:dyDescent="0.35">
      <c r="A6500" t="s">
        <v>160</v>
      </c>
      <c r="B6500" t="s">
        <v>35</v>
      </c>
      <c r="C6500" t="s">
        <v>149</v>
      </c>
      <c r="D6500" t="s">
        <v>159</v>
      </c>
      <c r="E6500" t="s">
        <v>162</v>
      </c>
      <c r="G6500" t="s">
        <v>1</v>
      </c>
      <c r="K6500" t="s">
        <v>185</v>
      </c>
      <c r="L6500" t="s">
        <v>122</v>
      </c>
      <c r="M6500" s="14">
        <v>44594</v>
      </c>
      <c r="N6500" s="14">
        <v>44594</v>
      </c>
      <c r="O6500">
        <v>39274.480000000003</v>
      </c>
      <c r="P6500">
        <v>935.11</v>
      </c>
      <c r="R6500">
        <v>2110672000</v>
      </c>
      <c r="S6500">
        <v>161020000</v>
      </c>
      <c r="V6500" t="s">
        <v>160</v>
      </c>
      <c r="W6500" t="s">
        <v>194</v>
      </c>
      <c r="X6500" t="s">
        <v>161</v>
      </c>
      <c r="Y6500">
        <v>2</v>
      </c>
      <c r="Z6500">
        <v>2</v>
      </c>
      <c r="AA6500">
        <v>2022</v>
      </c>
      <c r="AB6500">
        <v>935.11</v>
      </c>
      <c r="AC6500" t="s">
        <v>23</v>
      </c>
      <c r="AD6500" t="s">
        <v>72</v>
      </c>
      <c r="AE6500">
        <v>2022</v>
      </c>
      <c r="AF6500">
        <v>2022</v>
      </c>
      <c r="AU6500"/>
    </row>
    <row r="6501" spans="1:47" x14ac:dyDescent="0.35">
      <c r="A6501" t="s">
        <v>126</v>
      </c>
      <c r="C6501" t="s">
        <v>149</v>
      </c>
      <c r="D6501" t="s">
        <v>150</v>
      </c>
      <c r="E6501" t="s">
        <v>121</v>
      </c>
      <c r="J6501" t="s">
        <v>68</v>
      </c>
      <c r="K6501" t="s">
        <v>261</v>
      </c>
      <c r="L6501" t="s">
        <v>122</v>
      </c>
      <c r="M6501" s="14">
        <v>44581</v>
      </c>
      <c r="N6501" s="14">
        <v>44594</v>
      </c>
      <c r="P6501">
        <v>11855.71</v>
      </c>
      <c r="X6501" t="s">
        <v>127</v>
      </c>
      <c r="Y6501">
        <v>1</v>
      </c>
      <c r="Z6501">
        <v>2</v>
      </c>
      <c r="AA6501">
        <v>2022</v>
      </c>
      <c r="AB6501">
        <v>0</v>
      </c>
      <c r="AC6501" t="s">
        <v>8</v>
      </c>
      <c r="AD6501" t="s">
        <v>8</v>
      </c>
      <c r="AE6501">
        <v>2022</v>
      </c>
      <c r="AF6501">
        <v>2022</v>
      </c>
      <c r="AU6501"/>
    </row>
    <row r="6502" spans="1:47" x14ac:dyDescent="0.35">
      <c r="A6502" t="s">
        <v>175</v>
      </c>
      <c r="C6502" t="s">
        <v>149</v>
      </c>
      <c r="D6502" t="s">
        <v>150</v>
      </c>
      <c r="E6502" t="s">
        <v>121</v>
      </c>
      <c r="J6502" t="s">
        <v>6</v>
      </c>
      <c r="K6502" t="s">
        <v>261</v>
      </c>
      <c r="L6502" t="s">
        <v>122</v>
      </c>
      <c r="M6502" s="14">
        <v>44578</v>
      </c>
      <c r="N6502" s="14">
        <v>44594</v>
      </c>
      <c r="P6502">
        <v>41364.86</v>
      </c>
      <c r="X6502" t="s">
        <v>119</v>
      </c>
      <c r="Y6502">
        <v>1</v>
      </c>
      <c r="Z6502">
        <v>2</v>
      </c>
      <c r="AA6502">
        <v>2022</v>
      </c>
      <c r="AB6502">
        <v>0</v>
      </c>
      <c r="AC6502" t="s">
        <v>8</v>
      </c>
      <c r="AD6502" t="s">
        <v>8</v>
      </c>
      <c r="AE6502">
        <v>2022</v>
      </c>
      <c r="AF6502">
        <v>2022</v>
      </c>
      <c r="AU6502"/>
    </row>
    <row r="6503" spans="1:47" x14ac:dyDescent="0.35">
      <c r="A6503" t="s">
        <v>160</v>
      </c>
      <c r="B6503" t="s">
        <v>25</v>
      </c>
      <c r="C6503" t="s">
        <v>252</v>
      </c>
      <c r="D6503" t="s">
        <v>159</v>
      </c>
      <c r="E6503" t="s">
        <v>162</v>
      </c>
      <c r="G6503" t="s">
        <v>1</v>
      </c>
      <c r="K6503" t="s">
        <v>72</v>
      </c>
      <c r="L6503" t="s">
        <v>122</v>
      </c>
      <c r="M6503" s="14">
        <v>44595</v>
      </c>
      <c r="N6503" s="14">
        <v>44595</v>
      </c>
      <c r="O6503">
        <v>5000</v>
      </c>
      <c r="P6503">
        <v>305.24</v>
      </c>
      <c r="R6503">
        <v>2110672000</v>
      </c>
      <c r="S6503">
        <v>161600000</v>
      </c>
      <c r="V6503" t="s">
        <v>160</v>
      </c>
      <c r="W6503" t="s">
        <v>198</v>
      </c>
      <c r="X6503" t="s">
        <v>161</v>
      </c>
      <c r="Y6503">
        <v>2</v>
      </c>
      <c r="Z6503">
        <v>2</v>
      </c>
      <c r="AA6503">
        <v>2022</v>
      </c>
      <c r="AB6503">
        <v>305.24</v>
      </c>
      <c r="AC6503" t="s">
        <v>23</v>
      </c>
      <c r="AD6503" t="s">
        <v>72</v>
      </c>
      <c r="AE6503">
        <v>2022</v>
      </c>
      <c r="AF6503">
        <v>2022</v>
      </c>
      <c r="AU6503"/>
    </row>
    <row r="6504" spans="1:47" x14ac:dyDescent="0.35">
      <c r="A6504" t="s">
        <v>160</v>
      </c>
      <c r="B6504" t="s">
        <v>25</v>
      </c>
      <c r="C6504" t="s">
        <v>252</v>
      </c>
      <c r="D6504" t="s">
        <v>159</v>
      </c>
      <c r="E6504" t="s">
        <v>162</v>
      </c>
      <c r="G6504" t="s">
        <v>1</v>
      </c>
      <c r="K6504" t="s">
        <v>72</v>
      </c>
      <c r="L6504" t="s">
        <v>122</v>
      </c>
      <c r="M6504" s="14">
        <v>44595</v>
      </c>
      <c r="N6504" s="14">
        <v>44595</v>
      </c>
      <c r="O6504">
        <v>10000</v>
      </c>
      <c r="P6504">
        <v>202.69</v>
      </c>
      <c r="R6504">
        <v>2110672000</v>
      </c>
      <c r="S6504">
        <v>161300000</v>
      </c>
      <c r="V6504" t="s">
        <v>160</v>
      </c>
      <c r="W6504" t="s">
        <v>192</v>
      </c>
      <c r="X6504" t="s">
        <v>161</v>
      </c>
      <c r="Y6504">
        <v>2</v>
      </c>
      <c r="Z6504">
        <v>2</v>
      </c>
      <c r="AA6504">
        <v>2022</v>
      </c>
      <c r="AB6504">
        <v>202.69</v>
      </c>
      <c r="AC6504" t="s">
        <v>23</v>
      </c>
      <c r="AD6504" t="s">
        <v>72</v>
      </c>
      <c r="AE6504">
        <v>2022</v>
      </c>
      <c r="AF6504">
        <v>2022</v>
      </c>
      <c r="AU6504"/>
    </row>
    <row r="6505" spans="1:47" x14ac:dyDescent="0.35">
      <c r="A6505" t="s">
        <v>193</v>
      </c>
      <c r="C6505" t="s">
        <v>252</v>
      </c>
      <c r="D6505" t="s">
        <v>159</v>
      </c>
      <c r="E6505" t="s">
        <v>162</v>
      </c>
      <c r="G6505" t="s">
        <v>1</v>
      </c>
      <c r="K6505" t="s">
        <v>72</v>
      </c>
      <c r="L6505" t="s">
        <v>122</v>
      </c>
      <c r="M6505" s="14">
        <v>44595</v>
      </c>
      <c r="N6505" s="14">
        <v>44595</v>
      </c>
      <c r="O6505">
        <v>0</v>
      </c>
      <c r="P6505">
        <v>1190.48</v>
      </c>
      <c r="R6505">
        <v>2110700000</v>
      </c>
      <c r="S6505">
        <v>162800000</v>
      </c>
      <c r="V6505" t="s">
        <v>193</v>
      </c>
      <c r="W6505" t="s">
        <v>204</v>
      </c>
      <c r="X6505" t="s">
        <v>161</v>
      </c>
      <c r="Y6505">
        <v>2</v>
      </c>
      <c r="Z6505">
        <v>2</v>
      </c>
      <c r="AA6505">
        <v>2022</v>
      </c>
      <c r="AB6505">
        <v>1190.48</v>
      </c>
      <c r="AC6505" t="s">
        <v>23</v>
      </c>
      <c r="AD6505" t="s">
        <v>72</v>
      </c>
      <c r="AE6505">
        <v>2022</v>
      </c>
      <c r="AF6505">
        <v>2022</v>
      </c>
      <c r="AU6505"/>
    </row>
    <row r="6506" spans="1:47" x14ac:dyDescent="0.35">
      <c r="A6506" t="s">
        <v>160</v>
      </c>
      <c r="C6506" t="s">
        <v>252</v>
      </c>
      <c r="D6506" t="s">
        <v>159</v>
      </c>
      <c r="E6506" t="s">
        <v>162</v>
      </c>
      <c r="G6506" t="s">
        <v>1</v>
      </c>
      <c r="K6506" t="s">
        <v>72</v>
      </c>
      <c r="L6506" t="s">
        <v>122</v>
      </c>
      <c r="M6506" s="14">
        <v>44595</v>
      </c>
      <c r="N6506" s="14">
        <v>44595</v>
      </c>
      <c r="O6506">
        <v>0</v>
      </c>
      <c r="P6506">
        <v>27.86</v>
      </c>
      <c r="R6506">
        <v>2110672000</v>
      </c>
      <c r="S6506">
        <v>161400000</v>
      </c>
      <c r="V6506" t="s">
        <v>160</v>
      </c>
      <c r="W6506" t="s">
        <v>211</v>
      </c>
      <c r="X6506" t="s">
        <v>161</v>
      </c>
      <c r="Y6506">
        <v>2</v>
      </c>
      <c r="Z6506">
        <v>2</v>
      </c>
      <c r="AA6506">
        <v>2022</v>
      </c>
      <c r="AB6506">
        <v>27.86</v>
      </c>
      <c r="AC6506" t="s">
        <v>23</v>
      </c>
      <c r="AD6506" t="s">
        <v>72</v>
      </c>
      <c r="AE6506">
        <v>2022</v>
      </c>
      <c r="AF6506">
        <v>2022</v>
      </c>
      <c r="AU6506"/>
    </row>
    <row r="6507" spans="1:47" x14ac:dyDescent="0.35">
      <c r="A6507" t="s">
        <v>193</v>
      </c>
      <c r="C6507" t="s">
        <v>252</v>
      </c>
      <c r="D6507" t="s">
        <v>159</v>
      </c>
      <c r="E6507" t="s">
        <v>162</v>
      </c>
      <c r="G6507" t="s">
        <v>1</v>
      </c>
      <c r="K6507" t="s">
        <v>72</v>
      </c>
      <c r="L6507" t="s">
        <v>122</v>
      </c>
      <c r="M6507" s="14">
        <v>44595</v>
      </c>
      <c r="N6507" s="14">
        <v>44595</v>
      </c>
      <c r="O6507">
        <v>0</v>
      </c>
      <c r="P6507">
        <v>161.9</v>
      </c>
      <c r="R6507">
        <v>2110700000</v>
      </c>
      <c r="S6507">
        <v>162700000</v>
      </c>
      <c r="V6507" t="s">
        <v>193</v>
      </c>
      <c r="W6507" t="s">
        <v>200</v>
      </c>
      <c r="X6507" t="s">
        <v>161</v>
      </c>
      <c r="Y6507">
        <v>2</v>
      </c>
      <c r="Z6507">
        <v>2</v>
      </c>
      <c r="AA6507">
        <v>2022</v>
      </c>
      <c r="AB6507">
        <v>161.9</v>
      </c>
      <c r="AC6507" t="s">
        <v>23</v>
      </c>
      <c r="AD6507" t="s">
        <v>72</v>
      </c>
      <c r="AE6507">
        <v>2022</v>
      </c>
      <c r="AF6507">
        <v>2022</v>
      </c>
      <c r="AU6507"/>
    </row>
    <row r="6508" spans="1:47" x14ac:dyDescent="0.35">
      <c r="A6508" t="s">
        <v>138</v>
      </c>
      <c r="B6508" t="s">
        <v>41</v>
      </c>
      <c r="C6508" t="s">
        <v>149</v>
      </c>
      <c r="D6508" t="s">
        <v>150</v>
      </c>
      <c r="E6508" t="s">
        <v>121</v>
      </c>
      <c r="G6508" t="s">
        <v>1</v>
      </c>
      <c r="H6508" t="s">
        <v>206</v>
      </c>
      <c r="K6508" t="s">
        <v>72</v>
      </c>
      <c r="L6508" t="s">
        <v>122</v>
      </c>
      <c r="M6508" s="14">
        <v>44595</v>
      </c>
      <c r="N6508" s="14">
        <v>44595</v>
      </c>
      <c r="O6508">
        <v>-30400</v>
      </c>
      <c r="P6508">
        <v>-723.81</v>
      </c>
      <c r="R6508">
        <v>2220200000</v>
      </c>
      <c r="S6508">
        <v>161001000</v>
      </c>
      <c r="V6508" t="s">
        <v>138</v>
      </c>
      <c r="W6508" t="s">
        <v>195</v>
      </c>
      <c r="X6508" t="s">
        <v>139</v>
      </c>
      <c r="Y6508">
        <v>2</v>
      </c>
      <c r="Z6508">
        <v>2</v>
      </c>
      <c r="AA6508">
        <v>2022</v>
      </c>
      <c r="AB6508">
        <v>723.81</v>
      </c>
      <c r="AC6508" t="s">
        <v>23</v>
      </c>
      <c r="AD6508" t="s">
        <v>22</v>
      </c>
      <c r="AE6508">
        <v>2022</v>
      </c>
      <c r="AF6508">
        <v>2022</v>
      </c>
      <c r="AU6508"/>
    </row>
    <row r="6509" spans="1:47" x14ac:dyDescent="0.35">
      <c r="A6509" t="s">
        <v>138</v>
      </c>
      <c r="B6509" t="s">
        <v>42</v>
      </c>
      <c r="C6509" t="s">
        <v>149</v>
      </c>
      <c r="D6509" t="s">
        <v>150</v>
      </c>
      <c r="E6509" t="s">
        <v>121</v>
      </c>
      <c r="G6509" t="s">
        <v>1</v>
      </c>
      <c r="H6509" t="s">
        <v>206</v>
      </c>
      <c r="K6509" t="s">
        <v>72</v>
      </c>
      <c r="L6509" t="s">
        <v>122</v>
      </c>
      <c r="M6509" s="14">
        <v>44595</v>
      </c>
      <c r="N6509" s="14">
        <v>44595</v>
      </c>
      <c r="O6509">
        <v>-259000</v>
      </c>
      <c r="P6509">
        <v>-6166.67</v>
      </c>
      <c r="R6509">
        <v>2220200000</v>
      </c>
      <c r="S6509">
        <v>161001000</v>
      </c>
      <c r="V6509" t="s">
        <v>138</v>
      </c>
      <c r="W6509" t="s">
        <v>195</v>
      </c>
      <c r="X6509" t="s">
        <v>139</v>
      </c>
      <c r="Y6509">
        <v>2</v>
      </c>
      <c r="Z6509">
        <v>2</v>
      </c>
      <c r="AA6509">
        <v>2022</v>
      </c>
      <c r="AB6509">
        <v>6166.67</v>
      </c>
      <c r="AC6509" t="s">
        <v>23</v>
      </c>
      <c r="AD6509" t="s">
        <v>22</v>
      </c>
      <c r="AE6509">
        <v>2022</v>
      </c>
      <c r="AF6509">
        <v>2022</v>
      </c>
      <c r="AU6509"/>
    </row>
    <row r="6510" spans="1:47" x14ac:dyDescent="0.35">
      <c r="A6510" t="s">
        <v>160</v>
      </c>
      <c r="B6510" t="s">
        <v>26</v>
      </c>
      <c r="C6510" t="s">
        <v>252</v>
      </c>
      <c r="D6510" t="s">
        <v>159</v>
      </c>
      <c r="E6510" t="s">
        <v>162</v>
      </c>
      <c r="G6510" t="s">
        <v>1</v>
      </c>
      <c r="K6510" t="s">
        <v>72</v>
      </c>
      <c r="L6510" t="s">
        <v>122</v>
      </c>
      <c r="M6510" s="14">
        <v>44595</v>
      </c>
      <c r="N6510" s="14">
        <v>44595</v>
      </c>
      <c r="O6510">
        <v>2762350.56</v>
      </c>
      <c r="P6510">
        <v>65770.25</v>
      </c>
      <c r="R6510">
        <v>2110672000</v>
      </c>
      <c r="S6510">
        <v>161016000</v>
      </c>
      <c r="V6510" t="s">
        <v>160</v>
      </c>
      <c r="W6510" t="s">
        <v>201</v>
      </c>
      <c r="X6510" t="s">
        <v>161</v>
      </c>
      <c r="Y6510">
        <v>2</v>
      </c>
      <c r="Z6510">
        <v>2</v>
      </c>
      <c r="AA6510">
        <v>2022</v>
      </c>
      <c r="AB6510">
        <v>65770.25</v>
      </c>
      <c r="AC6510" t="s">
        <v>23</v>
      </c>
      <c r="AD6510" t="s">
        <v>72</v>
      </c>
      <c r="AE6510">
        <v>2022</v>
      </c>
      <c r="AF6510">
        <v>2022</v>
      </c>
      <c r="AU6510"/>
    </row>
    <row r="6511" spans="1:47" x14ac:dyDescent="0.35">
      <c r="A6511" t="s">
        <v>130</v>
      </c>
      <c r="C6511" t="s">
        <v>149</v>
      </c>
      <c r="D6511" t="s">
        <v>150</v>
      </c>
      <c r="E6511" t="s">
        <v>121</v>
      </c>
      <c r="F6511" t="s">
        <v>1</v>
      </c>
      <c r="J6511" t="s">
        <v>68</v>
      </c>
      <c r="K6511" t="s">
        <v>261</v>
      </c>
      <c r="L6511" t="s">
        <v>122</v>
      </c>
      <c r="M6511" s="14">
        <v>44578</v>
      </c>
      <c r="N6511" s="14">
        <v>44595</v>
      </c>
      <c r="P6511">
        <v>416651.87</v>
      </c>
      <c r="X6511" t="s">
        <v>119</v>
      </c>
      <c r="Y6511">
        <v>1</v>
      </c>
      <c r="Z6511">
        <v>2</v>
      </c>
      <c r="AA6511">
        <v>2022</v>
      </c>
      <c r="AB6511">
        <v>0</v>
      </c>
      <c r="AC6511" t="s">
        <v>8</v>
      </c>
      <c r="AD6511" t="s">
        <v>8</v>
      </c>
      <c r="AE6511">
        <v>2022</v>
      </c>
      <c r="AF6511">
        <v>2021</v>
      </c>
      <c r="AU6511"/>
    </row>
    <row r="6512" spans="1:47" x14ac:dyDescent="0.35">
      <c r="A6512" t="s">
        <v>170</v>
      </c>
      <c r="C6512" t="s">
        <v>149</v>
      </c>
      <c r="D6512" t="s">
        <v>150</v>
      </c>
      <c r="E6512" t="s">
        <v>121</v>
      </c>
      <c r="J6512" t="s">
        <v>6</v>
      </c>
      <c r="K6512" t="s">
        <v>261</v>
      </c>
      <c r="L6512" t="s">
        <v>122</v>
      </c>
      <c r="M6512" s="14">
        <v>44585</v>
      </c>
      <c r="N6512" s="14">
        <v>44595</v>
      </c>
      <c r="P6512">
        <v>2196.09</v>
      </c>
      <c r="X6512" t="s">
        <v>119</v>
      </c>
      <c r="Y6512">
        <v>1</v>
      </c>
      <c r="Z6512">
        <v>2</v>
      </c>
      <c r="AA6512">
        <v>2022</v>
      </c>
      <c r="AB6512">
        <v>0</v>
      </c>
      <c r="AC6512" t="s">
        <v>8</v>
      </c>
      <c r="AD6512" t="s">
        <v>8</v>
      </c>
      <c r="AE6512">
        <v>2022</v>
      </c>
      <c r="AF6512">
        <v>2022</v>
      </c>
      <c r="AU6512"/>
    </row>
    <row r="6513" spans="1:47" x14ac:dyDescent="0.35">
      <c r="A6513" t="s">
        <v>160</v>
      </c>
      <c r="B6513" t="s">
        <v>25</v>
      </c>
      <c r="C6513" t="s">
        <v>252</v>
      </c>
      <c r="D6513" t="s">
        <v>159</v>
      </c>
      <c r="E6513" t="s">
        <v>162</v>
      </c>
      <c r="G6513" t="s">
        <v>1</v>
      </c>
      <c r="K6513" t="s">
        <v>72</v>
      </c>
      <c r="L6513" t="s">
        <v>122</v>
      </c>
      <c r="M6513" s="14">
        <v>44596</v>
      </c>
      <c r="N6513" s="14">
        <v>44596</v>
      </c>
      <c r="O6513">
        <v>5000</v>
      </c>
      <c r="P6513">
        <v>119.05</v>
      </c>
      <c r="R6513">
        <v>2110672000</v>
      </c>
      <c r="S6513">
        <v>161600000</v>
      </c>
      <c r="V6513" t="s">
        <v>160</v>
      </c>
      <c r="W6513" t="s">
        <v>198</v>
      </c>
      <c r="X6513" t="s">
        <v>161</v>
      </c>
      <c r="Y6513">
        <v>2</v>
      </c>
      <c r="Z6513">
        <v>2</v>
      </c>
      <c r="AA6513">
        <v>2022</v>
      </c>
      <c r="AB6513">
        <v>119.05</v>
      </c>
      <c r="AC6513" t="s">
        <v>23</v>
      </c>
      <c r="AD6513" t="s">
        <v>72</v>
      </c>
      <c r="AE6513">
        <v>2022</v>
      </c>
      <c r="AF6513">
        <v>2022</v>
      </c>
      <c r="AU6513"/>
    </row>
    <row r="6514" spans="1:47" x14ac:dyDescent="0.35">
      <c r="A6514" t="s">
        <v>160</v>
      </c>
      <c r="B6514" t="s">
        <v>25</v>
      </c>
      <c r="C6514" t="s">
        <v>252</v>
      </c>
      <c r="D6514" t="s">
        <v>159</v>
      </c>
      <c r="E6514" t="s">
        <v>162</v>
      </c>
      <c r="G6514" t="s">
        <v>1</v>
      </c>
      <c r="K6514" t="s">
        <v>72</v>
      </c>
      <c r="L6514" t="s">
        <v>122</v>
      </c>
      <c r="M6514" s="14">
        <v>44596</v>
      </c>
      <c r="N6514" s="14">
        <v>44596</v>
      </c>
      <c r="O6514">
        <v>40000</v>
      </c>
      <c r="P6514">
        <v>727</v>
      </c>
      <c r="R6514">
        <v>2110672000</v>
      </c>
      <c r="S6514">
        <v>161300000</v>
      </c>
      <c r="V6514" t="s">
        <v>160</v>
      </c>
      <c r="W6514" t="s">
        <v>192</v>
      </c>
      <c r="X6514" t="s">
        <v>161</v>
      </c>
      <c r="Y6514">
        <v>2</v>
      </c>
      <c r="Z6514">
        <v>2</v>
      </c>
      <c r="AA6514">
        <v>2022</v>
      </c>
      <c r="AB6514">
        <v>727</v>
      </c>
      <c r="AC6514" t="s">
        <v>23</v>
      </c>
      <c r="AD6514" t="s">
        <v>72</v>
      </c>
      <c r="AE6514">
        <v>2022</v>
      </c>
      <c r="AF6514">
        <v>2022</v>
      </c>
      <c r="AU6514"/>
    </row>
    <row r="6515" spans="1:47" x14ac:dyDescent="0.35">
      <c r="A6515" t="s">
        <v>160</v>
      </c>
      <c r="B6515" t="s">
        <v>25</v>
      </c>
      <c r="C6515" t="s">
        <v>252</v>
      </c>
      <c r="D6515" t="s">
        <v>159</v>
      </c>
      <c r="E6515" t="s">
        <v>162</v>
      </c>
      <c r="G6515" t="s">
        <v>1</v>
      </c>
      <c r="K6515" t="s">
        <v>72</v>
      </c>
      <c r="L6515" t="s">
        <v>122</v>
      </c>
      <c r="M6515" s="14">
        <v>44596</v>
      </c>
      <c r="N6515" s="14">
        <v>44596</v>
      </c>
      <c r="O6515">
        <v>10000</v>
      </c>
      <c r="P6515">
        <v>238.1</v>
      </c>
      <c r="R6515">
        <v>2110672000</v>
      </c>
      <c r="S6515">
        <v>161300000</v>
      </c>
      <c r="V6515" t="s">
        <v>160</v>
      </c>
      <c r="W6515" t="s">
        <v>192</v>
      </c>
      <c r="X6515" t="s">
        <v>161</v>
      </c>
      <c r="Y6515">
        <v>2</v>
      </c>
      <c r="Z6515">
        <v>2</v>
      </c>
      <c r="AA6515">
        <v>2022</v>
      </c>
      <c r="AB6515">
        <v>238.1</v>
      </c>
      <c r="AC6515" t="s">
        <v>23</v>
      </c>
      <c r="AD6515" t="s">
        <v>72</v>
      </c>
      <c r="AE6515">
        <v>2022</v>
      </c>
      <c r="AF6515">
        <v>2022</v>
      </c>
      <c r="AU6515"/>
    </row>
    <row r="6516" spans="1:47" x14ac:dyDescent="0.35">
      <c r="A6516" t="s">
        <v>233</v>
      </c>
      <c r="C6516" t="s">
        <v>252</v>
      </c>
      <c r="D6516" t="s">
        <v>159</v>
      </c>
      <c r="E6516" t="s">
        <v>162</v>
      </c>
      <c r="G6516" t="s">
        <v>1</v>
      </c>
      <c r="K6516" t="s">
        <v>72</v>
      </c>
      <c r="L6516" t="s">
        <v>122</v>
      </c>
      <c r="M6516" s="14">
        <v>44596</v>
      </c>
      <c r="N6516" s="14">
        <v>44596</v>
      </c>
      <c r="O6516">
        <v>0</v>
      </c>
      <c r="P6516">
        <v>0.47</v>
      </c>
      <c r="R6516">
        <v>2110510000</v>
      </c>
      <c r="S6516">
        <v>161020000</v>
      </c>
      <c r="V6516" t="s">
        <v>233</v>
      </c>
      <c r="W6516" t="s">
        <v>194</v>
      </c>
      <c r="X6516" t="s">
        <v>234</v>
      </c>
      <c r="Y6516">
        <v>2</v>
      </c>
      <c r="Z6516">
        <v>2</v>
      </c>
      <c r="AA6516">
        <v>2022</v>
      </c>
      <c r="AB6516">
        <v>0.47</v>
      </c>
      <c r="AC6516" t="s">
        <v>23</v>
      </c>
      <c r="AD6516" t="s">
        <v>72</v>
      </c>
      <c r="AE6516">
        <v>2022</v>
      </c>
      <c r="AF6516">
        <v>2022</v>
      </c>
      <c r="AU6516"/>
    </row>
    <row r="6517" spans="1:47" x14ac:dyDescent="0.35">
      <c r="A6517" t="s">
        <v>160</v>
      </c>
      <c r="C6517" t="s">
        <v>252</v>
      </c>
      <c r="D6517" t="s">
        <v>159</v>
      </c>
      <c r="E6517" t="s">
        <v>162</v>
      </c>
      <c r="G6517" t="s">
        <v>1</v>
      </c>
      <c r="K6517" t="s">
        <v>72</v>
      </c>
      <c r="L6517" t="s">
        <v>122</v>
      </c>
      <c r="M6517" s="14">
        <v>44596</v>
      </c>
      <c r="N6517" s="14">
        <v>44596</v>
      </c>
      <c r="O6517">
        <v>0</v>
      </c>
      <c r="P6517">
        <v>7288.17</v>
      </c>
      <c r="R6517">
        <v>2110672000</v>
      </c>
      <c r="S6517">
        <v>161028000</v>
      </c>
      <c r="V6517" t="s">
        <v>160</v>
      </c>
      <c r="W6517" t="s">
        <v>221</v>
      </c>
      <c r="X6517" t="s">
        <v>161</v>
      </c>
      <c r="Y6517">
        <v>2</v>
      </c>
      <c r="Z6517">
        <v>2</v>
      </c>
      <c r="AA6517">
        <v>2022</v>
      </c>
      <c r="AB6517">
        <v>7288.17</v>
      </c>
      <c r="AC6517" t="s">
        <v>23</v>
      </c>
      <c r="AD6517" t="s">
        <v>72</v>
      </c>
      <c r="AE6517">
        <v>2022</v>
      </c>
      <c r="AF6517">
        <v>2022</v>
      </c>
      <c r="AU6517"/>
    </row>
    <row r="6518" spans="1:47" x14ac:dyDescent="0.35">
      <c r="A6518" t="s">
        <v>165</v>
      </c>
      <c r="C6518" t="s">
        <v>149</v>
      </c>
      <c r="D6518" t="s">
        <v>150</v>
      </c>
      <c r="E6518" t="s">
        <v>121</v>
      </c>
      <c r="J6518" t="s">
        <v>68</v>
      </c>
      <c r="K6518" t="s">
        <v>261</v>
      </c>
      <c r="L6518" t="s">
        <v>122</v>
      </c>
      <c r="M6518" s="14">
        <v>44589</v>
      </c>
      <c r="N6518" s="14">
        <v>44596</v>
      </c>
      <c r="P6518">
        <v>130.09</v>
      </c>
      <c r="X6518" t="s">
        <v>124</v>
      </c>
      <c r="Y6518">
        <v>1</v>
      </c>
      <c r="Z6518">
        <v>2</v>
      </c>
      <c r="AA6518">
        <v>2022</v>
      </c>
      <c r="AB6518">
        <v>0</v>
      </c>
      <c r="AC6518" t="s">
        <v>8</v>
      </c>
      <c r="AD6518" t="s">
        <v>8</v>
      </c>
      <c r="AE6518">
        <v>2022</v>
      </c>
      <c r="AF6518">
        <v>2022</v>
      </c>
      <c r="AU6518"/>
    </row>
    <row r="6519" spans="1:47" x14ac:dyDescent="0.35">
      <c r="A6519" t="s">
        <v>153</v>
      </c>
      <c r="C6519" t="s">
        <v>149</v>
      </c>
      <c r="D6519" t="s">
        <v>150</v>
      </c>
      <c r="E6519" t="s">
        <v>121</v>
      </c>
      <c r="J6519" t="s">
        <v>68</v>
      </c>
      <c r="K6519" t="s">
        <v>261</v>
      </c>
      <c r="L6519" t="s">
        <v>122</v>
      </c>
      <c r="M6519" s="14">
        <v>44589</v>
      </c>
      <c r="N6519" s="14">
        <v>44596</v>
      </c>
      <c r="P6519">
        <v>27849.31</v>
      </c>
      <c r="X6519" t="s">
        <v>154</v>
      </c>
      <c r="Y6519">
        <v>1</v>
      </c>
      <c r="Z6519">
        <v>2</v>
      </c>
      <c r="AA6519">
        <v>2022</v>
      </c>
      <c r="AB6519">
        <v>0</v>
      </c>
      <c r="AC6519" t="s">
        <v>8</v>
      </c>
      <c r="AD6519" t="s">
        <v>8</v>
      </c>
      <c r="AE6519">
        <v>2022</v>
      </c>
      <c r="AF6519">
        <v>2022</v>
      </c>
      <c r="AU6519"/>
    </row>
    <row r="6520" spans="1:47" x14ac:dyDescent="0.35">
      <c r="A6520" t="s">
        <v>187</v>
      </c>
      <c r="B6520" t="s">
        <v>65</v>
      </c>
      <c r="C6520" t="s">
        <v>149</v>
      </c>
      <c r="D6520" t="s">
        <v>150</v>
      </c>
      <c r="E6520" t="s">
        <v>121</v>
      </c>
      <c r="G6520" t="s">
        <v>1</v>
      </c>
      <c r="H6520" t="s">
        <v>206</v>
      </c>
      <c r="K6520" t="s">
        <v>72</v>
      </c>
      <c r="L6520" t="s">
        <v>122</v>
      </c>
      <c r="M6520" s="14">
        <v>44599</v>
      </c>
      <c r="N6520" s="14">
        <v>44599</v>
      </c>
      <c r="O6520">
        <v>-22000</v>
      </c>
      <c r="P6520">
        <v>-523.80999999999995</v>
      </c>
      <c r="R6520">
        <v>2220316000</v>
      </c>
      <c r="S6520">
        <v>161013000</v>
      </c>
      <c r="V6520" t="s">
        <v>187</v>
      </c>
      <c r="W6520" t="s">
        <v>223</v>
      </c>
      <c r="X6520" t="s">
        <v>140</v>
      </c>
      <c r="Y6520">
        <v>2</v>
      </c>
      <c r="Z6520">
        <v>2</v>
      </c>
      <c r="AA6520">
        <v>2022</v>
      </c>
      <c r="AB6520">
        <v>523.80999999999995</v>
      </c>
      <c r="AC6520" t="s">
        <v>23</v>
      </c>
      <c r="AD6520" t="s">
        <v>22</v>
      </c>
      <c r="AE6520">
        <v>2022</v>
      </c>
      <c r="AF6520">
        <v>2022</v>
      </c>
      <c r="AU6520"/>
    </row>
    <row r="6521" spans="1:47" x14ac:dyDescent="0.35">
      <c r="A6521" t="s">
        <v>160</v>
      </c>
      <c r="B6521" t="s">
        <v>25</v>
      </c>
      <c r="C6521" t="s">
        <v>252</v>
      </c>
      <c r="D6521" t="s">
        <v>159</v>
      </c>
      <c r="E6521" t="s">
        <v>162</v>
      </c>
      <c r="G6521" t="s">
        <v>1</v>
      </c>
      <c r="K6521" t="s">
        <v>72</v>
      </c>
      <c r="L6521" t="s">
        <v>122</v>
      </c>
      <c r="M6521" s="14">
        <v>44599</v>
      </c>
      <c r="N6521" s="14">
        <v>44599</v>
      </c>
      <c r="O6521">
        <v>10000</v>
      </c>
      <c r="P6521">
        <v>238.1</v>
      </c>
      <c r="R6521">
        <v>2110672000</v>
      </c>
      <c r="S6521">
        <v>161600000</v>
      </c>
      <c r="V6521" t="s">
        <v>160</v>
      </c>
      <c r="W6521" t="s">
        <v>198</v>
      </c>
      <c r="X6521" t="s">
        <v>161</v>
      </c>
      <c r="Y6521">
        <v>2</v>
      </c>
      <c r="Z6521">
        <v>2</v>
      </c>
      <c r="AA6521">
        <v>2022</v>
      </c>
      <c r="AB6521">
        <v>238.1</v>
      </c>
      <c r="AC6521" t="s">
        <v>23</v>
      </c>
      <c r="AD6521" t="s">
        <v>72</v>
      </c>
      <c r="AE6521">
        <v>2022</v>
      </c>
      <c r="AF6521">
        <v>2022</v>
      </c>
      <c r="AU6521"/>
    </row>
    <row r="6522" spans="1:47" x14ac:dyDescent="0.35">
      <c r="A6522" t="s">
        <v>160</v>
      </c>
      <c r="B6522" t="s">
        <v>25</v>
      </c>
      <c r="C6522" t="s">
        <v>252</v>
      </c>
      <c r="D6522" t="s">
        <v>159</v>
      </c>
      <c r="E6522" t="s">
        <v>162</v>
      </c>
      <c r="G6522" t="s">
        <v>1</v>
      </c>
      <c r="K6522" t="s">
        <v>72</v>
      </c>
      <c r="L6522" t="s">
        <v>122</v>
      </c>
      <c r="M6522" s="14">
        <v>44599</v>
      </c>
      <c r="N6522" s="14">
        <v>44599</v>
      </c>
      <c r="O6522">
        <v>30000</v>
      </c>
      <c r="P6522">
        <v>714.29</v>
      </c>
      <c r="R6522">
        <v>2110672000</v>
      </c>
      <c r="S6522">
        <v>161300000</v>
      </c>
      <c r="V6522" t="s">
        <v>160</v>
      </c>
      <c r="W6522" t="s">
        <v>192</v>
      </c>
      <c r="X6522" t="s">
        <v>161</v>
      </c>
      <c r="Y6522">
        <v>2</v>
      </c>
      <c r="Z6522">
        <v>2</v>
      </c>
      <c r="AA6522">
        <v>2022</v>
      </c>
      <c r="AB6522">
        <v>714.29</v>
      </c>
      <c r="AC6522" t="s">
        <v>23</v>
      </c>
      <c r="AD6522" t="s">
        <v>72</v>
      </c>
      <c r="AE6522">
        <v>2022</v>
      </c>
      <c r="AF6522">
        <v>2022</v>
      </c>
      <c r="AU6522"/>
    </row>
    <row r="6523" spans="1:47" x14ac:dyDescent="0.35">
      <c r="A6523" t="s">
        <v>138</v>
      </c>
      <c r="B6523" t="s">
        <v>41</v>
      </c>
      <c r="C6523" t="s">
        <v>149</v>
      </c>
      <c r="D6523" t="s">
        <v>150</v>
      </c>
      <c r="E6523" t="s">
        <v>121</v>
      </c>
      <c r="G6523" t="s">
        <v>1</v>
      </c>
      <c r="H6523" t="s">
        <v>206</v>
      </c>
      <c r="K6523" t="s">
        <v>72</v>
      </c>
      <c r="L6523" t="s">
        <v>122</v>
      </c>
      <c r="M6523" s="14">
        <v>44599</v>
      </c>
      <c r="N6523" s="14">
        <v>44599</v>
      </c>
      <c r="O6523">
        <v>-119999.73</v>
      </c>
      <c r="P6523">
        <v>-4956.8100000000004</v>
      </c>
      <c r="R6523">
        <v>2220200000</v>
      </c>
      <c r="S6523">
        <v>161001000</v>
      </c>
      <c r="V6523" t="s">
        <v>138</v>
      </c>
      <c r="W6523" t="s">
        <v>195</v>
      </c>
      <c r="X6523" t="s">
        <v>139</v>
      </c>
      <c r="Y6523">
        <v>2</v>
      </c>
      <c r="Z6523">
        <v>2</v>
      </c>
      <c r="AA6523">
        <v>2022</v>
      </c>
      <c r="AB6523">
        <v>4956.8100000000004</v>
      </c>
      <c r="AC6523" t="s">
        <v>23</v>
      </c>
      <c r="AD6523" t="s">
        <v>22</v>
      </c>
      <c r="AE6523">
        <v>2022</v>
      </c>
      <c r="AF6523">
        <v>2022</v>
      </c>
      <c r="AU6523"/>
    </row>
    <row r="6524" spans="1:47" x14ac:dyDescent="0.35">
      <c r="A6524" t="s">
        <v>138</v>
      </c>
      <c r="B6524" t="s">
        <v>42</v>
      </c>
      <c r="C6524" t="s">
        <v>149</v>
      </c>
      <c r="D6524" t="s">
        <v>150</v>
      </c>
      <c r="E6524" t="s">
        <v>121</v>
      </c>
      <c r="G6524" t="s">
        <v>1</v>
      </c>
      <c r="H6524" t="s">
        <v>206</v>
      </c>
      <c r="K6524" t="s">
        <v>72</v>
      </c>
      <c r="L6524" t="s">
        <v>122</v>
      </c>
      <c r="M6524" s="14">
        <v>44599</v>
      </c>
      <c r="N6524" s="14">
        <v>44599</v>
      </c>
      <c r="O6524">
        <v>-930237.95</v>
      </c>
      <c r="P6524">
        <v>-22148.43</v>
      </c>
      <c r="R6524">
        <v>2220200000</v>
      </c>
      <c r="S6524">
        <v>161001000</v>
      </c>
      <c r="V6524" t="s">
        <v>138</v>
      </c>
      <c r="W6524" t="s">
        <v>195</v>
      </c>
      <c r="X6524" t="s">
        <v>139</v>
      </c>
      <c r="Y6524">
        <v>2</v>
      </c>
      <c r="Z6524">
        <v>2</v>
      </c>
      <c r="AA6524">
        <v>2022</v>
      </c>
      <c r="AB6524">
        <v>22148.43</v>
      </c>
      <c r="AC6524" t="s">
        <v>23</v>
      </c>
      <c r="AD6524" t="s">
        <v>22</v>
      </c>
      <c r="AE6524">
        <v>2022</v>
      </c>
      <c r="AF6524">
        <v>2022</v>
      </c>
      <c r="AU6524"/>
    </row>
    <row r="6525" spans="1:47" x14ac:dyDescent="0.35">
      <c r="A6525" t="s">
        <v>153</v>
      </c>
      <c r="C6525" t="s">
        <v>149</v>
      </c>
      <c r="D6525" t="s">
        <v>150</v>
      </c>
      <c r="E6525" t="s">
        <v>121</v>
      </c>
      <c r="J6525" t="s">
        <v>68</v>
      </c>
      <c r="K6525" t="s">
        <v>261</v>
      </c>
      <c r="L6525" t="s">
        <v>122</v>
      </c>
      <c r="M6525" s="14">
        <v>44581</v>
      </c>
      <c r="N6525" s="14">
        <v>44599</v>
      </c>
      <c r="P6525">
        <v>25330.57</v>
      </c>
      <c r="X6525" t="s">
        <v>154</v>
      </c>
      <c r="Y6525">
        <v>1</v>
      </c>
      <c r="Z6525">
        <v>2</v>
      </c>
      <c r="AA6525">
        <v>2022</v>
      </c>
      <c r="AB6525">
        <v>0</v>
      </c>
      <c r="AC6525" t="s">
        <v>8</v>
      </c>
      <c r="AD6525" t="s">
        <v>8</v>
      </c>
      <c r="AE6525">
        <v>2022</v>
      </c>
      <c r="AF6525">
        <v>2022</v>
      </c>
      <c r="AU6525"/>
    </row>
    <row r="6526" spans="1:47" x14ac:dyDescent="0.35">
      <c r="A6526" t="s">
        <v>160</v>
      </c>
      <c r="B6526" t="s">
        <v>25</v>
      </c>
      <c r="C6526" t="s">
        <v>252</v>
      </c>
      <c r="D6526" t="s">
        <v>159</v>
      </c>
      <c r="E6526" t="s">
        <v>162</v>
      </c>
      <c r="G6526" t="s">
        <v>1</v>
      </c>
      <c r="K6526" t="s">
        <v>72</v>
      </c>
      <c r="L6526" t="s">
        <v>122</v>
      </c>
      <c r="M6526" s="14">
        <v>44600</v>
      </c>
      <c r="N6526" s="14">
        <v>44600</v>
      </c>
      <c r="O6526">
        <v>5000</v>
      </c>
      <c r="P6526">
        <v>119.05</v>
      </c>
      <c r="R6526">
        <v>2110672000</v>
      </c>
      <c r="S6526">
        <v>161600000</v>
      </c>
      <c r="V6526" t="s">
        <v>160</v>
      </c>
      <c r="W6526" t="s">
        <v>198</v>
      </c>
      <c r="X6526" t="s">
        <v>161</v>
      </c>
      <c r="Y6526">
        <v>2</v>
      </c>
      <c r="Z6526">
        <v>2</v>
      </c>
      <c r="AA6526">
        <v>2022</v>
      </c>
      <c r="AB6526">
        <v>119.05</v>
      </c>
      <c r="AC6526" t="s">
        <v>23</v>
      </c>
      <c r="AD6526" t="s">
        <v>72</v>
      </c>
      <c r="AE6526">
        <v>2022</v>
      </c>
      <c r="AF6526">
        <v>2022</v>
      </c>
      <c r="AU6526"/>
    </row>
    <row r="6527" spans="1:47" x14ac:dyDescent="0.35">
      <c r="A6527" t="s">
        <v>160</v>
      </c>
      <c r="B6527" t="s">
        <v>25</v>
      </c>
      <c r="C6527" t="s">
        <v>252</v>
      </c>
      <c r="D6527" t="s">
        <v>159</v>
      </c>
      <c r="E6527" t="s">
        <v>162</v>
      </c>
      <c r="G6527" t="s">
        <v>1</v>
      </c>
      <c r="K6527" t="s">
        <v>72</v>
      </c>
      <c r="L6527" t="s">
        <v>122</v>
      </c>
      <c r="M6527" s="14">
        <v>44600</v>
      </c>
      <c r="N6527" s="14">
        <v>44600</v>
      </c>
      <c r="O6527">
        <v>45000</v>
      </c>
      <c r="P6527">
        <v>1071.43</v>
      </c>
      <c r="R6527">
        <v>2110672000</v>
      </c>
      <c r="S6527">
        <v>161300000</v>
      </c>
      <c r="V6527" t="s">
        <v>160</v>
      </c>
      <c r="W6527" t="s">
        <v>192</v>
      </c>
      <c r="X6527" t="s">
        <v>161</v>
      </c>
      <c r="Y6527">
        <v>2</v>
      </c>
      <c r="Z6527">
        <v>2</v>
      </c>
      <c r="AA6527">
        <v>2022</v>
      </c>
      <c r="AB6527">
        <v>1071.43</v>
      </c>
      <c r="AC6527" t="s">
        <v>23</v>
      </c>
      <c r="AD6527" t="s">
        <v>72</v>
      </c>
      <c r="AE6527">
        <v>2022</v>
      </c>
      <c r="AF6527">
        <v>2022</v>
      </c>
      <c r="AU6527"/>
    </row>
    <row r="6528" spans="1:47" x14ac:dyDescent="0.35">
      <c r="A6528" t="s">
        <v>160</v>
      </c>
      <c r="B6528" t="s">
        <v>25</v>
      </c>
      <c r="C6528" t="s">
        <v>252</v>
      </c>
      <c r="D6528" t="s">
        <v>159</v>
      </c>
      <c r="E6528" t="s">
        <v>162</v>
      </c>
      <c r="G6528" t="s">
        <v>1</v>
      </c>
      <c r="K6528" t="s">
        <v>72</v>
      </c>
      <c r="L6528" t="s">
        <v>122</v>
      </c>
      <c r="M6528" s="14">
        <v>44600</v>
      </c>
      <c r="N6528" s="14">
        <v>44600</v>
      </c>
      <c r="O6528">
        <v>10000</v>
      </c>
      <c r="P6528">
        <v>238.1</v>
      </c>
      <c r="R6528">
        <v>2110672000</v>
      </c>
      <c r="S6528">
        <v>161300000</v>
      </c>
      <c r="V6528" t="s">
        <v>160</v>
      </c>
      <c r="W6528" t="s">
        <v>192</v>
      </c>
      <c r="X6528" t="s">
        <v>161</v>
      </c>
      <c r="Y6528">
        <v>2</v>
      </c>
      <c r="Z6528">
        <v>2</v>
      </c>
      <c r="AA6528">
        <v>2022</v>
      </c>
      <c r="AB6528">
        <v>238.1</v>
      </c>
      <c r="AC6528" t="s">
        <v>23</v>
      </c>
      <c r="AD6528" t="s">
        <v>72</v>
      </c>
      <c r="AE6528">
        <v>2022</v>
      </c>
      <c r="AF6528">
        <v>2022</v>
      </c>
      <c r="AU6528"/>
    </row>
    <row r="6529" spans="1:47" x14ac:dyDescent="0.35">
      <c r="A6529" t="s">
        <v>179</v>
      </c>
      <c r="C6529" t="s">
        <v>149</v>
      </c>
      <c r="D6529" t="s">
        <v>150</v>
      </c>
      <c r="E6529" t="s">
        <v>121</v>
      </c>
      <c r="F6529" t="s">
        <v>1</v>
      </c>
      <c r="J6529" t="s">
        <v>6</v>
      </c>
      <c r="K6529" t="s">
        <v>261</v>
      </c>
      <c r="L6529" t="s">
        <v>122</v>
      </c>
      <c r="M6529" s="14">
        <v>44585</v>
      </c>
      <c r="N6529" s="14">
        <v>44600</v>
      </c>
      <c r="P6529">
        <v>115675.16</v>
      </c>
      <c r="X6529" t="s">
        <v>140</v>
      </c>
      <c r="Y6529">
        <v>1</v>
      </c>
      <c r="Z6529">
        <v>2</v>
      </c>
      <c r="AA6529">
        <v>2022</v>
      </c>
      <c r="AB6529">
        <v>0</v>
      </c>
      <c r="AC6529" t="s">
        <v>8</v>
      </c>
      <c r="AD6529" t="s">
        <v>8</v>
      </c>
      <c r="AE6529">
        <v>2022</v>
      </c>
      <c r="AF6529">
        <v>2021</v>
      </c>
      <c r="AU6529"/>
    </row>
    <row r="6530" spans="1:47" x14ac:dyDescent="0.35">
      <c r="A6530" t="s">
        <v>163</v>
      </c>
      <c r="C6530" t="s">
        <v>149</v>
      </c>
      <c r="D6530" t="s">
        <v>150</v>
      </c>
      <c r="E6530" t="s">
        <v>121</v>
      </c>
      <c r="I6530" t="s">
        <v>1</v>
      </c>
      <c r="J6530" t="s">
        <v>6</v>
      </c>
      <c r="K6530" t="s">
        <v>261</v>
      </c>
      <c r="L6530" t="s">
        <v>122</v>
      </c>
      <c r="M6530" s="14">
        <v>44578</v>
      </c>
      <c r="N6530" s="14">
        <v>44600</v>
      </c>
      <c r="P6530">
        <v>968671.57</v>
      </c>
      <c r="X6530" t="s">
        <v>164</v>
      </c>
      <c r="Y6530">
        <v>1</v>
      </c>
      <c r="Z6530">
        <v>2</v>
      </c>
      <c r="AA6530">
        <v>2022</v>
      </c>
      <c r="AB6530">
        <v>0</v>
      </c>
      <c r="AC6530" t="s">
        <v>8</v>
      </c>
      <c r="AD6530" t="s">
        <v>8</v>
      </c>
      <c r="AE6530">
        <v>2022</v>
      </c>
      <c r="AF6530">
        <v>2022</v>
      </c>
      <c r="AU6530"/>
    </row>
    <row r="6531" spans="1:47" x14ac:dyDescent="0.35">
      <c r="A6531" t="s">
        <v>160</v>
      </c>
      <c r="B6531" t="s">
        <v>26</v>
      </c>
      <c r="C6531" t="s">
        <v>252</v>
      </c>
      <c r="D6531" t="s">
        <v>159</v>
      </c>
      <c r="E6531" t="s">
        <v>162</v>
      </c>
      <c r="G6531" t="s">
        <v>1</v>
      </c>
      <c r="K6531" t="s">
        <v>72</v>
      </c>
      <c r="L6531" t="s">
        <v>122</v>
      </c>
      <c r="M6531" s="14">
        <v>44600</v>
      </c>
      <c r="N6531" s="14">
        <v>44600</v>
      </c>
      <c r="O6531">
        <v>50000</v>
      </c>
      <c r="P6531">
        <v>1190.48</v>
      </c>
      <c r="R6531">
        <v>2110672000</v>
      </c>
      <c r="S6531">
        <v>162600000</v>
      </c>
      <c r="V6531" t="s">
        <v>160</v>
      </c>
      <c r="W6531" t="s">
        <v>196</v>
      </c>
      <c r="X6531" t="s">
        <v>161</v>
      </c>
      <c r="Y6531">
        <v>2</v>
      </c>
      <c r="Z6531">
        <v>2</v>
      </c>
      <c r="AA6531">
        <v>2022</v>
      </c>
      <c r="AB6531">
        <v>1190.48</v>
      </c>
      <c r="AC6531" t="s">
        <v>23</v>
      </c>
      <c r="AD6531" t="s">
        <v>72</v>
      </c>
      <c r="AE6531">
        <v>2022</v>
      </c>
      <c r="AF6531">
        <v>2022</v>
      </c>
      <c r="AU6531"/>
    </row>
    <row r="6532" spans="1:47" x14ac:dyDescent="0.35">
      <c r="A6532" t="s">
        <v>148</v>
      </c>
      <c r="C6532" t="s">
        <v>149</v>
      </c>
      <c r="D6532" t="s">
        <v>150</v>
      </c>
      <c r="E6532" t="s">
        <v>121</v>
      </c>
      <c r="F6532" t="s">
        <v>1</v>
      </c>
      <c r="J6532" t="s">
        <v>68</v>
      </c>
      <c r="K6532" t="s">
        <v>261</v>
      </c>
      <c r="L6532" t="s">
        <v>122</v>
      </c>
      <c r="M6532" s="14">
        <v>44592</v>
      </c>
      <c r="N6532" s="14">
        <v>44600</v>
      </c>
      <c r="P6532">
        <v>325339.06</v>
      </c>
      <c r="X6532" t="s">
        <v>152</v>
      </c>
      <c r="Y6532">
        <v>1</v>
      </c>
      <c r="Z6532">
        <v>2</v>
      </c>
      <c r="AA6532">
        <v>2022</v>
      </c>
      <c r="AB6532">
        <v>0</v>
      </c>
      <c r="AC6532" t="s">
        <v>8</v>
      </c>
      <c r="AD6532" t="s">
        <v>8</v>
      </c>
      <c r="AE6532">
        <v>2022</v>
      </c>
      <c r="AF6532">
        <v>2021</v>
      </c>
      <c r="AU6532"/>
    </row>
    <row r="6533" spans="1:47" x14ac:dyDescent="0.35">
      <c r="A6533" t="s">
        <v>153</v>
      </c>
      <c r="C6533" t="s">
        <v>149</v>
      </c>
      <c r="D6533" t="s">
        <v>150</v>
      </c>
      <c r="E6533" t="s">
        <v>121</v>
      </c>
      <c r="J6533" t="s">
        <v>68</v>
      </c>
      <c r="K6533" t="s">
        <v>261</v>
      </c>
      <c r="L6533" t="s">
        <v>122</v>
      </c>
      <c r="M6533" s="14">
        <v>44589</v>
      </c>
      <c r="N6533" s="14">
        <v>44600</v>
      </c>
      <c r="P6533">
        <v>2821.52</v>
      </c>
      <c r="X6533" t="s">
        <v>154</v>
      </c>
      <c r="Y6533">
        <v>1</v>
      </c>
      <c r="Z6533">
        <v>2</v>
      </c>
      <c r="AA6533">
        <v>2022</v>
      </c>
      <c r="AB6533">
        <v>0</v>
      </c>
      <c r="AC6533" t="s">
        <v>8</v>
      </c>
      <c r="AD6533" t="s">
        <v>8</v>
      </c>
      <c r="AE6533">
        <v>2022</v>
      </c>
      <c r="AF6533">
        <v>2022</v>
      </c>
      <c r="AU6533"/>
    </row>
    <row r="6534" spans="1:47" x14ac:dyDescent="0.35">
      <c r="A6534" t="s">
        <v>130</v>
      </c>
      <c r="C6534" t="s">
        <v>149</v>
      </c>
      <c r="D6534" t="s">
        <v>150</v>
      </c>
      <c r="E6534" t="s">
        <v>121</v>
      </c>
      <c r="F6534" t="s">
        <v>1</v>
      </c>
      <c r="J6534" t="s">
        <v>6</v>
      </c>
      <c r="K6534" t="s">
        <v>261</v>
      </c>
      <c r="L6534" t="s">
        <v>122</v>
      </c>
      <c r="M6534" s="14">
        <v>44578</v>
      </c>
      <c r="N6534" s="14">
        <v>44600</v>
      </c>
      <c r="P6534">
        <v>24070.38</v>
      </c>
      <c r="X6534" t="s">
        <v>119</v>
      </c>
      <c r="Y6534">
        <v>1</v>
      </c>
      <c r="Z6534">
        <v>2</v>
      </c>
      <c r="AA6534">
        <v>2022</v>
      </c>
      <c r="AB6534">
        <v>0</v>
      </c>
      <c r="AC6534" t="s">
        <v>8</v>
      </c>
      <c r="AD6534" t="s">
        <v>8</v>
      </c>
      <c r="AE6534">
        <v>2022</v>
      </c>
      <c r="AF6534">
        <v>2021</v>
      </c>
      <c r="AU6534"/>
    </row>
    <row r="6535" spans="1:47" x14ac:dyDescent="0.35">
      <c r="A6535" t="s">
        <v>233</v>
      </c>
      <c r="C6535" t="s">
        <v>149</v>
      </c>
      <c r="D6535" t="s">
        <v>150</v>
      </c>
      <c r="E6535" t="s">
        <v>121</v>
      </c>
      <c r="J6535" t="s">
        <v>6</v>
      </c>
      <c r="K6535" t="s">
        <v>261</v>
      </c>
      <c r="L6535" t="s">
        <v>122</v>
      </c>
      <c r="M6535" s="14">
        <v>44578</v>
      </c>
      <c r="N6535" s="14">
        <v>44600</v>
      </c>
      <c r="P6535">
        <v>201832.89</v>
      </c>
      <c r="X6535" t="s">
        <v>234</v>
      </c>
      <c r="Y6535">
        <v>1</v>
      </c>
      <c r="Z6535">
        <v>2</v>
      </c>
      <c r="AA6535">
        <v>2022</v>
      </c>
      <c r="AB6535">
        <v>0</v>
      </c>
      <c r="AC6535" t="s">
        <v>8</v>
      </c>
      <c r="AD6535" t="s">
        <v>8</v>
      </c>
      <c r="AE6535">
        <v>2022</v>
      </c>
      <c r="AF6535">
        <v>2022</v>
      </c>
      <c r="AU6535"/>
    </row>
    <row r="6536" spans="1:47" x14ac:dyDescent="0.35">
      <c r="A6536" t="s">
        <v>175</v>
      </c>
      <c r="B6536" t="s">
        <v>39</v>
      </c>
      <c r="C6536" t="s">
        <v>149</v>
      </c>
      <c r="D6536" t="s">
        <v>150</v>
      </c>
      <c r="E6536" t="s">
        <v>121</v>
      </c>
      <c r="G6536" t="s">
        <v>1</v>
      </c>
      <c r="H6536" t="s">
        <v>206</v>
      </c>
      <c r="K6536" t="s">
        <v>72</v>
      </c>
      <c r="L6536" t="s">
        <v>122</v>
      </c>
      <c r="M6536" s="14">
        <v>44601</v>
      </c>
      <c r="N6536" s="14">
        <v>44601</v>
      </c>
      <c r="O6536">
        <v>-243500</v>
      </c>
      <c r="P6536">
        <v>-4119.05</v>
      </c>
      <c r="R6536">
        <v>2221506000</v>
      </c>
      <c r="S6536">
        <v>161026000</v>
      </c>
      <c r="V6536" t="s">
        <v>175</v>
      </c>
      <c r="W6536" t="s">
        <v>216</v>
      </c>
      <c r="X6536" t="s">
        <v>119</v>
      </c>
      <c r="Y6536">
        <v>2</v>
      </c>
      <c r="Z6536">
        <v>2</v>
      </c>
      <c r="AA6536">
        <v>2022</v>
      </c>
      <c r="AB6536">
        <v>4119.05</v>
      </c>
      <c r="AC6536" t="s">
        <v>23</v>
      </c>
      <c r="AD6536" t="s">
        <v>22</v>
      </c>
      <c r="AE6536">
        <v>2022</v>
      </c>
      <c r="AF6536">
        <v>2022</v>
      </c>
      <c r="AU6536"/>
    </row>
    <row r="6537" spans="1:47" x14ac:dyDescent="0.35">
      <c r="A6537" t="s">
        <v>160</v>
      </c>
      <c r="B6537" t="s">
        <v>35</v>
      </c>
      <c r="C6537" t="s">
        <v>252</v>
      </c>
      <c r="D6537" t="s">
        <v>159</v>
      </c>
      <c r="E6537" t="s">
        <v>162</v>
      </c>
      <c r="G6537" t="s">
        <v>1</v>
      </c>
      <c r="K6537" t="s">
        <v>72</v>
      </c>
      <c r="L6537" t="s">
        <v>122</v>
      </c>
      <c r="M6537" s="14">
        <v>44601</v>
      </c>
      <c r="N6537" s="14">
        <v>44601</v>
      </c>
      <c r="O6537">
        <v>1375.2</v>
      </c>
      <c r="P6537">
        <v>32.74</v>
      </c>
      <c r="R6537">
        <v>2110672000</v>
      </c>
      <c r="S6537">
        <v>162000000</v>
      </c>
      <c r="V6537" t="s">
        <v>160</v>
      </c>
      <c r="W6537" t="s">
        <v>205</v>
      </c>
      <c r="X6537" t="s">
        <v>161</v>
      </c>
      <c r="Y6537">
        <v>2</v>
      </c>
      <c r="Z6537">
        <v>2</v>
      </c>
      <c r="AA6537">
        <v>2022</v>
      </c>
      <c r="AB6537">
        <v>32.74</v>
      </c>
      <c r="AC6537" t="s">
        <v>23</v>
      </c>
      <c r="AD6537" t="s">
        <v>72</v>
      </c>
      <c r="AE6537">
        <v>2022</v>
      </c>
      <c r="AF6537">
        <v>2022</v>
      </c>
      <c r="AU6537"/>
    </row>
    <row r="6538" spans="1:47" x14ac:dyDescent="0.35">
      <c r="A6538" t="s">
        <v>130</v>
      </c>
      <c r="B6538" t="s">
        <v>34</v>
      </c>
      <c r="C6538" t="s">
        <v>149</v>
      </c>
      <c r="D6538" t="s">
        <v>150</v>
      </c>
      <c r="E6538" t="s">
        <v>121</v>
      </c>
      <c r="G6538" t="s">
        <v>1</v>
      </c>
      <c r="H6538" t="s">
        <v>206</v>
      </c>
      <c r="K6538" t="s">
        <v>72</v>
      </c>
      <c r="L6538" t="s">
        <v>122</v>
      </c>
      <c r="M6538" s="14">
        <v>44601</v>
      </c>
      <c r="N6538" s="14">
        <v>44601</v>
      </c>
      <c r="O6538">
        <v>-315.70999999999998</v>
      </c>
      <c r="P6538">
        <v>-7.52</v>
      </c>
      <c r="R6538">
        <v>2221511000</v>
      </c>
      <c r="S6538">
        <v>162000000</v>
      </c>
      <c r="V6538" t="s">
        <v>130</v>
      </c>
      <c r="W6538" t="s">
        <v>205</v>
      </c>
      <c r="X6538" t="s">
        <v>119</v>
      </c>
      <c r="Y6538">
        <v>2</v>
      </c>
      <c r="Z6538">
        <v>2</v>
      </c>
      <c r="AA6538">
        <v>2022</v>
      </c>
      <c r="AB6538">
        <v>7.52</v>
      </c>
      <c r="AC6538" t="s">
        <v>23</v>
      </c>
      <c r="AD6538" t="s">
        <v>22</v>
      </c>
      <c r="AE6538">
        <v>2022</v>
      </c>
      <c r="AF6538">
        <v>2022</v>
      </c>
      <c r="AU6538"/>
    </row>
    <row r="6539" spans="1:47" x14ac:dyDescent="0.35">
      <c r="A6539" t="s">
        <v>160</v>
      </c>
      <c r="B6539" t="s">
        <v>25</v>
      </c>
      <c r="C6539" t="s">
        <v>252</v>
      </c>
      <c r="D6539" t="s">
        <v>159</v>
      </c>
      <c r="E6539" t="s">
        <v>162</v>
      </c>
      <c r="G6539" t="s">
        <v>1</v>
      </c>
      <c r="K6539" t="s">
        <v>72</v>
      </c>
      <c r="L6539" t="s">
        <v>122</v>
      </c>
      <c r="M6539" s="14">
        <v>44601</v>
      </c>
      <c r="N6539" s="14">
        <v>44601</v>
      </c>
      <c r="O6539">
        <v>5000</v>
      </c>
      <c r="P6539">
        <v>119.05</v>
      </c>
      <c r="R6539">
        <v>2110672000</v>
      </c>
      <c r="S6539">
        <v>161600000</v>
      </c>
      <c r="V6539" t="s">
        <v>160</v>
      </c>
      <c r="W6539" t="s">
        <v>198</v>
      </c>
      <c r="X6539" t="s">
        <v>161</v>
      </c>
      <c r="Y6539">
        <v>2</v>
      </c>
      <c r="Z6539">
        <v>2</v>
      </c>
      <c r="AA6539">
        <v>2022</v>
      </c>
      <c r="AB6539">
        <v>119.05</v>
      </c>
      <c r="AC6539" t="s">
        <v>23</v>
      </c>
      <c r="AD6539" t="s">
        <v>72</v>
      </c>
      <c r="AE6539">
        <v>2022</v>
      </c>
      <c r="AF6539">
        <v>2022</v>
      </c>
      <c r="AU6539"/>
    </row>
    <row r="6540" spans="1:47" x14ac:dyDescent="0.35">
      <c r="A6540" t="s">
        <v>160</v>
      </c>
      <c r="B6540" t="s">
        <v>25</v>
      </c>
      <c r="C6540" t="s">
        <v>252</v>
      </c>
      <c r="D6540" t="s">
        <v>159</v>
      </c>
      <c r="E6540" t="s">
        <v>162</v>
      </c>
      <c r="G6540" t="s">
        <v>1</v>
      </c>
      <c r="K6540" t="s">
        <v>72</v>
      </c>
      <c r="L6540" t="s">
        <v>122</v>
      </c>
      <c r="M6540" s="14">
        <v>44601</v>
      </c>
      <c r="N6540" s="14">
        <v>44601</v>
      </c>
      <c r="O6540">
        <v>10000</v>
      </c>
      <c r="P6540">
        <v>238.1</v>
      </c>
      <c r="R6540">
        <v>2110672000</v>
      </c>
      <c r="S6540">
        <v>161300000</v>
      </c>
      <c r="V6540" t="s">
        <v>160</v>
      </c>
      <c r="W6540" t="s">
        <v>192</v>
      </c>
      <c r="X6540" t="s">
        <v>161</v>
      </c>
      <c r="Y6540">
        <v>2</v>
      </c>
      <c r="Z6540">
        <v>2</v>
      </c>
      <c r="AA6540">
        <v>2022</v>
      </c>
      <c r="AB6540">
        <v>238.1</v>
      </c>
      <c r="AC6540" t="s">
        <v>23</v>
      </c>
      <c r="AD6540" t="s">
        <v>72</v>
      </c>
      <c r="AE6540">
        <v>2022</v>
      </c>
      <c r="AF6540">
        <v>2022</v>
      </c>
      <c r="AU6540"/>
    </row>
    <row r="6541" spans="1:47" x14ac:dyDescent="0.35">
      <c r="A6541" t="s">
        <v>138</v>
      </c>
      <c r="B6541" t="s">
        <v>46</v>
      </c>
      <c r="C6541" t="s">
        <v>149</v>
      </c>
      <c r="D6541" t="s">
        <v>150</v>
      </c>
      <c r="E6541" t="s">
        <v>121</v>
      </c>
      <c r="G6541" t="s">
        <v>1</v>
      </c>
      <c r="H6541" t="s">
        <v>206</v>
      </c>
      <c r="K6541" t="s">
        <v>72</v>
      </c>
      <c r="L6541" t="s">
        <v>122</v>
      </c>
      <c r="M6541" s="14">
        <v>44601</v>
      </c>
      <c r="N6541" s="14">
        <v>44601</v>
      </c>
      <c r="O6541">
        <v>-225000</v>
      </c>
      <c r="P6541">
        <v>-3773.57</v>
      </c>
      <c r="R6541">
        <v>2220200000</v>
      </c>
      <c r="S6541">
        <v>161001000</v>
      </c>
      <c r="V6541" t="s">
        <v>138</v>
      </c>
      <c r="W6541" t="s">
        <v>195</v>
      </c>
      <c r="X6541" t="s">
        <v>139</v>
      </c>
      <c r="Y6541">
        <v>2</v>
      </c>
      <c r="Z6541">
        <v>2</v>
      </c>
      <c r="AA6541">
        <v>2022</v>
      </c>
      <c r="AB6541">
        <v>3773.57</v>
      </c>
      <c r="AC6541" t="s">
        <v>23</v>
      </c>
      <c r="AD6541" t="s">
        <v>22</v>
      </c>
      <c r="AE6541">
        <v>2022</v>
      </c>
      <c r="AF6541">
        <v>2022</v>
      </c>
      <c r="AU6541"/>
    </row>
    <row r="6542" spans="1:47" x14ac:dyDescent="0.35">
      <c r="A6542" t="s">
        <v>138</v>
      </c>
      <c r="B6542" t="s">
        <v>42</v>
      </c>
      <c r="C6542" t="s">
        <v>149</v>
      </c>
      <c r="D6542" t="s">
        <v>150</v>
      </c>
      <c r="E6542" t="s">
        <v>121</v>
      </c>
      <c r="G6542" t="s">
        <v>1</v>
      </c>
      <c r="H6542" t="s">
        <v>206</v>
      </c>
      <c r="K6542" t="s">
        <v>72</v>
      </c>
      <c r="L6542" t="s">
        <v>122</v>
      </c>
      <c r="M6542" s="14">
        <v>44601</v>
      </c>
      <c r="N6542" s="14">
        <v>44601</v>
      </c>
      <c r="O6542">
        <v>-1273456</v>
      </c>
      <c r="P6542">
        <v>-30320.38</v>
      </c>
      <c r="R6542">
        <v>2220200000</v>
      </c>
      <c r="S6542">
        <v>161001000</v>
      </c>
      <c r="V6542" t="s">
        <v>138</v>
      </c>
      <c r="W6542" t="s">
        <v>195</v>
      </c>
      <c r="X6542" t="s">
        <v>139</v>
      </c>
      <c r="Y6542">
        <v>2</v>
      </c>
      <c r="Z6542">
        <v>2</v>
      </c>
      <c r="AA6542">
        <v>2022</v>
      </c>
      <c r="AB6542">
        <v>30320.38</v>
      </c>
      <c r="AC6542" t="s">
        <v>23</v>
      </c>
      <c r="AD6542" t="s">
        <v>22</v>
      </c>
      <c r="AE6542">
        <v>2022</v>
      </c>
      <c r="AF6542">
        <v>2022</v>
      </c>
      <c r="AU6542"/>
    </row>
    <row r="6543" spans="1:47" x14ac:dyDescent="0.35">
      <c r="A6543" t="s">
        <v>138</v>
      </c>
      <c r="B6543" t="s">
        <v>36</v>
      </c>
      <c r="C6543" t="s">
        <v>149</v>
      </c>
      <c r="D6543" t="s">
        <v>150</v>
      </c>
      <c r="E6543" t="s">
        <v>121</v>
      </c>
      <c r="G6543" t="s">
        <v>1</v>
      </c>
      <c r="H6543" t="s">
        <v>206</v>
      </c>
      <c r="K6543" t="s">
        <v>72</v>
      </c>
      <c r="L6543" t="s">
        <v>122</v>
      </c>
      <c r="M6543" s="14">
        <v>44601</v>
      </c>
      <c r="N6543" s="14">
        <v>44601</v>
      </c>
      <c r="O6543">
        <v>-89980</v>
      </c>
      <c r="P6543">
        <v>-2142.38</v>
      </c>
      <c r="R6543">
        <v>2220200000</v>
      </c>
      <c r="S6543">
        <v>161001000</v>
      </c>
      <c r="V6543" t="s">
        <v>138</v>
      </c>
      <c r="W6543" t="s">
        <v>195</v>
      </c>
      <c r="X6543" t="s">
        <v>139</v>
      </c>
      <c r="Y6543">
        <v>2</v>
      </c>
      <c r="Z6543">
        <v>2</v>
      </c>
      <c r="AA6543">
        <v>2022</v>
      </c>
      <c r="AB6543">
        <v>2142.38</v>
      </c>
      <c r="AC6543" t="s">
        <v>23</v>
      </c>
      <c r="AD6543" t="s">
        <v>22</v>
      </c>
      <c r="AE6543">
        <v>2022</v>
      </c>
      <c r="AF6543">
        <v>2022</v>
      </c>
      <c r="AU6543"/>
    </row>
    <row r="6544" spans="1:47" x14ac:dyDescent="0.35">
      <c r="A6544" t="s">
        <v>138</v>
      </c>
      <c r="B6544" t="s">
        <v>47</v>
      </c>
      <c r="C6544" t="s">
        <v>149</v>
      </c>
      <c r="D6544" t="s">
        <v>150</v>
      </c>
      <c r="E6544" t="s">
        <v>121</v>
      </c>
      <c r="G6544" t="s">
        <v>1</v>
      </c>
      <c r="H6544" t="s">
        <v>206</v>
      </c>
      <c r="K6544" t="s">
        <v>72</v>
      </c>
      <c r="L6544" t="s">
        <v>122</v>
      </c>
      <c r="M6544" s="14">
        <v>44601</v>
      </c>
      <c r="N6544" s="14">
        <v>44601</v>
      </c>
      <c r="O6544">
        <v>-3000000</v>
      </c>
      <c r="P6544">
        <v>-71428.570000000007</v>
      </c>
      <c r="R6544">
        <v>2220200000</v>
      </c>
      <c r="S6544">
        <v>161001000</v>
      </c>
      <c r="V6544" t="s">
        <v>138</v>
      </c>
      <c r="W6544" t="s">
        <v>195</v>
      </c>
      <c r="X6544" t="s">
        <v>139</v>
      </c>
      <c r="Y6544">
        <v>2</v>
      </c>
      <c r="Z6544">
        <v>2</v>
      </c>
      <c r="AA6544">
        <v>2022</v>
      </c>
      <c r="AB6544">
        <v>71428.570000000007</v>
      </c>
      <c r="AC6544" t="s">
        <v>23</v>
      </c>
      <c r="AD6544" t="s">
        <v>22</v>
      </c>
      <c r="AE6544">
        <v>2022</v>
      </c>
      <c r="AF6544">
        <v>2022</v>
      </c>
      <c r="AU6544"/>
    </row>
    <row r="6545" spans="1:47" x14ac:dyDescent="0.35">
      <c r="A6545" t="s">
        <v>138</v>
      </c>
      <c r="B6545" t="s">
        <v>41</v>
      </c>
      <c r="C6545" t="s">
        <v>149</v>
      </c>
      <c r="D6545" t="s">
        <v>150</v>
      </c>
      <c r="E6545" t="s">
        <v>121</v>
      </c>
      <c r="G6545" t="s">
        <v>1</v>
      </c>
      <c r="H6545" t="s">
        <v>206</v>
      </c>
      <c r="K6545" t="s">
        <v>72</v>
      </c>
      <c r="L6545" t="s">
        <v>122</v>
      </c>
      <c r="M6545" s="14">
        <v>44601</v>
      </c>
      <c r="N6545" s="14">
        <v>44601</v>
      </c>
      <c r="O6545">
        <v>-4500000</v>
      </c>
      <c r="P6545">
        <v>-107151.28</v>
      </c>
      <c r="R6545">
        <v>2220200000</v>
      </c>
      <c r="S6545">
        <v>161001000</v>
      </c>
      <c r="V6545" t="s">
        <v>138</v>
      </c>
      <c r="W6545" t="s">
        <v>195</v>
      </c>
      <c r="X6545" t="s">
        <v>139</v>
      </c>
      <c r="Y6545">
        <v>2</v>
      </c>
      <c r="Z6545">
        <v>2</v>
      </c>
      <c r="AA6545">
        <v>2022</v>
      </c>
      <c r="AB6545">
        <v>107151.28</v>
      </c>
      <c r="AC6545" t="s">
        <v>23</v>
      </c>
      <c r="AD6545" t="s">
        <v>22</v>
      </c>
      <c r="AE6545">
        <v>2022</v>
      </c>
      <c r="AF6545">
        <v>2022</v>
      </c>
      <c r="AU6545"/>
    </row>
    <row r="6546" spans="1:47" x14ac:dyDescent="0.35">
      <c r="A6546" t="s">
        <v>138</v>
      </c>
      <c r="B6546" t="s">
        <v>34</v>
      </c>
      <c r="C6546" t="s">
        <v>149</v>
      </c>
      <c r="D6546" t="s">
        <v>150</v>
      </c>
      <c r="E6546" t="s">
        <v>121</v>
      </c>
      <c r="G6546" t="s">
        <v>1</v>
      </c>
      <c r="H6546" t="s">
        <v>206</v>
      </c>
      <c r="K6546" t="s">
        <v>72</v>
      </c>
      <c r="L6546" t="s">
        <v>122</v>
      </c>
      <c r="M6546" s="14">
        <v>44601</v>
      </c>
      <c r="N6546" s="14">
        <v>44601</v>
      </c>
      <c r="O6546">
        <v>-65250</v>
      </c>
      <c r="P6546">
        <v>-1553.57</v>
      </c>
      <c r="R6546">
        <v>2220200000</v>
      </c>
      <c r="S6546">
        <v>161001000</v>
      </c>
      <c r="V6546" t="s">
        <v>138</v>
      </c>
      <c r="W6546" t="s">
        <v>195</v>
      </c>
      <c r="X6546" t="s">
        <v>139</v>
      </c>
      <c r="Y6546">
        <v>2</v>
      </c>
      <c r="Z6546">
        <v>2</v>
      </c>
      <c r="AA6546">
        <v>2022</v>
      </c>
      <c r="AB6546">
        <v>1553.57</v>
      </c>
      <c r="AC6546" t="s">
        <v>23</v>
      </c>
      <c r="AD6546" t="s">
        <v>22</v>
      </c>
      <c r="AE6546">
        <v>2022</v>
      </c>
      <c r="AF6546">
        <v>2022</v>
      </c>
      <c r="AU6546"/>
    </row>
    <row r="6547" spans="1:47" x14ac:dyDescent="0.35">
      <c r="A6547" t="s">
        <v>160</v>
      </c>
      <c r="B6547" t="s">
        <v>25</v>
      </c>
      <c r="C6547" t="s">
        <v>252</v>
      </c>
      <c r="D6547" t="s">
        <v>159</v>
      </c>
      <c r="E6547" t="s">
        <v>162</v>
      </c>
      <c r="G6547" t="s">
        <v>1</v>
      </c>
      <c r="K6547" t="s">
        <v>72</v>
      </c>
      <c r="L6547" t="s">
        <v>122</v>
      </c>
      <c r="M6547" s="14">
        <v>44602</v>
      </c>
      <c r="N6547" s="14">
        <v>44602</v>
      </c>
      <c r="O6547">
        <v>5000</v>
      </c>
      <c r="P6547">
        <v>119.05</v>
      </c>
      <c r="R6547">
        <v>2110672000</v>
      </c>
      <c r="S6547">
        <v>161600000</v>
      </c>
      <c r="V6547" t="s">
        <v>160</v>
      </c>
      <c r="W6547" t="s">
        <v>198</v>
      </c>
      <c r="X6547" t="s">
        <v>161</v>
      </c>
      <c r="Y6547">
        <v>2</v>
      </c>
      <c r="Z6547">
        <v>2</v>
      </c>
      <c r="AA6547">
        <v>2022</v>
      </c>
      <c r="AB6547">
        <v>119.05</v>
      </c>
      <c r="AC6547" t="s">
        <v>23</v>
      </c>
      <c r="AD6547" t="s">
        <v>72</v>
      </c>
      <c r="AE6547">
        <v>2022</v>
      </c>
      <c r="AF6547">
        <v>2022</v>
      </c>
      <c r="AU6547"/>
    </row>
    <row r="6548" spans="1:47" x14ac:dyDescent="0.35">
      <c r="A6548" t="s">
        <v>130</v>
      </c>
      <c r="B6548" t="s">
        <v>36</v>
      </c>
      <c r="C6548" t="s">
        <v>252</v>
      </c>
      <c r="D6548" t="s">
        <v>150</v>
      </c>
      <c r="E6548" t="s">
        <v>121</v>
      </c>
      <c r="G6548" t="s">
        <v>1</v>
      </c>
      <c r="H6548" t="s">
        <v>206</v>
      </c>
      <c r="K6548" t="s">
        <v>72</v>
      </c>
      <c r="L6548" t="s">
        <v>122</v>
      </c>
      <c r="M6548" s="14">
        <v>44602</v>
      </c>
      <c r="N6548" s="14">
        <v>44602</v>
      </c>
      <c r="O6548">
        <v>-300000</v>
      </c>
      <c r="P6548">
        <v>-7142.86</v>
      </c>
      <c r="R6548">
        <v>2221517110</v>
      </c>
      <c r="S6548">
        <v>162800000</v>
      </c>
      <c r="V6548" t="s">
        <v>130</v>
      </c>
      <c r="W6548" t="s">
        <v>204</v>
      </c>
      <c r="X6548" t="s">
        <v>119</v>
      </c>
      <c r="Y6548">
        <v>2</v>
      </c>
      <c r="Z6548">
        <v>2</v>
      </c>
      <c r="AA6548">
        <v>2022</v>
      </c>
      <c r="AB6548">
        <v>7142.86</v>
      </c>
      <c r="AC6548" t="s">
        <v>23</v>
      </c>
      <c r="AD6548" t="s">
        <v>22</v>
      </c>
      <c r="AE6548">
        <v>2022</v>
      </c>
      <c r="AF6548">
        <v>2022</v>
      </c>
      <c r="AU6548"/>
    </row>
    <row r="6549" spans="1:47" x14ac:dyDescent="0.35">
      <c r="A6549" t="s">
        <v>160</v>
      </c>
      <c r="B6549" t="s">
        <v>26</v>
      </c>
      <c r="C6549" t="s">
        <v>252</v>
      </c>
      <c r="D6549" t="s">
        <v>159</v>
      </c>
      <c r="E6549" t="s">
        <v>162</v>
      </c>
      <c r="G6549" t="s">
        <v>1</v>
      </c>
      <c r="K6549" t="s">
        <v>72</v>
      </c>
      <c r="L6549" t="s">
        <v>122</v>
      </c>
      <c r="M6549" s="14">
        <v>44602</v>
      </c>
      <c r="N6549" s="14">
        <v>44602</v>
      </c>
      <c r="O6549">
        <v>84033.600000000006</v>
      </c>
      <c r="P6549">
        <v>2000.8</v>
      </c>
      <c r="R6549">
        <v>2110672000</v>
      </c>
      <c r="S6549">
        <v>162000000</v>
      </c>
      <c r="V6549" t="s">
        <v>160</v>
      </c>
      <c r="W6549" t="s">
        <v>205</v>
      </c>
      <c r="X6549" t="s">
        <v>161</v>
      </c>
      <c r="Y6549">
        <v>2</v>
      </c>
      <c r="Z6549">
        <v>2</v>
      </c>
      <c r="AA6549">
        <v>2022</v>
      </c>
      <c r="AB6549">
        <v>2000.8</v>
      </c>
      <c r="AC6549" t="s">
        <v>23</v>
      </c>
      <c r="AD6549" t="s">
        <v>72</v>
      </c>
      <c r="AE6549">
        <v>2022</v>
      </c>
      <c r="AF6549">
        <v>2022</v>
      </c>
      <c r="AU6549"/>
    </row>
    <row r="6550" spans="1:47" x14ac:dyDescent="0.35">
      <c r="A6550" t="s">
        <v>160</v>
      </c>
      <c r="B6550" t="s">
        <v>28</v>
      </c>
      <c r="C6550" t="s">
        <v>252</v>
      </c>
      <c r="D6550" t="s">
        <v>159</v>
      </c>
      <c r="E6550" t="s">
        <v>162</v>
      </c>
      <c r="G6550" t="s">
        <v>1</v>
      </c>
      <c r="K6550" t="s">
        <v>72</v>
      </c>
      <c r="L6550" t="s">
        <v>122</v>
      </c>
      <c r="M6550" s="14">
        <v>44602</v>
      </c>
      <c r="N6550" s="14">
        <v>44602</v>
      </c>
      <c r="O6550">
        <v>2332.64</v>
      </c>
      <c r="P6550">
        <v>55.54</v>
      </c>
      <c r="R6550">
        <v>2110672000</v>
      </c>
      <c r="S6550">
        <v>161900000</v>
      </c>
      <c r="V6550" t="s">
        <v>160</v>
      </c>
      <c r="W6550" t="s">
        <v>199</v>
      </c>
      <c r="X6550" t="s">
        <v>161</v>
      </c>
      <c r="Y6550">
        <v>2</v>
      </c>
      <c r="Z6550">
        <v>2</v>
      </c>
      <c r="AA6550">
        <v>2022</v>
      </c>
      <c r="AB6550">
        <v>55.54</v>
      </c>
      <c r="AC6550" t="s">
        <v>23</v>
      </c>
      <c r="AD6550" t="s">
        <v>72</v>
      </c>
      <c r="AE6550">
        <v>2022</v>
      </c>
      <c r="AF6550">
        <v>2022</v>
      </c>
      <c r="AU6550"/>
    </row>
    <row r="6551" spans="1:47" x14ac:dyDescent="0.35">
      <c r="A6551" t="s">
        <v>160</v>
      </c>
      <c r="B6551" t="s">
        <v>25</v>
      </c>
      <c r="C6551" t="s">
        <v>252</v>
      </c>
      <c r="D6551" t="s">
        <v>159</v>
      </c>
      <c r="E6551" t="s">
        <v>162</v>
      </c>
      <c r="G6551" t="s">
        <v>1</v>
      </c>
      <c r="K6551" t="s">
        <v>72</v>
      </c>
      <c r="L6551" t="s">
        <v>122</v>
      </c>
      <c r="M6551" s="14">
        <v>44602</v>
      </c>
      <c r="N6551" s="14">
        <v>44602</v>
      </c>
      <c r="O6551">
        <v>479095.83</v>
      </c>
      <c r="P6551">
        <v>11407.04</v>
      </c>
      <c r="R6551">
        <v>2110672000</v>
      </c>
      <c r="S6551">
        <v>161300000</v>
      </c>
      <c r="V6551" t="s">
        <v>160</v>
      </c>
      <c r="W6551" t="s">
        <v>192</v>
      </c>
      <c r="X6551" t="s">
        <v>161</v>
      </c>
      <c r="Y6551">
        <v>2</v>
      </c>
      <c r="Z6551">
        <v>2</v>
      </c>
      <c r="AA6551">
        <v>2022</v>
      </c>
      <c r="AB6551">
        <v>11407.04</v>
      </c>
      <c r="AC6551" t="s">
        <v>23</v>
      </c>
      <c r="AD6551" t="s">
        <v>72</v>
      </c>
      <c r="AE6551">
        <v>2022</v>
      </c>
      <c r="AF6551">
        <v>2022</v>
      </c>
      <c r="AU6551"/>
    </row>
    <row r="6552" spans="1:47" x14ac:dyDescent="0.35">
      <c r="A6552" t="s">
        <v>138</v>
      </c>
      <c r="C6552" t="s">
        <v>252</v>
      </c>
      <c r="D6552" t="s">
        <v>150</v>
      </c>
      <c r="E6552" t="s">
        <v>121</v>
      </c>
      <c r="G6552" t="s">
        <v>1</v>
      </c>
      <c r="K6552" t="s">
        <v>72</v>
      </c>
      <c r="L6552" t="s">
        <v>122</v>
      </c>
      <c r="M6552" s="14">
        <v>44602</v>
      </c>
      <c r="N6552" s="14">
        <v>44602</v>
      </c>
      <c r="O6552">
        <v>0</v>
      </c>
      <c r="P6552">
        <v>8333.33</v>
      </c>
      <c r="R6552">
        <v>2220200000</v>
      </c>
      <c r="S6552">
        <v>161002000</v>
      </c>
      <c r="V6552" t="s">
        <v>138</v>
      </c>
      <c r="W6552" t="s">
        <v>202</v>
      </c>
      <c r="X6552" t="s">
        <v>139</v>
      </c>
      <c r="Y6552">
        <v>2</v>
      </c>
      <c r="Z6552">
        <v>2</v>
      </c>
      <c r="AA6552">
        <v>2022</v>
      </c>
      <c r="AB6552">
        <v>-8333.33</v>
      </c>
      <c r="AC6552" t="s">
        <v>23</v>
      </c>
      <c r="AD6552" t="s">
        <v>72</v>
      </c>
      <c r="AE6552">
        <v>2022</v>
      </c>
      <c r="AF6552">
        <v>2022</v>
      </c>
      <c r="AU6552"/>
    </row>
    <row r="6553" spans="1:47" x14ac:dyDescent="0.35">
      <c r="A6553" t="s">
        <v>138</v>
      </c>
      <c r="C6553" t="s">
        <v>252</v>
      </c>
      <c r="D6553" t="s">
        <v>150</v>
      </c>
      <c r="E6553" t="s">
        <v>121</v>
      </c>
      <c r="G6553" t="s">
        <v>1</v>
      </c>
      <c r="K6553" t="s">
        <v>72</v>
      </c>
      <c r="L6553" t="s">
        <v>122</v>
      </c>
      <c r="M6553" s="14">
        <v>44602</v>
      </c>
      <c r="N6553" s="14">
        <v>44602</v>
      </c>
      <c r="O6553">
        <v>0</v>
      </c>
      <c r="P6553">
        <v>2071428.57</v>
      </c>
      <c r="R6553">
        <v>2220200000</v>
      </c>
      <c r="S6553">
        <v>161002000</v>
      </c>
      <c r="V6553" t="s">
        <v>138</v>
      </c>
      <c r="W6553" t="s">
        <v>202</v>
      </c>
      <c r="X6553" t="s">
        <v>139</v>
      </c>
      <c r="Y6553">
        <v>2</v>
      </c>
      <c r="Z6553">
        <v>2</v>
      </c>
      <c r="AA6553">
        <v>2022</v>
      </c>
      <c r="AB6553">
        <v>-2071428.57</v>
      </c>
      <c r="AC6553" t="s">
        <v>23</v>
      </c>
      <c r="AD6553" t="s">
        <v>72</v>
      </c>
      <c r="AE6553">
        <v>2022</v>
      </c>
      <c r="AF6553">
        <v>2022</v>
      </c>
      <c r="AU6553"/>
    </row>
    <row r="6554" spans="1:47" x14ac:dyDescent="0.35">
      <c r="A6554" t="s">
        <v>138</v>
      </c>
      <c r="C6554" t="s">
        <v>252</v>
      </c>
      <c r="D6554" t="s">
        <v>150</v>
      </c>
      <c r="E6554" t="s">
        <v>121</v>
      </c>
      <c r="G6554" t="s">
        <v>1</v>
      </c>
      <c r="K6554" t="s">
        <v>72</v>
      </c>
      <c r="L6554" t="s">
        <v>122</v>
      </c>
      <c r="M6554" s="14">
        <v>44602</v>
      </c>
      <c r="N6554" s="14">
        <v>44602</v>
      </c>
      <c r="O6554">
        <v>0</v>
      </c>
      <c r="P6554">
        <v>6333333.3300000001</v>
      </c>
      <c r="R6554">
        <v>2220200000</v>
      </c>
      <c r="S6554">
        <v>161002000</v>
      </c>
      <c r="V6554" t="s">
        <v>138</v>
      </c>
      <c r="W6554" t="s">
        <v>202</v>
      </c>
      <c r="X6554" t="s">
        <v>139</v>
      </c>
      <c r="Y6554">
        <v>2</v>
      </c>
      <c r="Z6554">
        <v>2</v>
      </c>
      <c r="AA6554">
        <v>2022</v>
      </c>
      <c r="AB6554">
        <v>-6333333.3300000001</v>
      </c>
      <c r="AC6554" t="s">
        <v>23</v>
      </c>
      <c r="AD6554" t="s">
        <v>72</v>
      </c>
      <c r="AE6554">
        <v>2022</v>
      </c>
      <c r="AF6554">
        <v>2022</v>
      </c>
      <c r="AU6554"/>
    </row>
    <row r="6555" spans="1:47" x14ac:dyDescent="0.35">
      <c r="A6555" t="s">
        <v>160</v>
      </c>
      <c r="B6555" t="s">
        <v>25</v>
      </c>
      <c r="C6555" t="s">
        <v>252</v>
      </c>
      <c r="D6555" t="s">
        <v>159</v>
      </c>
      <c r="E6555" t="s">
        <v>162</v>
      </c>
      <c r="G6555" t="s">
        <v>1</v>
      </c>
      <c r="K6555" t="s">
        <v>72</v>
      </c>
      <c r="L6555" t="s">
        <v>122</v>
      </c>
      <c r="M6555" s="14">
        <v>44602</v>
      </c>
      <c r="N6555" s="14">
        <v>44602</v>
      </c>
      <c r="O6555">
        <v>10000</v>
      </c>
      <c r="P6555">
        <v>238.1</v>
      </c>
      <c r="R6555">
        <v>2110672000</v>
      </c>
      <c r="S6555">
        <v>161300000</v>
      </c>
      <c r="V6555" t="s">
        <v>160</v>
      </c>
      <c r="W6555" t="s">
        <v>192</v>
      </c>
      <c r="X6555" t="s">
        <v>161</v>
      </c>
      <c r="Y6555">
        <v>2</v>
      </c>
      <c r="Z6555">
        <v>2</v>
      </c>
      <c r="AA6555">
        <v>2022</v>
      </c>
      <c r="AB6555">
        <v>238.1</v>
      </c>
      <c r="AC6555" t="s">
        <v>23</v>
      </c>
      <c r="AD6555" t="s">
        <v>72</v>
      </c>
      <c r="AE6555">
        <v>2022</v>
      </c>
      <c r="AF6555">
        <v>2022</v>
      </c>
      <c r="AU6555"/>
    </row>
    <row r="6556" spans="1:47" x14ac:dyDescent="0.35">
      <c r="A6556" t="s">
        <v>187</v>
      </c>
      <c r="B6556" t="s">
        <v>65</v>
      </c>
      <c r="C6556" t="s">
        <v>252</v>
      </c>
      <c r="D6556" t="s">
        <v>150</v>
      </c>
      <c r="E6556" t="s">
        <v>121</v>
      </c>
      <c r="G6556" t="s">
        <v>1</v>
      </c>
      <c r="H6556" t="s">
        <v>206</v>
      </c>
      <c r="K6556" t="s">
        <v>72</v>
      </c>
      <c r="L6556" t="s">
        <v>122</v>
      </c>
      <c r="M6556" s="14">
        <v>44602</v>
      </c>
      <c r="N6556" s="14">
        <v>44602</v>
      </c>
      <c r="O6556">
        <v>-3000</v>
      </c>
      <c r="P6556">
        <v>-71.430000000000007</v>
      </c>
      <c r="R6556">
        <v>2220316000</v>
      </c>
      <c r="S6556">
        <v>161004000</v>
      </c>
      <c r="V6556" t="s">
        <v>187</v>
      </c>
      <c r="W6556" t="s">
        <v>241</v>
      </c>
      <c r="X6556" t="s">
        <v>140</v>
      </c>
      <c r="Y6556">
        <v>2</v>
      </c>
      <c r="Z6556">
        <v>2</v>
      </c>
      <c r="AA6556">
        <v>2022</v>
      </c>
      <c r="AB6556">
        <v>71.430000000000007</v>
      </c>
      <c r="AC6556" t="s">
        <v>23</v>
      </c>
      <c r="AD6556" t="s">
        <v>22</v>
      </c>
      <c r="AE6556">
        <v>2022</v>
      </c>
      <c r="AF6556">
        <v>2022</v>
      </c>
      <c r="AU6556"/>
    </row>
    <row r="6557" spans="1:47" x14ac:dyDescent="0.35">
      <c r="A6557" t="s">
        <v>138</v>
      </c>
      <c r="C6557" t="s">
        <v>252</v>
      </c>
      <c r="D6557" t="s">
        <v>150</v>
      </c>
      <c r="E6557" t="s">
        <v>121</v>
      </c>
      <c r="K6557" t="s">
        <v>72</v>
      </c>
      <c r="L6557" t="s">
        <v>122</v>
      </c>
      <c r="M6557" s="14">
        <v>44602</v>
      </c>
      <c r="N6557" s="14">
        <v>44602</v>
      </c>
      <c r="O6557">
        <v>0</v>
      </c>
      <c r="P6557">
        <v>8413095.2400000002</v>
      </c>
      <c r="R6557">
        <v>2220200000</v>
      </c>
      <c r="S6557">
        <v>161002000</v>
      </c>
      <c r="V6557" t="s">
        <v>138</v>
      </c>
      <c r="W6557" t="s">
        <v>202</v>
      </c>
      <c r="X6557" t="s">
        <v>139</v>
      </c>
      <c r="Y6557">
        <v>2</v>
      </c>
      <c r="Z6557">
        <v>2</v>
      </c>
      <c r="AA6557">
        <v>2022</v>
      </c>
      <c r="AB6557">
        <v>-8413095.2400000002</v>
      </c>
      <c r="AC6557" t="s">
        <v>23</v>
      </c>
      <c r="AD6557" t="s">
        <v>72</v>
      </c>
      <c r="AE6557">
        <v>2022</v>
      </c>
      <c r="AF6557">
        <v>2022</v>
      </c>
      <c r="AU6557"/>
    </row>
    <row r="6558" spans="1:47" x14ac:dyDescent="0.35">
      <c r="A6558" t="s">
        <v>163</v>
      </c>
      <c r="C6558" t="s">
        <v>149</v>
      </c>
      <c r="D6558" t="s">
        <v>150</v>
      </c>
      <c r="E6558" t="s">
        <v>121</v>
      </c>
      <c r="J6558" t="s">
        <v>68</v>
      </c>
      <c r="K6558" t="s">
        <v>262</v>
      </c>
      <c r="L6558" t="s">
        <v>122</v>
      </c>
      <c r="M6558" s="14">
        <v>44578</v>
      </c>
      <c r="N6558" s="14">
        <v>44602</v>
      </c>
      <c r="P6558">
        <v>522.6</v>
      </c>
      <c r="X6558" t="s">
        <v>164</v>
      </c>
      <c r="Y6558">
        <v>1</v>
      </c>
      <c r="Z6558">
        <v>2</v>
      </c>
      <c r="AA6558">
        <v>2022</v>
      </c>
      <c r="AB6558">
        <v>0</v>
      </c>
      <c r="AC6558" t="s">
        <v>8</v>
      </c>
      <c r="AD6558" t="s">
        <v>8</v>
      </c>
      <c r="AE6558">
        <v>2022</v>
      </c>
      <c r="AF6558">
        <v>2022</v>
      </c>
      <c r="AU6558"/>
    </row>
    <row r="6559" spans="1:47" x14ac:dyDescent="0.35">
      <c r="A6559" t="s">
        <v>160</v>
      </c>
      <c r="B6559" t="s">
        <v>35</v>
      </c>
      <c r="C6559" t="s">
        <v>252</v>
      </c>
      <c r="D6559" t="s">
        <v>159</v>
      </c>
      <c r="E6559" t="s">
        <v>162</v>
      </c>
      <c r="G6559" t="s">
        <v>1</v>
      </c>
      <c r="K6559" t="s">
        <v>72</v>
      </c>
      <c r="L6559" t="s">
        <v>122</v>
      </c>
      <c r="M6559" s="14">
        <v>44602</v>
      </c>
      <c r="N6559" s="14">
        <v>44602</v>
      </c>
      <c r="O6559">
        <v>14302.25</v>
      </c>
      <c r="P6559">
        <v>340.53</v>
      </c>
      <c r="R6559">
        <v>2110672000</v>
      </c>
      <c r="S6559">
        <v>162700000</v>
      </c>
      <c r="V6559" t="s">
        <v>160</v>
      </c>
      <c r="W6559" t="s">
        <v>200</v>
      </c>
      <c r="X6559" t="s">
        <v>161</v>
      </c>
      <c r="Y6559">
        <v>2</v>
      </c>
      <c r="Z6559">
        <v>2</v>
      </c>
      <c r="AA6559">
        <v>2022</v>
      </c>
      <c r="AB6559">
        <v>340.53</v>
      </c>
      <c r="AC6559" t="s">
        <v>23</v>
      </c>
      <c r="AD6559" t="s">
        <v>72</v>
      </c>
      <c r="AE6559">
        <v>2022</v>
      </c>
      <c r="AF6559">
        <v>2022</v>
      </c>
      <c r="AU6559"/>
    </row>
    <row r="6560" spans="1:47" x14ac:dyDescent="0.35">
      <c r="A6560" t="s">
        <v>171</v>
      </c>
      <c r="C6560" t="s">
        <v>149</v>
      </c>
      <c r="D6560" t="s">
        <v>150</v>
      </c>
      <c r="E6560" t="s">
        <v>121</v>
      </c>
      <c r="F6560" t="s">
        <v>1</v>
      </c>
      <c r="J6560" t="s">
        <v>68</v>
      </c>
      <c r="K6560" t="s">
        <v>262</v>
      </c>
      <c r="L6560" t="s">
        <v>122</v>
      </c>
      <c r="M6560" s="14">
        <v>44578</v>
      </c>
      <c r="N6560" s="14">
        <v>44602</v>
      </c>
      <c r="P6560">
        <v>13393.48</v>
      </c>
      <c r="X6560" t="s">
        <v>137</v>
      </c>
      <c r="Y6560">
        <v>1</v>
      </c>
      <c r="Z6560">
        <v>2</v>
      </c>
      <c r="AA6560">
        <v>2022</v>
      </c>
      <c r="AB6560">
        <v>0</v>
      </c>
      <c r="AC6560" t="s">
        <v>8</v>
      </c>
      <c r="AD6560" t="s">
        <v>8</v>
      </c>
      <c r="AE6560">
        <v>2022</v>
      </c>
      <c r="AF6560">
        <v>2021</v>
      </c>
      <c r="AU6560"/>
    </row>
    <row r="6561" spans="1:47" x14ac:dyDescent="0.35">
      <c r="A6561" t="s">
        <v>130</v>
      </c>
      <c r="C6561" t="s">
        <v>149</v>
      </c>
      <c r="D6561" t="s">
        <v>150</v>
      </c>
      <c r="E6561" t="s">
        <v>121</v>
      </c>
      <c r="J6561" t="s">
        <v>68</v>
      </c>
      <c r="K6561" t="s">
        <v>262</v>
      </c>
      <c r="L6561" t="s">
        <v>122</v>
      </c>
      <c r="M6561" s="14">
        <v>44578</v>
      </c>
      <c r="N6561" s="14">
        <v>44602</v>
      </c>
      <c r="P6561">
        <v>8935.1200000000008</v>
      </c>
      <c r="X6561" t="s">
        <v>119</v>
      </c>
      <c r="Y6561">
        <v>1</v>
      </c>
      <c r="Z6561">
        <v>2</v>
      </c>
      <c r="AA6561">
        <v>2022</v>
      </c>
      <c r="AB6561">
        <v>0</v>
      </c>
      <c r="AC6561" t="s">
        <v>8</v>
      </c>
      <c r="AD6561" t="s">
        <v>8</v>
      </c>
      <c r="AE6561">
        <v>2022</v>
      </c>
      <c r="AF6561">
        <v>2022</v>
      </c>
      <c r="AU6561"/>
    </row>
    <row r="6562" spans="1:47" x14ac:dyDescent="0.35">
      <c r="A6562" t="s">
        <v>130</v>
      </c>
      <c r="C6562" t="s">
        <v>149</v>
      </c>
      <c r="D6562" t="s">
        <v>150</v>
      </c>
      <c r="E6562" t="s">
        <v>121</v>
      </c>
      <c r="I6562" t="s">
        <v>1</v>
      </c>
      <c r="J6562" t="s">
        <v>68</v>
      </c>
      <c r="K6562" t="s">
        <v>262</v>
      </c>
      <c r="L6562" t="s">
        <v>122</v>
      </c>
      <c r="M6562" s="14">
        <v>44578</v>
      </c>
      <c r="N6562" s="14">
        <v>44602</v>
      </c>
      <c r="P6562">
        <v>812072.97</v>
      </c>
      <c r="X6562" t="s">
        <v>119</v>
      </c>
      <c r="Y6562">
        <v>1</v>
      </c>
      <c r="Z6562">
        <v>2</v>
      </c>
      <c r="AA6562">
        <v>2022</v>
      </c>
      <c r="AB6562">
        <v>0</v>
      </c>
      <c r="AC6562" t="s">
        <v>8</v>
      </c>
      <c r="AD6562" t="s">
        <v>8</v>
      </c>
      <c r="AE6562">
        <v>2022</v>
      </c>
      <c r="AF6562">
        <v>2022</v>
      </c>
      <c r="AU6562"/>
    </row>
    <row r="6563" spans="1:47" x14ac:dyDescent="0.35">
      <c r="A6563" t="s">
        <v>160</v>
      </c>
      <c r="B6563" t="s">
        <v>26</v>
      </c>
      <c r="C6563" t="s">
        <v>252</v>
      </c>
      <c r="D6563" t="s">
        <v>159</v>
      </c>
      <c r="E6563" t="s">
        <v>162</v>
      </c>
      <c r="G6563" t="s">
        <v>1</v>
      </c>
      <c r="K6563" t="s">
        <v>72</v>
      </c>
      <c r="L6563" t="s">
        <v>122</v>
      </c>
      <c r="M6563" s="14">
        <v>44602</v>
      </c>
      <c r="N6563" s="14">
        <v>44602</v>
      </c>
      <c r="O6563">
        <v>10169.5</v>
      </c>
      <c r="P6563">
        <v>242.13</v>
      </c>
      <c r="R6563">
        <v>2110672000</v>
      </c>
      <c r="S6563">
        <v>162600000</v>
      </c>
      <c r="V6563" t="s">
        <v>160</v>
      </c>
      <c r="W6563" t="s">
        <v>196</v>
      </c>
      <c r="X6563" t="s">
        <v>161</v>
      </c>
      <c r="Y6563">
        <v>2</v>
      </c>
      <c r="Z6563">
        <v>2</v>
      </c>
      <c r="AA6563">
        <v>2022</v>
      </c>
      <c r="AB6563">
        <v>242.13</v>
      </c>
      <c r="AC6563" t="s">
        <v>23</v>
      </c>
      <c r="AD6563" t="s">
        <v>72</v>
      </c>
      <c r="AE6563">
        <v>2022</v>
      </c>
      <c r="AF6563">
        <v>2022</v>
      </c>
      <c r="AU6563"/>
    </row>
    <row r="6564" spans="1:47" x14ac:dyDescent="0.35">
      <c r="A6564" t="s">
        <v>160</v>
      </c>
      <c r="B6564" t="s">
        <v>26</v>
      </c>
      <c r="C6564" t="s">
        <v>252</v>
      </c>
      <c r="D6564" t="s">
        <v>159</v>
      </c>
      <c r="E6564" t="s">
        <v>162</v>
      </c>
      <c r="G6564" t="s">
        <v>1</v>
      </c>
      <c r="K6564" t="s">
        <v>72</v>
      </c>
      <c r="L6564" t="s">
        <v>122</v>
      </c>
      <c r="M6564" s="14">
        <v>44602</v>
      </c>
      <c r="N6564" s="14">
        <v>44602</v>
      </c>
      <c r="O6564">
        <v>8135.59</v>
      </c>
      <c r="P6564">
        <v>193.7</v>
      </c>
      <c r="R6564">
        <v>2110672000</v>
      </c>
      <c r="S6564">
        <v>162600000</v>
      </c>
      <c r="V6564" t="s">
        <v>160</v>
      </c>
      <c r="W6564" t="s">
        <v>196</v>
      </c>
      <c r="X6564" t="s">
        <v>161</v>
      </c>
      <c r="Y6564">
        <v>2</v>
      </c>
      <c r="Z6564">
        <v>2</v>
      </c>
      <c r="AA6564">
        <v>2022</v>
      </c>
      <c r="AB6564">
        <v>193.7</v>
      </c>
      <c r="AC6564" t="s">
        <v>23</v>
      </c>
      <c r="AD6564" t="s">
        <v>72</v>
      </c>
      <c r="AE6564">
        <v>2022</v>
      </c>
      <c r="AF6564">
        <v>2022</v>
      </c>
      <c r="AU6564"/>
    </row>
    <row r="6565" spans="1:47" x14ac:dyDescent="0.35">
      <c r="A6565" t="s">
        <v>160</v>
      </c>
      <c r="B6565" t="s">
        <v>25</v>
      </c>
      <c r="C6565" t="s">
        <v>252</v>
      </c>
      <c r="D6565" t="s">
        <v>159</v>
      </c>
      <c r="E6565" t="s">
        <v>162</v>
      </c>
      <c r="G6565" t="s">
        <v>1</v>
      </c>
      <c r="K6565" t="s">
        <v>72</v>
      </c>
      <c r="L6565" t="s">
        <v>122</v>
      </c>
      <c r="M6565" s="14">
        <v>44603</v>
      </c>
      <c r="N6565" s="14">
        <v>44603</v>
      </c>
      <c r="O6565">
        <v>5000</v>
      </c>
      <c r="P6565">
        <v>119.05</v>
      </c>
      <c r="R6565">
        <v>2110672000</v>
      </c>
      <c r="S6565">
        <v>161600000</v>
      </c>
      <c r="V6565" t="s">
        <v>160</v>
      </c>
      <c r="W6565" t="s">
        <v>198</v>
      </c>
      <c r="X6565" t="s">
        <v>161</v>
      </c>
      <c r="Y6565">
        <v>2</v>
      </c>
      <c r="Z6565">
        <v>2</v>
      </c>
      <c r="AA6565">
        <v>2022</v>
      </c>
      <c r="AB6565">
        <v>119.05</v>
      </c>
      <c r="AC6565" t="s">
        <v>23</v>
      </c>
      <c r="AD6565" t="s">
        <v>72</v>
      </c>
      <c r="AE6565">
        <v>2022</v>
      </c>
      <c r="AF6565">
        <v>2022</v>
      </c>
      <c r="AU6565"/>
    </row>
    <row r="6566" spans="1:47" x14ac:dyDescent="0.35">
      <c r="A6566" t="s">
        <v>160</v>
      </c>
      <c r="B6566" t="s">
        <v>25</v>
      </c>
      <c r="C6566" t="s">
        <v>252</v>
      </c>
      <c r="D6566" t="s">
        <v>159</v>
      </c>
      <c r="E6566" t="s">
        <v>162</v>
      </c>
      <c r="G6566" t="s">
        <v>1</v>
      </c>
      <c r="K6566" t="s">
        <v>72</v>
      </c>
      <c r="L6566" t="s">
        <v>122</v>
      </c>
      <c r="M6566" s="14">
        <v>44603</v>
      </c>
      <c r="N6566" s="14">
        <v>44603</v>
      </c>
      <c r="O6566">
        <v>40000</v>
      </c>
      <c r="P6566">
        <v>952.38</v>
      </c>
      <c r="R6566">
        <v>2110672000</v>
      </c>
      <c r="S6566">
        <v>161300000</v>
      </c>
      <c r="V6566" t="s">
        <v>160</v>
      </c>
      <c r="W6566" t="s">
        <v>192</v>
      </c>
      <c r="X6566" t="s">
        <v>161</v>
      </c>
      <c r="Y6566">
        <v>2</v>
      </c>
      <c r="Z6566">
        <v>2</v>
      </c>
      <c r="AA6566">
        <v>2022</v>
      </c>
      <c r="AB6566">
        <v>952.38</v>
      </c>
      <c r="AC6566" t="s">
        <v>23</v>
      </c>
      <c r="AD6566" t="s">
        <v>72</v>
      </c>
      <c r="AE6566">
        <v>2022</v>
      </c>
      <c r="AF6566">
        <v>2022</v>
      </c>
      <c r="AU6566"/>
    </row>
    <row r="6567" spans="1:47" x14ac:dyDescent="0.35">
      <c r="A6567" t="s">
        <v>160</v>
      </c>
      <c r="B6567" t="s">
        <v>25</v>
      </c>
      <c r="C6567" t="s">
        <v>252</v>
      </c>
      <c r="D6567" t="s">
        <v>159</v>
      </c>
      <c r="E6567" t="s">
        <v>162</v>
      </c>
      <c r="G6567" t="s">
        <v>1</v>
      </c>
      <c r="K6567" t="s">
        <v>72</v>
      </c>
      <c r="L6567" t="s">
        <v>122</v>
      </c>
      <c r="M6567" s="14">
        <v>44603</v>
      </c>
      <c r="N6567" s="14">
        <v>44603</v>
      </c>
      <c r="O6567">
        <v>10000</v>
      </c>
      <c r="P6567">
        <v>238.1</v>
      </c>
      <c r="R6567">
        <v>2110672000</v>
      </c>
      <c r="S6567">
        <v>161300000</v>
      </c>
      <c r="V6567" t="s">
        <v>160</v>
      </c>
      <c r="W6567" t="s">
        <v>192</v>
      </c>
      <c r="X6567" t="s">
        <v>161</v>
      </c>
      <c r="Y6567">
        <v>2</v>
      </c>
      <c r="Z6567">
        <v>2</v>
      </c>
      <c r="AA6567">
        <v>2022</v>
      </c>
      <c r="AB6567">
        <v>238.1</v>
      </c>
      <c r="AC6567" t="s">
        <v>23</v>
      </c>
      <c r="AD6567" t="s">
        <v>72</v>
      </c>
      <c r="AE6567">
        <v>2022</v>
      </c>
      <c r="AF6567">
        <v>2022</v>
      </c>
      <c r="AU6567"/>
    </row>
    <row r="6568" spans="1:47" x14ac:dyDescent="0.35">
      <c r="A6568" t="s">
        <v>138</v>
      </c>
      <c r="B6568" t="s">
        <v>44</v>
      </c>
      <c r="C6568" t="s">
        <v>252</v>
      </c>
      <c r="D6568" t="s">
        <v>150</v>
      </c>
      <c r="E6568" t="s">
        <v>121</v>
      </c>
      <c r="G6568" t="s">
        <v>1</v>
      </c>
      <c r="H6568" t="s">
        <v>206</v>
      </c>
      <c r="K6568" t="s">
        <v>72</v>
      </c>
      <c r="L6568" t="s">
        <v>122</v>
      </c>
      <c r="M6568" s="14">
        <v>44603</v>
      </c>
      <c r="N6568" s="14">
        <v>44603</v>
      </c>
      <c r="O6568">
        <v>-87000000</v>
      </c>
      <c r="P6568">
        <v>-2071428.57</v>
      </c>
      <c r="R6568">
        <v>2220200000</v>
      </c>
      <c r="S6568">
        <v>161001000</v>
      </c>
      <c r="V6568" t="s">
        <v>138</v>
      </c>
      <c r="W6568" t="s">
        <v>195</v>
      </c>
      <c r="X6568" t="s">
        <v>139</v>
      </c>
      <c r="Y6568">
        <v>2</v>
      </c>
      <c r="Z6568">
        <v>2</v>
      </c>
      <c r="AA6568">
        <v>2022</v>
      </c>
      <c r="AB6568">
        <v>2071428.57</v>
      </c>
      <c r="AC6568" t="s">
        <v>23</v>
      </c>
      <c r="AD6568" t="s">
        <v>22</v>
      </c>
      <c r="AE6568">
        <v>2022</v>
      </c>
      <c r="AF6568">
        <v>2022</v>
      </c>
      <c r="AU6568"/>
    </row>
    <row r="6569" spans="1:47" x14ac:dyDescent="0.35">
      <c r="A6569" t="s">
        <v>138</v>
      </c>
      <c r="B6569" t="s">
        <v>45</v>
      </c>
      <c r="C6569" t="s">
        <v>252</v>
      </c>
      <c r="D6569" t="s">
        <v>150</v>
      </c>
      <c r="E6569" t="s">
        <v>121</v>
      </c>
      <c r="G6569" t="s">
        <v>1</v>
      </c>
      <c r="H6569" t="s">
        <v>206</v>
      </c>
      <c r="K6569" t="s">
        <v>72</v>
      </c>
      <c r="L6569" t="s">
        <v>122</v>
      </c>
      <c r="M6569" s="14">
        <v>44603</v>
      </c>
      <c r="N6569" s="14">
        <v>44603</v>
      </c>
      <c r="O6569">
        <v>-350000</v>
      </c>
      <c r="P6569">
        <v>-8333.33</v>
      </c>
      <c r="R6569">
        <v>2220200000</v>
      </c>
      <c r="S6569">
        <v>161001000</v>
      </c>
      <c r="V6569" t="s">
        <v>138</v>
      </c>
      <c r="W6569" t="s">
        <v>195</v>
      </c>
      <c r="X6569" t="s">
        <v>139</v>
      </c>
      <c r="Y6569">
        <v>2</v>
      </c>
      <c r="Z6569">
        <v>2</v>
      </c>
      <c r="AA6569">
        <v>2022</v>
      </c>
      <c r="AB6569">
        <v>8333.33</v>
      </c>
      <c r="AC6569" t="s">
        <v>23</v>
      </c>
      <c r="AD6569" t="s">
        <v>22</v>
      </c>
      <c r="AE6569">
        <v>2022</v>
      </c>
      <c r="AF6569">
        <v>2022</v>
      </c>
      <c r="AU6569"/>
    </row>
    <row r="6570" spans="1:47" x14ac:dyDescent="0.35">
      <c r="A6570" t="s">
        <v>160</v>
      </c>
      <c r="B6570" t="s">
        <v>35</v>
      </c>
      <c r="C6570" t="s">
        <v>252</v>
      </c>
      <c r="D6570" t="s">
        <v>159</v>
      </c>
      <c r="E6570" t="s">
        <v>162</v>
      </c>
      <c r="G6570" t="s">
        <v>1</v>
      </c>
      <c r="K6570" t="s">
        <v>72</v>
      </c>
      <c r="L6570" t="s">
        <v>122</v>
      </c>
      <c r="M6570" s="14">
        <v>44603</v>
      </c>
      <c r="N6570" s="14">
        <v>44603</v>
      </c>
      <c r="O6570">
        <v>12465.94</v>
      </c>
      <c r="P6570">
        <v>296.81</v>
      </c>
      <c r="R6570">
        <v>2110672000</v>
      </c>
      <c r="S6570">
        <v>161020000</v>
      </c>
      <c r="V6570" t="s">
        <v>160</v>
      </c>
      <c r="W6570" t="s">
        <v>194</v>
      </c>
      <c r="X6570" t="s">
        <v>161</v>
      </c>
      <c r="Y6570">
        <v>2</v>
      </c>
      <c r="Z6570">
        <v>2</v>
      </c>
      <c r="AA6570">
        <v>2022</v>
      </c>
      <c r="AB6570">
        <v>296.81</v>
      </c>
      <c r="AC6570" t="s">
        <v>23</v>
      </c>
      <c r="AD6570" t="s">
        <v>72</v>
      </c>
      <c r="AE6570">
        <v>2022</v>
      </c>
      <c r="AF6570">
        <v>2022</v>
      </c>
      <c r="AU6570"/>
    </row>
    <row r="6571" spans="1:47" x14ac:dyDescent="0.35">
      <c r="A6571" t="s">
        <v>160</v>
      </c>
      <c r="B6571" t="s">
        <v>28</v>
      </c>
      <c r="C6571" t="s">
        <v>252</v>
      </c>
      <c r="D6571" t="s">
        <v>159</v>
      </c>
      <c r="E6571" t="s">
        <v>162</v>
      </c>
      <c r="G6571" t="s">
        <v>1</v>
      </c>
      <c r="K6571" t="s">
        <v>72</v>
      </c>
      <c r="L6571" t="s">
        <v>122</v>
      </c>
      <c r="M6571" s="14">
        <v>44603</v>
      </c>
      <c r="N6571" s="14">
        <v>44603</v>
      </c>
      <c r="O6571">
        <v>3462.3</v>
      </c>
      <c r="P6571">
        <v>82.44</v>
      </c>
      <c r="R6571">
        <v>2110672000</v>
      </c>
      <c r="S6571">
        <v>161800000</v>
      </c>
      <c r="V6571" t="s">
        <v>160</v>
      </c>
      <c r="W6571" t="s">
        <v>197</v>
      </c>
      <c r="X6571" t="s">
        <v>161</v>
      </c>
      <c r="Y6571">
        <v>2</v>
      </c>
      <c r="Z6571">
        <v>2</v>
      </c>
      <c r="AA6571">
        <v>2022</v>
      </c>
      <c r="AB6571">
        <v>82.44</v>
      </c>
      <c r="AC6571" t="s">
        <v>23</v>
      </c>
      <c r="AD6571" t="s">
        <v>72</v>
      </c>
      <c r="AE6571">
        <v>2022</v>
      </c>
      <c r="AF6571">
        <v>2022</v>
      </c>
      <c r="AU6571"/>
    </row>
    <row r="6572" spans="1:47" x14ac:dyDescent="0.35">
      <c r="A6572" t="s">
        <v>160</v>
      </c>
      <c r="B6572" t="s">
        <v>28</v>
      </c>
      <c r="C6572" t="s">
        <v>252</v>
      </c>
      <c r="D6572" t="s">
        <v>159</v>
      </c>
      <c r="E6572" t="s">
        <v>162</v>
      </c>
      <c r="G6572" t="s">
        <v>1</v>
      </c>
      <c r="K6572" t="s">
        <v>72</v>
      </c>
      <c r="L6572" t="s">
        <v>122</v>
      </c>
      <c r="M6572" s="14">
        <v>44603</v>
      </c>
      <c r="N6572" s="14">
        <v>44603</v>
      </c>
      <c r="O6572">
        <v>2130.4</v>
      </c>
      <c r="P6572">
        <v>50.72</v>
      </c>
      <c r="R6572">
        <v>2110672000</v>
      </c>
      <c r="S6572">
        <v>161800000</v>
      </c>
      <c r="V6572" t="s">
        <v>160</v>
      </c>
      <c r="W6572" t="s">
        <v>197</v>
      </c>
      <c r="X6572" t="s">
        <v>161</v>
      </c>
      <c r="Y6572">
        <v>2</v>
      </c>
      <c r="Z6572">
        <v>2</v>
      </c>
      <c r="AA6572">
        <v>2022</v>
      </c>
      <c r="AB6572">
        <v>50.72</v>
      </c>
      <c r="AC6572" t="s">
        <v>23</v>
      </c>
      <c r="AD6572" t="s">
        <v>72</v>
      </c>
      <c r="AE6572">
        <v>2022</v>
      </c>
      <c r="AF6572">
        <v>2022</v>
      </c>
      <c r="AU6572"/>
    </row>
    <row r="6573" spans="1:47" x14ac:dyDescent="0.35">
      <c r="A6573" t="s">
        <v>160</v>
      </c>
      <c r="B6573" t="s">
        <v>25</v>
      </c>
      <c r="C6573" t="s">
        <v>252</v>
      </c>
      <c r="D6573" t="s">
        <v>159</v>
      </c>
      <c r="E6573" t="s">
        <v>162</v>
      </c>
      <c r="G6573" t="s">
        <v>1</v>
      </c>
      <c r="K6573" t="s">
        <v>72</v>
      </c>
      <c r="L6573" t="s">
        <v>122</v>
      </c>
      <c r="M6573" s="14">
        <v>44606</v>
      </c>
      <c r="N6573" s="14">
        <v>44606</v>
      </c>
      <c r="O6573">
        <v>10000</v>
      </c>
      <c r="P6573">
        <v>238.1</v>
      </c>
      <c r="R6573">
        <v>2110672000</v>
      </c>
      <c r="S6573">
        <v>161600000</v>
      </c>
      <c r="V6573" t="s">
        <v>160</v>
      </c>
      <c r="W6573" t="s">
        <v>198</v>
      </c>
      <c r="X6573" t="s">
        <v>161</v>
      </c>
      <c r="Y6573">
        <v>2</v>
      </c>
      <c r="Z6573">
        <v>2</v>
      </c>
      <c r="AA6573">
        <v>2022</v>
      </c>
      <c r="AB6573">
        <v>238.1</v>
      </c>
      <c r="AC6573" t="s">
        <v>23</v>
      </c>
      <c r="AD6573" t="s">
        <v>72</v>
      </c>
      <c r="AE6573">
        <v>2022</v>
      </c>
      <c r="AF6573">
        <v>2022</v>
      </c>
      <c r="AU6573"/>
    </row>
    <row r="6574" spans="1:47" x14ac:dyDescent="0.35">
      <c r="A6574" t="s">
        <v>160</v>
      </c>
      <c r="B6574" t="s">
        <v>25</v>
      </c>
      <c r="C6574" t="s">
        <v>252</v>
      </c>
      <c r="D6574" t="s">
        <v>159</v>
      </c>
      <c r="E6574" t="s">
        <v>162</v>
      </c>
      <c r="G6574" t="s">
        <v>1</v>
      </c>
      <c r="K6574" t="s">
        <v>72</v>
      </c>
      <c r="L6574" t="s">
        <v>122</v>
      </c>
      <c r="M6574" s="14">
        <v>44606</v>
      </c>
      <c r="N6574" s="14">
        <v>44606</v>
      </c>
      <c r="O6574">
        <v>30000</v>
      </c>
      <c r="P6574">
        <v>714.29</v>
      </c>
      <c r="R6574">
        <v>2110672000</v>
      </c>
      <c r="S6574">
        <v>161300000</v>
      </c>
      <c r="V6574" t="s">
        <v>160</v>
      </c>
      <c r="W6574" t="s">
        <v>192</v>
      </c>
      <c r="X6574" t="s">
        <v>161</v>
      </c>
      <c r="Y6574">
        <v>2</v>
      </c>
      <c r="Z6574">
        <v>2</v>
      </c>
      <c r="AA6574">
        <v>2022</v>
      </c>
      <c r="AB6574">
        <v>714.29</v>
      </c>
      <c r="AC6574" t="s">
        <v>23</v>
      </c>
      <c r="AD6574" t="s">
        <v>72</v>
      </c>
      <c r="AE6574">
        <v>2022</v>
      </c>
      <c r="AF6574">
        <v>2022</v>
      </c>
      <c r="AU6574"/>
    </row>
    <row r="6575" spans="1:47" x14ac:dyDescent="0.35">
      <c r="A6575" t="s">
        <v>138</v>
      </c>
      <c r="C6575" t="s">
        <v>252</v>
      </c>
      <c r="D6575" t="s">
        <v>150</v>
      </c>
      <c r="E6575" t="s">
        <v>121</v>
      </c>
      <c r="G6575" t="s">
        <v>1</v>
      </c>
      <c r="K6575" t="s">
        <v>72</v>
      </c>
      <c r="L6575" t="s">
        <v>122</v>
      </c>
      <c r="M6575" s="14">
        <v>44606</v>
      </c>
      <c r="N6575" s="14">
        <v>44606</v>
      </c>
      <c r="O6575">
        <v>0</v>
      </c>
      <c r="P6575">
        <v>47619.05</v>
      </c>
      <c r="R6575">
        <v>2220200000</v>
      </c>
      <c r="S6575">
        <v>161002000</v>
      </c>
      <c r="V6575" t="s">
        <v>138</v>
      </c>
      <c r="W6575" t="s">
        <v>202</v>
      </c>
      <c r="X6575" t="s">
        <v>139</v>
      </c>
      <c r="Y6575">
        <v>2</v>
      </c>
      <c r="Z6575">
        <v>2</v>
      </c>
      <c r="AA6575">
        <v>2022</v>
      </c>
      <c r="AB6575">
        <v>-47619.05</v>
      </c>
      <c r="AC6575" t="s">
        <v>23</v>
      </c>
      <c r="AD6575" t="s">
        <v>72</v>
      </c>
      <c r="AE6575">
        <v>2022</v>
      </c>
      <c r="AF6575">
        <v>2022</v>
      </c>
      <c r="AU6575"/>
    </row>
    <row r="6576" spans="1:47" x14ac:dyDescent="0.35">
      <c r="A6576" t="s">
        <v>138</v>
      </c>
      <c r="C6576" t="s">
        <v>252</v>
      </c>
      <c r="D6576" t="s">
        <v>150</v>
      </c>
      <c r="E6576" t="s">
        <v>121</v>
      </c>
      <c r="K6576" t="s">
        <v>72</v>
      </c>
      <c r="L6576" t="s">
        <v>122</v>
      </c>
      <c r="M6576" s="14">
        <v>44606</v>
      </c>
      <c r="N6576" s="14">
        <v>44606</v>
      </c>
      <c r="O6576">
        <v>0</v>
      </c>
      <c r="P6576">
        <v>47619.05</v>
      </c>
      <c r="R6576">
        <v>2220200000</v>
      </c>
      <c r="S6576">
        <v>161002000</v>
      </c>
      <c r="V6576" t="s">
        <v>138</v>
      </c>
      <c r="W6576" t="s">
        <v>202</v>
      </c>
      <c r="X6576" t="s">
        <v>139</v>
      </c>
      <c r="Y6576">
        <v>2</v>
      </c>
      <c r="Z6576">
        <v>2</v>
      </c>
      <c r="AA6576">
        <v>2022</v>
      </c>
      <c r="AB6576">
        <v>-47619.05</v>
      </c>
      <c r="AC6576" t="s">
        <v>23</v>
      </c>
      <c r="AD6576" t="s">
        <v>72</v>
      </c>
      <c r="AE6576">
        <v>2022</v>
      </c>
      <c r="AF6576">
        <v>2022</v>
      </c>
      <c r="AU6576"/>
    </row>
    <row r="6577" spans="1:47" x14ac:dyDescent="0.35">
      <c r="A6577" t="s">
        <v>138</v>
      </c>
      <c r="B6577" t="s">
        <v>65</v>
      </c>
      <c r="C6577" t="s">
        <v>252</v>
      </c>
      <c r="D6577" t="s">
        <v>150</v>
      </c>
      <c r="E6577" t="s">
        <v>121</v>
      </c>
      <c r="G6577" t="s">
        <v>1</v>
      </c>
      <c r="H6577" t="s">
        <v>206</v>
      </c>
      <c r="K6577" t="s">
        <v>72</v>
      </c>
      <c r="L6577" t="s">
        <v>122</v>
      </c>
      <c r="M6577" s="14">
        <v>44606</v>
      </c>
      <c r="N6577" s="14">
        <v>44606</v>
      </c>
      <c r="O6577">
        <v>-23400</v>
      </c>
      <c r="P6577">
        <v>-557.14</v>
      </c>
      <c r="R6577">
        <v>2220200000</v>
      </c>
      <c r="S6577">
        <v>162100000</v>
      </c>
      <c r="V6577" t="s">
        <v>138</v>
      </c>
      <c r="W6577" t="s">
        <v>214</v>
      </c>
      <c r="X6577" t="s">
        <v>139</v>
      </c>
      <c r="Y6577">
        <v>2</v>
      </c>
      <c r="Z6577">
        <v>2</v>
      </c>
      <c r="AA6577">
        <v>2022</v>
      </c>
      <c r="AB6577">
        <v>557.14</v>
      </c>
      <c r="AC6577" t="s">
        <v>23</v>
      </c>
      <c r="AD6577" t="s">
        <v>22</v>
      </c>
      <c r="AE6577">
        <v>2022</v>
      </c>
      <c r="AF6577">
        <v>2022</v>
      </c>
      <c r="AU6577"/>
    </row>
    <row r="6578" spans="1:47" x14ac:dyDescent="0.35">
      <c r="A6578" t="s">
        <v>130</v>
      </c>
      <c r="B6578" t="s">
        <v>36</v>
      </c>
      <c r="C6578" t="s">
        <v>252</v>
      </c>
      <c r="D6578" t="s">
        <v>150</v>
      </c>
      <c r="E6578" t="s">
        <v>121</v>
      </c>
      <c r="G6578" t="s">
        <v>1</v>
      </c>
      <c r="H6578" t="s">
        <v>206</v>
      </c>
      <c r="K6578" t="s">
        <v>72</v>
      </c>
      <c r="L6578" t="s">
        <v>122</v>
      </c>
      <c r="M6578" s="14">
        <v>44606</v>
      </c>
      <c r="N6578" s="14">
        <v>44606</v>
      </c>
      <c r="O6578">
        <v>-1444.8</v>
      </c>
      <c r="P6578">
        <v>-34.4</v>
      </c>
      <c r="R6578">
        <v>2221517110</v>
      </c>
      <c r="S6578">
        <v>161003000</v>
      </c>
      <c r="V6578" t="s">
        <v>130</v>
      </c>
      <c r="W6578" t="s">
        <v>232</v>
      </c>
      <c r="X6578" t="s">
        <v>119</v>
      </c>
      <c r="Y6578">
        <v>2</v>
      </c>
      <c r="Z6578">
        <v>2</v>
      </c>
      <c r="AA6578">
        <v>2022</v>
      </c>
      <c r="AB6578">
        <v>34.4</v>
      </c>
      <c r="AC6578" t="s">
        <v>23</v>
      </c>
      <c r="AD6578" t="s">
        <v>22</v>
      </c>
      <c r="AE6578">
        <v>2022</v>
      </c>
      <c r="AF6578">
        <v>2022</v>
      </c>
      <c r="AU6578"/>
    </row>
    <row r="6579" spans="1:47" x14ac:dyDescent="0.35">
      <c r="A6579" t="s">
        <v>138</v>
      </c>
      <c r="B6579" t="s">
        <v>42</v>
      </c>
      <c r="C6579" t="s">
        <v>252</v>
      </c>
      <c r="D6579" t="s">
        <v>150</v>
      </c>
      <c r="E6579" t="s">
        <v>121</v>
      </c>
      <c r="G6579" t="s">
        <v>1</v>
      </c>
      <c r="H6579" t="s">
        <v>206</v>
      </c>
      <c r="K6579" t="s">
        <v>72</v>
      </c>
      <c r="L6579" t="s">
        <v>122</v>
      </c>
      <c r="M6579" s="14">
        <v>44606</v>
      </c>
      <c r="N6579" s="14">
        <v>44606</v>
      </c>
      <c r="O6579">
        <v>-150000</v>
      </c>
      <c r="P6579">
        <v>-3571.43</v>
      </c>
      <c r="R6579">
        <v>2220200000</v>
      </c>
      <c r="S6579">
        <v>161001000</v>
      </c>
      <c r="V6579" t="s">
        <v>138</v>
      </c>
      <c r="W6579" t="s">
        <v>195</v>
      </c>
      <c r="X6579" t="s">
        <v>139</v>
      </c>
      <c r="Y6579">
        <v>2</v>
      </c>
      <c r="Z6579">
        <v>2</v>
      </c>
      <c r="AA6579">
        <v>2022</v>
      </c>
      <c r="AB6579">
        <v>3571.43</v>
      </c>
      <c r="AC6579" t="s">
        <v>23</v>
      </c>
      <c r="AD6579" t="s">
        <v>22</v>
      </c>
      <c r="AE6579">
        <v>2022</v>
      </c>
      <c r="AF6579">
        <v>2022</v>
      </c>
      <c r="AU6579"/>
    </row>
    <row r="6580" spans="1:47" x14ac:dyDescent="0.35">
      <c r="A6580" t="s">
        <v>138</v>
      </c>
      <c r="B6580" t="s">
        <v>41</v>
      </c>
      <c r="C6580" t="s">
        <v>252</v>
      </c>
      <c r="D6580" t="s">
        <v>150</v>
      </c>
      <c r="E6580" t="s">
        <v>121</v>
      </c>
      <c r="G6580" t="s">
        <v>1</v>
      </c>
      <c r="H6580" t="s">
        <v>206</v>
      </c>
      <c r="K6580" t="s">
        <v>72</v>
      </c>
      <c r="L6580" t="s">
        <v>122</v>
      </c>
      <c r="M6580" s="14">
        <v>44606</v>
      </c>
      <c r="N6580" s="14">
        <v>44606</v>
      </c>
      <c r="O6580">
        <v>-188000000</v>
      </c>
      <c r="P6580">
        <v>-4476190.4800000004</v>
      </c>
      <c r="R6580">
        <v>2220200000</v>
      </c>
      <c r="S6580">
        <v>161001000</v>
      </c>
      <c r="V6580" t="s">
        <v>138</v>
      </c>
      <c r="W6580" t="s">
        <v>195</v>
      </c>
      <c r="X6580" t="s">
        <v>139</v>
      </c>
      <c r="Y6580">
        <v>2</v>
      </c>
      <c r="Z6580">
        <v>2</v>
      </c>
      <c r="AA6580">
        <v>2022</v>
      </c>
      <c r="AB6580">
        <v>4476190.4800000004</v>
      </c>
      <c r="AC6580" t="s">
        <v>23</v>
      </c>
      <c r="AD6580" t="s">
        <v>22</v>
      </c>
      <c r="AE6580">
        <v>2022</v>
      </c>
      <c r="AF6580">
        <v>2022</v>
      </c>
      <c r="AU6580"/>
    </row>
    <row r="6581" spans="1:47" x14ac:dyDescent="0.35">
      <c r="A6581" t="s">
        <v>160</v>
      </c>
      <c r="B6581" t="s">
        <v>25</v>
      </c>
      <c r="C6581" t="s">
        <v>252</v>
      </c>
      <c r="D6581" t="s">
        <v>159</v>
      </c>
      <c r="E6581" t="s">
        <v>162</v>
      </c>
      <c r="G6581" t="s">
        <v>1</v>
      </c>
      <c r="K6581" t="s">
        <v>72</v>
      </c>
      <c r="L6581" t="s">
        <v>122</v>
      </c>
      <c r="M6581" s="14">
        <v>44607</v>
      </c>
      <c r="N6581" s="14">
        <v>44607</v>
      </c>
      <c r="O6581">
        <v>5000</v>
      </c>
      <c r="P6581">
        <v>119.05</v>
      </c>
      <c r="R6581">
        <v>2110672000</v>
      </c>
      <c r="S6581">
        <v>161600000</v>
      </c>
      <c r="V6581" t="s">
        <v>160</v>
      </c>
      <c r="W6581" t="s">
        <v>198</v>
      </c>
      <c r="X6581" t="s">
        <v>161</v>
      </c>
      <c r="Y6581">
        <v>2</v>
      </c>
      <c r="Z6581">
        <v>2</v>
      </c>
      <c r="AA6581">
        <v>2022</v>
      </c>
      <c r="AB6581">
        <v>119.05</v>
      </c>
      <c r="AC6581" t="s">
        <v>23</v>
      </c>
      <c r="AD6581" t="s">
        <v>72</v>
      </c>
      <c r="AE6581">
        <v>2022</v>
      </c>
      <c r="AF6581">
        <v>2022</v>
      </c>
      <c r="AU6581"/>
    </row>
    <row r="6582" spans="1:47" x14ac:dyDescent="0.35">
      <c r="A6582" t="s">
        <v>160</v>
      </c>
      <c r="B6582" t="s">
        <v>35</v>
      </c>
      <c r="C6582" t="s">
        <v>252</v>
      </c>
      <c r="D6582" t="s">
        <v>159</v>
      </c>
      <c r="E6582" t="s">
        <v>162</v>
      </c>
      <c r="G6582" t="s">
        <v>1</v>
      </c>
      <c r="K6582" t="s">
        <v>72</v>
      </c>
      <c r="L6582" t="s">
        <v>122</v>
      </c>
      <c r="M6582" s="14">
        <v>44607</v>
      </c>
      <c r="N6582" s="14">
        <v>44607</v>
      </c>
      <c r="O6582">
        <v>1560</v>
      </c>
      <c r="P6582">
        <v>37.14</v>
      </c>
      <c r="R6582">
        <v>2110672000</v>
      </c>
      <c r="S6582">
        <v>162800000</v>
      </c>
      <c r="V6582" t="s">
        <v>160</v>
      </c>
      <c r="W6582" t="s">
        <v>204</v>
      </c>
      <c r="X6582" t="s">
        <v>161</v>
      </c>
      <c r="Y6582">
        <v>2</v>
      </c>
      <c r="Z6582">
        <v>2</v>
      </c>
      <c r="AA6582">
        <v>2022</v>
      </c>
      <c r="AB6582">
        <v>37.14</v>
      </c>
      <c r="AC6582" t="s">
        <v>23</v>
      </c>
      <c r="AD6582" t="s">
        <v>72</v>
      </c>
      <c r="AE6582">
        <v>2022</v>
      </c>
      <c r="AF6582">
        <v>2022</v>
      </c>
      <c r="AU6582"/>
    </row>
    <row r="6583" spans="1:47" x14ac:dyDescent="0.35">
      <c r="A6583" t="s">
        <v>160</v>
      </c>
      <c r="B6583" t="s">
        <v>25</v>
      </c>
      <c r="C6583" t="s">
        <v>252</v>
      </c>
      <c r="D6583" t="s">
        <v>159</v>
      </c>
      <c r="E6583" t="s">
        <v>162</v>
      </c>
      <c r="G6583" t="s">
        <v>1</v>
      </c>
      <c r="K6583" t="s">
        <v>72</v>
      </c>
      <c r="L6583" t="s">
        <v>122</v>
      </c>
      <c r="M6583" s="14">
        <v>44607</v>
      </c>
      <c r="N6583" s="14">
        <v>44607</v>
      </c>
      <c r="O6583">
        <v>10000</v>
      </c>
      <c r="P6583">
        <v>238.1</v>
      </c>
      <c r="R6583">
        <v>2110672000</v>
      </c>
      <c r="S6583">
        <v>161300000</v>
      </c>
      <c r="V6583" t="s">
        <v>160</v>
      </c>
      <c r="W6583" t="s">
        <v>192</v>
      </c>
      <c r="X6583" t="s">
        <v>161</v>
      </c>
      <c r="Y6583">
        <v>2</v>
      </c>
      <c r="Z6583">
        <v>2</v>
      </c>
      <c r="AA6583">
        <v>2022</v>
      </c>
      <c r="AB6583">
        <v>238.1</v>
      </c>
      <c r="AC6583" t="s">
        <v>23</v>
      </c>
      <c r="AD6583" t="s">
        <v>72</v>
      </c>
      <c r="AE6583">
        <v>2022</v>
      </c>
      <c r="AF6583">
        <v>2022</v>
      </c>
      <c r="AU6583"/>
    </row>
    <row r="6584" spans="1:47" x14ac:dyDescent="0.35">
      <c r="A6584" t="s">
        <v>160</v>
      </c>
      <c r="B6584" t="s">
        <v>25</v>
      </c>
      <c r="C6584" t="s">
        <v>252</v>
      </c>
      <c r="D6584" t="s">
        <v>159</v>
      </c>
      <c r="E6584" t="s">
        <v>162</v>
      </c>
      <c r="G6584" t="s">
        <v>1</v>
      </c>
      <c r="K6584" t="s">
        <v>72</v>
      </c>
      <c r="L6584" t="s">
        <v>122</v>
      </c>
      <c r="M6584" s="14">
        <v>44607</v>
      </c>
      <c r="N6584" s="14">
        <v>44607</v>
      </c>
      <c r="O6584">
        <v>45000</v>
      </c>
      <c r="P6584">
        <v>1071.43</v>
      </c>
      <c r="R6584">
        <v>2110672000</v>
      </c>
      <c r="S6584">
        <v>161300000</v>
      </c>
      <c r="V6584" t="s">
        <v>160</v>
      </c>
      <c r="W6584" t="s">
        <v>192</v>
      </c>
      <c r="X6584" t="s">
        <v>161</v>
      </c>
      <c r="Y6584">
        <v>2</v>
      </c>
      <c r="Z6584">
        <v>2</v>
      </c>
      <c r="AA6584">
        <v>2022</v>
      </c>
      <c r="AB6584">
        <v>1071.43</v>
      </c>
      <c r="AC6584" t="s">
        <v>23</v>
      </c>
      <c r="AD6584" t="s">
        <v>72</v>
      </c>
      <c r="AE6584">
        <v>2022</v>
      </c>
      <c r="AF6584">
        <v>2022</v>
      </c>
      <c r="AU6584"/>
    </row>
    <row r="6585" spans="1:47" x14ac:dyDescent="0.35">
      <c r="A6585" t="s">
        <v>187</v>
      </c>
      <c r="B6585" t="s">
        <v>65</v>
      </c>
      <c r="C6585" t="s">
        <v>252</v>
      </c>
      <c r="D6585" t="s">
        <v>150</v>
      </c>
      <c r="E6585" t="s">
        <v>121</v>
      </c>
      <c r="G6585" t="s">
        <v>1</v>
      </c>
      <c r="H6585" t="s">
        <v>206</v>
      </c>
      <c r="K6585" t="s">
        <v>72</v>
      </c>
      <c r="L6585" t="s">
        <v>122</v>
      </c>
      <c r="M6585" s="14">
        <v>44607</v>
      </c>
      <c r="N6585" s="14">
        <v>44607</v>
      </c>
      <c r="O6585">
        <v>-2600</v>
      </c>
      <c r="P6585">
        <v>-61.9</v>
      </c>
      <c r="R6585">
        <v>2220316000</v>
      </c>
      <c r="S6585">
        <v>161900000</v>
      </c>
      <c r="V6585" t="s">
        <v>187</v>
      </c>
      <c r="W6585" t="s">
        <v>199</v>
      </c>
      <c r="X6585" t="s">
        <v>140</v>
      </c>
      <c r="Y6585">
        <v>2</v>
      </c>
      <c r="Z6585">
        <v>2</v>
      </c>
      <c r="AA6585">
        <v>2022</v>
      </c>
      <c r="AB6585">
        <v>61.9</v>
      </c>
      <c r="AC6585" t="s">
        <v>23</v>
      </c>
      <c r="AD6585" t="s">
        <v>22</v>
      </c>
      <c r="AE6585">
        <v>2022</v>
      </c>
      <c r="AF6585">
        <v>2022</v>
      </c>
      <c r="AU6585"/>
    </row>
    <row r="6586" spans="1:47" x14ac:dyDescent="0.35">
      <c r="A6586" t="s">
        <v>187</v>
      </c>
      <c r="B6586" t="s">
        <v>65</v>
      </c>
      <c r="C6586" t="s">
        <v>252</v>
      </c>
      <c r="D6586" t="s">
        <v>150</v>
      </c>
      <c r="E6586" t="s">
        <v>121</v>
      </c>
      <c r="G6586" t="s">
        <v>1</v>
      </c>
      <c r="H6586" t="s">
        <v>206</v>
      </c>
      <c r="K6586" t="s">
        <v>72</v>
      </c>
      <c r="L6586" t="s">
        <v>122</v>
      </c>
      <c r="M6586" s="14">
        <v>44607</v>
      </c>
      <c r="N6586" s="14">
        <v>44607</v>
      </c>
      <c r="O6586">
        <v>-24700</v>
      </c>
      <c r="P6586">
        <v>-588.1</v>
      </c>
      <c r="R6586">
        <v>2220316000</v>
      </c>
      <c r="S6586">
        <v>162200000</v>
      </c>
      <c r="V6586" t="s">
        <v>187</v>
      </c>
      <c r="W6586" t="s">
        <v>229</v>
      </c>
      <c r="X6586" t="s">
        <v>140</v>
      </c>
      <c r="Y6586">
        <v>2</v>
      </c>
      <c r="Z6586">
        <v>2</v>
      </c>
      <c r="AA6586">
        <v>2022</v>
      </c>
      <c r="AB6586">
        <v>588.1</v>
      </c>
      <c r="AC6586" t="s">
        <v>23</v>
      </c>
      <c r="AD6586" t="s">
        <v>22</v>
      </c>
      <c r="AE6586">
        <v>2022</v>
      </c>
      <c r="AF6586">
        <v>2022</v>
      </c>
      <c r="AU6586"/>
    </row>
    <row r="6587" spans="1:47" x14ac:dyDescent="0.35">
      <c r="A6587" t="s">
        <v>138</v>
      </c>
      <c r="B6587" t="s">
        <v>41</v>
      </c>
      <c r="C6587" t="s">
        <v>252</v>
      </c>
      <c r="D6587" t="s">
        <v>150</v>
      </c>
      <c r="E6587" t="s">
        <v>121</v>
      </c>
      <c r="G6587" t="s">
        <v>1</v>
      </c>
      <c r="H6587" t="s">
        <v>206</v>
      </c>
      <c r="K6587" t="s">
        <v>72</v>
      </c>
      <c r="L6587" t="s">
        <v>122</v>
      </c>
      <c r="M6587" s="14">
        <v>44607</v>
      </c>
      <c r="N6587" s="14">
        <v>44607</v>
      </c>
      <c r="O6587">
        <v>-23000</v>
      </c>
      <c r="P6587">
        <v>-547.62</v>
      </c>
      <c r="R6587">
        <v>2220200000</v>
      </c>
      <c r="S6587">
        <v>161001000</v>
      </c>
      <c r="V6587" t="s">
        <v>138</v>
      </c>
      <c r="W6587" t="s">
        <v>195</v>
      </c>
      <c r="X6587" t="s">
        <v>139</v>
      </c>
      <c r="Y6587">
        <v>2</v>
      </c>
      <c r="Z6587">
        <v>2</v>
      </c>
      <c r="AA6587">
        <v>2022</v>
      </c>
      <c r="AB6587">
        <v>547.62</v>
      </c>
      <c r="AC6587" t="s">
        <v>23</v>
      </c>
      <c r="AD6587" t="s">
        <v>22</v>
      </c>
      <c r="AE6587">
        <v>2022</v>
      </c>
      <c r="AF6587">
        <v>2022</v>
      </c>
      <c r="AU6587"/>
    </row>
    <row r="6588" spans="1:47" x14ac:dyDescent="0.35">
      <c r="A6588" t="s">
        <v>160</v>
      </c>
      <c r="B6588" t="s">
        <v>35</v>
      </c>
      <c r="C6588" t="s">
        <v>252</v>
      </c>
      <c r="D6588" t="s">
        <v>159</v>
      </c>
      <c r="E6588" t="s">
        <v>162</v>
      </c>
      <c r="G6588" t="s">
        <v>1</v>
      </c>
      <c r="K6588" t="s">
        <v>72</v>
      </c>
      <c r="L6588" t="s">
        <v>122</v>
      </c>
      <c r="M6588" s="14">
        <v>44607</v>
      </c>
      <c r="N6588" s="14">
        <v>44607</v>
      </c>
      <c r="O6588">
        <v>161239.07</v>
      </c>
      <c r="P6588">
        <v>3839.03</v>
      </c>
      <c r="R6588">
        <v>2110672000</v>
      </c>
      <c r="S6588">
        <v>161020000</v>
      </c>
      <c r="V6588" t="s">
        <v>160</v>
      </c>
      <c r="W6588" t="s">
        <v>194</v>
      </c>
      <c r="X6588" t="s">
        <v>161</v>
      </c>
      <c r="Y6588">
        <v>2</v>
      </c>
      <c r="Z6588">
        <v>2</v>
      </c>
      <c r="AA6588">
        <v>2022</v>
      </c>
      <c r="AB6588">
        <v>3839.03</v>
      </c>
      <c r="AC6588" t="s">
        <v>23</v>
      </c>
      <c r="AD6588" t="s">
        <v>72</v>
      </c>
      <c r="AE6588">
        <v>2022</v>
      </c>
      <c r="AF6588">
        <v>2022</v>
      </c>
      <c r="AU6588"/>
    </row>
    <row r="6589" spans="1:47" x14ac:dyDescent="0.35">
      <c r="A6589" t="s">
        <v>176</v>
      </c>
      <c r="B6589" t="s">
        <v>27</v>
      </c>
      <c r="C6589" t="s">
        <v>252</v>
      </c>
      <c r="D6589" t="s">
        <v>150</v>
      </c>
      <c r="E6589" t="s">
        <v>121</v>
      </c>
      <c r="G6589" t="s">
        <v>1</v>
      </c>
      <c r="H6589" t="s">
        <v>206</v>
      </c>
      <c r="K6589" t="s">
        <v>72</v>
      </c>
      <c r="L6589" t="s">
        <v>122</v>
      </c>
      <c r="M6589" s="14">
        <v>44607</v>
      </c>
      <c r="N6589" s="14">
        <v>44607</v>
      </c>
      <c r="O6589">
        <v>-5960</v>
      </c>
      <c r="P6589">
        <v>-141.9</v>
      </c>
      <c r="R6589">
        <v>2221517010</v>
      </c>
      <c r="S6589">
        <v>161300000</v>
      </c>
      <c r="V6589" t="s">
        <v>176</v>
      </c>
      <c r="W6589" t="s">
        <v>192</v>
      </c>
      <c r="X6589" t="s">
        <v>119</v>
      </c>
      <c r="Y6589">
        <v>2</v>
      </c>
      <c r="Z6589">
        <v>2</v>
      </c>
      <c r="AA6589">
        <v>2022</v>
      </c>
      <c r="AB6589">
        <v>141.9</v>
      </c>
      <c r="AC6589" t="s">
        <v>23</v>
      </c>
      <c r="AD6589" t="s">
        <v>22</v>
      </c>
      <c r="AE6589">
        <v>2022</v>
      </c>
      <c r="AF6589">
        <v>2022</v>
      </c>
      <c r="AU6589"/>
    </row>
    <row r="6590" spans="1:47" x14ac:dyDescent="0.35">
      <c r="A6590" t="s">
        <v>175</v>
      </c>
      <c r="B6590" t="s">
        <v>39</v>
      </c>
      <c r="C6590" t="s">
        <v>252</v>
      </c>
      <c r="D6590" t="s">
        <v>150</v>
      </c>
      <c r="E6590" t="s">
        <v>121</v>
      </c>
      <c r="G6590" t="s">
        <v>1</v>
      </c>
      <c r="H6590" t="s">
        <v>206</v>
      </c>
      <c r="K6590" t="s">
        <v>72</v>
      </c>
      <c r="L6590" t="s">
        <v>122</v>
      </c>
      <c r="M6590" s="14">
        <v>44607</v>
      </c>
      <c r="N6590" s="14">
        <v>44607</v>
      </c>
      <c r="O6590">
        <v>-300000</v>
      </c>
      <c r="P6590">
        <v>-7142.86</v>
      </c>
      <c r="R6590">
        <v>2221506000</v>
      </c>
      <c r="S6590">
        <v>161021000</v>
      </c>
      <c r="V6590" t="s">
        <v>175</v>
      </c>
      <c r="W6590" t="s">
        <v>215</v>
      </c>
      <c r="X6590" t="s">
        <v>119</v>
      </c>
      <c r="Y6590">
        <v>2</v>
      </c>
      <c r="Z6590">
        <v>2</v>
      </c>
      <c r="AA6590">
        <v>2022</v>
      </c>
      <c r="AB6590">
        <v>7142.86</v>
      </c>
      <c r="AC6590" t="s">
        <v>23</v>
      </c>
      <c r="AD6590" t="s">
        <v>22</v>
      </c>
      <c r="AE6590">
        <v>2022</v>
      </c>
      <c r="AF6590">
        <v>2022</v>
      </c>
      <c r="AU6590"/>
    </row>
    <row r="6591" spans="1:47" x14ac:dyDescent="0.35">
      <c r="A6591" t="s">
        <v>160</v>
      </c>
      <c r="B6591" t="s">
        <v>25</v>
      </c>
      <c r="C6591" t="s">
        <v>252</v>
      </c>
      <c r="D6591" t="s">
        <v>159</v>
      </c>
      <c r="E6591" t="s">
        <v>162</v>
      </c>
      <c r="G6591" t="s">
        <v>1</v>
      </c>
      <c r="K6591" t="s">
        <v>72</v>
      </c>
      <c r="L6591" t="s">
        <v>122</v>
      </c>
      <c r="M6591" s="14">
        <v>44608</v>
      </c>
      <c r="N6591" s="14">
        <v>44608</v>
      </c>
      <c r="O6591">
        <v>5000</v>
      </c>
      <c r="P6591">
        <v>119.05</v>
      </c>
      <c r="R6591">
        <v>2110672000</v>
      </c>
      <c r="S6591">
        <v>161600000</v>
      </c>
      <c r="V6591" t="s">
        <v>160</v>
      </c>
      <c r="W6591" t="s">
        <v>198</v>
      </c>
      <c r="X6591" t="s">
        <v>161</v>
      </c>
      <c r="Y6591">
        <v>2</v>
      </c>
      <c r="Z6591">
        <v>2</v>
      </c>
      <c r="AA6591">
        <v>2022</v>
      </c>
      <c r="AB6591">
        <v>119.05</v>
      </c>
      <c r="AC6591" t="s">
        <v>23</v>
      </c>
      <c r="AD6591" t="s">
        <v>72</v>
      </c>
      <c r="AE6591">
        <v>2022</v>
      </c>
      <c r="AF6591">
        <v>2022</v>
      </c>
      <c r="AU6591"/>
    </row>
    <row r="6592" spans="1:47" x14ac:dyDescent="0.35">
      <c r="A6592" t="s">
        <v>160</v>
      </c>
      <c r="B6592" t="s">
        <v>25</v>
      </c>
      <c r="C6592" t="s">
        <v>252</v>
      </c>
      <c r="D6592" t="s">
        <v>159</v>
      </c>
      <c r="E6592" t="s">
        <v>162</v>
      </c>
      <c r="G6592" t="s">
        <v>1</v>
      </c>
      <c r="K6592" t="s">
        <v>72</v>
      </c>
      <c r="L6592" t="s">
        <v>122</v>
      </c>
      <c r="M6592" s="14">
        <v>44608</v>
      </c>
      <c r="N6592" s="14">
        <v>44608</v>
      </c>
      <c r="O6592">
        <v>10000</v>
      </c>
      <c r="P6592">
        <v>238.1</v>
      </c>
      <c r="R6592">
        <v>2110672000</v>
      </c>
      <c r="S6592">
        <v>161300000</v>
      </c>
      <c r="V6592" t="s">
        <v>160</v>
      </c>
      <c r="W6592" t="s">
        <v>192</v>
      </c>
      <c r="X6592" t="s">
        <v>161</v>
      </c>
      <c r="Y6592">
        <v>2</v>
      </c>
      <c r="Z6592">
        <v>2</v>
      </c>
      <c r="AA6592">
        <v>2022</v>
      </c>
      <c r="AB6592">
        <v>238.1</v>
      </c>
      <c r="AC6592" t="s">
        <v>23</v>
      </c>
      <c r="AD6592" t="s">
        <v>72</v>
      </c>
      <c r="AE6592">
        <v>2022</v>
      </c>
      <c r="AF6592">
        <v>2022</v>
      </c>
      <c r="AU6592"/>
    </row>
    <row r="6593" spans="1:47" x14ac:dyDescent="0.35">
      <c r="A6593" t="s">
        <v>138</v>
      </c>
      <c r="B6593" t="s">
        <v>41</v>
      </c>
      <c r="C6593" t="s">
        <v>252</v>
      </c>
      <c r="D6593" t="s">
        <v>150</v>
      </c>
      <c r="E6593" t="s">
        <v>121</v>
      </c>
      <c r="G6593" t="s">
        <v>1</v>
      </c>
      <c r="H6593" t="s">
        <v>206</v>
      </c>
      <c r="K6593" t="s">
        <v>72</v>
      </c>
      <c r="L6593" t="s">
        <v>122</v>
      </c>
      <c r="M6593" s="14">
        <v>44608</v>
      </c>
      <c r="N6593" s="14">
        <v>44608</v>
      </c>
      <c r="O6593">
        <v>-4400000</v>
      </c>
      <c r="P6593">
        <v>-104761.9</v>
      </c>
      <c r="R6593">
        <v>2220200000</v>
      </c>
      <c r="S6593">
        <v>161001000</v>
      </c>
      <c r="V6593" t="s">
        <v>138</v>
      </c>
      <c r="W6593" t="s">
        <v>195</v>
      </c>
      <c r="X6593" t="s">
        <v>139</v>
      </c>
      <c r="Y6593">
        <v>2</v>
      </c>
      <c r="Z6593">
        <v>2</v>
      </c>
      <c r="AA6593">
        <v>2022</v>
      </c>
      <c r="AB6593">
        <v>104761.9</v>
      </c>
      <c r="AC6593" t="s">
        <v>23</v>
      </c>
      <c r="AD6593" t="s">
        <v>22</v>
      </c>
      <c r="AE6593">
        <v>2022</v>
      </c>
      <c r="AF6593">
        <v>2022</v>
      </c>
      <c r="AU6593"/>
    </row>
    <row r="6594" spans="1:47" x14ac:dyDescent="0.35">
      <c r="A6594" t="s">
        <v>138</v>
      </c>
      <c r="B6594" t="s">
        <v>42</v>
      </c>
      <c r="C6594" t="s">
        <v>252</v>
      </c>
      <c r="D6594" t="s">
        <v>150</v>
      </c>
      <c r="E6594" t="s">
        <v>121</v>
      </c>
      <c r="G6594" t="s">
        <v>1</v>
      </c>
      <c r="H6594" t="s">
        <v>206</v>
      </c>
      <c r="K6594" t="s">
        <v>72</v>
      </c>
      <c r="L6594" t="s">
        <v>122</v>
      </c>
      <c r="M6594" s="14">
        <v>44608</v>
      </c>
      <c r="N6594" s="14">
        <v>44608</v>
      </c>
      <c r="O6594">
        <v>-384800</v>
      </c>
      <c r="P6594">
        <v>-9161.9</v>
      </c>
      <c r="R6594">
        <v>2220200000</v>
      </c>
      <c r="S6594">
        <v>161001000</v>
      </c>
      <c r="V6594" t="s">
        <v>138</v>
      </c>
      <c r="W6594" t="s">
        <v>195</v>
      </c>
      <c r="X6594" t="s">
        <v>139</v>
      </c>
      <c r="Y6594">
        <v>2</v>
      </c>
      <c r="Z6594">
        <v>2</v>
      </c>
      <c r="AA6594">
        <v>2022</v>
      </c>
      <c r="AB6594">
        <v>9161.9</v>
      </c>
      <c r="AC6594" t="s">
        <v>23</v>
      </c>
      <c r="AD6594" t="s">
        <v>22</v>
      </c>
      <c r="AE6594">
        <v>2022</v>
      </c>
      <c r="AF6594">
        <v>2022</v>
      </c>
      <c r="AU6594"/>
    </row>
    <row r="6595" spans="1:47" x14ac:dyDescent="0.35">
      <c r="A6595" t="s">
        <v>138</v>
      </c>
      <c r="B6595" t="s">
        <v>46</v>
      </c>
      <c r="C6595" t="s">
        <v>252</v>
      </c>
      <c r="D6595" t="s">
        <v>150</v>
      </c>
      <c r="E6595" t="s">
        <v>121</v>
      </c>
      <c r="G6595" t="s">
        <v>1</v>
      </c>
      <c r="H6595" t="s">
        <v>206</v>
      </c>
      <c r="K6595" t="s">
        <v>72</v>
      </c>
      <c r="L6595" t="s">
        <v>122</v>
      </c>
      <c r="M6595" s="14">
        <v>44608</v>
      </c>
      <c r="N6595" s="14">
        <v>44608</v>
      </c>
      <c r="O6595">
        <v>-130000</v>
      </c>
      <c r="P6595">
        <v>-3095.24</v>
      </c>
      <c r="R6595">
        <v>2220200000</v>
      </c>
      <c r="S6595">
        <v>161001000</v>
      </c>
      <c r="V6595" t="s">
        <v>138</v>
      </c>
      <c r="W6595" t="s">
        <v>195</v>
      </c>
      <c r="X6595" t="s">
        <v>139</v>
      </c>
      <c r="Y6595">
        <v>2</v>
      </c>
      <c r="Z6595">
        <v>2</v>
      </c>
      <c r="AA6595">
        <v>2022</v>
      </c>
      <c r="AB6595">
        <v>3095.24</v>
      </c>
      <c r="AC6595" t="s">
        <v>23</v>
      </c>
      <c r="AD6595" t="s">
        <v>22</v>
      </c>
      <c r="AE6595">
        <v>2022</v>
      </c>
      <c r="AF6595">
        <v>2022</v>
      </c>
      <c r="AU6595"/>
    </row>
    <row r="6596" spans="1:47" x14ac:dyDescent="0.35">
      <c r="A6596" t="s">
        <v>155</v>
      </c>
      <c r="B6596" t="s">
        <v>49</v>
      </c>
      <c r="C6596" t="s">
        <v>252</v>
      </c>
      <c r="D6596" t="s">
        <v>150</v>
      </c>
      <c r="E6596" t="s">
        <v>121</v>
      </c>
      <c r="G6596" t="s">
        <v>1</v>
      </c>
      <c r="H6596" t="s">
        <v>206</v>
      </c>
      <c r="K6596" t="s">
        <v>72</v>
      </c>
      <c r="L6596" t="s">
        <v>122</v>
      </c>
      <c r="M6596" s="14">
        <v>44608</v>
      </c>
      <c r="N6596" s="14">
        <v>44608</v>
      </c>
      <c r="O6596">
        <v>-500000</v>
      </c>
      <c r="P6596">
        <v>-11904.76</v>
      </c>
      <c r="R6596">
        <v>2220620000</v>
      </c>
      <c r="S6596">
        <v>161012000</v>
      </c>
      <c r="V6596" t="s">
        <v>155</v>
      </c>
      <c r="W6596" t="s">
        <v>213</v>
      </c>
      <c r="X6596" t="s">
        <v>156</v>
      </c>
      <c r="Y6596">
        <v>2</v>
      </c>
      <c r="Z6596">
        <v>2</v>
      </c>
      <c r="AA6596">
        <v>2022</v>
      </c>
      <c r="AB6596">
        <v>11904.76</v>
      </c>
      <c r="AC6596" t="s">
        <v>23</v>
      </c>
      <c r="AD6596" t="s">
        <v>22</v>
      </c>
      <c r="AE6596">
        <v>2022</v>
      </c>
      <c r="AF6596">
        <v>2022</v>
      </c>
      <c r="AU6596"/>
    </row>
    <row r="6597" spans="1:47" x14ac:dyDescent="0.35">
      <c r="A6597" t="s">
        <v>160</v>
      </c>
      <c r="B6597" t="s">
        <v>25</v>
      </c>
      <c r="C6597" t="s">
        <v>252</v>
      </c>
      <c r="D6597" t="s">
        <v>159</v>
      </c>
      <c r="E6597" t="s">
        <v>162</v>
      </c>
      <c r="G6597" t="s">
        <v>1</v>
      </c>
      <c r="K6597" t="s">
        <v>72</v>
      </c>
      <c r="L6597" t="s">
        <v>122</v>
      </c>
      <c r="M6597" s="14">
        <v>44609</v>
      </c>
      <c r="N6597" s="14">
        <v>44609</v>
      </c>
      <c r="O6597">
        <v>5000</v>
      </c>
      <c r="P6597">
        <v>119.05</v>
      </c>
      <c r="R6597">
        <v>2110672000</v>
      </c>
      <c r="S6597">
        <v>161600000</v>
      </c>
      <c r="V6597" t="s">
        <v>160</v>
      </c>
      <c r="W6597" t="s">
        <v>198</v>
      </c>
      <c r="X6597" t="s">
        <v>161</v>
      </c>
      <c r="Y6597">
        <v>2</v>
      </c>
      <c r="Z6597">
        <v>2</v>
      </c>
      <c r="AA6597">
        <v>2022</v>
      </c>
      <c r="AB6597">
        <v>119.05</v>
      </c>
      <c r="AC6597" t="s">
        <v>23</v>
      </c>
      <c r="AD6597" t="s">
        <v>72</v>
      </c>
      <c r="AE6597">
        <v>2022</v>
      </c>
      <c r="AF6597">
        <v>2022</v>
      </c>
      <c r="AU6597"/>
    </row>
    <row r="6598" spans="1:47" x14ac:dyDescent="0.35">
      <c r="A6598" t="s">
        <v>160</v>
      </c>
      <c r="B6598" t="s">
        <v>25</v>
      </c>
      <c r="C6598" t="s">
        <v>252</v>
      </c>
      <c r="D6598" t="s">
        <v>159</v>
      </c>
      <c r="E6598" t="s">
        <v>162</v>
      </c>
      <c r="G6598" t="s">
        <v>1</v>
      </c>
      <c r="K6598" t="s">
        <v>72</v>
      </c>
      <c r="L6598" t="s">
        <v>122</v>
      </c>
      <c r="M6598" s="14">
        <v>44609</v>
      </c>
      <c r="N6598" s="14">
        <v>44609</v>
      </c>
      <c r="O6598">
        <v>10000</v>
      </c>
      <c r="P6598">
        <v>238.1</v>
      </c>
      <c r="R6598">
        <v>2110672000</v>
      </c>
      <c r="S6598">
        <v>161300000</v>
      </c>
      <c r="V6598" t="s">
        <v>160</v>
      </c>
      <c r="W6598" t="s">
        <v>192</v>
      </c>
      <c r="X6598" t="s">
        <v>161</v>
      </c>
      <c r="Y6598">
        <v>2</v>
      </c>
      <c r="Z6598">
        <v>2</v>
      </c>
      <c r="AA6598">
        <v>2022</v>
      </c>
      <c r="AB6598">
        <v>238.1</v>
      </c>
      <c r="AC6598" t="s">
        <v>23</v>
      </c>
      <c r="AD6598" t="s">
        <v>72</v>
      </c>
      <c r="AE6598">
        <v>2022</v>
      </c>
      <c r="AF6598">
        <v>2022</v>
      </c>
      <c r="AU6598"/>
    </row>
    <row r="6599" spans="1:47" x14ac:dyDescent="0.35">
      <c r="A6599" t="s">
        <v>138</v>
      </c>
      <c r="B6599" t="s">
        <v>41</v>
      </c>
      <c r="C6599" t="s">
        <v>252</v>
      </c>
      <c r="D6599" t="s">
        <v>150</v>
      </c>
      <c r="E6599" t="s">
        <v>121</v>
      </c>
      <c r="G6599" t="s">
        <v>1</v>
      </c>
      <c r="H6599" t="s">
        <v>206</v>
      </c>
      <c r="K6599" t="s">
        <v>72</v>
      </c>
      <c r="L6599" t="s">
        <v>122</v>
      </c>
      <c r="M6599" s="14">
        <v>44609</v>
      </c>
      <c r="N6599" s="14">
        <v>44609</v>
      </c>
      <c r="O6599">
        <v>-51700</v>
      </c>
      <c r="P6599">
        <v>-1230.95</v>
      </c>
      <c r="R6599">
        <v>2220200000</v>
      </c>
      <c r="S6599">
        <v>161001000</v>
      </c>
      <c r="V6599" t="s">
        <v>138</v>
      </c>
      <c r="W6599" t="s">
        <v>195</v>
      </c>
      <c r="X6599" t="s">
        <v>139</v>
      </c>
      <c r="Y6599">
        <v>2</v>
      </c>
      <c r="Z6599">
        <v>2</v>
      </c>
      <c r="AA6599">
        <v>2022</v>
      </c>
      <c r="AB6599">
        <v>1230.95</v>
      </c>
      <c r="AC6599" t="s">
        <v>23</v>
      </c>
      <c r="AD6599" t="s">
        <v>22</v>
      </c>
      <c r="AE6599">
        <v>2022</v>
      </c>
      <c r="AF6599">
        <v>2022</v>
      </c>
      <c r="AU6599"/>
    </row>
    <row r="6600" spans="1:47" x14ac:dyDescent="0.35">
      <c r="A6600" t="s">
        <v>148</v>
      </c>
      <c r="C6600" t="s">
        <v>252</v>
      </c>
      <c r="D6600" t="s">
        <v>159</v>
      </c>
      <c r="E6600" t="s">
        <v>162</v>
      </c>
      <c r="G6600" t="s">
        <v>1</v>
      </c>
      <c r="K6600" t="s">
        <v>72</v>
      </c>
      <c r="L6600" t="s">
        <v>122</v>
      </c>
      <c r="M6600" s="14">
        <v>44609</v>
      </c>
      <c r="N6600" s="14">
        <v>44609</v>
      </c>
      <c r="O6600">
        <v>1500000</v>
      </c>
      <c r="P6600">
        <v>32303.16</v>
      </c>
      <c r="R6600">
        <v>2110220000</v>
      </c>
      <c r="S6600">
        <v>161008000</v>
      </c>
      <c r="V6600" t="s">
        <v>148</v>
      </c>
      <c r="W6600" t="s">
        <v>224</v>
      </c>
      <c r="X6600" t="s">
        <v>152</v>
      </c>
      <c r="Y6600">
        <v>2</v>
      </c>
      <c r="Z6600">
        <v>2</v>
      </c>
      <c r="AA6600">
        <v>2022</v>
      </c>
      <c r="AB6600">
        <v>32303.16</v>
      </c>
      <c r="AC6600" t="s">
        <v>23</v>
      </c>
      <c r="AD6600" t="s">
        <v>72</v>
      </c>
      <c r="AE6600">
        <v>2022</v>
      </c>
      <c r="AF6600">
        <v>2022</v>
      </c>
      <c r="AU6600"/>
    </row>
    <row r="6601" spans="1:47" x14ac:dyDescent="0.35">
      <c r="A6601" t="s">
        <v>160</v>
      </c>
      <c r="B6601" t="s">
        <v>25</v>
      </c>
      <c r="C6601" t="s">
        <v>252</v>
      </c>
      <c r="D6601" t="s">
        <v>159</v>
      </c>
      <c r="E6601" t="s">
        <v>162</v>
      </c>
      <c r="G6601" t="s">
        <v>1</v>
      </c>
      <c r="K6601" t="s">
        <v>72</v>
      </c>
      <c r="L6601" t="s">
        <v>122</v>
      </c>
      <c r="M6601" s="14">
        <v>44610</v>
      </c>
      <c r="N6601" s="14">
        <v>44610</v>
      </c>
      <c r="O6601">
        <v>5000</v>
      </c>
      <c r="P6601">
        <v>119.05</v>
      </c>
      <c r="R6601">
        <v>2110672000</v>
      </c>
      <c r="S6601">
        <v>161600000</v>
      </c>
      <c r="V6601" t="s">
        <v>160</v>
      </c>
      <c r="W6601" t="s">
        <v>198</v>
      </c>
      <c r="X6601" t="s">
        <v>161</v>
      </c>
      <c r="Y6601">
        <v>2</v>
      </c>
      <c r="Z6601">
        <v>2</v>
      </c>
      <c r="AA6601">
        <v>2022</v>
      </c>
      <c r="AB6601">
        <v>119.05</v>
      </c>
      <c r="AC6601" t="s">
        <v>23</v>
      </c>
      <c r="AD6601" t="s">
        <v>72</v>
      </c>
      <c r="AE6601">
        <v>2022</v>
      </c>
      <c r="AF6601">
        <v>2022</v>
      </c>
      <c r="AU6601"/>
    </row>
    <row r="6602" spans="1:47" x14ac:dyDescent="0.35">
      <c r="A6602" t="s">
        <v>160</v>
      </c>
      <c r="B6602" t="s">
        <v>50</v>
      </c>
      <c r="C6602" t="s">
        <v>252</v>
      </c>
      <c r="D6602" t="s">
        <v>159</v>
      </c>
      <c r="E6602" t="s">
        <v>162</v>
      </c>
      <c r="G6602" t="s">
        <v>1</v>
      </c>
      <c r="K6602" t="s">
        <v>72</v>
      </c>
      <c r="L6602" t="s">
        <v>122</v>
      </c>
      <c r="M6602" s="14">
        <v>44610</v>
      </c>
      <c r="N6602" s="14">
        <v>44610</v>
      </c>
      <c r="O6602">
        <v>33092.43</v>
      </c>
      <c r="P6602">
        <v>787.92</v>
      </c>
      <c r="R6602">
        <v>2110672000</v>
      </c>
      <c r="S6602">
        <v>162300000</v>
      </c>
      <c r="V6602" t="s">
        <v>160</v>
      </c>
      <c r="W6602" t="s">
        <v>209</v>
      </c>
      <c r="X6602" t="s">
        <v>161</v>
      </c>
      <c r="Y6602">
        <v>2</v>
      </c>
      <c r="Z6602">
        <v>2</v>
      </c>
      <c r="AA6602">
        <v>2022</v>
      </c>
      <c r="AB6602">
        <v>787.92</v>
      </c>
      <c r="AC6602" t="s">
        <v>23</v>
      </c>
      <c r="AD6602" t="s">
        <v>72</v>
      </c>
      <c r="AE6602">
        <v>2022</v>
      </c>
      <c r="AF6602">
        <v>2022</v>
      </c>
      <c r="AU6602"/>
    </row>
    <row r="6603" spans="1:47" x14ac:dyDescent="0.35">
      <c r="A6603" t="s">
        <v>130</v>
      </c>
      <c r="B6603" t="s">
        <v>34</v>
      </c>
      <c r="C6603" t="s">
        <v>252</v>
      </c>
      <c r="D6603" t="s">
        <v>150</v>
      </c>
      <c r="E6603" t="s">
        <v>121</v>
      </c>
      <c r="G6603" t="s">
        <v>1</v>
      </c>
      <c r="H6603" t="s">
        <v>206</v>
      </c>
      <c r="K6603" t="s">
        <v>72</v>
      </c>
      <c r="L6603" t="s">
        <v>122</v>
      </c>
      <c r="M6603" s="14">
        <v>44610</v>
      </c>
      <c r="N6603" s="14">
        <v>44610</v>
      </c>
      <c r="O6603">
        <v>-1715.4</v>
      </c>
      <c r="P6603">
        <v>-40.840000000000003</v>
      </c>
      <c r="R6603">
        <v>2221511000</v>
      </c>
      <c r="S6603">
        <v>162000000</v>
      </c>
      <c r="V6603" t="s">
        <v>130</v>
      </c>
      <c r="W6603" t="s">
        <v>205</v>
      </c>
      <c r="X6603" t="s">
        <v>119</v>
      </c>
      <c r="Y6603">
        <v>2</v>
      </c>
      <c r="Z6603">
        <v>2</v>
      </c>
      <c r="AA6603">
        <v>2022</v>
      </c>
      <c r="AB6603">
        <v>40.840000000000003</v>
      </c>
      <c r="AC6603" t="s">
        <v>23</v>
      </c>
      <c r="AD6603" t="s">
        <v>22</v>
      </c>
      <c r="AE6603">
        <v>2022</v>
      </c>
      <c r="AF6603">
        <v>2022</v>
      </c>
      <c r="AU6603"/>
    </row>
    <row r="6604" spans="1:47" x14ac:dyDescent="0.35">
      <c r="A6604" t="s">
        <v>130</v>
      </c>
      <c r="B6604" t="s">
        <v>34</v>
      </c>
      <c r="C6604" t="s">
        <v>252</v>
      </c>
      <c r="D6604" t="s">
        <v>150</v>
      </c>
      <c r="E6604" t="s">
        <v>121</v>
      </c>
      <c r="G6604" t="s">
        <v>1</v>
      </c>
      <c r="H6604" t="s">
        <v>206</v>
      </c>
      <c r="K6604" t="s">
        <v>72</v>
      </c>
      <c r="L6604" t="s">
        <v>122</v>
      </c>
      <c r="M6604" s="14">
        <v>44610</v>
      </c>
      <c r="N6604" s="14">
        <v>44610</v>
      </c>
      <c r="O6604">
        <v>-4750</v>
      </c>
      <c r="P6604">
        <v>-113.1</v>
      </c>
      <c r="R6604">
        <v>2221511000</v>
      </c>
      <c r="S6604">
        <v>162000000</v>
      </c>
      <c r="V6604" t="s">
        <v>130</v>
      </c>
      <c r="W6604" t="s">
        <v>205</v>
      </c>
      <c r="X6604" t="s">
        <v>119</v>
      </c>
      <c r="Y6604">
        <v>2</v>
      </c>
      <c r="Z6604">
        <v>2</v>
      </c>
      <c r="AA6604">
        <v>2022</v>
      </c>
      <c r="AB6604">
        <v>113.1</v>
      </c>
      <c r="AC6604" t="s">
        <v>23</v>
      </c>
      <c r="AD6604" t="s">
        <v>22</v>
      </c>
      <c r="AE6604">
        <v>2022</v>
      </c>
      <c r="AF6604">
        <v>2022</v>
      </c>
      <c r="AU6604"/>
    </row>
    <row r="6605" spans="1:47" x14ac:dyDescent="0.35">
      <c r="A6605" t="s">
        <v>130</v>
      </c>
      <c r="B6605" t="s">
        <v>34</v>
      </c>
      <c r="C6605" t="s">
        <v>252</v>
      </c>
      <c r="D6605" t="s">
        <v>150</v>
      </c>
      <c r="E6605" t="s">
        <v>121</v>
      </c>
      <c r="G6605" t="s">
        <v>1</v>
      </c>
      <c r="H6605" t="s">
        <v>206</v>
      </c>
      <c r="K6605" t="s">
        <v>72</v>
      </c>
      <c r="L6605" t="s">
        <v>122</v>
      </c>
      <c r="M6605" s="14">
        <v>44610</v>
      </c>
      <c r="N6605" s="14">
        <v>44610</v>
      </c>
      <c r="O6605">
        <v>-300</v>
      </c>
      <c r="P6605">
        <v>-7.14</v>
      </c>
      <c r="R6605">
        <v>2221511000</v>
      </c>
      <c r="S6605">
        <v>162000000</v>
      </c>
      <c r="V6605" t="s">
        <v>130</v>
      </c>
      <c r="W6605" t="s">
        <v>205</v>
      </c>
      <c r="X6605" t="s">
        <v>119</v>
      </c>
      <c r="Y6605">
        <v>2</v>
      </c>
      <c r="Z6605">
        <v>2</v>
      </c>
      <c r="AA6605">
        <v>2022</v>
      </c>
      <c r="AB6605">
        <v>7.14</v>
      </c>
      <c r="AC6605" t="s">
        <v>23</v>
      </c>
      <c r="AD6605" t="s">
        <v>22</v>
      </c>
      <c r="AE6605">
        <v>2022</v>
      </c>
      <c r="AF6605">
        <v>2022</v>
      </c>
      <c r="AU6605"/>
    </row>
    <row r="6606" spans="1:47" x14ac:dyDescent="0.35">
      <c r="A6606" t="s">
        <v>130</v>
      </c>
      <c r="B6606" t="s">
        <v>24</v>
      </c>
      <c r="C6606" t="s">
        <v>252</v>
      </c>
      <c r="D6606" t="s">
        <v>150</v>
      </c>
      <c r="E6606" t="s">
        <v>121</v>
      </c>
      <c r="G6606" t="s">
        <v>1</v>
      </c>
      <c r="H6606" t="s">
        <v>206</v>
      </c>
      <c r="K6606" t="s">
        <v>72</v>
      </c>
      <c r="L6606" t="s">
        <v>122</v>
      </c>
      <c r="M6606" s="14">
        <v>44610</v>
      </c>
      <c r="N6606" s="14">
        <v>44610</v>
      </c>
      <c r="O6606">
        <v>-4230.96</v>
      </c>
      <c r="P6606">
        <v>-100.74</v>
      </c>
      <c r="R6606">
        <v>2221504000</v>
      </c>
      <c r="S6606">
        <v>162000000</v>
      </c>
      <c r="V6606" t="s">
        <v>130</v>
      </c>
      <c r="W6606" t="s">
        <v>205</v>
      </c>
      <c r="X6606" t="s">
        <v>119</v>
      </c>
      <c r="Y6606">
        <v>2</v>
      </c>
      <c r="Z6606">
        <v>2</v>
      </c>
      <c r="AA6606">
        <v>2022</v>
      </c>
      <c r="AB6606">
        <v>100.74</v>
      </c>
      <c r="AC6606" t="s">
        <v>23</v>
      </c>
      <c r="AD6606" t="s">
        <v>22</v>
      </c>
      <c r="AE6606">
        <v>2022</v>
      </c>
      <c r="AF6606">
        <v>2022</v>
      </c>
      <c r="AU6606"/>
    </row>
    <row r="6607" spans="1:47" x14ac:dyDescent="0.35">
      <c r="A6607" t="s">
        <v>160</v>
      </c>
      <c r="B6607" t="s">
        <v>25</v>
      </c>
      <c r="C6607" t="s">
        <v>252</v>
      </c>
      <c r="D6607" t="s">
        <v>159</v>
      </c>
      <c r="E6607" t="s">
        <v>162</v>
      </c>
      <c r="G6607" t="s">
        <v>1</v>
      </c>
      <c r="K6607" t="s">
        <v>72</v>
      </c>
      <c r="L6607" t="s">
        <v>122</v>
      </c>
      <c r="M6607" s="14">
        <v>44610</v>
      </c>
      <c r="N6607" s="14">
        <v>44610</v>
      </c>
      <c r="O6607">
        <v>10000</v>
      </c>
      <c r="P6607">
        <v>238.1</v>
      </c>
      <c r="R6607">
        <v>2110672000</v>
      </c>
      <c r="S6607">
        <v>161300000</v>
      </c>
      <c r="V6607" t="s">
        <v>160</v>
      </c>
      <c r="W6607" t="s">
        <v>192</v>
      </c>
      <c r="X6607" t="s">
        <v>161</v>
      </c>
      <c r="Y6607">
        <v>2</v>
      </c>
      <c r="Z6607">
        <v>2</v>
      </c>
      <c r="AA6607">
        <v>2022</v>
      </c>
      <c r="AB6607">
        <v>238.1</v>
      </c>
      <c r="AC6607" t="s">
        <v>23</v>
      </c>
      <c r="AD6607" t="s">
        <v>72</v>
      </c>
      <c r="AE6607">
        <v>2022</v>
      </c>
      <c r="AF6607">
        <v>2022</v>
      </c>
      <c r="AU6607"/>
    </row>
    <row r="6608" spans="1:47" x14ac:dyDescent="0.35">
      <c r="A6608" t="s">
        <v>160</v>
      </c>
      <c r="B6608" t="s">
        <v>25</v>
      </c>
      <c r="C6608" t="s">
        <v>252</v>
      </c>
      <c r="D6608" t="s">
        <v>159</v>
      </c>
      <c r="E6608" t="s">
        <v>162</v>
      </c>
      <c r="G6608" t="s">
        <v>1</v>
      </c>
      <c r="K6608" t="s">
        <v>72</v>
      </c>
      <c r="L6608" t="s">
        <v>122</v>
      </c>
      <c r="M6608" s="14">
        <v>44610</v>
      </c>
      <c r="N6608" s="14">
        <v>44610</v>
      </c>
      <c r="O6608">
        <v>40000</v>
      </c>
      <c r="P6608">
        <v>952.38</v>
      </c>
      <c r="R6608">
        <v>2110672000</v>
      </c>
      <c r="S6608">
        <v>161300000</v>
      </c>
      <c r="V6608" t="s">
        <v>160</v>
      </c>
      <c r="W6608" t="s">
        <v>192</v>
      </c>
      <c r="X6608" t="s">
        <v>161</v>
      </c>
      <c r="Y6608">
        <v>2</v>
      </c>
      <c r="Z6608">
        <v>2</v>
      </c>
      <c r="AA6608">
        <v>2022</v>
      </c>
      <c r="AB6608">
        <v>952.38</v>
      </c>
      <c r="AC6608" t="s">
        <v>23</v>
      </c>
      <c r="AD6608" t="s">
        <v>72</v>
      </c>
      <c r="AE6608">
        <v>2022</v>
      </c>
      <c r="AF6608">
        <v>2022</v>
      </c>
      <c r="AU6608"/>
    </row>
    <row r="6609" spans="1:47" x14ac:dyDescent="0.35">
      <c r="A6609" t="s">
        <v>160</v>
      </c>
      <c r="B6609" t="s">
        <v>26</v>
      </c>
      <c r="C6609" t="s">
        <v>252</v>
      </c>
      <c r="D6609" t="s">
        <v>159</v>
      </c>
      <c r="E6609" t="s">
        <v>162</v>
      </c>
      <c r="G6609" t="s">
        <v>1</v>
      </c>
      <c r="K6609" t="s">
        <v>72</v>
      </c>
      <c r="L6609" t="s">
        <v>122</v>
      </c>
      <c r="M6609" s="14">
        <v>44610</v>
      </c>
      <c r="N6609" s="14">
        <v>44610</v>
      </c>
      <c r="O6609">
        <v>16000</v>
      </c>
      <c r="P6609">
        <v>380.95</v>
      </c>
      <c r="R6609">
        <v>2110672000</v>
      </c>
      <c r="S6609">
        <v>161012000</v>
      </c>
      <c r="V6609" t="s">
        <v>160</v>
      </c>
      <c r="W6609" t="s">
        <v>213</v>
      </c>
      <c r="X6609" t="s">
        <v>161</v>
      </c>
      <c r="Y6609">
        <v>2</v>
      </c>
      <c r="Z6609">
        <v>2</v>
      </c>
      <c r="AA6609">
        <v>2022</v>
      </c>
      <c r="AB6609">
        <v>380.95</v>
      </c>
      <c r="AC6609" t="s">
        <v>23</v>
      </c>
      <c r="AD6609" t="s">
        <v>72</v>
      </c>
      <c r="AE6609">
        <v>2022</v>
      </c>
      <c r="AF6609">
        <v>2022</v>
      </c>
      <c r="AU6609"/>
    </row>
    <row r="6610" spans="1:47" x14ac:dyDescent="0.35">
      <c r="A6610" t="s">
        <v>160</v>
      </c>
      <c r="B6610" t="s">
        <v>26</v>
      </c>
      <c r="C6610" t="s">
        <v>252</v>
      </c>
      <c r="D6610" t="s">
        <v>159</v>
      </c>
      <c r="E6610" t="s">
        <v>162</v>
      </c>
      <c r="G6610" t="s">
        <v>1</v>
      </c>
      <c r="K6610" t="s">
        <v>72</v>
      </c>
      <c r="L6610" t="s">
        <v>122</v>
      </c>
      <c r="M6610" s="14">
        <v>44610</v>
      </c>
      <c r="N6610" s="14">
        <v>44610</v>
      </c>
      <c r="O6610">
        <v>38650.68</v>
      </c>
      <c r="P6610">
        <v>920.25</v>
      </c>
      <c r="R6610">
        <v>2110672000</v>
      </c>
      <c r="S6610">
        <v>162600000</v>
      </c>
      <c r="V6610" t="s">
        <v>160</v>
      </c>
      <c r="W6610" t="s">
        <v>196</v>
      </c>
      <c r="X6610" t="s">
        <v>161</v>
      </c>
      <c r="Y6610">
        <v>2</v>
      </c>
      <c r="Z6610">
        <v>2</v>
      </c>
      <c r="AA6610">
        <v>2022</v>
      </c>
      <c r="AB6610">
        <v>920.25</v>
      </c>
      <c r="AC6610" t="s">
        <v>23</v>
      </c>
      <c r="AD6610" t="s">
        <v>72</v>
      </c>
      <c r="AE6610">
        <v>2022</v>
      </c>
      <c r="AF6610">
        <v>2022</v>
      </c>
      <c r="AU6610"/>
    </row>
    <row r="6611" spans="1:47" x14ac:dyDescent="0.35">
      <c r="A6611" t="s">
        <v>160</v>
      </c>
      <c r="B6611" t="s">
        <v>25</v>
      </c>
      <c r="C6611" t="s">
        <v>252</v>
      </c>
      <c r="D6611" t="s">
        <v>159</v>
      </c>
      <c r="E6611" t="s">
        <v>162</v>
      </c>
      <c r="G6611" t="s">
        <v>1</v>
      </c>
      <c r="K6611" t="s">
        <v>72</v>
      </c>
      <c r="L6611" t="s">
        <v>122</v>
      </c>
      <c r="M6611" s="14">
        <v>44613</v>
      </c>
      <c r="N6611" s="14">
        <v>44613</v>
      </c>
      <c r="O6611">
        <v>10000</v>
      </c>
      <c r="P6611">
        <v>238.1</v>
      </c>
      <c r="R6611">
        <v>2110672000</v>
      </c>
      <c r="S6611">
        <v>161600000</v>
      </c>
      <c r="V6611" t="s">
        <v>160</v>
      </c>
      <c r="W6611" t="s">
        <v>198</v>
      </c>
      <c r="X6611" t="s">
        <v>161</v>
      </c>
      <c r="Y6611">
        <v>2</v>
      </c>
      <c r="Z6611">
        <v>2</v>
      </c>
      <c r="AA6611">
        <v>2022</v>
      </c>
      <c r="AB6611">
        <v>238.1</v>
      </c>
      <c r="AC6611" t="s">
        <v>23</v>
      </c>
      <c r="AD6611" t="s">
        <v>72</v>
      </c>
      <c r="AE6611">
        <v>2022</v>
      </c>
      <c r="AF6611">
        <v>2022</v>
      </c>
      <c r="AU6611"/>
    </row>
    <row r="6612" spans="1:47" x14ac:dyDescent="0.35">
      <c r="A6612" t="s">
        <v>160</v>
      </c>
      <c r="B6612" t="s">
        <v>25</v>
      </c>
      <c r="C6612" t="s">
        <v>252</v>
      </c>
      <c r="D6612" t="s">
        <v>159</v>
      </c>
      <c r="E6612" t="s">
        <v>162</v>
      </c>
      <c r="G6612" t="s">
        <v>1</v>
      </c>
      <c r="K6612" t="s">
        <v>72</v>
      </c>
      <c r="L6612" t="s">
        <v>122</v>
      </c>
      <c r="M6612" s="14">
        <v>44613</v>
      </c>
      <c r="N6612" s="14">
        <v>44613</v>
      </c>
      <c r="O6612">
        <v>30000</v>
      </c>
      <c r="P6612">
        <v>714.29</v>
      </c>
      <c r="R6612">
        <v>2110672000</v>
      </c>
      <c r="S6612">
        <v>161300000</v>
      </c>
      <c r="V6612" t="s">
        <v>160</v>
      </c>
      <c r="W6612" t="s">
        <v>192</v>
      </c>
      <c r="X6612" t="s">
        <v>161</v>
      </c>
      <c r="Y6612">
        <v>2</v>
      </c>
      <c r="Z6612">
        <v>2</v>
      </c>
      <c r="AA6612">
        <v>2022</v>
      </c>
      <c r="AB6612">
        <v>714.29</v>
      </c>
      <c r="AC6612" t="s">
        <v>23</v>
      </c>
      <c r="AD6612" t="s">
        <v>72</v>
      </c>
      <c r="AE6612">
        <v>2022</v>
      </c>
      <c r="AF6612">
        <v>2022</v>
      </c>
      <c r="AU6612"/>
    </row>
    <row r="6613" spans="1:47" x14ac:dyDescent="0.35">
      <c r="A6613" t="s">
        <v>138</v>
      </c>
      <c r="B6613" t="s">
        <v>41</v>
      </c>
      <c r="C6613" t="s">
        <v>252</v>
      </c>
      <c r="D6613" t="s">
        <v>150</v>
      </c>
      <c r="E6613" t="s">
        <v>121</v>
      </c>
      <c r="G6613" t="s">
        <v>1</v>
      </c>
      <c r="H6613" t="s">
        <v>206</v>
      </c>
      <c r="K6613" t="s">
        <v>72</v>
      </c>
      <c r="L6613" t="s">
        <v>122</v>
      </c>
      <c r="M6613" s="14">
        <v>44613</v>
      </c>
      <c r="N6613" s="14">
        <v>44613</v>
      </c>
      <c r="O6613">
        <v>-101780</v>
      </c>
      <c r="P6613">
        <v>-2423.33</v>
      </c>
      <c r="R6613">
        <v>2220200000</v>
      </c>
      <c r="S6613">
        <v>161001000</v>
      </c>
      <c r="V6613" t="s">
        <v>138</v>
      </c>
      <c r="W6613" t="s">
        <v>195</v>
      </c>
      <c r="X6613" t="s">
        <v>139</v>
      </c>
      <c r="Y6613">
        <v>2</v>
      </c>
      <c r="Z6613">
        <v>2</v>
      </c>
      <c r="AA6613">
        <v>2022</v>
      </c>
      <c r="AB6613">
        <v>2423.33</v>
      </c>
      <c r="AC6613" t="s">
        <v>23</v>
      </c>
      <c r="AD6613" t="s">
        <v>22</v>
      </c>
      <c r="AE6613">
        <v>2022</v>
      </c>
      <c r="AF6613">
        <v>2022</v>
      </c>
      <c r="AU6613"/>
    </row>
    <row r="6614" spans="1:47" x14ac:dyDescent="0.35">
      <c r="A6614" t="s">
        <v>138</v>
      </c>
      <c r="B6614" t="s">
        <v>42</v>
      </c>
      <c r="C6614" t="s">
        <v>252</v>
      </c>
      <c r="D6614" t="s">
        <v>150</v>
      </c>
      <c r="E6614" t="s">
        <v>121</v>
      </c>
      <c r="G6614" t="s">
        <v>1</v>
      </c>
      <c r="H6614" t="s">
        <v>206</v>
      </c>
      <c r="K6614" t="s">
        <v>72</v>
      </c>
      <c r="L6614" t="s">
        <v>122</v>
      </c>
      <c r="M6614" s="14">
        <v>44613</v>
      </c>
      <c r="N6614" s="14">
        <v>44613</v>
      </c>
      <c r="O6614">
        <v>-732400</v>
      </c>
      <c r="P6614">
        <v>-17438.099999999999</v>
      </c>
      <c r="R6614">
        <v>2220200000</v>
      </c>
      <c r="S6614">
        <v>161001000</v>
      </c>
      <c r="V6614" t="s">
        <v>138</v>
      </c>
      <c r="W6614" t="s">
        <v>195</v>
      </c>
      <c r="X6614" t="s">
        <v>139</v>
      </c>
      <c r="Y6614">
        <v>2</v>
      </c>
      <c r="Z6614">
        <v>2</v>
      </c>
      <c r="AA6614">
        <v>2022</v>
      </c>
      <c r="AB6614">
        <v>17438.099999999999</v>
      </c>
      <c r="AC6614" t="s">
        <v>23</v>
      </c>
      <c r="AD6614" t="s">
        <v>22</v>
      </c>
      <c r="AE6614">
        <v>2022</v>
      </c>
      <c r="AF6614">
        <v>2022</v>
      </c>
      <c r="AU6614"/>
    </row>
    <row r="6615" spans="1:47" x14ac:dyDescent="0.35">
      <c r="A6615" t="s">
        <v>203</v>
      </c>
      <c r="B6615" t="s">
        <v>51</v>
      </c>
      <c r="C6615" t="s">
        <v>252</v>
      </c>
      <c r="D6615" t="s">
        <v>150</v>
      </c>
      <c r="E6615" t="s">
        <v>121</v>
      </c>
      <c r="G6615" t="s">
        <v>1</v>
      </c>
      <c r="H6615" t="s">
        <v>206</v>
      </c>
      <c r="K6615" t="s">
        <v>72</v>
      </c>
      <c r="L6615" t="s">
        <v>122</v>
      </c>
      <c r="M6615" s="14">
        <v>44613</v>
      </c>
      <c r="N6615" s="14">
        <v>44613</v>
      </c>
      <c r="O6615">
        <v>-11000000</v>
      </c>
      <c r="P6615">
        <v>-261904.76</v>
      </c>
      <c r="R6615">
        <v>2220141000</v>
      </c>
      <c r="S6615">
        <v>161020000</v>
      </c>
      <c r="V6615" t="s">
        <v>203</v>
      </c>
      <c r="W6615" t="s">
        <v>194</v>
      </c>
      <c r="X6615" t="s">
        <v>134</v>
      </c>
      <c r="Y6615">
        <v>2</v>
      </c>
      <c r="Z6615">
        <v>2</v>
      </c>
      <c r="AA6615">
        <v>2022</v>
      </c>
      <c r="AB6615">
        <v>261904.76</v>
      </c>
      <c r="AC6615" t="s">
        <v>23</v>
      </c>
      <c r="AD6615" t="s">
        <v>22</v>
      </c>
      <c r="AE6615">
        <v>2022</v>
      </c>
      <c r="AF6615">
        <v>2022</v>
      </c>
      <c r="AU6615"/>
    </row>
    <row r="6616" spans="1:47" x14ac:dyDescent="0.35">
      <c r="A6616" t="s">
        <v>160</v>
      </c>
      <c r="B6616" t="s">
        <v>35</v>
      </c>
      <c r="C6616" t="s">
        <v>252</v>
      </c>
      <c r="D6616" t="s">
        <v>159</v>
      </c>
      <c r="E6616" t="s">
        <v>162</v>
      </c>
      <c r="G6616" t="s">
        <v>1</v>
      </c>
      <c r="K6616" t="s">
        <v>72</v>
      </c>
      <c r="L6616" t="s">
        <v>122</v>
      </c>
      <c r="M6616" s="14">
        <v>44613</v>
      </c>
      <c r="N6616" s="14">
        <v>44613</v>
      </c>
      <c r="O6616">
        <v>6000</v>
      </c>
      <c r="P6616">
        <v>142.86000000000001</v>
      </c>
      <c r="R6616">
        <v>2110672000</v>
      </c>
      <c r="S6616">
        <v>161020000</v>
      </c>
      <c r="V6616" t="s">
        <v>160</v>
      </c>
      <c r="W6616" t="s">
        <v>194</v>
      </c>
      <c r="X6616" t="s">
        <v>161</v>
      </c>
      <c r="Y6616">
        <v>2</v>
      </c>
      <c r="Z6616">
        <v>2</v>
      </c>
      <c r="AA6616">
        <v>2022</v>
      </c>
      <c r="AB6616">
        <v>142.86000000000001</v>
      </c>
      <c r="AC6616" t="s">
        <v>23</v>
      </c>
      <c r="AD6616" t="s">
        <v>72</v>
      </c>
      <c r="AE6616">
        <v>2022</v>
      </c>
      <c r="AF6616">
        <v>2022</v>
      </c>
      <c r="AU6616"/>
    </row>
    <row r="6617" spans="1:47" x14ac:dyDescent="0.35">
      <c r="A6617" t="s">
        <v>160</v>
      </c>
      <c r="B6617" t="s">
        <v>26</v>
      </c>
      <c r="C6617" t="s">
        <v>252</v>
      </c>
      <c r="D6617" t="s">
        <v>159</v>
      </c>
      <c r="E6617" t="s">
        <v>162</v>
      </c>
      <c r="G6617" t="s">
        <v>1</v>
      </c>
      <c r="K6617" t="s">
        <v>72</v>
      </c>
      <c r="L6617" t="s">
        <v>122</v>
      </c>
      <c r="M6617" s="14">
        <v>44613</v>
      </c>
      <c r="N6617" s="14">
        <v>44613</v>
      </c>
      <c r="O6617">
        <v>1525.43</v>
      </c>
      <c r="P6617">
        <v>36.32</v>
      </c>
      <c r="R6617">
        <v>2110672000</v>
      </c>
      <c r="S6617">
        <v>162600000</v>
      </c>
      <c r="V6617" t="s">
        <v>160</v>
      </c>
      <c r="W6617" t="s">
        <v>196</v>
      </c>
      <c r="X6617" t="s">
        <v>161</v>
      </c>
      <c r="Y6617">
        <v>2</v>
      </c>
      <c r="Z6617">
        <v>2</v>
      </c>
      <c r="AA6617">
        <v>2022</v>
      </c>
      <c r="AB6617">
        <v>36.32</v>
      </c>
      <c r="AC6617" t="s">
        <v>23</v>
      </c>
      <c r="AD6617" t="s">
        <v>72</v>
      </c>
      <c r="AE6617">
        <v>2022</v>
      </c>
      <c r="AF6617">
        <v>2022</v>
      </c>
      <c r="AU6617"/>
    </row>
    <row r="6618" spans="1:47" x14ac:dyDescent="0.35">
      <c r="A6618" t="s">
        <v>175</v>
      </c>
      <c r="B6618" t="s">
        <v>39</v>
      </c>
      <c r="C6618" t="s">
        <v>252</v>
      </c>
      <c r="D6618" t="s">
        <v>150</v>
      </c>
      <c r="E6618" t="s">
        <v>121</v>
      </c>
      <c r="G6618" t="s">
        <v>1</v>
      </c>
      <c r="H6618" t="s">
        <v>206</v>
      </c>
      <c r="K6618" t="s">
        <v>72</v>
      </c>
      <c r="L6618" t="s">
        <v>122</v>
      </c>
      <c r="M6618" s="14">
        <v>44614</v>
      </c>
      <c r="N6618" s="14">
        <v>44614</v>
      </c>
      <c r="O6618">
        <v>-10000</v>
      </c>
      <c r="P6618">
        <v>-238.1</v>
      </c>
      <c r="R6618">
        <v>2221506000</v>
      </c>
      <c r="S6618">
        <v>161026000</v>
      </c>
      <c r="V6618" t="s">
        <v>175</v>
      </c>
      <c r="W6618" t="s">
        <v>216</v>
      </c>
      <c r="X6618" t="s">
        <v>119</v>
      </c>
      <c r="Y6618">
        <v>2</v>
      </c>
      <c r="Z6618">
        <v>2</v>
      </c>
      <c r="AA6618">
        <v>2022</v>
      </c>
      <c r="AB6618">
        <v>238.1</v>
      </c>
      <c r="AC6618" t="s">
        <v>23</v>
      </c>
      <c r="AD6618" t="s">
        <v>22</v>
      </c>
      <c r="AE6618">
        <v>2022</v>
      </c>
      <c r="AF6618">
        <v>2022</v>
      </c>
      <c r="AU6618"/>
    </row>
    <row r="6619" spans="1:47" x14ac:dyDescent="0.35">
      <c r="A6619" t="s">
        <v>160</v>
      </c>
      <c r="B6619" t="s">
        <v>25</v>
      </c>
      <c r="C6619" t="s">
        <v>252</v>
      </c>
      <c r="D6619" t="s">
        <v>159</v>
      </c>
      <c r="E6619" t="s">
        <v>162</v>
      </c>
      <c r="G6619" t="s">
        <v>1</v>
      </c>
      <c r="K6619" t="s">
        <v>72</v>
      </c>
      <c r="L6619" t="s">
        <v>122</v>
      </c>
      <c r="M6619" s="14">
        <v>44614</v>
      </c>
      <c r="N6619" s="14">
        <v>44614</v>
      </c>
      <c r="O6619">
        <v>5000</v>
      </c>
      <c r="P6619">
        <v>119.05</v>
      </c>
      <c r="R6619">
        <v>2110672000</v>
      </c>
      <c r="S6619">
        <v>161600000</v>
      </c>
      <c r="V6619" t="s">
        <v>160</v>
      </c>
      <c r="W6619" t="s">
        <v>198</v>
      </c>
      <c r="X6619" t="s">
        <v>161</v>
      </c>
      <c r="Y6619">
        <v>2</v>
      </c>
      <c r="Z6619">
        <v>2</v>
      </c>
      <c r="AA6619">
        <v>2022</v>
      </c>
      <c r="AB6619">
        <v>119.05</v>
      </c>
      <c r="AC6619" t="s">
        <v>23</v>
      </c>
      <c r="AD6619" t="s">
        <v>72</v>
      </c>
      <c r="AE6619">
        <v>2022</v>
      </c>
      <c r="AF6619">
        <v>2022</v>
      </c>
      <c r="AU6619"/>
    </row>
    <row r="6620" spans="1:47" x14ac:dyDescent="0.35">
      <c r="A6620" t="s">
        <v>160</v>
      </c>
      <c r="B6620" t="s">
        <v>28</v>
      </c>
      <c r="C6620" t="s">
        <v>252</v>
      </c>
      <c r="D6620" t="s">
        <v>159</v>
      </c>
      <c r="E6620" t="s">
        <v>162</v>
      </c>
      <c r="G6620" t="s">
        <v>1</v>
      </c>
      <c r="K6620" t="s">
        <v>72</v>
      </c>
      <c r="L6620" t="s">
        <v>122</v>
      </c>
      <c r="M6620" s="14">
        <v>44614</v>
      </c>
      <c r="N6620" s="14">
        <v>44614</v>
      </c>
      <c r="O6620">
        <v>100000</v>
      </c>
      <c r="P6620">
        <v>2380.9499999999998</v>
      </c>
      <c r="R6620">
        <v>2110672000</v>
      </c>
      <c r="S6620">
        <v>161600000</v>
      </c>
      <c r="V6620" t="s">
        <v>160</v>
      </c>
      <c r="W6620" t="s">
        <v>198</v>
      </c>
      <c r="X6620" t="s">
        <v>161</v>
      </c>
      <c r="Y6620">
        <v>2</v>
      </c>
      <c r="Z6620">
        <v>2</v>
      </c>
      <c r="AA6620">
        <v>2022</v>
      </c>
      <c r="AB6620">
        <v>2380.9499999999998</v>
      </c>
      <c r="AC6620" t="s">
        <v>23</v>
      </c>
      <c r="AD6620" t="s">
        <v>72</v>
      </c>
      <c r="AE6620">
        <v>2022</v>
      </c>
      <c r="AF6620">
        <v>2022</v>
      </c>
      <c r="AU6620"/>
    </row>
    <row r="6621" spans="1:47" x14ac:dyDescent="0.35">
      <c r="A6621" t="s">
        <v>160</v>
      </c>
      <c r="B6621" t="s">
        <v>25</v>
      </c>
      <c r="C6621" t="s">
        <v>252</v>
      </c>
      <c r="D6621" t="s">
        <v>159</v>
      </c>
      <c r="E6621" t="s">
        <v>162</v>
      </c>
      <c r="G6621" t="s">
        <v>1</v>
      </c>
      <c r="K6621" t="s">
        <v>72</v>
      </c>
      <c r="L6621" t="s">
        <v>122</v>
      </c>
      <c r="M6621" s="14">
        <v>44614</v>
      </c>
      <c r="N6621" s="14">
        <v>44614</v>
      </c>
      <c r="O6621">
        <v>100000</v>
      </c>
      <c r="P6621">
        <v>2380.9499999999998</v>
      </c>
      <c r="R6621">
        <v>2110672000</v>
      </c>
      <c r="S6621">
        <v>161600000</v>
      </c>
      <c r="V6621" t="s">
        <v>160</v>
      </c>
      <c r="W6621" t="s">
        <v>198</v>
      </c>
      <c r="X6621" t="s">
        <v>161</v>
      </c>
      <c r="Y6621">
        <v>2</v>
      </c>
      <c r="Z6621">
        <v>2</v>
      </c>
      <c r="AA6621">
        <v>2022</v>
      </c>
      <c r="AB6621">
        <v>2380.9499999999998</v>
      </c>
      <c r="AC6621" t="s">
        <v>23</v>
      </c>
      <c r="AD6621" t="s">
        <v>72</v>
      </c>
      <c r="AE6621">
        <v>2022</v>
      </c>
      <c r="AF6621">
        <v>2022</v>
      </c>
      <c r="AU6621"/>
    </row>
    <row r="6622" spans="1:47" x14ac:dyDescent="0.35">
      <c r="A6622" t="s">
        <v>160</v>
      </c>
      <c r="B6622" t="s">
        <v>25</v>
      </c>
      <c r="C6622" t="s">
        <v>252</v>
      </c>
      <c r="D6622" t="s">
        <v>159</v>
      </c>
      <c r="E6622" t="s">
        <v>162</v>
      </c>
      <c r="G6622" t="s">
        <v>1</v>
      </c>
      <c r="K6622" t="s">
        <v>72</v>
      </c>
      <c r="L6622" t="s">
        <v>122</v>
      </c>
      <c r="M6622" s="14">
        <v>44614</v>
      </c>
      <c r="N6622" s="14">
        <v>44614</v>
      </c>
      <c r="O6622">
        <v>45000</v>
      </c>
      <c r="P6622">
        <v>1071.43</v>
      </c>
      <c r="R6622">
        <v>2110672000</v>
      </c>
      <c r="S6622">
        <v>161300000</v>
      </c>
      <c r="V6622" t="s">
        <v>160</v>
      </c>
      <c r="W6622" t="s">
        <v>192</v>
      </c>
      <c r="X6622" t="s">
        <v>161</v>
      </c>
      <c r="Y6622">
        <v>2</v>
      </c>
      <c r="Z6622">
        <v>2</v>
      </c>
      <c r="AA6622">
        <v>2022</v>
      </c>
      <c r="AB6622">
        <v>1071.43</v>
      </c>
      <c r="AC6622" t="s">
        <v>23</v>
      </c>
      <c r="AD6622" t="s">
        <v>72</v>
      </c>
      <c r="AE6622">
        <v>2022</v>
      </c>
      <c r="AF6622">
        <v>2022</v>
      </c>
      <c r="AU6622"/>
    </row>
    <row r="6623" spans="1:47" x14ac:dyDescent="0.35">
      <c r="A6623" t="s">
        <v>160</v>
      </c>
      <c r="B6623" t="s">
        <v>25</v>
      </c>
      <c r="C6623" t="s">
        <v>252</v>
      </c>
      <c r="D6623" t="s">
        <v>159</v>
      </c>
      <c r="E6623" t="s">
        <v>162</v>
      </c>
      <c r="G6623" t="s">
        <v>1</v>
      </c>
      <c r="K6623" t="s">
        <v>72</v>
      </c>
      <c r="L6623" t="s">
        <v>122</v>
      </c>
      <c r="M6623" s="14">
        <v>44614</v>
      </c>
      <c r="N6623" s="14">
        <v>44614</v>
      </c>
      <c r="O6623">
        <v>10000</v>
      </c>
      <c r="P6623">
        <v>238.1</v>
      </c>
      <c r="R6623">
        <v>2110672000</v>
      </c>
      <c r="S6623">
        <v>161300000</v>
      </c>
      <c r="V6623" t="s">
        <v>160</v>
      </c>
      <c r="W6623" t="s">
        <v>192</v>
      </c>
      <c r="X6623" t="s">
        <v>161</v>
      </c>
      <c r="Y6623">
        <v>2</v>
      </c>
      <c r="Z6623">
        <v>2</v>
      </c>
      <c r="AA6623">
        <v>2022</v>
      </c>
      <c r="AB6623">
        <v>238.1</v>
      </c>
      <c r="AC6623" t="s">
        <v>23</v>
      </c>
      <c r="AD6623" t="s">
        <v>72</v>
      </c>
      <c r="AE6623">
        <v>2022</v>
      </c>
      <c r="AF6623">
        <v>2022</v>
      </c>
      <c r="AU6623"/>
    </row>
    <row r="6624" spans="1:47" x14ac:dyDescent="0.35">
      <c r="A6624" t="s">
        <v>138</v>
      </c>
      <c r="B6624" t="s">
        <v>41</v>
      </c>
      <c r="C6624" t="s">
        <v>252</v>
      </c>
      <c r="D6624" t="s">
        <v>150</v>
      </c>
      <c r="E6624" t="s">
        <v>121</v>
      </c>
      <c r="G6624" t="s">
        <v>1</v>
      </c>
      <c r="H6624" t="s">
        <v>206</v>
      </c>
      <c r="K6624" t="s">
        <v>72</v>
      </c>
      <c r="L6624" t="s">
        <v>122</v>
      </c>
      <c r="M6624" s="14">
        <v>44614</v>
      </c>
      <c r="N6624" s="14">
        <v>44614</v>
      </c>
      <c r="O6624">
        <v>-10000000</v>
      </c>
      <c r="P6624">
        <v>-238095.24</v>
      </c>
      <c r="R6624">
        <v>2220200000</v>
      </c>
      <c r="S6624">
        <v>161001000</v>
      </c>
      <c r="V6624" t="s">
        <v>138</v>
      </c>
      <c r="W6624" t="s">
        <v>195</v>
      </c>
      <c r="X6624" t="s">
        <v>139</v>
      </c>
      <c r="Y6624">
        <v>2</v>
      </c>
      <c r="Z6624">
        <v>2</v>
      </c>
      <c r="AA6624">
        <v>2022</v>
      </c>
      <c r="AB6624">
        <v>238095.24</v>
      </c>
      <c r="AC6624" t="s">
        <v>23</v>
      </c>
      <c r="AD6624" t="s">
        <v>22</v>
      </c>
      <c r="AE6624">
        <v>2022</v>
      </c>
      <c r="AF6624">
        <v>2022</v>
      </c>
      <c r="AU6624"/>
    </row>
    <row r="6625" spans="1:47" x14ac:dyDescent="0.35">
      <c r="A6625" t="s">
        <v>138</v>
      </c>
      <c r="B6625" t="s">
        <v>46</v>
      </c>
      <c r="C6625" t="s">
        <v>252</v>
      </c>
      <c r="D6625" t="s">
        <v>150</v>
      </c>
      <c r="E6625" t="s">
        <v>121</v>
      </c>
      <c r="G6625" t="s">
        <v>1</v>
      </c>
      <c r="H6625" t="s">
        <v>206</v>
      </c>
      <c r="K6625" t="s">
        <v>72</v>
      </c>
      <c r="L6625" t="s">
        <v>122</v>
      </c>
      <c r="M6625" s="14">
        <v>44614</v>
      </c>
      <c r="N6625" s="14">
        <v>44614</v>
      </c>
      <c r="O6625">
        <v>-150000</v>
      </c>
      <c r="P6625">
        <v>-3571.43</v>
      </c>
      <c r="R6625">
        <v>2220200000</v>
      </c>
      <c r="S6625">
        <v>161001000</v>
      </c>
      <c r="V6625" t="s">
        <v>138</v>
      </c>
      <c r="W6625" t="s">
        <v>195</v>
      </c>
      <c r="X6625" t="s">
        <v>139</v>
      </c>
      <c r="Y6625">
        <v>2</v>
      </c>
      <c r="Z6625">
        <v>2</v>
      </c>
      <c r="AA6625">
        <v>2022</v>
      </c>
      <c r="AB6625">
        <v>3571.43</v>
      </c>
      <c r="AC6625" t="s">
        <v>23</v>
      </c>
      <c r="AD6625" t="s">
        <v>22</v>
      </c>
      <c r="AE6625">
        <v>2022</v>
      </c>
      <c r="AF6625">
        <v>2022</v>
      </c>
      <c r="AU6625"/>
    </row>
    <row r="6626" spans="1:47" x14ac:dyDescent="0.35">
      <c r="A6626" t="s">
        <v>155</v>
      </c>
      <c r="B6626" t="s">
        <v>49</v>
      </c>
      <c r="C6626" t="s">
        <v>252</v>
      </c>
      <c r="D6626" t="s">
        <v>150</v>
      </c>
      <c r="E6626" t="s">
        <v>121</v>
      </c>
      <c r="G6626" t="s">
        <v>1</v>
      </c>
      <c r="H6626" t="s">
        <v>206</v>
      </c>
      <c r="K6626" t="s">
        <v>72</v>
      </c>
      <c r="L6626" t="s">
        <v>122</v>
      </c>
      <c r="M6626" s="14">
        <v>44614</v>
      </c>
      <c r="N6626" s="14">
        <v>44614</v>
      </c>
      <c r="O6626">
        <v>-1000000</v>
      </c>
      <c r="P6626">
        <v>-23809.52</v>
      </c>
      <c r="R6626">
        <v>2220620000</v>
      </c>
      <c r="S6626">
        <v>161012000</v>
      </c>
      <c r="V6626" t="s">
        <v>155</v>
      </c>
      <c r="W6626" t="s">
        <v>213</v>
      </c>
      <c r="X6626" t="s">
        <v>156</v>
      </c>
      <c r="Y6626">
        <v>2</v>
      </c>
      <c r="Z6626">
        <v>2</v>
      </c>
      <c r="AA6626">
        <v>2022</v>
      </c>
      <c r="AB6626">
        <v>23809.52</v>
      </c>
      <c r="AC6626" t="s">
        <v>23</v>
      </c>
      <c r="AD6626" t="s">
        <v>22</v>
      </c>
      <c r="AE6626">
        <v>2022</v>
      </c>
      <c r="AF6626">
        <v>2022</v>
      </c>
      <c r="AU6626"/>
    </row>
    <row r="6627" spans="1:47" x14ac:dyDescent="0.35">
      <c r="A6627" t="s">
        <v>155</v>
      </c>
      <c r="B6627" t="s">
        <v>32</v>
      </c>
      <c r="C6627" t="s">
        <v>252</v>
      </c>
      <c r="D6627" t="s">
        <v>150</v>
      </c>
      <c r="E6627" t="s">
        <v>121</v>
      </c>
      <c r="G6627" t="s">
        <v>1</v>
      </c>
      <c r="H6627" t="s">
        <v>206</v>
      </c>
      <c r="K6627" t="s">
        <v>72</v>
      </c>
      <c r="L6627" t="s">
        <v>122</v>
      </c>
      <c r="M6627" s="14">
        <v>44614</v>
      </c>
      <c r="N6627" s="14">
        <v>44614</v>
      </c>
      <c r="O6627">
        <v>-300000</v>
      </c>
      <c r="P6627">
        <v>-7142.86</v>
      </c>
      <c r="R6627">
        <v>2220610000</v>
      </c>
      <c r="S6627">
        <v>161012000</v>
      </c>
      <c r="V6627" t="s">
        <v>155</v>
      </c>
      <c r="W6627" t="s">
        <v>213</v>
      </c>
      <c r="X6627" t="s">
        <v>156</v>
      </c>
      <c r="Y6627">
        <v>2</v>
      </c>
      <c r="Z6627">
        <v>2</v>
      </c>
      <c r="AA6627">
        <v>2022</v>
      </c>
      <c r="AB6627">
        <v>7142.86</v>
      </c>
      <c r="AC6627" t="s">
        <v>23</v>
      </c>
      <c r="AD6627" t="s">
        <v>22</v>
      </c>
      <c r="AE6627">
        <v>2022</v>
      </c>
      <c r="AF6627">
        <v>2022</v>
      </c>
      <c r="AU6627"/>
    </row>
    <row r="6628" spans="1:47" x14ac:dyDescent="0.35">
      <c r="A6628" t="s">
        <v>160</v>
      </c>
      <c r="B6628" t="s">
        <v>25</v>
      </c>
      <c r="C6628" t="s">
        <v>252</v>
      </c>
      <c r="D6628" t="s">
        <v>159</v>
      </c>
      <c r="E6628" t="s">
        <v>162</v>
      </c>
      <c r="G6628" t="s">
        <v>1</v>
      </c>
      <c r="K6628" t="s">
        <v>72</v>
      </c>
      <c r="L6628" t="s">
        <v>122</v>
      </c>
      <c r="M6628" s="14">
        <v>44616</v>
      </c>
      <c r="N6628" s="14">
        <v>44616</v>
      </c>
      <c r="O6628">
        <v>10000</v>
      </c>
      <c r="P6628">
        <v>238.1</v>
      </c>
      <c r="R6628">
        <v>2110672000</v>
      </c>
      <c r="S6628">
        <v>161600000</v>
      </c>
      <c r="V6628" t="s">
        <v>160</v>
      </c>
      <c r="W6628" t="s">
        <v>198</v>
      </c>
      <c r="X6628" t="s">
        <v>161</v>
      </c>
      <c r="Y6628">
        <v>2</v>
      </c>
      <c r="Z6628">
        <v>2</v>
      </c>
      <c r="AA6628">
        <v>2022</v>
      </c>
      <c r="AB6628">
        <v>238.1</v>
      </c>
      <c r="AC6628" t="s">
        <v>23</v>
      </c>
      <c r="AD6628" t="s">
        <v>72</v>
      </c>
      <c r="AE6628">
        <v>2022</v>
      </c>
      <c r="AF6628">
        <v>2022</v>
      </c>
      <c r="AU6628"/>
    </row>
    <row r="6629" spans="1:47" x14ac:dyDescent="0.35">
      <c r="A6629" t="s">
        <v>160</v>
      </c>
      <c r="B6629" t="s">
        <v>26</v>
      </c>
      <c r="C6629" t="s">
        <v>252</v>
      </c>
      <c r="D6629" t="s">
        <v>159</v>
      </c>
      <c r="E6629" t="s">
        <v>162</v>
      </c>
      <c r="G6629" t="s">
        <v>1</v>
      </c>
      <c r="K6629" t="s">
        <v>72</v>
      </c>
      <c r="L6629" t="s">
        <v>122</v>
      </c>
      <c r="M6629" s="14">
        <v>44616</v>
      </c>
      <c r="N6629" s="14">
        <v>44616</v>
      </c>
      <c r="O6629">
        <v>71740.039999999994</v>
      </c>
      <c r="P6629">
        <v>1708.1</v>
      </c>
      <c r="R6629">
        <v>2110672000</v>
      </c>
      <c r="S6629">
        <v>162000000</v>
      </c>
      <c r="V6629" t="s">
        <v>160</v>
      </c>
      <c r="W6629" t="s">
        <v>205</v>
      </c>
      <c r="X6629" t="s">
        <v>161</v>
      </c>
      <c r="Y6629">
        <v>2</v>
      </c>
      <c r="Z6629">
        <v>2</v>
      </c>
      <c r="AA6629">
        <v>2022</v>
      </c>
      <c r="AB6629">
        <v>1708.1</v>
      </c>
      <c r="AC6629" t="s">
        <v>23</v>
      </c>
      <c r="AD6629" t="s">
        <v>72</v>
      </c>
      <c r="AE6629">
        <v>2022</v>
      </c>
      <c r="AF6629">
        <v>2022</v>
      </c>
      <c r="AU6629"/>
    </row>
    <row r="6630" spans="1:47" x14ac:dyDescent="0.35">
      <c r="A6630" t="s">
        <v>160</v>
      </c>
      <c r="B6630" t="s">
        <v>35</v>
      </c>
      <c r="C6630" t="s">
        <v>252</v>
      </c>
      <c r="D6630" t="s">
        <v>159</v>
      </c>
      <c r="E6630" t="s">
        <v>162</v>
      </c>
      <c r="G6630" t="s">
        <v>1</v>
      </c>
      <c r="K6630" t="s">
        <v>72</v>
      </c>
      <c r="L6630" t="s">
        <v>122</v>
      </c>
      <c r="M6630" s="14">
        <v>44616</v>
      </c>
      <c r="N6630" s="14">
        <v>44616</v>
      </c>
      <c r="O6630">
        <v>20102.63</v>
      </c>
      <c r="P6630">
        <v>478.63</v>
      </c>
      <c r="R6630">
        <v>2110672000</v>
      </c>
      <c r="S6630">
        <v>162000000</v>
      </c>
      <c r="V6630" t="s">
        <v>160</v>
      </c>
      <c r="W6630" t="s">
        <v>205</v>
      </c>
      <c r="X6630" t="s">
        <v>161</v>
      </c>
      <c r="Y6630">
        <v>2</v>
      </c>
      <c r="Z6630">
        <v>2</v>
      </c>
      <c r="AA6630">
        <v>2022</v>
      </c>
      <c r="AB6630">
        <v>478.63</v>
      </c>
      <c r="AC6630" t="s">
        <v>23</v>
      </c>
      <c r="AD6630" t="s">
        <v>72</v>
      </c>
      <c r="AE6630">
        <v>2022</v>
      </c>
      <c r="AF6630">
        <v>2022</v>
      </c>
      <c r="AU6630"/>
    </row>
    <row r="6631" spans="1:47" x14ac:dyDescent="0.35">
      <c r="A6631" t="s">
        <v>130</v>
      </c>
      <c r="B6631" t="s">
        <v>34</v>
      </c>
      <c r="C6631" t="s">
        <v>252</v>
      </c>
      <c r="D6631" t="s">
        <v>150</v>
      </c>
      <c r="E6631" t="s">
        <v>121</v>
      </c>
      <c r="G6631" t="s">
        <v>1</v>
      </c>
      <c r="H6631" t="s">
        <v>206</v>
      </c>
      <c r="K6631" t="s">
        <v>72</v>
      </c>
      <c r="L6631" t="s">
        <v>122</v>
      </c>
      <c r="M6631" s="14">
        <v>44616</v>
      </c>
      <c r="N6631" s="14">
        <v>44616</v>
      </c>
      <c r="O6631">
        <v>-10000</v>
      </c>
      <c r="P6631">
        <v>-238.1</v>
      </c>
      <c r="R6631">
        <v>2221511000</v>
      </c>
      <c r="S6631">
        <v>162800000</v>
      </c>
      <c r="V6631" t="s">
        <v>130</v>
      </c>
      <c r="W6631" t="s">
        <v>204</v>
      </c>
      <c r="X6631" t="s">
        <v>119</v>
      </c>
      <c r="Y6631">
        <v>2</v>
      </c>
      <c r="Z6631">
        <v>2</v>
      </c>
      <c r="AA6631">
        <v>2022</v>
      </c>
      <c r="AB6631">
        <v>238.1</v>
      </c>
      <c r="AC6631" t="s">
        <v>23</v>
      </c>
      <c r="AD6631" t="s">
        <v>22</v>
      </c>
      <c r="AE6631">
        <v>2022</v>
      </c>
      <c r="AF6631">
        <v>2022</v>
      </c>
      <c r="AU6631"/>
    </row>
    <row r="6632" spans="1:47" x14ac:dyDescent="0.35">
      <c r="A6632" t="s">
        <v>160</v>
      </c>
      <c r="B6632" t="s">
        <v>50</v>
      </c>
      <c r="C6632" t="s">
        <v>252</v>
      </c>
      <c r="D6632" t="s">
        <v>159</v>
      </c>
      <c r="E6632" t="s">
        <v>162</v>
      </c>
      <c r="G6632" t="s">
        <v>1</v>
      </c>
      <c r="K6632" t="s">
        <v>72</v>
      </c>
      <c r="L6632" t="s">
        <v>122</v>
      </c>
      <c r="M6632" s="14">
        <v>44616</v>
      </c>
      <c r="N6632" s="14">
        <v>44616</v>
      </c>
      <c r="O6632">
        <v>173751.43</v>
      </c>
      <c r="P6632">
        <v>4136.9399999999996</v>
      </c>
      <c r="R6632">
        <v>2110672000</v>
      </c>
      <c r="S6632">
        <v>162300000</v>
      </c>
      <c r="V6632" t="s">
        <v>160</v>
      </c>
      <c r="W6632" t="s">
        <v>209</v>
      </c>
      <c r="X6632" t="s">
        <v>161</v>
      </c>
      <c r="Y6632">
        <v>2</v>
      </c>
      <c r="Z6632">
        <v>2</v>
      </c>
      <c r="AA6632">
        <v>2022</v>
      </c>
      <c r="AB6632">
        <v>4136.9399999999996</v>
      </c>
      <c r="AC6632" t="s">
        <v>23</v>
      </c>
      <c r="AD6632" t="s">
        <v>72</v>
      </c>
      <c r="AE6632">
        <v>2022</v>
      </c>
      <c r="AF6632">
        <v>2022</v>
      </c>
      <c r="AU6632"/>
    </row>
    <row r="6633" spans="1:47" x14ac:dyDescent="0.35">
      <c r="A6633" t="s">
        <v>160</v>
      </c>
      <c r="B6633" t="s">
        <v>26</v>
      </c>
      <c r="C6633" t="s">
        <v>252</v>
      </c>
      <c r="D6633" t="s">
        <v>159</v>
      </c>
      <c r="E6633" t="s">
        <v>162</v>
      </c>
      <c r="G6633" t="s">
        <v>1</v>
      </c>
      <c r="K6633" t="s">
        <v>72</v>
      </c>
      <c r="L6633" t="s">
        <v>122</v>
      </c>
      <c r="M6633" s="14">
        <v>44616</v>
      </c>
      <c r="N6633" s="14">
        <v>44616</v>
      </c>
      <c r="O6633">
        <v>70000</v>
      </c>
      <c r="P6633">
        <v>1666.67</v>
      </c>
      <c r="R6633">
        <v>2110672000</v>
      </c>
      <c r="S6633">
        <v>162000000</v>
      </c>
      <c r="V6633" t="s">
        <v>160</v>
      </c>
      <c r="W6633" t="s">
        <v>205</v>
      </c>
      <c r="X6633" t="s">
        <v>161</v>
      </c>
      <c r="Y6633">
        <v>2</v>
      </c>
      <c r="Z6633">
        <v>2</v>
      </c>
      <c r="AA6633">
        <v>2022</v>
      </c>
      <c r="AB6633">
        <v>1666.67</v>
      </c>
      <c r="AC6633" t="s">
        <v>23</v>
      </c>
      <c r="AD6633" t="s">
        <v>72</v>
      </c>
      <c r="AE6633">
        <v>2022</v>
      </c>
      <c r="AF6633">
        <v>2022</v>
      </c>
      <c r="AU6633"/>
    </row>
    <row r="6634" spans="1:47" x14ac:dyDescent="0.35">
      <c r="A6634" t="s">
        <v>160</v>
      </c>
      <c r="B6634" t="s">
        <v>25</v>
      </c>
      <c r="C6634" t="s">
        <v>252</v>
      </c>
      <c r="D6634" t="s">
        <v>159</v>
      </c>
      <c r="E6634" t="s">
        <v>162</v>
      </c>
      <c r="G6634" t="s">
        <v>1</v>
      </c>
      <c r="K6634" t="s">
        <v>72</v>
      </c>
      <c r="L6634" t="s">
        <v>122</v>
      </c>
      <c r="M6634" s="14">
        <v>44616</v>
      </c>
      <c r="N6634" s="14">
        <v>44616</v>
      </c>
      <c r="O6634">
        <v>15000</v>
      </c>
      <c r="P6634">
        <v>357.14</v>
      </c>
      <c r="R6634">
        <v>2110672000</v>
      </c>
      <c r="S6634">
        <v>161300000</v>
      </c>
      <c r="V6634" t="s">
        <v>160</v>
      </c>
      <c r="W6634" t="s">
        <v>192</v>
      </c>
      <c r="X6634" t="s">
        <v>161</v>
      </c>
      <c r="Y6634">
        <v>2</v>
      </c>
      <c r="Z6634">
        <v>2</v>
      </c>
      <c r="AA6634">
        <v>2022</v>
      </c>
      <c r="AB6634">
        <v>357.14</v>
      </c>
      <c r="AC6634" t="s">
        <v>23</v>
      </c>
      <c r="AD6634" t="s">
        <v>72</v>
      </c>
      <c r="AE6634">
        <v>2022</v>
      </c>
      <c r="AF6634">
        <v>2022</v>
      </c>
      <c r="AU6634"/>
    </row>
    <row r="6635" spans="1:47" x14ac:dyDescent="0.35">
      <c r="A6635" t="s">
        <v>138</v>
      </c>
      <c r="C6635" t="s">
        <v>252</v>
      </c>
      <c r="D6635" t="s">
        <v>150</v>
      </c>
      <c r="E6635" t="s">
        <v>121</v>
      </c>
      <c r="G6635" t="s">
        <v>1</v>
      </c>
      <c r="K6635" t="s">
        <v>72</v>
      </c>
      <c r="L6635" t="s">
        <v>122</v>
      </c>
      <c r="M6635" s="14">
        <v>44616</v>
      </c>
      <c r="N6635" s="14">
        <v>44616</v>
      </c>
      <c r="O6635">
        <v>0</v>
      </c>
      <c r="P6635">
        <v>47619.05</v>
      </c>
      <c r="R6635">
        <v>2220200000</v>
      </c>
      <c r="S6635">
        <v>161002000</v>
      </c>
      <c r="V6635" t="s">
        <v>138</v>
      </c>
      <c r="W6635" t="s">
        <v>202</v>
      </c>
      <c r="X6635" t="s">
        <v>139</v>
      </c>
      <c r="Y6635">
        <v>2</v>
      </c>
      <c r="Z6635">
        <v>2</v>
      </c>
      <c r="AA6635">
        <v>2022</v>
      </c>
      <c r="AB6635">
        <v>-47619.05</v>
      </c>
      <c r="AC6635" t="s">
        <v>23</v>
      </c>
      <c r="AD6635" t="s">
        <v>72</v>
      </c>
      <c r="AE6635">
        <v>2022</v>
      </c>
      <c r="AF6635">
        <v>2022</v>
      </c>
      <c r="AU6635"/>
    </row>
    <row r="6636" spans="1:47" x14ac:dyDescent="0.35">
      <c r="A6636" t="s">
        <v>138</v>
      </c>
      <c r="C6636" t="s">
        <v>252</v>
      </c>
      <c r="D6636" t="s">
        <v>150</v>
      </c>
      <c r="E6636" t="s">
        <v>121</v>
      </c>
      <c r="G6636" t="s">
        <v>1</v>
      </c>
      <c r="K6636" t="s">
        <v>72</v>
      </c>
      <c r="L6636" t="s">
        <v>122</v>
      </c>
      <c r="M6636" s="14">
        <v>44616</v>
      </c>
      <c r="N6636" s="14">
        <v>44616</v>
      </c>
      <c r="O6636">
        <v>0</v>
      </c>
      <c r="P6636">
        <v>2714285.71</v>
      </c>
      <c r="R6636">
        <v>2220200000</v>
      </c>
      <c r="S6636">
        <v>161002000</v>
      </c>
      <c r="V6636" t="s">
        <v>138</v>
      </c>
      <c r="W6636" t="s">
        <v>202</v>
      </c>
      <c r="X6636" t="s">
        <v>139</v>
      </c>
      <c r="Y6636">
        <v>2</v>
      </c>
      <c r="Z6636">
        <v>2</v>
      </c>
      <c r="AA6636">
        <v>2022</v>
      </c>
      <c r="AB6636">
        <v>-2714285.71</v>
      </c>
      <c r="AC6636" t="s">
        <v>23</v>
      </c>
      <c r="AD6636" t="s">
        <v>72</v>
      </c>
      <c r="AE6636">
        <v>2022</v>
      </c>
      <c r="AF6636">
        <v>2022</v>
      </c>
      <c r="AU6636"/>
    </row>
    <row r="6637" spans="1:47" x14ac:dyDescent="0.35">
      <c r="A6637" t="s">
        <v>138</v>
      </c>
      <c r="C6637" t="s">
        <v>252</v>
      </c>
      <c r="D6637" t="s">
        <v>150</v>
      </c>
      <c r="E6637" t="s">
        <v>121</v>
      </c>
      <c r="G6637" t="s">
        <v>1</v>
      </c>
      <c r="K6637" t="s">
        <v>72</v>
      </c>
      <c r="L6637" t="s">
        <v>122</v>
      </c>
      <c r="M6637" s="14">
        <v>44616</v>
      </c>
      <c r="N6637" s="14">
        <v>44616</v>
      </c>
      <c r="O6637">
        <v>0</v>
      </c>
      <c r="P6637">
        <v>71.430000000000007</v>
      </c>
      <c r="R6637">
        <v>2220200000</v>
      </c>
      <c r="S6637">
        <v>161002000</v>
      </c>
      <c r="V6637" t="s">
        <v>138</v>
      </c>
      <c r="W6637" t="s">
        <v>202</v>
      </c>
      <c r="X6637" t="s">
        <v>139</v>
      </c>
      <c r="Y6637">
        <v>2</v>
      </c>
      <c r="Z6637">
        <v>2</v>
      </c>
      <c r="AA6637">
        <v>2022</v>
      </c>
      <c r="AB6637">
        <v>-71.430000000000007</v>
      </c>
      <c r="AC6637" t="s">
        <v>23</v>
      </c>
      <c r="AD6637" t="s">
        <v>72</v>
      </c>
      <c r="AE6637">
        <v>2022</v>
      </c>
      <c r="AF6637">
        <v>2022</v>
      </c>
      <c r="AU6637"/>
    </row>
    <row r="6638" spans="1:47" x14ac:dyDescent="0.35">
      <c r="A6638" t="s">
        <v>138</v>
      </c>
      <c r="C6638" t="s">
        <v>252</v>
      </c>
      <c r="D6638" t="s">
        <v>150</v>
      </c>
      <c r="E6638" t="s">
        <v>121</v>
      </c>
      <c r="K6638" t="s">
        <v>72</v>
      </c>
      <c r="L6638" t="s">
        <v>122</v>
      </c>
      <c r="M6638" s="14">
        <v>44616</v>
      </c>
      <c r="N6638" s="14">
        <v>44616</v>
      </c>
      <c r="O6638">
        <v>0</v>
      </c>
      <c r="P6638">
        <v>2761976.19</v>
      </c>
      <c r="R6638">
        <v>2220200000</v>
      </c>
      <c r="S6638">
        <v>161002000</v>
      </c>
      <c r="V6638" t="s">
        <v>138</v>
      </c>
      <c r="W6638" t="s">
        <v>202</v>
      </c>
      <c r="X6638" t="s">
        <v>139</v>
      </c>
      <c r="Y6638">
        <v>2</v>
      </c>
      <c r="Z6638">
        <v>2</v>
      </c>
      <c r="AA6638">
        <v>2022</v>
      </c>
      <c r="AB6638">
        <v>-2761976.19</v>
      </c>
      <c r="AC6638" t="s">
        <v>23</v>
      </c>
      <c r="AD6638" t="s">
        <v>72</v>
      </c>
      <c r="AE6638">
        <v>2022</v>
      </c>
      <c r="AF6638">
        <v>2022</v>
      </c>
      <c r="AU6638"/>
    </row>
    <row r="6639" spans="1:47" x14ac:dyDescent="0.35">
      <c r="A6639" t="s">
        <v>138</v>
      </c>
      <c r="B6639" t="s">
        <v>34</v>
      </c>
      <c r="C6639" t="s">
        <v>252</v>
      </c>
      <c r="D6639" t="s">
        <v>150</v>
      </c>
      <c r="E6639" t="s">
        <v>121</v>
      </c>
      <c r="G6639" t="s">
        <v>1</v>
      </c>
      <c r="H6639" t="s">
        <v>206</v>
      </c>
      <c r="K6639" t="s">
        <v>72</v>
      </c>
      <c r="L6639" t="s">
        <v>122</v>
      </c>
      <c r="M6639" s="14">
        <v>44616</v>
      </c>
      <c r="N6639" s="14">
        <v>44616</v>
      </c>
      <c r="O6639">
        <v>-5444</v>
      </c>
      <c r="P6639">
        <v>-129.62</v>
      </c>
      <c r="R6639">
        <v>2220200000</v>
      </c>
      <c r="S6639">
        <v>161001000</v>
      </c>
      <c r="V6639" t="s">
        <v>138</v>
      </c>
      <c r="W6639" t="s">
        <v>195</v>
      </c>
      <c r="X6639" t="s">
        <v>139</v>
      </c>
      <c r="Y6639">
        <v>2</v>
      </c>
      <c r="Z6639">
        <v>2</v>
      </c>
      <c r="AA6639">
        <v>2022</v>
      </c>
      <c r="AB6639">
        <v>129.62</v>
      </c>
      <c r="AC6639" t="s">
        <v>23</v>
      </c>
      <c r="AD6639" t="s">
        <v>22</v>
      </c>
      <c r="AE6639">
        <v>2022</v>
      </c>
      <c r="AF6639">
        <v>2022</v>
      </c>
      <c r="AU6639"/>
    </row>
    <row r="6640" spans="1:47" x14ac:dyDescent="0.35">
      <c r="A6640" t="s">
        <v>138</v>
      </c>
      <c r="B6640" t="s">
        <v>41</v>
      </c>
      <c r="C6640" t="s">
        <v>252</v>
      </c>
      <c r="D6640" t="s">
        <v>150</v>
      </c>
      <c r="E6640" t="s">
        <v>121</v>
      </c>
      <c r="G6640" t="s">
        <v>1</v>
      </c>
      <c r="H6640" t="s">
        <v>206</v>
      </c>
      <c r="K6640" t="s">
        <v>72</v>
      </c>
      <c r="L6640" t="s">
        <v>122</v>
      </c>
      <c r="M6640" s="14">
        <v>44616</v>
      </c>
      <c r="N6640" s="14">
        <v>44616</v>
      </c>
      <c r="O6640">
        <v>-5300000</v>
      </c>
      <c r="P6640">
        <v>-126190.48</v>
      </c>
      <c r="R6640">
        <v>2220200000</v>
      </c>
      <c r="S6640">
        <v>161001000</v>
      </c>
      <c r="V6640" t="s">
        <v>138</v>
      </c>
      <c r="W6640" t="s">
        <v>195</v>
      </c>
      <c r="X6640" t="s">
        <v>139</v>
      </c>
      <c r="Y6640">
        <v>2</v>
      </c>
      <c r="Z6640">
        <v>2</v>
      </c>
      <c r="AA6640">
        <v>2022</v>
      </c>
      <c r="AB6640">
        <v>126190.48</v>
      </c>
      <c r="AC6640" t="s">
        <v>23</v>
      </c>
      <c r="AD6640" t="s">
        <v>22</v>
      </c>
      <c r="AE6640">
        <v>2022</v>
      </c>
      <c r="AF6640">
        <v>2022</v>
      </c>
      <c r="AU6640"/>
    </row>
    <row r="6641" spans="1:47" x14ac:dyDescent="0.35">
      <c r="A6641" t="s">
        <v>138</v>
      </c>
      <c r="B6641" t="s">
        <v>42</v>
      </c>
      <c r="C6641" t="s">
        <v>252</v>
      </c>
      <c r="D6641" t="s">
        <v>150</v>
      </c>
      <c r="E6641" t="s">
        <v>121</v>
      </c>
      <c r="G6641" t="s">
        <v>1</v>
      </c>
      <c r="H6641" t="s">
        <v>206</v>
      </c>
      <c r="K6641" t="s">
        <v>72</v>
      </c>
      <c r="L6641" t="s">
        <v>122</v>
      </c>
      <c r="M6641" s="14">
        <v>44616</v>
      </c>
      <c r="N6641" s="14">
        <v>44616</v>
      </c>
      <c r="O6641">
        <v>-28000000</v>
      </c>
      <c r="P6641">
        <v>-666666.67000000004</v>
      </c>
      <c r="R6641">
        <v>2220200000</v>
      </c>
      <c r="S6641">
        <v>161001000</v>
      </c>
      <c r="V6641" t="s">
        <v>138</v>
      </c>
      <c r="W6641" t="s">
        <v>195</v>
      </c>
      <c r="X6641" t="s">
        <v>139</v>
      </c>
      <c r="Y6641">
        <v>2</v>
      </c>
      <c r="Z6641">
        <v>2</v>
      </c>
      <c r="AA6641">
        <v>2022</v>
      </c>
      <c r="AB6641">
        <v>666666.67000000004</v>
      </c>
      <c r="AC6641" t="s">
        <v>23</v>
      </c>
      <c r="AD6641" t="s">
        <v>22</v>
      </c>
      <c r="AE6641">
        <v>2022</v>
      </c>
      <c r="AF6641">
        <v>2022</v>
      </c>
      <c r="AU6641"/>
    </row>
    <row r="6642" spans="1:47" x14ac:dyDescent="0.35">
      <c r="A6642" t="s">
        <v>160</v>
      </c>
      <c r="B6642" t="s">
        <v>28</v>
      </c>
      <c r="C6642" t="s">
        <v>252</v>
      </c>
      <c r="D6642" t="s">
        <v>159</v>
      </c>
      <c r="E6642" t="s">
        <v>162</v>
      </c>
      <c r="G6642" t="s">
        <v>1</v>
      </c>
      <c r="K6642" t="s">
        <v>72</v>
      </c>
      <c r="L6642" t="s">
        <v>122</v>
      </c>
      <c r="M6642" s="14">
        <v>44616</v>
      </c>
      <c r="N6642" s="14">
        <v>44616</v>
      </c>
      <c r="O6642">
        <v>3522.94</v>
      </c>
      <c r="P6642">
        <v>83.88</v>
      </c>
      <c r="R6642">
        <v>2110672000</v>
      </c>
      <c r="S6642">
        <v>161400000</v>
      </c>
      <c r="V6642" t="s">
        <v>160</v>
      </c>
      <c r="W6642" t="s">
        <v>211</v>
      </c>
      <c r="X6642" t="s">
        <v>161</v>
      </c>
      <c r="Y6642">
        <v>2</v>
      </c>
      <c r="Z6642">
        <v>2</v>
      </c>
      <c r="AA6642">
        <v>2022</v>
      </c>
      <c r="AB6642">
        <v>83.88</v>
      </c>
      <c r="AC6642" t="s">
        <v>23</v>
      </c>
      <c r="AD6642" t="s">
        <v>72</v>
      </c>
      <c r="AE6642">
        <v>2022</v>
      </c>
      <c r="AF6642">
        <v>2022</v>
      </c>
      <c r="AU6642"/>
    </row>
    <row r="6643" spans="1:47" x14ac:dyDescent="0.35">
      <c r="A6643" t="s">
        <v>160</v>
      </c>
      <c r="B6643" t="s">
        <v>35</v>
      </c>
      <c r="C6643" t="s">
        <v>252</v>
      </c>
      <c r="D6643" t="s">
        <v>159</v>
      </c>
      <c r="E6643" t="s">
        <v>162</v>
      </c>
      <c r="G6643" t="s">
        <v>1</v>
      </c>
      <c r="K6643" t="s">
        <v>72</v>
      </c>
      <c r="L6643" t="s">
        <v>122</v>
      </c>
      <c r="M6643" s="14">
        <v>44616</v>
      </c>
      <c r="N6643" s="14">
        <v>44616</v>
      </c>
      <c r="O6643">
        <v>8689.92</v>
      </c>
      <c r="P6643">
        <v>206.9</v>
      </c>
      <c r="R6643">
        <v>2110672000</v>
      </c>
      <c r="S6643">
        <v>162700000</v>
      </c>
      <c r="V6643" t="s">
        <v>160</v>
      </c>
      <c r="W6643" t="s">
        <v>200</v>
      </c>
      <c r="X6643" t="s">
        <v>161</v>
      </c>
      <c r="Y6643">
        <v>2</v>
      </c>
      <c r="Z6643">
        <v>2</v>
      </c>
      <c r="AA6643">
        <v>2022</v>
      </c>
      <c r="AB6643">
        <v>206.9</v>
      </c>
      <c r="AC6643" t="s">
        <v>23</v>
      </c>
      <c r="AD6643" t="s">
        <v>72</v>
      </c>
      <c r="AE6643">
        <v>2022</v>
      </c>
      <c r="AF6643">
        <v>2022</v>
      </c>
      <c r="AU6643"/>
    </row>
    <row r="6644" spans="1:47" x14ac:dyDescent="0.35">
      <c r="A6644" t="s">
        <v>160</v>
      </c>
      <c r="B6644" t="s">
        <v>28</v>
      </c>
      <c r="C6644" t="s">
        <v>252</v>
      </c>
      <c r="D6644" t="s">
        <v>159</v>
      </c>
      <c r="E6644" t="s">
        <v>162</v>
      </c>
      <c r="G6644" t="s">
        <v>1</v>
      </c>
      <c r="K6644" t="s">
        <v>72</v>
      </c>
      <c r="L6644" t="s">
        <v>122</v>
      </c>
      <c r="M6644" s="14">
        <v>44616</v>
      </c>
      <c r="N6644" s="14">
        <v>44616</v>
      </c>
      <c r="O6644">
        <v>3046.2</v>
      </c>
      <c r="P6644">
        <v>72.53</v>
      </c>
      <c r="R6644">
        <v>2110672000</v>
      </c>
      <c r="S6644">
        <v>161400000</v>
      </c>
      <c r="V6644" t="s">
        <v>160</v>
      </c>
      <c r="W6644" t="s">
        <v>211</v>
      </c>
      <c r="X6644" t="s">
        <v>161</v>
      </c>
      <c r="Y6644">
        <v>2</v>
      </c>
      <c r="Z6644">
        <v>2</v>
      </c>
      <c r="AA6644">
        <v>2022</v>
      </c>
      <c r="AB6644">
        <v>72.53</v>
      </c>
      <c r="AC6644" t="s">
        <v>23</v>
      </c>
      <c r="AD6644" t="s">
        <v>72</v>
      </c>
      <c r="AE6644">
        <v>2022</v>
      </c>
      <c r="AF6644">
        <v>2022</v>
      </c>
      <c r="AU6644"/>
    </row>
    <row r="6645" spans="1:47" x14ac:dyDescent="0.35">
      <c r="A6645" t="s">
        <v>160</v>
      </c>
      <c r="B6645" t="s">
        <v>28</v>
      </c>
      <c r="C6645" t="s">
        <v>252</v>
      </c>
      <c r="D6645" t="s">
        <v>159</v>
      </c>
      <c r="E6645" t="s">
        <v>162</v>
      </c>
      <c r="G6645" t="s">
        <v>1</v>
      </c>
      <c r="K6645" t="s">
        <v>72</v>
      </c>
      <c r="L6645" t="s">
        <v>122</v>
      </c>
      <c r="M6645" s="14">
        <v>44616</v>
      </c>
      <c r="N6645" s="14">
        <v>44616</v>
      </c>
      <c r="O6645">
        <v>1213.8</v>
      </c>
      <c r="P6645">
        <v>28.9</v>
      </c>
      <c r="R6645">
        <v>2110672000</v>
      </c>
      <c r="S6645">
        <v>161400000</v>
      </c>
      <c r="V6645" t="s">
        <v>160</v>
      </c>
      <c r="W6645" t="s">
        <v>211</v>
      </c>
      <c r="X6645" t="s">
        <v>161</v>
      </c>
      <c r="Y6645">
        <v>2</v>
      </c>
      <c r="Z6645">
        <v>2</v>
      </c>
      <c r="AA6645">
        <v>2022</v>
      </c>
      <c r="AB6645">
        <v>28.9</v>
      </c>
      <c r="AC6645" t="s">
        <v>23</v>
      </c>
      <c r="AD6645" t="s">
        <v>72</v>
      </c>
      <c r="AE6645">
        <v>2022</v>
      </c>
      <c r="AF6645">
        <v>2022</v>
      </c>
      <c r="AU6645"/>
    </row>
    <row r="6646" spans="1:47" x14ac:dyDescent="0.35">
      <c r="A6646" t="s">
        <v>160</v>
      </c>
      <c r="B6646" t="s">
        <v>28</v>
      </c>
      <c r="C6646" t="s">
        <v>252</v>
      </c>
      <c r="D6646" t="s">
        <v>159</v>
      </c>
      <c r="E6646" t="s">
        <v>162</v>
      </c>
      <c r="G6646" t="s">
        <v>1</v>
      </c>
      <c r="K6646" t="s">
        <v>72</v>
      </c>
      <c r="L6646" t="s">
        <v>122</v>
      </c>
      <c r="M6646" s="14">
        <v>44616</v>
      </c>
      <c r="N6646" s="14">
        <v>44616</v>
      </c>
      <c r="O6646">
        <v>7203.48</v>
      </c>
      <c r="P6646">
        <v>171.51</v>
      </c>
      <c r="R6646">
        <v>2110672000</v>
      </c>
      <c r="S6646">
        <v>161400000</v>
      </c>
      <c r="V6646" t="s">
        <v>160</v>
      </c>
      <c r="W6646" t="s">
        <v>211</v>
      </c>
      <c r="X6646" t="s">
        <v>161</v>
      </c>
      <c r="Y6646">
        <v>2</v>
      </c>
      <c r="Z6646">
        <v>2</v>
      </c>
      <c r="AA6646">
        <v>2022</v>
      </c>
      <c r="AB6646">
        <v>171.51</v>
      </c>
      <c r="AC6646" t="s">
        <v>23</v>
      </c>
      <c r="AD6646" t="s">
        <v>72</v>
      </c>
      <c r="AE6646">
        <v>2022</v>
      </c>
      <c r="AF6646">
        <v>2022</v>
      </c>
      <c r="AU6646"/>
    </row>
    <row r="6647" spans="1:47" x14ac:dyDescent="0.35">
      <c r="A6647" t="s">
        <v>160</v>
      </c>
      <c r="B6647" t="s">
        <v>26</v>
      </c>
      <c r="C6647" t="s">
        <v>252</v>
      </c>
      <c r="D6647" t="s">
        <v>159</v>
      </c>
      <c r="E6647" t="s">
        <v>162</v>
      </c>
      <c r="G6647" t="s">
        <v>1</v>
      </c>
      <c r="K6647" t="s">
        <v>72</v>
      </c>
      <c r="L6647" t="s">
        <v>122</v>
      </c>
      <c r="M6647" s="14">
        <v>44616</v>
      </c>
      <c r="N6647" s="14">
        <v>44616</v>
      </c>
      <c r="O6647">
        <v>10440</v>
      </c>
      <c r="P6647">
        <v>248.57</v>
      </c>
      <c r="R6647">
        <v>2110672000</v>
      </c>
      <c r="S6647">
        <v>161011000</v>
      </c>
      <c r="V6647" t="s">
        <v>160</v>
      </c>
      <c r="W6647" t="s">
        <v>231</v>
      </c>
      <c r="X6647" t="s">
        <v>161</v>
      </c>
      <c r="Y6647">
        <v>2</v>
      </c>
      <c r="Z6647">
        <v>2</v>
      </c>
      <c r="AA6647">
        <v>2022</v>
      </c>
      <c r="AB6647">
        <v>248.57</v>
      </c>
      <c r="AC6647" t="s">
        <v>23</v>
      </c>
      <c r="AD6647" t="s">
        <v>72</v>
      </c>
      <c r="AE6647">
        <v>2022</v>
      </c>
      <c r="AF6647">
        <v>2022</v>
      </c>
      <c r="AU6647"/>
    </row>
    <row r="6648" spans="1:47" x14ac:dyDescent="0.35">
      <c r="A6648" t="s">
        <v>160</v>
      </c>
      <c r="B6648" t="s">
        <v>28</v>
      </c>
      <c r="C6648" t="s">
        <v>252</v>
      </c>
      <c r="D6648" t="s">
        <v>159</v>
      </c>
      <c r="E6648" t="s">
        <v>162</v>
      </c>
      <c r="G6648" t="s">
        <v>1</v>
      </c>
      <c r="K6648" t="s">
        <v>72</v>
      </c>
      <c r="L6648" t="s">
        <v>122</v>
      </c>
      <c r="M6648" s="14">
        <v>44616</v>
      </c>
      <c r="N6648" s="14">
        <v>44616</v>
      </c>
      <c r="O6648">
        <v>2189.71</v>
      </c>
      <c r="P6648">
        <v>52.14</v>
      </c>
      <c r="R6648">
        <v>2110672000</v>
      </c>
      <c r="S6648">
        <v>161400000</v>
      </c>
      <c r="V6648" t="s">
        <v>160</v>
      </c>
      <c r="W6648" t="s">
        <v>211</v>
      </c>
      <c r="X6648" t="s">
        <v>161</v>
      </c>
      <c r="Y6648">
        <v>2</v>
      </c>
      <c r="Z6648">
        <v>2</v>
      </c>
      <c r="AA6648">
        <v>2022</v>
      </c>
      <c r="AB6648">
        <v>52.14</v>
      </c>
      <c r="AC6648" t="s">
        <v>23</v>
      </c>
      <c r="AD6648" t="s">
        <v>72</v>
      </c>
      <c r="AE6648">
        <v>2022</v>
      </c>
      <c r="AF6648">
        <v>2022</v>
      </c>
      <c r="AU6648"/>
    </row>
    <row r="6649" spans="1:47" x14ac:dyDescent="0.35">
      <c r="A6649" t="s">
        <v>160</v>
      </c>
      <c r="B6649" t="s">
        <v>28</v>
      </c>
      <c r="C6649" t="s">
        <v>252</v>
      </c>
      <c r="D6649" t="s">
        <v>159</v>
      </c>
      <c r="E6649" t="s">
        <v>162</v>
      </c>
      <c r="G6649" t="s">
        <v>1</v>
      </c>
      <c r="K6649" t="s">
        <v>72</v>
      </c>
      <c r="L6649" t="s">
        <v>122</v>
      </c>
      <c r="M6649" s="14">
        <v>44616</v>
      </c>
      <c r="N6649" s="14">
        <v>44616</v>
      </c>
      <c r="O6649">
        <v>3522.94</v>
      </c>
      <c r="P6649">
        <v>83.88</v>
      </c>
      <c r="R6649">
        <v>2110672000</v>
      </c>
      <c r="S6649">
        <v>161400000</v>
      </c>
      <c r="V6649" t="s">
        <v>160</v>
      </c>
      <c r="W6649" t="s">
        <v>211</v>
      </c>
      <c r="X6649" t="s">
        <v>161</v>
      </c>
      <c r="Y6649">
        <v>2</v>
      </c>
      <c r="Z6649">
        <v>2</v>
      </c>
      <c r="AA6649">
        <v>2022</v>
      </c>
      <c r="AB6649">
        <v>83.88</v>
      </c>
      <c r="AC6649" t="s">
        <v>23</v>
      </c>
      <c r="AD6649" t="s">
        <v>72</v>
      </c>
      <c r="AE6649">
        <v>2022</v>
      </c>
      <c r="AF6649">
        <v>2022</v>
      </c>
      <c r="AU6649"/>
    </row>
    <row r="6650" spans="1:47" x14ac:dyDescent="0.35">
      <c r="A6650" t="s">
        <v>160</v>
      </c>
      <c r="B6650" t="s">
        <v>26</v>
      </c>
      <c r="C6650" t="s">
        <v>252</v>
      </c>
      <c r="D6650" t="s">
        <v>159</v>
      </c>
      <c r="E6650" t="s">
        <v>162</v>
      </c>
      <c r="G6650" t="s">
        <v>1</v>
      </c>
      <c r="K6650" t="s">
        <v>72</v>
      </c>
      <c r="L6650" t="s">
        <v>122</v>
      </c>
      <c r="M6650" s="14">
        <v>44617</v>
      </c>
      <c r="N6650" s="14">
        <v>44617</v>
      </c>
      <c r="O6650">
        <v>23247.599999999999</v>
      </c>
      <c r="P6650">
        <v>553.51</v>
      </c>
      <c r="R6650">
        <v>2110672000</v>
      </c>
      <c r="S6650">
        <v>162300000</v>
      </c>
      <c r="V6650" t="s">
        <v>160</v>
      </c>
      <c r="W6650" t="s">
        <v>209</v>
      </c>
      <c r="X6650" t="s">
        <v>161</v>
      </c>
      <c r="Y6650">
        <v>2</v>
      </c>
      <c r="Z6650">
        <v>2</v>
      </c>
      <c r="AA6650">
        <v>2022</v>
      </c>
      <c r="AB6650">
        <v>553.51</v>
      </c>
      <c r="AC6650" t="s">
        <v>23</v>
      </c>
      <c r="AD6650" t="s">
        <v>72</v>
      </c>
      <c r="AE6650">
        <v>2022</v>
      </c>
      <c r="AF6650">
        <v>2022</v>
      </c>
      <c r="AU6650"/>
    </row>
    <row r="6651" spans="1:47" x14ac:dyDescent="0.35">
      <c r="A6651" t="s">
        <v>130</v>
      </c>
      <c r="B6651" t="s">
        <v>36</v>
      </c>
      <c r="C6651" t="s">
        <v>252</v>
      </c>
      <c r="D6651" t="s">
        <v>150</v>
      </c>
      <c r="E6651" t="s">
        <v>121</v>
      </c>
      <c r="G6651" t="s">
        <v>1</v>
      </c>
      <c r="H6651" t="s">
        <v>206</v>
      </c>
      <c r="K6651" t="s">
        <v>72</v>
      </c>
      <c r="L6651" t="s">
        <v>122</v>
      </c>
      <c r="M6651" s="14">
        <v>44617</v>
      </c>
      <c r="N6651" s="14">
        <v>44617</v>
      </c>
      <c r="O6651">
        <v>-300000</v>
      </c>
      <c r="P6651">
        <v>-7142.86</v>
      </c>
      <c r="R6651">
        <v>2221517110</v>
      </c>
      <c r="S6651">
        <v>162800000</v>
      </c>
      <c r="V6651" t="s">
        <v>130</v>
      </c>
      <c r="W6651" t="s">
        <v>204</v>
      </c>
      <c r="X6651" t="s">
        <v>119</v>
      </c>
      <c r="Y6651">
        <v>2</v>
      </c>
      <c r="Z6651">
        <v>2</v>
      </c>
      <c r="AA6651">
        <v>2022</v>
      </c>
      <c r="AB6651">
        <v>7142.86</v>
      </c>
      <c r="AC6651" t="s">
        <v>23</v>
      </c>
      <c r="AD6651" t="s">
        <v>22</v>
      </c>
      <c r="AE6651">
        <v>2022</v>
      </c>
      <c r="AF6651">
        <v>2022</v>
      </c>
      <c r="AU6651"/>
    </row>
    <row r="6652" spans="1:47" x14ac:dyDescent="0.35">
      <c r="A6652" t="s">
        <v>160</v>
      </c>
      <c r="B6652" t="s">
        <v>25</v>
      </c>
      <c r="C6652" t="s">
        <v>252</v>
      </c>
      <c r="D6652" t="s">
        <v>159</v>
      </c>
      <c r="E6652" t="s">
        <v>162</v>
      </c>
      <c r="G6652" t="s">
        <v>1</v>
      </c>
      <c r="K6652" t="s">
        <v>72</v>
      </c>
      <c r="L6652" t="s">
        <v>122</v>
      </c>
      <c r="M6652" s="14">
        <v>44617</v>
      </c>
      <c r="N6652" s="14">
        <v>44617</v>
      </c>
      <c r="O6652">
        <v>5000</v>
      </c>
      <c r="P6652">
        <v>119.05</v>
      </c>
      <c r="R6652">
        <v>2110672000</v>
      </c>
      <c r="S6652">
        <v>161600000</v>
      </c>
      <c r="V6652" t="s">
        <v>160</v>
      </c>
      <c r="W6652" t="s">
        <v>198</v>
      </c>
      <c r="X6652" t="s">
        <v>161</v>
      </c>
      <c r="Y6652">
        <v>2</v>
      </c>
      <c r="Z6652">
        <v>2</v>
      </c>
      <c r="AA6652">
        <v>2022</v>
      </c>
      <c r="AB6652">
        <v>119.05</v>
      </c>
      <c r="AC6652" t="s">
        <v>23</v>
      </c>
      <c r="AD6652" t="s">
        <v>72</v>
      </c>
      <c r="AE6652">
        <v>2022</v>
      </c>
      <c r="AF6652">
        <v>2022</v>
      </c>
      <c r="AU6652"/>
    </row>
    <row r="6653" spans="1:47" x14ac:dyDescent="0.35">
      <c r="A6653" t="s">
        <v>160</v>
      </c>
      <c r="B6653" t="s">
        <v>50</v>
      </c>
      <c r="C6653" t="s">
        <v>252</v>
      </c>
      <c r="D6653" t="s">
        <v>159</v>
      </c>
      <c r="E6653" t="s">
        <v>162</v>
      </c>
      <c r="G6653" t="s">
        <v>1</v>
      </c>
      <c r="K6653" t="s">
        <v>72</v>
      </c>
      <c r="L6653" t="s">
        <v>122</v>
      </c>
      <c r="M6653" s="14">
        <v>44617</v>
      </c>
      <c r="N6653" s="14">
        <v>44617</v>
      </c>
      <c r="O6653">
        <v>261386.61</v>
      </c>
      <c r="P6653">
        <v>6223.49</v>
      </c>
      <c r="R6653">
        <v>2110672000</v>
      </c>
      <c r="S6653">
        <v>162300000</v>
      </c>
      <c r="V6653" t="s">
        <v>160</v>
      </c>
      <c r="W6653" t="s">
        <v>209</v>
      </c>
      <c r="X6653" t="s">
        <v>161</v>
      </c>
      <c r="Y6653">
        <v>2</v>
      </c>
      <c r="Z6653">
        <v>2</v>
      </c>
      <c r="AA6653">
        <v>2022</v>
      </c>
      <c r="AB6653">
        <v>6223.49</v>
      </c>
      <c r="AC6653" t="s">
        <v>23</v>
      </c>
      <c r="AD6653" t="s">
        <v>72</v>
      </c>
      <c r="AE6653">
        <v>2022</v>
      </c>
      <c r="AF6653">
        <v>2022</v>
      </c>
      <c r="AU6653"/>
    </row>
    <row r="6654" spans="1:47" x14ac:dyDescent="0.35">
      <c r="A6654" t="s">
        <v>160</v>
      </c>
      <c r="B6654" t="s">
        <v>50</v>
      </c>
      <c r="C6654" t="s">
        <v>252</v>
      </c>
      <c r="D6654" t="s">
        <v>159</v>
      </c>
      <c r="E6654" t="s">
        <v>162</v>
      </c>
      <c r="G6654" t="s">
        <v>1</v>
      </c>
      <c r="K6654" t="s">
        <v>72</v>
      </c>
      <c r="L6654" t="s">
        <v>122</v>
      </c>
      <c r="M6654" s="14">
        <v>44617</v>
      </c>
      <c r="N6654" s="14">
        <v>44617</v>
      </c>
      <c r="O6654">
        <v>72702.48</v>
      </c>
      <c r="P6654">
        <v>1731.01</v>
      </c>
      <c r="R6654">
        <v>2110672000</v>
      </c>
      <c r="S6654">
        <v>162300000</v>
      </c>
      <c r="V6654" t="s">
        <v>160</v>
      </c>
      <c r="W6654" t="s">
        <v>209</v>
      </c>
      <c r="X6654" t="s">
        <v>161</v>
      </c>
      <c r="Y6654">
        <v>2</v>
      </c>
      <c r="Z6654">
        <v>2</v>
      </c>
      <c r="AA6654">
        <v>2022</v>
      </c>
      <c r="AB6654">
        <v>1731.01</v>
      </c>
      <c r="AC6654" t="s">
        <v>23</v>
      </c>
      <c r="AD6654" t="s">
        <v>72</v>
      </c>
      <c r="AE6654">
        <v>2022</v>
      </c>
      <c r="AF6654">
        <v>2022</v>
      </c>
      <c r="AU6654"/>
    </row>
    <row r="6655" spans="1:47" x14ac:dyDescent="0.35">
      <c r="A6655" t="s">
        <v>160</v>
      </c>
      <c r="B6655" t="s">
        <v>25</v>
      </c>
      <c r="C6655" t="s">
        <v>252</v>
      </c>
      <c r="D6655" t="s">
        <v>159</v>
      </c>
      <c r="E6655" t="s">
        <v>162</v>
      </c>
      <c r="G6655" t="s">
        <v>1</v>
      </c>
      <c r="K6655" t="s">
        <v>72</v>
      </c>
      <c r="L6655" t="s">
        <v>122</v>
      </c>
      <c r="M6655" s="14">
        <v>44617</v>
      </c>
      <c r="N6655" s="14">
        <v>44617</v>
      </c>
      <c r="O6655">
        <v>10000</v>
      </c>
      <c r="P6655">
        <v>238.1</v>
      </c>
      <c r="R6655">
        <v>2110672000</v>
      </c>
      <c r="S6655">
        <v>161300000</v>
      </c>
      <c r="V6655" t="s">
        <v>160</v>
      </c>
      <c r="W6655" t="s">
        <v>192</v>
      </c>
      <c r="X6655" t="s">
        <v>161</v>
      </c>
      <c r="Y6655">
        <v>2</v>
      </c>
      <c r="Z6655">
        <v>2</v>
      </c>
      <c r="AA6655">
        <v>2022</v>
      </c>
      <c r="AB6655">
        <v>238.1</v>
      </c>
      <c r="AC6655" t="s">
        <v>23</v>
      </c>
      <c r="AD6655" t="s">
        <v>72</v>
      </c>
      <c r="AE6655">
        <v>2022</v>
      </c>
      <c r="AF6655">
        <v>2022</v>
      </c>
      <c r="AU6655"/>
    </row>
    <row r="6656" spans="1:47" x14ac:dyDescent="0.35">
      <c r="A6656" t="s">
        <v>160</v>
      </c>
      <c r="B6656" t="s">
        <v>25</v>
      </c>
      <c r="C6656" t="s">
        <v>252</v>
      </c>
      <c r="D6656" t="s">
        <v>159</v>
      </c>
      <c r="E6656" t="s">
        <v>162</v>
      </c>
      <c r="G6656" t="s">
        <v>1</v>
      </c>
      <c r="K6656" t="s">
        <v>72</v>
      </c>
      <c r="L6656" t="s">
        <v>122</v>
      </c>
      <c r="M6656" s="14">
        <v>44617</v>
      </c>
      <c r="N6656" s="14">
        <v>44617</v>
      </c>
      <c r="O6656">
        <v>40000</v>
      </c>
      <c r="P6656">
        <v>952.38</v>
      </c>
      <c r="R6656">
        <v>2110672000</v>
      </c>
      <c r="S6656">
        <v>161300000</v>
      </c>
      <c r="V6656" t="s">
        <v>160</v>
      </c>
      <c r="W6656" t="s">
        <v>192</v>
      </c>
      <c r="X6656" t="s">
        <v>161</v>
      </c>
      <c r="Y6656">
        <v>2</v>
      </c>
      <c r="Z6656">
        <v>2</v>
      </c>
      <c r="AA6656">
        <v>2022</v>
      </c>
      <c r="AB6656">
        <v>952.38</v>
      </c>
      <c r="AC6656" t="s">
        <v>23</v>
      </c>
      <c r="AD6656" t="s">
        <v>72</v>
      </c>
      <c r="AE6656">
        <v>2022</v>
      </c>
      <c r="AF6656">
        <v>2022</v>
      </c>
      <c r="AU6656"/>
    </row>
    <row r="6657" spans="1:47" x14ac:dyDescent="0.35">
      <c r="A6657" t="s">
        <v>138</v>
      </c>
      <c r="B6657" t="s">
        <v>41</v>
      </c>
      <c r="C6657" t="s">
        <v>252</v>
      </c>
      <c r="D6657" t="s">
        <v>150</v>
      </c>
      <c r="E6657" t="s">
        <v>121</v>
      </c>
      <c r="G6657" t="s">
        <v>1</v>
      </c>
      <c r="H6657" t="s">
        <v>206</v>
      </c>
      <c r="K6657" t="s">
        <v>72</v>
      </c>
      <c r="L6657" t="s">
        <v>122</v>
      </c>
      <c r="M6657" s="14">
        <v>44617</v>
      </c>
      <c r="N6657" s="14">
        <v>44617</v>
      </c>
      <c r="O6657">
        <v>-129000000</v>
      </c>
      <c r="P6657">
        <v>-3071428.57</v>
      </c>
      <c r="R6657">
        <v>2220200000</v>
      </c>
      <c r="S6657">
        <v>161001000</v>
      </c>
      <c r="V6657" t="s">
        <v>138</v>
      </c>
      <c r="W6657" t="s">
        <v>195</v>
      </c>
      <c r="X6657" t="s">
        <v>139</v>
      </c>
      <c r="Y6657">
        <v>2</v>
      </c>
      <c r="Z6657">
        <v>2</v>
      </c>
      <c r="AA6657">
        <v>2022</v>
      </c>
      <c r="AB6657">
        <v>3071428.57</v>
      </c>
      <c r="AC6657" t="s">
        <v>23</v>
      </c>
      <c r="AD6657" t="s">
        <v>22</v>
      </c>
      <c r="AE6657">
        <v>2022</v>
      </c>
      <c r="AF6657">
        <v>2022</v>
      </c>
      <c r="AU6657"/>
    </row>
    <row r="6658" spans="1:47" x14ac:dyDescent="0.35">
      <c r="A6658" t="s">
        <v>160</v>
      </c>
      <c r="B6658" t="s">
        <v>26</v>
      </c>
      <c r="C6658" t="s">
        <v>252</v>
      </c>
      <c r="D6658" t="s">
        <v>159</v>
      </c>
      <c r="E6658" t="s">
        <v>162</v>
      </c>
      <c r="G6658" t="s">
        <v>1</v>
      </c>
      <c r="K6658" t="s">
        <v>72</v>
      </c>
      <c r="L6658" t="s">
        <v>122</v>
      </c>
      <c r="M6658" s="14">
        <v>44617</v>
      </c>
      <c r="N6658" s="14">
        <v>44617</v>
      </c>
      <c r="O6658">
        <v>28271.18</v>
      </c>
      <c r="P6658">
        <v>673.12</v>
      </c>
      <c r="R6658">
        <v>2110672000</v>
      </c>
      <c r="S6658">
        <v>162600000</v>
      </c>
      <c r="V6658" t="s">
        <v>160</v>
      </c>
      <c r="W6658" t="s">
        <v>196</v>
      </c>
      <c r="X6658" t="s">
        <v>161</v>
      </c>
      <c r="Y6658">
        <v>2</v>
      </c>
      <c r="Z6658">
        <v>2</v>
      </c>
      <c r="AA6658">
        <v>2022</v>
      </c>
      <c r="AB6658">
        <v>673.12</v>
      </c>
      <c r="AC6658" t="s">
        <v>23</v>
      </c>
      <c r="AD6658" t="s">
        <v>72</v>
      </c>
      <c r="AE6658">
        <v>2022</v>
      </c>
      <c r="AF6658">
        <v>2022</v>
      </c>
      <c r="AU6658"/>
    </row>
    <row r="6659" spans="1:47" x14ac:dyDescent="0.35">
      <c r="A6659" t="s">
        <v>160</v>
      </c>
      <c r="B6659" t="s">
        <v>28</v>
      </c>
      <c r="C6659" t="s">
        <v>252</v>
      </c>
      <c r="D6659" t="s">
        <v>159</v>
      </c>
      <c r="E6659" t="s">
        <v>162</v>
      </c>
      <c r="G6659" t="s">
        <v>1</v>
      </c>
      <c r="K6659" t="s">
        <v>72</v>
      </c>
      <c r="L6659" t="s">
        <v>122</v>
      </c>
      <c r="M6659" s="14">
        <v>44617</v>
      </c>
      <c r="N6659" s="14">
        <v>44617</v>
      </c>
      <c r="O6659">
        <v>1442.29</v>
      </c>
      <c r="P6659">
        <v>34.340000000000003</v>
      </c>
      <c r="R6659">
        <v>2110672000</v>
      </c>
      <c r="S6659">
        <v>161800000</v>
      </c>
      <c r="V6659" t="s">
        <v>160</v>
      </c>
      <c r="W6659" t="s">
        <v>197</v>
      </c>
      <c r="X6659" t="s">
        <v>161</v>
      </c>
      <c r="Y6659">
        <v>2</v>
      </c>
      <c r="Z6659">
        <v>2</v>
      </c>
      <c r="AA6659">
        <v>2022</v>
      </c>
      <c r="AB6659">
        <v>34.340000000000003</v>
      </c>
      <c r="AC6659" t="s">
        <v>23</v>
      </c>
      <c r="AD6659" t="s">
        <v>72</v>
      </c>
      <c r="AE6659">
        <v>2022</v>
      </c>
      <c r="AF6659">
        <v>2022</v>
      </c>
      <c r="AU6659"/>
    </row>
    <row r="6660" spans="1:47" x14ac:dyDescent="0.35">
      <c r="A6660" t="s">
        <v>160</v>
      </c>
      <c r="B6660" t="s">
        <v>28</v>
      </c>
      <c r="C6660" t="s">
        <v>252</v>
      </c>
      <c r="D6660" t="s">
        <v>159</v>
      </c>
      <c r="E6660" t="s">
        <v>162</v>
      </c>
      <c r="G6660" t="s">
        <v>1</v>
      </c>
      <c r="K6660" t="s">
        <v>72</v>
      </c>
      <c r="L6660" t="s">
        <v>122</v>
      </c>
      <c r="M6660" s="14">
        <v>44617</v>
      </c>
      <c r="N6660" s="14">
        <v>44617</v>
      </c>
      <c r="O6660">
        <v>1388.48</v>
      </c>
      <c r="P6660">
        <v>33.06</v>
      </c>
      <c r="R6660">
        <v>2110672000</v>
      </c>
      <c r="S6660">
        <v>161800000</v>
      </c>
      <c r="V6660" t="s">
        <v>160</v>
      </c>
      <c r="W6660" t="s">
        <v>197</v>
      </c>
      <c r="X6660" t="s">
        <v>161</v>
      </c>
      <c r="Y6660">
        <v>2</v>
      </c>
      <c r="Z6660">
        <v>2</v>
      </c>
      <c r="AA6660">
        <v>2022</v>
      </c>
      <c r="AB6660">
        <v>33.06</v>
      </c>
      <c r="AC6660" t="s">
        <v>23</v>
      </c>
      <c r="AD6660" t="s">
        <v>72</v>
      </c>
      <c r="AE6660">
        <v>2022</v>
      </c>
      <c r="AF6660">
        <v>2022</v>
      </c>
      <c r="AU6660"/>
    </row>
    <row r="6661" spans="1:47" x14ac:dyDescent="0.35">
      <c r="A6661" t="s">
        <v>160</v>
      </c>
      <c r="B6661" t="s">
        <v>26</v>
      </c>
      <c r="C6661" t="s">
        <v>252</v>
      </c>
      <c r="D6661" t="s">
        <v>159</v>
      </c>
      <c r="E6661" t="s">
        <v>162</v>
      </c>
      <c r="G6661" t="s">
        <v>1</v>
      </c>
      <c r="K6661" t="s">
        <v>72</v>
      </c>
      <c r="L6661" t="s">
        <v>122</v>
      </c>
      <c r="M6661" s="14">
        <v>44617</v>
      </c>
      <c r="N6661" s="14">
        <v>44617</v>
      </c>
      <c r="O6661">
        <v>26162.400000000001</v>
      </c>
      <c r="P6661">
        <v>622.91</v>
      </c>
      <c r="R6661">
        <v>2110672000</v>
      </c>
      <c r="S6661">
        <v>162600000</v>
      </c>
      <c r="V6661" t="s">
        <v>160</v>
      </c>
      <c r="W6661" t="s">
        <v>196</v>
      </c>
      <c r="X6661" t="s">
        <v>161</v>
      </c>
      <c r="Y6661">
        <v>2</v>
      </c>
      <c r="Z6661">
        <v>2</v>
      </c>
      <c r="AA6661">
        <v>2022</v>
      </c>
      <c r="AB6661">
        <v>622.91</v>
      </c>
      <c r="AC6661" t="s">
        <v>23</v>
      </c>
      <c r="AD6661" t="s">
        <v>72</v>
      </c>
      <c r="AE6661">
        <v>2022</v>
      </c>
      <c r="AF6661">
        <v>2022</v>
      </c>
      <c r="AU6661"/>
    </row>
    <row r="6662" spans="1:47" x14ac:dyDescent="0.35">
      <c r="A6662" t="s">
        <v>160</v>
      </c>
      <c r="B6662" t="s">
        <v>28</v>
      </c>
      <c r="C6662" t="s">
        <v>252</v>
      </c>
      <c r="D6662" t="s">
        <v>159</v>
      </c>
      <c r="E6662" t="s">
        <v>162</v>
      </c>
      <c r="G6662" t="s">
        <v>1</v>
      </c>
      <c r="K6662" t="s">
        <v>72</v>
      </c>
      <c r="L6662" t="s">
        <v>122</v>
      </c>
      <c r="M6662" s="14">
        <v>44617</v>
      </c>
      <c r="N6662" s="14">
        <v>44617</v>
      </c>
      <c r="O6662">
        <v>3820.26</v>
      </c>
      <c r="P6662">
        <v>90.96</v>
      </c>
      <c r="R6662">
        <v>2110672000</v>
      </c>
      <c r="S6662">
        <v>161800000</v>
      </c>
      <c r="V6662" t="s">
        <v>160</v>
      </c>
      <c r="W6662" t="s">
        <v>197</v>
      </c>
      <c r="X6662" t="s">
        <v>161</v>
      </c>
      <c r="Y6662">
        <v>2</v>
      </c>
      <c r="Z6662">
        <v>2</v>
      </c>
      <c r="AA6662">
        <v>2022</v>
      </c>
      <c r="AB6662">
        <v>90.96</v>
      </c>
      <c r="AC6662" t="s">
        <v>23</v>
      </c>
      <c r="AD6662" t="s">
        <v>72</v>
      </c>
      <c r="AE6662">
        <v>2022</v>
      </c>
      <c r="AF6662">
        <v>2022</v>
      </c>
      <c r="AU6662"/>
    </row>
    <row r="6663" spans="1:47" x14ac:dyDescent="0.35">
      <c r="A6663" t="s">
        <v>160</v>
      </c>
      <c r="B6663" t="s">
        <v>35</v>
      </c>
      <c r="C6663" t="s">
        <v>252</v>
      </c>
      <c r="D6663" t="s">
        <v>159</v>
      </c>
      <c r="E6663" t="s">
        <v>162</v>
      </c>
      <c r="G6663" t="s">
        <v>1</v>
      </c>
      <c r="K6663" t="s">
        <v>72</v>
      </c>
      <c r="L6663" t="s">
        <v>122</v>
      </c>
      <c r="M6663" s="14">
        <v>44617</v>
      </c>
      <c r="N6663" s="14">
        <v>44617</v>
      </c>
      <c r="O6663">
        <v>260141.77</v>
      </c>
      <c r="P6663">
        <v>6193.85</v>
      </c>
      <c r="R6663">
        <v>2110672000</v>
      </c>
      <c r="S6663">
        <v>161020000</v>
      </c>
      <c r="V6663" t="s">
        <v>160</v>
      </c>
      <c r="W6663" t="s">
        <v>194</v>
      </c>
      <c r="X6663" t="s">
        <v>161</v>
      </c>
      <c r="Y6663">
        <v>2</v>
      </c>
      <c r="Z6663">
        <v>2</v>
      </c>
      <c r="AA6663">
        <v>2022</v>
      </c>
      <c r="AB6663">
        <v>6193.85</v>
      </c>
      <c r="AC6663" t="s">
        <v>23</v>
      </c>
      <c r="AD6663" t="s">
        <v>72</v>
      </c>
      <c r="AE6663">
        <v>2022</v>
      </c>
      <c r="AF6663">
        <v>2022</v>
      </c>
      <c r="AU6663"/>
    </row>
    <row r="6664" spans="1:47" x14ac:dyDescent="0.35">
      <c r="A6664" t="s">
        <v>160</v>
      </c>
      <c r="B6664" t="s">
        <v>35</v>
      </c>
      <c r="C6664" t="s">
        <v>252</v>
      </c>
      <c r="D6664" t="s">
        <v>159</v>
      </c>
      <c r="E6664" t="s">
        <v>162</v>
      </c>
      <c r="G6664" t="s">
        <v>1</v>
      </c>
      <c r="K6664" t="s">
        <v>72</v>
      </c>
      <c r="L6664" t="s">
        <v>122</v>
      </c>
      <c r="M6664" s="14">
        <v>44617</v>
      </c>
      <c r="N6664" s="14">
        <v>44617</v>
      </c>
      <c r="O6664">
        <v>616398.89</v>
      </c>
      <c r="P6664">
        <v>14676.16</v>
      </c>
      <c r="R6664">
        <v>2110672000</v>
      </c>
      <c r="S6664">
        <v>161020000</v>
      </c>
      <c r="V6664" t="s">
        <v>160</v>
      </c>
      <c r="W6664" t="s">
        <v>194</v>
      </c>
      <c r="X6664" t="s">
        <v>161</v>
      </c>
      <c r="Y6664">
        <v>2</v>
      </c>
      <c r="Z6664">
        <v>2</v>
      </c>
      <c r="AA6664">
        <v>2022</v>
      </c>
      <c r="AB6664">
        <v>14676.16</v>
      </c>
      <c r="AC6664" t="s">
        <v>23</v>
      </c>
      <c r="AD6664" t="s">
        <v>72</v>
      </c>
      <c r="AE6664">
        <v>2022</v>
      </c>
      <c r="AF6664">
        <v>2022</v>
      </c>
      <c r="AU6664"/>
    </row>
    <row r="6665" spans="1:47" x14ac:dyDescent="0.35">
      <c r="A6665" t="s">
        <v>160</v>
      </c>
      <c r="B6665" t="s">
        <v>35</v>
      </c>
      <c r="C6665" t="s">
        <v>252</v>
      </c>
      <c r="D6665" t="s">
        <v>159</v>
      </c>
      <c r="E6665" t="s">
        <v>162</v>
      </c>
      <c r="G6665" t="s">
        <v>1</v>
      </c>
      <c r="K6665" t="s">
        <v>72</v>
      </c>
      <c r="L6665" t="s">
        <v>122</v>
      </c>
      <c r="M6665" s="14">
        <v>44617</v>
      </c>
      <c r="N6665" s="14">
        <v>44617</v>
      </c>
      <c r="O6665">
        <v>12471.36</v>
      </c>
      <c r="P6665">
        <v>296.94</v>
      </c>
      <c r="R6665">
        <v>2110672000</v>
      </c>
      <c r="S6665">
        <v>161020000</v>
      </c>
      <c r="V6665" t="s">
        <v>160</v>
      </c>
      <c r="W6665" t="s">
        <v>194</v>
      </c>
      <c r="X6665" t="s">
        <v>161</v>
      </c>
      <c r="Y6665">
        <v>2</v>
      </c>
      <c r="Z6665">
        <v>2</v>
      </c>
      <c r="AA6665">
        <v>2022</v>
      </c>
      <c r="AB6665">
        <v>296.94</v>
      </c>
      <c r="AC6665" t="s">
        <v>23</v>
      </c>
      <c r="AD6665" t="s">
        <v>72</v>
      </c>
      <c r="AE6665">
        <v>2022</v>
      </c>
      <c r="AF6665">
        <v>2022</v>
      </c>
      <c r="AU6665"/>
    </row>
    <row r="6666" spans="1:47" x14ac:dyDescent="0.35">
      <c r="A6666" t="s">
        <v>160</v>
      </c>
      <c r="B6666" t="s">
        <v>28</v>
      </c>
      <c r="C6666" t="s">
        <v>252</v>
      </c>
      <c r="D6666" t="s">
        <v>159</v>
      </c>
      <c r="E6666" t="s">
        <v>162</v>
      </c>
      <c r="G6666" t="s">
        <v>1</v>
      </c>
      <c r="K6666" t="s">
        <v>72</v>
      </c>
      <c r="L6666" t="s">
        <v>122</v>
      </c>
      <c r="M6666" s="14">
        <v>44617</v>
      </c>
      <c r="N6666" s="14">
        <v>44617</v>
      </c>
      <c r="O6666">
        <v>2195.0500000000002</v>
      </c>
      <c r="P6666">
        <v>52.26</v>
      </c>
      <c r="R6666">
        <v>2110672000</v>
      </c>
      <c r="S6666">
        <v>161800000</v>
      </c>
      <c r="V6666" t="s">
        <v>160</v>
      </c>
      <c r="W6666" t="s">
        <v>197</v>
      </c>
      <c r="X6666" t="s">
        <v>161</v>
      </c>
      <c r="Y6666">
        <v>2</v>
      </c>
      <c r="Z6666">
        <v>2</v>
      </c>
      <c r="AA6666">
        <v>2022</v>
      </c>
      <c r="AB6666">
        <v>52.26</v>
      </c>
      <c r="AC6666" t="s">
        <v>23</v>
      </c>
      <c r="AD6666" t="s">
        <v>72</v>
      </c>
      <c r="AE6666">
        <v>2022</v>
      </c>
      <c r="AF6666">
        <v>2022</v>
      </c>
      <c r="AU6666"/>
    </row>
    <row r="6667" spans="1:47" x14ac:dyDescent="0.35">
      <c r="A6667" t="s">
        <v>160</v>
      </c>
      <c r="B6667" t="s">
        <v>35</v>
      </c>
      <c r="C6667" t="s">
        <v>252</v>
      </c>
      <c r="D6667" t="s">
        <v>159</v>
      </c>
      <c r="E6667" t="s">
        <v>162</v>
      </c>
      <c r="G6667" t="s">
        <v>1</v>
      </c>
      <c r="K6667" t="s">
        <v>72</v>
      </c>
      <c r="L6667" t="s">
        <v>122</v>
      </c>
      <c r="M6667" s="14">
        <v>44617</v>
      </c>
      <c r="N6667" s="14">
        <v>44617</v>
      </c>
      <c r="O6667">
        <v>4557.22</v>
      </c>
      <c r="P6667">
        <v>108.51</v>
      </c>
      <c r="R6667">
        <v>2110672000</v>
      </c>
      <c r="S6667">
        <v>162600000</v>
      </c>
      <c r="V6667" t="s">
        <v>160</v>
      </c>
      <c r="W6667" t="s">
        <v>196</v>
      </c>
      <c r="X6667" t="s">
        <v>161</v>
      </c>
      <c r="Y6667">
        <v>2</v>
      </c>
      <c r="Z6667">
        <v>2</v>
      </c>
      <c r="AA6667">
        <v>2022</v>
      </c>
      <c r="AB6667">
        <v>108.51</v>
      </c>
      <c r="AC6667" t="s">
        <v>23</v>
      </c>
      <c r="AD6667" t="s">
        <v>72</v>
      </c>
      <c r="AE6667">
        <v>2022</v>
      </c>
      <c r="AF6667">
        <v>2022</v>
      </c>
      <c r="AU6667"/>
    </row>
    <row r="6668" spans="1:47" x14ac:dyDescent="0.35">
      <c r="A6668" t="s">
        <v>160</v>
      </c>
      <c r="B6668" t="s">
        <v>35</v>
      </c>
      <c r="C6668" t="s">
        <v>252</v>
      </c>
      <c r="D6668" t="s">
        <v>159</v>
      </c>
      <c r="E6668" t="s">
        <v>162</v>
      </c>
      <c r="G6668" t="s">
        <v>1</v>
      </c>
      <c r="K6668" t="s">
        <v>72</v>
      </c>
      <c r="L6668" t="s">
        <v>122</v>
      </c>
      <c r="M6668" s="14">
        <v>44617</v>
      </c>
      <c r="N6668" s="14">
        <v>44617</v>
      </c>
      <c r="O6668">
        <v>8646.3700000000008</v>
      </c>
      <c r="P6668">
        <v>205.87</v>
      </c>
      <c r="R6668">
        <v>2110672000</v>
      </c>
      <c r="S6668">
        <v>161800000</v>
      </c>
      <c r="V6668" t="s">
        <v>160</v>
      </c>
      <c r="W6668" t="s">
        <v>197</v>
      </c>
      <c r="X6668" t="s">
        <v>161</v>
      </c>
      <c r="Y6668">
        <v>2</v>
      </c>
      <c r="Z6668">
        <v>2</v>
      </c>
      <c r="AA6668">
        <v>2022</v>
      </c>
      <c r="AB6668">
        <v>205.87</v>
      </c>
      <c r="AC6668" t="s">
        <v>23</v>
      </c>
      <c r="AD6668" t="s">
        <v>72</v>
      </c>
      <c r="AE6668">
        <v>2022</v>
      </c>
      <c r="AF6668">
        <v>2022</v>
      </c>
      <c r="AU6668"/>
    </row>
    <row r="6669" spans="1:47" x14ac:dyDescent="0.35">
      <c r="A6669" t="s">
        <v>143</v>
      </c>
      <c r="B6669" t="s">
        <v>48</v>
      </c>
      <c r="C6669" t="s">
        <v>252</v>
      </c>
      <c r="D6669" t="s">
        <v>159</v>
      </c>
      <c r="E6669" t="s">
        <v>121</v>
      </c>
      <c r="G6669" t="s">
        <v>1</v>
      </c>
      <c r="K6669" t="s">
        <v>72</v>
      </c>
      <c r="L6669" t="s">
        <v>122</v>
      </c>
      <c r="M6669" s="14">
        <v>44620</v>
      </c>
      <c r="N6669" s="14">
        <v>44620</v>
      </c>
      <c r="O6669">
        <v>0</v>
      </c>
      <c r="P6669">
        <v>525952.38</v>
      </c>
      <c r="R6669">
        <v>2220510000</v>
      </c>
      <c r="S6669">
        <v>161020000</v>
      </c>
      <c r="V6669" t="s">
        <v>143</v>
      </c>
      <c r="W6669" t="s">
        <v>194</v>
      </c>
      <c r="X6669" t="s">
        <v>144</v>
      </c>
      <c r="Y6669">
        <v>2</v>
      </c>
      <c r="Z6669">
        <v>2</v>
      </c>
      <c r="AA6669">
        <v>2022</v>
      </c>
      <c r="AB6669">
        <v>525952.38</v>
      </c>
      <c r="AC6669" t="s">
        <v>23</v>
      </c>
      <c r="AD6669" t="s">
        <v>72</v>
      </c>
      <c r="AE6669">
        <v>2022</v>
      </c>
      <c r="AF6669">
        <v>2022</v>
      </c>
      <c r="AU6669"/>
    </row>
    <row r="6670" spans="1:47" x14ac:dyDescent="0.35">
      <c r="A6670" t="s">
        <v>188</v>
      </c>
      <c r="B6670" t="s">
        <v>31</v>
      </c>
      <c r="C6670" t="s">
        <v>252</v>
      </c>
      <c r="D6670" t="s">
        <v>159</v>
      </c>
      <c r="E6670" t="s">
        <v>162</v>
      </c>
      <c r="G6670" t="s">
        <v>1</v>
      </c>
      <c r="K6670" t="s">
        <v>72</v>
      </c>
      <c r="L6670" t="s">
        <v>122</v>
      </c>
      <c r="M6670" s="14">
        <v>44620</v>
      </c>
      <c r="N6670" s="14">
        <v>44620</v>
      </c>
      <c r="O6670">
        <v>27416.9</v>
      </c>
      <c r="P6670">
        <v>652.78</v>
      </c>
      <c r="R6670">
        <v>2111070000</v>
      </c>
      <c r="S6670">
        <v>161900000</v>
      </c>
      <c r="V6670" t="s">
        <v>188</v>
      </c>
      <c r="W6670" t="s">
        <v>199</v>
      </c>
      <c r="X6670" t="s">
        <v>190</v>
      </c>
      <c r="Y6670">
        <v>2</v>
      </c>
      <c r="Z6670">
        <v>2</v>
      </c>
      <c r="AA6670">
        <v>2022</v>
      </c>
      <c r="AB6670">
        <v>652.78</v>
      </c>
      <c r="AC6670" t="s">
        <v>23</v>
      </c>
      <c r="AD6670" t="s">
        <v>72</v>
      </c>
      <c r="AE6670">
        <v>2022</v>
      </c>
      <c r="AF6670">
        <v>2022</v>
      </c>
      <c r="AU6670"/>
    </row>
    <row r="6671" spans="1:47" x14ac:dyDescent="0.35">
      <c r="A6671" t="s">
        <v>160</v>
      </c>
      <c r="B6671" t="s">
        <v>50</v>
      </c>
      <c r="C6671" t="s">
        <v>252</v>
      </c>
      <c r="D6671" t="s">
        <v>159</v>
      </c>
      <c r="E6671" t="s">
        <v>162</v>
      </c>
      <c r="G6671" t="s">
        <v>1</v>
      </c>
      <c r="K6671" t="s">
        <v>72</v>
      </c>
      <c r="L6671" t="s">
        <v>122</v>
      </c>
      <c r="M6671" s="14">
        <v>44620</v>
      </c>
      <c r="N6671" s="14">
        <v>44620</v>
      </c>
      <c r="O6671">
        <v>2276.6</v>
      </c>
      <c r="P6671">
        <v>54.2</v>
      </c>
      <c r="R6671">
        <v>2110672000</v>
      </c>
      <c r="S6671">
        <v>162300000</v>
      </c>
      <c r="V6671" t="s">
        <v>160</v>
      </c>
      <c r="W6671" t="s">
        <v>209</v>
      </c>
      <c r="X6671" t="s">
        <v>161</v>
      </c>
      <c r="Y6671">
        <v>2</v>
      </c>
      <c r="Z6671">
        <v>2</v>
      </c>
      <c r="AA6671">
        <v>2022</v>
      </c>
      <c r="AB6671">
        <v>54.2</v>
      </c>
      <c r="AC6671" t="s">
        <v>23</v>
      </c>
      <c r="AD6671" t="s">
        <v>72</v>
      </c>
      <c r="AE6671">
        <v>2022</v>
      </c>
      <c r="AF6671">
        <v>2022</v>
      </c>
      <c r="AU6671"/>
    </row>
    <row r="6672" spans="1:47" x14ac:dyDescent="0.35">
      <c r="A6672" t="s">
        <v>160</v>
      </c>
      <c r="B6672" t="s">
        <v>50</v>
      </c>
      <c r="C6672" t="s">
        <v>252</v>
      </c>
      <c r="D6672" t="s">
        <v>159</v>
      </c>
      <c r="E6672" t="s">
        <v>162</v>
      </c>
      <c r="G6672" t="s">
        <v>1</v>
      </c>
      <c r="K6672" t="s">
        <v>72</v>
      </c>
      <c r="L6672" t="s">
        <v>122</v>
      </c>
      <c r="M6672" s="14">
        <v>44620</v>
      </c>
      <c r="N6672" s="14">
        <v>44620</v>
      </c>
      <c r="O6672">
        <v>44209.2</v>
      </c>
      <c r="P6672">
        <v>1052.5999999999999</v>
      </c>
      <c r="R6672">
        <v>2110672000</v>
      </c>
      <c r="S6672">
        <v>162300000</v>
      </c>
      <c r="V6672" t="s">
        <v>160</v>
      </c>
      <c r="W6672" t="s">
        <v>209</v>
      </c>
      <c r="X6672" t="s">
        <v>161</v>
      </c>
      <c r="Y6672">
        <v>2</v>
      </c>
      <c r="Z6672">
        <v>2</v>
      </c>
      <c r="AA6672">
        <v>2022</v>
      </c>
      <c r="AB6672">
        <v>1052.5999999999999</v>
      </c>
      <c r="AC6672" t="s">
        <v>23</v>
      </c>
      <c r="AD6672" t="s">
        <v>72</v>
      </c>
      <c r="AE6672">
        <v>2022</v>
      </c>
      <c r="AF6672">
        <v>2022</v>
      </c>
      <c r="AU6672"/>
    </row>
    <row r="6673" spans="1:47" x14ac:dyDescent="0.35">
      <c r="A6673" t="s">
        <v>160</v>
      </c>
      <c r="B6673" t="s">
        <v>50</v>
      </c>
      <c r="C6673" t="s">
        <v>252</v>
      </c>
      <c r="D6673" t="s">
        <v>159</v>
      </c>
      <c r="E6673" t="s">
        <v>162</v>
      </c>
      <c r="G6673" t="s">
        <v>1</v>
      </c>
      <c r="K6673" t="s">
        <v>72</v>
      </c>
      <c r="L6673" t="s">
        <v>122</v>
      </c>
      <c r="M6673" s="14">
        <v>44620</v>
      </c>
      <c r="N6673" s="14">
        <v>44620</v>
      </c>
      <c r="O6673">
        <v>3479.94</v>
      </c>
      <c r="P6673">
        <v>82.86</v>
      </c>
      <c r="R6673">
        <v>2110672000</v>
      </c>
      <c r="S6673">
        <v>162300000</v>
      </c>
      <c r="V6673" t="s">
        <v>160</v>
      </c>
      <c r="W6673" t="s">
        <v>209</v>
      </c>
      <c r="X6673" t="s">
        <v>161</v>
      </c>
      <c r="Y6673">
        <v>2</v>
      </c>
      <c r="Z6673">
        <v>2</v>
      </c>
      <c r="AA6673">
        <v>2022</v>
      </c>
      <c r="AB6673">
        <v>82.86</v>
      </c>
      <c r="AC6673" t="s">
        <v>23</v>
      </c>
      <c r="AD6673" t="s">
        <v>72</v>
      </c>
      <c r="AE6673">
        <v>2022</v>
      </c>
      <c r="AF6673">
        <v>2022</v>
      </c>
      <c r="AU6673"/>
    </row>
    <row r="6674" spans="1:47" x14ac:dyDescent="0.35">
      <c r="A6674" t="s">
        <v>160</v>
      </c>
      <c r="B6674" t="s">
        <v>25</v>
      </c>
      <c r="C6674" t="s">
        <v>252</v>
      </c>
      <c r="D6674" t="s">
        <v>159</v>
      </c>
      <c r="E6674" t="s">
        <v>162</v>
      </c>
      <c r="G6674" t="s">
        <v>1</v>
      </c>
      <c r="K6674" t="s">
        <v>72</v>
      </c>
      <c r="L6674" t="s">
        <v>122</v>
      </c>
      <c r="M6674" s="14">
        <v>44620</v>
      </c>
      <c r="N6674" s="14">
        <v>44620</v>
      </c>
      <c r="O6674">
        <v>10000</v>
      </c>
      <c r="P6674">
        <v>238.1</v>
      </c>
      <c r="R6674">
        <v>2110672000</v>
      </c>
      <c r="S6674">
        <v>161600000</v>
      </c>
      <c r="V6674" t="s">
        <v>160</v>
      </c>
      <c r="W6674" t="s">
        <v>198</v>
      </c>
      <c r="X6674" t="s">
        <v>161</v>
      </c>
      <c r="Y6674">
        <v>2</v>
      </c>
      <c r="Z6674">
        <v>2</v>
      </c>
      <c r="AA6674">
        <v>2022</v>
      </c>
      <c r="AB6674">
        <v>238.1</v>
      </c>
      <c r="AC6674" t="s">
        <v>23</v>
      </c>
      <c r="AD6674" t="s">
        <v>72</v>
      </c>
      <c r="AE6674">
        <v>2022</v>
      </c>
      <c r="AF6674">
        <v>2022</v>
      </c>
      <c r="AU6674"/>
    </row>
    <row r="6675" spans="1:47" x14ac:dyDescent="0.35">
      <c r="A6675" t="s">
        <v>160</v>
      </c>
      <c r="B6675" t="s">
        <v>26</v>
      </c>
      <c r="C6675" t="s">
        <v>252</v>
      </c>
      <c r="D6675" t="s">
        <v>159</v>
      </c>
      <c r="E6675" t="s">
        <v>162</v>
      </c>
      <c r="G6675" t="s">
        <v>1</v>
      </c>
      <c r="K6675" t="s">
        <v>72</v>
      </c>
      <c r="L6675" t="s">
        <v>122</v>
      </c>
      <c r="M6675" s="14">
        <v>44620</v>
      </c>
      <c r="N6675" s="14">
        <v>44620</v>
      </c>
      <c r="O6675">
        <v>83214.36</v>
      </c>
      <c r="P6675">
        <v>1981.29</v>
      </c>
      <c r="R6675">
        <v>2110672000</v>
      </c>
      <c r="S6675">
        <v>162300000</v>
      </c>
      <c r="V6675" t="s">
        <v>160</v>
      </c>
      <c r="W6675" t="s">
        <v>209</v>
      </c>
      <c r="X6675" t="s">
        <v>161</v>
      </c>
      <c r="Y6675">
        <v>2</v>
      </c>
      <c r="Z6675">
        <v>2</v>
      </c>
      <c r="AA6675">
        <v>2022</v>
      </c>
      <c r="AB6675">
        <v>1981.29</v>
      </c>
      <c r="AC6675" t="s">
        <v>23</v>
      </c>
      <c r="AD6675" t="s">
        <v>72</v>
      </c>
      <c r="AE6675">
        <v>2022</v>
      </c>
      <c r="AF6675">
        <v>2022</v>
      </c>
      <c r="AU6675"/>
    </row>
    <row r="6676" spans="1:47" x14ac:dyDescent="0.35">
      <c r="A6676" t="s">
        <v>160</v>
      </c>
      <c r="B6676" t="s">
        <v>50</v>
      </c>
      <c r="C6676" t="s">
        <v>252</v>
      </c>
      <c r="D6676" t="s">
        <v>159</v>
      </c>
      <c r="E6676" t="s">
        <v>162</v>
      </c>
      <c r="G6676" t="s">
        <v>1</v>
      </c>
      <c r="K6676" t="s">
        <v>72</v>
      </c>
      <c r="L6676" t="s">
        <v>122</v>
      </c>
      <c r="M6676" s="14">
        <v>44620</v>
      </c>
      <c r="N6676" s="14">
        <v>44620</v>
      </c>
      <c r="O6676">
        <v>3219.76</v>
      </c>
      <c r="P6676">
        <v>76.66</v>
      </c>
      <c r="R6676">
        <v>2110672000</v>
      </c>
      <c r="S6676">
        <v>162300000</v>
      </c>
      <c r="V6676" t="s">
        <v>160</v>
      </c>
      <c r="W6676" t="s">
        <v>209</v>
      </c>
      <c r="X6676" t="s">
        <v>161</v>
      </c>
      <c r="Y6676">
        <v>2</v>
      </c>
      <c r="Z6676">
        <v>2</v>
      </c>
      <c r="AA6676">
        <v>2022</v>
      </c>
      <c r="AB6676">
        <v>76.66</v>
      </c>
      <c r="AC6676" t="s">
        <v>23</v>
      </c>
      <c r="AD6676" t="s">
        <v>72</v>
      </c>
      <c r="AE6676">
        <v>2022</v>
      </c>
      <c r="AF6676">
        <v>2022</v>
      </c>
      <c r="AU6676"/>
    </row>
    <row r="6677" spans="1:47" x14ac:dyDescent="0.35">
      <c r="A6677" t="s">
        <v>160</v>
      </c>
      <c r="B6677" t="s">
        <v>35</v>
      </c>
      <c r="C6677" t="s">
        <v>252</v>
      </c>
      <c r="D6677" t="s">
        <v>159</v>
      </c>
      <c r="E6677" t="s">
        <v>162</v>
      </c>
      <c r="G6677" t="s">
        <v>1</v>
      </c>
      <c r="K6677" t="s">
        <v>72</v>
      </c>
      <c r="L6677" t="s">
        <v>122</v>
      </c>
      <c r="M6677" s="14">
        <v>44620</v>
      </c>
      <c r="N6677" s="14">
        <v>44620</v>
      </c>
      <c r="O6677">
        <v>6500</v>
      </c>
      <c r="P6677">
        <v>154.76</v>
      </c>
      <c r="R6677">
        <v>2110672000</v>
      </c>
      <c r="S6677">
        <v>161021000</v>
      </c>
      <c r="V6677" t="s">
        <v>160</v>
      </c>
      <c r="W6677" t="s">
        <v>215</v>
      </c>
      <c r="X6677" t="s">
        <v>161</v>
      </c>
      <c r="Y6677">
        <v>2</v>
      </c>
      <c r="Z6677">
        <v>2</v>
      </c>
      <c r="AA6677">
        <v>2022</v>
      </c>
      <c r="AB6677">
        <v>154.76</v>
      </c>
      <c r="AC6677" t="s">
        <v>23</v>
      </c>
      <c r="AD6677" t="s">
        <v>72</v>
      </c>
      <c r="AE6677">
        <v>2022</v>
      </c>
      <c r="AF6677">
        <v>2022</v>
      </c>
      <c r="AU6677"/>
    </row>
    <row r="6678" spans="1:47" x14ac:dyDescent="0.35">
      <c r="A6678" t="s">
        <v>160</v>
      </c>
      <c r="B6678" t="s">
        <v>26</v>
      </c>
      <c r="C6678" t="s">
        <v>252</v>
      </c>
      <c r="D6678" t="s">
        <v>159</v>
      </c>
      <c r="E6678" t="s">
        <v>162</v>
      </c>
      <c r="G6678" t="s">
        <v>1</v>
      </c>
      <c r="K6678" t="s">
        <v>72</v>
      </c>
      <c r="L6678" t="s">
        <v>122</v>
      </c>
      <c r="M6678" s="14">
        <v>44620</v>
      </c>
      <c r="N6678" s="14">
        <v>44620</v>
      </c>
      <c r="O6678">
        <v>6200</v>
      </c>
      <c r="P6678">
        <v>147.62</v>
      </c>
      <c r="R6678">
        <v>2110672000</v>
      </c>
      <c r="S6678">
        <v>161021000</v>
      </c>
      <c r="V6678" t="s">
        <v>160</v>
      </c>
      <c r="W6678" t="s">
        <v>215</v>
      </c>
      <c r="X6678" t="s">
        <v>161</v>
      </c>
      <c r="Y6678">
        <v>2</v>
      </c>
      <c r="Z6678">
        <v>2</v>
      </c>
      <c r="AA6678">
        <v>2022</v>
      </c>
      <c r="AB6678">
        <v>147.62</v>
      </c>
      <c r="AC6678" t="s">
        <v>23</v>
      </c>
      <c r="AD6678" t="s">
        <v>72</v>
      </c>
      <c r="AE6678">
        <v>2022</v>
      </c>
      <c r="AF6678">
        <v>2022</v>
      </c>
      <c r="AU6678"/>
    </row>
    <row r="6679" spans="1:47" x14ac:dyDescent="0.35">
      <c r="A6679" t="s">
        <v>160</v>
      </c>
      <c r="B6679" t="s">
        <v>35</v>
      </c>
      <c r="C6679" t="s">
        <v>252</v>
      </c>
      <c r="D6679" t="s">
        <v>159</v>
      </c>
      <c r="E6679" t="s">
        <v>162</v>
      </c>
      <c r="G6679" t="s">
        <v>1</v>
      </c>
      <c r="K6679" t="s">
        <v>72</v>
      </c>
      <c r="L6679" t="s">
        <v>122</v>
      </c>
      <c r="M6679" s="14">
        <v>44620</v>
      </c>
      <c r="N6679" s="14">
        <v>44620</v>
      </c>
      <c r="O6679">
        <v>8500</v>
      </c>
      <c r="P6679">
        <v>202.38</v>
      </c>
      <c r="R6679">
        <v>2110672000</v>
      </c>
      <c r="S6679">
        <v>161021000</v>
      </c>
      <c r="V6679" t="s">
        <v>160</v>
      </c>
      <c r="W6679" t="s">
        <v>215</v>
      </c>
      <c r="X6679" t="s">
        <v>161</v>
      </c>
      <c r="Y6679">
        <v>2</v>
      </c>
      <c r="Z6679">
        <v>2</v>
      </c>
      <c r="AA6679">
        <v>2022</v>
      </c>
      <c r="AB6679">
        <v>202.38</v>
      </c>
      <c r="AC6679" t="s">
        <v>23</v>
      </c>
      <c r="AD6679" t="s">
        <v>72</v>
      </c>
      <c r="AE6679">
        <v>2022</v>
      </c>
      <c r="AF6679">
        <v>2022</v>
      </c>
      <c r="AU6679"/>
    </row>
    <row r="6680" spans="1:47" x14ac:dyDescent="0.35">
      <c r="A6680" t="s">
        <v>160</v>
      </c>
      <c r="B6680" t="s">
        <v>35</v>
      </c>
      <c r="C6680" t="s">
        <v>252</v>
      </c>
      <c r="D6680" t="s">
        <v>159</v>
      </c>
      <c r="E6680" t="s">
        <v>162</v>
      </c>
      <c r="G6680" t="s">
        <v>1</v>
      </c>
      <c r="K6680" t="s">
        <v>72</v>
      </c>
      <c r="L6680" t="s">
        <v>122</v>
      </c>
      <c r="M6680" s="14">
        <v>44620</v>
      </c>
      <c r="N6680" s="14">
        <v>44620</v>
      </c>
      <c r="O6680">
        <v>271</v>
      </c>
      <c r="P6680">
        <v>6.45</v>
      </c>
      <c r="R6680">
        <v>2110672000</v>
      </c>
      <c r="S6680">
        <v>161021000</v>
      </c>
      <c r="V6680" t="s">
        <v>160</v>
      </c>
      <c r="W6680" t="s">
        <v>215</v>
      </c>
      <c r="X6680" t="s">
        <v>161</v>
      </c>
      <c r="Y6680">
        <v>2</v>
      </c>
      <c r="Z6680">
        <v>2</v>
      </c>
      <c r="AA6680">
        <v>2022</v>
      </c>
      <c r="AB6680">
        <v>6.45</v>
      </c>
      <c r="AC6680" t="s">
        <v>23</v>
      </c>
      <c r="AD6680" t="s">
        <v>72</v>
      </c>
      <c r="AE6680">
        <v>2022</v>
      </c>
      <c r="AF6680">
        <v>2022</v>
      </c>
      <c r="AU6680"/>
    </row>
    <row r="6681" spans="1:47" x14ac:dyDescent="0.35">
      <c r="A6681" t="s">
        <v>160</v>
      </c>
      <c r="B6681" t="s">
        <v>25</v>
      </c>
      <c r="C6681" t="s">
        <v>252</v>
      </c>
      <c r="D6681" t="s">
        <v>159</v>
      </c>
      <c r="E6681" t="s">
        <v>162</v>
      </c>
      <c r="G6681" t="s">
        <v>1</v>
      </c>
      <c r="K6681" t="s">
        <v>72</v>
      </c>
      <c r="L6681" t="s">
        <v>122</v>
      </c>
      <c r="M6681" s="14">
        <v>44620</v>
      </c>
      <c r="N6681" s="14">
        <v>44620</v>
      </c>
      <c r="O6681">
        <v>30000</v>
      </c>
      <c r="P6681">
        <v>714.29</v>
      </c>
      <c r="R6681">
        <v>2110672000</v>
      </c>
      <c r="S6681">
        <v>161300000</v>
      </c>
      <c r="V6681" t="s">
        <v>160</v>
      </c>
      <c r="W6681" t="s">
        <v>192</v>
      </c>
      <c r="X6681" t="s">
        <v>161</v>
      </c>
      <c r="Y6681">
        <v>2</v>
      </c>
      <c r="Z6681">
        <v>2</v>
      </c>
      <c r="AA6681">
        <v>2022</v>
      </c>
      <c r="AB6681">
        <v>714.29</v>
      </c>
      <c r="AC6681" t="s">
        <v>23</v>
      </c>
      <c r="AD6681" t="s">
        <v>72</v>
      </c>
      <c r="AE6681">
        <v>2022</v>
      </c>
      <c r="AF6681">
        <v>2022</v>
      </c>
      <c r="AU6681"/>
    </row>
    <row r="6682" spans="1:47" x14ac:dyDescent="0.35">
      <c r="A6682" t="s">
        <v>160</v>
      </c>
      <c r="B6682" t="s">
        <v>26</v>
      </c>
      <c r="C6682" t="s">
        <v>252</v>
      </c>
      <c r="D6682" t="s">
        <v>159</v>
      </c>
      <c r="E6682" t="s">
        <v>162</v>
      </c>
      <c r="G6682" t="s">
        <v>1</v>
      </c>
      <c r="K6682" t="s">
        <v>72</v>
      </c>
      <c r="L6682" t="s">
        <v>122</v>
      </c>
      <c r="M6682" s="14">
        <v>44620</v>
      </c>
      <c r="N6682" s="14">
        <v>44620</v>
      </c>
      <c r="O6682">
        <v>175101.22</v>
      </c>
      <c r="P6682">
        <v>4169.08</v>
      </c>
      <c r="R6682">
        <v>2110672000</v>
      </c>
      <c r="S6682">
        <v>162200000</v>
      </c>
      <c r="V6682" t="s">
        <v>160</v>
      </c>
      <c r="W6682" t="s">
        <v>229</v>
      </c>
      <c r="X6682" t="s">
        <v>161</v>
      </c>
      <c r="Y6682">
        <v>2</v>
      </c>
      <c r="Z6682">
        <v>2</v>
      </c>
      <c r="AA6682">
        <v>2022</v>
      </c>
      <c r="AB6682">
        <v>4169.08</v>
      </c>
      <c r="AC6682" t="s">
        <v>23</v>
      </c>
      <c r="AD6682" t="s">
        <v>72</v>
      </c>
      <c r="AE6682">
        <v>2022</v>
      </c>
      <c r="AF6682">
        <v>2022</v>
      </c>
      <c r="AU6682"/>
    </row>
    <row r="6683" spans="1:47" x14ac:dyDescent="0.35">
      <c r="A6683" t="s">
        <v>130</v>
      </c>
      <c r="B6683" t="s">
        <v>36</v>
      </c>
      <c r="C6683" t="s">
        <v>252</v>
      </c>
      <c r="D6683" t="s">
        <v>150</v>
      </c>
      <c r="E6683" t="s">
        <v>121</v>
      </c>
      <c r="G6683" t="s">
        <v>1</v>
      </c>
      <c r="H6683" t="s">
        <v>206</v>
      </c>
      <c r="K6683" t="s">
        <v>72</v>
      </c>
      <c r="L6683" t="s">
        <v>122</v>
      </c>
      <c r="M6683" s="14">
        <v>44620</v>
      </c>
      <c r="N6683" s="14">
        <v>44620</v>
      </c>
      <c r="O6683">
        <v>-27859.09</v>
      </c>
      <c r="P6683">
        <v>-663.31</v>
      </c>
      <c r="R6683">
        <v>2221517110</v>
      </c>
      <c r="S6683">
        <v>161900000</v>
      </c>
      <c r="V6683" t="s">
        <v>130</v>
      </c>
      <c r="W6683" t="s">
        <v>199</v>
      </c>
      <c r="X6683" t="s">
        <v>119</v>
      </c>
      <c r="Y6683">
        <v>2</v>
      </c>
      <c r="Z6683">
        <v>2</v>
      </c>
      <c r="AA6683">
        <v>2022</v>
      </c>
      <c r="AB6683">
        <v>663.31</v>
      </c>
      <c r="AC6683" t="s">
        <v>23</v>
      </c>
      <c r="AD6683" t="s">
        <v>22</v>
      </c>
      <c r="AE6683">
        <v>2022</v>
      </c>
      <c r="AF6683">
        <v>2022</v>
      </c>
      <c r="AU6683"/>
    </row>
    <row r="6684" spans="1:47" x14ac:dyDescent="0.35">
      <c r="A6684" t="s">
        <v>130</v>
      </c>
      <c r="B6684" t="s">
        <v>36</v>
      </c>
      <c r="C6684" t="s">
        <v>252</v>
      </c>
      <c r="D6684" t="s">
        <v>150</v>
      </c>
      <c r="E6684" t="s">
        <v>121</v>
      </c>
      <c r="G6684" t="s">
        <v>1</v>
      </c>
      <c r="H6684" t="s">
        <v>206</v>
      </c>
      <c r="K6684" t="s">
        <v>72</v>
      </c>
      <c r="L6684" t="s">
        <v>122</v>
      </c>
      <c r="M6684" s="14">
        <v>44620</v>
      </c>
      <c r="N6684" s="14">
        <v>44620</v>
      </c>
      <c r="O6684">
        <v>-2731.2</v>
      </c>
      <c r="P6684">
        <v>-65.03</v>
      </c>
      <c r="R6684">
        <v>2221517110</v>
      </c>
      <c r="S6684">
        <v>161003000</v>
      </c>
      <c r="V6684" t="s">
        <v>130</v>
      </c>
      <c r="W6684" t="s">
        <v>232</v>
      </c>
      <c r="X6684" t="s">
        <v>119</v>
      </c>
      <c r="Y6684">
        <v>2</v>
      </c>
      <c r="Z6684">
        <v>2</v>
      </c>
      <c r="AA6684">
        <v>2022</v>
      </c>
      <c r="AB6684">
        <v>65.03</v>
      </c>
      <c r="AC6684" t="s">
        <v>23</v>
      </c>
      <c r="AD6684" t="s">
        <v>22</v>
      </c>
      <c r="AE6684">
        <v>2022</v>
      </c>
      <c r="AF6684">
        <v>2022</v>
      </c>
      <c r="AU6684"/>
    </row>
    <row r="6685" spans="1:47" x14ac:dyDescent="0.35">
      <c r="A6685" t="s">
        <v>126</v>
      </c>
      <c r="B6685" t="s">
        <v>56</v>
      </c>
      <c r="C6685" t="s">
        <v>252</v>
      </c>
      <c r="D6685" t="s">
        <v>150</v>
      </c>
      <c r="E6685" t="s">
        <v>121</v>
      </c>
      <c r="G6685" t="s">
        <v>1</v>
      </c>
      <c r="H6685" t="s">
        <v>206</v>
      </c>
      <c r="K6685" t="s">
        <v>72</v>
      </c>
      <c r="L6685" t="s">
        <v>122</v>
      </c>
      <c r="M6685" s="14">
        <v>44620</v>
      </c>
      <c r="N6685" s="14">
        <v>44620</v>
      </c>
      <c r="O6685">
        <v>-2778.3</v>
      </c>
      <c r="P6685">
        <v>-66.150000000000006</v>
      </c>
      <c r="R6685">
        <v>2221200000</v>
      </c>
      <c r="S6685">
        <v>162600000</v>
      </c>
      <c r="V6685" t="s">
        <v>126</v>
      </c>
      <c r="W6685" t="s">
        <v>196</v>
      </c>
      <c r="X6685" t="s">
        <v>127</v>
      </c>
      <c r="Y6685">
        <v>2</v>
      </c>
      <c r="Z6685">
        <v>2</v>
      </c>
      <c r="AA6685">
        <v>2022</v>
      </c>
      <c r="AB6685">
        <v>66.150000000000006</v>
      </c>
      <c r="AC6685" t="s">
        <v>23</v>
      </c>
      <c r="AD6685" t="s">
        <v>22</v>
      </c>
      <c r="AE6685">
        <v>2022</v>
      </c>
      <c r="AF6685">
        <v>2022</v>
      </c>
      <c r="AU6685"/>
    </row>
    <row r="6686" spans="1:47" x14ac:dyDescent="0.35">
      <c r="A6686" t="s">
        <v>155</v>
      </c>
      <c r="B6686" t="s">
        <v>32</v>
      </c>
      <c r="C6686" t="s">
        <v>252</v>
      </c>
      <c r="D6686" t="s">
        <v>150</v>
      </c>
      <c r="E6686" t="s">
        <v>121</v>
      </c>
      <c r="G6686" t="s">
        <v>1</v>
      </c>
      <c r="H6686" t="s">
        <v>206</v>
      </c>
      <c r="K6686" t="s">
        <v>72</v>
      </c>
      <c r="L6686" t="s">
        <v>122</v>
      </c>
      <c r="M6686" s="14">
        <v>44620</v>
      </c>
      <c r="N6686" s="14">
        <v>44620</v>
      </c>
      <c r="O6686">
        <v>-700000</v>
      </c>
      <c r="P6686">
        <v>-16666.669999999998</v>
      </c>
      <c r="R6686">
        <v>2220610000</v>
      </c>
      <c r="S6686">
        <v>161012000</v>
      </c>
      <c r="V6686" t="s">
        <v>155</v>
      </c>
      <c r="W6686" t="s">
        <v>213</v>
      </c>
      <c r="X6686" t="s">
        <v>156</v>
      </c>
      <c r="Y6686">
        <v>2</v>
      </c>
      <c r="Z6686">
        <v>2</v>
      </c>
      <c r="AA6686">
        <v>2022</v>
      </c>
      <c r="AB6686">
        <v>16666.669999999998</v>
      </c>
      <c r="AC6686" t="s">
        <v>23</v>
      </c>
      <c r="AD6686" t="s">
        <v>22</v>
      </c>
      <c r="AE6686">
        <v>2022</v>
      </c>
      <c r="AF6686">
        <v>2022</v>
      </c>
      <c r="AU6686"/>
    </row>
    <row r="6687" spans="1:47" x14ac:dyDescent="0.35">
      <c r="A6687" t="s">
        <v>160</v>
      </c>
      <c r="B6687" t="s">
        <v>35</v>
      </c>
      <c r="C6687" t="s">
        <v>252</v>
      </c>
      <c r="D6687" t="s">
        <v>159</v>
      </c>
      <c r="E6687" t="s">
        <v>162</v>
      </c>
      <c r="G6687" t="s">
        <v>1</v>
      </c>
      <c r="K6687" t="s">
        <v>72</v>
      </c>
      <c r="L6687" t="s">
        <v>122</v>
      </c>
      <c r="M6687" s="14">
        <v>44620</v>
      </c>
      <c r="N6687" s="14">
        <v>44620</v>
      </c>
      <c r="O6687">
        <v>207508.62</v>
      </c>
      <c r="P6687">
        <v>4940.68</v>
      </c>
      <c r="R6687">
        <v>2110672000</v>
      </c>
      <c r="S6687">
        <v>161020000</v>
      </c>
      <c r="V6687" t="s">
        <v>160</v>
      </c>
      <c r="W6687" t="s">
        <v>194</v>
      </c>
      <c r="X6687" t="s">
        <v>161</v>
      </c>
      <c r="Y6687">
        <v>2</v>
      </c>
      <c r="Z6687">
        <v>2</v>
      </c>
      <c r="AA6687">
        <v>2022</v>
      </c>
      <c r="AB6687">
        <v>4940.68</v>
      </c>
      <c r="AC6687" t="s">
        <v>23</v>
      </c>
      <c r="AD6687" t="s">
        <v>72</v>
      </c>
      <c r="AE6687">
        <v>2022</v>
      </c>
      <c r="AF6687">
        <v>2022</v>
      </c>
      <c r="AU6687"/>
    </row>
    <row r="6688" spans="1:47" x14ac:dyDescent="0.35">
      <c r="A6688" t="s">
        <v>160</v>
      </c>
      <c r="B6688" t="s">
        <v>35</v>
      </c>
      <c r="C6688" t="s">
        <v>252</v>
      </c>
      <c r="D6688" t="s">
        <v>159</v>
      </c>
      <c r="E6688" t="s">
        <v>162</v>
      </c>
      <c r="G6688" t="s">
        <v>1</v>
      </c>
      <c r="K6688" t="s">
        <v>72</v>
      </c>
      <c r="L6688" t="s">
        <v>122</v>
      </c>
      <c r="M6688" s="14">
        <v>44620</v>
      </c>
      <c r="N6688" s="14">
        <v>44620</v>
      </c>
      <c r="O6688">
        <v>101107.22</v>
      </c>
      <c r="P6688">
        <v>2407.31</v>
      </c>
      <c r="R6688">
        <v>2110672000</v>
      </c>
      <c r="S6688">
        <v>161020000</v>
      </c>
      <c r="V6688" t="s">
        <v>160</v>
      </c>
      <c r="W6688" t="s">
        <v>194</v>
      </c>
      <c r="X6688" t="s">
        <v>161</v>
      </c>
      <c r="Y6688">
        <v>2</v>
      </c>
      <c r="Z6688">
        <v>2</v>
      </c>
      <c r="AA6688">
        <v>2022</v>
      </c>
      <c r="AB6688">
        <v>2407.31</v>
      </c>
      <c r="AC6688" t="s">
        <v>23</v>
      </c>
      <c r="AD6688" t="s">
        <v>72</v>
      </c>
      <c r="AE6688">
        <v>2022</v>
      </c>
      <c r="AF6688">
        <v>2022</v>
      </c>
      <c r="AU6688"/>
    </row>
    <row r="6689" spans="1:47" x14ac:dyDescent="0.35">
      <c r="A6689" t="s">
        <v>160</v>
      </c>
      <c r="B6689" t="s">
        <v>35</v>
      </c>
      <c r="C6689" t="s">
        <v>252</v>
      </c>
      <c r="D6689" t="s">
        <v>159</v>
      </c>
      <c r="E6689" t="s">
        <v>162</v>
      </c>
      <c r="G6689" t="s">
        <v>1</v>
      </c>
      <c r="K6689" t="s">
        <v>72</v>
      </c>
      <c r="L6689" t="s">
        <v>122</v>
      </c>
      <c r="M6689" s="14">
        <v>44620</v>
      </c>
      <c r="N6689" s="14">
        <v>44620</v>
      </c>
      <c r="O6689">
        <v>17184.55</v>
      </c>
      <c r="P6689">
        <v>409.16</v>
      </c>
      <c r="R6689">
        <v>2110672000</v>
      </c>
      <c r="S6689">
        <v>161020000</v>
      </c>
      <c r="V6689" t="s">
        <v>160</v>
      </c>
      <c r="W6689" t="s">
        <v>194</v>
      </c>
      <c r="X6689" t="s">
        <v>161</v>
      </c>
      <c r="Y6689">
        <v>2</v>
      </c>
      <c r="Z6689">
        <v>2</v>
      </c>
      <c r="AA6689">
        <v>2022</v>
      </c>
      <c r="AB6689">
        <v>409.16</v>
      </c>
      <c r="AC6689" t="s">
        <v>23</v>
      </c>
      <c r="AD6689" t="s">
        <v>72</v>
      </c>
      <c r="AE6689">
        <v>2022</v>
      </c>
      <c r="AF6689">
        <v>2022</v>
      </c>
      <c r="AU6689"/>
    </row>
    <row r="6690" spans="1:47" x14ac:dyDescent="0.35">
      <c r="A6690" t="s">
        <v>160</v>
      </c>
      <c r="B6690" t="s">
        <v>35</v>
      </c>
      <c r="C6690" t="s">
        <v>252</v>
      </c>
      <c r="D6690" t="s">
        <v>159</v>
      </c>
      <c r="E6690" t="s">
        <v>162</v>
      </c>
      <c r="G6690" t="s">
        <v>1</v>
      </c>
      <c r="K6690" t="s">
        <v>72</v>
      </c>
      <c r="L6690" t="s">
        <v>122</v>
      </c>
      <c r="M6690" s="14">
        <v>44620</v>
      </c>
      <c r="N6690" s="14">
        <v>44620</v>
      </c>
      <c r="O6690">
        <v>390481.81</v>
      </c>
      <c r="P6690">
        <v>9297.19</v>
      </c>
      <c r="R6690">
        <v>2110672000</v>
      </c>
      <c r="S6690">
        <v>161020000</v>
      </c>
      <c r="V6690" t="s">
        <v>160</v>
      </c>
      <c r="W6690" t="s">
        <v>194</v>
      </c>
      <c r="X6690" t="s">
        <v>161</v>
      </c>
      <c r="Y6690">
        <v>2</v>
      </c>
      <c r="Z6690">
        <v>2</v>
      </c>
      <c r="AA6690">
        <v>2022</v>
      </c>
      <c r="AB6690">
        <v>9297.19</v>
      </c>
      <c r="AC6690" t="s">
        <v>23</v>
      </c>
      <c r="AD6690" t="s">
        <v>72</v>
      </c>
      <c r="AE6690">
        <v>2022</v>
      </c>
      <c r="AF6690">
        <v>2022</v>
      </c>
      <c r="AU6690"/>
    </row>
    <row r="6691" spans="1:47" x14ac:dyDescent="0.35">
      <c r="A6691" t="s">
        <v>160</v>
      </c>
      <c r="B6691" t="s">
        <v>35</v>
      </c>
      <c r="C6691" t="s">
        <v>252</v>
      </c>
      <c r="D6691" t="s">
        <v>159</v>
      </c>
      <c r="E6691" t="s">
        <v>162</v>
      </c>
      <c r="G6691" t="s">
        <v>1</v>
      </c>
      <c r="K6691" t="s">
        <v>72</v>
      </c>
      <c r="L6691" t="s">
        <v>122</v>
      </c>
      <c r="M6691" s="14">
        <v>44620</v>
      </c>
      <c r="N6691" s="14">
        <v>44620</v>
      </c>
      <c r="O6691">
        <v>13188.47</v>
      </c>
      <c r="P6691">
        <v>314.01</v>
      </c>
      <c r="R6691">
        <v>2110672000</v>
      </c>
      <c r="S6691">
        <v>161020000</v>
      </c>
      <c r="V6691" t="s">
        <v>160</v>
      </c>
      <c r="W6691" t="s">
        <v>194</v>
      </c>
      <c r="X6691" t="s">
        <v>161</v>
      </c>
      <c r="Y6691">
        <v>2</v>
      </c>
      <c r="Z6691">
        <v>2</v>
      </c>
      <c r="AA6691">
        <v>2022</v>
      </c>
      <c r="AB6691">
        <v>314.01</v>
      </c>
      <c r="AC6691" t="s">
        <v>23</v>
      </c>
      <c r="AD6691" t="s">
        <v>72</v>
      </c>
      <c r="AE6691">
        <v>2022</v>
      </c>
      <c r="AF6691">
        <v>2022</v>
      </c>
      <c r="AU6691"/>
    </row>
    <row r="6692" spans="1:47" x14ac:dyDescent="0.35">
      <c r="A6692" t="s">
        <v>160</v>
      </c>
      <c r="B6692" t="s">
        <v>35</v>
      </c>
      <c r="C6692" t="s">
        <v>252</v>
      </c>
      <c r="D6692" t="s">
        <v>159</v>
      </c>
      <c r="E6692" t="s">
        <v>162</v>
      </c>
      <c r="G6692" t="s">
        <v>1</v>
      </c>
      <c r="K6692" t="s">
        <v>72</v>
      </c>
      <c r="L6692" t="s">
        <v>122</v>
      </c>
      <c r="M6692" s="14">
        <v>44620</v>
      </c>
      <c r="N6692" s="14">
        <v>44620</v>
      </c>
      <c r="O6692">
        <v>3345.23</v>
      </c>
      <c r="P6692">
        <v>79.650000000000006</v>
      </c>
      <c r="R6692">
        <v>2110672000</v>
      </c>
      <c r="S6692">
        <v>161020000</v>
      </c>
      <c r="V6692" t="s">
        <v>160</v>
      </c>
      <c r="W6692" t="s">
        <v>194</v>
      </c>
      <c r="X6692" t="s">
        <v>161</v>
      </c>
      <c r="Y6692">
        <v>2</v>
      </c>
      <c r="Z6692">
        <v>2</v>
      </c>
      <c r="AA6692">
        <v>2022</v>
      </c>
      <c r="AB6692">
        <v>79.650000000000006</v>
      </c>
      <c r="AC6692" t="s">
        <v>23</v>
      </c>
      <c r="AD6692" t="s">
        <v>72</v>
      </c>
      <c r="AE6692">
        <v>2022</v>
      </c>
      <c r="AF6692">
        <v>2022</v>
      </c>
      <c r="AU6692"/>
    </row>
    <row r="6693" spans="1:47" x14ac:dyDescent="0.35">
      <c r="A6693" t="s">
        <v>160</v>
      </c>
      <c r="B6693" t="s">
        <v>35</v>
      </c>
      <c r="C6693" t="s">
        <v>252</v>
      </c>
      <c r="D6693" t="s">
        <v>159</v>
      </c>
      <c r="E6693" t="s">
        <v>162</v>
      </c>
      <c r="G6693" t="s">
        <v>1</v>
      </c>
      <c r="K6693" t="s">
        <v>72</v>
      </c>
      <c r="L6693" t="s">
        <v>122</v>
      </c>
      <c r="M6693" s="14">
        <v>44620</v>
      </c>
      <c r="N6693" s="14">
        <v>44620</v>
      </c>
      <c r="O6693">
        <v>33766.5</v>
      </c>
      <c r="P6693">
        <v>803.96</v>
      </c>
      <c r="R6693">
        <v>2110672000</v>
      </c>
      <c r="S6693">
        <v>161020000</v>
      </c>
      <c r="V6693" t="s">
        <v>160</v>
      </c>
      <c r="W6693" t="s">
        <v>194</v>
      </c>
      <c r="X6693" t="s">
        <v>161</v>
      </c>
      <c r="Y6693">
        <v>2</v>
      </c>
      <c r="Z6693">
        <v>2</v>
      </c>
      <c r="AA6693">
        <v>2022</v>
      </c>
      <c r="AB6693">
        <v>803.96</v>
      </c>
      <c r="AC6693" t="s">
        <v>23</v>
      </c>
      <c r="AD6693" t="s">
        <v>72</v>
      </c>
      <c r="AE6693">
        <v>2022</v>
      </c>
      <c r="AF6693">
        <v>2022</v>
      </c>
      <c r="AU6693"/>
    </row>
    <row r="6694" spans="1:47" x14ac:dyDescent="0.35">
      <c r="A6694" t="s">
        <v>160</v>
      </c>
      <c r="B6694" t="s">
        <v>35</v>
      </c>
      <c r="C6694" t="s">
        <v>252</v>
      </c>
      <c r="D6694" t="s">
        <v>159</v>
      </c>
      <c r="E6694" t="s">
        <v>162</v>
      </c>
      <c r="G6694" t="s">
        <v>1</v>
      </c>
      <c r="K6694" t="s">
        <v>72</v>
      </c>
      <c r="L6694" t="s">
        <v>122</v>
      </c>
      <c r="M6694" s="14">
        <v>44620</v>
      </c>
      <c r="N6694" s="14">
        <v>44620</v>
      </c>
      <c r="O6694">
        <v>148911.84</v>
      </c>
      <c r="P6694">
        <v>3545.52</v>
      </c>
      <c r="R6694">
        <v>2110672000</v>
      </c>
      <c r="S6694">
        <v>161020000</v>
      </c>
      <c r="V6694" t="s">
        <v>160</v>
      </c>
      <c r="W6694" t="s">
        <v>194</v>
      </c>
      <c r="X6694" t="s">
        <v>161</v>
      </c>
      <c r="Y6694">
        <v>2</v>
      </c>
      <c r="Z6694">
        <v>2</v>
      </c>
      <c r="AA6694">
        <v>2022</v>
      </c>
      <c r="AB6694">
        <v>3545.52</v>
      </c>
      <c r="AC6694" t="s">
        <v>23</v>
      </c>
      <c r="AD6694" t="s">
        <v>72</v>
      </c>
      <c r="AE6694">
        <v>2022</v>
      </c>
      <c r="AF6694">
        <v>2022</v>
      </c>
      <c r="AU6694"/>
    </row>
    <row r="6695" spans="1:47" x14ac:dyDescent="0.35">
      <c r="A6695" t="s">
        <v>160</v>
      </c>
      <c r="B6695" t="s">
        <v>35</v>
      </c>
      <c r="C6695" t="s">
        <v>252</v>
      </c>
      <c r="D6695" t="s">
        <v>159</v>
      </c>
      <c r="E6695" t="s">
        <v>162</v>
      </c>
      <c r="G6695" t="s">
        <v>1</v>
      </c>
      <c r="K6695" t="s">
        <v>72</v>
      </c>
      <c r="L6695" t="s">
        <v>122</v>
      </c>
      <c r="M6695" s="14">
        <v>44620</v>
      </c>
      <c r="N6695" s="14">
        <v>44620</v>
      </c>
      <c r="O6695">
        <v>52003.55</v>
      </c>
      <c r="P6695">
        <v>1238.18</v>
      </c>
      <c r="R6695">
        <v>2110672000</v>
      </c>
      <c r="S6695">
        <v>161020000</v>
      </c>
      <c r="V6695" t="s">
        <v>160</v>
      </c>
      <c r="W6695" t="s">
        <v>194</v>
      </c>
      <c r="X6695" t="s">
        <v>161</v>
      </c>
      <c r="Y6695">
        <v>2</v>
      </c>
      <c r="Z6695">
        <v>2</v>
      </c>
      <c r="AA6695">
        <v>2022</v>
      </c>
      <c r="AB6695">
        <v>1238.18</v>
      </c>
      <c r="AC6695" t="s">
        <v>23</v>
      </c>
      <c r="AD6695" t="s">
        <v>72</v>
      </c>
      <c r="AE6695">
        <v>2022</v>
      </c>
      <c r="AF6695">
        <v>2022</v>
      </c>
      <c r="AU6695"/>
    </row>
    <row r="6696" spans="1:47" x14ac:dyDescent="0.35">
      <c r="A6696" t="s">
        <v>160</v>
      </c>
      <c r="B6696" t="s">
        <v>35</v>
      </c>
      <c r="C6696" t="s">
        <v>252</v>
      </c>
      <c r="D6696" t="s">
        <v>159</v>
      </c>
      <c r="E6696" t="s">
        <v>162</v>
      </c>
      <c r="G6696" t="s">
        <v>1</v>
      </c>
      <c r="K6696" t="s">
        <v>72</v>
      </c>
      <c r="L6696" t="s">
        <v>122</v>
      </c>
      <c r="M6696" s="14">
        <v>44620</v>
      </c>
      <c r="N6696" s="14">
        <v>44620</v>
      </c>
      <c r="O6696">
        <v>1525.43</v>
      </c>
      <c r="P6696">
        <v>36.32</v>
      </c>
      <c r="R6696">
        <v>2110672000</v>
      </c>
      <c r="S6696">
        <v>161020000</v>
      </c>
      <c r="V6696" t="s">
        <v>160</v>
      </c>
      <c r="W6696" t="s">
        <v>194</v>
      </c>
      <c r="X6696" t="s">
        <v>161</v>
      </c>
      <c r="Y6696">
        <v>2</v>
      </c>
      <c r="Z6696">
        <v>2</v>
      </c>
      <c r="AA6696">
        <v>2022</v>
      </c>
      <c r="AB6696">
        <v>36.32</v>
      </c>
      <c r="AC6696" t="s">
        <v>23</v>
      </c>
      <c r="AD6696" t="s">
        <v>72</v>
      </c>
      <c r="AE6696">
        <v>2022</v>
      </c>
      <c r="AF6696">
        <v>2022</v>
      </c>
      <c r="AU6696"/>
    </row>
    <row r="6697" spans="1:47" x14ac:dyDescent="0.35">
      <c r="A6697" t="s">
        <v>160</v>
      </c>
      <c r="B6697" t="s">
        <v>35</v>
      </c>
      <c r="C6697" t="s">
        <v>252</v>
      </c>
      <c r="D6697" t="s">
        <v>159</v>
      </c>
      <c r="E6697" t="s">
        <v>162</v>
      </c>
      <c r="G6697" t="s">
        <v>1</v>
      </c>
      <c r="K6697" t="s">
        <v>72</v>
      </c>
      <c r="L6697" t="s">
        <v>122</v>
      </c>
      <c r="M6697" s="14">
        <v>44620</v>
      </c>
      <c r="N6697" s="14">
        <v>44620</v>
      </c>
      <c r="O6697">
        <v>15254.23</v>
      </c>
      <c r="P6697">
        <v>363.2</v>
      </c>
      <c r="R6697">
        <v>2110672000</v>
      </c>
      <c r="S6697">
        <v>161020000</v>
      </c>
      <c r="V6697" t="s">
        <v>160</v>
      </c>
      <c r="W6697" t="s">
        <v>194</v>
      </c>
      <c r="X6697" t="s">
        <v>161</v>
      </c>
      <c r="Y6697">
        <v>2</v>
      </c>
      <c r="Z6697">
        <v>2</v>
      </c>
      <c r="AA6697">
        <v>2022</v>
      </c>
      <c r="AB6697">
        <v>363.2</v>
      </c>
      <c r="AC6697" t="s">
        <v>23</v>
      </c>
      <c r="AD6697" t="s">
        <v>72</v>
      </c>
      <c r="AE6697">
        <v>2022</v>
      </c>
      <c r="AF6697">
        <v>2022</v>
      </c>
      <c r="AU6697"/>
    </row>
    <row r="6698" spans="1:47" x14ac:dyDescent="0.35">
      <c r="A6698" t="s">
        <v>160</v>
      </c>
      <c r="B6698" t="s">
        <v>35</v>
      </c>
      <c r="C6698" t="s">
        <v>252</v>
      </c>
      <c r="D6698" t="s">
        <v>159</v>
      </c>
      <c r="E6698" t="s">
        <v>162</v>
      </c>
      <c r="G6698" t="s">
        <v>1</v>
      </c>
      <c r="K6698" t="s">
        <v>72</v>
      </c>
      <c r="L6698" t="s">
        <v>122</v>
      </c>
      <c r="M6698" s="14">
        <v>44620</v>
      </c>
      <c r="N6698" s="14">
        <v>44620</v>
      </c>
      <c r="O6698">
        <v>208032.5</v>
      </c>
      <c r="P6698">
        <v>4953.1499999999996</v>
      </c>
      <c r="R6698">
        <v>2110672000</v>
      </c>
      <c r="S6698">
        <v>161020000</v>
      </c>
      <c r="V6698" t="s">
        <v>160</v>
      </c>
      <c r="W6698" t="s">
        <v>194</v>
      </c>
      <c r="X6698" t="s">
        <v>161</v>
      </c>
      <c r="Y6698">
        <v>2</v>
      </c>
      <c r="Z6698">
        <v>2</v>
      </c>
      <c r="AA6698">
        <v>2022</v>
      </c>
      <c r="AB6698">
        <v>4953.1499999999996</v>
      </c>
      <c r="AC6698" t="s">
        <v>23</v>
      </c>
      <c r="AD6698" t="s">
        <v>72</v>
      </c>
      <c r="AE6698">
        <v>2022</v>
      </c>
      <c r="AF6698">
        <v>2022</v>
      </c>
      <c r="AU6698"/>
    </row>
    <row r="6699" spans="1:47" x14ac:dyDescent="0.35">
      <c r="A6699" t="s">
        <v>160</v>
      </c>
      <c r="B6699" t="s">
        <v>35</v>
      </c>
      <c r="C6699" t="s">
        <v>252</v>
      </c>
      <c r="D6699" t="s">
        <v>159</v>
      </c>
      <c r="E6699" t="s">
        <v>162</v>
      </c>
      <c r="G6699" t="s">
        <v>1</v>
      </c>
      <c r="K6699" t="s">
        <v>72</v>
      </c>
      <c r="L6699" t="s">
        <v>122</v>
      </c>
      <c r="M6699" s="14">
        <v>44620</v>
      </c>
      <c r="N6699" s="14">
        <v>44620</v>
      </c>
      <c r="O6699">
        <v>26714.99</v>
      </c>
      <c r="P6699">
        <v>636.07000000000005</v>
      </c>
      <c r="R6699">
        <v>2110672000</v>
      </c>
      <c r="S6699">
        <v>161020000</v>
      </c>
      <c r="V6699" t="s">
        <v>160</v>
      </c>
      <c r="W6699" t="s">
        <v>194</v>
      </c>
      <c r="X6699" t="s">
        <v>161</v>
      </c>
      <c r="Y6699">
        <v>2</v>
      </c>
      <c r="Z6699">
        <v>2</v>
      </c>
      <c r="AA6699">
        <v>2022</v>
      </c>
      <c r="AB6699">
        <v>636.07000000000005</v>
      </c>
      <c r="AC6699" t="s">
        <v>23</v>
      </c>
      <c r="AD6699" t="s">
        <v>72</v>
      </c>
      <c r="AE6699">
        <v>2022</v>
      </c>
      <c r="AF6699">
        <v>2022</v>
      </c>
      <c r="AU6699"/>
    </row>
    <row r="6700" spans="1:47" x14ac:dyDescent="0.35">
      <c r="A6700" t="s">
        <v>160</v>
      </c>
      <c r="B6700" t="s">
        <v>35</v>
      </c>
      <c r="C6700" t="s">
        <v>252</v>
      </c>
      <c r="D6700" t="s">
        <v>159</v>
      </c>
      <c r="E6700" t="s">
        <v>162</v>
      </c>
      <c r="G6700" t="s">
        <v>1</v>
      </c>
      <c r="K6700" t="s">
        <v>72</v>
      </c>
      <c r="L6700" t="s">
        <v>122</v>
      </c>
      <c r="M6700" s="14">
        <v>44620</v>
      </c>
      <c r="N6700" s="14">
        <v>44620</v>
      </c>
      <c r="O6700">
        <v>746530.85</v>
      </c>
      <c r="P6700">
        <v>17774.54</v>
      </c>
      <c r="R6700">
        <v>2110672000</v>
      </c>
      <c r="S6700">
        <v>161020000</v>
      </c>
      <c r="V6700" t="s">
        <v>160</v>
      </c>
      <c r="W6700" t="s">
        <v>194</v>
      </c>
      <c r="X6700" t="s">
        <v>161</v>
      </c>
      <c r="Y6700">
        <v>2</v>
      </c>
      <c r="Z6700">
        <v>2</v>
      </c>
      <c r="AA6700">
        <v>2022</v>
      </c>
      <c r="AB6700">
        <v>17774.54</v>
      </c>
      <c r="AC6700" t="s">
        <v>23</v>
      </c>
      <c r="AD6700" t="s">
        <v>72</v>
      </c>
      <c r="AE6700">
        <v>2022</v>
      </c>
      <c r="AF6700">
        <v>2022</v>
      </c>
      <c r="AU6700"/>
    </row>
    <row r="6701" spans="1:47" x14ac:dyDescent="0.35">
      <c r="A6701" t="s">
        <v>160</v>
      </c>
      <c r="B6701" t="s">
        <v>35</v>
      </c>
      <c r="C6701" t="s">
        <v>252</v>
      </c>
      <c r="D6701" t="s">
        <v>159</v>
      </c>
      <c r="E6701" t="s">
        <v>162</v>
      </c>
      <c r="G6701" t="s">
        <v>1</v>
      </c>
      <c r="K6701" t="s">
        <v>72</v>
      </c>
      <c r="L6701" t="s">
        <v>122</v>
      </c>
      <c r="M6701" s="14">
        <v>44620</v>
      </c>
      <c r="N6701" s="14">
        <v>44620</v>
      </c>
      <c r="O6701">
        <v>319584.89</v>
      </c>
      <c r="P6701">
        <v>7609.16</v>
      </c>
      <c r="R6701">
        <v>2110672000</v>
      </c>
      <c r="S6701">
        <v>161020000</v>
      </c>
      <c r="V6701" t="s">
        <v>160</v>
      </c>
      <c r="W6701" t="s">
        <v>194</v>
      </c>
      <c r="X6701" t="s">
        <v>161</v>
      </c>
      <c r="Y6701">
        <v>2</v>
      </c>
      <c r="Z6701">
        <v>2</v>
      </c>
      <c r="AA6701">
        <v>2022</v>
      </c>
      <c r="AB6701">
        <v>7609.16</v>
      </c>
      <c r="AC6701" t="s">
        <v>23</v>
      </c>
      <c r="AD6701" t="s">
        <v>72</v>
      </c>
      <c r="AE6701">
        <v>2022</v>
      </c>
      <c r="AF6701">
        <v>2022</v>
      </c>
      <c r="AU6701"/>
    </row>
    <row r="6702" spans="1:47" x14ac:dyDescent="0.35">
      <c r="A6702" t="s">
        <v>160</v>
      </c>
      <c r="B6702" t="s">
        <v>25</v>
      </c>
      <c r="C6702" t="s">
        <v>252</v>
      </c>
      <c r="D6702" t="s">
        <v>159</v>
      </c>
      <c r="E6702" t="s">
        <v>162</v>
      </c>
      <c r="G6702" t="s">
        <v>1</v>
      </c>
      <c r="J6702" t="s">
        <v>263</v>
      </c>
      <c r="K6702" t="s">
        <v>72</v>
      </c>
      <c r="L6702" t="s">
        <v>122</v>
      </c>
      <c r="M6702" s="14">
        <v>44621</v>
      </c>
      <c r="N6702" s="14">
        <v>44621</v>
      </c>
      <c r="O6702">
        <v>0</v>
      </c>
      <c r="P6702">
        <v>119.05</v>
      </c>
      <c r="R6702">
        <v>2110672000</v>
      </c>
      <c r="S6702">
        <v>161600000</v>
      </c>
      <c r="V6702" t="s">
        <v>160</v>
      </c>
      <c r="W6702" t="s">
        <v>198</v>
      </c>
      <c r="X6702" t="s">
        <v>161</v>
      </c>
      <c r="Y6702">
        <v>3</v>
      </c>
      <c r="Z6702">
        <v>3</v>
      </c>
      <c r="AA6702">
        <v>2022</v>
      </c>
      <c r="AB6702">
        <v>119.05</v>
      </c>
      <c r="AC6702" t="s">
        <v>64</v>
      </c>
      <c r="AD6702" t="s">
        <v>72</v>
      </c>
      <c r="AE6702">
        <v>2022</v>
      </c>
      <c r="AF6702">
        <v>2022</v>
      </c>
      <c r="AU6702"/>
    </row>
    <row r="6703" spans="1:47" x14ac:dyDescent="0.35">
      <c r="A6703" t="s">
        <v>160</v>
      </c>
      <c r="B6703" t="s">
        <v>25</v>
      </c>
      <c r="C6703" t="s">
        <v>252</v>
      </c>
      <c r="D6703" t="s">
        <v>159</v>
      </c>
      <c r="E6703" t="s">
        <v>162</v>
      </c>
      <c r="G6703" t="s">
        <v>1</v>
      </c>
      <c r="J6703" t="s">
        <v>263</v>
      </c>
      <c r="K6703" t="s">
        <v>72</v>
      </c>
      <c r="L6703" t="s">
        <v>122</v>
      </c>
      <c r="M6703" s="14">
        <v>44621</v>
      </c>
      <c r="N6703" s="14">
        <v>44621</v>
      </c>
      <c r="O6703">
        <v>0</v>
      </c>
      <c r="P6703">
        <v>238.1</v>
      </c>
      <c r="R6703">
        <v>2110672000</v>
      </c>
      <c r="S6703">
        <v>161300000</v>
      </c>
      <c r="V6703" t="s">
        <v>160</v>
      </c>
      <c r="W6703" t="s">
        <v>192</v>
      </c>
      <c r="X6703" t="s">
        <v>161</v>
      </c>
      <c r="Y6703">
        <v>3</v>
      </c>
      <c r="Z6703">
        <v>3</v>
      </c>
      <c r="AA6703">
        <v>2022</v>
      </c>
      <c r="AB6703">
        <v>238.1</v>
      </c>
      <c r="AC6703" t="s">
        <v>64</v>
      </c>
      <c r="AD6703" t="s">
        <v>72</v>
      </c>
      <c r="AE6703">
        <v>2022</v>
      </c>
      <c r="AF6703">
        <v>2022</v>
      </c>
      <c r="AU6703"/>
    </row>
    <row r="6704" spans="1:47" x14ac:dyDescent="0.35">
      <c r="A6704" t="s">
        <v>160</v>
      </c>
      <c r="B6704" t="s">
        <v>25</v>
      </c>
      <c r="C6704" t="s">
        <v>252</v>
      </c>
      <c r="D6704" t="s">
        <v>159</v>
      </c>
      <c r="E6704" t="s">
        <v>162</v>
      </c>
      <c r="G6704" t="s">
        <v>1</v>
      </c>
      <c r="J6704" t="s">
        <v>263</v>
      </c>
      <c r="K6704" t="s">
        <v>72</v>
      </c>
      <c r="L6704" t="s">
        <v>122</v>
      </c>
      <c r="M6704" s="14">
        <v>44621</v>
      </c>
      <c r="N6704" s="14">
        <v>44621</v>
      </c>
      <c r="O6704">
        <v>0</v>
      </c>
      <c r="P6704">
        <v>1071.43</v>
      </c>
      <c r="R6704">
        <v>2110672000</v>
      </c>
      <c r="S6704">
        <v>161300000</v>
      </c>
      <c r="V6704" t="s">
        <v>160</v>
      </c>
      <c r="W6704" t="s">
        <v>192</v>
      </c>
      <c r="X6704" t="s">
        <v>161</v>
      </c>
      <c r="Y6704">
        <v>3</v>
      </c>
      <c r="Z6704">
        <v>3</v>
      </c>
      <c r="AA6704">
        <v>2022</v>
      </c>
      <c r="AB6704">
        <v>1071.43</v>
      </c>
      <c r="AC6704" t="s">
        <v>64</v>
      </c>
      <c r="AD6704" t="s">
        <v>72</v>
      </c>
      <c r="AE6704">
        <v>2022</v>
      </c>
      <c r="AF6704">
        <v>2022</v>
      </c>
      <c r="AU6704"/>
    </row>
    <row r="6705" spans="1:47" x14ac:dyDescent="0.35">
      <c r="A6705" t="s">
        <v>160</v>
      </c>
      <c r="B6705" t="s">
        <v>25</v>
      </c>
      <c r="C6705" t="s">
        <v>252</v>
      </c>
      <c r="D6705" t="s">
        <v>159</v>
      </c>
      <c r="E6705" t="s">
        <v>162</v>
      </c>
      <c r="G6705" t="s">
        <v>1</v>
      </c>
      <c r="J6705" t="s">
        <v>263</v>
      </c>
      <c r="K6705" t="s">
        <v>72</v>
      </c>
      <c r="L6705" t="s">
        <v>122</v>
      </c>
      <c r="M6705" s="14">
        <v>44621</v>
      </c>
      <c r="N6705" s="14">
        <v>44621</v>
      </c>
      <c r="O6705">
        <v>0</v>
      </c>
      <c r="P6705">
        <v>10714.29</v>
      </c>
      <c r="R6705">
        <v>2110672000</v>
      </c>
      <c r="S6705">
        <v>161300000</v>
      </c>
      <c r="V6705" t="s">
        <v>160</v>
      </c>
      <c r="W6705" t="s">
        <v>192</v>
      </c>
      <c r="X6705" t="s">
        <v>161</v>
      </c>
      <c r="Y6705">
        <v>3</v>
      </c>
      <c r="Z6705">
        <v>3</v>
      </c>
      <c r="AA6705">
        <v>2022</v>
      </c>
      <c r="AB6705">
        <v>10714.29</v>
      </c>
      <c r="AC6705" t="s">
        <v>64</v>
      </c>
      <c r="AD6705" t="s">
        <v>72</v>
      </c>
      <c r="AE6705">
        <v>2022</v>
      </c>
      <c r="AF6705">
        <v>2022</v>
      </c>
      <c r="AU6705"/>
    </row>
    <row r="6706" spans="1:47" x14ac:dyDescent="0.35">
      <c r="A6706" t="s">
        <v>160</v>
      </c>
      <c r="B6706" t="s">
        <v>25</v>
      </c>
      <c r="C6706" t="s">
        <v>252</v>
      </c>
      <c r="D6706" t="s">
        <v>159</v>
      </c>
      <c r="E6706" t="s">
        <v>162</v>
      </c>
      <c r="G6706" t="s">
        <v>1</v>
      </c>
      <c r="J6706" t="s">
        <v>263</v>
      </c>
      <c r="K6706" t="s">
        <v>72</v>
      </c>
      <c r="L6706" t="s">
        <v>122</v>
      </c>
      <c r="M6706" s="14">
        <v>44622</v>
      </c>
      <c r="N6706" s="14">
        <v>44622</v>
      </c>
      <c r="O6706">
        <v>0</v>
      </c>
      <c r="P6706">
        <v>119.05</v>
      </c>
      <c r="R6706">
        <v>2110672000</v>
      </c>
      <c r="S6706">
        <v>161600000</v>
      </c>
      <c r="V6706" t="s">
        <v>160</v>
      </c>
      <c r="W6706" t="s">
        <v>198</v>
      </c>
      <c r="X6706" t="s">
        <v>161</v>
      </c>
      <c r="Y6706">
        <v>3</v>
      </c>
      <c r="Z6706">
        <v>3</v>
      </c>
      <c r="AA6706">
        <v>2022</v>
      </c>
      <c r="AB6706">
        <v>119.05</v>
      </c>
      <c r="AC6706" t="s">
        <v>64</v>
      </c>
      <c r="AD6706" t="s">
        <v>72</v>
      </c>
      <c r="AE6706">
        <v>2022</v>
      </c>
      <c r="AF6706">
        <v>2022</v>
      </c>
      <c r="AU6706"/>
    </row>
    <row r="6707" spans="1:47" x14ac:dyDescent="0.35">
      <c r="A6707" t="s">
        <v>160</v>
      </c>
      <c r="B6707" t="s">
        <v>25</v>
      </c>
      <c r="C6707" t="s">
        <v>252</v>
      </c>
      <c r="D6707" t="s">
        <v>159</v>
      </c>
      <c r="E6707" t="s">
        <v>162</v>
      </c>
      <c r="G6707" t="s">
        <v>1</v>
      </c>
      <c r="J6707" t="s">
        <v>263</v>
      </c>
      <c r="K6707" t="s">
        <v>72</v>
      </c>
      <c r="L6707" t="s">
        <v>122</v>
      </c>
      <c r="M6707" s="14">
        <v>44622</v>
      </c>
      <c r="N6707" s="14">
        <v>44622</v>
      </c>
      <c r="O6707">
        <v>0</v>
      </c>
      <c r="P6707">
        <v>238.1</v>
      </c>
      <c r="R6707">
        <v>2110672000</v>
      </c>
      <c r="S6707">
        <v>161300000</v>
      </c>
      <c r="V6707" t="s">
        <v>160</v>
      </c>
      <c r="W6707" t="s">
        <v>192</v>
      </c>
      <c r="X6707" t="s">
        <v>161</v>
      </c>
      <c r="Y6707">
        <v>3</v>
      </c>
      <c r="Z6707">
        <v>3</v>
      </c>
      <c r="AA6707">
        <v>2022</v>
      </c>
      <c r="AB6707">
        <v>238.1</v>
      </c>
      <c r="AC6707" t="s">
        <v>64</v>
      </c>
      <c r="AD6707" t="s">
        <v>72</v>
      </c>
      <c r="AE6707">
        <v>2022</v>
      </c>
      <c r="AF6707">
        <v>2022</v>
      </c>
      <c r="AU6707"/>
    </row>
    <row r="6708" spans="1:47" x14ac:dyDescent="0.35">
      <c r="A6708" t="s">
        <v>160</v>
      </c>
      <c r="B6708" t="s">
        <v>25</v>
      </c>
      <c r="C6708" t="s">
        <v>252</v>
      </c>
      <c r="D6708" t="s">
        <v>159</v>
      </c>
      <c r="E6708" t="s">
        <v>162</v>
      </c>
      <c r="G6708" t="s">
        <v>1</v>
      </c>
      <c r="J6708" t="s">
        <v>263</v>
      </c>
      <c r="K6708" t="s">
        <v>72</v>
      </c>
      <c r="L6708" t="s">
        <v>122</v>
      </c>
      <c r="M6708" s="14">
        <v>44623</v>
      </c>
      <c r="N6708" s="14">
        <v>44623</v>
      </c>
      <c r="O6708">
        <v>0</v>
      </c>
      <c r="P6708">
        <v>119.05</v>
      </c>
      <c r="R6708">
        <v>2110672000</v>
      </c>
      <c r="S6708">
        <v>161600000</v>
      </c>
      <c r="V6708" t="s">
        <v>160</v>
      </c>
      <c r="W6708" t="s">
        <v>198</v>
      </c>
      <c r="X6708" t="s">
        <v>161</v>
      </c>
      <c r="Y6708">
        <v>3</v>
      </c>
      <c r="Z6708">
        <v>3</v>
      </c>
      <c r="AA6708">
        <v>2022</v>
      </c>
      <c r="AB6708">
        <v>119.05</v>
      </c>
      <c r="AC6708" t="s">
        <v>64</v>
      </c>
      <c r="AD6708" t="s">
        <v>72</v>
      </c>
      <c r="AE6708">
        <v>2022</v>
      </c>
      <c r="AF6708">
        <v>2022</v>
      </c>
      <c r="AU6708"/>
    </row>
    <row r="6709" spans="1:47" x14ac:dyDescent="0.35">
      <c r="A6709" t="s">
        <v>160</v>
      </c>
      <c r="B6709" t="s">
        <v>25</v>
      </c>
      <c r="C6709" t="s">
        <v>252</v>
      </c>
      <c r="D6709" t="s">
        <v>159</v>
      </c>
      <c r="E6709" t="s">
        <v>162</v>
      </c>
      <c r="G6709" t="s">
        <v>1</v>
      </c>
      <c r="J6709" t="s">
        <v>263</v>
      </c>
      <c r="K6709" t="s">
        <v>72</v>
      </c>
      <c r="L6709" t="s">
        <v>122</v>
      </c>
      <c r="M6709" s="14">
        <v>44623</v>
      </c>
      <c r="N6709" s="14">
        <v>44623</v>
      </c>
      <c r="O6709">
        <v>0</v>
      </c>
      <c r="P6709">
        <v>238.1</v>
      </c>
      <c r="R6709">
        <v>2110672000</v>
      </c>
      <c r="S6709">
        <v>161300000</v>
      </c>
      <c r="V6709" t="s">
        <v>160</v>
      </c>
      <c r="W6709" t="s">
        <v>192</v>
      </c>
      <c r="X6709" t="s">
        <v>161</v>
      </c>
      <c r="Y6709">
        <v>3</v>
      </c>
      <c r="Z6709">
        <v>3</v>
      </c>
      <c r="AA6709">
        <v>2022</v>
      </c>
      <c r="AB6709">
        <v>238.1</v>
      </c>
      <c r="AC6709" t="s">
        <v>64</v>
      </c>
      <c r="AD6709" t="s">
        <v>72</v>
      </c>
      <c r="AE6709">
        <v>2022</v>
      </c>
      <c r="AF6709">
        <v>2022</v>
      </c>
      <c r="AU6709"/>
    </row>
    <row r="6710" spans="1:47" x14ac:dyDescent="0.35">
      <c r="A6710" t="s">
        <v>160</v>
      </c>
      <c r="B6710" t="s">
        <v>26</v>
      </c>
      <c r="C6710" t="s">
        <v>252</v>
      </c>
      <c r="D6710" t="s">
        <v>159</v>
      </c>
      <c r="E6710" t="s">
        <v>162</v>
      </c>
      <c r="G6710" t="s">
        <v>1</v>
      </c>
      <c r="J6710" t="s">
        <v>263</v>
      </c>
      <c r="K6710" t="s">
        <v>72</v>
      </c>
      <c r="L6710" t="s">
        <v>122</v>
      </c>
      <c r="M6710" s="14">
        <v>44623</v>
      </c>
      <c r="N6710" s="14">
        <v>44623</v>
      </c>
      <c r="O6710">
        <v>0</v>
      </c>
      <c r="P6710">
        <v>65770.25</v>
      </c>
      <c r="R6710">
        <v>2110672000</v>
      </c>
      <c r="S6710">
        <v>161016000</v>
      </c>
      <c r="V6710" t="s">
        <v>160</v>
      </c>
      <c r="W6710" t="s">
        <v>201</v>
      </c>
      <c r="X6710" t="s">
        <v>161</v>
      </c>
      <c r="Y6710">
        <v>3</v>
      </c>
      <c r="Z6710">
        <v>3</v>
      </c>
      <c r="AA6710">
        <v>2022</v>
      </c>
      <c r="AB6710">
        <v>65770.25</v>
      </c>
      <c r="AC6710" t="s">
        <v>64</v>
      </c>
      <c r="AD6710" t="s">
        <v>72</v>
      </c>
      <c r="AE6710">
        <v>2022</v>
      </c>
      <c r="AF6710">
        <v>2022</v>
      </c>
      <c r="AU6710"/>
    </row>
    <row r="6711" spans="1:47" x14ac:dyDescent="0.35">
      <c r="A6711" t="s">
        <v>160</v>
      </c>
      <c r="B6711" t="s">
        <v>25</v>
      </c>
      <c r="C6711" t="s">
        <v>252</v>
      </c>
      <c r="D6711" t="s">
        <v>159</v>
      </c>
      <c r="E6711" t="s">
        <v>162</v>
      </c>
      <c r="G6711" t="s">
        <v>1</v>
      </c>
      <c r="J6711" t="s">
        <v>263</v>
      </c>
      <c r="K6711" t="s">
        <v>72</v>
      </c>
      <c r="L6711" t="s">
        <v>122</v>
      </c>
      <c r="M6711" s="14">
        <v>44624</v>
      </c>
      <c r="N6711" s="14">
        <v>44624</v>
      </c>
      <c r="O6711">
        <v>0</v>
      </c>
      <c r="P6711">
        <v>119.05</v>
      </c>
      <c r="R6711">
        <v>2110672000</v>
      </c>
      <c r="S6711">
        <v>161600000</v>
      </c>
      <c r="V6711" t="s">
        <v>160</v>
      </c>
      <c r="W6711" t="s">
        <v>198</v>
      </c>
      <c r="X6711" t="s">
        <v>161</v>
      </c>
      <c r="Y6711">
        <v>3</v>
      </c>
      <c r="Z6711">
        <v>3</v>
      </c>
      <c r="AA6711">
        <v>2022</v>
      </c>
      <c r="AB6711">
        <v>119.05</v>
      </c>
      <c r="AC6711" t="s">
        <v>64</v>
      </c>
      <c r="AD6711" t="s">
        <v>72</v>
      </c>
      <c r="AE6711">
        <v>2022</v>
      </c>
      <c r="AF6711">
        <v>2022</v>
      </c>
      <c r="AU6711"/>
    </row>
    <row r="6712" spans="1:47" x14ac:dyDescent="0.35">
      <c r="A6712" t="s">
        <v>160</v>
      </c>
      <c r="B6712" t="s">
        <v>25</v>
      </c>
      <c r="C6712" t="s">
        <v>252</v>
      </c>
      <c r="D6712" t="s">
        <v>159</v>
      </c>
      <c r="E6712" t="s">
        <v>162</v>
      </c>
      <c r="G6712" t="s">
        <v>1</v>
      </c>
      <c r="J6712" t="s">
        <v>263</v>
      </c>
      <c r="K6712" t="s">
        <v>72</v>
      </c>
      <c r="L6712" t="s">
        <v>122</v>
      </c>
      <c r="M6712" s="14">
        <v>44624</v>
      </c>
      <c r="N6712" s="14">
        <v>44624</v>
      </c>
      <c r="O6712">
        <v>0</v>
      </c>
      <c r="P6712">
        <v>238.1</v>
      </c>
      <c r="R6712">
        <v>2110672000</v>
      </c>
      <c r="S6712">
        <v>161300000</v>
      </c>
      <c r="V6712" t="s">
        <v>160</v>
      </c>
      <c r="W6712" t="s">
        <v>192</v>
      </c>
      <c r="X6712" t="s">
        <v>161</v>
      </c>
      <c r="Y6712">
        <v>3</v>
      </c>
      <c r="Z6712">
        <v>3</v>
      </c>
      <c r="AA6712">
        <v>2022</v>
      </c>
      <c r="AB6712">
        <v>238.1</v>
      </c>
      <c r="AC6712" t="s">
        <v>64</v>
      </c>
      <c r="AD6712" t="s">
        <v>72</v>
      </c>
      <c r="AE6712">
        <v>2022</v>
      </c>
      <c r="AF6712">
        <v>2022</v>
      </c>
      <c r="AU6712"/>
    </row>
    <row r="6713" spans="1:47" x14ac:dyDescent="0.35">
      <c r="A6713" t="s">
        <v>160</v>
      </c>
      <c r="B6713" t="s">
        <v>25</v>
      </c>
      <c r="C6713" t="s">
        <v>252</v>
      </c>
      <c r="D6713" t="s">
        <v>159</v>
      </c>
      <c r="E6713" t="s">
        <v>162</v>
      </c>
      <c r="G6713" t="s">
        <v>1</v>
      </c>
      <c r="J6713" t="s">
        <v>263</v>
      </c>
      <c r="K6713" t="s">
        <v>72</v>
      </c>
      <c r="L6713" t="s">
        <v>122</v>
      </c>
      <c r="M6713" s="14">
        <v>44624</v>
      </c>
      <c r="N6713" s="14">
        <v>44624</v>
      </c>
      <c r="O6713">
        <v>0</v>
      </c>
      <c r="P6713">
        <v>952.38</v>
      </c>
      <c r="R6713">
        <v>2110672000</v>
      </c>
      <c r="S6713">
        <v>161300000</v>
      </c>
      <c r="V6713" t="s">
        <v>160</v>
      </c>
      <c r="W6713" t="s">
        <v>192</v>
      </c>
      <c r="X6713" t="s">
        <v>161</v>
      </c>
      <c r="Y6713">
        <v>3</v>
      </c>
      <c r="Z6713">
        <v>3</v>
      </c>
      <c r="AA6713">
        <v>2022</v>
      </c>
      <c r="AB6713">
        <v>952.38</v>
      </c>
      <c r="AC6713" t="s">
        <v>64</v>
      </c>
      <c r="AD6713" t="s">
        <v>72</v>
      </c>
      <c r="AE6713">
        <v>2022</v>
      </c>
      <c r="AF6713">
        <v>2022</v>
      </c>
      <c r="AU6713"/>
    </row>
    <row r="6714" spans="1:47" x14ac:dyDescent="0.35">
      <c r="A6714" t="s">
        <v>160</v>
      </c>
      <c r="B6714" t="s">
        <v>25</v>
      </c>
      <c r="C6714" t="s">
        <v>252</v>
      </c>
      <c r="D6714" t="s">
        <v>159</v>
      </c>
      <c r="E6714" t="s">
        <v>162</v>
      </c>
      <c r="G6714" t="s">
        <v>1</v>
      </c>
      <c r="J6714" t="s">
        <v>263</v>
      </c>
      <c r="K6714" t="s">
        <v>72</v>
      </c>
      <c r="L6714" t="s">
        <v>122</v>
      </c>
      <c r="M6714" s="14">
        <v>44625</v>
      </c>
      <c r="N6714" s="14">
        <v>44625</v>
      </c>
      <c r="O6714">
        <v>0</v>
      </c>
      <c r="P6714">
        <v>238.1</v>
      </c>
      <c r="R6714">
        <v>2110672000</v>
      </c>
      <c r="S6714">
        <v>161600000</v>
      </c>
      <c r="V6714" t="s">
        <v>160</v>
      </c>
      <c r="W6714" t="s">
        <v>198</v>
      </c>
      <c r="X6714" t="s">
        <v>161</v>
      </c>
      <c r="Y6714">
        <v>3</v>
      </c>
      <c r="Z6714">
        <v>3</v>
      </c>
      <c r="AA6714">
        <v>2022</v>
      </c>
      <c r="AB6714">
        <v>238.1</v>
      </c>
      <c r="AC6714" t="s">
        <v>64</v>
      </c>
      <c r="AD6714" t="s">
        <v>72</v>
      </c>
      <c r="AE6714">
        <v>2022</v>
      </c>
      <c r="AF6714">
        <v>2022</v>
      </c>
      <c r="AU6714"/>
    </row>
    <row r="6715" spans="1:47" x14ac:dyDescent="0.35">
      <c r="A6715" t="s">
        <v>160</v>
      </c>
      <c r="B6715" t="s">
        <v>25</v>
      </c>
      <c r="C6715" t="s">
        <v>252</v>
      </c>
      <c r="D6715" t="s">
        <v>159</v>
      </c>
      <c r="E6715" t="s">
        <v>162</v>
      </c>
      <c r="G6715" t="s">
        <v>1</v>
      </c>
      <c r="J6715" t="s">
        <v>263</v>
      </c>
      <c r="K6715" t="s">
        <v>72</v>
      </c>
      <c r="L6715" t="s">
        <v>122</v>
      </c>
      <c r="M6715" s="14">
        <v>44625</v>
      </c>
      <c r="N6715" s="14">
        <v>44625</v>
      </c>
      <c r="O6715">
        <v>0</v>
      </c>
      <c r="P6715">
        <v>238.1</v>
      </c>
      <c r="R6715">
        <v>2110672000</v>
      </c>
      <c r="S6715">
        <v>161300000</v>
      </c>
      <c r="V6715" t="s">
        <v>160</v>
      </c>
      <c r="W6715" t="s">
        <v>192</v>
      </c>
      <c r="X6715" t="s">
        <v>161</v>
      </c>
      <c r="Y6715">
        <v>3</v>
      </c>
      <c r="Z6715">
        <v>3</v>
      </c>
      <c r="AA6715">
        <v>2022</v>
      </c>
      <c r="AB6715">
        <v>238.1</v>
      </c>
      <c r="AC6715" t="s">
        <v>64</v>
      </c>
      <c r="AD6715" t="s">
        <v>72</v>
      </c>
      <c r="AE6715">
        <v>2022</v>
      </c>
      <c r="AF6715">
        <v>2022</v>
      </c>
      <c r="AU6715"/>
    </row>
    <row r="6716" spans="1:47" x14ac:dyDescent="0.35">
      <c r="A6716" t="s">
        <v>160</v>
      </c>
      <c r="B6716" t="s">
        <v>26</v>
      </c>
      <c r="C6716" t="s">
        <v>252</v>
      </c>
      <c r="D6716" t="s">
        <v>159</v>
      </c>
      <c r="E6716" t="s">
        <v>162</v>
      </c>
      <c r="G6716" t="s">
        <v>1</v>
      </c>
      <c r="J6716" t="s">
        <v>263</v>
      </c>
      <c r="K6716" t="s">
        <v>72</v>
      </c>
      <c r="L6716" t="s">
        <v>122</v>
      </c>
      <c r="M6716" s="14">
        <v>44625</v>
      </c>
      <c r="N6716" s="14">
        <v>44625</v>
      </c>
      <c r="O6716">
        <v>0</v>
      </c>
      <c r="P6716">
        <v>1190.48</v>
      </c>
      <c r="R6716">
        <v>2110672000</v>
      </c>
      <c r="S6716">
        <v>162600000</v>
      </c>
      <c r="V6716" t="s">
        <v>160</v>
      </c>
      <c r="W6716" t="s">
        <v>196</v>
      </c>
      <c r="X6716" t="s">
        <v>161</v>
      </c>
      <c r="Y6716">
        <v>3</v>
      </c>
      <c r="Z6716">
        <v>3</v>
      </c>
      <c r="AA6716">
        <v>2022</v>
      </c>
      <c r="AB6716">
        <v>1190.48</v>
      </c>
      <c r="AC6716" t="s">
        <v>64</v>
      </c>
      <c r="AD6716" t="s">
        <v>72</v>
      </c>
      <c r="AE6716">
        <v>2022</v>
      </c>
      <c r="AF6716">
        <v>2022</v>
      </c>
      <c r="AU6716"/>
    </row>
    <row r="6717" spans="1:47" x14ac:dyDescent="0.35">
      <c r="A6717" t="s">
        <v>175</v>
      </c>
      <c r="B6717" t="s">
        <v>39</v>
      </c>
      <c r="C6717" t="s">
        <v>252</v>
      </c>
      <c r="D6717" t="s">
        <v>150</v>
      </c>
      <c r="E6717" t="s">
        <v>121</v>
      </c>
      <c r="G6717" t="s">
        <v>1</v>
      </c>
      <c r="H6717" t="s">
        <v>206</v>
      </c>
      <c r="J6717" t="s">
        <v>263</v>
      </c>
      <c r="K6717" t="s">
        <v>72</v>
      </c>
      <c r="L6717" t="s">
        <v>122</v>
      </c>
      <c r="M6717" s="14">
        <v>44629</v>
      </c>
      <c r="N6717" s="14">
        <v>44629</v>
      </c>
      <c r="O6717">
        <v>0</v>
      </c>
      <c r="P6717">
        <v>-2380.9499999999998</v>
      </c>
      <c r="R6717">
        <v>2221506000</v>
      </c>
      <c r="S6717">
        <v>161026000</v>
      </c>
      <c r="V6717" t="s">
        <v>175</v>
      </c>
      <c r="W6717" t="s">
        <v>216</v>
      </c>
      <c r="X6717" t="s">
        <v>119</v>
      </c>
      <c r="Y6717">
        <v>3</v>
      </c>
      <c r="Z6717">
        <v>3</v>
      </c>
      <c r="AA6717">
        <v>2022</v>
      </c>
      <c r="AB6717">
        <v>2380.9499999999998</v>
      </c>
      <c r="AC6717" t="s">
        <v>64</v>
      </c>
      <c r="AD6717" t="s">
        <v>23</v>
      </c>
      <c r="AE6717">
        <v>2022</v>
      </c>
      <c r="AF6717">
        <v>2022</v>
      </c>
      <c r="AU6717"/>
    </row>
    <row r="6718" spans="1:47" x14ac:dyDescent="0.35">
      <c r="A6718" t="s">
        <v>160</v>
      </c>
      <c r="B6718" t="s">
        <v>25</v>
      </c>
      <c r="C6718" t="s">
        <v>252</v>
      </c>
      <c r="D6718" t="s">
        <v>159</v>
      </c>
      <c r="E6718" t="s">
        <v>162</v>
      </c>
      <c r="G6718" t="s">
        <v>1</v>
      </c>
      <c r="J6718" t="s">
        <v>263</v>
      </c>
      <c r="K6718" t="s">
        <v>72</v>
      </c>
      <c r="L6718" t="s">
        <v>122</v>
      </c>
      <c r="M6718" s="14">
        <v>44629</v>
      </c>
      <c r="N6718" s="14">
        <v>44629</v>
      </c>
      <c r="O6718">
        <v>0</v>
      </c>
      <c r="P6718">
        <v>238.1</v>
      </c>
      <c r="R6718">
        <v>2110672000</v>
      </c>
      <c r="S6718">
        <v>161600000</v>
      </c>
      <c r="V6718" t="s">
        <v>160</v>
      </c>
      <c r="W6718" t="s">
        <v>198</v>
      </c>
      <c r="X6718" t="s">
        <v>161</v>
      </c>
      <c r="Y6718">
        <v>3</v>
      </c>
      <c r="Z6718">
        <v>3</v>
      </c>
      <c r="AA6718">
        <v>2022</v>
      </c>
      <c r="AB6718">
        <v>238.1</v>
      </c>
      <c r="AC6718" t="s">
        <v>64</v>
      </c>
      <c r="AD6718" t="s">
        <v>72</v>
      </c>
      <c r="AE6718">
        <v>2022</v>
      </c>
      <c r="AF6718">
        <v>2022</v>
      </c>
      <c r="AU6718"/>
    </row>
    <row r="6719" spans="1:47" x14ac:dyDescent="0.35">
      <c r="A6719" t="s">
        <v>160</v>
      </c>
      <c r="B6719" t="s">
        <v>35</v>
      </c>
      <c r="C6719" t="s">
        <v>252</v>
      </c>
      <c r="D6719" t="s">
        <v>159</v>
      </c>
      <c r="E6719" t="s">
        <v>162</v>
      </c>
      <c r="G6719" t="s">
        <v>1</v>
      </c>
      <c r="J6719" t="s">
        <v>263</v>
      </c>
      <c r="K6719" t="s">
        <v>72</v>
      </c>
      <c r="L6719" t="s">
        <v>122</v>
      </c>
      <c r="M6719" s="14">
        <v>44629</v>
      </c>
      <c r="N6719" s="14">
        <v>44629</v>
      </c>
      <c r="O6719">
        <v>0</v>
      </c>
      <c r="P6719">
        <v>32.74</v>
      </c>
      <c r="R6719">
        <v>2110672000</v>
      </c>
      <c r="S6719">
        <v>162000000</v>
      </c>
      <c r="V6719" t="s">
        <v>160</v>
      </c>
      <c r="W6719" t="s">
        <v>205</v>
      </c>
      <c r="X6719" t="s">
        <v>161</v>
      </c>
      <c r="Y6719">
        <v>3</v>
      </c>
      <c r="Z6719">
        <v>3</v>
      </c>
      <c r="AA6719">
        <v>2022</v>
      </c>
      <c r="AB6719">
        <v>32.74</v>
      </c>
      <c r="AC6719" t="s">
        <v>64</v>
      </c>
      <c r="AD6719" t="s">
        <v>72</v>
      </c>
      <c r="AE6719">
        <v>2022</v>
      </c>
      <c r="AF6719">
        <v>2022</v>
      </c>
      <c r="AU6719"/>
    </row>
    <row r="6720" spans="1:47" x14ac:dyDescent="0.35">
      <c r="A6720" t="s">
        <v>160</v>
      </c>
      <c r="B6720" t="s">
        <v>25</v>
      </c>
      <c r="C6720" t="s">
        <v>252</v>
      </c>
      <c r="D6720" t="s">
        <v>159</v>
      </c>
      <c r="E6720" t="s">
        <v>162</v>
      </c>
      <c r="G6720" t="s">
        <v>1</v>
      </c>
      <c r="J6720" t="s">
        <v>263</v>
      </c>
      <c r="K6720" t="s">
        <v>72</v>
      </c>
      <c r="L6720" t="s">
        <v>122</v>
      </c>
      <c r="M6720" s="14">
        <v>44629</v>
      </c>
      <c r="N6720" s="14">
        <v>44629</v>
      </c>
      <c r="O6720">
        <v>0</v>
      </c>
      <c r="P6720">
        <v>1071.43</v>
      </c>
      <c r="R6720">
        <v>2110672000</v>
      </c>
      <c r="S6720">
        <v>161300000</v>
      </c>
      <c r="V6720" t="s">
        <v>160</v>
      </c>
      <c r="W6720" t="s">
        <v>192</v>
      </c>
      <c r="X6720" t="s">
        <v>161</v>
      </c>
      <c r="Y6720">
        <v>3</v>
      </c>
      <c r="Z6720">
        <v>3</v>
      </c>
      <c r="AA6720">
        <v>2022</v>
      </c>
      <c r="AB6720">
        <v>1071.43</v>
      </c>
      <c r="AC6720" t="s">
        <v>64</v>
      </c>
      <c r="AD6720" t="s">
        <v>72</v>
      </c>
      <c r="AE6720">
        <v>2022</v>
      </c>
      <c r="AF6720">
        <v>2022</v>
      </c>
      <c r="AU6720"/>
    </row>
    <row r="6721" spans="1:47" x14ac:dyDescent="0.35">
      <c r="A6721" t="s">
        <v>160</v>
      </c>
      <c r="B6721" t="s">
        <v>25</v>
      </c>
      <c r="C6721" t="s">
        <v>252</v>
      </c>
      <c r="D6721" t="s">
        <v>159</v>
      </c>
      <c r="E6721" t="s">
        <v>162</v>
      </c>
      <c r="G6721" t="s">
        <v>1</v>
      </c>
      <c r="J6721" t="s">
        <v>263</v>
      </c>
      <c r="K6721" t="s">
        <v>72</v>
      </c>
      <c r="L6721" t="s">
        <v>122</v>
      </c>
      <c r="M6721" s="14">
        <v>44629</v>
      </c>
      <c r="N6721" s="14">
        <v>44629</v>
      </c>
      <c r="O6721">
        <v>0</v>
      </c>
      <c r="P6721">
        <v>714.29</v>
      </c>
      <c r="R6721">
        <v>2110672000</v>
      </c>
      <c r="S6721">
        <v>161300000</v>
      </c>
      <c r="V6721" t="s">
        <v>160</v>
      </c>
      <c r="W6721" t="s">
        <v>192</v>
      </c>
      <c r="X6721" t="s">
        <v>161</v>
      </c>
      <c r="Y6721">
        <v>3</v>
      </c>
      <c r="Z6721">
        <v>3</v>
      </c>
      <c r="AA6721">
        <v>2022</v>
      </c>
      <c r="AB6721">
        <v>714.29</v>
      </c>
      <c r="AC6721" t="s">
        <v>64</v>
      </c>
      <c r="AD6721" t="s">
        <v>72</v>
      </c>
      <c r="AE6721">
        <v>2022</v>
      </c>
      <c r="AF6721">
        <v>2022</v>
      </c>
      <c r="AU6721"/>
    </row>
    <row r="6722" spans="1:47" x14ac:dyDescent="0.35">
      <c r="A6722" t="s">
        <v>138</v>
      </c>
      <c r="B6722" t="s">
        <v>46</v>
      </c>
      <c r="C6722" t="s">
        <v>252</v>
      </c>
      <c r="D6722" t="s">
        <v>150</v>
      </c>
      <c r="E6722" t="s">
        <v>121</v>
      </c>
      <c r="G6722" t="s">
        <v>1</v>
      </c>
      <c r="H6722" t="s">
        <v>206</v>
      </c>
      <c r="J6722" t="s">
        <v>263</v>
      </c>
      <c r="K6722" t="s">
        <v>72</v>
      </c>
      <c r="L6722" t="s">
        <v>122</v>
      </c>
      <c r="M6722" s="14">
        <v>44629</v>
      </c>
      <c r="N6722" s="14">
        <v>44629</v>
      </c>
      <c r="O6722">
        <v>0</v>
      </c>
      <c r="P6722">
        <v>-11904.76</v>
      </c>
      <c r="R6722">
        <v>2220200000</v>
      </c>
      <c r="S6722">
        <v>161001000</v>
      </c>
      <c r="V6722" t="s">
        <v>138</v>
      </c>
      <c r="W6722" t="s">
        <v>195</v>
      </c>
      <c r="X6722" t="s">
        <v>139</v>
      </c>
      <c r="Y6722">
        <v>3</v>
      </c>
      <c r="Z6722">
        <v>3</v>
      </c>
      <c r="AA6722">
        <v>2022</v>
      </c>
      <c r="AB6722">
        <v>11904.76</v>
      </c>
      <c r="AC6722" t="s">
        <v>64</v>
      </c>
      <c r="AD6722" t="s">
        <v>23</v>
      </c>
      <c r="AE6722">
        <v>2022</v>
      </c>
      <c r="AF6722">
        <v>2022</v>
      </c>
      <c r="AU6722"/>
    </row>
    <row r="6723" spans="1:47" x14ac:dyDescent="0.35">
      <c r="A6723" t="s">
        <v>138</v>
      </c>
      <c r="B6723" t="s">
        <v>36</v>
      </c>
      <c r="C6723" t="s">
        <v>252</v>
      </c>
      <c r="D6723" t="s">
        <v>150</v>
      </c>
      <c r="E6723" t="s">
        <v>121</v>
      </c>
      <c r="G6723" t="s">
        <v>1</v>
      </c>
      <c r="H6723" t="s">
        <v>206</v>
      </c>
      <c r="J6723" t="s">
        <v>263</v>
      </c>
      <c r="K6723" t="s">
        <v>72</v>
      </c>
      <c r="L6723" t="s">
        <v>122</v>
      </c>
      <c r="M6723" s="14">
        <v>44629</v>
      </c>
      <c r="N6723" s="14">
        <v>44629</v>
      </c>
      <c r="O6723">
        <v>0</v>
      </c>
      <c r="P6723">
        <v>-1190.48</v>
      </c>
      <c r="R6723">
        <v>2220200000</v>
      </c>
      <c r="S6723">
        <v>161001000</v>
      </c>
      <c r="V6723" t="s">
        <v>138</v>
      </c>
      <c r="W6723" t="s">
        <v>195</v>
      </c>
      <c r="X6723" t="s">
        <v>139</v>
      </c>
      <c r="Y6723">
        <v>3</v>
      </c>
      <c r="Z6723">
        <v>3</v>
      </c>
      <c r="AA6723">
        <v>2022</v>
      </c>
      <c r="AB6723">
        <v>1190.48</v>
      </c>
      <c r="AC6723" t="s">
        <v>64</v>
      </c>
      <c r="AD6723" t="s">
        <v>23</v>
      </c>
      <c r="AE6723">
        <v>2022</v>
      </c>
      <c r="AF6723">
        <v>2022</v>
      </c>
      <c r="AU6723"/>
    </row>
    <row r="6724" spans="1:47" x14ac:dyDescent="0.35">
      <c r="A6724" t="s">
        <v>138</v>
      </c>
      <c r="B6724" t="s">
        <v>34</v>
      </c>
      <c r="C6724" t="s">
        <v>252</v>
      </c>
      <c r="D6724" t="s">
        <v>150</v>
      </c>
      <c r="E6724" t="s">
        <v>121</v>
      </c>
      <c r="G6724" t="s">
        <v>1</v>
      </c>
      <c r="H6724" t="s">
        <v>206</v>
      </c>
      <c r="J6724" t="s">
        <v>263</v>
      </c>
      <c r="K6724" t="s">
        <v>72</v>
      </c>
      <c r="L6724" t="s">
        <v>122</v>
      </c>
      <c r="M6724" s="14">
        <v>44629</v>
      </c>
      <c r="N6724" s="14">
        <v>44629</v>
      </c>
      <c r="O6724">
        <v>0</v>
      </c>
      <c r="P6724">
        <v>-1190.48</v>
      </c>
      <c r="R6724">
        <v>2220200000</v>
      </c>
      <c r="S6724">
        <v>161001000</v>
      </c>
      <c r="V6724" t="s">
        <v>138</v>
      </c>
      <c r="W6724" t="s">
        <v>195</v>
      </c>
      <c r="X6724" t="s">
        <v>139</v>
      </c>
      <c r="Y6724">
        <v>3</v>
      </c>
      <c r="Z6724">
        <v>3</v>
      </c>
      <c r="AA6724">
        <v>2022</v>
      </c>
      <c r="AB6724">
        <v>1190.48</v>
      </c>
      <c r="AC6724" t="s">
        <v>64</v>
      </c>
      <c r="AD6724" t="s">
        <v>23</v>
      </c>
      <c r="AE6724">
        <v>2022</v>
      </c>
      <c r="AF6724">
        <v>2022</v>
      </c>
      <c r="AU6724"/>
    </row>
    <row r="6725" spans="1:47" x14ac:dyDescent="0.35">
      <c r="A6725" t="s">
        <v>138</v>
      </c>
      <c r="B6725" t="s">
        <v>47</v>
      </c>
      <c r="C6725" t="s">
        <v>252</v>
      </c>
      <c r="D6725" t="s">
        <v>150</v>
      </c>
      <c r="E6725" t="s">
        <v>121</v>
      </c>
      <c r="G6725" t="s">
        <v>1</v>
      </c>
      <c r="H6725" t="s">
        <v>206</v>
      </c>
      <c r="J6725" t="s">
        <v>263</v>
      </c>
      <c r="K6725" t="s">
        <v>72</v>
      </c>
      <c r="L6725" t="s">
        <v>122</v>
      </c>
      <c r="M6725" s="14">
        <v>44629</v>
      </c>
      <c r="N6725" s="14">
        <v>44629</v>
      </c>
      <c r="O6725">
        <v>0</v>
      </c>
      <c r="P6725">
        <v>-47619.05</v>
      </c>
      <c r="R6725">
        <v>2220200000</v>
      </c>
      <c r="S6725">
        <v>161001000</v>
      </c>
      <c r="V6725" t="s">
        <v>138</v>
      </c>
      <c r="W6725" t="s">
        <v>195</v>
      </c>
      <c r="X6725" t="s">
        <v>139</v>
      </c>
      <c r="Y6725">
        <v>3</v>
      </c>
      <c r="Z6725">
        <v>3</v>
      </c>
      <c r="AA6725">
        <v>2022</v>
      </c>
      <c r="AB6725">
        <v>47619.05</v>
      </c>
      <c r="AC6725" t="s">
        <v>64</v>
      </c>
      <c r="AD6725" t="s">
        <v>23</v>
      </c>
      <c r="AE6725">
        <v>2022</v>
      </c>
      <c r="AF6725">
        <v>2022</v>
      </c>
      <c r="AU6725"/>
    </row>
    <row r="6726" spans="1:47" x14ac:dyDescent="0.35">
      <c r="A6726" t="s">
        <v>138</v>
      </c>
      <c r="B6726" t="s">
        <v>41</v>
      </c>
      <c r="C6726" t="s">
        <v>252</v>
      </c>
      <c r="D6726" t="s">
        <v>150</v>
      </c>
      <c r="E6726" t="s">
        <v>121</v>
      </c>
      <c r="G6726" t="s">
        <v>1</v>
      </c>
      <c r="H6726" t="s">
        <v>206</v>
      </c>
      <c r="J6726" t="s">
        <v>263</v>
      </c>
      <c r="K6726" t="s">
        <v>72</v>
      </c>
      <c r="L6726" t="s">
        <v>122</v>
      </c>
      <c r="M6726" s="14">
        <v>44629</v>
      </c>
      <c r="N6726" s="14">
        <v>44629</v>
      </c>
      <c r="O6726">
        <v>0</v>
      </c>
      <c r="P6726">
        <v>-238095.24</v>
      </c>
      <c r="R6726">
        <v>2220200000</v>
      </c>
      <c r="S6726">
        <v>161001000</v>
      </c>
      <c r="V6726" t="s">
        <v>138</v>
      </c>
      <c r="W6726" t="s">
        <v>195</v>
      </c>
      <c r="X6726" t="s">
        <v>139</v>
      </c>
      <c r="Y6726">
        <v>3</v>
      </c>
      <c r="Z6726">
        <v>3</v>
      </c>
      <c r="AA6726">
        <v>2022</v>
      </c>
      <c r="AB6726">
        <v>238095.24</v>
      </c>
      <c r="AC6726" t="s">
        <v>64</v>
      </c>
      <c r="AD6726" t="s">
        <v>23</v>
      </c>
      <c r="AE6726">
        <v>2022</v>
      </c>
      <c r="AF6726">
        <v>2022</v>
      </c>
      <c r="AU6726"/>
    </row>
    <row r="6727" spans="1:47" x14ac:dyDescent="0.35">
      <c r="A6727" t="s">
        <v>130</v>
      </c>
      <c r="B6727" t="s">
        <v>34</v>
      </c>
      <c r="C6727" t="s">
        <v>252</v>
      </c>
      <c r="D6727" t="s">
        <v>150</v>
      </c>
      <c r="E6727" t="s">
        <v>121</v>
      </c>
      <c r="G6727" t="s">
        <v>1</v>
      </c>
      <c r="H6727" t="s">
        <v>206</v>
      </c>
      <c r="J6727" t="s">
        <v>263</v>
      </c>
      <c r="K6727" t="s">
        <v>72</v>
      </c>
      <c r="L6727" t="s">
        <v>122</v>
      </c>
      <c r="M6727" s="14">
        <v>44630</v>
      </c>
      <c r="N6727" s="14">
        <v>44630</v>
      </c>
      <c r="O6727">
        <v>0</v>
      </c>
      <c r="P6727">
        <v>-7.52</v>
      </c>
      <c r="R6727">
        <v>2221511000</v>
      </c>
      <c r="S6727">
        <v>162000000</v>
      </c>
      <c r="V6727" t="s">
        <v>130</v>
      </c>
      <c r="W6727" t="s">
        <v>205</v>
      </c>
      <c r="X6727" t="s">
        <v>119</v>
      </c>
      <c r="Y6727">
        <v>3</v>
      </c>
      <c r="Z6727">
        <v>3</v>
      </c>
      <c r="AA6727">
        <v>2022</v>
      </c>
      <c r="AB6727">
        <v>7.52</v>
      </c>
      <c r="AC6727" t="s">
        <v>64</v>
      </c>
      <c r="AD6727" t="s">
        <v>23</v>
      </c>
      <c r="AE6727">
        <v>2022</v>
      </c>
      <c r="AF6727">
        <v>2022</v>
      </c>
      <c r="AU6727"/>
    </row>
    <row r="6728" spans="1:47" x14ac:dyDescent="0.35">
      <c r="A6728" t="s">
        <v>160</v>
      </c>
      <c r="B6728" t="s">
        <v>25</v>
      </c>
      <c r="C6728" t="s">
        <v>252</v>
      </c>
      <c r="D6728" t="s">
        <v>159</v>
      </c>
      <c r="E6728" t="s">
        <v>162</v>
      </c>
      <c r="G6728" t="s">
        <v>1</v>
      </c>
      <c r="J6728" t="s">
        <v>263</v>
      </c>
      <c r="K6728" t="s">
        <v>72</v>
      </c>
      <c r="L6728" t="s">
        <v>122</v>
      </c>
      <c r="M6728" s="14">
        <v>44630</v>
      </c>
      <c r="N6728" s="14">
        <v>44630</v>
      </c>
      <c r="O6728">
        <v>0</v>
      </c>
      <c r="P6728">
        <v>119.05</v>
      </c>
      <c r="R6728">
        <v>2110672000</v>
      </c>
      <c r="S6728">
        <v>161600000</v>
      </c>
      <c r="V6728" t="s">
        <v>160</v>
      </c>
      <c r="W6728" t="s">
        <v>198</v>
      </c>
      <c r="X6728" t="s">
        <v>161</v>
      </c>
      <c r="Y6728">
        <v>3</v>
      </c>
      <c r="Z6728">
        <v>3</v>
      </c>
      <c r="AA6728">
        <v>2022</v>
      </c>
      <c r="AB6728">
        <v>119.05</v>
      </c>
      <c r="AC6728" t="s">
        <v>64</v>
      </c>
      <c r="AD6728" t="s">
        <v>72</v>
      </c>
      <c r="AE6728">
        <v>2022</v>
      </c>
      <c r="AF6728">
        <v>2022</v>
      </c>
      <c r="AU6728"/>
    </row>
    <row r="6729" spans="1:47" x14ac:dyDescent="0.35">
      <c r="A6729" t="s">
        <v>160</v>
      </c>
      <c r="B6729" t="s">
        <v>25</v>
      </c>
      <c r="C6729" t="s">
        <v>252</v>
      </c>
      <c r="D6729" t="s">
        <v>159</v>
      </c>
      <c r="E6729" t="s">
        <v>162</v>
      </c>
      <c r="G6729" t="s">
        <v>1</v>
      </c>
      <c r="J6729" t="s">
        <v>263</v>
      </c>
      <c r="K6729" t="s">
        <v>72</v>
      </c>
      <c r="L6729" t="s">
        <v>122</v>
      </c>
      <c r="M6729" s="14">
        <v>44630</v>
      </c>
      <c r="N6729" s="14">
        <v>44630</v>
      </c>
      <c r="O6729">
        <v>0</v>
      </c>
      <c r="P6729">
        <v>1428.57</v>
      </c>
      <c r="R6729">
        <v>2110672000</v>
      </c>
      <c r="S6729">
        <v>161300000</v>
      </c>
      <c r="V6729" t="s">
        <v>160</v>
      </c>
      <c r="W6729" t="s">
        <v>192</v>
      </c>
      <c r="X6729" t="s">
        <v>161</v>
      </c>
      <c r="Y6729">
        <v>3</v>
      </c>
      <c r="Z6729">
        <v>3</v>
      </c>
      <c r="AA6729">
        <v>2022</v>
      </c>
      <c r="AB6729">
        <v>1428.57</v>
      </c>
      <c r="AC6729" t="s">
        <v>64</v>
      </c>
      <c r="AD6729" t="s">
        <v>72</v>
      </c>
      <c r="AE6729">
        <v>2022</v>
      </c>
      <c r="AF6729">
        <v>2022</v>
      </c>
      <c r="AU6729"/>
    </row>
    <row r="6730" spans="1:47" x14ac:dyDescent="0.35">
      <c r="A6730" t="s">
        <v>160</v>
      </c>
      <c r="B6730" t="s">
        <v>25</v>
      </c>
      <c r="C6730" t="s">
        <v>252</v>
      </c>
      <c r="D6730" t="s">
        <v>159</v>
      </c>
      <c r="E6730" t="s">
        <v>162</v>
      </c>
      <c r="G6730" t="s">
        <v>1</v>
      </c>
      <c r="J6730" t="s">
        <v>263</v>
      </c>
      <c r="K6730" t="s">
        <v>72</v>
      </c>
      <c r="L6730" t="s">
        <v>122</v>
      </c>
      <c r="M6730" s="14">
        <v>44630</v>
      </c>
      <c r="N6730" s="14">
        <v>44630</v>
      </c>
      <c r="O6730">
        <v>0</v>
      </c>
      <c r="P6730">
        <v>238.1</v>
      </c>
      <c r="R6730">
        <v>2110672000</v>
      </c>
      <c r="S6730">
        <v>161300000</v>
      </c>
      <c r="V6730" t="s">
        <v>160</v>
      </c>
      <c r="W6730" t="s">
        <v>192</v>
      </c>
      <c r="X6730" t="s">
        <v>161</v>
      </c>
      <c r="Y6730">
        <v>3</v>
      </c>
      <c r="Z6730">
        <v>3</v>
      </c>
      <c r="AA6730">
        <v>2022</v>
      </c>
      <c r="AB6730">
        <v>238.1</v>
      </c>
      <c r="AC6730" t="s">
        <v>64</v>
      </c>
      <c r="AD6730" t="s">
        <v>72</v>
      </c>
      <c r="AE6730">
        <v>2022</v>
      </c>
      <c r="AF6730">
        <v>2022</v>
      </c>
      <c r="AU6730"/>
    </row>
    <row r="6731" spans="1:47" x14ac:dyDescent="0.35">
      <c r="A6731" t="s">
        <v>138</v>
      </c>
      <c r="C6731" t="s">
        <v>252</v>
      </c>
      <c r="D6731" t="s">
        <v>150</v>
      </c>
      <c r="E6731" t="s">
        <v>121</v>
      </c>
      <c r="G6731" t="s">
        <v>1</v>
      </c>
      <c r="J6731" t="s">
        <v>263</v>
      </c>
      <c r="K6731" t="s">
        <v>72</v>
      </c>
      <c r="L6731" t="s">
        <v>122</v>
      </c>
      <c r="M6731" s="14">
        <v>44630</v>
      </c>
      <c r="N6731" s="14">
        <v>44630</v>
      </c>
      <c r="O6731">
        <v>0</v>
      </c>
      <c r="P6731">
        <v>9523.81</v>
      </c>
      <c r="R6731">
        <v>2220200000</v>
      </c>
      <c r="S6731">
        <v>161002000</v>
      </c>
      <c r="V6731" t="s">
        <v>138</v>
      </c>
      <c r="W6731" t="s">
        <v>202</v>
      </c>
      <c r="X6731" t="s">
        <v>139</v>
      </c>
      <c r="Y6731">
        <v>3</v>
      </c>
      <c r="Z6731">
        <v>3</v>
      </c>
      <c r="AA6731">
        <v>2022</v>
      </c>
      <c r="AB6731">
        <v>-9523.81</v>
      </c>
      <c r="AC6731" t="s">
        <v>64</v>
      </c>
      <c r="AD6731" t="s">
        <v>72</v>
      </c>
      <c r="AE6731">
        <v>2022</v>
      </c>
      <c r="AF6731">
        <v>2022</v>
      </c>
      <c r="AU6731"/>
    </row>
    <row r="6732" spans="1:47" x14ac:dyDescent="0.35">
      <c r="A6732" t="s">
        <v>138</v>
      </c>
      <c r="C6732" t="s">
        <v>252</v>
      </c>
      <c r="D6732" t="s">
        <v>150</v>
      </c>
      <c r="E6732" t="s">
        <v>121</v>
      </c>
      <c r="G6732" t="s">
        <v>1</v>
      </c>
      <c r="J6732" t="s">
        <v>263</v>
      </c>
      <c r="K6732" t="s">
        <v>72</v>
      </c>
      <c r="L6732" t="s">
        <v>122</v>
      </c>
      <c r="M6732" s="14">
        <v>44630</v>
      </c>
      <c r="N6732" s="14">
        <v>44630</v>
      </c>
      <c r="O6732">
        <v>0</v>
      </c>
      <c r="P6732">
        <v>2619047.62</v>
      </c>
      <c r="R6732">
        <v>2220200000</v>
      </c>
      <c r="S6732">
        <v>161002000</v>
      </c>
      <c r="V6732" t="s">
        <v>138</v>
      </c>
      <c r="W6732" t="s">
        <v>202</v>
      </c>
      <c r="X6732" t="s">
        <v>139</v>
      </c>
      <c r="Y6732">
        <v>3</v>
      </c>
      <c r="Z6732">
        <v>3</v>
      </c>
      <c r="AA6732">
        <v>2022</v>
      </c>
      <c r="AB6732">
        <v>-2619047.62</v>
      </c>
      <c r="AC6732" t="s">
        <v>64</v>
      </c>
      <c r="AD6732" t="s">
        <v>72</v>
      </c>
      <c r="AE6732">
        <v>2022</v>
      </c>
      <c r="AF6732">
        <v>2022</v>
      </c>
      <c r="AU6732"/>
    </row>
    <row r="6733" spans="1:47" x14ac:dyDescent="0.35">
      <c r="A6733" t="s">
        <v>138</v>
      </c>
      <c r="C6733" t="s">
        <v>252</v>
      </c>
      <c r="D6733" t="s">
        <v>150</v>
      </c>
      <c r="E6733" t="s">
        <v>121</v>
      </c>
      <c r="G6733" t="s">
        <v>1</v>
      </c>
      <c r="J6733" t="s">
        <v>263</v>
      </c>
      <c r="K6733" t="s">
        <v>72</v>
      </c>
      <c r="L6733" t="s">
        <v>122</v>
      </c>
      <c r="M6733" s="14">
        <v>44630</v>
      </c>
      <c r="N6733" s="14">
        <v>44630</v>
      </c>
      <c r="O6733">
        <v>0</v>
      </c>
      <c r="P6733">
        <v>5428571.4299999997</v>
      </c>
      <c r="R6733">
        <v>2220200000</v>
      </c>
      <c r="S6733">
        <v>161002000</v>
      </c>
      <c r="V6733" t="s">
        <v>138</v>
      </c>
      <c r="W6733" t="s">
        <v>202</v>
      </c>
      <c r="X6733" t="s">
        <v>139</v>
      </c>
      <c r="Y6733">
        <v>3</v>
      </c>
      <c r="Z6733">
        <v>3</v>
      </c>
      <c r="AA6733">
        <v>2022</v>
      </c>
      <c r="AB6733">
        <v>-5428571.4299999997</v>
      </c>
      <c r="AC6733" t="s">
        <v>64</v>
      </c>
      <c r="AD6733" t="s">
        <v>72</v>
      </c>
      <c r="AE6733">
        <v>2022</v>
      </c>
      <c r="AF6733">
        <v>2022</v>
      </c>
      <c r="AU6733"/>
    </row>
    <row r="6734" spans="1:47" x14ac:dyDescent="0.35">
      <c r="A6734" t="s">
        <v>138</v>
      </c>
      <c r="C6734" t="s">
        <v>252</v>
      </c>
      <c r="D6734" t="s">
        <v>150</v>
      </c>
      <c r="E6734" t="s">
        <v>121</v>
      </c>
      <c r="J6734" t="s">
        <v>263</v>
      </c>
      <c r="K6734" t="s">
        <v>72</v>
      </c>
      <c r="L6734" t="s">
        <v>122</v>
      </c>
      <c r="M6734" s="14">
        <v>44630</v>
      </c>
      <c r="N6734" s="14">
        <v>44630</v>
      </c>
      <c r="O6734">
        <v>0</v>
      </c>
      <c r="P6734">
        <v>8057142.8600000003</v>
      </c>
      <c r="R6734">
        <v>2220200000</v>
      </c>
      <c r="S6734">
        <v>161002000</v>
      </c>
      <c r="V6734" t="s">
        <v>138</v>
      </c>
      <c r="W6734" t="s">
        <v>202</v>
      </c>
      <c r="X6734" t="s">
        <v>139</v>
      </c>
      <c r="Y6734">
        <v>3</v>
      </c>
      <c r="Z6734">
        <v>3</v>
      </c>
      <c r="AA6734">
        <v>2022</v>
      </c>
      <c r="AB6734">
        <v>-8057142.8600000003</v>
      </c>
      <c r="AC6734" t="s">
        <v>64</v>
      </c>
      <c r="AD6734" t="s">
        <v>72</v>
      </c>
      <c r="AE6734">
        <v>2022</v>
      </c>
      <c r="AF6734">
        <v>2022</v>
      </c>
      <c r="AU6734"/>
    </row>
    <row r="6735" spans="1:47" x14ac:dyDescent="0.35">
      <c r="A6735" t="s">
        <v>160</v>
      </c>
      <c r="B6735" t="s">
        <v>26</v>
      </c>
      <c r="C6735" t="s">
        <v>252</v>
      </c>
      <c r="D6735" t="s">
        <v>159</v>
      </c>
      <c r="E6735" t="s">
        <v>162</v>
      </c>
      <c r="G6735" t="s">
        <v>1</v>
      </c>
      <c r="J6735" t="s">
        <v>263</v>
      </c>
      <c r="K6735" t="s">
        <v>72</v>
      </c>
      <c r="L6735" t="s">
        <v>122</v>
      </c>
      <c r="M6735" s="14">
        <v>44630</v>
      </c>
      <c r="N6735" s="14">
        <v>44630</v>
      </c>
      <c r="O6735">
        <v>0</v>
      </c>
      <c r="P6735">
        <v>193.7</v>
      </c>
      <c r="R6735">
        <v>2110672000</v>
      </c>
      <c r="S6735">
        <v>162600000</v>
      </c>
      <c r="V6735" t="s">
        <v>160</v>
      </c>
      <c r="W6735" t="s">
        <v>196</v>
      </c>
      <c r="X6735" t="s">
        <v>161</v>
      </c>
      <c r="Y6735">
        <v>3</v>
      </c>
      <c r="Z6735">
        <v>3</v>
      </c>
      <c r="AA6735">
        <v>2022</v>
      </c>
      <c r="AB6735">
        <v>193.7</v>
      </c>
      <c r="AC6735" t="s">
        <v>64</v>
      </c>
      <c r="AD6735" t="s">
        <v>72</v>
      </c>
      <c r="AE6735">
        <v>2022</v>
      </c>
      <c r="AF6735">
        <v>2022</v>
      </c>
      <c r="AU6735"/>
    </row>
    <row r="6736" spans="1:47" x14ac:dyDescent="0.35">
      <c r="A6736" t="s">
        <v>160</v>
      </c>
      <c r="B6736" t="s">
        <v>26</v>
      </c>
      <c r="C6736" t="s">
        <v>252</v>
      </c>
      <c r="D6736" t="s">
        <v>159</v>
      </c>
      <c r="E6736" t="s">
        <v>162</v>
      </c>
      <c r="G6736" t="s">
        <v>1</v>
      </c>
      <c r="K6736" t="s">
        <v>72</v>
      </c>
      <c r="L6736" t="s">
        <v>122</v>
      </c>
      <c r="M6736" s="14">
        <v>44630</v>
      </c>
      <c r="N6736" s="14">
        <v>44630</v>
      </c>
      <c r="O6736">
        <v>0</v>
      </c>
      <c r="P6736">
        <v>1005.53</v>
      </c>
      <c r="R6736">
        <v>2110672000</v>
      </c>
      <c r="S6736">
        <v>162700000</v>
      </c>
      <c r="V6736" t="s">
        <v>160</v>
      </c>
      <c r="W6736" t="s">
        <v>200</v>
      </c>
      <c r="X6736" t="s">
        <v>161</v>
      </c>
      <c r="Y6736">
        <v>3</v>
      </c>
      <c r="Z6736">
        <v>3</v>
      </c>
      <c r="AA6736">
        <v>2022</v>
      </c>
      <c r="AB6736">
        <v>1005.53</v>
      </c>
      <c r="AC6736" t="s">
        <v>64</v>
      </c>
      <c r="AD6736" t="s">
        <v>72</v>
      </c>
      <c r="AE6736">
        <v>2022</v>
      </c>
      <c r="AF6736">
        <v>2022</v>
      </c>
      <c r="AU6736"/>
    </row>
    <row r="6737" spans="1:47" x14ac:dyDescent="0.35">
      <c r="A6737" t="s">
        <v>160</v>
      </c>
      <c r="B6737" t="s">
        <v>35</v>
      </c>
      <c r="C6737" t="s">
        <v>252</v>
      </c>
      <c r="D6737" t="s">
        <v>159</v>
      </c>
      <c r="E6737" t="s">
        <v>162</v>
      </c>
      <c r="G6737" t="s">
        <v>1</v>
      </c>
      <c r="J6737" t="s">
        <v>263</v>
      </c>
      <c r="K6737" t="s">
        <v>72</v>
      </c>
      <c r="L6737" t="s">
        <v>122</v>
      </c>
      <c r="M6737" s="14">
        <v>44630</v>
      </c>
      <c r="N6737" s="14">
        <v>44630</v>
      </c>
      <c r="O6737">
        <v>0</v>
      </c>
      <c r="P6737">
        <v>534.5</v>
      </c>
      <c r="R6737">
        <v>2110672000</v>
      </c>
      <c r="S6737">
        <v>162700000</v>
      </c>
      <c r="V6737" t="s">
        <v>160</v>
      </c>
      <c r="W6737" t="s">
        <v>200</v>
      </c>
      <c r="X6737" t="s">
        <v>161</v>
      </c>
      <c r="Y6737">
        <v>3</v>
      </c>
      <c r="Z6737">
        <v>3</v>
      </c>
      <c r="AA6737">
        <v>2022</v>
      </c>
      <c r="AB6737">
        <v>534.5</v>
      </c>
      <c r="AC6737" t="s">
        <v>64</v>
      </c>
      <c r="AD6737" t="s">
        <v>72</v>
      </c>
      <c r="AE6737">
        <v>2022</v>
      </c>
      <c r="AF6737">
        <v>2022</v>
      </c>
      <c r="AU6737"/>
    </row>
    <row r="6738" spans="1:47" x14ac:dyDescent="0.35">
      <c r="A6738" t="s">
        <v>160</v>
      </c>
      <c r="B6738" t="s">
        <v>26</v>
      </c>
      <c r="C6738" t="s">
        <v>252</v>
      </c>
      <c r="D6738" t="s">
        <v>159</v>
      </c>
      <c r="E6738" t="s">
        <v>162</v>
      </c>
      <c r="G6738" t="s">
        <v>1</v>
      </c>
      <c r="J6738" t="s">
        <v>263</v>
      </c>
      <c r="K6738" t="s">
        <v>72</v>
      </c>
      <c r="L6738" t="s">
        <v>122</v>
      </c>
      <c r="M6738" s="14">
        <v>44630</v>
      </c>
      <c r="N6738" s="14">
        <v>44630</v>
      </c>
      <c r="O6738">
        <v>0</v>
      </c>
      <c r="P6738">
        <v>242.13</v>
      </c>
      <c r="R6738">
        <v>2110672000</v>
      </c>
      <c r="S6738">
        <v>162600000</v>
      </c>
      <c r="V6738" t="s">
        <v>160</v>
      </c>
      <c r="W6738" t="s">
        <v>196</v>
      </c>
      <c r="X6738" t="s">
        <v>161</v>
      </c>
      <c r="Y6738">
        <v>3</v>
      </c>
      <c r="Z6738">
        <v>3</v>
      </c>
      <c r="AA6738">
        <v>2022</v>
      </c>
      <c r="AB6738">
        <v>242.13</v>
      </c>
      <c r="AC6738" t="s">
        <v>64</v>
      </c>
      <c r="AD6738" t="s">
        <v>72</v>
      </c>
      <c r="AE6738">
        <v>2022</v>
      </c>
      <c r="AF6738">
        <v>2022</v>
      </c>
      <c r="AU6738"/>
    </row>
    <row r="6739" spans="1:47" x14ac:dyDescent="0.35">
      <c r="A6739" t="s">
        <v>160</v>
      </c>
      <c r="B6739" t="s">
        <v>28</v>
      </c>
      <c r="C6739" t="s">
        <v>252</v>
      </c>
      <c r="D6739" t="s">
        <v>159</v>
      </c>
      <c r="E6739" t="s">
        <v>162</v>
      </c>
      <c r="G6739" t="s">
        <v>1</v>
      </c>
      <c r="J6739" t="s">
        <v>263</v>
      </c>
      <c r="K6739" t="s">
        <v>72</v>
      </c>
      <c r="L6739" t="s">
        <v>122</v>
      </c>
      <c r="M6739" s="14">
        <v>44631</v>
      </c>
      <c r="N6739" s="14">
        <v>44631</v>
      </c>
      <c r="O6739">
        <v>0</v>
      </c>
      <c r="P6739">
        <v>55.54</v>
      </c>
      <c r="R6739">
        <v>2110672000</v>
      </c>
      <c r="S6739">
        <v>161900000</v>
      </c>
      <c r="V6739" t="s">
        <v>160</v>
      </c>
      <c r="W6739" t="s">
        <v>199</v>
      </c>
      <c r="X6739" t="s">
        <v>161</v>
      </c>
      <c r="Y6739">
        <v>3</v>
      </c>
      <c r="Z6739">
        <v>3</v>
      </c>
      <c r="AA6739">
        <v>2022</v>
      </c>
      <c r="AB6739">
        <v>55.54</v>
      </c>
      <c r="AC6739" t="s">
        <v>64</v>
      </c>
      <c r="AD6739" t="s">
        <v>72</v>
      </c>
      <c r="AE6739">
        <v>2022</v>
      </c>
      <c r="AF6739">
        <v>2022</v>
      </c>
      <c r="AU6739"/>
    </row>
    <row r="6740" spans="1:47" x14ac:dyDescent="0.35">
      <c r="A6740" t="s">
        <v>160</v>
      </c>
      <c r="B6740" t="s">
        <v>25</v>
      </c>
      <c r="C6740" t="s">
        <v>252</v>
      </c>
      <c r="D6740" t="s">
        <v>159</v>
      </c>
      <c r="E6740" t="s">
        <v>162</v>
      </c>
      <c r="G6740" t="s">
        <v>1</v>
      </c>
      <c r="J6740" t="s">
        <v>263</v>
      </c>
      <c r="K6740" t="s">
        <v>72</v>
      </c>
      <c r="L6740" t="s">
        <v>122</v>
      </c>
      <c r="M6740" s="14">
        <v>44631</v>
      </c>
      <c r="N6740" s="14">
        <v>44631</v>
      </c>
      <c r="O6740">
        <v>0</v>
      </c>
      <c r="P6740">
        <v>119.05</v>
      </c>
      <c r="R6740">
        <v>2110672000</v>
      </c>
      <c r="S6740">
        <v>161600000</v>
      </c>
      <c r="V6740" t="s">
        <v>160</v>
      </c>
      <c r="W6740" t="s">
        <v>198</v>
      </c>
      <c r="X6740" t="s">
        <v>161</v>
      </c>
      <c r="Y6740">
        <v>3</v>
      </c>
      <c r="Z6740">
        <v>3</v>
      </c>
      <c r="AA6740">
        <v>2022</v>
      </c>
      <c r="AB6740">
        <v>119.05</v>
      </c>
      <c r="AC6740" t="s">
        <v>64</v>
      </c>
      <c r="AD6740" t="s">
        <v>72</v>
      </c>
      <c r="AE6740">
        <v>2022</v>
      </c>
      <c r="AF6740">
        <v>2022</v>
      </c>
      <c r="AU6740"/>
    </row>
    <row r="6741" spans="1:47" x14ac:dyDescent="0.35">
      <c r="A6741" t="s">
        <v>160</v>
      </c>
      <c r="B6741" t="s">
        <v>25</v>
      </c>
      <c r="C6741" t="s">
        <v>252</v>
      </c>
      <c r="D6741" t="s">
        <v>159</v>
      </c>
      <c r="E6741" t="s">
        <v>162</v>
      </c>
      <c r="G6741" t="s">
        <v>1</v>
      </c>
      <c r="J6741" t="s">
        <v>263</v>
      </c>
      <c r="K6741" t="s">
        <v>72</v>
      </c>
      <c r="L6741" t="s">
        <v>122</v>
      </c>
      <c r="M6741" s="14">
        <v>44631</v>
      </c>
      <c r="N6741" s="14">
        <v>44631</v>
      </c>
      <c r="O6741">
        <v>0</v>
      </c>
      <c r="P6741">
        <v>952.38</v>
      </c>
      <c r="R6741">
        <v>2110672000</v>
      </c>
      <c r="S6741">
        <v>161300000</v>
      </c>
      <c r="V6741" t="s">
        <v>160</v>
      </c>
      <c r="W6741" t="s">
        <v>192</v>
      </c>
      <c r="X6741" t="s">
        <v>161</v>
      </c>
      <c r="Y6741">
        <v>3</v>
      </c>
      <c r="Z6741">
        <v>3</v>
      </c>
      <c r="AA6741">
        <v>2022</v>
      </c>
      <c r="AB6741">
        <v>952.38</v>
      </c>
      <c r="AC6741" t="s">
        <v>64</v>
      </c>
      <c r="AD6741" t="s">
        <v>72</v>
      </c>
      <c r="AE6741">
        <v>2022</v>
      </c>
      <c r="AF6741">
        <v>2022</v>
      </c>
      <c r="AU6741"/>
    </row>
    <row r="6742" spans="1:47" x14ac:dyDescent="0.35">
      <c r="A6742" t="s">
        <v>160</v>
      </c>
      <c r="B6742" t="s">
        <v>25</v>
      </c>
      <c r="C6742" t="s">
        <v>252</v>
      </c>
      <c r="D6742" t="s">
        <v>159</v>
      </c>
      <c r="E6742" t="s">
        <v>162</v>
      </c>
      <c r="G6742" t="s">
        <v>1</v>
      </c>
      <c r="J6742" t="s">
        <v>263</v>
      </c>
      <c r="K6742" t="s">
        <v>72</v>
      </c>
      <c r="L6742" t="s">
        <v>122</v>
      </c>
      <c r="M6742" s="14">
        <v>44631</v>
      </c>
      <c r="N6742" s="14">
        <v>44631</v>
      </c>
      <c r="O6742">
        <v>0</v>
      </c>
      <c r="P6742">
        <v>238.1</v>
      </c>
      <c r="R6742">
        <v>2110672000</v>
      </c>
      <c r="S6742">
        <v>161300000</v>
      </c>
      <c r="V6742" t="s">
        <v>160</v>
      </c>
      <c r="W6742" t="s">
        <v>192</v>
      </c>
      <c r="X6742" t="s">
        <v>161</v>
      </c>
      <c r="Y6742">
        <v>3</v>
      </c>
      <c r="Z6742">
        <v>3</v>
      </c>
      <c r="AA6742">
        <v>2022</v>
      </c>
      <c r="AB6742">
        <v>238.1</v>
      </c>
      <c r="AC6742" t="s">
        <v>64</v>
      </c>
      <c r="AD6742" t="s">
        <v>72</v>
      </c>
      <c r="AE6742">
        <v>2022</v>
      </c>
      <c r="AF6742">
        <v>2022</v>
      </c>
      <c r="AU6742"/>
    </row>
    <row r="6743" spans="1:47" x14ac:dyDescent="0.35">
      <c r="A6743" t="s">
        <v>138</v>
      </c>
      <c r="B6743" t="s">
        <v>44</v>
      </c>
      <c r="C6743" t="s">
        <v>252</v>
      </c>
      <c r="D6743" t="s">
        <v>150</v>
      </c>
      <c r="E6743" t="s">
        <v>121</v>
      </c>
      <c r="G6743" t="s">
        <v>1</v>
      </c>
      <c r="H6743" t="s">
        <v>206</v>
      </c>
      <c r="J6743" t="s">
        <v>263</v>
      </c>
      <c r="K6743" t="s">
        <v>72</v>
      </c>
      <c r="L6743" t="s">
        <v>122</v>
      </c>
      <c r="M6743" s="14">
        <v>44631</v>
      </c>
      <c r="N6743" s="14">
        <v>44631</v>
      </c>
      <c r="O6743">
        <v>0</v>
      </c>
      <c r="P6743">
        <v>-2619047.62</v>
      </c>
      <c r="R6743">
        <v>2220200000</v>
      </c>
      <c r="S6743">
        <v>161001000</v>
      </c>
      <c r="V6743" t="s">
        <v>138</v>
      </c>
      <c r="W6743" t="s">
        <v>195</v>
      </c>
      <c r="X6743" t="s">
        <v>139</v>
      </c>
      <c r="Y6743">
        <v>3</v>
      </c>
      <c r="Z6743">
        <v>3</v>
      </c>
      <c r="AA6743">
        <v>2022</v>
      </c>
      <c r="AB6743">
        <v>2619047.62</v>
      </c>
      <c r="AC6743" t="s">
        <v>64</v>
      </c>
      <c r="AD6743" t="s">
        <v>23</v>
      </c>
      <c r="AE6743">
        <v>2022</v>
      </c>
      <c r="AF6743">
        <v>2022</v>
      </c>
      <c r="AU6743"/>
    </row>
    <row r="6744" spans="1:47" x14ac:dyDescent="0.35">
      <c r="A6744" t="s">
        <v>138</v>
      </c>
      <c r="B6744" t="s">
        <v>45</v>
      </c>
      <c r="C6744" t="s">
        <v>252</v>
      </c>
      <c r="D6744" t="s">
        <v>150</v>
      </c>
      <c r="E6744" t="s">
        <v>121</v>
      </c>
      <c r="G6744" t="s">
        <v>1</v>
      </c>
      <c r="H6744" t="s">
        <v>206</v>
      </c>
      <c r="J6744" t="s">
        <v>263</v>
      </c>
      <c r="K6744" t="s">
        <v>72</v>
      </c>
      <c r="L6744" t="s">
        <v>122</v>
      </c>
      <c r="M6744" s="14">
        <v>44631</v>
      </c>
      <c r="N6744" s="14">
        <v>44631</v>
      </c>
      <c r="O6744">
        <v>0</v>
      </c>
      <c r="P6744">
        <v>-9523.81</v>
      </c>
      <c r="R6744">
        <v>2220200000</v>
      </c>
      <c r="S6744">
        <v>161001000</v>
      </c>
      <c r="V6744" t="s">
        <v>138</v>
      </c>
      <c r="W6744" t="s">
        <v>195</v>
      </c>
      <c r="X6744" t="s">
        <v>139</v>
      </c>
      <c r="Y6744">
        <v>3</v>
      </c>
      <c r="Z6744">
        <v>3</v>
      </c>
      <c r="AA6744">
        <v>2022</v>
      </c>
      <c r="AB6744">
        <v>9523.81</v>
      </c>
      <c r="AC6744" t="s">
        <v>64</v>
      </c>
      <c r="AD6744" t="s">
        <v>23</v>
      </c>
      <c r="AE6744">
        <v>2022</v>
      </c>
      <c r="AF6744">
        <v>2022</v>
      </c>
      <c r="AU6744"/>
    </row>
    <row r="6745" spans="1:47" x14ac:dyDescent="0.35">
      <c r="A6745" t="s">
        <v>160</v>
      </c>
      <c r="B6745" t="s">
        <v>28</v>
      </c>
      <c r="C6745" t="s">
        <v>252</v>
      </c>
      <c r="D6745" t="s">
        <v>159</v>
      </c>
      <c r="E6745" t="s">
        <v>162</v>
      </c>
      <c r="G6745" t="s">
        <v>1</v>
      </c>
      <c r="J6745" t="s">
        <v>263</v>
      </c>
      <c r="K6745" t="s">
        <v>72</v>
      </c>
      <c r="L6745" t="s">
        <v>122</v>
      </c>
      <c r="M6745" s="14">
        <v>44631</v>
      </c>
      <c r="N6745" s="14">
        <v>44631</v>
      </c>
      <c r="O6745">
        <v>0</v>
      </c>
      <c r="P6745">
        <v>50.72</v>
      </c>
      <c r="R6745">
        <v>2110672000</v>
      </c>
      <c r="S6745">
        <v>161800000</v>
      </c>
      <c r="V6745" t="s">
        <v>160</v>
      </c>
      <c r="W6745" t="s">
        <v>197</v>
      </c>
      <c r="X6745" t="s">
        <v>161</v>
      </c>
      <c r="Y6745">
        <v>3</v>
      </c>
      <c r="Z6745">
        <v>3</v>
      </c>
      <c r="AA6745">
        <v>2022</v>
      </c>
      <c r="AB6745">
        <v>50.72</v>
      </c>
      <c r="AC6745" t="s">
        <v>64</v>
      </c>
      <c r="AD6745" t="s">
        <v>72</v>
      </c>
      <c r="AE6745">
        <v>2022</v>
      </c>
      <c r="AF6745">
        <v>2022</v>
      </c>
      <c r="AU6745"/>
    </row>
    <row r="6746" spans="1:47" x14ac:dyDescent="0.35">
      <c r="A6746" t="s">
        <v>160</v>
      </c>
      <c r="B6746" t="s">
        <v>35</v>
      </c>
      <c r="C6746" t="s">
        <v>252</v>
      </c>
      <c r="D6746" t="s">
        <v>159</v>
      </c>
      <c r="E6746" t="s">
        <v>162</v>
      </c>
      <c r="G6746" t="s">
        <v>1</v>
      </c>
      <c r="J6746" t="s">
        <v>263</v>
      </c>
      <c r="K6746" t="s">
        <v>72</v>
      </c>
      <c r="L6746" t="s">
        <v>122</v>
      </c>
      <c r="M6746" s="14">
        <v>44631</v>
      </c>
      <c r="N6746" s="14">
        <v>44631</v>
      </c>
      <c r="O6746">
        <v>0</v>
      </c>
      <c r="P6746">
        <v>296.81</v>
      </c>
      <c r="R6746">
        <v>2110672000</v>
      </c>
      <c r="S6746">
        <v>161020000</v>
      </c>
      <c r="V6746" t="s">
        <v>160</v>
      </c>
      <c r="W6746" t="s">
        <v>194</v>
      </c>
      <c r="X6746" t="s">
        <v>161</v>
      </c>
      <c r="Y6746">
        <v>3</v>
      </c>
      <c r="Z6746">
        <v>3</v>
      </c>
      <c r="AA6746">
        <v>2022</v>
      </c>
      <c r="AB6746">
        <v>296.81</v>
      </c>
      <c r="AC6746" t="s">
        <v>64</v>
      </c>
      <c r="AD6746" t="s">
        <v>72</v>
      </c>
      <c r="AE6746">
        <v>2022</v>
      </c>
      <c r="AF6746">
        <v>2022</v>
      </c>
      <c r="AU6746"/>
    </row>
    <row r="6747" spans="1:47" x14ac:dyDescent="0.35">
      <c r="A6747" t="s">
        <v>160</v>
      </c>
      <c r="B6747" t="s">
        <v>28</v>
      </c>
      <c r="C6747" t="s">
        <v>252</v>
      </c>
      <c r="D6747" t="s">
        <v>159</v>
      </c>
      <c r="E6747" t="s">
        <v>162</v>
      </c>
      <c r="G6747" t="s">
        <v>1</v>
      </c>
      <c r="J6747" t="s">
        <v>263</v>
      </c>
      <c r="K6747" t="s">
        <v>72</v>
      </c>
      <c r="L6747" t="s">
        <v>122</v>
      </c>
      <c r="M6747" s="14">
        <v>44631</v>
      </c>
      <c r="N6747" s="14">
        <v>44631</v>
      </c>
      <c r="O6747">
        <v>0</v>
      </c>
      <c r="P6747">
        <v>82.44</v>
      </c>
      <c r="R6747">
        <v>2110672000</v>
      </c>
      <c r="S6747">
        <v>161800000</v>
      </c>
      <c r="V6747" t="s">
        <v>160</v>
      </c>
      <c r="W6747" t="s">
        <v>197</v>
      </c>
      <c r="X6747" t="s">
        <v>161</v>
      </c>
      <c r="Y6747">
        <v>3</v>
      </c>
      <c r="Z6747">
        <v>3</v>
      </c>
      <c r="AA6747">
        <v>2022</v>
      </c>
      <c r="AB6747">
        <v>82.44</v>
      </c>
      <c r="AC6747" t="s">
        <v>64</v>
      </c>
      <c r="AD6747" t="s">
        <v>72</v>
      </c>
      <c r="AE6747">
        <v>2022</v>
      </c>
      <c r="AF6747">
        <v>2022</v>
      </c>
      <c r="AU6747"/>
    </row>
    <row r="6748" spans="1:47" x14ac:dyDescent="0.35">
      <c r="A6748" t="s">
        <v>160</v>
      </c>
      <c r="B6748" t="s">
        <v>25</v>
      </c>
      <c r="C6748" t="s">
        <v>252</v>
      </c>
      <c r="D6748" t="s">
        <v>159</v>
      </c>
      <c r="E6748" t="s">
        <v>162</v>
      </c>
      <c r="G6748" t="s">
        <v>1</v>
      </c>
      <c r="J6748" t="s">
        <v>263</v>
      </c>
      <c r="K6748" t="s">
        <v>72</v>
      </c>
      <c r="L6748" t="s">
        <v>122</v>
      </c>
      <c r="M6748" s="14">
        <v>44634</v>
      </c>
      <c r="N6748" s="14">
        <v>44634</v>
      </c>
      <c r="O6748">
        <v>0</v>
      </c>
      <c r="P6748">
        <v>238.1</v>
      </c>
      <c r="R6748">
        <v>2110672000</v>
      </c>
      <c r="S6748">
        <v>161600000</v>
      </c>
      <c r="V6748" t="s">
        <v>160</v>
      </c>
      <c r="W6748" t="s">
        <v>198</v>
      </c>
      <c r="X6748" t="s">
        <v>161</v>
      </c>
      <c r="Y6748">
        <v>3</v>
      </c>
      <c r="Z6748">
        <v>3</v>
      </c>
      <c r="AA6748">
        <v>2022</v>
      </c>
      <c r="AB6748">
        <v>238.1</v>
      </c>
      <c r="AC6748" t="s">
        <v>64</v>
      </c>
      <c r="AD6748" t="s">
        <v>72</v>
      </c>
      <c r="AE6748">
        <v>2022</v>
      </c>
      <c r="AF6748">
        <v>2022</v>
      </c>
      <c r="AU6748"/>
    </row>
    <row r="6749" spans="1:47" x14ac:dyDescent="0.35">
      <c r="A6749" t="s">
        <v>160</v>
      </c>
      <c r="B6749" t="s">
        <v>25</v>
      </c>
      <c r="C6749" t="s">
        <v>252</v>
      </c>
      <c r="D6749" t="s">
        <v>159</v>
      </c>
      <c r="E6749" t="s">
        <v>162</v>
      </c>
      <c r="G6749" t="s">
        <v>1</v>
      </c>
      <c r="J6749" t="s">
        <v>263</v>
      </c>
      <c r="K6749" t="s">
        <v>72</v>
      </c>
      <c r="L6749" t="s">
        <v>122</v>
      </c>
      <c r="M6749" s="14">
        <v>44634</v>
      </c>
      <c r="N6749" s="14">
        <v>44634</v>
      </c>
      <c r="O6749">
        <v>0</v>
      </c>
      <c r="P6749">
        <v>714.29</v>
      </c>
      <c r="R6749">
        <v>2110672000</v>
      </c>
      <c r="S6749">
        <v>161300000</v>
      </c>
      <c r="V6749" t="s">
        <v>160</v>
      </c>
      <c r="W6749" t="s">
        <v>192</v>
      </c>
      <c r="X6749" t="s">
        <v>161</v>
      </c>
      <c r="Y6749">
        <v>3</v>
      </c>
      <c r="Z6749">
        <v>3</v>
      </c>
      <c r="AA6749">
        <v>2022</v>
      </c>
      <c r="AB6749">
        <v>714.29</v>
      </c>
      <c r="AC6749" t="s">
        <v>64</v>
      </c>
      <c r="AD6749" t="s">
        <v>72</v>
      </c>
      <c r="AE6749">
        <v>2022</v>
      </c>
      <c r="AF6749">
        <v>2022</v>
      </c>
      <c r="AU6749"/>
    </row>
    <row r="6750" spans="1:47" x14ac:dyDescent="0.35">
      <c r="A6750" t="s">
        <v>138</v>
      </c>
      <c r="B6750" t="s">
        <v>65</v>
      </c>
      <c r="C6750" t="s">
        <v>252</v>
      </c>
      <c r="D6750" t="s">
        <v>150</v>
      </c>
      <c r="E6750" t="s">
        <v>121</v>
      </c>
      <c r="G6750" t="s">
        <v>1</v>
      </c>
      <c r="H6750" t="s">
        <v>206</v>
      </c>
      <c r="J6750" t="s">
        <v>263</v>
      </c>
      <c r="K6750" t="s">
        <v>72</v>
      </c>
      <c r="L6750" t="s">
        <v>122</v>
      </c>
      <c r="M6750" s="14">
        <v>44634</v>
      </c>
      <c r="N6750" s="14">
        <v>44634</v>
      </c>
      <c r="O6750">
        <v>0</v>
      </c>
      <c r="P6750">
        <v>-61.9</v>
      </c>
      <c r="R6750">
        <v>2220200000</v>
      </c>
      <c r="S6750">
        <v>161700000</v>
      </c>
      <c r="V6750" t="s">
        <v>138</v>
      </c>
      <c r="W6750" t="s">
        <v>210</v>
      </c>
      <c r="X6750" t="s">
        <v>139</v>
      </c>
      <c r="Y6750">
        <v>3</v>
      </c>
      <c r="Z6750">
        <v>3</v>
      </c>
      <c r="AA6750">
        <v>2022</v>
      </c>
      <c r="AB6750">
        <v>61.9</v>
      </c>
      <c r="AC6750" t="s">
        <v>64</v>
      </c>
      <c r="AD6750" t="s">
        <v>23</v>
      </c>
      <c r="AE6750">
        <v>2022</v>
      </c>
      <c r="AF6750">
        <v>2022</v>
      </c>
      <c r="AU6750"/>
    </row>
    <row r="6751" spans="1:47" x14ac:dyDescent="0.35">
      <c r="A6751" t="s">
        <v>138</v>
      </c>
      <c r="B6751" t="s">
        <v>43</v>
      </c>
      <c r="C6751" t="s">
        <v>252</v>
      </c>
      <c r="D6751" t="s">
        <v>150</v>
      </c>
      <c r="E6751" t="s">
        <v>121</v>
      </c>
      <c r="G6751" t="s">
        <v>1</v>
      </c>
      <c r="H6751" t="s">
        <v>206</v>
      </c>
      <c r="J6751" t="s">
        <v>263</v>
      </c>
      <c r="K6751" t="s">
        <v>72</v>
      </c>
      <c r="L6751" t="s">
        <v>122</v>
      </c>
      <c r="M6751" s="14">
        <v>44634</v>
      </c>
      <c r="N6751" s="14">
        <v>44634</v>
      </c>
      <c r="O6751">
        <v>0</v>
      </c>
      <c r="P6751">
        <v>-7142.86</v>
      </c>
      <c r="R6751">
        <v>2220200000</v>
      </c>
      <c r="S6751">
        <v>161001000</v>
      </c>
      <c r="V6751" t="s">
        <v>138</v>
      </c>
      <c r="W6751" t="s">
        <v>195</v>
      </c>
      <c r="X6751" t="s">
        <v>139</v>
      </c>
      <c r="Y6751">
        <v>3</v>
      </c>
      <c r="Z6751">
        <v>3</v>
      </c>
      <c r="AA6751">
        <v>2022</v>
      </c>
      <c r="AB6751">
        <v>7142.86</v>
      </c>
      <c r="AC6751" t="s">
        <v>64</v>
      </c>
      <c r="AD6751" t="s">
        <v>23</v>
      </c>
      <c r="AE6751">
        <v>2022</v>
      </c>
      <c r="AF6751">
        <v>2022</v>
      </c>
      <c r="AU6751"/>
    </row>
    <row r="6752" spans="1:47" x14ac:dyDescent="0.35">
      <c r="A6752" t="s">
        <v>138</v>
      </c>
      <c r="B6752" t="s">
        <v>41</v>
      </c>
      <c r="C6752" t="s">
        <v>252</v>
      </c>
      <c r="D6752" t="s">
        <v>150</v>
      </c>
      <c r="E6752" t="s">
        <v>121</v>
      </c>
      <c r="G6752" t="s">
        <v>1</v>
      </c>
      <c r="H6752" t="s">
        <v>206</v>
      </c>
      <c r="J6752" t="s">
        <v>263</v>
      </c>
      <c r="K6752" t="s">
        <v>72</v>
      </c>
      <c r="L6752" t="s">
        <v>122</v>
      </c>
      <c r="M6752" s="14">
        <v>44634</v>
      </c>
      <c r="N6752" s="14">
        <v>44634</v>
      </c>
      <c r="O6752">
        <v>0</v>
      </c>
      <c r="P6752">
        <v>-4285714.29</v>
      </c>
      <c r="R6752">
        <v>2220200000</v>
      </c>
      <c r="S6752">
        <v>161001000</v>
      </c>
      <c r="V6752" t="s">
        <v>138</v>
      </c>
      <c r="W6752" t="s">
        <v>195</v>
      </c>
      <c r="X6752" t="s">
        <v>139</v>
      </c>
      <c r="Y6752">
        <v>3</v>
      </c>
      <c r="Z6752">
        <v>3</v>
      </c>
      <c r="AA6752">
        <v>2022</v>
      </c>
      <c r="AB6752">
        <v>4285714.29</v>
      </c>
      <c r="AC6752" t="s">
        <v>64</v>
      </c>
      <c r="AD6752" t="s">
        <v>23</v>
      </c>
      <c r="AE6752">
        <v>2022</v>
      </c>
      <c r="AF6752">
        <v>2022</v>
      </c>
      <c r="AU6752"/>
    </row>
    <row r="6753" spans="1:47" x14ac:dyDescent="0.35">
      <c r="A6753" t="s">
        <v>138</v>
      </c>
      <c r="B6753" t="s">
        <v>42</v>
      </c>
      <c r="C6753" t="s">
        <v>252</v>
      </c>
      <c r="D6753" t="s">
        <v>150</v>
      </c>
      <c r="E6753" t="s">
        <v>121</v>
      </c>
      <c r="G6753" t="s">
        <v>1</v>
      </c>
      <c r="H6753" t="s">
        <v>206</v>
      </c>
      <c r="J6753" t="s">
        <v>263</v>
      </c>
      <c r="K6753" t="s">
        <v>72</v>
      </c>
      <c r="L6753" t="s">
        <v>122</v>
      </c>
      <c r="M6753" s="14">
        <v>44634</v>
      </c>
      <c r="N6753" s="14">
        <v>44634</v>
      </c>
      <c r="O6753">
        <v>0</v>
      </c>
      <c r="P6753">
        <v>-47619.05</v>
      </c>
      <c r="R6753">
        <v>2220200000</v>
      </c>
      <c r="S6753">
        <v>161001000</v>
      </c>
      <c r="V6753" t="s">
        <v>138</v>
      </c>
      <c r="W6753" t="s">
        <v>195</v>
      </c>
      <c r="X6753" t="s">
        <v>139</v>
      </c>
      <c r="Y6753">
        <v>3</v>
      </c>
      <c r="Z6753">
        <v>3</v>
      </c>
      <c r="AA6753">
        <v>2022</v>
      </c>
      <c r="AB6753">
        <v>47619.05</v>
      </c>
      <c r="AC6753" t="s">
        <v>64</v>
      </c>
      <c r="AD6753" t="s">
        <v>23</v>
      </c>
      <c r="AE6753">
        <v>2022</v>
      </c>
      <c r="AF6753">
        <v>2022</v>
      </c>
      <c r="AU6753"/>
    </row>
    <row r="6754" spans="1:47" x14ac:dyDescent="0.35">
      <c r="A6754" t="s">
        <v>160</v>
      </c>
      <c r="B6754" t="s">
        <v>25</v>
      </c>
      <c r="C6754" t="s">
        <v>252</v>
      </c>
      <c r="D6754" t="s">
        <v>159</v>
      </c>
      <c r="E6754" t="s">
        <v>162</v>
      </c>
      <c r="G6754" t="s">
        <v>1</v>
      </c>
      <c r="J6754" t="s">
        <v>263</v>
      </c>
      <c r="K6754" t="s">
        <v>72</v>
      </c>
      <c r="L6754" t="s">
        <v>122</v>
      </c>
      <c r="M6754" s="14">
        <v>44635</v>
      </c>
      <c r="N6754" s="14">
        <v>44635</v>
      </c>
      <c r="O6754">
        <v>0</v>
      </c>
      <c r="P6754">
        <v>119.05</v>
      </c>
      <c r="R6754">
        <v>2110672000</v>
      </c>
      <c r="S6754">
        <v>161600000</v>
      </c>
      <c r="V6754" t="s">
        <v>160</v>
      </c>
      <c r="W6754" t="s">
        <v>198</v>
      </c>
      <c r="X6754" t="s">
        <v>161</v>
      </c>
      <c r="Y6754">
        <v>3</v>
      </c>
      <c r="Z6754">
        <v>3</v>
      </c>
      <c r="AA6754">
        <v>2022</v>
      </c>
      <c r="AB6754">
        <v>119.05</v>
      </c>
      <c r="AC6754" t="s">
        <v>64</v>
      </c>
      <c r="AD6754" t="s">
        <v>72</v>
      </c>
      <c r="AE6754">
        <v>2022</v>
      </c>
      <c r="AF6754">
        <v>2022</v>
      </c>
      <c r="AU6754"/>
    </row>
    <row r="6755" spans="1:47" x14ac:dyDescent="0.35">
      <c r="A6755" t="s">
        <v>160</v>
      </c>
      <c r="B6755" t="s">
        <v>35</v>
      </c>
      <c r="C6755" t="s">
        <v>252</v>
      </c>
      <c r="D6755" t="s">
        <v>159</v>
      </c>
      <c r="E6755" t="s">
        <v>162</v>
      </c>
      <c r="G6755" t="s">
        <v>1</v>
      </c>
      <c r="J6755" t="s">
        <v>263</v>
      </c>
      <c r="K6755" t="s">
        <v>72</v>
      </c>
      <c r="L6755" t="s">
        <v>122</v>
      </c>
      <c r="M6755" s="14">
        <v>44635</v>
      </c>
      <c r="N6755" s="14">
        <v>44635</v>
      </c>
      <c r="O6755">
        <v>0</v>
      </c>
      <c r="P6755">
        <v>37.14</v>
      </c>
      <c r="R6755">
        <v>2110672000</v>
      </c>
      <c r="S6755">
        <v>162800000</v>
      </c>
      <c r="V6755" t="s">
        <v>160</v>
      </c>
      <c r="W6755" t="s">
        <v>204</v>
      </c>
      <c r="X6755" t="s">
        <v>161</v>
      </c>
      <c r="Y6755">
        <v>3</v>
      </c>
      <c r="Z6755">
        <v>3</v>
      </c>
      <c r="AA6755">
        <v>2022</v>
      </c>
      <c r="AB6755">
        <v>37.14</v>
      </c>
      <c r="AC6755" t="s">
        <v>64</v>
      </c>
      <c r="AD6755" t="s">
        <v>72</v>
      </c>
      <c r="AE6755">
        <v>2022</v>
      </c>
      <c r="AF6755">
        <v>2022</v>
      </c>
      <c r="AU6755"/>
    </row>
    <row r="6756" spans="1:47" x14ac:dyDescent="0.35">
      <c r="A6756" t="s">
        <v>160</v>
      </c>
      <c r="B6756" t="s">
        <v>25</v>
      </c>
      <c r="C6756" t="s">
        <v>252</v>
      </c>
      <c r="D6756" t="s">
        <v>159</v>
      </c>
      <c r="E6756" t="s">
        <v>162</v>
      </c>
      <c r="G6756" t="s">
        <v>1</v>
      </c>
      <c r="J6756" t="s">
        <v>263</v>
      </c>
      <c r="K6756" t="s">
        <v>72</v>
      </c>
      <c r="L6756" t="s">
        <v>122</v>
      </c>
      <c r="M6756" s="14">
        <v>44635</v>
      </c>
      <c r="N6756" s="14">
        <v>44635</v>
      </c>
      <c r="O6756">
        <v>0</v>
      </c>
      <c r="P6756">
        <v>1071.43</v>
      </c>
      <c r="R6756">
        <v>2110672000</v>
      </c>
      <c r="S6756">
        <v>161300000</v>
      </c>
      <c r="V6756" t="s">
        <v>160</v>
      </c>
      <c r="W6756" t="s">
        <v>192</v>
      </c>
      <c r="X6756" t="s">
        <v>161</v>
      </c>
      <c r="Y6756">
        <v>3</v>
      </c>
      <c r="Z6756">
        <v>3</v>
      </c>
      <c r="AA6756">
        <v>2022</v>
      </c>
      <c r="AB6756">
        <v>1071.43</v>
      </c>
      <c r="AC6756" t="s">
        <v>64</v>
      </c>
      <c r="AD6756" t="s">
        <v>72</v>
      </c>
      <c r="AE6756">
        <v>2022</v>
      </c>
      <c r="AF6756">
        <v>2022</v>
      </c>
      <c r="AU6756"/>
    </row>
    <row r="6757" spans="1:47" x14ac:dyDescent="0.35">
      <c r="A6757" t="s">
        <v>160</v>
      </c>
      <c r="B6757" t="s">
        <v>25</v>
      </c>
      <c r="C6757" t="s">
        <v>252</v>
      </c>
      <c r="D6757" t="s">
        <v>159</v>
      </c>
      <c r="E6757" t="s">
        <v>162</v>
      </c>
      <c r="G6757" t="s">
        <v>1</v>
      </c>
      <c r="J6757" t="s">
        <v>263</v>
      </c>
      <c r="K6757" t="s">
        <v>72</v>
      </c>
      <c r="L6757" t="s">
        <v>122</v>
      </c>
      <c r="M6757" s="14">
        <v>44635</v>
      </c>
      <c r="N6757" s="14">
        <v>44635</v>
      </c>
      <c r="O6757">
        <v>0</v>
      </c>
      <c r="P6757">
        <v>238.1</v>
      </c>
      <c r="R6757">
        <v>2110672000</v>
      </c>
      <c r="S6757">
        <v>161300000</v>
      </c>
      <c r="V6757" t="s">
        <v>160</v>
      </c>
      <c r="W6757" t="s">
        <v>192</v>
      </c>
      <c r="X6757" t="s">
        <v>161</v>
      </c>
      <c r="Y6757">
        <v>3</v>
      </c>
      <c r="Z6757">
        <v>3</v>
      </c>
      <c r="AA6757">
        <v>2022</v>
      </c>
      <c r="AB6757">
        <v>238.1</v>
      </c>
      <c r="AC6757" t="s">
        <v>64</v>
      </c>
      <c r="AD6757" t="s">
        <v>72</v>
      </c>
      <c r="AE6757">
        <v>2022</v>
      </c>
      <c r="AF6757">
        <v>2022</v>
      </c>
      <c r="AU6757"/>
    </row>
    <row r="6758" spans="1:47" x14ac:dyDescent="0.35">
      <c r="A6758" t="s">
        <v>176</v>
      </c>
      <c r="B6758" t="s">
        <v>27</v>
      </c>
      <c r="C6758" t="s">
        <v>252</v>
      </c>
      <c r="D6758" t="s">
        <v>150</v>
      </c>
      <c r="E6758" t="s">
        <v>121</v>
      </c>
      <c r="G6758" t="s">
        <v>1</v>
      </c>
      <c r="H6758" t="s">
        <v>206</v>
      </c>
      <c r="J6758" t="s">
        <v>263</v>
      </c>
      <c r="K6758" t="s">
        <v>72</v>
      </c>
      <c r="L6758" t="s">
        <v>122</v>
      </c>
      <c r="M6758" s="14">
        <v>44635</v>
      </c>
      <c r="N6758" s="14">
        <v>44635</v>
      </c>
      <c r="O6758">
        <v>0</v>
      </c>
      <c r="P6758">
        <v>-127.62</v>
      </c>
      <c r="R6758">
        <v>2221517010</v>
      </c>
      <c r="S6758">
        <v>161300000</v>
      </c>
      <c r="V6758" t="s">
        <v>176</v>
      </c>
      <c r="W6758" t="s">
        <v>192</v>
      </c>
      <c r="X6758" t="s">
        <v>119</v>
      </c>
      <c r="Y6758">
        <v>3</v>
      </c>
      <c r="Z6758">
        <v>3</v>
      </c>
      <c r="AA6758">
        <v>2022</v>
      </c>
      <c r="AB6758">
        <v>127.62</v>
      </c>
      <c r="AC6758" t="s">
        <v>64</v>
      </c>
      <c r="AD6758" t="s">
        <v>23</v>
      </c>
      <c r="AE6758">
        <v>2022</v>
      </c>
      <c r="AF6758">
        <v>2022</v>
      </c>
      <c r="AU6758"/>
    </row>
    <row r="6759" spans="1:47" x14ac:dyDescent="0.35">
      <c r="A6759" t="s">
        <v>160</v>
      </c>
      <c r="B6759" t="s">
        <v>35</v>
      </c>
      <c r="C6759" t="s">
        <v>252</v>
      </c>
      <c r="D6759" t="s">
        <v>159</v>
      </c>
      <c r="E6759" t="s">
        <v>162</v>
      </c>
      <c r="G6759" t="s">
        <v>1</v>
      </c>
      <c r="J6759" t="s">
        <v>263</v>
      </c>
      <c r="K6759" t="s">
        <v>72</v>
      </c>
      <c r="L6759" t="s">
        <v>122</v>
      </c>
      <c r="M6759" s="14">
        <v>44635</v>
      </c>
      <c r="N6759" s="14">
        <v>44635</v>
      </c>
      <c r="O6759">
        <v>0</v>
      </c>
      <c r="P6759">
        <v>3839.03</v>
      </c>
      <c r="R6759">
        <v>2110672000</v>
      </c>
      <c r="S6759">
        <v>161020000</v>
      </c>
      <c r="V6759" t="s">
        <v>160</v>
      </c>
      <c r="W6759" t="s">
        <v>194</v>
      </c>
      <c r="X6759" t="s">
        <v>161</v>
      </c>
      <c r="Y6759">
        <v>3</v>
      </c>
      <c r="Z6759">
        <v>3</v>
      </c>
      <c r="AA6759">
        <v>2022</v>
      </c>
      <c r="AB6759">
        <v>3839.03</v>
      </c>
      <c r="AC6759" t="s">
        <v>64</v>
      </c>
      <c r="AD6759" t="s">
        <v>72</v>
      </c>
      <c r="AE6759">
        <v>2022</v>
      </c>
      <c r="AF6759">
        <v>2022</v>
      </c>
      <c r="AU6759"/>
    </row>
    <row r="6760" spans="1:47" x14ac:dyDescent="0.35">
      <c r="A6760" t="s">
        <v>160</v>
      </c>
      <c r="B6760" t="s">
        <v>25</v>
      </c>
      <c r="C6760" t="s">
        <v>252</v>
      </c>
      <c r="D6760" t="s">
        <v>159</v>
      </c>
      <c r="E6760" t="s">
        <v>162</v>
      </c>
      <c r="G6760" t="s">
        <v>1</v>
      </c>
      <c r="J6760" t="s">
        <v>263</v>
      </c>
      <c r="K6760" t="s">
        <v>72</v>
      </c>
      <c r="L6760" t="s">
        <v>122</v>
      </c>
      <c r="M6760" s="14">
        <v>44636</v>
      </c>
      <c r="N6760" s="14">
        <v>44636</v>
      </c>
      <c r="O6760">
        <v>0</v>
      </c>
      <c r="P6760">
        <v>119.05</v>
      </c>
      <c r="R6760">
        <v>2110672000</v>
      </c>
      <c r="S6760">
        <v>161600000</v>
      </c>
      <c r="V6760" t="s">
        <v>160</v>
      </c>
      <c r="W6760" t="s">
        <v>198</v>
      </c>
      <c r="X6760" t="s">
        <v>161</v>
      </c>
      <c r="Y6760">
        <v>3</v>
      </c>
      <c r="Z6760">
        <v>3</v>
      </c>
      <c r="AA6760">
        <v>2022</v>
      </c>
      <c r="AB6760">
        <v>119.05</v>
      </c>
      <c r="AC6760" t="s">
        <v>64</v>
      </c>
      <c r="AD6760" t="s">
        <v>72</v>
      </c>
      <c r="AE6760">
        <v>2022</v>
      </c>
      <c r="AF6760">
        <v>2022</v>
      </c>
      <c r="AU6760"/>
    </row>
    <row r="6761" spans="1:47" x14ac:dyDescent="0.35">
      <c r="A6761" t="s">
        <v>175</v>
      </c>
      <c r="B6761" t="s">
        <v>39</v>
      </c>
      <c r="C6761" t="s">
        <v>252</v>
      </c>
      <c r="D6761" t="s">
        <v>150</v>
      </c>
      <c r="E6761" t="s">
        <v>121</v>
      </c>
      <c r="G6761" t="s">
        <v>1</v>
      </c>
      <c r="H6761" t="s">
        <v>206</v>
      </c>
      <c r="J6761" t="s">
        <v>263</v>
      </c>
      <c r="K6761" t="s">
        <v>72</v>
      </c>
      <c r="L6761" t="s">
        <v>122</v>
      </c>
      <c r="M6761" s="14">
        <v>44636</v>
      </c>
      <c r="N6761" s="14">
        <v>44636</v>
      </c>
      <c r="O6761">
        <v>0</v>
      </c>
      <c r="P6761">
        <v>-2380.9499999999998</v>
      </c>
      <c r="R6761">
        <v>2221506000</v>
      </c>
      <c r="S6761">
        <v>161026000</v>
      </c>
      <c r="V6761" t="s">
        <v>175</v>
      </c>
      <c r="W6761" t="s">
        <v>216</v>
      </c>
      <c r="X6761" t="s">
        <v>119</v>
      </c>
      <c r="Y6761">
        <v>3</v>
      </c>
      <c r="Z6761">
        <v>3</v>
      </c>
      <c r="AA6761">
        <v>2022</v>
      </c>
      <c r="AB6761">
        <v>2380.9499999999998</v>
      </c>
      <c r="AC6761" t="s">
        <v>64</v>
      </c>
      <c r="AD6761" t="s">
        <v>23</v>
      </c>
      <c r="AE6761">
        <v>2022</v>
      </c>
      <c r="AF6761">
        <v>2022</v>
      </c>
      <c r="AU6761"/>
    </row>
    <row r="6762" spans="1:47" x14ac:dyDescent="0.35">
      <c r="A6762" t="s">
        <v>160</v>
      </c>
      <c r="B6762" t="s">
        <v>25</v>
      </c>
      <c r="C6762" t="s">
        <v>252</v>
      </c>
      <c r="D6762" t="s">
        <v>159</v>
      </c>
      <c r="E6762" t="s">
        <v>162</v>
      </c>
      <c r="G6762" t="s">
        <v>1</v>
      </c>
      <c r="J6762" t="s">
        <v>263</v>
      </c>
      <c r="K6762" t="s">
        <v>72</v>
      </c>
      <c r="L6762" t="s">
        <v>122</v>
      </c>
      <c r="M6762" s="14">
        <v>44636</v>
      </c>
      <c r="N6762" s="14">
        <v>44636</v>
      </c>
      <c r="O6762">
        <v>0</v>
      </c>
      <c r="P6762">
        <v>238.1</v>
      </c>
      <c r="R6762">
        <v>2110672000</v>
      </c>
      <c r="S6762">
        <v>161300000</v>
      </c>
      <c r="V6762" t="s">
        <v>160</v>
      </c>
      <c r="W6762" t="s">
        <v>192</v>
      </c>
      <c r="X6762" t="s">
        <v>161</v>
      </c>
      <c r="Y6762">
        <v>3</v>
      </c>
      <c r="Z6762">
        <v>3</v>
      </c>
      <c r="AA6762">
        <v>2022</v>
      </c>
      <c r="AB6762">
        <v>238.1</v>
      </c>
      <c r="AC6762" t="s">
        <v>64</v>
      </c>
      <c r="AD6762" t="s">
        <v>72</v>
      </c>
      <c r="AE6762">
        <v>2022</v>
      </c>
      <c r="AF6762">
        <v>2022</v>
      </c>
      <c r="AU6762"/>
    </row>
    <row r="6763" spans="1:47" x14ac:dyDescent="0.35">
      <c r="A6763" t="s">
        <v>138</v>
      </c>
      <c r="B6763" t="s">
        <v>42</v>
      </c>
      <c r="C6763" t="s">
        <v>252</v>
      </c>
      <c r="D6763" t="s">
        <v>150</v>
      </c>
      <c r="E6763" t="s">
        <v>121</v>
      </c>
      <c r="G6763" t="s">
        <v>1</v>
      </c>
      <c r="H6763" t="s">
        <v>206</v>
      </c>
      <c r="J6763" t="s">
        <v>263</v>
      </c>
      <c r="K6763" t="s">
        <v>72</v>
      </c>
      <c r="L6763" t="s">
        <v>122</v>
      </c>
      <c r="M6763" s="14">
        <v>44636</v>
      </c>
      <c r="N6763" s="14">
        <v>44636</v>
      </c>
      <c r="O6763">
        <v>0</v>
      </c>
      <c r="P6763">
        <v>-13095.24</v>
      </c>
      <c r="R6763">
        <v>2220200000</v>
      </c>
      <c r="S6763">
        <v>161001000</v>
      </c>
      <c r="V6763" t="s">
        <v>138</v>
      </c>
      <c r="W6763" t="s">
        <v>195</v>
      </c>
      <c r="X6763" t="s">
        <v>139</v>
      </c>
      <c r="Y6763">
        <v>3</v>
      </c>
      <c r="Z6763">
        <v>3</v>
      </c>
      <c r="AA6763">
        <v>2022</v>
      </c>
      <c r="AB6763">
        <v>13095.24</v>
      </c>
      <c r="AC6763" t="s">
        <v>64</v>
      </c>
      <c r="AD6763" t="s">
        <v>23</v>
      </c>
      <c r="AE6763">
        <v>2022</v>
      </c>
      <c r="AF6763">
        <v>2022</v>
      </c>
      <c r="AU6763"/>
    </row>
    <row r="6764" spans="1:47" x14ac:dyDescent="0.35">
      <c r="A6764" t="s">
        <v>138</v>
      </c>
      <c r="B6764" t="s">
        <v>41</v>
      </c>
      <c r="C6764" t="s">
        <v>252</v>
      </c>
      <c r="D6764" t="s">
        <v>150</v>
      </c>
      <c r="E6764" t="s">
        <v>121</v>
      </c>
      <c r="G6764" t="s">
        <v>1</v>
      </c>
      <c r="H6764" t="s">
        <v>206</v>
      </c>
      <c r="J6764" t="s">
        <v>263</v>
      </c>
      <c r="K6764" t="s">
        <v>72</v>
      </c>
      <c r="L6764" t="s">
        <v>122</v>
      </c>
      <c r="M6764" s="14">
        <v>44636</v>
      </c>
      <c r="N6764" s="14">
        <v>44636</v>
      </c>
      <c r="O6764">
        <v>0</v>
      </c>
      <c r="P6764">
        <v>-166666.67000000001</v>
      </c>
      <c r="R6764">
        <v>2220200000</v>
      </c>
      <c r="S6764">
        <v>161001000</v>
      </c>
      <c r="V6764" t="s">
        <v>138</v>
      </c>
      <c r="W6764" t="s">
        <v>195</v>
      </c>
      <c r="X6764" t="s">
        <v>139</v>
      </c>
      <c r="Y6764">
        <v>3</v>
      </c>
      <c r="Z6764">
        <v>3</v>
      </c>
      <c r="AA6764">
        <v>2022</v>
      </c>
      <c r="AB6764">
        <v>166666.67000000001</v>
      </c>
      <c r="AC6764" t="s">
        <v>64</v>
      </c>
      <c r="AD6764" t="s">
        <v>23</v>
      </c>
      <c r="AE6764">
        <v>2022</v>
      </c>
      <c r="AF6764">
        <v>2022</v>
      </c>
      <c r="AU6764"/>
    </row>
    <row r="6765" spans="1:47" x14ac:dyDescent="0.35">
      <c r="A6765" t="s">
        <v>138</v>
      </c>
      <c r="B6765" t="s">
        <v>46</v>
      </c>
      <c r="C6765" t="s">
        <v>252</v>
      </c>
      <c r="D6765" t="s">
        <v>150</v>
      </c>
      <c r="E6765" t="s">
        <v>121</v>
      </c>
      <c r="G6765" t="s">
        <v>1</v>
      </c>
      <c r="H6765" t="s">
        <v>206</v>
      </c>
      <c r="J6765" t="s">
        <v>263</v>
      </c>
      <c r="K6765" t="s">
        <v>72</v>
      </c>
      <c r="L6765" t="s">
        <v>122</v>
      </c>
      <c r="M6765" s="14">
        <v>44636</v>
      </c>
      <c r="N6765" s="14">
        <v>44636</v>
      </c>
      <c r="O6765">
        <v>0</v>
      </c>
      <c r="P6765">
        <v>-5952.38</v>
      </c>
      <c r="R6765">
        <v>2220200000</v>
      </c>
      <c r="S6765">
        <v>161001000</v>
      </c>
      <c r="V6765" t="s">
        <v>138</v>
      </c>
      <c r="W6765" t="s">
        <v>195</v>
      </c>
      <c r="X6765" t="s">
        <v>139</v>
      </c>
      <c r="Y6765">
        <v>3</v>
      </c>
      <c r="Z6765">
        <v>3</v>
      </c>
      <c r="AA6765">
        <v>2022</v>
      </c>
      <c r="AB6765">
        <v>5952.38</v>
      </c>
      <c r="AC6765" t="s">
        <v>64</v>
      </c>
      <c r="AD6765" t="s">
        <v>23</v>
      </c>
      <c r="AE6765">
        <v>2022</v>
      </c>
      <c r="AF6765">
        <v>2022</v>
      </c>
      <c r="AU6765"/>
    </row>
    <row r="6766" spans="1:47" x14ac:dyDescent="0.35">
      <c r="A6766" t="s">
        <v>130</v>
      </c>
      <c r="B6766" t="s">
        <v>34</v>
      </c>
      <c r="C6766" t="s">
        <v>252</v>
      </c>
      <c r="D6766" t="s">
        <v>150</v>
      </c>
      <c r="E6766" t="s">
        <v>121</v>
      </c>
      <c r="G6766" t="s">
        <v>1</v>
      </c>
      <c r="H6766" t="s">
        <v>206</v>
      </c>
      <c r="J6766" t="s">
        <v>263</v>
      </c>
      <c r="K6766" t="s">
        <v>72</v>
      </c>
      <c r="L6766" t="s">
        <v>122</v>
      </c>
      <c r="M6766" s="14">
        <v>44637</v>
      </c>
      <c r="N6766" s="14">
        <v>44637</v>
      </c>
      <c r="O6766">
        <v>0</v>
      </c>
      <c r="P6766">
        <v>-113.1</v>
      </c>
      <c r="R6766">
        <v>2221511000</v>
      </c>
      <c r="S6766">
        <v>162000000</v>
      </c>
      <c r="V6766" t="s">
        <v>130</v>
      </c>
      <c r="W6766" t="s">
        <v>205</v>
      </c>
      <c r="X6766" t="s">
        <v>119</v>
      </c>
      <c r="Y6766">
        <v>3</v>
      </c>
      <c r="Z6766">
        <v>3</v>
      </c>
      <c r="AA6766">
        <v>2022</v>
      </c>
      <c r="AB6766">
        <v>113.1</v>
      </c>
      <c r="AC6766" t="s">
        <v>64</v>
      </c>
      <c r="AD6766" t="s">
        <v>23</v>
      </c>
      <c r="AE6766">
        <v>2022</v>
      </c>
      <c r="AF6766">
        <v>2022</v>
      </c>
      <c r="AU6766"/>
    </row>
    <row r="6767" spans="1:47" x14ac:dyDescent="0.35">
      <c r="A6767" t="s">
        <v>130</v>
      </c>
      <c r="B6767" t="s">
        <v>34</v>
      </c>
      <c r="C6767" t="s">
        <v>252</v>
      </c>
      <c r="D6767" t="s">
        <v>150</v>
      </c>
      <c r="E6767" t="s">
        <v>121</v>
      </c>
      <c r="G6767" t="s">
        <v>1</v>
      </c>
      <c r="H6767" t="s">
        <v>206</v>
      </c>
      <c r="J6767" t="s">
        <v>263</v>
      </c>
      <c r="K6767" t="s">
        <v>72</v>
      </c>
      <c r="L6767" t="s">
        <v>122</v>
      </c>
      <c r="M6767" s="14">
        <v>44637</v>
      </c>
      <c r="N6767" s="14">
        <v>44637</v>
      </c>
      <c r="O6767">
        <v>0</v>
      </c>
      <c r="P6767">
        <v>-7.14</v>
      </c>
      <c r="R6767">
        <v>2221511000</v>
      </c>
      <c r="S6767">
        <v>162000000</v>
      </c>
      <c r="V6767" t="s">
        <v>130</v>
      </c>
      <c r="W6767" t="s">
        <v>205</v>
      </c>
      <c r="X6767" t="s">
        <v>119</v>
      </c>
      <c r="Y6767">
        <v>3</v>
      </c>
      <c r="Z6767">
        <v>3</v>
      </c>
      <c r="AA6767">
        <v>2022</v>
      </c>
      <c r="AB6767">
        <v>7.14</v>
      </c>
      <c r="AC6767" t="s">
        <v>64</v>
      </c>
      <c r="AD6767" t="s">
        <v>23</v>
      </c>
      <c r="AE6767">
        <v>2022</v>
      </c>
      <c r="AF6767">
        <v>2022</v>
      </c>
      <c r="AU6767"/>
    </row>
    <row r="6768" spans="1:47" x14ac:dyDescent="0.35">
      <c r="A6768" t="s">
        <v>160</v>
      </c>
      <c r="B6768" t="s">
        <v>25</v>
      </c>
      <c r="C6768" t="s">
        <v>252</v>
      </c>
      <c r="D6768" t="s">
        <v>159</v>
      </c>
      <c r="E6768" t="s">
        <v>162</v>
      </c>
      <c r="G6768" t="s">
        <v>1</v>
      </c>
      <c r="J6768" t="s">
        <v>263</v>
      </c>
      <c r="K6768" t="s">
        <v>72</v>
      </c>
      <c r="L6768" t="s">
        <v>122</v>
      </c>
      <c r="M6768" s="14">
        <v>44637</v>
      </c>
      <c r="N6768" s="14">
        <v>44637</v>
      </c>
      <c r="O6768">
        <v>0</v>
      </c>
      <c r="P6768">
        <v>119.05</v>
      </c>
      <c r="R6768">
        <v>2110672000</v>
      </c>
      <c r="S6768">
        <v>161600000</v>
      </c>
      <c r="V6768" t="s">
        <v>160</v>
      </c>
      <c r="W6768" t="s">
        <v>198</v>
      </c>
      <c r="X6768" t="s">
        <v>161</v>
      </c>
      <c r="Y6768">
        <v>3</v>
      </c>
      <c r="Z6768">
        <v>3</v>
      </c>
      <c r="AA6768">
        <v>2022</v>
      </c>
      <c r="AB6768">
        <v>119.05</v>
      </c>
      <c r="AC6768" t="s">
        <v>64</v>
      </c>
      <c r="AD6768" t="s">
        <v>72</v>
      </c>
      <c r="AE6768">
        <v>2022</v>
      </c>
      <c r="AF6768">
        <v>2022</v>
      </c>
      <c r="AU6768"/>
    </row>
    <row r="6769" spans="1:47" x14ac:dyDescent="0.35">
      <c r="A6769" t="s">
        <v>130</v>
      </c>
      <c r="B6769" t="s">
        <v>24</v>
      </c>
      <c r="C6769" t="s">
        <v>252</v>
      </c>
      <c r="D6769" t="s">
        <v>150</v>
      </c>
      <c r="E6769" t="s">
        <v>121</v>
      </c>
      <c r="G6769" t="s">
        <v>1</v>
      </c>
      <c r="H6769" t="s">
        <v>206</v>
      </c>
      <c r="J6769" t="s">
        <v>263</v>
      </c>
      <c r="K6769" t="s">
        <v>72</v>
      </c>
      <c r="L6769" t="s">
        <v>122</v>
      </c>
      <c r="M6769" s="14">
        <v>44637</v>
      </c>
      <c r="N6769" s="14">
        <v>44637</v>
      </c>
      <c r="O6769">
        <v>0</v>
      </c>
      <c r="P6769">
        <v>-100.74</v>
      </c>
      <c r="R6769">
        <v>2221504000</v>
      </c>
      <c r="S6769">
        <v>162000000</v>
      </c>
      <c r="V6769" t="s">
        <v>130</v>
      </c>
      <c r="W6769" t="s">
        <v>205</v>
      </c>
      <c r="X6769" t="s">
        <v>119</v>
      </c>
      <c r="Y6769">
        <v>3</v>
      </c>
      <c r="Z6769">
        <v>3</v>
      </c>
      <c r="AA6769">
        <v>2022</v>
      </c>
      <c r="AB6769">
        <v>100.74</v>
      </c>
      <c r="AC6769" t="s">
        <v>64</v>
      </c>
      <c r="AD6769" t="s">
        <v>23</v>
      </c>
      <c r="AE6769">
        <v>2022</v>
      </c>
      <c r="AF6769">
        <v>2022</v>
      </c>
      <c r="AU6769"/>
    </row>
    <row r="6770" spans="1:47" x14ac:dyDescent="0.35">
      <c r="A6770" t="s">
        <v>130</v>
      </c>
      <c r="B6770" t="s">
        <v>34</v>
      </c>
      <c r="C6770" t="s">
        <v>252</v>
      </c>
      <c r="D6770" t="s">
        <v>150</v>
      </c>
      <c r="E6770" t="s">
        <v>121</v>
      </c>
      <c r="G6770" t="s">
        <v>1</v>
      </c>
      <c r="H6770" t="s">
        <v>206</v>
      </c>
      <c r="J6770" t="s">
        <v>263</v>
      </c>
      <c r="K6770" t="s">
        <v>72</v>
      </c>
      <c r="L6770" t="s">
        <v>122</v>
      </c>
      <c r="M6770" s="14">
        <v>44637</v>
      </c>
      <c r="N6770" s="14">
        <v>44637</v>
      </c>
      <c r="O6770">
        <v>0</v>
      </c>
      <c r="P6770">
        <v>-40.840000000000003</v>
      </c>
      <c r="R6770">
        <v>2221511000</v>
      </c>
      <c r="S6770">
        <v>162000000</v>
      </c>
      <c r="V6770" t="s">
        <v>130</v>
      </c>
      <c r="W6770" t="s">
        <v>205</v>
      </c>
      <c r="X6770" t="s">
        <v>119</v>
      </c>
      <c r="Y6770">
        <v>3</v>
      </c>
      <c r="Z6770">
        <v>3</v>
      </c>
      <c r="AA6770">
        <v>2022</v>
      </c>
      <c r="AB6770">
        <v>40.840000000000003</v>
      </c>
      <c r="AC6770" t="s">
        <v>64</v>
      </c>
      <c r="AD6770" t="s">
        <v>23</v>
      </c>
      <c r="AE6770">
        <v>2022</v>
      </c>
      <c r="AF6770">
        <v>2022</v>
      </c>
      <c r="AU6770"/>
    </row>
    <row r="6771" spans="1:47" x14ac:dyDescent="0.35">
      <c r="A6771" t="s">
        <v>160</v>
      </c>
      <c r="B6771" t="s">
        <v>25</v>
      </c>
      <c r="C6771" t="s">
        <v>252</v>
      </c>
      <c r="D6771" t="s">
        <v>159</v>
      </c>
      <c r="E6771" t="s">
        <v>162</v>
      </c>
      <c r="G6771" t="s">
        <v>1</v>
      </c>
      <c r="J6771" t="s">
        <v>263</v>
      </c>
      <c r="K6771" t="s">
        <v>72</v>
      </c>
      <c r="L6771" t="s">
        <v>122</v>
      </c>
      <c r="M6771" s="14">
        <v>44637</v>
      </c>
      <c r="N6771" s="14">
        <v>44637</v>
      </c>
      <c r="O6771">
        <v>0</v>
      </c>
      <c r="P6771">
        <v>238.1</v>
      </c>
      <c r="R6771">
        <v>2110672000</v>
      </c>
      <c r="S6771">
        <v>161300000</v>
      </c>
      <c r="V6771" t="s">
        <v>160</v>
      </c>
      <c r="W6771" t="s">
        <v>192</v>
      </c>
      <c r="X6771" t="s">
        <v>161</v>
      </c>
      <c r="Y6771">
        <v>3</v>
      </c>
      <c r="Z6771">
        <v>3</v>
      </c>
      <c r="AA6771">
        <v>2022</v>
      </c>
      <c r="AB6771">
        <v>238.1</v>
      </c>
      <c r="AC6771" t="s">
        <v>64</v>
      </c>
      <c r="AD6771" t="s">
        <v>72</v>
      </c>
      <c r="AE6771">
        <v>2022</v>
      </c>
      <c r="AF6771">
        <v>2022</v>
      </c>
      <c r="AU6771"/>
    </row>
    <row r="6772" spans="1:47" x14ac:dyDescent="0.35">
      <c r="A6772" t="s">
        <v>138</v>
      </c>
      <c r="C6772" t="s">
        <v>252</v>
      </c>
      <c r="D6772" t="s">
        <v>150</v>
      </c>
      <c r="E6772" t="s">
        <v>121</v>
      </c>
      <c r="G6772" t="s">
        <v>1</v>
      </c>
      <c r="J6772" t="s">
        <v>263</v>
      </c>
      <c r="K6772" t="s">
        <v>72</v>
      </c>
      <c r="L6772" t="s">
        <v>122</v>
      </c>
      <c r="M6772" s="14">
        <v>44637</v>
      </c>
      <c r="N6772" s="14">
        <v>44637</v>
      </c>
      <c r="O6772">
        <v>0</v>
      </c>
      <c r="P6772">
        <v>57142.86</v>
      </c>
      <c r="R6772">
        <v>2220200000</v>
      </c>
      <c r="S6772">
        <v>161002000</v>
      </c>
      <c r="V6772" t="s">
        <v>138</v>
      </c>
      <c r="W6772" t="s">
        <v>202</v>
      </c>
      <c r="X6772" t="s">
        <v>139</v>
      </c>
      <c r="Y6772">
        <v>3</v>
      </c>
      <c r="Z6772">
        <v>3</v>
      </c>
      <c r="AA6772">
        <v>2022</v>
      </c>
      <c r="AB6772">
        <v>-57142.86</v>
      </c>
      <c r="AC6772" t="s">
        <v>64</v>
      </c>
      <c r="AD6772" t="s">
        <v>72</v>
      </c>
      <c r="AE6772">
        <v>2022</v>
      </c>
      <c r="AF6772">
        <v>2022</v>
      </c>
      <c r="AU6772"/>
    </row>
    <row r="6773" spans="1:47" x14ac:dyDescent="0.35">
      <c r="A6773" t="s">
        <v>138</v>
      </c>
      <c r="C6773" t="s">
        <v>252</v>
      </c>
      <c r="D6773" t="s">
        <v>150</v>
      </c>
      <c r="E6773" t="s">
        <v>121</v>
      </c>
      <c r="J6773" t="s">
        <v>263</v>
      </c>
      <c r="K6773" t="s">
        <v>72</v>
      </c>
      <c r="L6773" t="s">
        <v>122</v>
      </c>
      <c r="M6773" s="14">
        <v>44637</v>
      </c>
      <c r="N6773" s="14">
        <v>44637</v>
      </c>
      <c r="O6773">
        <v>0</v>
      </c>
      <c r="P6773">
        <v>57142.86</v>
      </c>
      <c r="R6773">
        <v>2220200000</v>
      </c>
      <c r="S6773">
        <v>161002000</v>
      </c>
      <c r="V6773" t="s">
        <v>138</v>
      </c>
      <c r="W6773" t="s">
        <v>202</v>
      </c>
      <c r="X6773" t="s">
        <v>139</v>
      </c>
      <c r="Y6773">
        <v>3</v>
      </c>
      <c r="Z6773">
        <v>3</v>
      </c>
      <c r="AA6773">
        <v>2022</v>
      </c>
      <c r="AB6773">
        <v>-57142.86</v>
      </c>
      <c r="AC6773" t="s">
        <v>64</v>
      </c>
      <c r="AD6773" t="s">
        <v>72</v>
      </c>
      <c r="AE6773">
        <v>2022</v>
      </c>
      <c r="AF6773">
        <v>2022</v>
      </c>
      <c r="AU6773"/>
    </row>
    <row r="6774" spans="1:47" x14ac:dyDescent="0.35">
      <c r="A6774" t="s">
        <v>160</v>
      </c>
      <c r="B6774" t="s">
        <v>26</v>
      </c>
      <c r="C6774" t="s">
        <v>252</v>
      </c>
      <c r="D6774" t="s">
        <v>159</v>
      </c>
      <c r="E6774" t="s">
        <v>162</v>
      </c>
      <c r="G6774" t="s">
        <v>1</v>
      </c>
      <c r="J6774" t="s">
        <v>263</v>
      </c>
      <c r="K6774" t="s">
        <v>72</v>
      </c>
      <c r="L6774" t="s">
        <v>122</v>
      </c>
      <c r="M6774" s="14">
        <v>44637</v>
      </c>
      <c r="N6774" s="14">
        <v>44637</v>
      </c>
      <c r="O6774">
        <v>0</v>
      </c>
      <c r="P6774">
        <v>248.57</v>
      </c>
      <c r="R6774">
        <v>2110672000</v>
      </c>
      <c r="S6774">
        <v>161011000</v>
      </c>
      <c r="V6774" t="s">
        <v>160</v>
      </c>
      <c r="W6774" t="s">
        <v>231</v>
      </c>
      <c r="X6774" t="s">
        <v>161</v>
      </c>
      <c r="Y6774">
        <v>3</v>
      </c>
      <c r="Z6774">
        <v>3</v>
      </c>
      <c r="AA6774">
        <v>2022</v>
      </c>
      <c r="AB6774">
        <v>248.57</v>
      </c>
      <c r="AC6774" t="s">
        <v>64</v>
      </c>
      <c r="AD6774" t="s">
        <v>72</v>
      </c>
      <c r="AE6774">
        <v>2022</v>
      </c>
      <c r="AF6774">
        <v>2022</v>
      </c>
      <c r="AU6774"/>
    </row>
    <row r="6775" spans="1:47" x14ac:dyDescent="0.35">
      <c r="A6775" t="s">
        <v>148</v>
      </c>
      <c r="C6775" t="s">
        <v>252</v>
      </c>
      <c r="D6775" t="s">
        <v>159</v>
      </c>
      <c r="E6775" t="s">
        <v>162</v>
      </c>
      <c r="G6775" t="s">
        <v>1</v>
      </c>
      <c r="J6775" t="s">
        <v>263</v>
      </c>
      <c r="K6775" t="s">
        <v>72</v>
      </c>
      <c r="L6775" t="s">
        <v>122</v>
      </c>
      <c r="M6775" s="14">
        <v>44637</v>
      </c>
      <c r="N6775" s="14">
        <v>44637</v>
      </c>
      <c r="O6775">
        <v>0</v>
      </c>
      <c r="P6775">
        <v>35714.29</v>
      </c>
      <c r="R6775">
        <v>2110220000</v>
      </c>
      <c r="S6775">
        <v>161008000</v>
      </c>
      <c r="V6775" t="s">
        <v>148</v>
      </c>
      <c r="W6775" t="s">
        <v>224</v>
      </c>
      <c r="X6775" t="s">
        <v>152</v>
      </c>
      <c r="Y6775">
        <v>3</v>
      </c>
      <c r="Z6775">
        <v>3</v>
      </c>
      <c r="AA6775">
        <v>2022</v>
      </c>
      <c r="AB6775">
        <v>35714.29</v>
      </c>
      <c r="AC6775" t="s">
        <v>64</v>
      </c>
      <c r="AD6775" t="s">
        <v>72</v>
      </c>
      <c r="AE6775">
        <v>2022</v>
      </c>
      <c r="AF6775">
        <v>2022</v>
      </c>
      <c r="AU6775"/>
    </row>
    <row r="6776" spans="1:47" x14ac:dyDescent="0.35">
      <c r="A6776" t="s">
        <v>160</v>
      </c>
      <c r="B6776" t="s">
        <v>26</v>
      </c>
      <c r="C6776" t="s">
        <v>252</v>
      </c>
      <c r="D6776" t="s">
        <v>159</v>
      </c>
      <c r="E6776" t="s">
        <v>162</v>
      </c>
      <c r="G6776" t="s">
        <v>1</v>
      </c>
      <c r="J6776" t="s">
        <v>263</v>
      </c>
      <c r="K6776" t="s">
        <v>72</v>
      </c>
      <c r="L6776" t="s">
        <v>122</v>
      </c>
      <c r="M6776" s="14">
        <v>44638</v>
      </c>
      <c r="N6776" s="14">
        <v>44638</v>
      </c>
      <c r="O6776">
        <v>0</v>
      </c>
      <c r="P6776">
        <v>298316.45</v>
      </c>
      <c r="R6776">
        <v>2110672000</v>
      </c>
      <c r="S6776">
        <v>162800000</v>
      </c>
      <c r="V6776" t="s">
        <v>160</v>
      </c>
      <c r="W6776" t="s">
        <v>204</v>
      </c>
      <c r="X6776" t="s">
        <v>161</v>
      </c>
      <c r="Y6776">
        <v>3</v>
      </c>
      <c r="Z6776">
        <v>3</v>
      </c>
      <c r="AA6776">
        <v>2022</v>
      </c>
      <c r="AB6776">
        <v>298316.45</v>
      </c>
      <c r="AC6776" t="s">
        <v>64</v>
      </c>
      <c r="AD6776" t="s">
        <v>72</v>
      </c>
      <c r="AE6776">
        <v>2022</v>
      </c>
      <c r="AF6776">
        <v>2022</v>
      </c>
      <c r="AU6776"/>
    </row>
    <row r="6777" spans="1:47" x14ac:dyDescent="0.35">
      <c r="A6777" t="s">
        <v>160</v>
      </c>
      <c r="B6777" t="s">
        <v>25</v>
      </c>
      <c r="C6777" t="s">
        <v>252</v>
      </c>
      <c r="D6777" t="s">
        <v>159</v>
      </c>
      <c r="E6777" t="s">
        <v>162</v>
      </c>
      <c r="G6777" t="s">
        <v>1</v>
      </c>
      <c r="J6777" t="s">
        <v>263</v>
      </c>
      <c r="K6777" t="s">
        <v>72</v>
      </c>
      <c r="L6777" t="s">
        <v>122</v>
      </c>
      <c r="M6777" s="14">
        <v>44638</v>
      </c>
      <c r="N6777" s="14">
        <v>44638</v>
      </c>
      <c r="O6777">
        <v>0</v>
      </c>
      <c r="P6777">
        <v>119.05</v>
      </c>
      <c r="R6777">
        <v>2110672000</v>
      </c>
      <c r="S6777">
        <v>161600000</v>
      </c>
      <c r="V6777" t="s">
        <v>160</v>
      </c>
      <c r="W6777" t="s">
        <v>198</v>
      </c>
      <c r="X6777" t="s">
        <v>161</v>
      </c>
      <c r="Y6777">
        <v>3</v>
      </c>
      <c r="Z6777">
        <v>3</v>
      </c>
      <c r="AA6777">
        <v>2022</v>
      </c>
      <c r="AB6777">
        <v>119.05</v>
      </c>
      <c r="AC6777" t="s">
        <v>64</v>
      </c>
      <c r="AD6777" t="s">
        <v>72</v>
      </c>
      <c r="AE6777">
        <v>2022</v>
      </c>
      <c r="AF6777">
        <v>2022</v>
      </c>
      <c r="AU6777"/>
    </row>
    <row r="6778" spans="1:47" x14ac:dyDescent="0.35">
      <c r="A6778" t="s">
        <v>160</v>
      </c>
      <c r="B6778" t="s">
        <v>25</v>
      </c>
      <c r="C6778" t="s">
        <v>252</v>
      </c>
      <c r="D6778" t="s">
        <v>159</v>
      </c>
      <c r="E6778" t="s">
        <v>162</v>
      </c>
      <c r="G6778" t="s">
        <v>1</v>
      </c>
      <c r="J6778" t="s">
        <v>263</v>
      </c>
      <c r="K6778" t="s">
        <v>72</v>
      </c>
      <c r="L6778" t="s">
        <v>122</v>
      </c>
      <c r="M6778" s="14">
        <v>44638</v>
      </c>
      <c r="N6778" s="14">
        <v>44638</v>
      </c>
      <c r="O6778">
        <v>0</v>
      </c>
      <c r="P6778">
        <v>952.38</v>
      </c>
      <c r="R6778">
        <v>2110672000</v>
      </c>
      <c r="S6778">
        <v>161300000</v>
      </c>
      <c r="V6778" t="s">
        <v>160</v>
      </c>
      <c r="W6778" t="s">
        <v>192</v>
      </c>
      <c r="X6778" t="s">
        <v>161</v>
      </c>
      <c r="Y6778">
        <v>3</v>
      </c>
      <c r="Z6778">
        <v>3</v>
      </c>
      <c r="AA6778">
        <v>2022</v>
      </c>
      <c r="AB6778">
        <v>952.38</v>
      </c>
      <c r="AC6778" t="s">
        <v>64</v>
      </c>
      <c r="AD6778" t="s">
        <v>72</v>
      </c>
      <c r="AE6778">
        <v>2022</v>
      </c>
      <c r="AF6778">
        <v>2022</v>
      </c>
      <c r="AU6778"/>
    </row>
    <row r="6779" spans="1:47" x14ac:dyDescent="0.35">
      <c r="A6779" t="s">
        <v>160</v>
      </c>
      <c r="B6779" t="s">
        <v>25</v>
      </c>
      <c r="C6779" t="s">
        <v>252</v>
      </c>
      <c r="D6779" t="s">
        <v>159</v>
      </c>
      <c r="E6779" t="s">
        <v>162</v>
      </c>
      <c r="G6779" t="s">
        <v>1</v>
      </c>
      <c r="J6779" t="s">
        <v>263</v>
      </c>
      <c r="K6779" t="s">
        <v>72</v>
      </c>
      <c r="L6779" t="s">
        <v>122</v>
      </c>
      <c r="M6779" s="14">
        <v>44638</v>
      </c>
      <c r="N6779" s="14">
        <v>44638</v>
      </c>
      <c r="O6779">
        <v>0</v>
      </c>
      <c r="P6779">
        <v>238.1</v>
      </c>
      <c r="R6779">
        <v>2110672000</v>
      </c>
      <c r="S6779">
        <v>161300000</v>
      </c>
      <c r="V6779" t="s">
        <v>160</v>
      </c>
      <c r="W6779" t="s">
        <v>192</v>
      </c>
      <c r="X6779" t="s">
        <v>161</v>
      </c>
      <c r="Y6779">
        <v>3</v>
      </c>
      <c r="Z6779">
        <v>3</v>
      </c>
      <c r="AA6779">
        <v>2022</v>
      </c>
      <c r="AB6779">
        <v>238.1</v>
      </c>
      <c r="AC6779" t="s">
        <v>64</v>
      </c>
      <c r="AD6779" t="s">
        <v>72</v>
      </c>
      <c r="AE6779">
        <v>2022</v>
      </c>
      <c r="AF6779">
        <v>2022</v>
      </c>
      <c r="AU6779"/>
    </row>
    <row r="6780" spans="1:47" x14ac:dyDescent="0.35">
      <c r="A6780" t="s">
        <v>160</v>
      </c>
      <c r="B6780" t="s">
        <v>26</v>
      </c>
      <c r="C6780" t="s">
        <v>252</v>
      </c>
      <c r="D6780" t="s">
        <v>159</v>
      </c>
      <c r="E6780" t="s">
        <v>162</v>
      </c>
      <c r="G6780" t="s">
        <v>1</v>
      </c>
      <c r="J6780" t="s">
        <v>263</v>
      </c>
      <c r="K6780" t="s">
        <v>72</v>
      </c>
      <c r="L6780" t="s">
        <v>122</v>
      </c>
      <c r="M6780" s="14">
        <v>44638</v>
      </c>
      <c r="N6780" s="14">
        <v>44638</v>
      </c>
      <c r="O6780">
        <v>0</v>
      </c>
      <c r="P6780">
        <v>357.14</v>
      </c>
      <c r="R6780">
        <v>2110672000</v>
      </c>
      <c r="S6780">
        <v>161012000</v>
      </c>
      <c r="V6780" t="s">
        <v>160</v>
      </c>
      <c r="W6780" t="s">
        <v>213</v>
      </c>
      <c r="X6780" t="s">
        <v>161</v>
      </c>
      <c r="Y6780">
        <v>3</v>
      </c>
      <c r="Z6780">
        <v>3</v>
      </c>
      <c r="AA6780">
        <v>2022</v>
      </c>
      <c r="AB6780">
        <v>357.14</v>
      </c>
      <c r="AC6780" t="s">
        <v>64</v>
      </c>
      <c r="AD6780" t="s">
        <v>72</v>
      </c>
      <c r="AE6780">
        <v>2022</v>
      </c>
      <c r="AF6780">
        <v>2022</v>
      </c>
      <c r="AU6780"/>
    </row>
    <row r="6781" spans="1:47" x14ac:dyDescent="0.35">
      <c r="A6781" t="s">
        <v>130</v>
      </c>
      <c r="B6781" t="s">
        <v>33</v>
      </c>
      <c r="C6781" t="s">
        <v>252</v>
      </c>
      <c r="D6781" t="s">
        <v>150</v>
      </c>
      <c r="E6781" t="s">
        <v>121</v>
      </c>
      <c r="G6781" t="s">
        <v>1</v>
      </c>
      <c r="H6781" t="s">
        <v>206</v>
      </c>
      <c r="J6781" t="s">
        <v>263</v>
      </c>
      <c r="K6781" t="s">
        <v>72</v>
      </c>
      <c r="L6781" t="s">
        <v>122</v>
      </c>
      <c r="M6781" s="14">
        <v>44638</v>
      </c>
      <c r="N6781" s="14">
        <v>44638</v>
      </c>
      <c r="O6781">
        <v>0</v>
      </c>
      <c r="P6781">
        <v>-23.81</v>
      </c>
      <c r="R6781">
        <v>2221517160</v>
      </c>
      <c r="S6781">
        <v>161012000</v>
      </c>
      <c r="V6781" t="s">
        <v>130</v>
      </c>
      <c r="W6781" t="s">
        <v>213</v>
      </c>
      <c r="X6781" t="s">
        <v>119</v>
      </c>
      <c r="Y6781">
        <v>3</v>
      </c>
      <c r="Z6781">
        <v>3</v>
      </c>
      <c r="AA6781">
        <v>2022</v>
      </c>
      <c r="AB6781">
        <v>23.81</v>
      </c>
      <c r="AC6781" t="s">
        <v>64</v>
      </c>
      <c r="AD6781" t="s">
        <v>23</v>
      </c>
      <c r="AE6781">
        <v>2022</v>
      </c>
      <c r="AF6781">
        <v>2022</v>
      </c>
      <c r="AU6781"/>
    </row>
    <row r="6782" spans="1:47" x14ac:dyDescent="0.35">
      <c r="A6782" t="s">
        <v>155</v>
      </c>
      <c r="B6782" t="s">
        <v>49</v>
      </c>
      <c r="C6782" t="s">
        <v>252</v>
      </c>
      <c r="D6782" t="s">
        <v>150</v>
      </c>
      <c r="E6782" t="s">
        <v>121</v>
      </c>
      <c r="G6782" t="s">
        <v>1</v>
      </c>
      <c r="H6782" t="s">
        <v>206</v>
      </c>
      <c r="J6782" t="s">
        <v>263</v>
      </c>
      <c r="K6782" t="s">
        <v>72</v>
      </c>
      <c r="L6782" t="s">
        <v>122</v>
      </c>
      <c r="M6782" s="14">
        <v>44638</v>
      </c>
      <c r="N6782" s="14">
        <v>44638</v>
      </c>
      <c r="O6782">
        <v>0</v>
      </c>
      <c r="P6782">
        <v>-4761.8999999999996</v>
      </c>
      <c r="R6782">
        <v>2220620000</v>
      </c>
      <c r="S6782">
        <v>161012000</v>
      </c>
      <c r="V6782" t="s">
        <v>155</v>
      </c>
      <c r="W6782" t="s">
        <v>213</v>
      </c>
      <c r="X6782" t="s">
        <v>156</v>
      </c>
      <c r="Y6782">
        <v>3</v>
      </c>
      <c r="Z6782">
        <v>3</v>
      </c>
      <c r="AA6782">
        <v>2022</v>
      </c>
      <c r="AB6782">
        <v>4761.8999999999996</v>
      </c>
      <c r="AC6782" t="s">
        <v>64</v>
      </c>
      <c r="AD6782" t="s">
        <v>23</v>
      </c>
      <c r="AE6782">
        <v>2022</v>
      </c>
      <c r="AF6782">
        <v>2022</v>
      </c>
      <c r="AU6782"/>
    </row>
    <row r="6783" spans="1:47" x14ac:dyDescent="0.35">
      <c r="A6783" t="s">
        <v>160</v>
      </c>
      <c r="B6783" t="s">
        <v>25</v>
      </c>
      <c r="C6783" t="s">
        <v>252</v>
      </c>
      <c r="D6783" t="s">
        <v>159</v>
      </c>
      <c r="E6783" t="s">
        <v>162</v>
      </c>
      <c r="G6783" t="s">
        <v>1</v>
      </c>
      <c r="J6783" t="s">
        <v>263</v>
      </c>
      <c r="K6783" t="s">
        <v>72</v>
      </c>
      <c r="L6783" t="s">
        <v>122</v>
      </c>
      <c r="M6783" s="14">
        <v>44641</v>
      </c>
      <c r="N6783" s="14">
        <v>44641</v>
      </c>
      <c r="O6783">
        <v>0</v>
      </c>
      <c r="P6783">
        <v>238.1</v>
      </c>
      <c r="R6783">
        <v>2110672000</v>
      </c>
      <c r="S6783">
        <v>161600000</v>
      </c>
      <c r="V6783" t="s">
        <v>160</v>
      </c>
      <c r="W6783" t="s">
        <v>198</v>
      </c>
      <c r="X6783" t="s">
        <v>161</v>
      </c>
      <c r="Y6783">
        <v>3</v>
      </c>
      <c r="Z6783">
        <v>3</v>
      </c>
      <c r="AA6783">
        <v>2022</v>
      </c>
      <c r="AB6783">
        <v>238.1</v>
      </c>
      <c r="AC6783" t="s">
        <v>64</v>
      </c>
      <c r="AD6783" t="s">
        <v>72</v>
      </c>
      <c r="AE6783">
        <v>2022</v>
      </c>
      <c r="AF6783">
        <v>2022</v>
      </c>
      <c r="AU6783"/>
    </row>
    <row r="6784" spans="1:47" x14ac:dyDescent="0.35">
      <c r="A6784" t="s">
        <v>160</v>
      </c>
      <c r="B6784" t="s">
        <v>50</v>
      </c>
      <c r="C6784" t="s">
        <v>252</v>
      </c>
      <c r="D6784" t="s">
        <v>159</v>
      </c>
      <c r="E6784" t="s">
        <v>162</v>
      </c>
      <c r="G6784" t="s">
        <v>1</v>
      </c>
      <c r="J6784" t="s">
        <v>263</v>
      </c>
      <c r="K6784" t="s">
        <v>72</v>
      </c>
      <c r="L6784" t="s">
        <v>122</v>
      </c>
      <c r="M6784" s="14">
        <v>44641</v>
      </c>
      <c r="N6784" s="14">
        <v>44641</v>
      </c>
      <c r="O6784">
        <v>0</v>
      </c>
      <c r="P6784">
        <v>687.39</v>
      </c>
      <c r="R6784">
        <v>2110672000</v>
      </c>
      <c r="S6784">
        <v>162300000</v>
      </c>
      <c r="V6784" t="s">
        <v>160</v>
      </c>
      <c r="W6784" t="s">
        <v>209</v>
      </c>
      <c r="X6784" t="s">
        <v>161</v>
      </c>
      <c r="Y6784">
        <v>3</v>
      </c>
      <c r="Z6784">
        <v>3</v>
      </c>
      <c r="AA6784">
        <v>2022</v>
      </c>
      <c r="AB6784">
        <v>687.39</v>
      </c>
      <c r="AC6784" t="s">
        <v>64</v>
      </c>
      <c r="AD6784" t="s">
        <v>72</v>
      </c>
      <c r="AE6784">
        <v>2022</v>
      </c>
      <c r="AF6784">
        <v>2022</v>
      </c>
      <c r="AU6784"/>
    </row>
    <row r="6785" spans="1:47" x14ac:dyDescent="0.35">
      <c r="A6785" t="s">
        <v>160</v>
      </c>
      <c r="B6785" t="s">
        <v>25</v>
      </c>
      <c r="C6785" t="s">
        <v>252</v>
      </c>
      <c r="D6785" t="s">
        <v>159</v>
      </c>
      <c r="E6785" t="s">
        <v>162</v>
      </c>
      <c r="G6785" t="s">
        <v>1</v>
      </c>
      <c r="J6785" t="s">
        <v>263</v>
      </c>
      <c r="K6785" t="s">
        <v>72</v>
      </c>
      <c r="L6785" t="s">
        <v>122</v>
      </c>
      <c r="M6785" s="14">
        <v>44641</v>
      </c>
      <c r="N6785" s="14">
        <v>44641</v>
      </c>
      <c r="O6785">
        <v>0</v>
      </c>
      <c r="P6785">
        <v>714.29</v>
      </c>
      <c r="R6785">
        <v>2110672000</v>
      </c>
      <c r="S6785">
        <v>161300000</v>
      </c>
      <c r="V6785" t="s">
        <v>160</v>
      </c>
      <c r="W6785" t="s">
        <v>192</v>
      </c>
      <c r="X6785" t="s">
        <v>161</v>
      </c>
      <c r="Y6785">
        <v>3</v>
      </c>
      <c r="Z6785">
        <v>3</v>
      </c>
      <c r="AA6785">
        <v>2022</v>
      </c>
      <c r="AB6785">
        <v>714.29</v>
      </c>
      <c r="AC6785" t="s">
        <v>64</v>
      </c>
      <c r="AD6785" t="s">
        <v>72</v>
      </c>
      <c r="AE6785">
        <v>2022</v>
      </c>
      <c r="AF6785">
        <v>2022</v>
      </c>
      <c r="AU6785"/>
    </row>
    <row r="6786" spans="1:47" x14ac:dyDescent="0.35">
      <c r="A6786" t="s">
        <v>160</v>
      </c>
      <c r="B6786" t="s">
        <v>35</v>
      </c>
      <c r="C6786" t="s">
        <v>252</v>
      </c>
      <c r="D6786" t="s">
        <v>159</v>
      </c>
      <c r="E6786" t="s">
        <v>162</v>
      </c>
      <c r="G6786" t="s">
        <v>1</v>
      </c>
      <c r="J6786" t="s">
        <v>263</v>
      </c>
      <c r="K6786" t="s">
        <v>72</v>
      </c>
      <c r="L6786" t="s">
        <v>122</v>
      </c>
      <c r="M6786" s="14">
        <v>44641</v>
      </c>
      <c r="N6786" s="14">
        <v>44641</v>
      </c>
      <c r="O6786">
        <v>0</v>
      </c>
      <c r="P6786">
        <v>142.86000000000001</v>
      </c>
      <c r="R6786">
        <v>2110672000</v>
      </c>
      <c r="S6786">
        <v>161020000</v>
      </c>
      <c r="V6786" t="s">
        <v>160</v>
      </c>
      <c r="W6786" t="s">
        <v>194</v>
      </c>
      <c r="X6786" t="s">
        <v>161</v>
      </c>
      <c r="Y6786">
        <v>3</v>
      </c>
      <c r="Z6786">
        <v>3</v>
      </c>
      <c r="AA6786">
        <v>2022</v>
      </c>
      <c r="AB6786">
        <v>142.86000000000001</v>
      </c>
      <c r="AC6786" t="s">
        <v>64</v>
      </c>
      <c r="AD6786" t="s">
        <v>72</v>
      </c>
      <c r="AE6786">
        <v>2022</v>
      </c>
      <c r="AF6786">
        <v>2022</v>
      </c>
      <c r="AU6786"/>
    </row>
    <row r="6787" spans="1:47" x14ac:dyDescent="0.35">
      <c r="A6787" t="s">
        <v>160</v>
      </c>
      <c r="B6787" t="s">
        <v>26</v>
      </c>
      <c r="C6787" t="s">
        <v>252</v>
      </c>
      <c r="D6787" t="s">
        <v>159</v>
      </c>
      <c r="E6787" t="s">
        <v>162</v>
      </c>
      <c r="G6787" t="s">
        <v>1</v>
      </c>
      <c r="J6787" t="s">
        <v>263</v>
      </c>
      <c r="K6787" t="s">
        <v>72</v>
      </c>
      <c r="L6787" t="s">
        <v>122</v>
      </c>
      <c r="M6787" s="14">
        <v>44641</v>
      </c>
      <c r="N6787" s="14">
        <v>44641</v>
      </c>
      <c r="O6787">
        <v>0</v>
      </c>
      <c r="P6787">
        <v>36.32</v>
      </c>
      <c r="R6787">
        <v>2110672000</v>
      </c>
      <c r="S6787">
        <v>162600000</v>
      </c>
      <c r="V6787" t="s">
        <v>160</v>
      </c>
      <c r="W6787" t="s">
        <v>196</v>
      </c>
      <c r="X6787" t="s">
        <v>161</v>
      </c>
      <c r="Y6787">
        <v>3</v>
      </c>
      <c r="Z6787">
        <v>3</v>
      </c>
      <c r="AA6787">
        <v>2022</v>
      </c>
      <c r="AB6787">
        <v>36.32</v>
      </c>
      <c r="AC6787" t="s">
        <v>64</v>
      </c>
      <c r="AD6787" t="s">
        <v>72</v>
      </c>
      <c r="AE6787">
        <v>2022</v>
      </c>
      <c r="AF6787">
        <v>2022</v>
      </c>
      <c r="AU6787"/>
    </row>
    <row r="6788" spans="1:47" x14ac:dyDescent="0.35">
      <c r="A6788" t="s">
        <v>130</v>
      </c>
      <c r="B6788" t="s">
        <v>36</v>
      </c>
      <c r="C6788" t="s">
        <v>252</v>
      </c>
      <c r="D6788" t="s">
        <v>150</v>
      </c>
      <c r="E6788" t="s">
        <v>121</v>
      </c>
      <c r="G6788" t="s">
        <v>1</v>
      </c>
      <c r="H6788" t="s">
        <v>206</v>
      </c>
      <c r="J6788" t="s">
        <v>263</v>
      </c>
      <c r="K6788" t="s">
        <v>72</v>
      </c>
      <c r="L6788" t="s">
        <v>122</v>
      </c>
      <c r="M6788" s="14">
        <v>44642</v>
      </c>
      <c r="N6788" s="14">
        <v>44642</v>
      </c>
      <c r="O6788">
        <v>0</v>
      </c>
      <c r="P6788">
        <v>-9523.81</v>
      </c>
      <c r="R6788">
        <v>2221517110</v>
      </c>
      <c r="S6788">
        <v>162800000</v>
      </c>
      <c r="V6788" t="s">
        <v>130</v>
      </c>
      <c r="W6788" t="s">
        <v>204</v>
      </c>
      <c r="X6788" t="s">
        <v>119</v>
      </c>
      <c r="Y6788">
        <v>3</v>
      </c>
      <c r="Z6788">
        <v>3</v>
      </c>
      <c r="AA6788">
        <v>2022</v>
      </c>
      <c r="AB6788">
        <v>9523.81</v>
      </c>
      <c r="AC6788" t="s">
        <v>64</v>
      </c>
      <c r="AD6788" t="s">
        <v>23</v>
      </c>
      <c r="AE6788">
        <v>2022</v>
      </c>
      <c r="AF6788">
        <v>2022</v>
      </c>
      <c r="AU6788"/>
    </row>
    <row r="6789" spans="1:47" x14ac:dyDescent="0.35">
      <c r="A6789" t="s">
        <v>160</v>
      </c>
      <c r="B6789" t="s">
        <v>25</v>
      </c>
      <c r="C6789" t="s">
        <v>252</v>
      </c>
      <c r="D6789" t="s">
        <v>159</v>
      </c>
      <c r="E6789" t="s">
        <v>162</v>
      </c>
      <c r="G6789" t="s">
        <v>1</v>
      </c>
      <c r="J6789" t="s">
        <v>263</v>
      </c>
      <c r="K6789" t="s">
        <v>72</v>
      </c>
      <c r="L6789" t="s">
        <v>122</v>
      </c>
      <c r="M6789" s="14">
        <v>44642</v>
      </c>
      <c r="N6789" s="14">
        <v>44642</v>
      </c>
      <c r="O6789">
        <v>0</v>
      </c>
      <c r="P6789">
        <v>119.05</v>
      </c>
      <c r="R6789">
        <v>2110672000</v>
      </c>
      <c r="S6789">
        <v>161600000</v>
      </c>
      <c r="V6789" t="s">
        <v>160</v>
      </c>
      <c r="W6789" t="s">
        <v>198</v>
      </c>
      <c r="X6789" t="s">
        <v>161</v>
      </c>
      <c r="Y6789">
        <v>3</v>
      </c>
      <c r="Z6789">
        <v>3</v>
      </c>
      <c r="AA6789">
        <v>2022</v>
      </c>
      <c r="AB6789">
        <v>119.05</v>
      </c>
      <c r="AC6789" t="s">
        <v>64</v>
      </c>
      <c r="AD6789" t="s">
        <v>72</v>
      </c>
      <c r="AE6789">
        <v>2022</v>
      </c>
      <c r="AF6789">
        <v>2022</v>
      </c>
      <c r="AU6789"/>
    </row>
    <row r="6790" spans="1:47" x14ac:dyDescent="0.35">
      <c r="A6790" t="s">
        <v>160</v>
      </c>
      <c r="B6790" t="s">
        <v>25</v>
      </c>
      <c r="C6790" t="s">
        <v>252</v>
      </c>
      <c r="D6790" t="s">
        <v>159</v>
      </c>
      <c r="E6790" t="s">
        <v>162</v>
      </c>
      <c r="G6790" t="s">
        <v>1</v>
      </c>
      <c r="J6790" t="s">
        <v>263</v>
      </c>
      <c r="K6790" t="s">
        <v>72</v>
      </c>
      <c r="L6790" t="s">
        <v>122</v>
      </c>
      <c r="M6790" s="14">
        <v>44642</v>
      </c>
      <c r="N6790" s="14">
        <v>44642</v>
      </c>
      <c r="O6790">
        <v>0</v>
      </c>
      <c r="P6790">
        <v>1071.43</v>
      </c>
      <c r="R6790">
        <v>2110672000</v>
      </c>
      <c r="S6790">
        <v>161300000</v>
      </c>
      <c r="V6790" t="s">
        <v>160</v>
      </c>
      <c r="W6790" t="s">
        <v>192</v>
      </c>
      <c r="X6790" t="s">
        <v>161</v>
      </c>
      <c r="Y6790">
        <v>3</v>
      </c>
      <c r="Z6790">
        <v>3</v>
      </c>
      <c r="AA6790">
        <v>2022</v>
      </c>
      <c r="AB6790">
        <v>1071.43</v>
      </c>
      <c r="AC6790" t="s">
        <v>64</v>
      </c>
      <c r="AD6790" t="s">
        <v>72</v>
      </c>
      <c r="AE6790">
        <v>2022</v>
      </c>
      <c r="AF6790">
        <v>2022</v>
      </c>
      <c r="AU6790"/>
    </row>
    <row r="6791" spans="1:47" x14ac:dyDescent="0.35">
      <c r="A6791" t="s">
        <v>160</v>
      </c>
      <c r="B6791" t="s">
        <v>25</v>
      </c>
      <c r="C6791" t="s">
        <v>252</v>
      </c>
      <c r="D6791" t="s">
        <v>159</v>
      </c>
      <c r="E6791" t="s">
        <v>162</v>
      </c>
      <c r="G6791" t="s">
        <v>1</v>
      </c>
      <c r="J6791" t="s">
        <v>263</v>
      </c>
      <c r="K6791" t="s">
        <v>72</v>
      </c>
      <c r="L6791" t="s">
        <v>122</v>
      </c>
      <c r="M6791" s="14">
        <v>44642</v>
      </c>
      <c r="N6791" s="14">
        <v>44642</v>
      </c>
      <c r="O6791">
        <v>0</v>
      </c>
      <c r="P6791">
        <v>238.1</v>
      </c>
      <c r="R6791">
        <v>2110672000</v>
      </c>
      <c r="S6791">
        <v>161300000</v>
      </c>
      <c r="V6791" t="s">
        <v>160</v>
      </c>
      <c r="W6791" t="s">
        <v>192</v>
      </c>
      <c r="X6791" t="s">
        <v>161</v>
      </c>
      <c r="Y6791">
        <v>3</v>
      </c>
      <c r="Z6791">
        <v>3</v>
      </c>
      <c r="AA6791">
        <v>2022</v>
      </c>
      <c r="AB6791">
        <v>238.1</v>
      </c>
      <c r="AC6791" t="s">
        <v>64</v>
      </c>
      <c r="AD6791" t="s">
        <v>72</v>
      </c>
      <c r="AE6791">
        <v>2022</v>
      </c>
      <c r="AF6791">
        <v>2022</v>
      </c>
      <c r="AU6791"/>
    </row>
    <row r="6792" spans="1:47" x14ac:dyDescent="0.35">
      <c r="A6792" t="s">
        <v>160</v>
      </c>
      <c r="B6792" t="s">
        <v>28</v>
      </c>
      <c r="C6792" t="s">
        <v>252</v>
      </c>
      <c r="D6792" t="s">
        <v>159</v>
      </c>
      <c r="E6792" t="s">
        <v>162</v>
      </c>
      <c r="G6792" t="s">
        <v>1</v>
      </c>
      <c r="J6792" t="s">
        <v>263</v>
      </c>
      <c r="K6792" t="s">
        <v>72</v>
      </c>
      <c r="L6792" t="s">
        <v>122</v>
      </c>
      <c r="M6792" s="14">
        <v>44642</v>
      </c>
      <c r="N6792" s="14">
        <v>44642</v>
      </c>
      <c r="O6792">
        <v>0</v>
      </c>
      <c r="P6792">
        <v>33.06</v>
      </c>
      <c r="R6792">
        <v>2110672000</v>
      </c>
      <c r="S6792">
        <v>161800000</v>
      </c>
      <c r="V6792" t="s">
        <v>160</v>
      </c>
      <c r="W6792" t="s">
        <v>197</v>
      </c>
      <c r="X6792" t="s">
        <v>161</v>
      </c>
      <c r="Y6792">
        <v>3</v>
      </c>
      <c r="Z6792">
        <v>3</v>
      </c>
      <c r="AA6792">
        <v>2022</v>
      </c>
      <c r="AB6792">
        <v>33.06</v>
      </c>
      <c r="AC6792" t="s">
        <v>64</v>
      </c>
      <c r="AD6792" t="s">
        <v>72</v>
      </c>
      <c r="AE6792">
        <v>2022</v>
      </c>
      <c r="AF6792">
        <v>2022</v>
      </c>
      <c r="AU6792"/>
    </row>
    <row r="6793" spans="1:47" x14ac:dyDescent="0.35">
      <c r="A6793" t="s">
        <v>160</v>
      </c>
      <c r="B6793" t="s">
        <v>28</v>
      </c>
      <c r="C6793" t="s">
        <v>252</v>
      </c>
      <c r="D6793" t="s">
        <v>159</v>
      </c>
      <c r="E6793" t="s">
        <v>162</v>
      </c>
      <c r="G6793" t="s">
        <v>1</v>
      </c>
      <c r="J6793" t="s">
        <v>263</v>
      </c>
      <c r="K6793" t="s">
        <v>72</v>
      </c>
      <c r="L6793" t="s">
        <v>122</v>
      </c>
      <c r="M6793" s="14">
        <v>44642</v>
      </c>
      <c r="N6793" s="14">
        <v>44642</v>
      </c>
      <c r="O6793">
        <v>0</v>
      </c>
      <c r="P6793">
        <v>34.340000000000003</v>
      </c>
      <c r="R6793">
        <v>2110672000</v>
      </c>
      <c r="S6793">
        <v>161800000</v>
      </c>
      <c r="V6793" t="s">
        <v>160</v>
      </c>
      <c r="W6793" t="s">
        <v>197</v>
      </c>
      <c r="X6793" t="s">
        <v>161</v>
      </c>
      <c r="Y6793">
        <v>3</v>
      </c>
      <c r="Z6793">
        <v>3</v>
      </c>
      <c r="AA6793">
        <v>2022</v>
      </c>
      <c r="AB6793">
        <v>34.340000000000003</v>
      </c>
      <c r="AC6793" t="s">
        <v>64</v>
      </c>
      <c r="AD6793" t="s">
        <v>72</v>
      </c>
      <c r="AE6793">
        <v>2022</v>
      </c>
      <c r="AF6793">
        <v>2022</v>
      </c>
      <c r="AU6793"/>
    </row>
    <row r="6794" spans="1:47" x14ac:dyDescent="0.35">
      <c r="A6794" t="s">
        <v>160</v>
      </c>
      <c r="B6794" t="s">
        <v>28</v>
      </c>
      <c r="C6794" t="s">
        <v>252</v>
      </c>
      <c r="D6794" t="s">
        <v>159</v>
      </c>
      <c r="E6794" t="s">
        <v>162</v>
      </c>
      <c r="G6794" t="s">
        <v>1</v>
      </c>
      <c r="J6794" t="s">
        <v>263</v>
      </c>
      <c r="K6794" t="s">
        <v>72</v>
      </c>
      <c r="L6794" t="s">
        <v>122</v>
      </c>
      <c r="M6794" s="14">
        <v>44642</v>
      </c>
      <c r="N6794" s="14">
        <v>44642</v>
      </c>
      <c r="O6794">
        <v>0</v>
      </c>
      <c r="P6794">
        <v>52.26</v>
      </c>
      <c r="R6794">
        <v>2110672000</v>
      </c>
      <c r="S6794">
        <v>161800000</v>
      </c>
      <c r="V6794" t="s">
        <v>160</v>
      </c>
      <c r="W6794" t="s">
        <v>197</v>
      </c>
      <c r="X6794" t="s">
        <v>161</v>
      </c>
      <c r="Y6794">
        <v>3</v>
      </c>
      <c r="Z6794">
        <v>3</v>
      </c>
      <c r="AA6794">
        <v>2022</v>
      </c>
      <c r="AB6794">
        <v>52.26</v>
      </c>
      <c r="AC6794" t="s">
        <v>64</v>
      </c>
      <c r="AD6794" t="s">
        <v>72</v>
      </c>
      <c r="AE6794">
        <v>2022</v>
      </c>
      <c r="AF6794">
        <v>2022</v>
      </c>
      <c r="AU6794"/>
    </row>
    <row r="6795" spans="1:47" x14ac:dyDescent="0.35">
      <c r="A6795" t="s">
        <v>160</v>
      </c>
      <c r="B6795" t="s">
        <v>28</v>
      </c>
      <c r="C6795" t="s">
        <v>252</v>
      </c>
      <c r="D6795" t="s">
        <v>159</v>
      </c>
      <c r="E6795" t="s">
        <v>162</v>
      </c>
      <c r="G6795" t="s">
        <v>1</v>
      </c>
      <c r="J6795" t="s">
        <v>263</v>
      </c>
      <c r="K6795" t="s">
        <v>72</v>
      </c>
      <c r="L6795" t="s">
        <v>122</v>
      </c>
      <c r="M6795" s="14">
        <v>44642</v>
      </c>
      <c r="N6795" s="14">
        <v>44642</v>
      </c>
      <c r="O6795">
        <v>0</v>
      </c>
      <c r="P6795">
        <v>90.96</v>
      </c>
      <c r="R6795">
        <v>2110672000</v>
      </c>
      <c r="S6795">
        <v>161800000</v>
      </c>
      <c r="V6795" t="s">
        <v>160</v>
      </c>
      <c r="W6795" t="s">
        <v>197</v>
      </c>
      <c r="X6795" t="s">
        <v>161</v>
      </c>
      <c r="Y6795">
        <v>3</v>
      </c>
      <c r="Z6795">
        <v>3</v>
      </c>
      <c r="AA6795">
        <v>2022</v>
      </c>
      <c r="AB6795">
        <v>90.96</v>
      </c>
      <c r="AC6795" t="s">
        <v>64</v>
      </c>
      <c r="AD6795" t="s">
        <v>72</v>
      </c>
      <c r="AE6795">
        <v>2022</v>
      </c>
      <c r="AF6795">
        <v>2022</v>
      </c>
      <c r="AU6795"/>
    </row>
    <row r="6796" spans="1:47" x14ac:dyDescent="0.35">
      <c r="A6796" t="s">
        <v>175</v>
      </c>
      <c r="B6796" t="s">
        <v>39</v>
      </c>
      <c r="C6796" t="s">
        <v>252</v>
      </c>
      <c r="D6796" t="s">
        <v>150</v>
      </c>
      <c r="E6796" t="s">
        <v>121</v>
      </c>
      <c r="G6796" t="s">
        <v>1</v>
      </c>
      <c r="H6796" t="s">
        <v>206</v>
      </c>
      <c r="J6796" t="s">
        <v>263</v>
      </c>
      <c r="K6796" t="s">
        <v>72</v>
      </c>
      <c r="L6796" t="s">
        <v>122</v>
      </c>
      <c r="M6796" s="14">
        <v>44643</v>
      </c>
      <c r="N6796" s="14">
        <v>44643</v>
      </c>
      <c r="O6796">
        <v>0</v>
      </c>
      <c r="P6796">
        <v>-1190.48</v>
      </c>
      <c r="R6796">
        <v>2221506000</v>
      </c>
      <c r="S6796">
        <v>161026000</v>
      </c>
      <c r="V6796" t="s">
        <v>175</v>
      </c>
      <c r="W6796" t="s">
        <v>216</v>
      </c>
      <c r="X6796" t="s">
        <v>119</v>
      </c>
      <c r="Y6796">
        <v>3</v>
      </c>
      <c r="Z6796">
        <v>3</v>
      </c>
      <c r="AA6796">
        <v>2022</v>
      </c>
      <c r="AB6796">
        <v>1190.48</v>
      </c>
      <c r="AC6796" t="s">
        <v>64</v>
      </c>
      <c r="AD6796" t="s">
        <v>23</v>
      </c>
      <c r="AE6796">
        <v>2022</v>
      </c>
      <c r="AF6796">
        <v>2022</v>
      </c>
      <c r="AU6796"/>
    </row>
    <row r="6797" spans="1:47" x14ac:dyDescent="0.35">
      <c r="A6797" t="s">
        <v>160</v>
      </c>
      <c r="B6797" t="s">
        <v>25</v>
      </c>
      <c r="C6797" t="s">
        <v>252</v>
      </c>
      <c r="D6797" t="s">
        <v>159</v>
      </c>
      <c r="E6797" t="s">
        <v>162</v>
      </c>
      <c r="G6797" t="s">
        <v>1</v>
      </c>
      <c r="J6797" t="s">
        <v>263</v>
      </c>
      <c r="K6797" t="s">
        <v>72</v>
      </c>
      <c r="L6797" t="s">
        <v>122</v>
      </c>
      <c r="M6797" s="14">
        <v>44643</v>
      </c>
      <c r="N6797" s="14">
        <v>44643</v>
      </c>
      <c r="O6797">
        <v>0</v>
      </c>
      <c r="P6797">
        <v>119.05</v>
      </c>
      <c r="R6797">
        <v>2110672000</v>
      </c>
      <c r="S6797">
        <v>161600000</v>
      </c>
      <c r="V6797" t="s">
        <v>160</v>
      </c>
      <c r="W6797" t="s">
        <v>198</v>
      </c>
      <c r="X6797" t="s">
        <v>161</v>
      </c>
      <c r="Y6797">
        <v>3</v>
      </c>
      <c r="Z6797">
        <v>3</v>
      </c>
      <c r="AA6797">
        <v>2022</v>
      </c>
      <c r="AB6797">
        <v>119.05</v>
      </c>
      <c r="AC6797" t="s">
        <v>64</v>
      </c>
      <c r="AD6797" t="s">
        <v>72</v>
      </c>
      <c r="AE6797">
        <v>2022</v>
      </c>
      <c r="AF6797">
        <v>2022</v>
      </c>
      <c r="AU6797"/>
    </row>
    <row r="6798" spans="1:47" x14ac:dyDescent="0.35">
      <c r="A6798" t="s">
        <v>160</v>
      </c>
      <c r="B6798" t="s">
        <v>25</v>
      </c>
      <c r="C6798" t="s">
        <v>252</v>
      </c>
      <c r="D6798" t="s">
        <v>159</v>
      </c>
      <c r="E6798" t="s">
        <v>162</v>
      </c>
      <c r="G6798" t="s">
        <v>1</v>
      </c>
      <c r="J6798" t="s">
        <v>263</v>
      </c>
      <c r="K6798" t="s">
        <v>72</v>
      </c>
      <c r="L6798" t="s">
        <v>122</v>
      </c>
      <c r="M6798" s="14">
        <v>44643</v>
      </c>
      <c r="N6798" s="14">
        <v>44643</v>
      </c>
      <c r="O6798">
        <v>0</v>
      </c>
      <c r="P6798">
        <v>238.1</v>
      </c>
      <c r="R6798">
        <v>2110672000</v>
      </c>
      <c r="S6798">
        <v>161300000</v>
      </c>
      <c r="V6798" t="s">
        <v>160</v>
      </c>
      <c r="W6798" t="s">
        <v>192</v>
      </c>
      <c r="X6798" t="s">
        <v>161</v>
      </c>
      <c r="Y6798">
        <v>3</v>
      </c>
      <c r="Z6798">
        <v>3</v>
      </c>
      <c r="AA6798">
        <v>2022</v>
      </c>
      <c r="AB6798">
        <v>238.1</v>
      </c>
      <c r="AC6798" t="s">
        <v>64</v>
      </c>
      <c r="AD6798" t="s">
        <v>72</v>
      </c>
      <c r="AE6798">
        <v>2022</v>
      </c>
      <c r="AF6798">
        <v>2022</v>
      </c>
      <c r="AU6798"/>
    </row>
    <row r="6799" spans="1:47" x14ac:dyDescent="0.35">
      <c r="A6799" t="s">
        <v>138</v>
      </c>
      <c r="B6799" t="s">
        <v>46</v>
      </c>
      <c r="C6799" t="s">
        <v>252</v>
      </c>
      <c r="D6799" t="s">
        <v>150</v>
      </c>
      <c r="E6799" t="s">
        <v>121</v>
      </c>
      <c r="G6799" t="s">
        <v>1</v>
      </c>
      <c r="H6799" t="s">
        <v>206</v>
      </c>
      <c r="J6799" t="s">
        <v>263</v>
      </c>
      <c r="K6799" t="s">
        <v>72</v>
      </c>
      <c r="L6799" t="s">
        <v>122</v>
      </c>
      <c r="M6799" s="14">
        <v>44643</v>
      </c>
      <c r="N6799" s="14">
        <v>44643</v>
      </c>
      <c r="O6799">
        <v>0</v>
      </c>
      <c r="P6799">
        <v>-5952.38</v>
      </c>
      <c r="R6799">
        <v>2220200000</v>
      </c>
      <c r="S6799">
        <v>161001000</v>
      </c>
      <c r="V6799" t="s">
        <v>138</v>
      </c>
      <c r="W6799" t="s">
        <v>195</v>
      </c>
      <c r="X6799" t="s">
        <v>139</v>
      </c>
      <c r="Y6799">
        <v>3</v>
      </c>
      <c r="Z6799">
        <v>3</v>
      </c>
      <c r="AA6799">
        <v>2022</v>
      </c>
      <c r="AB6799">
        <v>5952.38</v>
      </c>
      <c r="AC6799" t="s">
        <v>64</v>
      </c>
      <c r="AD6799" t="s">
        <v>23</v>
      </c>
      <c r="AE6799">
        <v>2022</v>
      </c>
      <c r="AF6799">
        <v>2022</v>
      </c>
      <c r="AU6799"/>
    </row>
    <row r="6800" spans="1:47" x14ac:dyDescent="0.35">
      <c r="A6800" t="s">
        <v>138</v>
      </c>
      <c r="B6800" t="s">
        <v>41</v>
      </c>
      <c r="C6800" t="s">
        <v>252</v>
      </c>
      <c r="D6800" t="s">
        <v>150</v>
      </c>
      <c r="E6800" t="s">
        <v>121</v>
      </c>
      <c r="G6800" t="s">
        <v>1</v>
      </c>
      <c r="H6800" t="s">
        <v>206</v>
      </c>
      <c r="J6800" t="s">
        <v>263</v>
      </c>
      <c r="K6800" t="s">
        <v>72</v>
      </c>
      <c r="L6800" t="s">
        <v>122</v>
      </c>
      <c r="M6800" s="14">
        <v>44643</v>
      </c>
      <c r="N6800" s="14">
        <v>44643</v>
      </c>
      <c r="O6800">
        <v>0</v>
      </c>
      <c r="P6800">
        <v>-285714.28999999998</v>
      </c>
      <c r="R6800">
        <v>2220200000</v>
      </c>
      <c r="S6800">
        <v>161001000</v>
      </c>
      <c r="V6800" t="s">
        <v>138</v>
      </c>
      <c r="W6800" t="s">
        <v>195</v>
      </c>
      <c r="X6800" t="s">
        <v>139</v>
      </c>
      <c r="Y6800">
        <v>3</v>
      </c>
      <c r="Z6800">
        <v>3</v>
      </c>
      <c r="AA6800">
        <v>2022</v>
      </c>
      <c r="AB6800">
        <v>285714.28999999998</v>
      </c>
      <c r="AC6800" t="s">
        <v>64</v>
      </c>
      <c r="AD6800" t="s">
        <v>23</v>
      </c>
      <c r="AE6800">
        <v>2022</v>
      </c>
      <c r="AF6800">
        <v>2022</v>
      </c>
      <c r="AU6800"/>
    </row>
    <row r="6801" spans="1:47" x14ac:dyDescent="0.35">
      <c r="A6801" t="s">
        <v>155</v>
      </c>
      <c r="B6801" t="s">
        <v>49</v>
      </c>
      <c r="C6801" t="s">
        <v>252</v>
      </c>
      <c r="D6801" t="s">
        <v>150</v>
      </c>
      <c r="E6801" t="s">
        <v>121</v>
      </c>
      <c r="G6801" t="s">
        <v>1</v>
      </c>
      <c r="H6801" t="s">
        <v>206</v>
      </c>
      <c r="J6801" t="s">
        <v>263</v>
      </c>
      <c r="K6801" t="s">
        <v>72</v>
      </c>
      <c r="L6801" t="s">
        <v>122</v>
      </c>
      <c r="M6801" s="14">
        <v>44643</v>
      </c>
      <c r="N6801" s="14">
        <v>44643</v>
      </c>
      <c r="O6801">
        <v>0</v>
      </c>
      <c r="P6801">
        <v>-21428.57</v>
      </c>
      <c r="R6801">
        <v>2220620000</v>
      </c>
      <c r="S6801">
        <v>161012000</v>
      </c>
      <c r="V6801" t="s">
        <v>155</v>
      </c>
      <c r="W6801" t="s">
        <v>213</v>
      </c>
      <c r="X6801" t="s">
        <v>156</v>
      </c>
      <c r="Y6801">
        <v>3</v>
      </c>
      <c r="Z6801">
        <v>3</v>
      </c>
      <c r="AA6801">
        <v>2022</v>
      </c>
      <c r="AB6801">
        <v>21428.57</v>
      </c>
      <c r="AC6801" t="s">
        <v>64</v>
      </c>
      <c r="AD6801" t="s">
        <v>23</v>
      </c>
      <c r="AE6801">
        <v>2022</v>
      </c>
      <c r="AF6801">
        <v>2022</v>
      </c>
      <c r="AU6801"/>
    </row>
    <row r="6802" spans="1:47" x14ac:dyDescent="0.35">
      <c r="A6802" t="s">
        <v>155</v>
      </c>
      <c r="B6802" t="s">
        <v>32</v>
      </c>
      <c r="C6802" t="s">
        <v>252</v>
      </c>
      <c r="D6802" t="s">
        <v>150</v>
      </c>
      <c r="E6802" t="s">
        <v>121</v>
      </c>
      <c r="G6802" t="s">
        <v>1</v>
      </c>
      <c r="H6802" t="s">
        <v>206</v>
      </c>
      <c r="J6802" t="s">
        <v>263</v>
      </c>
      <c r="K6802" t="s">
        <v>72</v>
      </c>
      <c r="L6802" t="s">
        <v>122</v>
      </c>
      <c r="M6802" s="14">
        <v>44643</v>
      </c>
      <c r="N6802" s="14">
        <v>44643</v>
      </c>
      <c r="O6802">
        <v>0</v>
      </c>
      <c r="P6802">
        <v>-14285.71</v>
      </c>
      <c r="R6802">
        <v>2220610000</v>
      </c>
      <c r="S6802">
        <v>161012000</v>
      </c>
      <c r="V6802" t="s">
        <v>155</v>
      </c>
      <c r="W6802" t="s">
        <v>213</v>
      </c>
      <c r="X6802" t="s">
        <v>156</v>
      </c>
      <c r="Y6802">
        <v>3</v>
      </c>
      <c r="Z6802">
        <v>3</v>
      </c>
      <c r="AA6802">
        <v>2022</v>
      </c>
      <c r="AB6802">
        <v>14285.71</v>
      </c>
      <c r="AC6802" t="s">
        <v>64</v>
      </c>
      <c r="AD6802" t="s">
        <v>23</v>
      </c>
      <c r="AE6802">
        <v>2022</v>
      </c>
      <c r="AF6802">
        <v>2022</v>
      </c>
      <c r="AU6802"/>
    </row>
    <row r="6803" spans="1:47" x14ac:dyDescent="0.35">
      <c r="A6803" t="s">
        <v>160</v>
      </c>
      <c r="B6803" t="s">
        <v>26</v>
      </c>
      <c r="C6803" t="s">
        <v>252</v>
      </c>
      <c r="D6803" t="s">
        <v>159</v>
      </c>
      <c r="E6803" t="s">
        <v>162</v>
      </c>
      <c r="G6803" t="s">
        <v>1</v>
      </c>
      <c r="J6803" t="s">
        <v>263</v>
      </c>
      <c r="K6803" t="s">
        <v>72</v>
      </c>
      <c r="L6803" t="s">
        <v>122</v>
      </c>
      <c r="M6803" s="14">
        <v>44644</v>
      </c>
      <c r="N6803" s="14">
        <v>44644</v>
      </c>
      <c r="O6803">
        <v>0</v>
      </c>
      <c r="P6803">
        <v>553.51</v>
      </c>
      <c r="R6803">
        <v>2110672000</v>
      </c>
      <c r="S6803">
        <v>162300000</v>
      </c>
      <c r="V6803" t="s">
        <v>160</v>
      </c>
      <c r="W6803" t="s">
        <v>209</v>
      </c>
      <c r="X6803" t="s">
        <v>161</v>
      </c>
      <c r="Y6803">
        <v>3</v>
      </c>
      <c r="Z6803">
        <v>3</v>
      </c>
      <c r="AA6803">
        <v>2022</v>
      </c>
      <c r="AB6803">
        <v>553.51</v>
      </c>
      <c r="AC6803" t="s">
        <v>64</v>
      </c>
      <c r="AD6803" t="s">
        <v>72</v>
      </c>
      <c r="AE6803">
        <v>2022</v>
      </c>
      <c r="AF6803">
        <v>2022</v>
      </c>
      <c r="AU6803"/>
    </row>
    <row r="6804" spans="1:47" x14ac:dyDescent="0.35">
      <c r="A6804" t="s">
        <v>160</v>
      </c>
      <c r="B6804" t="s">
        <v>25</v>
      </c>
      <c r="C6804" t="s">
        <v>252</v>
      </c>
      <c r="D6804" t="s">
        <v>159</v>
      </c>
      <c r="E6804" t="s">
        <v>162</v>
      </c>
      <c r="G6804" t="s">
        <v>1</v>
      </c>
      <c r="J6804" t="s">
        <v>263</v>
      </c>
      <c r="K6804" t="s">
        <v>72</v>
      </c>
      <c r="L6804" t="s">
        <v>122</v>
      </c>
      <c r="M6804" s="14">
        <v>44644</v>
      </c>
      <c r="N6804" s="14">
        <v>44644</v>
      </c>
      <c r="O6804">
        <v>0</v>
      </c>
      <c r="P6804">
        <v>119.05</v>
      </c>
      <c r="R6804">
        <v>2110672000</v>
      </c>
      <c r="S6804">
        <v>161600000</v>
      </c>
      <c r="V6804" t="s">
        <v>160</v>
      </c>
      <c r="W6804" t="s">
        <v>198</v>
      </c>
      <c r="X6804" t="s">
        <v>161</v>
      </c>
      <c r="Y6804">
        <v>3</v>
      </c>
      <c r="Z6804">
        <v>3</v>
      </c>
      <c r="AA6804">
        <v>2022</v>
      </c>
      <c r="AB6804">
        <v>119.05</v>
      </c>
      <c r="AC6804" t="s">
        <v>64</v>
      </c>
      <c r="AD6804" t="s">
        <v>72</v>
      </c>
      <c r="AE6804">
        <v>2022</v>
      </c>
      <c r="AF6804">
        <v>2022</v>
      </c>
      <c r="AU6804"/>
    </row>
    <row r="6805" spans="1:47" x14ac:dyDescent="0.35">
      <c r="A6805" t="s">
        <v>160</v>
      </c>
      <c r="B6805" t="s">
        <v>25</v>
      </c>
      <c r="C6805" t="s">
        <v>252</v>
      </c>
      <c r="D6805" t="s">
        <v>159</v>
      </c>
      <c r="E6805" t="s">
        <v>162</v>
      </c>
      <c r="G6805" t="s">
        <v>1</v>
      </c>
      <c r="J6805" t="s">
        <v>263</v>
      </c>
      <c r="K6805" t="s">
        <v>72</v>
      </c>
      <c r="L6805" t="s">
        <v>122</v>
      </c>
      <c r="M6805" s="14">
        <v>44644</v>
      </c>
      <c r="N6805" s="14">
        <v>44644</v>
      </c>
      <c r="O6805">
        <v>0</v>
      </c>
      <c r="P6805">
        <v>238.1</v>
      </c>
      <c r="R6805">
        <v>2110672000</v>
      </c>
      <c r="S6805">
        <v>161300000</v>
      </c>
      <c r="V6805" t="s">
        <v>160</v>
      </c>
      <c r="W6805" t="s">
        <v>192</v>
      </c>
      <c r="X6805" t="s">
        <v>161</v>
      </c>
      <c r="Y6805">
        <v>3</v>
      </c>
      <c r="Z6805">
        <v>3</v>
      </c>
      <c r="AA6805">
        <v>2022</v>
      </c>
      <c r="AB6805">
        <v>238.1</v>
      </c>
      <c r="AC6805" t="s">
        <v>64</v>
      </c>
      <c r="AD6805" t="s">
        <v>72</v>
      </c>
      <c r="AE6805">
        <v>2022</v>
      </c>
      <c r="AF6805">
        <v>2022</v>
      </c>
      <c r="AU6805"/>
    </row>
    <row r="6806" spans="1:47" x14ac:dyDescent="0.35">
      <c r="A6806" t="s">
        <v>138</v>
      </c>
      <c r="C6806" t="s">
        <v>252</v>
      </c>
      <c r="D6806" t="s">
        <v>150</v>
      </c>
      <c r="E6806" t="s">
        <v>121</v>
      </c>
      <c r="G6806" t="s">
        <v>1</v>
      </c>
      <c r="J6806" t="s">
        <v>263</v>
      </c>
      <c r="K6806" t="s">
        <v>72</v>
      </c>
      <c r="L6806" t="s">
        <v>122</v>
      </c>
      <c r="M6806" s="14">
        <v>44644</v>
      </c>
      <c r="N6806" s="14">
        <v>44644</v>
      </c>
      <c r="O6806">
        <v>0</v>
      </c>
      <c r="P6806">
        <v>2309523.81</v>
      </c>
      <c r="R6806">
        <v>2220200000</v>
      </c>
      <c r="S6806">
        <v>161002000</v>
      </c>
      <c r="V6806" t="s">
        <v>138</v>
      </c>
      <c r="W6806" t="s">
        <v>202</v>
      </c>
      <c r="X6806" t="s">
        <v>139</v>
      </c>
      <c r="Y6806">
        <v>3</v>
      </c>
      <c r="Z6806">
        <v>3</v>
      </c>
      <c r="AA6806">
        <v>2022</v>
      </c>
      <c r="AB6806">
        <v>-2309523.81</v>
      </c>
      <c r="AC6806" t="s">
        <v>64</v>
      </c>
      <c r="AD6806" t="s">
        <v>72</v>
      </c>
      <c r="AE6806">
        <v>2022</v>
      </c>
      <c r="AF6806">
        <v>2022</v>
      </c>
      <c r="AU6806"/>
    </row>
    <row r="6807" spans="1:47" x14ac:dyDescent="0.35">
      <c r="A6807" t="s">
        <v>138</v>
      </c>
      <c r="C6807" t="s">
        <v>252</v>
      </c>
      <c r="D6807" t="s">
        <v>150</v>
      </c>
      <c r="E6807" t="s">
        <v>121</v>
      </c>
      <c r="G6807" t="s">
        <v>1</v>
      </c>
      <c r="J6807" t="s">
        <v>263</v>
      </c>
      <c r="K6807" t="s">
        <v>72</v>
      </c>
      <c r="L6807" t="s">
        <v>122</v>
      </c>
      <c r="M6807" s="14">
        <v>44644</v>
      </c>
      <c r="N6807" s="14">
        <v>44644</v>
      </c>
      <c r="O6807">
        <v>0</v>
      </c>
      <c r="P6807">
        <v>1190.48</v>
      </c>
      <c r="R6807">
        <v>2220200000</v>
      </c>
      <c r="S6807">
        <v>161002000</v>
      </c>
      <c r="V6807" t="s">
        <v>138</v>
      </c>
      <c r="W6807" t="s">
        <v>202</v>
      </c>
      <c r="X6807" t="s">
        <v>139</v>
      </c>
      <c r="Y6807">
        <v>3</v>
      </c>
      <c r="Z6807">
        <v>3</v>
      </c>
      <c r="AA6807">
        <v>2022</v>
      </c>
      <c r="AB6807">
        <v>-1190.48</v>
      </c>
      <c r="AC6807" t="s">
        <v>64</v>
      </c>
      <c r="AD6807" t="s">
        <v>72</v>
      </c>
      <c r="AE6807">
        <v>2022</v>
      </c>
      <c r="AF6807">
        <v>2022</v>
      </c>
      <c r="AU6807"/>
    </row>
    <row r="6808" spans="1:47" x14ac:dyDescent="0.35">
      <c r="A6808" t="s">
        <v>138</v>
      </c>
      <c r="C6808" t="s">
        <v>252</v>
      </c>
      <c r="D6808" t="s">
        <v>150</v>
      </c>
      <c r="E6808" t="s">
        <v>121</v>
      </c>
      <c r="J6808" t="s">
        <v>263</v>
      </c>
      <c r="K6808" t="s">
        <v>72</v>
      </c>
      <c r="L6808" t="s">
        <v>122</v>
      </c>
      <c r="M6808" s="14">
        <v>44644</v>
      </c>
      <c r="N6808" s="14">
        <v>44644</v>
      </c>
      <c r="O6808">
        <v>0</v>
      </c>
      <c r="P6808">
        <v>2310714.29</v>
      </c>
      <c r="R6808">
        <v>2220200000</v>
      </c>
      <c r="S6808">
        <v>161002000</v>
      </c>
      <c r="V6808" t="s">
        <v>138</v>
      </c>
      <c r="W6808" t="s">
        <v>202</v>
      </c>
      <c r="X6808" t="s">
        <v>139</v>
      </c>
      <c r="Y6808">
        <v>3</v>
      </c>
      <c r="Z6808">
        <v>3</v>
      </c>
      <c r="AA6808">
        <v>2022</v>
      </c>
      <c r="AB6808">
        <v>-2310714.29</v>
      </c>
      <c r="AC6808" t="s">
        <v>64</v>
      </c>
      <c r="AD6808" t="s">
        <v>72</v>
      </c>
      <c r="AE6808">
        <v>2022</v>
      </c>
      <c r="AF6808">
        <v>2022</v>
      </c>
      <c r="AU6808"/>
    </row>
    <row r="6809" spans="1:47" x14ac:dyDescent="0.35">
      <c r="A6809" t="s">
        <v>160</v>
      </c>
      <c r="B6809" t="s">
        <v>50</v>
      </c>
      <c r="C6809" t="s">
        <v>252</v>
      </c>
      <c r="D6809" t="s">
        <v>159</v>
      </c>
      <c r="E6809" t="s">
        <v>162</v>
      </c>
      <c r="G6809" t="s">
        <v>1</v>
      </c>
      <c r="J6809" t="s">
        <v>263</v>
      </c>
      <c r="K6809" t="s">
        <v>72</v>
      </c>
      <c r="L6809" t="s">
        <v>122</v>
      </c>
      <c r="M6809" s="14">
        <v>44645</v>
      </c>
      <c r="N6809" s="14">
        <v>44645</v>
      </c>
      <c r="O6809">
        <v>0</v>
      </c>
      <c r="P6809">
        <v>5491.06</v>
      </c>
      <c r="R6809">
        <v>2110672000</v>
      </c>
      <c r="S6809">
        <v>162300000</v>
      </c>
      <c r="V6809" t="s">
        <v>160</v>
      </c>
      <c r="W6809" t="s">
        <v>209</v>
      </c>
      <c r="X6809" t="s">
        <v>161</v>
      </c>
      <c r="Y6809">
        <v>3</v>
      </c>
      <c r="Z6809">
        <v>3</v>
      </c>
      <c r="AA6809">
        <v>2022</v>
      </c>
      <c r="AB6809">
        <v>5491.06</v>
      </c>
      <c r="AC6809" t="s">
        <v>64</v>
      </c>
      <c r="AD6809" t="s">
        <v>72</v>
      </c>
      <c r="AE6809">
        <v>2022</v>
      </c>
      <c r="AF6809">
        <v>2022</v>
      </c>
      <c r="AU6809"/>
    </row>
    <row r="6810" spans="1:47" x14ac:dyDescent="0.35">
      <c r="A6810" t="s">
        <v>160</v>
      </c>
      <c r="B6810" t="s">
        <v>50</v>
      </c>
      <c r="C6810" t="s">
        <v>252</v>
      </c>
      <c r="D6810" t="s">
        <v>159</v>
      </c>
      <c r="E6810" t="s">
        <v>162</v>
      </c>
      <c r="G6810" t="s">
        <v>1</v>
      </c>
      <c r="J6810" t="s">
        <v>263</v>
      </c>
      <c r="K6810" t="s">
        <v>72</v>
      </c>
      <c r="L6810" t="s">
        <v>122</v>
      </c>
      <c r="M6810" s="14">
        <v>44645</v>
      </c>
      <c r="N6810" s="14">
        <v>44645</v>
      </c>
      <c r="O6810">
        <v>0</v>
      </c>
      <c r="P6810">
        <v>3106.97</v>
      </c>
      <c r="R6810">
        <v>2110672000</v>
      </c>
      <c r="S6810">
        <v>162300000</v>
      </c>
      <c r="V6810" t="s">
        <v>160</v>
      </c>
      <c r="W6810" t="s">
        <v>209</v>
      </c>
      <c r="X6810" t="s">
        <v>161</v>
      </c>
      <c r="Y6810">
        <v>3</v>
      </c>
      <c r="Z6810">
        <v>3</v>
      </c>
      <c r="AA6810">
        <v>2022</v>
      </c>
      <c r="AB6810">
        <v>3106.97</v>
      </c>
      <c r="AC6810" t="s">
        <v>64</v>
      </c>
      <c r="AD6810" t="s">
        <v>72</v>
      </c>
      <c r="AE6810">
        <v>2022</v>
      </c>
      <c r="AF6810">
        <v>2022</v>
      </c>
      <c r="AU6810"/>
    </row>
    <row r="6811" spans="1:47" x14ac:dyDescent="0.35">
      <c r="A6811" t="s">
        <v>160</v>
      </c>
      <c r="B6811" t="s">
        <v>50</v>
      </c>
      <c r="C6811" t="s">
        <v>252</v>
      </c>
      <c r="D6811" t="s">
        <v>159</v>
      </c>
      <c r="E6811" t="s">
        <v>162</v>
      </c>
      <c r="G6811" t="s">
        <v>1</v>
      </c>
      <c r="J6811" t="s">
        <v>263</v>
      </c>
      <c r="K6811" t="s">
        <v>72</v>
      </c>
      <c r="L6811" t="s">
        <v>122</v>
      </c>
      <c r="M6811" s="14">
        <v>44645</v>
      </c>
      <c r="N6811" s="14">
        <v>44645</v>
      </c>
      <c r="O6811">
        <v>0</v>
      </c>
      <c r="P6811">
        <v>1731.01</v>
      </c>
      <c r="R6811">
        <v>2110672000</v>
      </c>
      <c r="S6811">
        <v>162300000</v>
      </c>
      <c r="V6811" t="s">
        <v>160</v>
      </c>
      <c r="W6811" t="s">
        <v>209</v>
      </c>
      <c r="X6811" t="s">
        <v>161</v>
      </c>
      <c r="Y6811">
        <v>3</v>
      </c>
      <c r="Z6811">
        <v>3</v>
      </c>
      <c r="AA6811">
        <v>2022</v>
      </c>
      <c r="AB6811">
        <v>1731.01</v>
      </c>
      <c r="AC6811" t="s">
        <v>64</v>
      </c>
      <c r="AD6811" t="s">
        <v>72</v>
      </c>
      <c r="AE6811">
        <v>2022</v>
      </c>
      <c r="AF6811">
        <v>2022</v>
      </c>
      <c r="AU6811"/>
    </row>
    <row r="6812" spans="1:47" x14ac:dyDescent="0.35">
      <c r="A6812" t="s">
        <v>160</v>
      </c>
      <c r="B6812" t="s">
        <v>25</v>
      </c>
      <c r="C6812" t="s">
        <v>252</v>
      </c>
      <c r="D6812" t="s">
        <v>159</v>
      </c>
      <c r="E6812" t="s">
        <v>162</v>
      </c>
      <c r="G6812" t="s">
        <v>1</v>
      </c>
      <c r="J6812" t="s">
        <v>263</v>
      </c>
      <c r="K6812" t="s">
        <v>72</v>
      </c>
      <c r="L6812" t="s">
        <v>122</v>
      </c>
      <c r="M6812" s="14">
        <v>44645</v>
      </c>
      <c r="N6812" s="14">
        <v>44645</v>
      </c>
      <c r="O6812">
        <v>0</v>
      </c>
      <c r="P6812">
        <v>119.05</v>
      </c>
      <c r="R6812">
        <v>2110672000</v>
      </c>
      <c r="S6812">
        <v>161600000</v>
      </c>
      <c r="V6812" t="s">
        <v>160</v>
      </c>
      <c r="W6812" t="s">
        <v>198</v>
      </c>
      <c r="X6812" t="s">
        <v>161</v>
      </c>
      <c r="Y6812">
        <v>3</v>
      </c>
      <c r="Z6812">
        <v>3</v>
      </c>
      <c r="AA6812">
        <v>2022</v>
      </c>
      <c r="AB6812">
        <v>119.05</v>
      </c>
      <c r="AC6812" t="s">
        <v>64</v>
      </c>
      <c r="AD6812" t="s">
        <v>72</v>
      </c>
      <c r="AE6812">
        <v>2022</v>
      </c>
      <c r="AF6812">
        <v>2022</v>
      </c>
      <c r="AU6812"/>
    </row>
    <row r="6813" spans="1:47" x14ac:dyDescent="0.35">
      <c r="A6813" t="s">
        <v>160</v>
      </c>
      <c r="B6813" t="s">
        <v>25</v>
      </c>
      <c r="C6813" t="s">
        <v>252</v>
      </c>
      <c r="D6813" t="s">
        <v>159</v>
      </c>
      <c r="E6813" t="s">
        <v>162</v>
      </c>
      <c r="G6813" t="s">
        <v>1</v>
      </c>
      <c r="J6813" t="s">
        <v>263</v>
      </c>
      <c r="K6813" t="s">
        <v>72</v>
      </c>
      <c r="L6813" t="s">
        <v>122</v>
      </c>
      <c r="M6813" s="14">
        <v>44645</v>
      </c>
      <c r="N6813" s="14">
        <v>44645</v>
      </c>
      <c r="O6813">
        <v>0</v>
      </c>
      <c r="P6813">
        <v>238.1</v>
      </c>
      <c r="R6813">
        <v>2110672000</v>
      </c>
      <c r="S6813">
        <v>161300000</v>
      </c>
      <c r="V6813" t="s">
        <v>160</v>
      </c>
      <c r="W6813" t="s">
        <v>192</v>
      </c>
      <c r="X6813" t="s">
        <v>161</v>
      </c>
      <c r="Y6813">
        <v>3</v>
      </c>
      <c r="Z6813">
        <v>3</v>
      </c>
      <c r="AA6813">
        <v>2022</v>
      </c>
      <c r="AB6813">
        <v>238.1</v>
      </c>
      <c r="AC6813" t="s">
        <v>64</v>
      </c>
      <c r="AD6813" t="s">
        <v>72</v>
      </c>
      <c r="AE6813">
        <v>2022</v>
      </c>
      <c r="AF6813">
        <v>2022</v>
      </c>
      <c r="AU6813"/>
    </row>
    <row r="6814" spans="1:47" x14ac:dyDescent="0.35">
      <c r="A6814" t="s">
        <v>160</v>
      </c>
      <c r="B6814" t="s">
        <v>25</v>
      </c>
      <c r="C6814" t="s">
        <v>252</v>
      </c>
      <c r="D6814" t="s">
        <v>159</v>
      </c>
      <c r="E6814" t="s">
        <v>162</v>
      </c>
      <c r="G6814" t="s">
        <v>1</v>
      </c>
      <c r="J6814" t="s">
        <v>263</v>
      </c>
      <c r="K6814" t="s">
        <v>72</v>
      </c>
      <c r="L6814" t="s">
        <v>122</v>
      </c>
      <c r="M6814" s="14">
        <v>44645</v>
      </c>
      <c r="N6814" s="14">
        <v>44645</v>
      </c>
      <c r="O6814">
        <v>0</v>
      </c>
      <c r="P6814">
        <v>952.38</v>
      </c>
      <c r="R6814">
        <v>2110672000</v>
      </c>
      <c r="S6814">
        <v>161300000</v>
      </c>
      <c r="V6814" t="s">
        <v>160</v>
      </c>
      <c r="W6814" t="s">
        <v>192</v>
      </c>
      <c r="X6814" t="s">
        <v>161</v>
      </c>
      <c r="Y6814">
        <v>3</v>
      </c>
      <c r="Z6814">
        <v>3</v>
      </c>
      <c r="AA6814">
        <v>2022</v>
      </c>
      <c r="AB6814">
        <v>952.38</v>
      </c>
      <c r="AC6814" t="s">
        <v>64</v>
      </c>
      <c r="AD6814" t="s">
        <v>72</v>
      </c>
      <c r="AE6814">
        <v>2022</v>
      </c>
      <c r="AF6814">
        <v>2022</v>
      </c>
      <c r="AU6814"/>
    </row>
    <row r="6815" spans="1:47" x14ac:dyDescent="0.35">
      <c r="A6815" t="s">
        <v>160</v>
      </c>
      <c r="B6815" t="s">
        <v>35</v>
      </c>
      <c r="C6815" t="s">
        <v>252</v>
      </c>
      <c r="D6815" t="s">
        <v>159</v>
      </c>
      <c r="E6815" t="s">
        <v>162</v>
      </c>
      <c r="G6815" t="s">
        <v>1</v>
      </c>
      <c r="J6815" t="s">
        <v>263</v>
      </c>
      <c r="K6815" t="s">
        <v>72</v>
      </c>
      <c r="L6815" t="s">
        <v>122</v>
      </c>
      <c r="M6815" s="14">
        <v>44645</v>
      </c>
      <c r="N6815" s="14">
        <v>44645</v>
      </c>
      <c r="O6815">
        <v>0</v>
      </c>
      <c r="P6815">
        <v>36.32</v>
      </c>
      <c r="R6815">
        <v>2110672000</v>
      </c>
      <c r="S6815">
        <v>161020000</v>
      </c>
      <c r="V6815" t="s">
        <v>160</v>
      </c>
      <c r="W6815" t="s">
        <v>194</v>
      </c>
      <c r="X6815" t="s">
        <v>161</v>
      </c>
      <c r="Y6815">
        <v>3</v>
      </c>
      <c r="Z6815">
        <v>3</v>
      </c>
      <c r="AA6815">
        <v>2022</v>
      </c>
      <c r="AB6815">
        <v>36.32</v>
      </c>
      <c r="AC6815" t="s">
        <v>64</v>
      </c>
      <c r="AD6815" t="s">
        <v>72</v>
      </c>
      <c r="AE6815">
        <v>2022</v>
      </c>
      <c r="AF6815">
        <v>2022</v>
      </c>
      <c r="AU6815"/>
    </row>
    <row r="6816" spans="1:47" x14ac:dyDescent="0.35">
      <c r="A6816" t="s">
        <v>160</v>
      </c>
      <c r="B6816" t="s">
        <v>26</v>
      </c>
      <c r="C6816" t="s">
        <v>252</v>
      </c>
      <c r="D6816" t="s">
        <v>159</v>
      </c>
      <c r="E6816" t="s">
        <v>162</v>
      </c>
      <c r="G6816" t="s">
        <v>1</v>
      </c>
      <c r="J6816" t="s">
        <v>263</v>
      </c>
      <c r="K6816" t="s">
        <v>72</v>
      </c>
      <c r="L6816" t="s">
        <v>122</v>
      </c>
      <c r="M6816" s="14">
        <v>44645</v>
      </c>
      <c r="N6816" s="14">
        <v>44645</v>
      </c>
      <c r="O6816">
        <v>0</v>
      </c>
      <c r="P6816">
        <v>622.91</v>
      </c>
      <c r="R6816">
        <v>2110672000</v>
      </c>
      <c r="S6816">
        <v>162600000</v>
      </c>
      <c r="V6816" t="s">
        <v>160</v>
      </c>
      <c r="W6816" t="s">
        <v>196</v>
      </c>
      <c r="X6816" t="s">
        <v>161</v>
      </c>
      <c r="Y6816">
        <v>3</v>
      </c>
      <c r="Z6816">
        <v>3</v>
      </c>
      <c r="AA6816">
        <v>2022</v>
      </c>
      <c r="AB6816">
        <v>622.91</v>
      </c>
      <c r="AC6816" t="s">
        <v>64</v>
      </c>
      <c r="AD6816" t="s">
        <v>72</v>
      </c>
      <c r="AE6816">
        <v>2022</v>
      </c>
      <c r="AF6816">
        <v>2022</v>
      </c>
      <c r="AU6816"/>
    </row>
    <row r="6817" spans="1:47" x14ac:dyDescent="0.35">
      <c r="A6817" t="s">
        <v>160</v>
      </c>
      <c r="B6817" t="s">
        <v>35</v>
      </c>
      <c r="C6817" t="s">
        <v>252</v>
      </c>
      <c r="D6817" t="s">
        <v>159</v>
      </c>
      <c r="E6817" t="s">
        <v>162</v>
      </c>
      <c r="G6817" t="s">
        <v>1</v>
      </c>
      <c r="J6817" t="s">
        <v>263</v>
      </c>
      <c r="K6817" t="s">
        <v>72</v>
      </c>
      <c r="L6817" t="s">
        <v>122</v>
      </c>
      <c r="M6817" s="14">
        <v>44645</v>
      </c>
      <c r="N6817" s="14">
        <v>44645</v>
      </c>
      <c r="O6817">
        <v>0</v>
      </c>
      <c r="P6817">
        <v>205.87</v>
      </c>
      <c r="R6817">
        <v>2110672000</v>
      </c>
      <c r="S6817">
        <v>161800000</v>
      </c>
      <c r="V6817" t="s">
        <v>160</v>
      </c>
      <c r="W6817" t="s">
        <v>197</v>
      </c>
      <c r="X6817" t="s">
        <v>161</v>
      </c>
      <c r="Y6817">
        <v>3</v>
      </c>
      <c r="Z6817">
        <v>3</v>
      </c>
      <c r="AA6817">
        <v>2022</v>
      </c>
      <c r="AB6817">
        <v>205.87</v>
      </c>
      <c r="AC6817" t="s">
        <v>64</v>
      </c>
      <c r="AD6817" t="s">
        <v>72</v>
      </c>
      <c r="AE6817">
        <v>2022</v>
      </c>
      <c r="AF6817">
        <v>2022</v>
      </c>
      <c r="AU6817"/>
    </row>
    <row r="6818" spans="1:47" x14ac:dyDescent="0.35">
      <c r="A6818" t="s">
        <v>160</v>
      </c>
      <c r="B6818" t="s">
        <v>35</v>
      </c>
      <c r="C6818" t="s">
        <v>252</v>
      </c>
      <c r="D6818" t="s">
        <v>159</v>
      </c>
      <c r="E6818" t="s">
        <v>162</v>
      </c>
      <c r="G6818" t="s">
        <v>1</v>
      </c>
      <c r="J6818" t="s">
        <v>263</v>
      </c>
      <c r="K6818" t="s">
        <v>72</v>
      </c>
      <c r="L6818" t="s">
        <v>122</v>
      </c>
      <c r="M6818" s="14">
        <v>44645</v>
      </c>
      <c r="N6818" s="14">
        <v>44645</v>
      </c>
      <c r="O6818">
        <v>0</v>
      </c>
      <c r="P6818">
        <v>636.07000000000005</v>
      </c>
      <c r="R6818">
        <v>2110672000</v>
      </c>
      <c r="S6818">
        <v>161020000</v>
      </c>
      <c r="V6818" t="s">
        <v>160</v>
      </c>
      <c r="W6818" t="s">
        <v>194</v>
      </c>
      <c r="X6818" t="s">
        <v>161</v>
      </c>
      <c r="Y6818">
        <v>3</v>
      </c>
      <c r="Z6818">
        <v>3</v>
      </c>
      <c r="AA6818">
        <v>2022</v>
      </c>
      <c r="AB6818">
        <v>636.07000000000005</v>
      </c>
      <c r="AC6818" t="s">
        <v>64</v>
      </c>
      <c r="AD6818" t="s">
        <v>72</v>
      </c>
      <c r="AE6818">
        <v>2022</v>
      </c>
      <c r="AF6818">
        <v>2022</v>
      </c>
      <c r="AU6818"/>
    </row>
    <row r="6819" spans="1:47" x14ac:dyDescent="0.35">
      <c r="A6819" t="s">
        <v>160</v>
      </c>
      <c r="B6819" t="s">
        <v>35</v>
      </c>
      <c r="C6819" t="s">
        <v>252</v>
      </c>
      <c r="D6819" t="s">
        <v>159</v>
      </c>
      <c r="E6819" t="s">
        <v>162</v>
      </c>
      <c r="G6819" t="s">
        <v>1</v>
      </c>
      <c r="J6819" t="s">
        <v>263</v>
      </c>
      <c r="K6819" t="s">
        <v>72</v>
      </c>
      <c r="L6819" t="s">
        <v>122</v>
      </c>
      <c r="M6819" s="14">
        <v>44645</v>
      </c>
      <c r="N6819" s="14">
        <v>44645</v>
      </c>
      <c r="O6819">
        <v>0</v>
      </c>
      <c r="P6819">
        <v>108.51</v>
      </c>
      <c r="R6819">
        <v>2110672000</v>
      </c>
      <c r="S6819">
        <v>162600000</v>
      </c>
      <c r="V6819" t="s">
        <v>160</v>
      </c>
      <c r="W6819" t="s">
        <v>196</v>
      </c>
      <c r="X6819" t="s">
        <v>161</v>
      </c>
      <c r="Y6819">
        <v>3</v>
      </c>
      <c r="Z6819">
        <v>3</v>
      </c>
      <c r="AA6819">
        <v>2022</v>
      </c>
      <c r="AB6819">
        <v>108.51</v>
      </c>
      <c r="AC6819" t="s">
        <v>64</v>
      </c>
      <c r="AD6819" t="s">
        <v>72</v>
      </c>
      <c r="AE6819">
        <v>2022</v>
      </c>
      <c r="AF6819">
        <v>2022</v>
      </c>
      <c r="AU6819"/>
    </row>
    <row r="6820" spans="1:47" x14ac:dyDescent="0.35">
      <c r="A6820" t="s">
        <v>160</v>
      </c>
      <c r="B6820" t="s">
        <v>35</v>
      </c>
      <c r="C6820" t="s">
        <v>252</v>
      </c>
      <c r="D6820" t="s">
        <v>159</v>
      </c>
      <c r="E6820" t="s">
        <v>162</v>
      </c>
      <c r="G6820" t="s">
        <v>1</v>
      </c>
      <c r="J6820" t="s">
        <v>263</v>
      </c>
      <c r="K6820" t="s">
        <v>72</v>
      </c>
      <c r="L6820" t="s">
        <v>122</v>
      </c>
      <c r="M6820" s="14">
        <v>44645</v>
      </c>
      <c r="N6820" s="14">
        <v>44645</v>
      </c>
      <c r="O6820">
        <v>0</v>
      </c>
      <c r="P6820">
        <v>4940.68</v>
      </c>
      <c r="R6820">
        <v>2110672000</v>
      </c>
      <c r="S6820">
        <v>161020000</v>
      </c>
      <c r="V6820" t="s">
        <v>160</v>
      </c>
      <c r="W6820" t="s">
        <v>194</v>
      </c>
      <c r="X6820" t="s">
        <v>161</v>
      </c>
      <c r="Y6820">
        <v>3</v>
      </c>
      <c r="Z6820">
        <v>3</v>
      </c>
      <c r="AA6820">
        <v>2022</v>
      </c>
      <c r="AB6820">
        <v>4940.68</v>
      </c>
      <c r="AC6820" t="s">
        <v>64</v>
      </c>
      <c r="AD6820" t="s">
        <v>72</v>
      </c>
      <c r="AE6820">
        <v>2022</v>
      </c>
      <c r="AF6820">
        <v>2022</v>
      </c>
      <c r="AU6820"/>
    </row>
    <row r="6821" spans="1:47" x14ac:dyDescent="0.35">
      <c r="A6821" t="s">
        <v>160</v>
      </c>
      <c r="B6821" t="s">
        <v>35</v>
      </c>
      <c r="C6821" t="s">
        <v>252</v>
      </c>
      <c r="D6821" t="s">
        <v>159</v>
      </c>
      <c r="E6821" t="s">
        <v>162</v>
      </c>
      <c r="G6821" t="s">
        <v>1</v>
      </c>
      <c r="J6821" t="s">
        <v>263</v>
      </c>
      <c r="K6821" t="s">
        <v>72</v>
      </c>
      <c r="L6821" t="s">
        <v>122</v>
      </c>
      <c r="M6821" s="14">
        <v>44645</v>
      </c>
      <c r="N6821" s="14">
        <v>44645</v>
      </c>
      <c r="O6821">
        <v>0</v>
      </c>
      <c r="P6821">
        <v>363.2</v>
      </c>
      <c r="R6821">
        <v>2110672000</v>
      </c>
      <c r="S6821">
        <v>161020000</v>
      </c>
      <c r="V6821" t="s">
        <v>160</v>
      </c>
      <c r="W6821" t="s">
        <v>194</v>
      </c>
      <c r="X6821" t="s">
        <v>161</v>
      </c>
      <c r="Y6821">
        <v>3</v>
      </c>
      <c r="Z6821">
        <v>3</v>
      </c>
      <c r="AA6821">
        <v>2022</v>
      </c>
      <c r="AB6821">
        <v>363.2</v>
      </c>
      <c r="AC6821" t="s">
        <v>64</v>
      </c>
      <c r="AD6821" t="s">
        <v>72</v>
      </c>
      <c r="AE6821">
        <v>2022</v>
      </c>
      <c r="AF6821">
        <v>2022</v>
      </c>
      <c r="AU6821"/>
    </row>
    <row r="6822" spans="1:47" x14ac:dyDescent="0.35">
      <c r="A6822" t="s">
        <v>160</v>
      </c>
      <c r="B6822" t="s">
        <v>35</v>
      </c>
      <c r="C6822" t="s">
        <v>252</v>
      </c>
      <c r="D6822" t="s">
        <v>159</v>
      </c>
      <c r="E6822" t="s">
        <v>162</v>
      </c>
      <c r="G6822" t="s">
        <v>1</v>
      </c>
      <c r="J6822" t="s">
        <v>263</v>
      </c>
      <c r="K6822" t="s">
        <v>72</v>
      </c>
      <c r="L6822" t="s">
        <v>122</v>
      </c>
      <c r="M6822" s="14">
        <v>44645</v>
      </c>
      <c r="N6822" s="14">
        <v>44645</v>
      </c>
      <c r="O6822">
        <v>0</v>
      </c>
      <c r="P6822">
        <v>296.94</v>
      </c>
      <c r="R6822">
        <v>2110672000</v>
      </c>
      <c r="S6822">
        <v>161020000</v>
      </c>
      <c r="V6822" t="s">
        <v>160</v>
      </c>
      <c r="W6822" t="s">
        <v>194</v>
      </c>
      <c r="X6822" t="s">
        <v>161</v>
      </c>
      <c r="Y6822">
        <v>3</v>
      </c>
      <c r="Z6822">
        <v>3</v>
      </c>
      <c r="AA6822">
        <v>2022</v>
      </c>
      <c r="AB6822">
        <v>296.94</v>
      </c>
      <c r="AC6822" t="s">
        <v>64</v>
      </c>
      <c r="AD6822" t="s">
        <v>72</v>
      </c>
      <c r="AE6822">
        <v>2022</v>
      </c>
      <c r="AF6822">
        <v>2022</v>
      </c>
      <c r="AU6822"/>
    </row>
    <row r="6823" spans="1:47" x14ac:dyDescent="0.35">
      <c r="A6823" t="s">
        <v>160</v>
      </c>
      <c r="B6823" t="s">
        <v>35</v>
      </c>
      <c r="C6823" t="s">
        <v>252</v>
      </c>
      <c r="D6823" t="s">
        <v>159</v>
      </c>
      <c r="E6823" t="s">
        <v>162</v>
      </c>
      <c r="G6823" t="s">
        <v>1</v>
      </c>
      <c r="J6823" t="s">
        <v>263</v>
      </c>
      <c r="K6823" t="s">
        <v>72</v>
      </c>
      <c r="L6823" t="s">
        <v>122</v>
      </c>
      <c r="M6823" s="14">
        <v>44645</v>
      </c>
      <c r="N6823" s="14">
        <v>44645</v>
      </c>
      <c r="O6823">
        <v>0</v>
      </c>
      <c r="P6823">
        <v>14676.16</v>
      </c>
      <c r="R6823">
        <v>2110672000</v>
      </c>
      <c r="S6823">
        <v>161020000</v>
      </c>
      <c r="V6823" t="s">
        <v>160</v>
      </c>
      <c r="W6823" t="s">
        <v>194</v>
      </c>
      <c r="X6823" t="s">
        <v>161</v>
      </c>
      <c r="Y6823">
        <v>3</v>
      </c>
      <c r="Z6823">
        <v>3</v>
      </c>
      <c r="AA6823">
        <v>2022</v>
      </c>
      <c r="AB6823">
        <v>14676.16</v>
      </c>
      <c r="AC6823" t="s">
        <v>64</v>
      </c>
      <c r="AD6823" t="s">
        <v>72</v>
      </c>
      <c r="AE6823">
        <v>2022</v>
      </c>
      <c r="AF6823">
        <v>2022</v>
      </c>
      <c r="AU6823"/>
    </row>
    <row r="6824" spans="1:47" x14ac:dyDescent="0.35">
      <c r="A6824" t="s">
        <v>160</v>
      </c>
      <c r="B6824" t="s">
        <v>35</v>
      </c>
      <c r="C6824" t="s">
        <v>252</v>
      </c>
      <c r="D6824" t="s">
        <v>159</v>
      </c>
      <c r="E6824" t="s">
        <v>162</v>
      </c>
      <c r="G6824" t="s">
        <v>1</v>
      </c>
      <c r="J6824" t="s">
        <v>263</v>
      </c>
      <c r="K6824" t="s">
        <v>72</v>
      </c>
      <c r="L6824" t="s">
        <v>122</v>
      </c>
      <c r="M6824" s="14">
        <v>44645</v>
      </c>
      <c r="N6824" s="14">
        <v>44645</v>
      </c>
      <c r="O6824">
        <v>0</v>
      </c>
      <c r="P6824">
        <v>6193.85</v>
      </c>
      <c r="R6824">
        <v>2110672000</v>
      </c>
      <c r="S6824">
        <v>161020000</v>
      </c>
      <c r="V6824" t="s">
        <v>160</v>
      </c>
      <c r="W6824" t="s">
        <v>194</v>
      </c>
      <c r="X6824" t="s">
        <v>161</v>
      </c>
      <c r="Y6824">
        <v>3</v>
      </c>
      <c r="Z6824">
        <v>3</v>
      </c>
      <c r="AA6824">
        <v>2022</v>
      </c>
      <c r="AB6824">
        <v>6193.85</v>
      </c>
      <c r="AC6824" t="s">
        <v>64</v>
      </c>
      <c r="AD6824" t="s">
        <v>72</v>
      </c>
      <c r="AE6824">
        <v>2022</v>
      </c>
      <c r="AF6824">
        <v>2022</v>
      </c>
      <c r="AU6824"/>
    </row>
    <row r="6825" spans="1:47" x14ac:dyDescent="0.35">
      <c r="A6825" t="s">
        <v>160</v>
      </c>
      <c r="B6825" t="s">
        <v>26</v>
      </c>
      <c r="C6825" t="s">
        <v>252</v>
      </c>
      <c r="D6825" t="s">
        <v>159</v>
      </c>
      <c r="E6825" t="s">
        <v>162</v>
      </c>
      <c r="G6825" t="s">
        <v>1</v>
      </c>
      <c r="J6825" t="s">
        <v>263</v>
      </c>
      <c r="K6825" t="s">
        <v>72</v>
      </c>
      <c r="L6825" t="s">
        <v>122</v>
      </c>
      <c r="M6825" s="14">
        <v>44645</v>
      </c>
      <c r="N6825" s="14">
        <v>44645</v>
      </c>
      <c r="O6825">
        <v>0</v>
      </c>
      <c r="P6825">
        <v>920.25</v>
      </c>
      <c r="R6825">
        <v>2110672000</v>
      </c>
      <c r="S6825">
        <v>162600000</v>
      </c>
      <c r="V6825" t="s">
        <v>160</v>
      </c>
      <c r="W6825" t="s">
        <v>196</v>
      </c>
      <c r="X6825" t="s">
        <v>161</v>
      </c>
      <c r="Y6825">
        <v>3</v>
      </c>
      <c r="Z6825">
        <v>3</v>
      </c>
      <c r="AA6825">
        <v>2022</v>
      </c>
      <c r="AB6825">
        <v>920.25</v>
      </c>
      <c r="AC6825" t="s">
        <v>64</v>
      </c>
      <c r="AD6825" t="s">
        <v>72</v>
      </c>
      <c r="AE6825">
        <v>2022</v>
      </c>
      <c r="AF6825">
        <v>2022</v>
      </c>
      <c r="AU6825"/>
    </row>
    <row r="6826" spans="1:47" x14ac:dyDescent="0.35">
      <c r="A6826" t="s">
        <v>160</v>
      </c>
      <c r="B6826" t="s">
        <v>26</v>
      </c>
      <c r="C6826" t="s">
        <v>252</v>
      </c>
      <c r="D6826" t="s">
        <v>159</v>
      </c>
      <c r="E6826" t="s">
        <v>162</v>
      </c>
      <c r="G6826" t="s">
        <v>1</v>
      </c>
      <c r="J6826" t="s">
        <v>263</v>
      </c>
      <c r="K6826" t="s">
        <v>72</v>
      </c>
      <c r="L6826" t="s">
        <v>122</v>
      </c>
      <c r="M6826" s="14">
        <v>44648</v>
      </c>
      <c r="N6826" s="14">
        <v>44648</v>
      </c>
      <c r="O6826">
        <v>0</v>
      </c>
      <c r="P6826">
        <v>1981.29</v>
      </c>
      <c r="R6826">
        <v>2110672000</v>
      </c>
      <c r="S6826">
        <v>162300000</v>
      </c>
      <c r="V6826" t="s">
        <v>160</v>
      </c>
      <c r="W6826" t="s">
        <v>209</v>
      </c>
      <c r="X6826" t="s">
        <v>161</v>
      </c>
      <c r="Y6826">
        <v>3</v>
      </c>
      <c r="Z6826">
        <v>3</v>
      </c>
      <c r="AA6826">
        <v>2022</v>
      </c>
      <c r="AB6826">
        <v>1981.29</v>
      </c>
      <c r="AC6826" t="s">
        <v>64</v>
      </c>
      <c r="AD6826" t="s">
        <v>72</v>
      </c>
      <c r="AE6826">
        <v>2022</v>
      </c>
      <c r="AF6826">
        <v>2022</v>
      </c>
      <c r="AU6826"/>
    </row>
    <row r="6827" spans="1:47" x14ac:dyDescent="0.35">
      <c r="A6827" t="s">
        <v>160</v>
      </c>
      <c r="B6827" t="s">
        <v>25</v>
      </c>
      <c r="C6827" t="s">
        <v>252</v>
      </c>
      <c r="D6827" t="s">
        <v>159</v>
      </c>
      <c r="E6827" t="s">
        <v>162</v>
      </c>
      <c r="G6827" t="s">
        <v>1</v>
      </c>
      <c r="J6827" t="s">
        <v>263</v>
      </c>
      <c r="K6827" t="s">
        <v>72</v>
      </c>
      <c r="L6827" t="s">
        <v>122</v>
      </c>
      <c r="M6827" s="14">
        <v>44648</v>
      </c>
      <c r="N6827" s="14">
        <v>44648</v>
      </c>
      <c r="O6827">
        <v>0</v>
      </c>
      <c r="P6827">
        <v>238.1</v>
      </c>
      <c r="R6827">
        <v>2110672000</v>
      </c>
      <c r="S6827">
        <v>161600000</v>
      </c>
      <c r="V6827" t="s">
        <v>160</v>
      </c>
      <c r="W6827" t="s">
        <v>198</v>
      </c>
      <c r="X6827" t="s">
        <v>161</v>
      </c>
      <c r="Y6827">
        <v>3</v>
      </c>
      <c r="Z6827">
        <v>3</v>
      </c>
      <c r="AA6827">
        <v>2022</v>
      </c>
      <c r="AB6827">
        <v>238.1</v>
      </c>
      <c r="AC6827" t="s">
        <v>64</v>
      </c>
      <c r="AD6827" t="s">
        <v>72</v>
      </c>
      <c r="AE6827">
        <v>2022</v>
      </c>
      <c r="AF6827">
        <v>2022</v>
      </c>
      <c r="AU6827"/>
    </row>
    <row r="6828" spans="1:47" x14ac:dyDescent="0.35">
      <c r="A6828" t="s">
        <v>138</v>
      </c>
      <c r="C6828" t="s">
        <v>252</v>
      </c>
      <c r="D6828" t="s">
        <v>150</v>
      </c>
      <c r="E6828" t="s">
        <v>121</v>
      </c>
      <c r="G6828" t="s">
        <v>1</v>
      </c>
      <c r="J6828" t="s">
        <v>263</v>
      </c>
      <c r="K6828" t="s">
        <v>72</v>
      </c>
      <c r="L6828" t="s">
        <v>122</v>
      </c>
      <c r="M6828" s="14">
        <v>44648</v>
      </c>
      <c r="N6828" s="14">
        <v>44648</v>
      </c>
      <c r="O6828">
        <v>0</v>
      </c>
      <c r="P6828">
        <v>47619.05</v>
      </c>
      <c r="R6828">
        <v>2220200000</v>
      </c>
      <c r="S6828">
        <v>161002000</v>
      </c>
      <c r="V6828" t="s">
        <v>138</v>
      </c>
      <c r="W6828" t="s">
        <v>202</v>
      </c>
      <c r="X6828" t="s">
        <v>139</v>
      </c>
      <c r="Y6828">
        <v>3</v>
      </c>
      <c r="Z6828">
        <v>3</v>
      </c>
      <c r="AA6828">
        <v>2022</v>
      </c>
      <c r="AB6828">
        <v>-47619.05</v>
      </c>
      <c r="AC6828" t="s">
        <v>64</v>
      </c>
      <c r="AD6828" t="s">
        <v>72</v>
      </c>
      <c r="AE6828">
        <v>2022</v>
      </c>
      <c r="AF6828">
        <v>2022</v>
      </c>
      <c r="AU6828"/>
    </row>
    <row r="6829" spans="1:47" x14ac:dyDescent="0.35">
      <c r="A6829" t="s">
        <v>138</v>
      </c>
      <c r="C6829" t="s">
        <v>252</v>
      </c>
      <c r="D6829" t="s">
        <v>150</v>
      </c>
      <c r="E6829" t="s">
        <v>121</v>
      </c>
      <c r="G6829" t="s">
        <v>1</v>
      </c>
      <c r="J6829" t="s">
        <v>263</v>
      </c>
      <c r="K6829" t="s">
        <v>72</v>
      </c>
      <c r="L6829" t="s">
        <v>122</v>
      </c>
      <c r="M6829" s="14">
        <v>44648</v>
      </c>
      <c r="N6829" s="14">
        <v>44648</v>
      </c>
      <c r="O6829">
        <v>0</v>
      </c>
      <c r="P6829">
        <v>35714.29</v>
      </c>
      <c r="R6829">
        <v>2220200000</v>
      </c>
      <c r="S6829">
        <v>161002000</v>
      </c>
      <c r="V6829" t="s">
        <v>138</v>
      </c>
      <c r="W6829" t="s">
        <v>202</v>
      </c>
      <c r="X6829" t="s">
        <v>139</v>
      </c>
      <c r="Y6829">
        <v>3</v>
      </c>
      <c r="Z6829">
        <v>3</v>
      </c>
      <c r="AA6829">
        <v>2022</v>
      </c>
      <c r="AB6829">
        <v>-35714.29</v>
      </c>
      <c r="AC6829" t="s">
        <v>64</v>
      </c>
      <c r="AD6829" t="s">
        <v>72</v>
      </c>
      <c r="AE6829">
        <v>2022</v>
      </c>
      <c r="AF6829">
        <v>2022</v>
      </c>
      <c r="AU6829"/>
    </row>
    <row r="6830" spans="1:47" x14ac:dyDescent="0.35">
      <c r="A6830" t="s">
        <v>138</v>
      </c>
      <c r="C6830" t="s">
        <v>252</v>
      </c>
      <c r="D6830" t="s">
        <v>150</v>
      </c>
      <c r="E6830" t="s">
        <v>121</v>
      </c>
      <c r="G6830" t="s">
        <v>1</v>
      </c>
      <c r="J6830" t="s">
        <v>263</v>
      </c>
      <c r="K6830" t="s">
        <v>72</v>
      </c>
      <c r="L6830" t="s">
        <v>122</v>
      </c>
      <c r="M6830" s="14">
        <v>44648</v>
      </c>
      <c r="N6830" s="14">
        <v>44648</v>
      </c>
      <c r="O6830">
        <v>0</v>
      </c>
      <c r="P6830">
        <v>21428.57</v>
      </c>
      <c r="R6830">
        <v>2220200000</v>
      </c>
      <c r="S6830">
        <v>161002000</v>
      </c>
      <c r="V6830" t="s">
        <v>138</v>
      </c>
      <c r="W6830" t="s">
        <v>202</v>
      </c>
      <c r="X6830" t="s">
        <v>139</v>
      </c>
      <c r="Y6830">
        <v>3</v>
      </c>
      <c r="Z6830">
        <v>3</v>
      </c>
      <c r="AA6830">
        <v>2022</v>
      </c>
      <c r="AB6830">
        <v>-21428.57</v>
      </c>
      <c r="AC6830" t="s">
        <v>64</v>
      </c>
      <c r="AD6830" t="s">
        <v>72</v>
      </c>
      <c r="AE6830">
        <v>2022</v>
      </c>
      <c r="AF6830">
        <v>2022</v>
      </c>
      <c r="AU6830"/>
    </row>
    <row r="6831" spans="1:47" x14ac:dyDescent="0.35">
      <c r="A6831" t="s">
        <v>138</v>
      </c>
      <c r="C6831" t="s">
        <v>252</v>
      </c>
      <c r="D6831" t="s">
        <v>150</v>
      </c>
      <c r="E6831" t="s">
        <v>121</v>
      </c>
      <c r="G6831" t="s">
        <v>1</v>
      </c>
      <c r="J6831" t="s">
        <v>263</v>
      </c>
      <c r="K6831" t="s">
        <v>72</v>
      </c>
      <c r="L6831" t="s">
        <v>122</v>
      </c>
      <c r="M6831" s="14">
        <v>44648</v>
      </c>
      <c r="N6831" s="14">
        <v>44648</v>
      </c>
      <c r="O6831">
        <v>0</v>
      </c>
      <c r="P6831">
        <v>35714.29</v>
      </c>
      <c r="R6831">
        <v>2220200000</v>
      </c>
      <c r="S6831">
        <v>161002000</v>
      </c>
      <c r="V6831" t="s">
        <v>138</v>
      </c>
      <c r="W6831" t="s">
        <v>202</v>
      </c>
      <c r="X6831" t="s">
        <v>139</v>
      </c>
      <c r="Y6831">
        <v>3</v>
      </c>
      <c r="Z6831">
        <v>3</v>
      </c>
      <c r="AA6831">
        <v>2022</v>
      </c>
      <c r="AB6831">
        <v>-35714.29</v>
      </c>
      <c r="AC6831" t="s">
        <v>64</v>
      </c>
      <c r="AD6831" t="s">
        <v>72</v>
      </c>
      <c r="AE6831">
        <v>2022</v>
      </c>
      <c r="AF6831">
        <v>2022</v>
      </c>
      <c r="AU6831"/>
    </row>
    <row r="6832" spans="1:47" x14ac:dyDescent="0.35">
      <c r="A6832" t="s">
        <v>138</v>
      </c>
      <c r="C6832" t="s">
        <v>252</v>
      </c>
      <c r="D6832" t="s">
        <v>150</v>
      </c>
      <c r="E6832" t="s">
        <v>121</v>
      </c>
      <c r="G6832" t="s">
        <v>1</v>
      </c>
      <c r="J6832" t="s">
        <v>263</v>
      </c>
      <c r="K6832" t="s">
        <v>72</v>
      </c>
      <c r="L6832" t="s">
        <v>122</v>
      </c>
      <c r="M6832" s="14">
        <v>44648</v>
      </c>
      <c r="N6832" s="14">
        <v>44648</v>
      </c>
      <c r="O6832">
        <v>0</v>
      </c>
      <c r="P6832">
        <v>42857.14</v>
      </c>
      <c r="R6832">
        <v>2220200000</v>
      </c>
      <c r="S6832">
        <v>161002000</v>
      </c>
      <c r="V6832" t="s">
        <v>138</v>
      </c>
      <c r="W6832" t="s">
        <v>202</v>
      </c>
      <c r="X6832" t="s">
        <v>139</v>
      </c>
      <c r="Y6832">
        <v>3</v>
      </c>
      <c r="Z6832">
        <v>3</v>
      </c>
      <c r="AA6832">
        <v>2022</v>
      </c>
      <c r="AB6832">
        <v>-42857.14</v>
      </c>
      <c r="AC6832" t="s">
        <v>64</v>
      </c>
      <c r="AD6832" t="s">
        <v>72</v>
      </c>
      <c r="AE6832">
        <v>2022</v>
      </c>
      <c r="AF6832">
        <v>2022</v>
      </c>
      <c r="AU6832"/>
    </row>
    <row r="6833" spans="1:47" x14ac:dyDescent="0.35">
      <c r="A6833" t="s">
        <v>160</v>
      </c>
      <c r="B6833" t="s">
        <v>25</v>
      </c>
      <c r="C6833" t="s">
        <v>252</v>
      </c>
      <c r="D6833" t="s">
        <v>159</v>
      </c>
      <c r="E6833" t="s">
        <v>162</v>
      </c>
      <c r="G6833" t="s">
        <v>1</v>
      </c>
      <c r="J6833" t="s">
        <v>263</v>
      </c>
      <c r="K6833" t="s">
        <v>72</v>
      </c>
      <c r="L6833" t="s">
        <v>122</v>
      </c>
      <c r="M6833" s="14">
        <v>44648</v>
      </c>
      <c r="N6833" s="14">
        <v>44648</v>
      </c>
      <c r="O6833">
        <v>0</v>
      </c>
      <c r="P6833">
        <v>714.29</v>
      </c>
      <c r="R6833">
        <v>2110672000</v>
      </c>
      <c r="S6833">
        <v>161300000</v>
      </c>
      <c r="V6833" t="s">
        <v>160</v>
      </c>
      <c r="W6833" t="s">
        <v>192</v>
      </c>
      <c r="X6833" t="s">
        <v>161</v>
      </c>
      <c r="Y6833">
        <v>3</v>
      </c>
      <c r="Z6833">
        <v>3</v>
      </c>
      <c r="AA6833">
        <v>2022</v>
      </c>
      <c r="AB6833">
        <v>714.29</v>
      </c>
      <c r="AC6833" t="s">
        <v>64</v>
      </c>
      <c r="AD6833" t="s">
        <v>72</v>
      </c>
      <c r="AE6833">
        <v>2022</v>
      </c>
      <c r="AF6833">
        <v>2022</v>
      </c>
      <c r="AU6833"/>
    </row>
    <row r="6834" spans="1:47" x14ac:dyDescent="0.35">
      <c r="A6834" t="s">
        <v>138</v>
      </c>
      <c r="B6834" t="s">
        <v>41</v>
      </c>
      <c r="C6834" t="s">
        <v>252</v>
      </c>
      <c r="D6834" t="s">
        <v>150</v>
      </c>
      <c r="E6834" t="s">
        <v>121</v>
      </c>
      <c r="G6834" t="s">
        <v>1</v>
      </c>
      <c r="H6834" t="s">
        <v>206</v>
      </c>
      <c r="J6834" t="s">
        <v>263</v>
      </c>
      <c r="K6834" t="s">
        <v>72</v>
      </c>
      <c r="L6834" t="s">
        <v>122</v>
      </c>
      <c r="M6834" s="14">
        <v>44648</v>
      </c>
      <c r="N6834" s="14">
        <v>44648</v>
      </c>
      <c r="O6834">
        <v>0</v>
      </c>
      <c r="P6834">
        <v>-1666666.67</v>
      </c>
      <c r="R6834">
        <v>2220200000</v>
      </c>
      <c r="S6834">
        <v>161001000</v>
      </c>
      <c r="V6834" t="s">
        <v>138</v>
      </c>
      <c r="W6834" t="s">
        <v>195</v>
      </c>
      <c r="X6834" t="s">
        <v>139</v>
      </c>
      <c r="Y6834">
        <v>3</v>
      </c>
      <c r="Z6834">
        <v>3</v>
      </c>
      <c r="AA6834">
        <v>2022</v>
      </c>
      <c r="AB6834">
        <v>1666666.67</v>
      </c>
      <c r="AC6834" t="s">
        <v>64</v>
      </c>
      <c r="AD6834" t="s">
        <v>23</v>
      </c>
      <c r="AE6834">
        <v>2022</v>
      </c>
      <c r="AF6834">
        <v>2022</v>
      </c>
      <c r="AU6834"/>
    </row>
    <row r="6835" spans="1:47" x14ac:dyDescent="0.35">
      <c r="A6835" t="s">
        <v>138</v>
      </c>
      <c r="B6835" t="s">
        <v>42</v>
      </c>
      <c r="C6835" t="s">
        <v>252</v>
      </c>
      <c r="D6835" t="s">
        <v>150</v>
      </c>
      <c r="E6835" t="s">
        <v>121</v>
      </c>
      <c r="G6835" t="s">
        <v>1</v>
      </c>
      <c r="H6835" t="s">
        <v>206</v>
      </c>
      <c r="J6835" t="s">
        <v>263</v>
      </c>
      <c r="K6835" t="s">
        <v>72</v>
      </c>
      <c r="L6835" t="s">
        <v>122</v>
      </c>
      <c r="M6835" s="14">
        <v>44648</v>
      </c>
      <c r="N6835" s="14">
        <v>44648</v>
      </c>
      <c r="O6835">
        <v>0</v>
      </c>
      <c r="P6835">
        <v>-17857.14</v>
      </c>
      <c r="R6835">
        <v>2220200000</v>
      </c>
      <c r="S6835">
        <v>161001000</v>
      </c>
      <c r="V6835" t="s">
        <v>138</v>
      </c>
      <c r="W6835" t="s">
        <v>195</v>
      </c>
      <c r="X6835" t="s">
        <v>139</v>
      </c>
      <c r="Y6835">
        <v>3</v>
      </c>
      <c r="Z6835">
        <v>3</v>
      </c>
      <c r="AA6835">
        <v>2022</v>
      </c>
      <c r="AB6835">
        <v>17857.14</v>
      </c>
      <c r="AC6835" t="s">
        <v>64</v>
      </c>
      <c r="AD6835" t="s">
        <v>23</v>
      </c>
      <c r="AE6835">
        <v>2022</v>
      </c>
      <c r="AF6835">
        <v>2022</v>
      </c>
      <c r="AU6835"/>
    </row>
    <row r="6836" spans="1:47" x14ac:dyDescent="0.35">
      <c r="A6836" t="s">
        <v>138</v>
      </c>
      <c r="C6836" t="s">
        <v>252</v>
      </c>
      <c r="D6836" t="s">
        <v>150</v>
      </c>
      <c r="E6836" t="s">
        <v>121</v>
      </c>
      <c r="J6836" t="s">
        <v>263</v>
      </c>
      <c r="K6836" t="s">
        <v>72</v>
      </c>
      <c r="L6836" t="s">
        <v>122</v>
      </c>
      <c r="M6836" s="14">
        <v>44648</v>
      </c>
      <c r="N6836" s="14">
        <v>44648</v>
      </c>
      <c r="O6836">
        <v>0</v>
      </c>
      <c r="P6836">
        <v>183333.33</v>
      </c>
      <c r="R6836">
        <v>2220200000</v>
      </c>
      <c r="S6836">
        <v>161002000</v>
      </c>
      <c r="V6836" t="s">
        <v>138</v>
      </c>
      <c r="W6836" t="s">
        <v>202</v>
      </c>
      <c r="X6836" t="s">
        <v>139</v>
      </c>
      <c r="Y6836">
        <v>3</v>
      </c>
      <c r="Z6836">
        <v>3</v>
      </c>
      <c r="AA6836">
        <v>2022</v>
      </c>
      <c r="AB6836">
        <v>-183333.33</v>
      </c>
      <c r="AC6836" t="s">
        <v>64</v>
      </c>
      <c r="AD6836" t="s">
        <v>72</v>
      </c>
      <c r="AE6836">
        <v>2022</v>
      </c>
      <c r="AF6836">
        <v>2022</v>
      </c>
      <c r="AU6836"/>
    </row>
    <row r="6837" spans="1:47" x14ac:dyDescent="0.35">
      <c r="A6837" t="s">
        <v>160</v>
      </c>
      <c r="B6837" t="s">
        <v>35</v>
      </c>
      <c r="C6837" t="s">
        <v>252</v>
      </c>
      <c r="D6837" t="s">
        <v>159</v>
      </c>
      <c r="E6837" t="s">
        <v>162</v>
      </c>
      <c r="G6837" t="s">
        <v>1</v>
      </c>
      <c r="J6837" t="s">
        <v>263</v>
      </c>
      <c r="K6837" t="s">
        <v>72</v>
      </c>
      <c r="L6837" t="s">
        <v>122</v>
      </c>
      <c r="M6837" s="14">
        <v>44648</v>
      </c>
      <c r="N6837" s="14">
        <v>44648</v>
      </c>
      <c r="O6837">
        <v>0</v>
      </c>
      <c r="P6837">
        <v>409.16</v>
      </c>
      <c r="R6837">
        <v>2110672000</v>
      </c>
      <c r="S6837">
        <v>161020000</v>
      </c>
      <c r="V6837" t="s">
        <v>160</v>
      </c>
      <c r="W6837" t="s">
        <v>194</v>
      </c>
      <c r="X6837" t="s">
        <v>161</v>
      </c>
      <c r="Y6837">
        <v>3</v>
      </c>
      <c r="Z6837">
        <v>3</v>
      </c>
      <c r="AA6837">
        <v>2022</v>
      </c>
      <c r="AB6837">
        <v>409.16</v>
      </c>
      <c r="AC6837" t="s">
        <v>64</v>
      </c>
      <c r="AD6837" t="s">
        <v>72</v>
      </c>
      <c r="AE6837">
        <v>2022</v>
      </c>
      <c r="AF6837">
        <v>2022</v>
      </c>
      <c r="AU6837"/>
    </row>
    <row r="6838" spans="1:47" x14ac:dyDescent="0.35">
      <c r="A6838" t="s">
        <v>160</v>
      </c>
      <c r="B6838" t="s">
        <v>35</v>
      </c>
      <c r="C6838" t="s">
        <v>252</v>
      </c>
      <c r="D6838" t="s">
        <v>159</v>
      </c>
      <c r="E6838" t="s">
        <v>162</v>
      </c>
      <c r="G6838" t="s">
        <v>1</v>
      </c>
      <c r="J6838" t="s">
        <v>263</v>
      </c>
      <c r="K6838" t="s">
        <v>72</v>
      </c>
      <c r="L6838" t="s">
        <v>122</v>
      </c>
      <c r="M6838" s="14">
        <v>44648</v>
      </c>
      <c r="N6838" s="14">
        <v>44648</v>
      </c>
      <c r="O6838">
        <v>0</v>
      </c>
      <c r="P6838">
        <v>2407.31</v>
      </c>
      <c r="R6838">
        <v>2110672000</v>
      </c>
      <c r="S6838">
        <v>161020000</v>
      </c>
      <c r="V6838" t="s">
        <v>160</v>
      </c>
      <c r="W6838" t="s">
        <v>194</v>
      </c>
      <c r="X6838" t="s">
        <v>161</v>
      </c>
      <c r="Y6838">
        <v>3</v>
      </c>
      <c r="Z6838">
        <v>3</v>
      </c>
      <c r="AA6838">
        <v>2022</v>
      </c>
      <c r="AB6838">
        <v>2407.31</v>
      </c>
      <c r="AC6838" t="s">
        <v>64</v>
      </c>
      <c r="AD6838" t="s">
        <v>72</v>
      </c>
      <c r="AE6838">
        <v>2022</v>
      </c>
      <c r="AF6838">
        <v>2022</v>
      </c>
      <c r="AU6838"/>
    </row>
    <row r="6839" spans="1:47" x14ac:dyDescent="0.35">
      <c r="A6839" t="s">
        <v>160</v>
      </c>
      <c r="B6839" t="s">
        <v>35</v>
      </c>
      <c r="C6839" t="s">
        <v>252</v>
      </c>
      <c r="D6839" t="s">
        <v>159</v>
      </c>
      <c r="E6839" t="s">
        <v>162</v>
      </c>
      <c r="G6839" t="s">
        <v>1</v>
      </c>
      <c r="J6839" t="s">
        <v>263</v>
      </c>
      <c r="K6839" t="s">
        <v>72</v>
      </c>
      <c r="L6839" t="s">
        <v>122</v>
      </c>
      <c r="M6839" s="14">
        <v>44648</v>
      </c>
      <c r="N6839" s="14">
        <v>44648</v>
      </c>
      <c r="O6839">
        <v>0</v>
      </c>
      <c r="P6839">
        <v>4953.1499999999996</v>
      </c>
      <c r="R6839">
        <v>2110672000</v>
      </c>
      <c r="S6839">
        <v>161020000</v>
      </c>
      <c r="V6839" t="s">
        <v>160</v>
      </c>
      <c r="W6839" t="s">
        <v>194</v>
      </c>
      <c r="X6839" t="s">
        <v>161</v>
      </c>
      <c r="Y6839">
        <v>3</v>
      </c>
      <c r="Z6839">
        <v>3</v>
      </c>
      <c r="AA6839">
        <v>2022</v>
      </c>
      <c r="AB6839">
        <v>4953.1499999999996</v>
      </c>
      <c r="AC6839" t="s">
        <v>64</v>
      </c>
      <c r="AD6839" t="s">
        <v>72</v>
      </c>
      <c r="AE6839">
        <v>2022</v>
      </c>
      <c r="AF6839">
        <v>2022</v>
      </c>
      <c r="AU6839"/>
    </row>
    <row r="6840" spans="1:47" x14ac:dyDescent="0.35">
      <c r="A6840" t="s">
        <v>155</v>
      </c>
      <c r="B6840" t="s">
        <v>32</v>
      </c>
      <c r="C6840" t="s">
        <v>252</v>
      </c>
      <c r="D6840" t="s">
        <v>150</v>
      </c>
      <c r="E6840" t="s">
        <v>121</v>
      </c>
      <c r="G6840" t="s">
        <v>1</v>
      </c>
      <c r="H6840" t="s">
        <v>206</v>
      </c>
      <c r="J6840" t="s">
        <v>263</v>
      </c>
      <c r="K6840" t="s">
        <v>72</v>
      </c>
      <c r="L6840" t="s">
        <v>122</v>
      </c>
      <c r="M6840" s="14">
        <v>44648</v>
      </c>
      <c r="N6840" s="14">
        <v>44648</v>
      </c>
      <c r="O6840">
        <v>0</v>
      </c>
      <c r="P6840">
        <v>-16666.669999999998</v>
      </c>
      <c r="R6840">
        <v>2220610000</v>
      </c>
      <c r="S6840">
        <v>161012000</v>
      </c>
      <c r="V6840" t="s">
        <v>155</v>
      </c>
      <c r="W6840" t="s">
        <v>213</v>
      </c>
      <c r="X6840" t="s">
        <v>156</v>
      </c>
      <c r="Y6840">
        <v>3</v>
      </c>
      <c r="Z6840">
        <v>3</v>
      </c>
      <c r="AA6840">
        <v>2022</v>
      </c>
      <c r="AB6840">
        <v>16666.669999999998</v>
      </c>
      <c r="AC6840" t="s">
        <v>64</v>
      </c>
      <c r="AD6840" t="s">
        <v>23</v>
      </c>
      <c r="AE6840">
        <v>2022</v>
      </c>
      <c r="AF6840">
        <v>2022</v>
      </c>
      <c r="AU6840"/>
    </row>
    <row r="6841" spans="1:47" x14ac:dyDescent="0.35">
      <c r="A6841" t="s">
        <v>160</v>
      </c>
      <c r="B6841" t="s">
        <v>35</v>
      </c>
      <c r="C6841" t="s">
        <v>252</v>
      </c>
      <c r="D6841" t="s">
        <v>159</v>
      </c>
      <c r="E6841" t="s">
        <v>162</v>
      </c>
      <c r="G6841" t="s">
        <v>1</v>
      </c>
      <c r="J6841" t="s">
        <v>263</v>
      </c>
      <c r="K6841" t="s">
        <v>72</v>
      </c>
      <c r="L6841" t="s">
        <v>122</v>
      </c>
      <c r="M6841" s="14">
        <v>44648</v>
      </c>
      <c r="N6841" s="14">
        <v>44648</v>
      </c>
      <c r="O6841">
        <v>0</v>
      </c>
      <c r="P6841">
        <v>3545.52</v>
      </c>
      <c r="R6841">
        <v>2110672000</v>
      </c>
      <c r="S6841">
        <v>161020000</v>
      </c>
      <c r="V6841" t="s">
        <v>160</v>
      </c>
      <c r="W6841" t="s">
        <v>194</v>
      </c>
      <c r="X6841" t="s">
        <v>161</v>
      </c>
      <c r="Y6841">
        <v>3</v>
      </c>
      <c r="Z6841">
        <v>3</v>
      </c>
      <c r="AA6841">
        <v>2022</v>
      </c>
      <c r="AB6841">
        <v>3545.52</v>
      </c>
      <c r="AC6841" t="s">
        <v>64</v>
      </c>
      <c r="AD6841" t="s">
        <v>72</v>
      </c>
      <c r="AE6841">
        <v>2022</v>
      </c>
      <c r="AF6841">
        <v>2022</v>
      </c>
      <c r="AU6841"/>
    </row>
    <row r="6842" spans="1:47" x14ac:dyDescent="0.35">
      <c r="A6842" t="s">
        <v>160</v>
      </c>
      <c r="B6842" t="s">
        <v>35</v>
      </c>
      <c r="C6842" t="s">
        <v>252</v>
      </c>
      <c r="D6842" t="s">
        <v>159</v>
      </c>
      <c r="E6842" t="s">
        <v>162</v>
      </c>
      <c r="G6842" t="s">
        <v>1</v>
      </c>
      <c r="J6842" t="s">
        <v>263</v>
      </c>
      <c r="K6842" t="s">
        <v>72</v>
      </c>
      <c r="L6842" t="s">
        <v>122</v>
      </c>
      <c r="M6842" s="14">
        <v>44648</v>
      </c>
      <c r="N6842" s="14">
        <v>44648</v>
      </c>
      <c r="O6842">
        <v>0</v>
      </c>
      <c r="P6842">
        <v>803.96</v>
      </c>
      <c r="R6842">
        <v>2110672000</v>
      </c>
      <c r="S6842">
        <v>161020000</v>
      </c>
      <c r="V6842" t="s">
        <v>160</v>
      </c>
      <c r="W6842" t="s">
        <v>194</v>
      </c>
      <c r="X6842" t="s">
        <v>161</v>
      </c>
      <c r="Y6842">
        <v>3</v>
      </c>
      <c r="Z6842">
        <v>3</v>
      </c>
      <c r="AA6842">
        <v>2022</v>
      </c>
      <c r="AB6842">
        <v>803.96</v>
      </c>
      <c r="AC6842" t="s">
        <v>64</v>
      </c>
      <c r="AD6842" t="s">
        <v>72</v>
      </c>
      <c r="AE6842">
        <v>2022</v>
      </c>
      <c r="AF6842">
        <v>2022</v>
      </c>
      <c r="AU6842"/>
    </row>
    <row r="6843" spans="1:47" x14ac:dyDescent="0.35">
      <c r="A6843" t="s">
        <v>160</v>
      </c>
      <c r="B6843" t="s">
        <v>25</v>
      </c>
      <c r="C6843" t="s">
        <v>252</v>
      </c>
      <c r="D6843" t="s">
        <v>159</v>
      </c>
      <c r="E6843" t="s">
        <v>162</v>
      </c>
      <c r="G6843" t="s">
        <v>1</v>
      </c>
      <c r="J6843" t="s">
        <v>263</v>
      </c>
      <c r="K6843" t="s">
        <v>72</v>
      </c>
      <c r="L6843" t="s">
        <v>122</v>
      </c>
      <c r="M6843" s="14">
        <v>44649</v>
      </c>
      <c r="N6843" s="14">
        <v>44649</v>
      </c>
      <c r="O6843">
        <v>0</v>
      </c>
      <c r="P6843">
        <v>3095.24</v>
      </c>
      <c r="R6843">
        <v>2110672000</v>
      </c>
      <c r="S6843">
        <v>161600000</v>
      </c>
      <c r="V6843" t="s">
        <v>160</v>
      </c>
      <c r="W6843" t="s">
        <v>198</v>
      </c>
      <c r="X6843" t="s">
        <v>161</v>
      </c>
      <c r="Y6843">
        <v>3</v>
      </c>
      <c r="Z6843">
        <v>3</v>
      </c>
      <c r="AA6843">
        <v>2022</v>
      </c>
      <c r="AB6843">
        <v>3095.24</v>
      </c>
      <c r="AC6843" t="s">
        <v>64</v>
      </c>
      <c r="AD6843" t="s">
        <v>72</v>
      </c>
      <c r="AE6843">
        <v>2022</v>
      </c>
      <c r="AF6843">
        <v>2022</v>
      </c>
      <c r="AU6843"/>
    </row>
    <row r="6844" spans="1:47" x14ac:dyDescent="0.35">
      <c r="A6844" t="s">
        <v>160</v>
      </c>
      <c r="B6844" t="s">
        <v>25</v>
      </c>
      <c r="C6844" t="s">
        <v>252</v>
      </c>
      <c r="D6844" t="s">
        <v>159</v>
      </c>
      <c r="E6844" t="s">
        <v>162</v>
      </c>
      <c r="G6844" t="s">
        <v>1</v>
      </c>
      <c r="J6844" t="s">
        <v>263</v>
      </c>
      <c r="K6844" t="s">
        <v>72</v>
      </c>
      <c r="L6844" t="s">
        <v>122</v>
      </c>
      <c r="M6844" s="14">
        <v>44649</v>
      </c>
      <c r="N6844" s="14">
        <v>44649</v>
      </c>
      <c r="O6844">
        <v>0</v>
      </c>
      <c r="P6844">
        <v>119.05</v>
      </c>
      <c r="R6844">
        <v>2110672000</v>
      </c>
      <c r="S6844">
        <v>161600000</v>
      </c>
      <c r="V6844" t="s">
        <v>160</v>
      </c>
      <c r="W6844" t="s">
        <v>198</v>
      </c>
      <c r="X6844" t="s">
        <v>161</v>
      </c>
      <c r="Y6844">
        <v>3</v>
      </c>
      <c r="Z6844">
        <v>3</v>
      </c>
      <c r="AA6844">
        <v>2022</v>
      </c>
      <c r="AB6844">
        <v>119.05</v>
      </c>
      <c r="AC6844" t="s">
        <v>64</v>
      </c>
      <c r="AD6844" t="s">
        <v>72</v>
      </c>
      <c r="AE6844">
        <v>2022</v>
      </c>
      <c r="AF6844">
        <v>2022</v>
      </c>
      <c r="AU6844"/>
    </row>
    <row r="6845" spans="1:47" x14ac:dyDescent="0.35">
      <c r="A6845" t="s">
        <v>160</v>
      </c>
      <c r="B6845" t="s">
        <v>28</v>
      </c>
      <c r="C6845" t="s">
        <v>252</v>
      </c>
      <c r="D6845" t="s">
        <v>159</v>
      </c>
      <c r="E6845" t="s">
        <v>162</v>
      </c>
      <c r="G6845" t="s">
        <v>1</v>
      </c>
      <c r="J6845" t="s">
        <v>263</v>
      </c>
      <c r="K6845" t="s">
        <v>72</v>
      </c>
      <c r="L6845" t="s">
        <v>122</v>
      </c>
      <c r="M6845" s="14">
        <v>44649</v>
      </c>
      <c r="N6845" s="14">
        <v>44649</v>
      </c>
      <c r="O6845">
        <v>0</v>
      </c>
      <c r="P6845">
        <v>2619.0500000000002</v>
      </c>
      <c r="R6845">
        <v>2110672000</v>
      </c>
      <c r="S6845">
        <v>161600000</v>
      </c>
      <c r="V6845" t="s">
        <v>160</v>
      </c>
      <c r="W6845" t="s">
        <v>198</v>
      </c>
      <c r="X6845" t="s">
        <v>161</v>
      </c>
      <c r="Y6845">
        <v>3</v>
      </c>
      <c r="Z6845">
        <v>3</v>
      </c>
      <c r="AA6845">
        <v>2022</v>
      </c>
      <c r="AB6845">
        <v>2619.0500000000002</v>
      </c>
      <c r="AC6845" t="s">
        <v>64</v>
      </c>
      <c r="AD6845" t="s">
        <v>72</v>
      </c>
      <c r="AE6845">
        <v>2022</v>
      </c>
      <c r="AF6845">
        <v>2022</v>
      </c>
      <c r="AU6845"/>
    </row>
    <row r="6846" spans="1:47" x14ac:dyDescent="0.35">
      <c r="A6846" t="s">
        <v>160</v>
      </c>
      <c r="B6846" t="s">
        <v>25</v>
      </c>
      <c r="C6846" t="s">
        <v>252</v>
      </c>
      <c r="D6846" t="s">
        <v>159</v>
      </c>
      <c r="E6846" t="s">
        <v>162</v>
      </c>
      <c r="G6846" t="s">
        <v>1</v>
      </c>
      <c r="J6846" t="s">
        <v>263</v>
      </c>
      <c r="K6846" t="s">
        <v>72</v>
      </c>
      <c r="L6846" t="s">
        <v>122</v>
      </c>
      <c r="M6846" s="14">
        <v>44649</v>
      </c>
      <c r="N6846" s="14">
        <v>44649</v>
      </c>
      <c r="O6846">
        <v>0</v>
      </c>
      <c r="P6846">
        <v>238.1</v>
      </c>
      <c r="R6846">
        <v>2110672000</v>
      </c>
      <c r="S6846">
        <v>161300000</v>
      </c>
      <c r="V6846" t="s">
        <v>160</v>
      </c>
      <c r="W6846" t="s">
        <v>192</v>
      </c>
      <c r="X6846" t="s">
        <v>161</v>
      </c>
      <c r="Y6846">
        <v>3</v>
      </c>
      <c r="Z6846">
        <v>3</v>
      </c>
      <c r="AA6846">
        <v>2022</v>
      </c>
      <c r="AB6846">
        <v>238.1</v>
      </c>
      <c r="AC6846" t="s">
        <v>64</v>
      </c>
      <c r="AD6846" t="s">
        <v>72</v>
      </c>
      <c r="AE6846">
        <v>2022</v>
      </c>
      <c r="AF6846">
        <v>2022</v>
      </c>
      <c r="AU6846"/>
    </row>
    <row r="6847" spans="1:47" x14ac:dyDescent="0.35">
      <c r="A6847" t="s">
        <v>160</v>
      </c>
      <c r="B6847" t="s">
        <v>25</v>
      </c>
      <c r="C6847" t="s">
        <v>252</v>
      </c>
      <c r="D6847" t="s">
        <v>159</v>
      </c>
      <c r="E6847" t="s">
        <v>162</v>
      </c>
      <c r="G6847" t="s">
        <v>1</v>
      </c>
      <c r="J6847" t="s">
        <v>263</v>
      </c>
      <c r="K6847" t="s">
        <v>72</v>
      </c>
      <c r="L6847" t="s">
        <v>122</v>
      </c>
      <c r="M6847" s="14">
        <v>44649</v>
      </c>
      <c r="N6847" s="14">
        <v>44649</v>
      </c>
      <c r="O6847">
        <v>0</v>
      </c>
      <c r="P6847">
        <v>1071.43</v>
      </c>
      <c r="R6847">
        <v>2110672000</v>
      </c>
      <c r="S6847">
        <v>161300000</v>
      </c>
      <c r="V6847" t="s">
        <v>160</v>
      </c>
      <c r="W6847" t="s">
        <v>192</v>
      </c>
      <c r="X6847" t="s">
        <v>161</v>
      </c>
      <c r="Y6847">
        <v>3</v>
      </c>
      <c r="Z6847">
        <v>3</v>
      </c>
      <c r="AA6847">
        <v>2022</v>
      </c>
      <c r="AB6847">
        <v>1071.43</v>
      </c>
      <c r="AC6847" t="s">
        <v>64</v>
      </c>
      <c r="AD6847" t="s">
        <v>72</v>
      </c>
      <c r="AE6847">
        <v>2022</v>
      </c>
      <c r="AF6847">
        <v>2022</v>
      </c>
      <c r="AU6847"/>
    </row>
    <row r="6848" spans="1:47" x14ac:dyDescent="0.35">
      <c r="A6848" t="s">
        <v>138</v>
      </c>
      <c r="B6848" t="s">
        <v>42</v>
      </c>
      <c r="C6848" t="s">
        <v>252</v>
      </c>
      <c r="D6848" t="s">
        <v>150</v>
      </c>
      <c r="E6848" t="s">
        <v>121</v>
      </c>
      <c r="G6848" t="s">
        <v>1</v>
      </c>
      <c r="H6848" t="s">
        <v>206</v>
      </c>
      <c r="J6848" t="s">
        <v>263</v>
      </c>
      <c r="K6848" t="s">
        <v>72</v>
      </c>
      <c r="L6848" t="s">
        <v>122</v>
      </c>
      <c r="M6848" s="14">
        <v>44649</v>
      </c>
      <c r="N6848" s="14">
        <v>44649</v>
      </c>
      <c r="O6848">
        <v>0</v>
      </c>
      <c r="P6848">
        <v>-476190.48</v>
      </c>
      <c r="R6848">
        <v>2220200000</v>
      </c>
      <c r="S6848">
        <v>161001000</v>
      </c>
      <c r="V6848" t="s">
        <v>138</v>
      </c>
      <c r="W6848" t="s">
        <v>195</v>
      </c>
      <c r="X6848" t="s">
        <v>139</v>
      </c>
      <c r="Y6848">
        <v>3</v>
      </c>
      <c r="Z6848">
        <v>3</v>
      </c>
      <c r="AA6848">
        <v>2022</v>
      </c>
      <c r="AB6848">
        <v>476190.48</v>
      </c>
      <c r="AC6848" t="s">
        <v>64</v>
      </c>
      <c r="AD6848" t="s">
        <v>64</v>
      </c>
      <c r="AE6848">
        <v>2022</v>
      </c>
      <c r="AF6848">
        <v>2022</v>
      </c>
      <c r="AU6848"/>
    </row>
    <row r="6849" spans="1:47" x14ac:dyDescent="0.35">
      <c r="A6849" t="s">
        <v>138</v>
      </c>
      <c r="B6849" t="s">
        <v>41</v>
      </c>
      <c r="C6849" t="s">
        <v>252</v>
      </c>
      <c r="D6849" t="s">
        <v>150</v>
      </c>
      <c r="E6849" t="s">
        <v>121</v>
      </c>
      <c r="G6849" t="s">
        <v>1</v>
      </c>
      <c r="H6849" t="s">
        <v>206</v>
      </c>
      <c r="J6849" t="s">
        <v>263</v>
      </c>
      <c r="K6849" t="s">
        <v>72</v>
      </c>
      <c r="L6849" t="s">
        <v>122</v>
      </c>
      <c r="M6849" s="14">
        <v>44649</v>
      </c>
      <c r="N6849" s="14">
        <v>44649</v>
      </c>
      <c r="O6849">
        <v>0</v>
      </c>
      <c r="P6849">
        <v>-71428.570000000007</v>
      </c>
      <c r="R6849">
        <v>2220200000</v>
      </c>
      <c r="S6849">
        <v>161001000</v>
      </c>
      <c r="V6849" t="s">
        <v>138</v>
      </c>
      <c r="W6849" t="s">
        <v>195</v>
      </c>
      <c r="X6849" t="s">
        <v>139</v>
      </c>
      <c r="Y6849">
        <v>3</v>
      </c>
      <c r="Z6849">
        <v>3</v>
      </c>
      <c r="AA6849">
        <v>2022</v>
      </c>
      <c r="AB6849">
        <v>71428.570000000007</v>
      </c>
      <c r="AC6849" t="s">
        <v>64</v>
      </c>
      <c r="AD6849" t="s">
        <v>64</v>
      </c>
      <c r="AE6849">
        <v>2022</v>
      </c>
      <c r="AF6849">
        <v>2022</v>
      </c>
      <c r="AU6849"/>
    </row>
    <row r="6850" spans="1:47" x14ac:dyDescent="0.35">
      <c r="A6850" t="s">
        <v>160</v>
      </c>
      <c r="B6850" t="s">
        <v>28</v>
      </c>
      <c r="C6850" t="s">
        <v>252</v>
      </c>
      <c r="D6850" t="s">
        <v>159</v>
      </c>
      <c r="E6850" t="s">
        <v>162</v>
      </c>
      <c r="G6850" t="s">
        <v>1</v>
      </c>
      <c r="J6850" t="s">
        <v>263</v>
      </c>
      <c r="K6850" t="s">
        <v>72</v>
      </c>
      <c r="L6850" t="s">
        <v>122</v>
      </c>
      <c r="M6850" s="14">
        <v>44649</v>
      </c>
      <c r="N6850" s="14">
        <v>44649</v>
      </c>
      <c r="O6850">
        <v>0</v>
      </c>
      <c r="P6850">
        <v>172.64</v>
      </c>
      <c r="R6850">
        <v>2110672000</v>
      </c>
      <c r="S6850">
        <v>161400000</v>
      </c>
      <c r="V6850" t="s">
        <v>160</v>
      </c>
      <c r="W6850" t="s">
        <v>211</v>
      </c>
      <c r="X6850" t="s">
        <v>161</v>
      </c>
      <c r="Y6850">
        <v>3</v>
      </c>
      <c r="Z6850">
        <v>3</v>
      </c>
      <c r="AA6850">
        <v>2022</v>
      </c>
      <c r="AB6850">
        <v>172.64</v>
      </c>
      <c r="AC6850" t="s">
        <v>64</v>
      </c>
      <c r="AD6850" t="s">
        <v>72</v>
      </c>
      <c r="AE6850">
        <v>2022</v>
      </c>
      <c r="AF6850">
        <v>2022</v>
      </c>
      <c r="AU6850"/>
    </row>
    <row r="6851" spans="1:47" x14ac:dyDescent="0.35">
      <c r="A6851" t="s">
        <v>160</v>
      </c>
      <c r="B6851" t="s">
        <v>28</v>
      </c>
      <c r="C6851" t="s">
        <v>252</v>
      </c>
      <c r="D6851" t="s">
        <v>159</v>
      </c>
      <c r="E6851" t="s">
        <v>162</v>
      </c>
      <c r="G6851" t="s">
        <v>1</v>
      </c>
      <c r="J6851" t="s">
        <v>263</v>
      </c>
      <c r="K6851" t="s">
        <v>72</v>
      </c>
      <c r="L6851" t="s">
        <v>122</v>
      </c>
      <c r="M6851" s="14">
        <v>44649</v>
      </c>
      <c r="N6851" s="14">
        <v>44649</v>
      </c>
      <c r="O6851">
        <v>0</v>
      </c>
      <c r="P6851">
        <v>30.62</v>
      </c>
      <c r="R6851">
        <v>2110672000</v>
      </c>
      <c r="S6851">
        <v>161400000</v>
      </c>
      <c r="V6851" t="s">
        <v>160</v>
      </c>
      <c r="W6851" t="s">
        <v>211</v>
      </c>
      <c r="X6851" t="s">
        <v>161</v>
      </c>
      <c r="Y6851">
        <v>3</v>
      </c>
      <c r="Z6851">
        <v>3</v>
      </c>
      <c r="AA6851">
        <v>2022</v>
      </c>
      <c r="AB6851">
        <v>30.62</v>
      </c>
      <c r="AC6851" t="s">
        <v>64</v>
      </c>
      <c r="AD6851" t="s">
        <v>72</v>
      </c>
      <c r="AE6851">
        <v>2022</v>
      </c>
      <c r="AF6851">
        <v>2022</v>
      </c>
      <c r="AU6851"/>
    </row>
    <row r="6852" spans="1:47" x14ac:dyDescent="0.35">
      <c r="A6852" t="s">
        <v>160</v>
      </c>
      <c r="B6852" t="s">
        <v>28</v>
      </c>
      <c r="C6852" t="s">
        <v>252</v>
      </c>
      <c r="D6852" t="s">
        <v>159</v>
      </c>
      <c r="E6852" t="s">
        <v>162</v>
      </c>
      <c r="G6852" t="s">
        <v>1</v>
      </c>
      <c r="J6852" t="s">
        <v>263</v>
      </c>
      <c r="K6852" t="s">
        <v>72</v>
      </c>
      <c r="L6852" t="s">
        <v>122</v>
      </c>
      <c r="M6852" s="14">
        <v>44649</v>
      </c>
      <c r="N6852" s="14">
        <v>44649</v>
      </c>
      <c r="O6852">
        <v>0</v>
      </c>
      <c r="P6852">
        <v>74.03</v>
      </c>
      <c r="R6852">
        <v>2110672000</v>
      </c>
      <c r="S6852">
        <v>161400000</v>
      </c>
      <c r="V6852" t="s">
        <v>160</v>
      </c>
      <c r="W6852" t="s">
        <v>211</v>
      </c>
      <c r="X6852" t="s">
        <v>161</v>
      </c>
      <c r="Y6852">
        <v>3</v>
      </c>
      <c r="Z6852">
        <v>3</v>
      </c>
      <c r="AA6852">
        <v>2022</v>
      </c>
      <c r="AB6852">
        <v>74.03</v>
      </c>
      <c r="AC6852" t="s">
        <v>64</v>
      </c>
      <c r="AD6852" t="s">
        <v>72</v>
      </c>
      <c r="AE6852">
        <v>2022</v>
      </c>
      <c r="AF6852">
        <v>2022</v>
      </c>
      <c r="AU6852"/>
    </row>
    <row r="6853" spans="1:47" x14ac:dyDescent="0.35">
      <c r="A6853" t="s">
        <v>160</v>
      </c>
      <c r="B6853" t="s">
        <v>28</v>
      </c>
      <c r="C6853" t="s">
        <v>252</v>
      </c>
      <c r="D6853" t="s">
        <v>159</v>
      </c>
      <c r="E6853" t="s">
        <v>162</v>
      </c>
      <c r="G6853" t="s">
        <v>1</v>
      </c>
      <c r="J6853" t="s">
        <v>263</v>
      </c>
      <c r="K6853" t="s">
        <v>72</v>
      </c>
      <c r="L6853" t="s">
        <v>122</v>
      </c>
      <c r="M6853" s="14">
        <v>44649</v>
      </c>
      <c r="N6853" s="14">
        <v>44649</v>
      </c>
      <c r="O6853">
        <v>0</v>
      </c>
      <c r="P6853">
        <v>85.38</v>
      </c>
      <c r="R6853">
        <v>2110672000</v>
      </c>
      <c r="S6853">
        <v>161400000</v>
      </c>
      <c r="V6853" t="s">
        <v>160</v>
      </c>
      <c r="W6853" t="s">
        <v>211</v>
      </c>
      <c r="X6853" t="s">
        <v>161</v>
      </c>
      <c r="Y6853">
        <v>3</v>
      </c>
      <c r="Z6853">
        <v>3</v>
      </c>
      <c r="AA6853">
        <v>2022</v>
      </c>
      <c r="AB6853">
        <v>85.38</v>
      </c>
      <c r="AC6853" t="s">
        <v>64</v>
      </c>
      <c r="AD6853" t="s">
        <v>72</v>
      </c>
      <c r="AE6853">
        <v>2022</v>
      </c>
      <c r="AF6853">
        <v>2022</v>
      </c>
      <c r="AU6853"/>
    </row>
    <row r="6854" spans="1:47" x14ac:dyDescent="0.35">
      <c r="A6854" t="s">
        <v>160</v>
      </c>
      <c r="B6854" t="s">
        <v>28</v>
      </c>
      <c r="C6854" t="s">
        <v>252</v>
      </c>
      <c r="D6854" t="s">
        <v>159</v>
      </c>
      <c r="E6854" t="s">
        <v>162</v>
      </c>
      <c r="G6854" t="s">
        <v>1</v>
      </c>
      <c r="J6854" t="s">
        <v>263</v>
      </c>
      <c r="K6854" t="s">
        <v>72</v>
      </c>
      <c r="L6854" t="s">
        <v>122</v>
      </c>
      <c r="M6854" s="14">
        <v>44649</v>
      </c>
      <c r="N6854" s="14">
        <v>44649</v>
      </c>
      <c r="O6854">
        <v>0</v>
      </c>
      <c r="P6854">
        <v>85.38</v>
      </c>
      <c r="R6854">
        <v>2110672000</v>
      </c>
      <c r="S6854">
        <v>161400000</v>
      </c>
      <c r="V6854" t="s">
        <v>160</v>
      </c>
      <c r="W6854" t="s">
        <v>211</v>
      </c>
      <c r="X6854" t="s">
        <v>161</v>
      </c>
      <c r="Y6854">
        <v>3</v>
      </c>
      <c r="Z6854">
        <v>3</v>
      </c>
      <c r="AA6854">
        <v>2022</v>
      </c>
      <c r="AB6854">
        <v>85.38</v>
      </c>
      <c r="AC6854" t="s">
        <v>64</v>
      </c>
      <c r="AD6854" t="s">
        <v>72</v>
      </c>
      <c r="AE6854">
        <v>2022</v>
      </c>
      <c r="AF6854">
        <v>2022</v>
      </c>
      <c r="AU6854"/>
    </row>
    <row r="6855" spans="1:47" x14ac:dyDescent="0.35">
      <c r="A6855" t="s">
        <v>160</v>
      </c>
      <c r="B6855" t="s">
        <v>28</v>
      </c>
      <c r="C6855" t="s">
        <v>252</v>
      </c>
      <c r="D6855" t="s">
        <v>159</v>
      </c>
      <c r="E6855" t="s">
        <v>162</v>
      </c>
      <c r="G6855" t="s">
        <v>1</v>
      </c>
      <c r="J6855" t="s">
        <v>263</v>
      </c>
      <c r="K6855" t="s">
        <v>72</v>
      </c>
      <c r="L6855" t="s">
        <v>122</v>
      </c>
      <c r="M6855" s="14">
        <v>44649</v>
      </c>
      <c r="N6855" s="14">
        <v>44649</v>
      </c>
      <c r="O6855">
        <v>0</v>
      </c>
      <c r="P6855">
        <v>53.14</v>
      </c>
      <c r="R6855">
        <v>2110672000</v>
      </c>
      <c r="S6855">
        <v>161400000</v>
      </c>
      <c r="V6855" t="s">
        <v>160</v>
      </c>
      <c r="W6855" t="s">
        <v>211</v>
      </c>
      <c r="X6855" t="s">
        <v>161</v>
      </c>
      <c r="Y6855">
        <v>3</v>
      </c>
      <c r="Z6855">
        <v>3</v>
      </c>
      <c r="AA6855">
        <v>2022</v>
      </c>
      <c r="AB6855">
        <v>53.14</v>
      </c>
      <c r="AC6855" t="s">
        <v>64</v>
      </c>
      <c r="AD6855" t="s">
        <v>72</v>
      </c>
      <c r="AE6855">
        <v>2022</v>
      </c>
      <c r="AF6855">
        <v>2022</v>
      </c>
      <c r="AU6855"/>
    </row>
    <row r="6856" spans="1:47" x14ac:dyDescent="0.35">
      <c r="A6856" t="s">
        <v>160</v>
      </c>
      <c r="B6856" t="s">
        <v>26</v>
      </c>
      <c r="C6856" t="s">
        <v>252</v>
      </c>
      <c r="D6856" t="s">
        <v>159</v>
      </c>
      <c r="E6856" t="s">
        <v>162</v>
      </c>
      <c r="G6856" t="s">
        <v>1</v>
      </c>
      <c r="J6856" t="s">
        <v>263</v>
      </c>
      <c r="K6856" t="s">
        <v>72</v>
      </c>
      <c r="L6856" t="s">
        <v>122</v>
      </c>
      <c r="M6856" s="14">
        <v>44650</v>
      </c>
      <c r="N6856" s="14">
        <v>44650</v>
      </c>
      <c r="O6856">
        <v>0</v>
      </c>
      <c r="P6856">
        <v>3411.33</v>
      </c>
      <c r="R6856">
        <v>2110672000</v>
      </c>
      <c r="S6856">
        <v>161018000</v>
      </c>
      <c r="V6856" t="s">
        <v>160</v>
      </c>
      <c r="W6856" t="s">
        <v>228</v>
      </c>
      <c r="X6856" t="s">
        <v>161</v>
      </c>
      <c r="Y6856">
        <v>3</v>
      </c>
      <c r="Z6856">
        <v>3</v>
      </c>
      <c r="AA6856">
        <v>2022</v>
      </c>
      <c r="AB6856">
        <v>3411.33</v>
      </c>
      <c r="AC6856" t="s">
        <v>64</v>
      </c>
      <c r="AD6856" t="s">
        <v>72</v>
      </c>
      <c r="AE6856">
        <v>2022</v>
      </c>
      <c r="AF6856">
        <v>2022</v>
      </c>
      <c r="AU6856"/>
    </row>
    <row r="6857" spans="1:47" x14ac:dyDescent="0.35">
      <c r="A6857" t="s">
        <v>175</v>
      </c>
      <c r="B6857" t="s">
        <v>39</v>
      </c>
      <c r="C6857" t="s">
        <v>252</v>
      </c>
      <c r="D6857" t="s">
        <v>150</v>
      </c>
      <c r="E6857" t="s">
        <v>121</v>
      </c>
      <c r="G6857" t="s">
        <v>1</v>
      </c>
      <c r="H6857" t="s">
        <v>206</v>
      </c>
      <c r="J6857" t="s">
        <v>263</v>
      </c>
      <c r="K6857" t="s">
        <v>72</v>
      </c>
      <c r="L6857" t="s">
        <v>122</v>
      </c>
      <c r="M6857" s="14">
        <v>44650</v>
      </c>
      <c r="N6857" s="14">
        <v>44650</v>
      </c>
      <c r="O6857">
        <v>0</v>
      </c>
      <c r="P6857">
        <v>-1190.48</v>
      </c>
      <c r="R6857">
        <v>2221506000</v>
      </c>
      <c r="S6857">
        <v>161026000</v>
      </c>
      <c r="V6857" t="s">
        <v>175</v>
      </c>
      <c r="W6857" t="s">
        <v>216</v>
      </c>
      <c r="X6857" t="s">
        <v>119</v>
      </c>
      <c r="Y6857">
        <v>3</v>
      </c>
      <c r="Z6857">
        <v>3</v>
      </c>
      <c r="AA6857">
        <v>2022</v>
      </c>
      <c r="AB6857">
        <v>1190.48</v>
      </c>
      <c r="AC6857" t="s">
        <v>64</v>
      </c>
      <c r="AD6857" t="s">
        <v>64</v>
      </c>
      <c r="AE6857">
        <v>2022</v>
      </c>
      <c r="AF6857">
        <v>2022</v>
      </c>
      <c r="AU6857"/>
    </row>
    <row r="6858" spans="1:47" x14ac:dyDescent="0.35">
      <c r="A6858" t="s">
        <v>160</v>
      </c>
      <c r="B6858" t="s">
        <v>25</v>
      </c>
      <c r="C6858" t="s">
        <v>252</v>
      </c>
      <c r="D6858" t="s">
        <v>159</v>
      </c>
      <c r="E6858" t="s">
        <v>162</v>
      </c>
      <c r="G6858" t="s">
        <v>1</v>
      </c>
      <c r="J6858" t="s">
        <v>263</v>
      </c>
      <c r="K6858" t="s">
        <v>72</v>
      </c>
      <c r="L6858" t="s">
        <v>122</v>
      </c>
      <c r="M6858" s="14">
        <v>44650</v>
      </c>
      <c r="N6858" s="14">
        <v>44650</v>
      </c>
      <c r="O6858">
        <v>0</v>
      </c>
      <c r="P6858">
        <v>119.05</v>
      </c>
      <c r="R6858">
        <v>2110672000</v>
      </c>
      <c r="S6858">
        <v>161600000</v>
      </c>
      <c r="V6858" t="s">
        <v>160</v>
      </c>
      <c r="W6858" t="s">
        <v>198</v>
      </c>
      <c r="X6858" t="s">
        <v>161</v>
      </c>
      <c r="Y6858">
        <v>3</v>
      </c>
      <c r="Z6858">
        <v>3</v>
      </c>
      <c r="AA6858">
        <v>2022</v>
      </c>
      <c r="AB6858">
        <v>119.05</v>
      </c>
      <c r="AC6858" t="s">
        <v>64</v>
      </c>
      <c r="AD6858" t="s">
        <v>72</v>
      </c>
      <c r="AE6858">
        <v>2022</v>
      </c>
      <c r="AF6858">
        <v>2022</v>
      </c>
      <c r="AU6858"/>
    </row>
    <row r="6859" spans="1:47" x14ac:dyDescent="0.35">
      <c r="A6859" t="s">
        <v>160</v>
      </c>
      <c r="B6859" t="s">
        <v>25</v>
      </c>
      <c r="C6859" t="s">
        <v>252</v>
      </c>
      <c r="D6859" t="s">
        <v>159</v>
      </c>
      <c r="E6859" t="s">
        <v>162</v>
      </c>
      <c r="G6859" t="s">
        <v>1</v>
      </c>
      <c r="J6859" t="s">
        <v>263</v>
      </c>
      <c r="K6859" t="s">
        <v>72</v>
      </c>
      <c r="L6859" t="s">
        <v>122</v>
      </c>
      <c r="M6859" s="14">
        <v>44650</v>
      </c>
      <c r="N6859" s="14">
        <v>44650</v>
      </c>
      <c r="O6859">
        <v>0</v>
      </c>
      <c r="P6859">
        <v>238.1</v>
      </c>
      <c r="R6859">
        <v>2110672000</v>
      </c>
      <c r="S6859">
        <v>161300000</v>
      </c>
      <c r="V6859" t="s">
        <v>160</v>
      </c>
      <c r="W6859" t="s">
        <v>192</v>
      </c>
      <c r="X6859" t="s">
        <v>161</v>
      </c>
      <c r="Y6859">
        <v>3</v>
      </c>
      <c r="Z6859">
        <v>3</v>
      </c>
      <c r="AA6859">
        <v>2022</v>
      </c>
      <c r="AB6859">
        <v>238.1</v>
      </c>
      <c r="AC6859" t="s">
        <v>64</v>
      </c>
      <c r="AD6859" t="s">
        <v>72</v>
      </c>
      <c r="AE6859">
        <v>2022</v>
      </c>
      <c r="AF6859">
        <v>2022</v>
      </c>
      <c r="AU6859"/>
    </row>
    <row r="6860" spans="1:47" x14ac:dyDescent="0.35">
      <c r="A6860" t="s">
        <v>138</v>
      </c>
      <c r="B6860" t="s">
        <v>41</v>
      </c>
      <c r="C6860" t="s">
        <v>252</v>
      </c>
      <c r="D6860" t="s">
        <v>150</v>
      </c>
      <c r="E6860" t="s">
        <v>121</v>
      </c>
      <c r="G6860" t="s">
        <v>1</v>
      </c>
      <c r="H6860" t="s">
        <v>206</v>
      </c>
      <c r="J6860" t="s">
        <v>263</v>
      </c>
      <c r="K6860" t="s">
        <v>72</v>
      </c>
      <c r="L6860" t="s">
        <v>122</v>
      </c>
      <c r="M6860" s="14">
        <v>44650</v>
      </c>
      <c r="N6860" s="14">
        <v>44650</v>
      </c>
      <c r="O6860">
        <v>0</v>
      </c>
      <c r="P6860">
        <v>-238095.24</v>
      </c>
      <c r="R6860">
        <v>2220200000</v>
      </c>
      <c r="S6860">
        <v>161001000</v>
      </c>
      <c r="V6860" t="s">
        <v>138</v>
      </c>
      <c r="W6860" t="s">
        <v>195</v>
      </c>
      <c r="X6860" t="s">
        <v>139</v>
      </c>
      <c r="Y6860">
        <v>3</v>
      </c>
      <c r="Z6860">
        <v>3</v>
      </c>
      <c r="AA6860">
        <v>2022</v>
      </c>
      <c r="AB6860">
        <v>238095.24</v>
      </c>
      <c r="AC6860" t="s">
        <v>64</v>
      </c>
      <c r="AD6860" t="s">
        <v>64</v>
      </c>
      <c r="AE6860">
        <v>2022</v>
      </c>
      <c r="AF6860">
        <v>2022</v>
      </c>
      <c r="AU6860"/>
    </row>
    <row r="6861" spans="1:47" x14ac:dyDescent="0.35">
      <c r="A6861" t="s">
        <v>138</v>
      </c>
      <c r="B6861" t="s">
        <v>46</v>
      </c>
      <c r="C6861" t="s">
        <v>252</v>
      </c>
      <c r="D6861" t="s">
        <v>150</v>
      </c>
      <c r="E6861" t="s">
        <v>121</v>
      </c>
      <c r="G6861" t="s">
        <v>1</v>
      </c>
      <c r="H6861" t="s">
        <v>206</v>
      </c>
      <c r="J6861" t="s">
        <v>263</v>
      </c>
      <c r="K6861" t="s">
        <v>72</v>
      </c>
      <c r="L6861" t="s">
        <v>122</v>
      </c>
      <c r="M6861" s="14">
        <v>44650</v>
      </c>
      <c r="N6861" s="14">
        <v>44650</v>
      </c>
      <c r="O6861">
        <v>0</v>
      </c>
      <c r="P6861">
        <v>-11904.76</v>
      </c>
      <c r="R6861">
        <v>2220200000</v>
      </c>
      <c r="S6861">
        <v>161001000</v>
      </c>
      <c r="V6861" t="s">
        <v>138</v>
      </c>
      <c r="W6861" t="s">
        <v>195</v>
      </c>
      <c r="X6861" t="s">
        <v>139</v>
      </c>
      <c r="Y6861">
        <v>3</v>
      </c>
      <c r="Z6861">
        <v>3</v>
      </c>
      <c r="AA6861">
        <v>2022</v>
      </c>
      <c r="AB6861">
        <v>11904.76</v>
      </c>
      <c r="AC6861" t="s">
        <v>64</v>
      </c>
      <c r="AD6861" t="s">
        <v>64</v>
      </c>
      <c r="AE6861">
        <v>2022</v>
      </c>
      <c r="AF6861">
        <v>2022</v>
      </c>
      <c r="AU6861"/>
    </row>
    <row r="6862" spans="1:47" x14ac:dyDescent="0.35">
      <c r="A6862" t="s">
        <v>160</v>
      </c>
      <c r="B6862" t="s">
        <v>26</v>
      </c>
      <c r="C6862" t="s">
        <v>252</v>
      </c>
      <c r="D6862" t="s">
        <v>159</v>
      </c>
      <c r="E6862" t="s">
        <v>162</v>
      </c>
      <c r="G6862" t="s">
        <v>1</v>
      </c>
      <c r="J6862" t="s">
        <v>263</v>
      </c>
      <c r="K6862" t="s">
        <v>72</v>
      </c>
      <c r="L6862" t="s">
        <v>122</v>
      </c>
      <c r="M6862" s="14">
        <v>44650</v>
      </c>
      <c r="N6862" s="14">
        <v>44650</v>
      </c>
      <c r="O6862">
        <v>0</v>
      </c>
      <c r="P6862">
        <v>673.12</v>
      </c>
      <c r="R6862">
        <v>2110672000</v>
      </c>
      <c r="S6862">
        <v>162600000</v>
      </c>
      <c r="V6862" t="s">
        <v>160</v>
      </c>
      <c r="W6862" t="s">
        <v>196</v>
      </c>
      <c r="X6862" t="s">
        <v>161</v>
      </c>
      <c r="Y6862">
        <v>3</v>
      </c>
      <c r="Z6862">
        <v>3</v>
      </c>
      <c r="AA6862">
        <v>2022</v>
      </c>
      <c r="AB6862">
        <v>673.12</v>
      </c>
      <c r="AC6862" t="s">
        <v>64</v>
      </c>
      <c r="AD6862" t="s">
        <v>72</v>
      </c>
      <c r="AE6862">
        <v>2022</v>
      </c>
      <c r="AF6862">
        <v>2022</v>
      </c>
      <c r="AU6862"/>
    </row>
    <row r="6863" spans="1:47" x14ac:dyDescent="0.35">
      <c r="A6863" t="s">
        <v>160</v>
      </c>
      <c r="B6863" t="s">
        <v>26</v>
      </c>
      <c r="C6863" t="s">
        <v>252</v>
      </c>
      <c r="D6863" t="s">
        <v>159</v>
      </c>
      <c r="E6863" t="s">
        <v>162</v>
      </c>
      <c r="G6863" t="s">
        <v>1</v>
      </c>
      <c r="J6863" t="s">
        <v>263</v>
      </c>
      <c r="K6863" t="s">
        <v>72</v>
      </c>
      <c r="L6863" t="s">
        <v>122</v>
      </c>
      <c r="M6863" s="14">
        <v>44651</v>
      </c>
      <c r="N6863" s="14">
        <v>44651</v>
      </c>
      <c r="O6863">
        <v>0</v>
      </c>
      <c r="P6863">
        <v>1666.67</v>
      </c>
      <c r="R6863">
        <v>2110672000</v>
      </c>
      <c r="S6863">
        <v>162000000</v>
      </c>
      <c r="V6863" t="s">
        <v>160</v>
      </c>
      <c r="W6863" t="s">
        <v>205</v>
      </c>
      <c r="X6863" t="s">
        <v>161</v>
      </c>
      <c r="Y6863">
        <v>3</v>
      </c>
      <c r="Z6863">
        <v>3</v>
      </c>
      <c r="AA6863">
        <v>2022</v>
      </c>
      <c r="AB6863">
        <v>1666.67</v>
      </c>
      <c r="AC6863" t="s">
        <v>64</v>
      </c>
      <c r="AD6863" t="s">
        <v>72</v>
      </c>
      <c r="AE6863">
        <v>2022</v>
      </c>
      <c r="AF6863">
        <v>2022</v>
      </c>
      <c r="AU6863"/>
    </row>
    <row r="6864" spans="1:47" x14ac:dyDescent="0.35">
      <c r="A6864" t="s">
        <v>160</v>
      </c>
      <c r="B6864" t="s">
        <v>25</v>
      </c>
      <c r="C6864" t="s">
        <v>252</v>
      </c>
      <c r="D6864" t="s">
        <v>159</v>
      </c>
      <c r="E6864" t="s">
        <v>162</v>
      </c>
      <c r="G6864" t="s">
        <v>1</v>
      </c>
      <c r="J6864" t="s">
        <v>263</v>
      </c>
      <c r="K6864" t="s">
        <v>72</v>
      </c>
      <c r="L6864" t="s">
        <v>122</v>
      </c>
      <c r="M6864" s="14">
        <v>44651</v>
      </c>
      <c r="N6864" s="14">
        <v>44651</v>
      </c>
      <c r="O6864">
        <v>0</v>
      </c>
      <c r="P6864">
        <v>119.05</v>
      </c>
      <c r="R6864">
        <v>2110672000</v>
      </c>
      <c r="S6864">
        <v>161600000</v>
      </c>
      <c r="V6864" t="s">
        <v>160</v>
      </c>
      <c r="W6864" t="s">
        <v>198</v>
      </c>
      <c r="X6864" t="s">
        <v>161</v>
      </c>
      <c r="Y6864">
        <v>3</v>
      </c>
      <c r="Z6864">
        <v>3</v>
      </c>
      <c r="AA6864">
        <v>2022</v>
      </c>
      <c r="AB6864">
        <v>119.05</v>
      </c>
      <c r="AC6864" t="s">
        <v>64</v>
      </c>
      <c r="AD6864" t="s">
        <v>72</v>
      </c>
      <c r="AE6864">
        <v>2022</v>
      </c>
      <c r="AF6864">
        <v>2022</v>
      </c>
      <c r="AU6864"/>
    </row>
    <row r="6865" spans="1:47" x14ac:dyDescent="0.35">
      <c r="A6865" t="s">
        <v>160</v>
      </c>
      <c r="B6865" t="s">
        <v>50</v>
      </c>
      <c r="C6865" t="s">
        <v>252</v>
      </c>
      <c r="D6865" t="s">
        <v>159</v>
      </c>
      <c r="E6865" t="s">
        <v>162</v>
      </c>
      <c r="G6865" t="s">
        <v>1</v>
      </c>
      <c r="J6865" t="s">
        <v>263</v>
      </c>
      <c r="K6865" t="s">
        <v>72</v>
      </c>
      <c r="L6865" t="s">
        <v>122</v>
      </c>
      <c r="M6865" s="14">
        <v>44651</v>
      </c>
      <c r="N6865" s="14">
        <v>44651</v>
      </c>
      <c r="O6865">
        <v>0</v>
      </c>
      <c r="P6865">
        <v>82.86</v>
      </c>
      <c r="R6865">
        <v>2110672000</v>
      </c>
      <c r="S6865">
        <v>162300000</v>
      </c>
      <c r="V6865" t="s">
        <v>160</v>
      </c>
      <c r="W6865" t="s">
        <v>209</v>
      </c>
      <c r="X6865" t="s">
        <v>161</v>
      </c>
      <c r="Y6865">
        <v>3</v>
      </c>
      <c r="Z6865">
        <v>3</v>
      </c>
      <c r="AA6865">
        <v>2022</v>
      </c>
      <c r="AB6865">
        <v>82.86</v>
      </c>
      <c r="AC6865" t="s">
        <v>64</v>
      </c>
      <c r="AD6865" t="s">
        <v>72</v>
      </c>
      <c r="AE6865">
        <v>2022</v>
      </c>
      <c r="AF6865">
        <v>2022</v>
      </c>
      <c r="AU6865"/>
    </row>
    <row r="6866" spans="1:47" x14ac:dyDescent="0.35">
      <c r="A6866" t="s">
        <v>160</v>
      </c>
      <c r="B6866" t="s">
        <v>50</v>
      </c>
      <c r="C6866" t="s">
        <v>252</v>
      </c>
      <c r="D6866" t="s">
        <v>159</v>
      </c>
      <c r="E6866" t="s">
        <v>162</v>
      </c>
      <c r="G6866" t="s">
        <v>1</v>
      </c>
      <c r="J6866" t="s">
        <v>263</v>
      </c>
      <c r="K6866" t="s">
        <v>72</v>
      </c>
      <c r="L6866" t="s">
        <v>122</v>
      </c>
      <c r="M6866" s="14">
        <v>44651</v>
      </c>
      <c r="N6866" s="14">
        <v>44651</v>
      </c>
      <c r="O6866">
        <v>0</v>
      </c>
      <c r="P6866">
        <v>54.2</v>
      </c>
      <c r="R6866">
        <v>2110672000</v>
      </c>
      <c r="S6866">
        <v>162300000</v>
      </c>
      <c r="V6866" t="s">
        <v>160</v>
      </c>
      <c r="W6866" t="s">
        <v>209</v>
      </c>
      <c r="X6866" t="s">
        <v>161</v>
      </c>
      <c r="Y6866">
        <v>3</v>
      </c>
      <c r="Z6866">
        <v>3</v>
      </c>
      <c r="AA6866">
        <v>2022</v>
      </c>
      <c r="AB6866">
        <v>54.2</v>
      </c>
      <c r="AC6866" t="s">
        <v>64</v>
      </c>
      <c r="AD6866" t="s">
        <v>72</v>
      </c>
      <c r="AE6866">
        <v>2022</v>
      </c>
      <c r="AF6866">
        <v>2022</v>
      </c>
      <c r="AU6866"/>
    </row>
    <row r="6867" spans="1:47" x14ac:dyDescent="0.35">
      <c r="A6867" t="s">
        <v>160</v>
      </c>
      <c r="B6867" t="s">
        <v>26</v>
      </c>
      <c r="C6867" t="s">
        <v>252</v>
      </c>
      <c r="D6867" t="s">
        <v>159</v>
      </c>
      <c r="E6867" t="s">
        <v>162</v>
      </c>
      <c r="G6867" t="s">
        <v>1</v>
      </c>
      <c r="J6867" t="s">
        <v>263</v>
      </c>
      <c r="K6867" t="s">
        <v>72</v>
      </c>
      <c r="L6867" t="s">
        <v>122</v>
      </c>
      <c r="M6867" s="14">
        <v>44651</v>
      </c>
      <c r="N6867" s="14">
        <v>44651</v>
      </c>
      <c r="O6867">
        <v>0</v>
      </c>
      <c r="P6867">
        <v>1708.1</v>
      </c>
      <c r="R6867">
        <v>2110672000</v>
      </c>
      <c r="S6867">
        <v>162000000</v>
      </c>
      <c r="V6867" t="s">
        <v>160</v>
      </c>
      <c r="W6867" t="s">
        <v>205</v>
      </c>
      <c r="X6867" t="s">
        <v>161</v>
      </c>
      <c r="Y6867">
        <v>3</v>
      </c>
      <c r="Z6867">
        <v>3</v>
      </c>
      <c r="AA6867">
        <v>2022</v>
      </c>
      <c r="AB6867">
        <v>1708.1</v>
      </c>
      <c r="AC6867" t="s">
        <v>64</v>
      </c>
      <c r="AD6867" t="s">
        <v>72</v>
      </c>
      <c r="AE6867">
        <v>2022</v>
      </c>
      <c r="AF6867">
        <v>2022</v>
      </c>
      <c r="AU6867"/>
    </row>
    <row r="6868" spans="1:47" x14ac:dyDescent="0.35">
      <c r="A6868" t="s">
        <v>130</v>
      </c>
      <c r="B6868" t="s">
        <v>36</v>
      </c>
      <c r="C6868" t="s">
        <v>252</v>
      </c>
      <c r="D6868" t="s">
        <v>150</v>
      </c>
      <c r="E6868" t="s">
        <v>121</v>
      </c>
      <c r="G6868" t="s">
        <v>1</v>
      </c>
      <c r="H6868" t="s">
        <v>206</v>
      </c>
      <c r="J6868" t="s">
        <v>263</v>
      </c>
      <c r="K6868" t="s">
        <v>72</v>
      </c>
      <c r="L6868" t="s">
        <v>122</v>
      </c>
      <c r="M6868" s="14">
        <v>44651</v>
      </c>
      <c r="N6868" s="14">
        <v>44651</v>
      </c>
      <c r="O6868">
        <v>0</v>
      </c>
      <c r="P6868">
        <v>-65.03</v>
      </c>
      <c r="R6868">
        <v>2221517110</v>
      </c>
      <c r="S6868">
        <v>161003000</v>
      </c>
      <c r="V6868" t="s">
        <v>130</v>
      </c>
      <c r="W6868" t="s">
        <v>232</v>
      </c>
      <c r="X6868" t="s">
        <v>119</v>
      </c>
      <c r="Y6868">
        <v>3</v>
      </c>
      <c r="Z6868">
        <v>3</v>
      </c>
      <c r="AA6868">
        <v>2022</v>
      </c>
      <c r="AB6868">
        <v>65.03</v>
      </c>
      <c r="AC6868" t="s">
        <v>64</v>
      </c>
      <c r="AD6868" t="s">
        <v>64</v>
      </c>
      <c r="AE6868">
        <v>2022</v>
      </c>
      <c r="AF6868">
        <v>2022</v>
      </c>
      <c r="AU6868"/>
    </row>
    <row r="6869" spans="1:47" x14ac:dyDescent="0.35">
      <c r="A6869" t="s">
        <v>160</v>
      </c>
      <c r="B6869" t="s">
        <v>35</v>
      </c>
      <c r="C6869" t="s">
        <v>252</v>
      </c>
      <c r="D6869" t="s">
        <v>159</v>
      </c>
      <c r="E6869" t="s">
        <v>162</v>
      </c>
      <c r="G6869" t="s">
        <v>1</v>
      </c>
      <c r="J6869" t="s">
        <v>263</v>
      </c>
      <c r="K6869" t="s">
        <v>72</v>
      </c>
      <c r="L6869" t="s">
        <v>122</v>
      </c>
      <c r="M6869" s="14">
        <v>44651</v>
      </c>
      <c r="N6869" s="14">
        <v>44651</v>
      </c>
      <c r="O6869">
        <v>0</v>
      </c>
      <c r="P6869">
        <v>478.63</v>
      </c>
      <c r="R6869">
        <v>2110672000</v>
      </c>
      <c r="S6869">
        <v>162000000</v>
      </c>
      <c r="V6869" t="s">
        <v>160</v>
      </c>
      <c r="W6869" t="s">
        <v>205</v>
      </c>
      <c r="X6869" t="s">
        <v>161</v>
      </c>
      <c r="Y6869">
        <v>3</v>
      </c>
      <c r="Z6869">
        <v>3</v>
      </c>
      <c r="AA6869">
        <v>2022</v>
      </c>
      <c r="AB6869">
        <v>478.63</v>
      </c>
      <c r="AC6869" t="s">
        <v>64</v>
      </c>
      <c r="AD6869" t="s">
        <v>72</v>
      </c>
      <c r="AE6869">
        <v>2022</v>
      </c>
      <c r="AF6869">
        <v>2022</v>
      </c>
      <c r="AU6869"/>
    </row>
    <row r="6870" spans="1:47" x14ac:dyDescent="0.35">
      <c r="A6870" t="s">
        <v>130</v>
      </c>
      <c r="B6870" t="s">
        <v>34</v>
      </c>
      <c r="C6870" t="s">
        <v>252</v>
      </c>
      <c r="D6870" t="s">
        <v>150</v>
      </c>
      <c r="E6870" t="s">
        <v>121</v>
      </c>
      <c r="G6870" t="s">
        <v>1</v>
      </c>
      <c r="H6870" t="s">
        <v>206</v>
      </c>
      <c r="J6870" t="s">
        <v>263</v>
      </c>
      <c r="K6870" t="s">
        <v>72</v>
      </c>
      <c r="L6870" t="s">
        <v>122</v>
      </c>
      <c r="M6870" s="14">
        <v>44651</v>
      </c>
      <c r="N6870" s="14">
        <v>44651</v>
      </c>
      <c r="O6870">
        <v>0</v>
      </c>
      <c r="P6870">
        <v>-342.86</v>
      </c>
      <c r="R6870">
        <v>2221511000</v>
      </c>
      <c r="S6870">
        <v>162800000</v>
      </c>
      <c r="V6870" t="s">
        <v>130</v>
      </c>
      <c r="W6870" t="s">
        <v>204</v>
      </c>
      <c r="X6870" t="s">
        <v>119</v>
      </c>
      <c r="Y6870">
        <v>3</v>
      </c>
      <c r="Z6870">
        <v>3</v>
      </c>
      <c r="AA6870">
        <v>2022</v>
      </c>
      <c r="AB6870">
        <v>342.86</v>
      </c>
      <c r="AC6870" t="s">
        <v>64</v>
      </c>
      <c r="AD6870" t="s">
        <v>64</v>
      </c>
      <c r="AE6870">
        <v>2022</v>
      </c>
      <c r="AF6870">
        <v>2022</v>
      </c>
      <c r="AU6870"/>
    </row>
    <row r="6871" spans="1:47" x14ac:dyDescent="0.35">
      <c r="A6871" t="s">
        <v>188</v>
      </c>
      <c r="B6871" t="s">
        <v>31</v>
      </c>
      <c r="C6871" t="s">
        <v>252</v>
      </c>
      <c r="D6871" t="s">
        <v>159</v>
      </c>
      <c r="E6871" t="s">
        <v>162</v>
      </c>
      <c r="G6871" t="s">
        <v>1</v>
      </c>
      <c r="J6871" t="s">
        <v>263</v>
      </c>
      <c r="K6871" t="s">
        <v>72</v>
      </c>
      <c r="L6871" t="s">
        <v>122</v>
      </c>
      <c r="M6871" s="14">
        <v>44651</v>
      </c>
      <c r="N6871" s="14">
        <v>44651</v>
      </c>
      <c r="O6871">
        <v>0</v>
      </c>
      <c r="P6871">
        <v>652.78</v>
      </c>
      <c r="R6871">
        <v>2111070000</v>
      </c>
      <c r="S6871">
        <v>161900000</v>
      </c>
      <c r="V6871" t="s">
        <v>188</v>
      </c>
      <c r="W6871" t="s">
        <v>199</v>
      </c>
      <c r="X6871" t="s">
        <v>190</v>
      </c>
      <c r="Y6871">
        <v>3</v>
      </c>
      <c r="Z6871">
        <v>3</v>
      </c>
      <c r="AA6871">
        <v>2022</v>
      </c>
      <c r="AB6871">
        <v>652.78</v>
      </c>
      <c r="AC6871" t="s">
        <v>64</v>
      </c>
      <c r="AD6871" t="s">
        <v>72</v>
      </c>
      <c r="AE6871">
        <v>2022</v>
      </c>
      <c r="AF6871">
        <v>2022</v>
      </c>
      <c r="AU6871"/>
    </row>
    <row r="6872" spans="1:47" x14ac:dyDescent="0.35">
      <c r="A6872" t="s">
        <v>143</v>
      </c>
      <c r="B6872" t="s">
        <v>48</v>
      </c>
      <c r="C6872" t="s">
        <v>252</v>
      </c>
      <c r="D6872" t="s">
        <v>159</v>
      </c>
      <c r="E6872" t="s">
        <v>121</v>
      </c>
      <c r="G6872" t="s">
        <v>1</v>
      </c>
      <c r="J6872" t="s">
        <v>263</v>
      </c>
      <c r="K6872" t="s">
        <v>72</v>
      </c>
      <c r="L6872" t="s">
        <v>122</v>
      </c>
      <c r="M6872" s="14">
        <v>44651</v>
      </c>
      <c r="N6872" s="14">
        <v>44651</v>
      </c>
      <c r="O6872">
        <v>0</v>
      </c>
      <c r="P6872">
        <v>476190.48</v>
      </c>
      <c r="R6872">
        <v>2220510000</v>
      </c>
      <c r="S6872">
        <v>161020000</v>
      </c>
      <c r="V6872" t="s">
        <v>143</v>
      </c>
      <c r="W6872" t="s">
        <v>194</v>
      </c>
      <c r="X6872" t="s">
        <v>144</v>
      </c>
      <c r="Y6872">
        <v>3</v>
      </c>
      <c r="Z6872">
        <v>3</v>
      </c>
      <c r="AA6872">
        <v>2022</v>
      </c>
      <c r="AB6872">
        <v>476190.48</v>
      </c>
      <c r="AC6872" t="s">
        <v>64</v>
      </c>
      <c r="AD6872" t="s">
        <v>72</v>
      </c>
      <c r="AE6872">
        <v>2022</v>
      </c>
      <c r="AF6872">
        <v>2022</v>
      </c>
      <c r="AU6872"/>
    </row>
    <row r="6873" spans="1:47" x14ac:dyDescent="0.35">
      <c r="A6873" t="s">
        <v>160</v>
      </c>
      <c r="B6873" t="s">
        <v>50</v>
      </c>
      <c r="C6873" t="s">
        <v>252</v>
      </c>
      <c r="D6873" t="s">
        <v>159</v>
      </c>
      <c r="E6873" t="s">
        <v>162</v>
      </c>
      <c r="G6873" t="s">
        <v>1</v>
      </c>
      <c r="J6873" t="s">
        <v>263</v>
      </c>
      <c r="K6873" t="s">
        <v>72</v>
      </c>
      <c r="L6873" t="s">
        <v>122</v>
      </c>
      <c r="M6873" s="14">
        <v>44651</v>
      </c>
      <c r="N6873" s="14">
        <v>44651</v>
      </c>
      <c r="O6873">
        <v>0</v>
      </c>
      <c r="P6873">
        <v>76.59</v>
      </c>
      <c r="R6873">
        <v>2110672000</v>
      </c>
      <c r="S6873">
        <v>162300000</v>
      </c>
      <c r="V6873" t="s">
        <v>160</v>
      </c>
      <c r="W6873" t="s">
        <v>209</v>
      </c>
      <c r="X6873" t="s">
        <v>161</v>
      </c>
      <c r="Y6873">
        <v>3</v>
      </c>
      <c r="Z6873">
        <v>3</v>
      </c>
      <c r="AA6873">
        <v>2022</v>
      </c>
      <c r="AB6873">
        <v>76.59</v>
      </c>
      <c r="AC6873" t="s">
        <v>64</v>
      </c>
      <c r="AD6873" t="s">
        <v>72</v>
      </c>
      <c r="AE6873">
        <v>2022</v>
      </c>
      <c r="AF6873">
        <v>2022</v>
      </c>
      <c r="AU6873"/>
    </row>
    <row r="6874" spans="1:47" x14ac:dyDescent="0.35">
      <c r="A6874" t="s">
        <v>160</v>
      </c>
      <c r="B6874" t="s">
        <v>26</v>
      </c>
      <c r="C6874" t="s">
        <v>252</v>
      </c>
      <c r="D6874" t="s">
        <v>159</v>
      </c>
      <c r="E6874" t="s">
        <v>162</v>
      </c>
      <c r="G6874" t="s">
        <v>1</v>
      </c>
      <c r="J6874" t="s">
        <v>263</v>
      </c>
      <c r="K6874" t="s">
        <v>72</v>
      </c>
      <c r="L6874" t="s">
        <v>122</v>
      </c>
      <c r="M6874" s="14">
        <v>44651</v>
      </c>
      <c r="N6874" s="14">
        <v>44651</v>
      </c>
      <c r="O6874">
        <v>0</v>
      </c>
      <c r="P6874">
        <v>147.62</v>
      </c>
      <c r="R6874">
        <v>2110672000</v>
      </c>
      <c r="S6874">
        <v>161021000</v>
      </c>
      <c r="V6874" t="s">
        <v>160</v>
      </c>
      <c r="W6874" t="s">
        <v>215</v>
      </c>
      <c r="X6874" t="s">
        <v>161</v>
      </c>
      <c r="Y6874">
        <v>3</v>
      </c>
      <c r="Z6874">
        <v>3</v>
      </c>
      <c r="AA6874">
        <v>2022</v>
      </c>
      <c r="AB6874">
        <v>147.62</v>
      </c>
      <c r="AC6874" t="s">
        <v>64</v>
      </c>
      <c r="AD6874" t="s">
        <v>72</v>
      </c>
      <c r="AE6874">
        <v>2022</v>
      </c>
      <c r="AF6874">
        <v>2022</v>
      </c>
      <c r="AU6874"/>
    </row>
    <row r="6875" spans="1:47" x14ac:dyDescent="0.35">
      <c r="A6875" t="s">
        <v>160</v>
      </c>
      <c r="B6875" t="s">
        <v>25</v>
      </c>
      <c r="C6875" t="s">
        <v>252</v>
      </c>
      <c r="D6875" t="s">
        <v>159</v>
      </c>
      <c r="E6875" t="s">
        <v>162</v>
      </c>
      <c r="G6875" t="s">
        <v>1</v>
      </c>
      <c r="J6875" t="s">
        <v>263</v>
      </c>
      <c r="K6875" t="s">
        <v>72</v>
      </c>
      <c r="L6875" t="s">
        <v>122</v>
      </c>
      <c r="M6875" s="14">
        <v>44651</v>
      </c>
      <c r="N6875" s="14">
        <v>44651</v>
      </c>
      <c r="O6875">
        <v>0</v>
      </c>
      <c r="P6875">
        <v>238.1</v>
      </c>
      <c r="R6875">
        <v>2110672000</v>
      </c>
      <c r="S6875">
        <v>161300000</v>
      </c>
      <c r="V6875" t="s">
        <v>160</v>
      </c>
      <c r="W6875" t="s">
        <v>192</v>
      </c>
      <c r="X6875" t="s">
        <v>161</v>
      </c>
      <c r="Y6875">
        <v>3</v>
      </c>
      <c r="Z6875">
        <v>3</v>
      </c>
      <c r="AA6875">
        <v>2022</v>
      </c>
      <c r="AB6875">
        <v>238.1</v>
      </c>
      <c r="AC6875" t="s">
        <v>64</v>
      </c>
      <c r="AD6875" t="s">
        <v>72</v>
      </c>
      <c r="AE6875">
        <v>2022</v>
      </c>
      <c r="AF6875">
        <v>2022</v>
      </c>
      <c r="AU6875"/>
    </row>
    <row r="6876" spans="1:47" x14ac:dyDescent="0.35">
      <c r="A6876" t="s">
        <v>160</v>
      </c>
      <c r="B6876" t="s">
        <v>35</v>
      </c>
      <c r="C6876" t="s">
        <v>252</v>
      </c>
      <c r="D6876" t="s">
        <v>159</v>
      </c>
      <c r="E6876" t="s">
        <v>162</v>
      </c>
      <c r="G6876" t="s">
        <v>1</v>
      </c>
      <c r="J6876" t="s">
        <v>263</v>
      </c>
      <c r="K6876" t="s">
        <v>72</v>
      </c>
      <c r="L6876" t="s">
        <v>122</v>
      </c>
      <c r="M6876" s="14">
        <v>44651</v>
      </c>
      <c r="N6876" s="14">
        <v>44651</v>
      </c>
      <c r="O6876">
        <v>0</v>
      </c>
      <c r="P6876">
        <v>6.45</v>
      </c>
      <c r="R6876">
        <v>2110672000</v>
      </c>
      <c r="S6876">
        <v>161021000</v>
      </c>
      <c r="V6876" t="s">
        <v>160</v>
      </c>
      <c r="W6876" t="s">
        <v>215</v>
      </c>
      <c r="X6876" t="s">
        <v>161</v>
      </c>
      <c r="Y6876">
        <v>3</v>
      </c>
      <c r="Z6876">
        <v>3</v>
      </c>
      <c r="AA6876">
        <v>2022</v>
      </c>
      <c r="AB6876">
        <v>6.45</v>
      </c>
      <c r="AC6876" t="s">
        <v>64</v>
      </c>
      <c r="AD6876" t="s">
        <v>72</v>
      </c>
      <c r="AE6876">
        <v>2022</v>
      </c>
      <c r="AF6876">
        <v>2022</v>
      </c>
      <c r="AU6876"/>
    </row>
    <row r="6877" spans="1:47" x14ac:dyDescent="0.35">
      <c r="A6877" t="s">
        <v>160</v>
      </c>
      <c r="B6877" t="s">
        <v>35</v>
      </c>
      <c r="C6877" t="s">
        <v>252</v>
      </c>
      <c r="D6877" t="s">
        <v>159</v>
      </c>
      <c r="E6877" t="s">
        <v>162</v>
      </c>
      <c r="G6877" t="s">
        <v>1</v>
      </c>
      <c r="J6877" t="s">
        <v>263</v>
      </c>
      <c r="K6877" t="s">
        <v>72</v>
      </c>
      <c r="L6877" t="s">
        <v>122</v>
      </c>
      <c r="M6877" s="14">
        <v>44651</v>
      </c>
      <c r="N6877" s="14">
        <v>44651</v>
      </c>
      <c r="O6877">
        <v>0</v>
      </c>
      <c r="P6877">
        <v>154.76</v>
      </c>
      <c r="R6877">
        <v>2110672000</v>
      </c>
      <c r="S6877">
        <v>161021000</v>
      </c>
      <c r="V6877" t="s">
        <v>160</v>
      </c>
      <c r="W6877" t="s">
        <v>215</v>
      </c>
      <c r="X6877" t="s">
        <v>161</v>
      </c>
      <c r="Y6877">
        <v>3</v>
      </c>
      <c r="Z6877">
        <v>3</v>
      </c>
      <c r="AA6877">
        <v>2022</v>
      </c>
      <c r="AB6877">
        <v>154.76</v>
      </c>
      <c r="AC6877" t="s">
        <v>64</v>
      </c>
      <c r="AD6877" t="s">
        <v>72</v>
      </c>
      <c r="AE6877">
        <v>2022</v>
      </c>
      <c r="AF6877">
        <v>2022</v>
      </c>
      <c r="AU6877"/>
    </row>
    <row r="6878" spans="1:47" x14ac:dyDescent="0.35">
      <c r="A6878" t="s">
        <v>160</v>
      </c>
      <c r="B6878" t="s">
        <v>35</v>
      </c>
      <c r="C6878" t="s">
        <v>252</v>
      </c>
      <c r="D6878" t="s">
        <v>159</v>
      </c>
      <c r="E6878" t="s">
        <v>162</v>
      </c>
      <c r="G6878" t="s">
        <v>1</v>
      </c>
      <c r="J6878" t="s">
        <v>263</v>
      </c>
      <c r="K6878" t="s">
        <v>72</v>
      </c>
      <c r="L6878" t="s">
        <v>122</v>
      </c>
      <c r="M6878" s="14">
        <v>44651</v>
      </c>
      <c r="N6878" s="14">
        <v>44651</v>
      </c>
      <c r="O6878">
        <v>0</v>
      </c>
      <c r="P6878">
        <v>202.38</v>
      </c>
      <c r="R6878">
        <v>2110672000</v>
      </c>
      <c r="S6878">
        <v>161021000</v>
      </c>
      <c r="V6878" t="s">
        <v>160</v>
      </c>
      <c r="W6878" t="s">
        <v>215</v>
      </c>
      <c r="X6878" t="s">
        <v>161</v>
      </c>
      <c r="Y6878">
        <v>3</v>
      </c>
      <c r="Z6878">
        <v>3</v>
      </c>
      <c r="AA6878">
        <v>2022</v>
      </c>
      <c r="AB6878">
        <v>202.38</v>
      </c>
      <c r="AC6878" t="s">
        <v>64</v>
      </c>
      <c r="AD6878" t="s">
        <v>72</v>
      </c>
      <c r="AE6878">
        <v>2022</v>
      </c>
      <c r="AF6878">
        <v>2022</v>
      </c>
      <c r="AU6878"/>
    </row>
    <row r="6879" spans="1:47" x14ac:dyDescent="0.35">
      <c r="A6879" t="s">
        <v>138</v>
      </c>
      <c r="B6879" t="s">
        <v>42</v>
      </c>
      <c r="C6879" t="s">
        <v>252</v>
      </c>
      <c r="D6879" t="s">
        <v>150</v>
      </c>
      <c r="E6879" t="s">
        <v>121</v>
      </c>
      <c r="G6879" t="s">
        <v>1</v>
      </c>
      <c r="H6879" t="s">
        <v>206</v>
      </c>
      <c r="J6879" t="s">
        <v>263</v>
      </c>
      <c r="K6879" t="s">
        <v>72</v>
      </c>
      <c r="L6879" t="s">
        <v>122</v>
      </c>
      <c r="M6879" s="14">
        <v>44651</v>
      </c>
      <c r="N6879" s="14">
        <v>44651</v>
      </c>
      <c r="O6879">
        <v>0</v>
      </c>
      <c r="P6879">
        <v>-8333.33</v>
      </c>
      <c r="R6879">
        <v>2220200000</v>
      </c>
      <c r="S6879">
        <v>161001000</v>
      </c>
      <c r="V6879" t="s">
        <v>138</v>
      </c>
      <c r="W6879" t="s">
        <v>195</v>
      </c>
      <c r="X6879" t="s">
        <v>139</v>
      </c>
      <c r="Y6879">
        <v>3</v>
      </c>
      <c r="Z6879">
        <v>3</v>
      </c>
      <c r="AA6879">
        <v>2022</v>
      </c>
      <c r="AB6879">
        <v>8333.33</v>
      </c>
      <c r="AC6879" t="s">
        <v>64</v>
      </c>
      <c r="AD6879" t="s">
        <v>64</v>
      </c>
      <c r="AE6879">
        <v>2022</v>
      </c>
      <c r="AF6879">
        <v>2022</v>
      </c>
      <c r="AU6879"/>
    </row>
    <row r="6880" spans="1:47" x14ac:dyDescent="0.35">
      <c r="A6880" t="s">
        <v>138</v>
      </c>
      <c r="B6880" t="s">
        <v>41</v>
      </c>
      <c r="C6880" t="s">
        <v>252</v>
      </c>
      <c r="D6880" t="s">
        <v>150</v>
      </c>
      <c r="E6880" t="s">
        <v>121</v>
      </c>
      <c r="G6880" t="s">
        <v>1</v>
      </c>
      <c r="H6880" t="s">
        <v>206</v>
      </c>
      <c r="J6880" t="s">
        <v>263</v>
      </c>
      <c r="K6880" t="s">
        <v>72</v>
      </c>
      <c r="L6880" t="s">
        <v>122</v>
      </c>
      <c r="M6880" s="14">
        <v>44651</v>
      </c>
      <c r="N6880" s="14">
        <v>44651</v>
      </c>
      <c r="O6880">
        <v>0</v>
      </c>
      <c r="P6880">
        <v>-1190.48</v>
      </c>
      <c r="R6880">
        <v>2220200000</v>
      </c>
      <c r="S6880">
        <v>161001000</v>
      </c>
      <c r="V6880" t="s">
        <v>138</v>
      </c>
      <c r="W6880" t="s">
        <v>195</v>
      </c>
      <c r="X6880" t="s">
        <v>139</v>
      </c>
      <c r="Y6880">
        <v>3</v>
      </c>
      <c r="Z6880">
        <v>3</v>
      </c>
      <c r="AA6880">
        <v>2022</v>
      </c>
      <c r="AB6880">
        <v>1190.48</v>
      </c>
      <c r="AC6880" t="s">
        <v>64</v>
      </c>
      <c r="AD6880" t="s">
        <v>64</v>
      </c>
      <c r="AE6880">
        <v>2022</v>
      </c>
      <c r="AF6880">
        <v>2022</v>
      </c>
      <c r="AU6880"/>
    </row>
    <row r="6881" spans="1:47" x14ac:dyDescent="0.35">
      <c r="A6881" t="s">
        <v>126</v>
      </c>
      <c r="B6881" t="s">
        <v>56</v>
      </c>
      <c r="C6881" t="s">
        <v>252</v>
      </c>
      <c r="D6881" t="s">
        <v>150</v>
      </c>
      <c r="E6881" t="s">
        <v>121</v>
      </c>
      <c r="G6881" t="s">
        <v>1</v>
      </c>
      <c r="H6881" t="s">
        <v>206</v>
      </c>
      <c r="J6881" t="s">
        <v>263</v>
      </c>
      <c r="K6881" t="s">
        <v>72</v>
      </c>
      <c r="L6881" t="s">
        <v>122</v>
      </c>
      <c r="M6881" s="14">
        <v>44651</v>
      </c>
      <c r="N6881" s="14">
        <v>44651</v>
      </c>
      <c r="O6881">
        <v>0</v>
      </c>
      <c r="P6881">
        <v>-1190.48</v>
      </c>
      <c r="R6881">
        <v>2221200000</v>
      </c>
      <c r="S6881">
        <v>162600000</v>
      </c>
      <c r="V6881" t="s">
        <v>126</v>
      </c>
      <c r="W6881" t="s">
        <v>196</v>
      </c>
      <c r="X6881" t="s">
        <v>127</v>
      </c>
      <c r="Y6881">
        <v>3</v>
      </c>
      <c r="Z6881">
        <v>3</v>
      </c>
      <c r="AA6881">
        <v>2022</v>
      </c>
      <c r="AB6881">
        <v>1190.48</v>
      </c>
      <c r="AC6881" t="s">
        <v>64</v>
      </c>
      <c r="AD6881" t="s">
        <v>64</v>
      </c>
      <c r="AE6881">
        <v>2022</v>
      </c>
      <c r="AF6881">
        <v>2022</v>
      </c>
      <c r="AU6881"/>
    </row>
    <row r="6882" spans="1:47" x14ac:dyDescent="0.35">
      <c r="A6882" t="s">
        <v>160</v>
      </c>
      <c r="B6882" t="s">
        <v>35</v>
      </c>
      <c r="C6882" t="s">
        <v>252</v>
      </c>
      <c r="D6882" t="s">
        <v>159</v>
      </c>
      <c r="E6882" t="s">
        <v>162</v>
      </c>
      <c r="G6882" t="s">
        <v>1</v>
      </c>
      <c r="J6882" t="s">
        <v>263</v>
      </c>
      <c r="K6882" t="s">
        <v>72</v>
      </c>
      <c r="L6882" t="s">
        <v>122</v>
      </c>
      <c r="M6882" s="14">
        <v>44651</v>
      </c>
      <c r="N6882" s="14">
        <v>44651</v>
      </c>
      <c r="O6882">
        <v>0</v>
      </c>
      <c r="P6882">
        <v>935.11</v>
      </c>
      <c r="R6882">
        <v>2110672000</v>
      </c>
      <c r="S6882">
        <v>161020000</v>
      </c>
      <c r="V6882" t="s">
        <v>160</v>
      </c>
      <c r="W6882" t="s">
        <v>194</v>
      </c>
      <c r="X6882" t="s">
        <v>161</v>
      </c>
      <c r="Y6882">
        <v>3</v>
      </c>
      <c r="Z6882">
        <v>3</v>
      </c>
      <c r="AA6882">
        <v>2022</v>
      </c>
      <c r="AB6882">
        <v>935.11</v>
      </c>
      <c r="AC6882" t="s">
        <v>64</v>
      </c>
      <c r="AD6882" t="s">
        <v>72</v>
      </c>
      <c r="AE6882">
        <v>2022</v>
      </c>
      <c r="AF6882">
        <v>2022</v>
      </c>
      <c r="AU6882"/>
    </row>
    <row r="6883" spans="1:47" x14ac:dyDescent="0.35">
      <c r="A6883" t="s">
        <v>160</v>
      </c>
      <c r="B6883" t="s">
        <v>35</v>
      </c>
      <c r="C6883" t="s">
        <v>252</v>
      </c>
      <c r="D6883" t="s">
        <v>159</v>
      </c>
      <c r="E6883" t="s">
        <v>162</v>
      </c>
      <c r="G6883" t="s">
        <v>1</v>
      </c>
      <c r="J6883" t="s">
        <v>263</v>
      </c>
      <c r="K6883" t="s">
        <v>72</v>
      </c>
      <c r="L6883" t="s">
        <v>122</v>
      </c>
      <c r="M6883" s="14">
        <v>44651</v>
      </c>
      <c r="N6883" s="14">
        <v>44651</v>
      </c>
      <c r="O6883">
        <v>0</v>
      </c>
      <c r="P6883">
        <v>1238.18</v>
      </c>
      <c r="R6883">
        <v>2110672000</v>
      </c>
      <c r="S6883">
        <v>161020000</v>
      </c>
      <c r="V6883" t="s">
        <v>160</v>
      </c>
      <c r="W6883" t="s">
        <v>194</v>
      </c>
      <c r="X6883" t="s">
        <v>161</v>
      </c>
      <c r="Y6883">
        <v>3</v>
      </c>
      <c r="Z6883">
        <v>3</v>
      </c>
      <c r="AA6883">
        <v>2022</v>
      </c>
      <c r="AB6883">
        <v>1238.18</v>
      </c>
      <c r="AC6883" t="s">
        <v>64</v>
      </c>
      <c r="AD6883" t="s">
        <v>72</v>
      </c>
      <c r="AE6883">
        <v>2022</v>
      </c>
      <c r="AF6883">
        <v>2022</v>
      </c>
      <c r="AU6883"/>
    </row>
    <row r="6884" spans="1:47" x14ac:dyDescent="0.35">
      <c r="A6884" t="s">
        <v>160</v>
      </c>
      <c r="B6884" t="s">
        <v>35</v>
      </c>
      <c r="C6884" t="s">
        <v>252</v>
      </c>
      <c r="D6884" t="s">
        <v>159</v>
      </c>
      <c r="E6884" t="s">
        <v>162</v>
      </c>
      <c r="G6884" t="s">
        <v>1</v>
      </c>
      <c r="J6884" t="s">
        <v>263</v>
      </c>
      <c r="K6884" t="s">
        <v>72</v>
      </c>
      <c r="L6884" t="s">
        <v>122</v>
      </c>
      <c r="M6884" s="14">
        <v>44651</v>
      </c>
      <c r="N6884" s="14">
        <v>44651</v>
      </c>
      <c r="O6884">
        <v>0</v>
      </c>
      <c r="P6884">
        <v>17774.54</v>
      </c>
      <c r="R6884">
        <v>2110672000</v>
      </c>
      <c r="S6884">
        <v>161020000</v>
      </c>
      <c r="V6884" t="s">
        <v>160</v>
      </c>
      <c r="W6884" t="s">
        <v>194</v>
      </c>
      <c r="X6884" t="s">
        <v>161</v>
      </c>
      <c r="Y6884">
        <v>3</v>
      </c>
      <c r="Z6884">
        <v>3</v>
      </c>
      <c r="AA6884">
        <v>2022</v>
      </c>
      <c r="AB6884">
        <v>17774.54</v>
      </c>
      <c r="AC6884" t="s">
        <v>64</v>
      </c>
      <c r="AD6884" t="s">
        <v>72</v>
      </c>
      <c r="AE6884">
        <v>2022</v>
      </c>
      <c r="AF6884">
        <v>2022</v>
      </c>
      <c r="AU6884"/>
    </row>
    <row r="6885" spans="1:47" x14ac:dyDescent="0.35">
      <c r="A6885" t="s">
        <v>160</v>
      </c>
      <c r="B6885" t="s">
        <v>35</v>
      </c>
      <c r="C6885" t="s">
        <v>252</v>
      </c>
      <c r="D6885" t="s">
        <v>159</v>
      </c>
      <c r="E6885" t="s">
        <v>162</v>
      </c>
      <c r="G6885" t="s">
        <v>1</v>
      </c>
      <c r="J6885" t="s">
        <v>263</v>
      </c>
      <c r="K6885" t="s">
        <v>72</v>
      </c>
      <c r="L6885" t="s">
        <v>122</v>
      </c>
      <c r="M6885" s="14">
        <v>44651</v>
      </c>
      <c r="N6885" s="14">
        <v>44651</v>
      </c>
      <c r="O6885">
        <v>0</v>
      </c>
      <c r="P6885">
        <v>79.650000000000006</v>
      </c>
      <c r="R6885">
        <v>2110672000</v>
      </c>
      <c r="S6885">
        <v>161020000</v>
      </c>
      <c r="V6885" t="s">
        <v>160</v>
      </c>
      <c r="W6885" t="s">
        <v>194</v>
      </c>
      <c r="X6885" t="s">
        <v>161</v>
      </c>
      <c r="Y6885">
        <v>3</v>
      </c>
      <c r="Z6885">
        <v>3</v>
      </c>
      <c r="AA6885">
        <v>2022</v>
      </c>
      <c r="AB6885">
        <v>79.650000000000006</v>
      </c>
      <c r="AC6885" t="s">
        <v>64</v>
      </c>
      <c r="AD6885" t="s">
        <v>72</v>
      </c>
      <c r="AE6885">
        <v>2022</v>
      </c>
      <c r="AF6885">
        <v>2022</v>
      </c>
      <c r="AU6885"/>
    </row>
    <row r="6886" spans="1:47" x14ac:dyDescent="0.35">
      <c r="A6886" t="s">
        <v>160</v>
      </c>
      <c r="B6886" t="s">
        <v>35</v>
      </c>
      <c r="C6886" t="s">
        <v>252</v>
      </c>
      <c r="D6886" t="s">
        <v>159</v>
      </c>
      <c r="E6886" t="s">
        <v>162</v>
      </c>
      <c r="G6886" t="s">
        <v>1</v>
      </c>
      <c r="J6886" t="s">
        <v>263</v>
      </c>
      <c r="K6886" t="s">
        <v>72</v>
      </c>
      <c r="L6886" t="s">
        <v>122</v>
      </c>
      <c r="M6886" s="14">
        <v>44651</v>
      </c>
      <c r="N6886" s="14">
        <v>44651</v>
      </c>
      <c r="O6886">
        <v>0</v>
      </c>
      <c r="P6886">
        <v>7609.16</v>
      </c>
      <c r="R6886">
        <v>2110672000</v>
      </c>
      <c r="S6886">
        <v>161020000</v>
      </c>
      <c r="V6886" t="s">
        <v>160</v>
      </c>
      <c r="W6886" t="s">
        <v>194</v>
      </c>
      <c r="X6886" t="s">
        <v>161</v>
      </c>
      <c r="Y6886">
        <v>3</v>
      </c>
      <c r="Z6886">
        <v>3</v>
      </c>
      <c r="AA6886">
        <v>2022</v>
      </c>
      <c r="AB6886">
        <v>7609.16</v>
      </c>
      <c r="AC6886" t="s">
        <v>64</v>
      </c>
      <c r="AD6886" t="s">
        <v>72</v>
      </c>
      <c r="AE6886">
        <v>2022</v>
      </c>
      <c r="AF6886">
        <v>2022</v>
      </c>
      <c r="AU6886"/>
    </row>
    <row r="6887" spans="1:47" x14ac:dyDescent="0.35">
      <c r="A6887" t="s">
        <v>160</v>
      </c>
      <c r="B6887" t="s">
        <v>35</v>
      </c>
      <c r="C6887" t="s">
        <v>252</v>
      </c>
      <c r="D6887" t="s">
        <v>159</v>
      </c>
      <c r="E6887" t="s">
        <v>162</v>
      </c>
      <c r="G6887" t="s">
        <v>1</v>
      </c>
      <c r="J6887" t="s">
        <v>263</v>
      </c>
      <c r="K6887" t="s">
        <v>72</v>
      </c>
      <c r="L6887" t="s">
        <v>122</v>
      </c>
      <c r="M6887" s="14">
        <v>44651</v>
      </c>
      <c r="N6887" s="14">
        <v>44651</v>
      </c>
      <c r="O6887">
        <v>0</v>
      </c>
      <c r="P6887">
        <v>9297.19</v>
      </c>
      <c r="R6887">
        <v>2110672000</v>
      </c>
      <c r="S6887">
        <v>161020000</v>
      </c>
      <c r="V6887" t="s">
        <v>160</v>
      </c>
      <c r="W6887" t="s">
        <v>194</v>
      </c>
      <c r="X6887" t="s">
        <v>161</v>
      </c>
      <c r="Y6887">
        <v>3</v>
      </c>
      <c r="Z6887">
        <v>3</v>
      </c>
      <c r="AA6887">
        <v>2022</v>
      </c>
      <c r="AB6887">
        <v>9297.19</v>
      </c>
      <c r="AC6887" t="s">
        <v>64</v>
      </c>
      <c r="AD6887" t="s">
        <v>72</v>
      </c>
      <c r="AE6887">
        <v>2022</v>
      </c>
      <c r="AF6887">
        <v>2022</v>
      </c>
      <c r="AU6887"/>
    </row>
    <row r="6888" spans="1:47" x14ac:dyDescent="0.35">
      <c r="A6888" t="s">
        <v>160</v>
      </c>
      <c r="B6888" t="s">
        <v>35</v>
      </c>
      <c r="C6888" t="s">
        <v>252</v>
      </c>
      <c r="D6888" t="s">
        <v>159</v>
      </c>
      <c r="E6888" t="s">
        <v>162</v>
      </c>
      <c r="G6888" t="s">
        <v>1</v>
      </c>
      <c r="J6888" t="s">
        <v>263</v>
      </c>
      <c r="K6888" t="s">
        <v>72</v>
      </c>
      <c r="L6888" t="s">
        <v>122</v>
      </c>
      <c r="M6888" s="14">
        <v>44651</v>
      </c>
      <c r="N6888" s="14">
        <v>44651</v>
      </c>
      <c r="O6888">
        <v>0</v>
      </c>
      <c r="P6888">
        <v>314.01</v>
      </c>
      <c r="R6888">
        <v>2110672000</v>
      </c>
      <c r="S6888">
        <v>161020000</v>
      </c>
      <c r="V6888" t="s">
        <v>160</v>
      </c>
      <c r="W6888" t="s">
        <v>194</v>
      </c>
      <c r="X6888" t="s">
        <v>161</v>
      </c>
      <c r="Y6888">
        <v>3</v>
      </c>
      <c r="Z6888">
        <v>3</v>
      </c>
      <c r="AA6888">
        <v>2022</v>
      </c>
      <c r="AB6888">
        <v>314.01</v>
      </c>
      <c r="AC6888" t="s">
        <v>64</v>
      </c>
      <c r="AD6888" t="s">
        <v>72</v>
      </c>
      <c r="AE6888">
        <v>2022</v>
      </c>
      <c r="AF6888">
        <v>2022</v>
      </c>
      <c r="AU6888"/>
    </row>
    <row r="6889" spans="1:47" x14ac:dyDescent="0.35">
      <c r="A6889" t="s">
        <v>118</v>
      </c>
      <c r="B6889" t="s">
        <v>46</v>
      </c>
      <c r="C6889" t="s">
        <v>252</v>
      </c>
      <c r="D6889" t="s">
        <v>150</v>
      </c>
      <c r="E6889" t="s">
        <v>121</v>
      </c>
      <c r="G6889" t="s">
        <v>1</v>
      </c>
      <c r="H6889" t="s">
        <v>206</v>
      </c>
      <c r="J6889" t="s">
        <v>263</v>
      </c>
      <c r="K6889" t="s">
        <v>72</v>
      </c>
      <c r="L6889" t="s">
        <v>122</v>
      </c>
      <c r="M6889" s="14">
        <v>44651</v>
      </c>
      <c r="N6889" s="14">
        <v>44651</v>
      </c>
      <c r="O6889">
        <v>0</v>
      </c>
      <c r="P6889">
        <v>-11904.76</v>
      </c>
      <c r="R6889">
        <v>2221513000</v>
      </c>
      <c r="S6889">
        <v>161021000</v>
      </c>
      <c r="V6889" t="s">
        <v>118</v>
      </c>
      <c r="W6889" t="s">
        <v>215</v>
      </c>
      <c r="X6889" t="s">
        <v>119</v>
      </c>
      <c r="Y6889">
        <v>3</v>
      </c>
      <c r="Z6889">
        <v>3</v>
      </c>
      <c r="AA6889">
        <v>2022</v>
      </c>
      <c r="AB6889">
        <v>11904.76</v>
      </c>
      <c r="AC6889" t="s">
        <v>64</v>
      </c>
      <c r="AD6889" t="s">
        <v>64</v>
      </c>
      <c r="AE6889">
        <v>2022</v>
      </c>
      <c r="AF6889">
        <v>2022</v>
      </c>
      <c r="AU6889"/>
    </row>
    <row r="6890" spans="1:47" x14ac:dyDescent="0.35">
      <c r="A6890" t="s">
        <v>160</v>
      </c>
      <c r="B6890" t="s">
        <v>25</v>
      </c>
      <c r="C6890" t="s">
        <v>252</v>
      </c>
      <c r="D6890" t="s">
        <v>159</v>
      </c>
      <c r="E6890" t="s">
        <v>162</v>
      </c>
      <c r="G6890" t="s">
        <v>1</v>
      </c>
      <c r="J6890" t="s">
        <v>263</v>
      </c>
      <c r="K6890" t="s">
        <v>72</v>
      </c>
      <c r="L6890" t="s">
        <v>122</v>
      </c>
      <c r="M6890" s="14">
        <v>44652</v>
      </c>
      <c r="N6890" s="14">
        <v>44652</v>
      </c>
      <c r="O6890">
        <v>0</v>
      </c>
      <c r="P6890">
        <v>119.05</v>
      </c>
      <c r="R6890">
        <v>2110672000</v>
      </c>
      <c r="S6890">
        <v>161600000</v>
      </c>
      <c r="V6890" t="s">
        <v>160</v>
      </c>
      <c r="W6890" t="s">
        <v>198</v>
      </c>
      <c r="X6890" t="s">
        <v>161</v>
      </c>
      <c r="Y6890">
        <v>4</v>
      </c>
      <c r="Z6890">
        <v>4</v>
      </c>
      <c r="AA6890">
        <v>2022</v>
      </c>
      <c r="AB6890">
        <v>119.05</v>
      </c>
      <c r="AC6890" t="s">
        <v>66</v>
      </c>
      <c r="AD6890" t="s">
        <v>72</v>
      </c>
      <c r="AE6890">
        <v>2022</v>
      </c>
      <c r="AF6890">
        <v>2022</v>
      </c>
      <c r="AU6890"/>
    </row>
    <row r="6891" spans="1:47" x14ac:dyDescent="0.35">
      <c r="A6891" t="s">
        <v>160</v>
      </c>
      <c r="B6891" t="s">
        <v>25</v>
      </c>
      <c r="C6891" t="s">
        <v>252</v>
      </c>
      <c r="D6891" t="s">
        <v>159</v>
      </c>
      <c r="E6891" t="s">
        <v>162</v>
      </c>
      <c r="G6891" t="s">
        <v>1</v>
      </c>
      <c r="J6891" t="s">
        <v>263</v>
      </c>
      <c r="K6891" t="s">
        <v>72</v>
      </c>
      <c r="L6891" t="s">
        <v>122</v>
      </c>
      <c r="M6891" s="14">
        <v>44652</v>
      </c>
      <c r="N6891" s="14">
        <v>44652</v>
      </c>
      <c r="O6891">
        <v>0</v>
      </c>
      <c r="P6891">
        <v>952.38</v>
      </c>
      <c r="R6891">
        <v>2110672000</v>
      </c>
      <c r="S6891">
        <v>161300000</v>
      </c>
      <c r="V6891" t="s">
        <v>160</v>
      </c>
      <c r="W6891" t="s">
        <v>192</v>
      </c>
      <c r="X6891" t="s">
        <v>161</v>
      </c>
      <c r="Y6891">
        <v>4</v>
      </c>
      <c r="Z6891">
        <v>4</v>
      </c>
      <c r="AA6891">
        <v>2022</v>
      </c>
      <c r="AB6891">
        <v>952.38</v>
      </c>
      <c r="AC6891" t="s">
        <v>66</v>
      </c>
      <c r="AD6891" t="s">
        <v>72</v>
      </c>
      <c r="AE6891">
        <v>2022</v>
      </c>
      <c r="AF6891">
        <v>2022</v>
      </c>
      <c r="AU6891"/>
    </row>
    <row r="6892" spans="1:47" x14ac:dyDescent="0.35">
      <c r="A6892" t="s">
        <v>160</v>
      </c>
      <c r="B6892" t="s">
        <v>25</v>
      </c>
      <c r="C6892" t="s">
        <v>252</v>
      </c>
      <c r="D6892" t="s">
        <v>159</v>
      </c>
      <c r="E6892" t="s">
        <v>162</v>
      </c>
      <c r="G6892" t="s">
        <v>1</v>
      </c>
      <c r="J6892" t="s">
        <v>263</v>
      </c>
      <c r="K6892" t="s">
        <v>72</v>
      </c>
      <c r="L6892" t="s">
        <v>122</v>
      </c>
      <c r="M6892" s="14">
        <v>44652</v>
      </c>
      <c r="N6892" s="14">
        <v>44652</v>
      </c>
      <c r="O6892">
        <v>0</v>
      </c>
      <c r="P6892">
        <v>238.1</v>
      </c>
      <c r="R6892">
        <v>2110672000</v>
      </c>
      <c r="S6892">
        <v>161300000</v>
      </c>
      <c r="V6892" t="s">
        <v>160</v>
      </c>
      <c r="W6892" t="s">
        <v>192</v>
      </c>
      <c r="X6892" t="s">
        <v>161</v>
      </c>
      <c r="Y6892">
        <v>4</v>
      </c>
      <c r="Z6892">
        <v>4</v>
      </c>
      <c r="AA6892">
        <v>2022</v>
      </c>
      <c r="AB6892">
        <v>238.1</v>
      </c>
      <c r="AC6892" t="s">
        <v>66</v>
      </c>
      <c r="AD6892" t="s">
        <v>72</v>
      </c>
      <c r="AE6892">
        <v>2022</v>
      </c>
      <c r="AF6892">
        <v>2022</v>
      </c>
      <c r="AU6892"/>
    </row>
    <row r="6893" spans="1:47" x14ac:dyDescent="0.35">
      <c r="A6893" t="s">
        <v>160</v>
      </c>
      <c r="B6893" t="s">
        <v>25</v>
      </c>
      <c r="C6893" t="s">
        <v>252</v>
      </c>
      <c r="D6893" t="s">
        <v>159</v>
      </c>
      <c r="E6893" t="s">
        <v>162</v>
      </c>
      <c r="G6893" t="s">
        <v>1</v>
      </c>
      <c r="J6893" t="s">
        <v>263</v>
      </c>
      <c r="K6893" t="s">
        <v>72</v>
      </c>
      <c r="L6893" t="s">
        <v>122</v>
      </c>
      <c r="M6893" s="14">
        <v>44655</v>
      </c>
      <c r="N6893" s="14">
        <v>44655</v>
      </c>
      <c r="O6893">
        <v>0</v>
      </c>
      <c r="P6893">
        <v>238.1</v>
      </c>
      <c r="R6893">
        <v>2110672000</v>
      </c>
      <c r="S6893">
        <v>161600000</v>
      </c>
      <c r="V6893" t="s">
        <v>160</v>
      </c>
      <c r="W6893" t="s">
        <v>198</v>
      </c>
      <c r="X6893" t="s">
        <v>161</v>
      </c>
      <c r="Y6893">
        <v>4</v>
      </c>
      <c r="Z6893">
        <v>4</v>
      </c>
      <c r="AA6893">
        <v>2022</v>
      </c>
      <c r="AB6893">
        <v>238.1</v>
      </c>
      <c r="AC6893" t="s">
        <v>66</v>
      </c>
      <c r="AD6893" t="s">
        <v>72</v>
      </c>
      <c r="AE6893">
        <v>2022</v>
      </c>
      <c r="AF6893">
        <v>2022</v>
      </c>
      <c r="AU6893"/>
    </row>
    <row r="6894" spans="1:47" x14ac:dyDescent="0.35">
      <c r="A6894" t="s">
        <v>160</v>
      </c>
      <c r="B6894" t="s">
        <v>25</v>
      </c>
      <c r="C6894" t="s">
        <v>252</v>
      </c>
      <c r="D6894" t="s">
        <v>159</v>
      </c>
      <c r="E6894" t="s">
        <v>162</v>
      </c>
      <c r="G6894" t="s">
        <v>1</v>
      </c>
      <c r="J6894" t="s">
        <v>263</v>
      </c>
      <c r="K6894" t="s">
        <v>72</v>
      </c>
      <c r="L6894" t="s">
        <v>122</v>
      </c>
      <c r="M6894" s="14">
        <v>44655</v>
      </c>
      <c r="N6894" s="14">
        <v>44655</v>
      </c>
      <c r="O6894">
        <v>0</v>
      </c>
      <c r="P6894">
        <v>714.29</v>
      </c>
      <c r="R6894">
        <v>2110672000</v>
      </c>
      <c r="S6894">
        <v>161300000</v>
      </c>
      <c r="V6894" t="s">
        <v>160</v>
      </c>
      <c r="W6894" t="s">
        <v>192</v>
      </c>
      <c r="X6894" t="s">
        <v>161</v>
      </c>
      <c r="Y6894">
        <v>4</v>
      </c>
      <c r="Z6894">
        <v>4</v>
      </c>
      <c r="AA6894">
        <v>2022</v>
      </c>
      <c r="AB6894">
        <v>714.29</v>
      </c>
      <c r="AC6894" t="s">
        <v>66</v>
      </c>
      <c r="AD6894" t="s">
        <v>72</v>
      </c>
      <c r="AE6894">
        <v>2022</v>
      </c>
      <c r="AF6894">
        <v>2022</v>
      </c>
      <c r="AU6894"/>
    </row>
    <row r="6895" spans="1:47" x14ac:dyDescent="0.35">
      <c r="A6895" t="s">
        <v>187</v>
      </c>
      <c r="C6895" t="s">
        <v>252</v>
      </c>
      <c r="D6895" t="s">
        <v>150</v>
      </c>
      <c r="E6895" t="s">
        <v>121</v>
      </c>
      <c r="G6895" t="s">
        <v>1</v>
      </c>
      <c r="J6895" t="s">
        <v>263</v>
      </c>
      <c r="K6895" t="s">
        <v>72</v>
      </c>
      <c r="L6895" t="s">
        <v>122</v>
      </c>
      <c r="M6895" s="14">
        <v>44655</v>
      </c>
      <c r="N6895" s="14">
        <v>44655</v>
      </c>
      <c r="O6895">
        <v>0</v>
      </c>
      <c r="P6895">
        <v>-495.24</v>
      </c>
      <c r="R6895">
        <v>2220316000</v>
      </c>
      <c r="S6895">
        <v>162200000</v>
      </c>
      <c r="V6895" t="s">
        <v>187</v>
      </c>
      <c r="W6895" t="s">
        <v>229</v>
      </c>
      <c r="X6895" t="s">
        <v>140</v>
      </c>
      <c r="Y6895">
        <v>4</v>
      </c>
      <c r="Z6895">
        <v>4</v>
      </c>
      <c r="AA6895">
        <v>2022</v>
      </c>
      <c r="AB6895">
        <v>495.24</v>
      </c>
      <c r="AC6895" t="s">
        <v>66</v>
      </c>
      <c r="AD6895" t="s">
        <v>72</v>
      </c>
      <c r="AE6895">
        <v>2022</v>
      </c>
      <c r="AF6895">
        <v>2022</v>
      </c>
      <c r="AU6895"/>
    </row>
    <row r="6896" spans="1:47" x14ac:dyDescent="0.35">
      <c r="A6896" t="s">
        <v>160</v>
      </c>
      <c r="B6896" t="s">
        <v>25</v>
      </c>
      <c r="C6896" t="s">
        <v>252</v>
      </c>
      <c r="D6896" t="s">
        <v>159</v>
      </c>
      <c r="E6896" t="s">
        <v>162</v>
      </c>
      <c r="G6896" t="s">
        <v>1</v>
      </c>
      <c r="J6896" t="s">
        <v>263</v>
      </c>
      <c r="K6896" t="s">
        <v>72</v>
      </c>
      <c r="L6896" t="s">
        <v>122</v>
      </c>
      <c r="M6896" s="14">
        <v>44656</v>
      </c>
      <c r="N6896" s="14">
        <v>44656</v>
      </c>
      <c r="O6896">
        <v>0</v>
      </c>
      <c r="P6896">
        <v>119.05</v>
      </c>
      <c r="R6896">
        <v>2110672000</v>
      </c>
      <c r="S6896">
        <v>161600000</v>
      </c>
      <c r="V6896" t="s">
        <v>160</v>
      </c>
      <c r="W6896" t="s">
        <v>198</v>
      </c>
      <c r="X6896" t="s">
        <v>161</v>
      </c>
      <c r="Y6896">
        <v>4</v>
      </c>
      <c r="Z6896">
        <v>4</v>
      </c>
      <c r="AA6896">
        <v>2022</v>
      </c>
      <c r="AB6896">
        <v>119.05</v>
      </c>
      <c r="AC6896" t="s">
        <v>66</v>
      </c>
      <c r="AD6896" t="s">
        <v>72</v>
      </c>
      <c r="AE6896">
        <v>2022</v>
      </c>
      <c r="AF6896">
        <v>2022</v>
      </c>
      <c r="AU6896"/>
    </row>
    <row r="6897" spans="1:47" x14ac:dyDescent="0.35">
      <c r="A6897" t="s">
        <v>160</v>
      </c>
      <c r="B6897" t="s">
        <v>25</v>
      </c>
      <c r="C6897" t="s">
        <v>252</v>
      </c>
      <c r="D6897" t="s">
        <v>159</v>
      </c>
      <c r="E6897" t="s">
        <v>162</v>
      </c>
      <c r="G6897" t="s">
        <v>1</v>
      </c>
      <c r="J6897" t="s">
        <v>263</v>
      </c>
      <c r="K6897" t="s">
        <v>72</v>
      </c>
      <c r="L6897" t="s">
        <v>122</v>
      </c>
      <c r="M6897" s="14">
        <v>44656</v>
      </c>
      <c r="N6897" s="14">
        <v>44656</v>
      </c>
      <c r="O6897">
        <v>0</v>
      </c>
      <c r="P6897">
        <v>1071.43</v>
      </c>
      <c r="R6897">
        <v>2110672000</v>
      </c>
      <c r="S6897">
        <v>161300000</v>
      </c>
      <c r="V6897" t="s">
        <v>160</v>
      </c>
      <c r="W6897" t="s">
        <v>192</v>
      </c>
      <c r="X6897" t="s">
        <v>161</v>
      </c>
      <c r="Y6897">
        <v>4</v>
      </c>
      <c r="Z6897">
        <v>4</v>
      </c>
      <c r="AA6897">
        <v>2022</v>
      </c>
      <c r="AB6897">
        <v>1071.43</v>
      </c>
      <c r="AC6897" t="s">
        <v>66</v>
      </c>
      <c r="AD6897" t="s">
        <v>72</v>
      </c>
      <c r="AE6897">
        <v>2022</v>
      </c>
      <c r="AF6897">
        <v>2022</v>
      </c>
      <c r="AU6897"/>
    </row>
    <row r="6898" spans="1:47" x14ac:dyDescent="0.35">
      <c r="A6898" t="s">
        <v>160</v>
      </c>
      <c r="B6898" t="s">
        <v>25</v>
      </c>
      <c r="C6898" t="s">
        <v>252</v>
      </c>
      <c r="D6898" t="s">
        <v>159</v>
      </c>
      <c r="E6898" t="s">
        <v>162</v>
      </c>
      <c r="G6898" t="s">
        <v>1</v>
      </c>
      <c r="J6898" t="s">
        <v>263</v>
      </c>
      <c r="K6898" t="s">
        <v>72</v>
      </c>
      <c r="L6898" t="s">
        <v>122</v>
      </c>
      <c r="M6898" s="14">
        <v>44656</v>
      </c>
      <c r="N6898" s="14">
        <v>44656</v>
      </c>
      <c r="O6898">
        <v>0</v>
      </c>
      <c r="P6898">
        <v>238.1</v>
      </c>
      <c r="R6898">
        <v>2110672000</v>
      </c>
      <c r="S6898">
        <v>161300000</v>
      </c>
      <c r="V6898" t="s">
        <v>160</v>
      </c>
      <c r="W6898" t="s">
        <v>192</v>
      </c>
      <c r="X6898" t="s">
        <v>161</v>
      </c>
      <c r="Y6898">
        <v>4</v>
      </c>
      <c r="Z6898">
        <v>4</v>
      </c>
      <c r="AA6898">
        <v>2022</v>
      </c>
      <c r="AB6898">
        <v>238.1</v>
      </c>
      <c r="AC6898" t="s">
        <v>66</v>
      </c>
      <c r="AD6898" t="s">
        <v>72</v>
      </c>
      <c r="AE6898">
        <v>2022</v>
      </c>
      <c r="AF6898">
        <v>2022</v>
      </c>
      <c r="AU6898"/>
    </row>
    <row r="6899" spans="1:47" x14ac:dyDescent="0.35">
      <c r="A6899" t="s">
        <v>160</v>
      </c>
      <c r="B6899" t="s">
        <v>26</v>
      </c>
      <c r="C6899" t="s">
        <v>252</v>
      </c>
      <c r="D6899" t="s">
        <v>159</v>
      </c>
      <c r="E6899" t="s">
        <v>162</v>
      </c>
      <c r="G6899" t="s">
        <v>1</v>
      </c>
      <c r="J6899" t="s">
        <v>263</v>
      </c>
      <c r="K6899" t="s">
        <v>72</v>
      </c>
      <c r="L6899" t="s">
        <v>122</v>
      </c>
      <c r="M6899" s="14">
        <v>44656</v>
      </c>
      <c r="N6899" s="14">
        <v>44656</v>
      </c>
      <c r="O6899">
        <v>0</v>
      </c>
      <c r="P6899">
        <v>65770.25</v>
      </c>
      <c r="R6899">
        <v>2110672000</v>
      </c>
      <c r="S6899">
        <v>161016000</v>
      </c>
      <c r="V6899" t="s">
        <v>160</v>
      </c>
      <c r="W6899" t="s">
        <v>201</v>
      </c>
      <c r="X6899" t="s">
        <v>161</v>
      </c>
      <c r="Y6899">
        <v>4</v>
      </c>
      <c r="Z6899">
        <v>4</v>
      </c>
      <c r="AA6899">
        <v>2022</v>
      </c>
      <c r="AB6899">
        <v>65770.25</v>
      </c>
      <c r="AC6899" t="s">
        <v>66</v>
      </c>
      <c r="AD6899" t="s">
        <v>72</v>
      </c>
      <c r="AE6899">
        <v>2022</v>
      </c>
      <c r="AF6899">
        <v>2022</v>
      </c>
      <c r="AU6899"/>
    </row>
    <row r="6900" spans="1:47" x14ac:dyDescent="0.35">
      <c r="A6900" t="s">
        <v>175</v>
      </c>
      <c r="B6900" t="s">
        <v>39</v>
      </c>
      <c r="C6900" t="s">
        <v>252</v>
      </c>
      <c r="D6900" t="s">
        <v>150</v>
      </c>
      <c r="E6900" t="s">
        <v>121</v>
      </c>
      <c r="G6900" t="s">
        <v>1</v>
      </c>
      <c r="H6900" t="s">
        <v>206</v>
      </c>
      <c r="J6900" t="s">
        <v>263</v>
      </c>
      <c r="K6900" t="s">
        <v>72</v>
      </c>
      <c r="L6900" t="s">
        <v>122</v>
      </c>
      <c r="M6900" s="14">
        <v>44657</v>
      </c>
      <c r="N6900" s="14">
        <v>44657</v>
      </c>
      <c r="O6900">
        <v>0</v>
      </c>
      <c r="P6900">
        <v>-2380.9499999999998</v>
      </c>
      <c r="R6900">
        <v>2221506000</v>
      </c>
      <c r="S6900">
        <v>161026000</v>
      </c>
      <c r="V6900" t="s">
        <v>175</v>
      </c>
      <c r="W6900" t="s">
        <v>216</v>
      </c>
      <c r="X6900" t="s">
        <v>119</v>
      </c>
      <c r="Y6900">
        <v>4</v>
      </c>
      <c r="Z6900">
        <v>4</v>
      </c>
      <c r="AA6900">
        <v>2022</v>
      </c>
      <c r="AB6900">
        <v>2380.9499999999998</v>
      </c>
      <c r="AC6900" t="s">
        <v>66</v>
      </c>
      <c r="AD6900" t="s">
        <v>64</v>
      </c>
      <c r="AE6900">
        <v>2022</v>
      </c>
      <c r="AF6900">
        <v>2022</v>
      </c>
      <c r="AU6900"/>
    </row>
    <row r="6901" spans="1:47" x14ac:dyDescent="0.35">
      <c r="A6901" t="s">
        <v>160</v>
      </c>
      <c r="B6901" t="s">
        <v>25</v>
      </c>
      <c r="C6901" t="s">
        <v>252</v>
      </c>
      <c r="D6901" t="s">
        <v>159</v>
      </c>
      <c r="E6901" t="s">
        <v>162</v>
      </c>
      <c r="G6901" t="s">
        <v>1</v>
      </c>
      <c r="J6901" t="s">
        <v>263</v>
      </c>
      <c r="K6901" t="s">
        <v>72</v>
      </c>
      <c r="L6901" t="s">
        <v>122</v>
      </c>
      <c r="M6901" s="14">
        <v>44657</v>
      </c>
      <c r="N6901" s="14">
        <v>44657</v>
      </c>
      <c r="O6901">
        <v>0</v>
      </c>
      <c r="P6901">
        <v>119.05</v>
      </c>
      <c r="R6901">
        <v>2110672000</v>
      </c>
      <c r="S6901">
        <v>161600000</v>
      </c>
      <c r="V6901" t="s">
        <v>160</v>
      </c>
      <c r="W6901" t="s">
        <v>198</v>
      </c>
      <c r="X6901" t="s">
        <v>161</v>
      </c>
      <c r="Y6901">
        <v>4</v>
      </c>
      <c r="Z6901">
        <v>4</v>
      </c>
      <c r="AA6901">
        <v>2022</v>
      </c>
      <c r="AB6901">
        <v>119.05</v>
      </c>
      <c r="AC6901" t="s">
        <v>66</v>
      </c>
      <c r="AD6901" t="s">
        <v>72</v>
      </c>
      <c r="AE6901">
        <v>2022</v>
      </c>
      <c r="AF6901">
        <v>2022</v>
      </c>
      <c r="AU6901"/>
    </row>
    <row r="6902" spans="1:47" x14ac:dyDescent="0.35">
      <c r="A6902" t="s">
        <v>160</v>
      </c>
      <c r="B6902" t="s">
        <v>25</v>
      </c>
      <c r="C6902" t="s">
        <v>252</v>
      </c>
      <c r="D6902" t="s">
        <v>159</v>
      </c>
      <c r="E6902" t="s">
        <v>162</v>
      </c>
      <c r="G6902" t="s">
        <v>1</v>
      </c>
      <c r="J6902" t="s">
        <v>263</v>
      </c>
      <c r="K6902" t="s">
        <v>72</v>
      </c>
      <c r="L6902" t="s">
        <v>122</v>
      </c>
      <c r="M6902" s="14">
        <v>44657</v>
      </c>
      <c r="N6902" s="14">
        <v>44657</v>
      </c>
      <c r="O6902">
        <v>0</v>
      </c>
      <c r="P6902">
        <v>238.1</v>
      </c>
      <c r="R6902">
        <v>2110672000</v>
      </c>
      <c r="S6902">
        <v>161300000</v>
      </c>
      <c r="V6902" t="s">
        <v>160</v>
      </c>
      <c r="W6902" t="s">
        <v>192</v>
      </c>
      <c r="X6902" t="s">
        <v>161</v>
      </c>
      <c r="Y6902">
        <v>4</v>
      </c>
      <c r="Z6902">
        <v>4</v>
      </c>
      <c r="AA6902">
        <v>2022</v>
      </c>
      <c r="AB6902">
        <v>238.1</v>
      </c>
      <c r="AC6902" t="s">
        <v>66</v>
      </c>
      <c r="AD6902" t="s">
        <v>72</v>
      </c>
      <c r="AE6902">
        <v>2022</v>
      </c>
      <c r="AF6902">
        <v>2022</v>
      </c>
      <c r="AU6902"/>
    </row>
    <row r="6903" spans="1:47" x14ac:dyDescent="0.35">
      <c r="A6903" t="s">
        <v>138</v>
      </c>
      <c r="B6903" t="s">
        <v>46</v>
      </c>
      <c r="C6903" t="s">
        <v>252</v>
      </c>
      <c r="D6903" t="s">
        <v>150</v>
      </c>
      <c r="E6903" t="s">
        <v>121</v>
      </c>
      <c r="G6903" t="s">
        <v>1</v>
      </c>
      <c r="H6903" t="s">
        <v>206</v>
      </c>
      <c r="J6903" t="s">
        <v>263</v>
      </c>
      <c r="K6903" t="s">
        <v>72</v>
      </c>
      <c r="L6903" t="s">
        <v>122</v>
      </c>
      <c r="M6903" s="14">
        <v>44657</v>
      </c>
      <c r="N6903" s="14">
        <v>44657</v>
      </c>
      <c r="O6903">
        <v>0</v>
      </c>
      <c r="P6903">
        <v>-11904.76</v>
      </c>
      <c r="R6903">
        <v>2220200000</v>
      </c>
      <c r="S6903">
        <v>161001000</v>
      </c>
      <c r="V6903" t="s">
        <v>138</v>
      </c>
      <c r="W6903" t="s">
        <v>195</v>
      </c>
      <c r="X6903" t="s">
        <v>139</v>
      </c>
      <c r="Y6903">
        <v>4</v>
      </c>
      <c r="Z6903">
        <v>4</v>
      </c>
      <c r="AA6903">
        <v>2022</v>
      </c>
      <c r="AB6903">
        <v>11904.76</v>
      </c>
      <c r="AC6903" t="s">
        <v>66</v>
      </c>
      <c r="AD6903" t="s">
        <v>64</v>
      </c>
      <c r="AE6903">
        <v>2022</v>
      </c>
      <c r="AF6903">
        <v>2022</v>
      </c>
      <c r="AU6903"/>
    </row>
    <row r="6904" spans="1:47" x14ac:dyDescent="0.35">
      <c r="A6904" t="s">
        <v>138</v>
      </c>
      <c r="B6904" t="s">
        <v>41</v>
      </c>
      <c r="C6904" t="s">
        <v>252</v>
      </c>
      <c r="D6904" t="s">
        <v>150</v>
      </c>
      <c r="E6904" t="s">
        <v>121</v>
      </c>
      <c r="G6904" t="s">
        <v>1</v>
      </c>
      <c r="H6904" t="s">
        <v>206</v>
      </c>
      <c r="J6904" t="s">
        <v>263</v>
      </c>
      <c r="K6904" t="s">
        <v>72</v>
      </c>
      <c r="L6904" t="s">
        <v>122</v>
      </c>
      <c r="M6904" s="14">
        <v>44657</v>
      </c>
      <c r="N6904" s="14">
        <v>44657</v>
      </c>
      <c r="O6904">
        <v>0</v>
      </c>
      <c r="P6904">
        <v>-119047.62</v>
      </c>
      <c r="R6904">
        <v>2220200000</v>
      </c>
      <c r="S6904">
        <v>161001000</v>
      </c>
      <c r="V6904" t="s">
        <v>138</v>
      </c>
      <c r="W6904" t="s">
        <v>195</v>
      </c>
      <c r="X6904" t="s">
        <v>139</v>
      </c>
      <c r="Y6904">
        <v>4</v>
      </c>
      <c r="Z6904">
        <v>4</v>
      </c>
      <c r="AA6904">
        <v>2022</v>
      </c>
      <c r="AB6904">
        <v>119047.62</v>
      </c>
      <c r="AC6904" t="s">
        <v>66</v>
      </c>
      <c r="AD6904" t="s">
        <v>64</v>
      </c>
      <c r="AE6904">
        <v>2022</v>
      </c>
      <c r="AF6904">
        <v>2022</v>
      </c>
      <c r="AU6904"/>
    </row>
    <row r="6905" spans="1:47" x14ac:dyDescent="0.35">
      <c r="A6905" t="s">
        <v>160</v>
      </c>
      <c r="B6905" t="s">
        <v>25</v>
      </c>
      <c r="C6905" t="s">
        <v>252</v>
      </c>
      <c r="D6905" t="s">
        <v>159</v>
      </c>
      <c r="E6905" t="s">
        <v>162</v>
      </c>
      <c r="G6905" t="s">
        <v>1</v>
      </c>
      <c r="J6905" t="s">
        <v>263</v>
      </c>
      <c r="K6905" t="s">
        <v>72</v>
      </c>
      <c r="L6905" t="s">
        <v>122</v>
      </c>
      <c r="M6905" s="14">
        <v>44658</v>
      </c>
      <c r="N6905" s="14">
        <v>44658</v>
      </c>
      <c r="O6905">
        <v>0</v>
      </c>
      <c r="P6905">
        <v>119.05</v>
      </c>
      <c r="R6905">
        <v>2110672000</v>
      </c>
      <c r="S6905">
        <v>161600000</v>
      </c>
      <c r="V6905" t="s">
        <v>160</v>
      </c>
      <c r="W6905" t="s">
        <v>198</v>
      </c>
      <c r="X6905" t="s">
        <v>161</v>
      </c>
      <c r="Y6905">
        <v>4</v>
      </c>
      <c r="Z6905">
        <v>4</v>
      </c>
      <c r="AA6905">
        <v>2022</v>
      </c>
      <c r="AB6905">
        <v>119.05</v>
      </c>
      <c r="AC6905" t="s">
        <v>66</v>
      </c>
      <c r="AD6905" t="s">
        <v>72</v>
      </c>
      <c r="AE6905">
        <v>2022</v>
      </c>
      <c r="AF6905">
        <v>2022</v>
      </c>
      <c r="AU6905"/>
    </row>
    <row r="6906" spans="1:47" x14ac:dyDescent="0.35">
      <c r="A6906" t="s">
        <v>160</v>
      </c>
      <c r="B6906" t="s">
        <v>35</v>
      </c>
      <c r="C6906" t="s">
        <v>252</v>
      </c>
      <c r="D6906" t="s">
        <v>159</v>
      </c>
      <c r="E6906" t="s">
        <v>162</v>
      </c>
      <c r="G6906" t="s">
        <v>1</v>
      </c>
      <c r="J6906" t="s">
        <v>263</v>
      </c>
      <c r="K6906" t="s">
        <v>72</v>
      </c>
      <c r="L6906" t="s">
        <v>122</v>
      </c>
      <c r="M6906" s="14">
        <v>44658</v>
      </c>
      <c r="N6906" s="14">
        <v>44658</v>
      </c>
      <c r="O6906">
        <v>0</v>
      </c>
      <c r="P6906">
        <v>296.81</v>
      </c>
      <c r="R6906">
        <v>2110672000</v>
      </c>
      <c r="S6906">
        <v>161020000</v>
      </c>
      <c r="V6906" t="s">
        <v>160</v>
      </c>
      <c r="W6906" t="s">
        <v>194</v>
      </c>
      <c r="X6906" t="s">
        <v>161</v>
      </c>
      <c r="Y6906">
        <v>4</v>
      </c>
      <c r="Z6906">
        <v>4</v>
      </c>
      <c r="AA6906">
        <v>2022</v>
      </c>
      <c r="AB6906">
        <v>296.81</v>
      </c>
      <c r="AC6906" t="s">
        <v>66</v>
      </c>
      <c r="AD6906" t="s">
        <v>72</v>
      </c>
      <c r="AE6906">
        <v>2022</v>
      </c>
      <c r="AF6906">
        <v>2022</v>
      </c>
      <c r="AU6906"/>
    </row>
    <row r="6907" spans="1:47" x14ac:dyDescent="0.35">
      <c r="A6907" t="s">
        <v>160</v>
      </c>
      <c r="B6907" t="s">
        <v>25</v>
      </c>
      <c r="C6907" t="s">
        <v>252</v>
      </c>
      <c r="D6907" t="s">
        <v>159</v>
      </c>
      <c r="E6907" t="s">
        <v>162</v>
      </c>
      <c r="G6907" t="s">
        <v>1</v>
      </c>
      <c r="J6907" t="s">
        <v>263</v>
      </c>
      <c r="K6907" t="s">
        <v>72</v>
      </c>
      <c r="L6907" t="s">
        <v>122</v>
      </c>
      <c r="M6907" s="14">
        <v>44658</v>
      </c>
      <c r="N6907" s="14">
        <v>44658</v>
      </c>
      <c r="O6907">
        <v>0</v>
      </c>
      <c r="P6907">
        <v>238.1</v>
      </c>
      <c r="R6907">
        <v>2110672000</v>
      </c>
      <c r="S6907">
        <v>161300000</v>
      </c>
      <c r="V6907" t="s">
        <v>160</v>
      </c>
      <c r="W6907" t="s">
        <v>192</v>
      </c>
      <c r="X6907" t="s">
        <v>161</v>
      </c>
      <c r="Y6907">
        <v>4</v>
      </c>
      <c r="Z6907">
        <v>4</v>
      </c>
      <c r="AA6907">
        <v>2022</v>
      </c>
      <c r="AB6907">
        <v>238.1</v>
      </c>
      <c r="AC6907" t="s">
        <v>66</v>
      </c>
      <c r="AD6907" t="s">
        <v>72</v>
      </c>
      <c r="AE6907">
        <v>2022</v>
      </c>
      <c r="AF6907">
        <v>2022</v>
      </c>
      <c r="AU6907"/>
    </row>
    <row r="6908" spans="1:47" x14ac:dyDescent="0.35">
      <c r="A6908" t="s">
        <v>160</v>
      </c>
      <c r="B6908" t="s">
        <v>35</v>
      </c>
      <c r="C6908" t="s">
        <v>252</v>
      </c>
      <c r="D6908" t="s">
        <v>159</v>
      </c>
      <c r="E6908" t="s">
        <v>162</v>
      </c>
      <c r="G6908" t="s">
        <v>1</v>
      </c>
      <c r="J6908" t="s">
        <v>263</v>
      </c>
      <c r="K6908" t="s">
        <v>72</v>
      </c>
      <c r="L6908" t="s">
        <v>122</v>
      </c>
      <c r="M6908" s="14">
        <v>44659</v>
      </c>
      <c r="N6908" s="14">
        <v>44659</v>
      </c>
      <c r="O6908">
        <v>0</v>
      </c>
      <c r="P6908">
        <v>32.74</v>
      </c>
      <c r="R6908">
        <v>2110672000</v>
      </c>
      <c r="S6908">
        <v>162000000</v>
      </c>
      <c r="V6908" t="s">
        <v>160</v>
      </c>
      <c r="W6908" t="s">
        <v>205</v>
      </c>
      <c r="X6908" t="s">
        <v>161</v>
      </c>
      <c r="Y6908">
        <v>4</v>
      </c>
      <c r="Z6908">
        <v>4</v>
      </c>
      <c r="AA6908">
        <v>2022</v>
      </c>
      <c r="AB6908">
        <v>32.74</v>
      </c>
      <c r="AC6908" t="s">
        <v>66</v>
      </c>
      <c r="AD6908" t="s">
        <v>72</v>
      </c>
      <c r="AE6908">
        <v>2022</v>
      </c>
      <c r="AF6908">
        <v>2022</v>
      </c>
      <c r="AU6908"/>
    </row>
    <row r="6909" spans="1:47" x14ac:dyDescent="0.35">
      <c r="A6909" t="s">
        <v>160</v>
      </c>
      <c r="B6909" t="s">
        <v>25</v>
      </c>
      <c r="C6909" t="s">
        <v>252</v>
      </c>
      <c r="D6909" t="s">
        <v>159</v>
      </c>
      <c r="E6909" t="s">
        <v>162</v>
      </c>
      <c r="G6909" t="s">
        <v>1</v>
      </c>
      <c r="J6909" t="s">
        <v>263</v>
      </c>
      <c r="K6909" t="s">
        <v>72</v>
      </c>
      <c r="L6909" t="s">
        <v>122</v>
      </c>
      <c r="M6909" s="14">
        <v>44659</v>
      </c>
      <c r="N6909" s="14">
        <v>44659</v>
      </c>
      <c r="O6909">
        <v>0</v>
      </c>
      <c r="P6909">
        <v>119.05</v>
      </c>
      <c r="R6909">
        <v>2110672000</v>
      </c>
      <c r="S6909">
        <v>161600000</v>
      </c>
      <c r="V6909" t="s">
        <v>160</v>
      </c>
      <c r="W6909" t="s">
        <v>198</v>
      </c>
      <c r="X6909" t="s">
        <v>161</v>
      </c>
      <c r="Y6909">
        <v>4</v>
      </c>
      <c r="Z6909">
        <v>4</v>
      </c>
      <c r="AA6909">
        <v>2022</v>
      </c>
      <c r="AB6909">
        <v>119.05</v>
      </c>
      <c r="AC6909" t="s">
        <v>66</v>
      </c>
      <c r="AD6909" t="s">
        <v>72</v>
      </c>
      <c r="AE6909">
        <v>2022</v>
      </c>
      <c r="AF6909">
        <v>2022</v>
      </c>
      <c r="AU6909"/>
    </row>
    <row r="6910" spans="1:47" x14ac:dyDescent="0.35">
      <c r="A6910" t="s">
        <v>160</v>
      </c>
      <c r="B6910" t="s">
        <v>25</v>
      </c>
      <c r="C6910" t="s">
        <v>252</v>
      </c>
      <c r="D6910" t="s">
        <v>159</v>
      </c>
      <c r="E6910" t="s">
        <v>162</v>
      </c>
      <c r="G6910" t="s">
        <v>1</v>
      </c>
      <c r="J6910" t="s">
        <v>263</v>
      </c>
      <c r="K6910" t="s">
        <v>72</v>
      </c>
      <c r="L6910" t="s">
        <v>122</v>
      </c>
      <c r="M6910" s="14">
        <v>44659</v>
      </c>
      <c r="N6910" s="14">
        <v>44659</v>
      </c>
      <c r="O6910">
        <v>0</v>
      </c>
      <c r="P6910">
        <v>952.38</v>
      </c>
      <c r="R6910">
        <v>2110672000</v>
      </c>
      <c r="S6910">
        <v>161300000</v>
      </c>
      <c r="V6910" t="s">
        <v>160</v>
      </c>
      <c r="W6910" t="s">
        <v>192</v>
      </c>
      <c r="X6910" t="s">
        <v>161</v>
      </c>
      <c r="Y6910">
        <v>4</v>
      </c>
      <c r="Z6910">
        <v>4</v>
      </c>
      <c r="AA6910">
        <v>2022</v>
      </c>
      <c r="AB6910">
        <v>952.38</v>
      </c>
      <c r="AC6910" t="s">
        <v>66</v>
      </c>
      <c r="AD6910" t="s">
        <v>72</v>
      </c>
      <c r="AE6910">
        <v>2022</v>
      </c>
      <c r="AF6910">
        <v>2022</v>
      </c>
      <c r="AU6910"/>
    </row>
    <row r="6911" spans="1:47" x14ac:dyDescent="0.35">
      <c r="A6911" t="s">
        <v>238</v>
      </c>
      <c r="B6911" t="s">
        <v>53</v>
      </c>
      <c r="C6911" t="s">
        <v>252</v>
      </c>
      <c r="D6911" t="s">
        <v>150</v>
      </c>
      <c r="E6911" t="s">
        <v>121</v>
      </c>
      <c r="G6911" t="s">
        <v>1</v>
      </c>
      <c r="H6911" t="s">
        <v>206</v>
      </c>
      <c r="J6911" t="s">
        <v>263</v>
      </c>
      <c r="K6911" t="s">
        <v>72</v>
      </c>
      <c r="L6911" t="s">
        <v>122</v>
      </c>
      <c r="M6911" s="14">
        <v>44659</v>
      </c>
      <c r="N6911" s="14">
        <v>44659</v>
      </c>
      <c r="O6911">
        <v>0</v>
      </c>
      <c r="P6911">
        <v>-11904.76</v>
      </c>
      <c r="R6911">
        <v>2221517040</v>
      </c>
      <c r="S6911">
        <v>161007000</v>
      </c>
      <c r="V6911" t="s">
        <v>238</v>
      </c>
      <c r="W6911" t="s">
        <v>243</v>
      </c>
      <c r="X6911" t="s">
        <v>119</v>
      </c>
      <c r="Y6911">
        <v>4</v>
      </c>
      <c r="Z6911">
        <v>4</v>
      </c>
      <c r="AA6911">
        <v>2022</v>
      </c>
      <c r="AB6911">
        <v>11904.76</v>
      </c>
      <c r="AC6911" t="s">
        <v>66</v>
      </c>
      <c r="AD6911" t="s">
        <v>64</v>
      </c>
      <c r="AE6911">
        <v>2022</v>
      </c>
      <c r="AF6911">
        <v>2022</v>
      </c>
      <c r="AU6911"/>
    </row>
    <row r="6912" spans="1:47" x14ac:dyDescent="0.35">
      <c r="A6912" t="s">
        <v>160</v>
      </c>
      <c r="B6912" t="s">
        <v>25</v>
      </c>
      <c r="C6912" t="s">
        <v>252</v>
      </c>
      <c r="D6912" t="s">
        <v>159</v>
      </c>
      <c r="E6912" t="s">
        <v>162</v>
      </c>
      <c r="G6912" t="s">
        <v>1</v>
      </c>
      <c r="J6912" t="s">
        <v>263</v>
      </c>
      <c r="K6912" t="s">
        <v>72</v>
      </c>
      <c r="L6912" t="s">
        <v>122</v>
      </c>
      <c r="M6912" s="14">
        <v>44659</v>
      </c>
      <c r="N6912" s="14">
        <v>44659</v>
      </c>
      <c r="O6912">
        <v>0</v>
      </c>
      <c r="P6912">
        <v>238.1</v>
      </c>
      <c r="R6912">
        <v>2110672000</v>
      </c>
      <c r="S6912">
        <v>161300000</v>
      </c>
      <c r="V6912" t="s">
        <v>160</v>
      </c>
      <c r="W6912" t="s">
        <v>192</v>
      </c>
      <c r="X6912" t="s">
        <v>161</v>
      </c>
      <c r="Y6912">
        <v>4</v>
      </c>
      <c r="Z6912">
        <v>4</v>
      </c>
      <c r="AA6912">
        <v>2022</v>
      </c>
      <c r="AB6912">
        <v>238.1</v>
      </c>
      <c r="AC6912" t="s">
        <v>66</v>
      </c>
      <c r="AD6912" t="s">
        <v>72</v>
      </c>
      <c r="AE6912">
        <v>2022</v>
      </c>
      <c r="AF6912">
        <v>2022</v>
      </c>
      <c r="AU6912"/>
    </row>
    <row r="6913" spans="1:47" x14ac:dyDescent="0.35">
      <c r="A6913" t="s">
        <v>160</v>
      </c>
      <c r="B6913" t="s">
        <v>25</v>
      </c>
      <c r="C6913" t="s">
        <v>252</v>
      </c>
      <c r="D6913" t="s">
        <v>159</v>
      </c>
      <c r="E6913" t="s">
        <v>162</v>
      </c>
      <c r="G6913" t="s">
        <v>1</v>
      </c>
      <c r="J6913" t="s">
        <v>263</v>
      </c>
      <c r="K6913" t="s">
        <v>72</v>
      </c>
      <c r="L6913" t="s">
        <v>122</v>
      </c>
      <c r="M6913" s="14">
        <v>44659</v>
      </c>
      <c r="N6913" s="14">
        <v>44659</v>
      </c>
      <c r="O6913">
        <v>0</v>
      </c>
      <c r="P6913">
        <v>1428.57</v>
      </c>
      <c r="R6913">
        <v>2110672000</v>
      </c>
      <c r="S6913">
        <v>161300000</v>
      </c>
      <c r="V6913" t="s">
        <v>160</v>
      </c>
      <c r="W6913" t="s">
        <v>192</v>
      </c>
      <c r="X6913" t="s">
        <v>161</v>
      </c>
      <c r="Y6913">
        <v>4</v>
      </c>
      <c r="Z6913">
        <v>4</v>
      </c>
      <c r="AA6913">
        <v>2022</v>
      </c>
      <c r="AB6913">
        <v>1428.57</v>
      </c>
      <c r="AC6913" t="s">
        <v>66</v>
      </c>
      <c r="AD6913" t="s">
        <v>72</v>
      </c>
      <c r="AE6913">
        <v>2022</v>
      </c>
      <c r="AF6913">
        <v>2022</v>
      </c>
      <c r="AU6913"/>
    </row>
    <row r="6914" spans="1:47" x14ac:dyDescent="0.35">
      <c r="A6914" t="s">
        <v>160</v>
      </c>
      <c r="B6914" t="s">
        <v>26</v>
      </c>
      <c r="C6914" t="s">
        <v>252</v>
      </c>
      <c r="D6914" t="s">
        <v>159</v>
      </c>
      <c r="E6914" t="s">
        <v>162</v>
      </c>
      <c r="G6914" t="s">
        <v>1</v>
      </c>
      <c r="J6914" t="s">
        <v>263</v>
      </c>
      <c r="K6914" t="s">
        <v>72</v>
      </c>
      <c r="L6914" t="s">
        <v>122</v>
      </c>
      <c r="M6914" s="14">
        <v>44659</v>
      </c>
      <c r="N6914" s="14">
        <v>44659</v>
      </c>
      <c r="O6914">
        <v>0</v>
      </c>
      <c r="P6914">
        <v>1190.48</v>
      </c>
      <c r="R6914">
        <v>2110672000</v>
      </c>
      <c r="S6914">
        <v>162600000</v>
      </c>
      <c r="V6914" t="s">
        <v>160</v>
      </c>
      <c r="W6914" t="s">
        <v>196</v>
      </c>
      <c r="X6914" t="s">
        <v>161</v>
      </c>
      <c r="Y6914">
        <v>4</v>
      </c>
      <c r="Z6914">
        <v>4</v>
      </c>
      <c r="AA6914">
        <v>2022</v>
      </c>
      <c r="AB6914">
        <v>1190.48</v>
      </c>
      <c r="AC6914" t="s">
        <v>66</v>
      </c>
      <c r="AD6914" t="s">
        <v>72</v>
      </c>
      <c r="AE6914">
        <v>2022</v>
      </c>
      <c r="AF6914">
        <v>2022</v>
      </c>
      <c r="AU6914"/>
    </row>
    <row r="6915" spans="1:47" x14ac:dyDescent="0.35">
      <c r="A6915" t="s">
        <v>160</v>
      </c>
      <c r="B6915" t="s">
        <v>26</v>
      </c>
      <c r="C6915" t="s">
        <v>252</v>
      </c>
      <c r="D6915" t="s">
        <v>159</v>
      </c>
      <c r="E6915" t="s">
        <v>162</v>
      </c>
      <c r="G6915" t="s">
        <v>1</v>
      </c>
      <c r="J6915" t="s">
        <v>263</v>
      </c>
      <c r="K6915" t="s">
        <v>72</v>
      </c>
      <c r="L6915" t="s">
        <v>122</v>
      </c>
      <c r="M6915" s="14">
        <v>44659</v>
      </c>
      <c r="N6915" s="14">
        <v>44659</v>
      </c>
      <c r="O6915">
        <v>0</v>
      </c>
      <c r="P6915">
        <v>193.7</v>
      </c>
      <c r="R6915">
        <v>2110672000</v>
      </c>
      <c r="S6915">
        <v>162600000</v>
      </c>
      <c r="V6915" t="s">
        <v>160</v>
      </c>
      <c r="W6915" t="s">
        <v>196</v>
      </c>
      <c r="X6915" t="s">
        <v>161</v>
      </c>
      <c r="Y6915">
        <v>4</v>
      </c>
      <c r="Z6915">
        <v>4</v>
      </c>
      <c r="AA6915">
        <v>2022</v>
      </c>
      <c r="AB6915">
        <v>193.7</v>
      </c>
      <c r="AC6915" t="s">
        <v>66</v>
      </c>
      <c r="AD6915" t="s">
        <v>72</v>
      </c>
      <c r="AE6915">
        <v>2022</v>
      </c>
      <c r="AF6915">
        <v>2022</v>
      </c>
      <c r="AU6915"/>
    </row>
    <row r="6916" spans="1:47" x14ac:dyDescent="0.35">
      <c r="A6916" t="s">
        <v>130</v>
      </c>
      <c r="B6916" t="s">
        <v>34</v>
      </c>
      <c r="C6916" t="s">
        <v>252</v>
      </c>
      <c r="D6916" t="s">
        <v>150</v>
      </c>
      <c r="E6916" t="s">
        <v>121</v>
      </c>
      <c r="G6916" t="s">
        <v>1</v>
      </c>
      <c r="H6916" t="s">
        <v>206</v>
      </c>
      <c r="J6916" t="s">
        <v>263</v>
      </c>
      <c r="K6916" t="s">
        <v>72</v>
      </c>
      <c r="L6916" t="s">
        <v>122</v>
      </c>
      <c r="M6916" s="14">
        <v>44662</v>
      </c>
      <c r="N6916" s="14">
        <v>44662</v>
      </c>
      <c r="O6916">
        <v>0</v>
      </c>
      <c r="P6916">
        <v>-7.52</v>
      </c>
      <c r="R6916">
        <v>2221511000</v>
      </c>
      <c r="S6916">
        <v>162000000</v>
      </c>
      <c r="V6916" t="s">
        <v>130</v>
      </c>
      <c r="W6916" t="s">
        <v>205</v>
      </c>
      <c r="X6916" t="s">
        <v>119</v>
      </c>
      <c r="Y6916">
        <v>4</v>
      </c>
      <c r="Z6916">
        <v>4</v>
      </c>
      <c r="AA6916">
        <v>2022</v>
      </c>
      <c r="AB6916">
        <v>7.52</v>
      </c>
      <c r="AC6916" t="s">
        <v>66</v>
      </c>
      <c r="AD6916" t="s">
        <v>64</v>
      </c>
      <c r="AE6916">
        <v>2022</v>
      </c>
      <c r="AF6916">
        <v>2022</v>
      </c>
      <c r="AU6916"/>
    </row>
    <row r="6917" spans="1:47" x14ac:dyDescent="0.35">
      <c r="A6917" t="s">
        <v>160</v>
      </c>
      <c r="B6917" t="s">
        <v>25</v>
      </c>
      <c r="C6917" t="s">
        <v>252</v>
      </c>
      <c r="D6917" t="s">
        <v>159</v>
      </c>
      <c r="E6917" t="s">
        <v>162</v>
      </c>
      <c r="G6917" t="s">
        <v>1</v>
      </c>
      <c r="J6917" t="s">
        <v>263</v>
      </c>
      <c r="K6917" t="s">
        <v>72</v>
      </c>
      <c r="L6917" t="s">
        <v>122</v>
      </c>
      <c r="M6917" s="14">
        <v>44662</v>
      </c>
      <c r="N6917" s="14">
        <v>44662</v>
      </c>
      <c r="O6917">
        <v>0</v>
      </c>
      <c r="P6917">
        <v>238.1</v>
      </c>
      <c r="R6917">
        <v>2110672000</v>
      </c>
      <c r="S6917">
        <v>161600000</v>
      </c>
      <c r="V6917" t="s">
        <v>160</v>
      </c>
      <c r="W6917" t="s">
        <v>198</v>
      </c>
      <c r="X6917" t="s">
        <v>161</v>
      </c>
      <c r="Y6917">
        <v>4</v>
      </c>
      <c r="Z6917">
        <v>4</v>
      </c>
      <c r="AA6917">
        <v>2022</v>
      </c>
      <c r="AB6917">
        <v>238.1</v>
      </c>
      <c r="AC6917" t="s">
        <v>66</v>
      </c>
      <c r="AD6917" t="s">
        <v>72</v>
      </c>
      <c r="AE6917">
        <v>2022</v>
      </c>
      <c r="AF6917">
        <v>2022</v>
      </c>
      <c r="AU6917"/>
    </row>
    <row r="6918" spans="1:47" x14ac:dyDescent="0.35">
      <c r="A6918" t="s">
        <v>160</v>
      </c>
      <c r="B6918" t="s">
        <v>25</v>
      </c>
      <c r="C6918" t="s">
        <v>252</v>
      </c>
      <c r="D6918" t="s">
        <v>159</v>
      </c>
      <c r="E6918" t="s">
        <v>162</v>
      </c>
      <c r="G6918" t="s">
        <v>1</v>
      </c>
      <c r="J6918" t="s">
        <v>263</v>
      </c>
      <c r="K6918" t="s">
        <v>72</v>
      </c>
      <c r="L6918" t="s">
        <v>122</v>
      </c>
      <c r="M6918" s="14">
        <v>44662</v>
      </c>
      <c r="N6918" s="14">
        <v>44662</v>
      </c>
      <c r="O6918">
        <v>0</v>
      </c>
      <c r="P6918">
        <v>714.29</v>
      </c>
      <c r="R6918">
        <v>2110672000</v>
      </c>
      <c r="S6918">
        <v>161300000</v>
      </c>
      <c r="V6918" t="s">
        <v>160</v>
      </c>
      <c r="W6918" t="s">
        <v>192</v>
      </c>
      <c r="X6918" t="s">
        <v>161</v>
      </c>
      <c r="Y6918">
        <v>4</v>
      </c>
      <c r="Z6918">
        <v>4</v>
      </c>
      <c r="AA6918">
        <v>2022</v>
      </c>
      <c r="AB6918">
        <v>714.29</v>
      </c>
      <c r="AC6918" t="s">
        <v>66</v>
      </c>
      <c r="AD6918" t="s">
        <v>72</v>
      </c>
      <c r="AE6918">
        <v>2022</v>
      </c>
      <c r="AF6918">
        <v>2022</v>
      </c>
      <c r="AU6918"/>
    </row>
    <row r="6919" spans="1:47" x14ac:dyDescent="0.35">
      <c r="A6919" t="s">
        <v>160</v>
      </c>
      <c r="B6919" t="s">
        <v>26</v>
      </c>
      <c r="C6919" t="s">
        <v>252</v>
      </c>
      <c r="D6919" t="s">
        <v>159</v>
      </c>
      <c r="E6919" t="s">
        <v>162</v>
      </c>
      <c r="G6919" t="s">
        <v>1</v>
      </c>
      <c r="J6919" t="s">
        <v>263</v>
      </c>
      <c r="K6919" t="s">
        <v>72</v>
      </c>
      <c r="L6919" t="s">
        <v>122</v>
      </c>
      <c r="M6919" s="14">
        <v>44662</v>
      </c>
      <c r="N6919" s="14">
        <v>44662</v>
      </c>
      <c r="O6919">
        <v>0</v>
      </c>
      <c r="P6919">
        <v>242.13</v>
      </c>
      <c r="R6919">
        <v>2110672000</v>
      </c>
      <c r="S6919">
        <v>162600000</v>
      </c>
      <c r="V6919" t="s">
        <v>160</v>
      </c>
      <c r="W6919" t="s">
        <v>196</v>
      </c>
      <c r="X6919" t="s">
        <v>161</v>
      </c>
      <c r="Y6919">
        <v>4</v>
      </c>
      <c r="Z6919">
        <v>4</v>
      </c>
      <c r="AA6919">
        <v>2022</v>
      </c>
      <c r="AB6919">
        <v>242.13</v>
      </c>
      <c r="AC6919" t="s">
        <v>66</v>
      </c>
      <c r="AD6919" t="s">
        <v>72</v>
      </c>
      <c r="AE6919">
        <v>2022</v>
      </c>
      <c r="AF6919">
        <v>2022</v>
      </c>
      <c r="AU6919"/>
    </row>
    <row r="6920" spans="1:47" x14ac:dyDescent="0.35">
      <c r="A6920" t="s">
        <v>160</v>
      </c>
      <c r="B6920" t="s">
        <v>25</v>
      </c>
      <c r="C6920" t="s">
        <v>252</v>
      </c>
      <c r="D6920" t="s">
        <v>159</v>
      </c>
      <c r="E6920" t="s">
        <v>162</v>
      </c>
      <c r="G6920" t="s">
        <v>1</v>
      </c>
      <c r="J6920" t="s">
        <v>263</v>
      </c>
      <c r="K6920" t="s">
        <v>72</v>
      </c>
      <c r="L6920" t="s">
        <v>122</v>
      </c>
      <c r="M6920" s="14">
        <v>44663</v>
      </c>
      <c r="N6920" s="14">
        <v>44663</v>
      </c>
      <c r="O6920">
        <v>0</v>
      </c>
      <c r="P6920">
        <v>119.05</v>
      </c>
      <c r="R6920">
        <v>2110672000</v>
      </c>
      <c r="S6920">
        <v>161600000</v>
      </c>
      <c r="V6920" t="s">
        <v>160</v>
      </c>
      <c r="W6920" t="s">
        <v>198</v>
      </c>
      <c r="X6920" t="s">
        <v>161</v>
      </c>
      <c r="Y6920">
        <v>4</v>
      </c>
      <c r="Z6920">
        <v>4</v>
      </c>
      <c r="AA6920">
        <v>2022</v>
      </c>
      <c r="AB6920">
        <v>119.05</v>
      </c>
      <c r="AC6920" t="s">
        <v>66</v>
      </c>
      <c r="AD6920" t="s">
        <v>72</v>
      </c>
      <c r="AE6920">
        <v>2022</v>
      </c>
      <c r="AF6920">
        <v>2022</v>
      </c>
      <c r="AU6920"/>
    </row>
    <row r="6921" spans="1:47" x14ac:dyDescent="0.35">
      <c r="A6921" t="s">
        <v>160</v>
      </c>
      <c r="B6921" t="s">
        <v>25</v>
      </c>
      <c r="C6921" t="s">
        <v>252</v>
      </c>
      <c r="D6921" t="s">
        <v>159</v>
      </c>
      <c r="E6921" t="s">
        <v>162</v>
      </c>
      <c r="G6921" t="s">
        <v>1</v>
      </c>
      <c r="J6921" t="s">
        <v>263</v>
      </c>
      <c r="K6921" t="s">
        <v>72</v>
      </c>
      <c r="L6921" t="s">
        <v>122</v>
      </c>
      <c r="M6921" s="14">
        <v>44663</v>
      </c>
      <c r="N6921" s="14">
        <v>44663</v>
      </c>
      <c r="O6921">
        <v>0</v>
      </c>
      <c r="P6921">
        <v>238.1</v>
      </c>
      <c r="R6921">
        <v>2110672000</v>
      </c>
      <c r="S6921">
        <v>161300000</v>
      </c>
      <c r="V6921" t="s">
        <v>160</v>
      </c>
      <c r="W6921" t="s">
        <v>192</v>
      </c>
      <c r="X6921" t="s">
        <v>161</v>
      </c>
      <c r="Y6921">
        <v>4</v>
      </c>
      <c r="Z6921">
        <v>4</v>
      </c>
      <c r="AA6921">
        <v>2022</v>
      </c>
      <c r="AB6921">
        <v>238.1</v>
      </c>
      <c r="AC6921" t="s">
        <v>66</v>
      </c>
      <c r="AD6921" t="s">
        <v>72</v>
      </c>
      <c r="AE6921">
        <v>2022</v>
      </c>
      <c r="AF6921">
        <v>2022</v>
      </c>
      <c r="AU6921"/>
    </row>
    <row r="6922" spans="1:47" x14ac:dyDescent="0.35">
      <c r="A6922" t="s">
        <v>160</v>
      </c>
      <c r="B6922" t="s">
        <v>25</v>
      </c>
      <c r="C6922" t="s">
        <v>252</v>
      </c>
      <c r="D6922" t="s">
        <v>159</v>
      </c>
      <c r="E6922" t="s">
        <v>162</v>
      </c>
      <c r="G6922" t="s">
        <v>1</v>
      </c>
      <c r="J6922" t="s">
        <v>263</v>
      </c>
      <c r="K6922" t="s">
        <v>72</v>
      </c>
      <c r="L6922" t="s">
        <v>122</v>
      </c>
      <c r="M6922" s="14">
        <v>44663</v>
      </c>
      <c r="N6922" s="14">
        <v>44663</v>
      </c>
      <c r="O6922">
        <v>0</v>
      </c>
      <c r="P6922">
        <v>1071.43</v>
      </c>
      <c r="R6922">
        <v>2110672000</v>
      </c>
      <c r="S6922">
        <v>161300000</v>
      </c>
      <c r="V6922" t="s">
        <v>160</v>
      </c>
      <c r="W6922" t="s">
        <v>192</v>
      </c>
      <c r="X6922" t="s">
        <v>161</v>
      </c>
      <c r="Y6922">
        <v>4</v>
      </c>
      <c r="Z6922">
        <v>4</v>
      </c>
      <c r="AA6922">
        <v>2022</v>
      </c>
      <c r="AB6922">
        <v>1071.43</v>
      </c>
      <c r="AC6922" t="s">
        <v>66</v>
      </c>
      <c r="AD6922" t="s">
        <v>72</v>
      </c>
      <c r="AE6922">
        <v>2022</v>
      </c>
      <c r="AF6922">
        <v>2022</v>
      </c>
      <c r="AU6922"/>
    </row>
    <row r="6923" spans="1:47" x14ac:dyDescent="0.35">
      <c r="A6923" t="s">
        <v>138</v>
      </c>
      <c r="C6923" t="s">
        <v>252</v>
      </c>
      <c r="D6923" t="s">
        <v>150</v>
      </c>
      <c r="E6923" t="s">
        <v>121</v>
      </c>
      <c r="G6923" t="s">
        <v>1</v>
      </c>
      <c r="J6923" t="s">
        <v>263</v>
      </c>
      <c r="K6923" t="s">
        <v>72</v>
      </c>
      <c r="L6923" t="s">
        <v>122</v>
      </c>
      <c r="M6923" s="14">
        <v>44663</v>
      </c>
      <c r="N6923" s="14">
        <v>44663</v>
      </c>
      <c r="O6923">
        <v>0</v>
      </c>
      <c r="P6923">
        <v>2261904.7599999998</v>
      </c>
      <c r="R6923">
        <v>2220200000</v>
      </c>
      <c r="S6923">
        <v>161002000</v>
      </c>
      <c r="V6923" t="s">
        <v>138</v>
      </c>
      <c r="W6923" t="s">
        <v>202</v>
      </c>
      <c r="X6923" t="s">
        <v>139</v>
      </c>
      <c r="Y6923">
        <v>4</v>
      </c>
      <c r="Z6923">
        <v>4</v>
      </c>
      <c r="AA6923">
        <v>2022</v>
      </c>
      <c r="AB6923">
        <v>-2261904.7599999998</v>
      </c>
      <c r="AC6923" t="s">
        <v>66</v>
      </c>
      <c r="AD6923" t="s">
        <v>72</v>
      </c>
      <c r="AE6923">
        <v>2022</v>
      </c>
      <c r="AF6923">
        <v>2022</v>
      </c>
      <c r="AU6923"/>
    </row>
    <row r="6924" spans="1:47" x14ac:dyDescent="0.35">
      <c r="A6924" t="s">
        <v>138</v>
      </c>
      <c r="C6924" t="s">
        <v>252</v>
      </c>
      <c r="D6924" t="s">
        <v>150</v>
      </c>
      <c r="E6924" t="s">
        <v>121</v>
      </c>
      <c r="G6924" t="s">
        <v>1</v>
      </c>
      <c r="J6924" t="s">
        <v>263</v>
      </c>
      <c r="K6924" t="s">
        <v>72</v>
      </c>
      <c r="L6924" t="s">
        <v>122</v>
      </c>
      <c r="M6924" s="14">
        <v>44663</v>
      </c>
      <c r="N6924" s="14">
        <v>44663</v>
      </c>
      <c r="O6924">
        <v>0</v>
      </c>
      <c r="P6924">
        <v>833333.33</v>
      </c>
      <c r="R6924">
        <v>2220200000</v>
      </c>
      <c r="S6924">
        <v>161002000</v>
      </c>
      <c r="V6924" t="s">
        <v>138</v>
      </c>
      <c r="W6924" t="s">
        <v>202</v>
      </c>
      <c r="X6924" t="s">
        <v>139</v>
      </c>
      <c r="Y6924">
        <v>4</v>
      </c>
      <c r="Z6924">
        <v>4</v>
      </c>
      <c r="AA6924">
        <v>2022</v>
      </c>
      <c r="AB6924">
        <v>-833333.33</v>
      </c>
      <c r="AC6924" t="s">
        <v>66</v>
      </c>
      <c r="AD6924" t="s">
        <v>72</v>
      </c>
      <c r="AE6924">
        <v>2022</v>
      </c>
      <c r="AF6924">
        <v>2022</v>
      </c>
      <c r="AU6924"/>
    </row>
    <row r="6925" spans="1:47" x14ac:dyDescent="0.35">
      <c r="A6925" t="s">
        <v>138</v>
      </c>
      <c r="C6925" t="s">
        <v>252</v>
      </c>
      <c r="D6925" t="s">
        <v>150</v>
      </c>
      <c r="E6925" t="s">
        <v>121</v>
      </c>
      <c r="G6925" t="s">
        <v>1</v>
      </c>
      <c r="J6925" t="s">
        <v>263</v>
      </c>
      <c r="K6925" t="s">
        <v>72</v>
      </c>
      <c r="L6925" t="s">
        <v>122</v>
      </c>
      <c r="M6925" s="14">
        <v>44663</v>
      </c>
      <c r="N6925" s="14">
        <v>44663</v>
      </c>
      <c r="O6925">
        <v>0</v>
      </c>
      <c r="P6925">
        <v>5428571.4299999997</v>
      </c>
      <c r="R6925">
        <v>2220200000</v>
      </c>
      <c r="S6925">
        <v>161002000</v>
      </c>
      <c r="V6925" t="s">
        <v>138</v>
      </c>
      <c r="W6925" t="s">
        <v>202</v>
      </c>
      <c r="X6925" t="s">
        <v>139</v>
      </c>
      <c r="Y6925">
        <v>4</v>
      </c>
      <c r="Z6925">
        <v>4</v>
      </c>
      <c r="AA6925">
        <v>2022</v>
      </c>
      <c r="AB6925">
        <v>-5428571.4299999997</v>
      </c>
      <c r="AC6925" t="s">
        <v>66</v>
      </c>
      <c r="AD6925" t="s">
        <v>72</v>
      </c>
      <c r="AE6925">
        <v>2022</v>
      </c>
      <c r="AF6925">
        <v>2022</v>
      </c>
      <c r="AU6925"/>
    </row>
    <row r="6926" spans="1:47" x14ac:dyDescent="0.35">
      <c r="A6926" t="s">
        <v>138</v>
      </c>
      <c r="C6926" t="s">
        <v>252</v>
      </c>
      <c r="D6926" t="s">
        <v>150</v>
      </c>
      <c r="E6926" t="s">
        <v>121</v>
      </c>
      <c r="G6926" t="s">
        <v>1</v>
      </c>
      <c r="J6926" t="s">
        <v>263</v>
      </c>
      <c r="K6926" t="s">
        <v>72</v>
      </c>
      <c r="L6926" t="s">
        <v>122</v>
      </c>
      <c r="M6926" s="14">
        <v>44663</v>
      </c>
      <c r="N6926" s="14">
        <v>44663</v>
      </c>
      <c r="O6926">
        <v>0</v>
      </c>
      <c r="P6926">
        <v>8333.33</v>
      </c>
      <c r="R6926">
        <v>2220200000</v>
      </c>
      <c r="S6926">
        <v>161002000</v>
      </c>
      <c r="V6926" t="s">
        <v>138</v>
      </c>
      <c r="W6926" t="s">
        <v>202</v>
      </c>
      <c r="X6926" t="s">
        <v>139</v>
      </c>
      <c r="Y6926">
        <v>4</v>
      </c>
      <c r="Z6926">
        <v>4</v>
      </c>
      <c r="AA6926">
        <v>2022</v>
      </c>
      <c r="AB6926">
        <v>-8333.33</v>
      </c>
      <c r="AC6926" t="s">
        <v>66</v>
      </c>
      <c r="AD6926" t="s">
        <v>72</v>
      </c>
      <c r="AE6926">
        <v>2022</v>
      </c>
      <c r="AF6926">
        <v>2022</v>
      </c>
      <c r="AU6926"/>
    </row>
    <row r="6927" spans="1:47" x14ac:dyDescent="0.35">
      <c r="A6927" t="s">
        <v>138</v>
      </c>
      <c r="C6927" t="s">
        <v>252</v>
      </c>
      <c r="D6927" t="s">
        <v>150</v>
      </c>
      <c r="E6927" t="s">
        <v>121</v>
      </c>
      <c r="G6927" t="s">
        <v>1</v>
      </c>
      <c r="J6927" t="s">
        <v>263</v>
      </c>
      <c r="K6927" t="s">
        <v>72</v>
      </c>
      <c r="L6927" t="s">
        <v>122</v>
      </c>
      <c r="M6927" s="14">
        <v>44663</v>
      </c>
      <c r="N6927" s="14">
        <v>44663</v>
      </c>
      <c r="O6927">
        <v>0</v>
      </c>
      <c r="P6927">
        <v>6500</v>
      </c>
      <c r="R6927">
        <v>2220200000</v>
      </c>
      <c r="S6927">
        <v>161002000</v>
      </c>
      <c r="V6927" t="s">
        <v>138</v>
      </c>
      <c r="W6927" t="s">
        <v>202</v>
      </c>
      <c r="X6927" t="s">
        <v>139</v>
      </c>
      <c r="Y6927">
        <v>4</v>
      </c>
      <c r="Z6927">
        <v>4</v>
      </c>
      <c r="AA6927">
        <v>2022</v>
      </c>
      <c r="AB6927">
        <v>-6500</v>
      </c>
      <c r="AC6927" t="s">
        <v>66</v>
      </c>
      <c r="AD6927" t="s">
        <v>72</v>
      </c>
      <c r="AE6927">
        <v>2022</v>
      </c>
      <c r="AF6927">
        <v>2022</v>
      </c>
      <c r="AU6927"/>
    </row>
    <row r="6928" spans="1:47" x14ac:dyDescent="0.35">
      <c r="A6928" t="s">
        <v>138</v>
      </c>
      <c r="C6928" t="s">
        <v>252</v>
      </c>
      <c r="D6928" t="s">
        <v>150</v>
      </c>
      <c r="E6928" t="s">
        <v>121</v>
      </c>
      <c r="J6928" t="s">
        <v>263</v>
      </c>
      <c r="K6928" t="s">
        <v>72</v>
      </c>
      <c r="L6928" t="s">
        <v>122</v>
      </c>
      <c r="M6928" s="14">
        <v>44663</v>
      </c>
      <c r="N6928" s="14">
        <v>44663</v>
      </c>
      <c r="O6928">
        <v>0</v>
      </c>
      <c r="P6928">
        <v>8538642.8599999994</v>
      </c>
      <c r="R6928">
        <v>2220200000</v>
      </c>
      <c r="S6928">
        <v>161002000</v>
      </c>
      <c r="V6928" t="s">
        <v>138</v>
      </c>
      <c r="W6928" t="s">
        <v>202</v>
      </c>
      <c r="X6928" t="s">
        <v>139</v>
      </c>
      <c r="Y6928">
        <v>4</v>
      </c>
      <c r="Z6928">
        <v>4</v>
      </c>
      <c r="AA6928">
        <v>2022</v>
      </c>
      <c r="AB6928">
        <v>-8538642.8599999994</v>
      </c>
      <c r="AC6928" t="s">
        <v>66</v>
      </c>
      <c r="AD6928" t="s">
        <v>72</v>
      </c>
      <c r="AE6928">
        <v>2022</v>
      </c>
      <c r="AF6928">
        <v>2022</v>
      </c>
      <c r="AU6928"/>
    </row>
    <row r="6929" spans="1:47" x14ac:dyDescent="0.35">
      <c r="A6929" t="s">
        <v>160</v>
      </c>
      <c r="B6929" t="s">
        <v>28</v>
      </c>
      <c r="C6929" t="s">
        <v>252</v>
      </c>
      <c r="D6929" t="s">
        <v>159</v>
      </c>
      <c r="E6929" t="s">
        <v>162</v>
      </c>
      <c r="G6929" t="s">
        <v>1</v>
      </c>
      <c r="J6929" t="s">
        <v>263</v>
      </c>
      <c r="K6929" t="s">
        <v>72</v>
      </c>
      <c r="L6929" t="s">
        <v>122</v>
      </c>
      <c r="M6929" s="14">
        <v>44663</v>
      </c>
      <c r="N6929" s="14">
        <v>44663</v>
      </c>
      <c r="O6929">
        <v>0</v>
      </c>
      <c r="P6929">
        <v>82.44</v>
      </c>
      <c r="R6929">
        <v>2110672000</v>
      </c>
      <c r="S6929">
        <v>161800000</v>
      </c>
      <c r="V6929" t="s">
        <v>160</v>
      </c>
      <c r="W6929" t="s">
        <v>197</v>
      </c>
      <c r="X6929" t="s">
        <v>161</v>
      </c>
      <c r="Y6929">
        <v>4</v>
      </c>
      <c r="Z6929">
        <v>4</v>
      </c>
      <c r="AA6929">
        <v>2022</v>
      </c>
      <c r="AB6929">
        <v>82.44</v>
      </c>
      <c r="AC6929" t="s">
        <v>66</v>
      </c>
      <c r="AD6929" t="s">
        <v>72</v>
      </c>
      <c r="AE6929">
        <v>2022</v>
      </c>
      <c r="AF6929">
        <v>2022</v>
      </c>
      <c r="AU6929"/>
    </row>
    <row r="6930" spans="1:47" x14ac:dyDescent="0.35">
      <c r="A6930" t="s">
        <v>175</v>
      </c>
      <c r="B6930" t="s">
        <v>39</v>
      </c>
      <c r="C6930" t="s">
        <v>252</v>
      </c>
      <c r="D6930" t="s">
        <v>150</v>
      </c>
      <c r="E6930" t="s">
        <v>121</v>
      </c>
      <c r="G6930" t="s">
        <v>1</v>
      </c>
      <c r="H6930" t="s">
        <v>206</v>
      </c>
      <c r="J6930" t="s">
        <v>263</v>
      </c>
      <c r="K6930" t="s">
        <v>72</v>
      </c>
      <c r="L6930" t="s">
        <v>122</v>
      </c>
      <c r="M6930" s="14">
        <v>44664</v>
      </c>
      <c r="N6930" s="14">
        <v>44664</v>
      </c>
      <c r="O6930">
        <v>0</v>
      </c>
      <c r="P6930">
        <v>-7142.86</v>
      </c>
      <c r="R6930">
        <v>2221506000</v>
      </c>
      <c r="S6930">
        <v>161026000</v>
      </c>
      <c r="V6930" t="s">
        <v>175</v>
      </c>
      <c r="W6930" t="s">
        <v>216</v>
      </c>
      <c r="X6930" t="s">
        <v>119</v>
      </c>
      <c r="Y6930">
        <v>4</v>
      </c>
      <c r="Z6930">
        <v>4</v>
      </c>
      <c r="AA6930">
        <v>2022</v>
      </c>
      <c r="AB6930">
        <v>7142.86</v>
      </c>
      <c r="AC6930" t="s">
        <v>66</v>
      </c>
      <c r="AD6930" t="s">
        <v>64</v>
      </c>
      <c r="AE6930">
        <v>2022</v>
      </c>
      <c r="AF6930">
        <v>2022</v>
      </c>
      <c r="AU6930"/>
    </row>
    <row r="6931" spans="1:47" x14ac:dyDescent="0.35">
      <c r="A6931" t="s">
        <v>160</v>
      </c>
      <c r="B6931" t="s">
        <v>25</v>
      </c>
      <c r="C6931" t="s">
        <v>252</v>
      </c>
      <c r="D6931" t="s">
        <v>159</v>
      </c>
      <c r="E6931" t="s">
        <v>162</v>
      </c>
      <c r="G6931" t="s">
        <v>1</v>
      </c>
      <c r="J6931" t="s">
        <v>263</v>
      </c>
      <c r="K6931" t="s">
        <v>72</v>
      </c>
      <c r="L6931" t="s">
        <v>122</v>
      </c>
      <c r="M6931" s="14">
        <v>44664</v>
      </c>
      <c r="N6931" s="14">
        <v>44664</v>
      </c>
      <c r="O6931">
        <v>0</v>
      </c>
      <c r="P6931">
        <v>119.05</v>
      </c>
      <c r="R6931">
        <v>2110672000</v>
      </c>
      <c r="S6931">
        <v>161600000</v>
      </c>
      <c r="V6931" t="s">
        <v>160</v>
      </c>
      <c r="W6931" t="s">
        <v>198</v>
      </c>
      <c r="X6931" t="s">
        <v>161</v>
      </c>
      <c r="Y6931">
        <v>4</v>
      </c>
      <c r="Z6931">
        <v>4</v>
      </c>
      <c r="AA6931">
        <v>2022</v>
      </c>
      <c r="AB6931">
        <v>119.05</v>
      </c>
      <c r="AC6931" t="s">
        <v>66</v>
      </c>
      <c r="AD6931" t="s">
        <v>72</v>
      </c>
      <c r="AE6931">
        <v>2022</v>
      </c>
      <c r="AF6931">
        <v>2022</v>
      </c>
      <c r="AU6931"/>
    </row>
    <row r="6932" spans="1:47" x14ac:dyDescent="0.35">
      <c r="A6932" t="s">
        <v>160</v>
      </c>
      <c r="B6932" t="s">
        <v>28</v>
      </c>
      <c r="C6932" t="s">
        <v>252</v>
      </c>
      <c r="D6932" t="s">
        <v>159</v>
      </c>
      <c r="E6932" t="s">
        <v>162</v>
      </c>
      <c r="G6932" t="s">
        <v>1</v>
      </c>
      <c r="J6932" t="s">
        <v>263</v>
      </c>
      <c r="K6932" t="s">
        <v>72</v>
      </c>
      <c r="L6932" t="s">
        <v>122</v>
      </c>
      <c r="M6932" s="14">
        <v>44664</v>
      </c>
      <c r="N6932" s="14">
        <v>44664</v>
      </c>
      <c r="O6932">
        <v>0</v>
      </c>
      <c r="P6932">
        <v>55.54</v>
      </c>
      <c r="R6932">
        <v>2110672000</v>
      </c>
      <c r="S6932">
        <v>161900000</v>
      </c>
      <c r="V6932" t="s">
        <v>160</v>
      </c>
      <c r="W6932" t="s">
        <v>199</v>
      </c>
      <c r="X6932" t="s">
        <v>161</v>
      </c>
      <c r="Y6932">
        <v>4</v>
      </c>
      <c r="Z6932">
        <v>4</v>
      </c>
      <c r="AA6932">
        <v>2022</v>
      </c>
      <c r="AB6932">
        <v>55.54</v>
      </c>
      <c r="AC6932" t="s">
        <v>66</v>
      </c>
      <c r="AD6932" t="s">
        <v>72</v>
      </c>
      <c r="AE6932">
        <v>2022</v>
      </c>
      <c r="AF6932">
        <v>2022</v>
      </c>
      <c r="AU6932"/>
    </row>
    <row r="6933" spans="1:47" x14ac:dyDescent="0.35">
      <c r="A6933" t="s">
        <v>138</v>
      </c>
      <c r="B6933" t="s">
        <v>65</v>
      </c>
      <c r="C6933" t="s">
        <v>252</v>
      </c>
      <c r="D6933" t="s">
        <v>150</v>
      </c>
      <c r="E6933" t="s">
        <v>121</v>
      </c>
      <c r="G6933" t="s">
        <v>1</v>
      </c>
      <c r="H6933" t="s">
        <v>206</v>
      </c>
      <c r="J6933" t="s">
        <v>263</v>
      </c>
      <c r="K6933" t="s">
        <v>72</v>
      </c>
      <c r="L6933" t="s">
        <v>122</v>
      </c>
      <c r="M6933" s="14">
        <v>44664</v>
      </c>
      <c r="N6933" s="14">
        <v>44664</v>
      </c>
      <c r="O6933">
        <v>0</v>
      </c>
      <c r="P6933">
        <v>-123.81</v>
      </c>
      <c r="R6933">
        <v>2220200000</v>
      </c>
      <c r="S6933">
        <v>161900000</v>
      </c>
      <c r="V6933" t="s">
        <v>138</v>
      </c>
      <c r="W6933" t="s">
        <v>199</v>
      </c>
      <c r="X6933" t="s">
        <v>139</v>
      </c>
      <c r="Y6933">
        <v>4</v>
      </c>
      <c r="Z6933">
        <v>4</v>
      </c>
      <c r="AA6933">
        <v>2022</v>
      </c>
      <c r="AB6933">
        <v>123.81</v>
      </c>
      <c r="AC6933" t="s">
        <v>66</v>
      </c>
      <c r="AD6933" t="s">
        <v>64</v>
      </c>
      <c r="AE6933">
        <v>2022</v>
      </c>
      <c r="AF6933">
        <v>2022</v>
      </c>
      <c r="AU6933"/>
    </row>
    <row r="6934" spans="1:47" x14ac:dyDescent="0.35">
      <c r="A6934" t="s">
        <v>160</v>
      </c>
      <c r="B6934" t="s">
        <v>25</v>
      </c>
      <c r="C6934" t="s">
        <v>252</v>
      </c>
      <c r="D6934" t="s">
        <v>159</v>
      </c>
      <c r="E6934" t="s">
        <v>162</v>
      </c>
      <c r="G6934" t="s">
        <v>1</v>
      </c>
      <c r="J6934" t="s">
        <v>263</v>
      </c>
      <c r="K6934" t="s">
        <v>72</v>
      </c>
      <c r="L6934" t="s">
        <v>122</v>
      </c>
      <c r="M6934" s="14">
        <v>44664</v>
      </c>
      <c r="N6934" s="14">
        <v>44664</v>
      </c>
      <c r="O6934">
        <v>0</v>
      </c>
      <c r="P6934">
        <v>238.1</v>
      </c>
      <c r="R6934">
        <v>2110672000</v>
      </c>
      <c r="S6934">
        <v>161300000</v>
      </c>
      <c r="V6934" t="s">
        <v>160</v>
      </c>
      <c r="W6934" t="s">
        <v>192</v>
      </c>
      <c r="X6934" t="s">
        <v>161</v>
      </c>
      <c r="Y6934">
        <v>4</v>
      </c>
      <c r="Z6934">
        <v>4</v>
      </c>
      <c r="AA6934">
        <v>2022</v>
      </c>
      <c r="AB6934">
        <v>238.1</v>
      </c>
      <c r="AC6934" t="s">
        <v>66</v>
      </c>
      <c r="AD6934" t="s">
        <v>72</v>
      </c>
      <c r="AE6934">
        <v>2022</v>
      </c>
      <c r="AF6934">
        <v>2022</v>
      </c>
      <c r="AU6934"/>
    </row>
    <row r="6935" spans="1:47" x14ac:dyDescent="0.35">
      <c r="A6935" t="s">
        <v>138</v>
      </c>
      <c r="B6935" t="s">
        <v>46</v>
      </c>
      <c r="C6935" t="s">
        <v>252</v>
      </c>
      <c r="D6935" t="s">
        <v>150</v>
      </c>
      <c r="E6935" t="s">
        <v>121</v>
      </c>
      <c r="G6935" t="s">
        <v>1</v>
      </c>
      <c r="H6935" t="s">
        <v>206</v>
      </c>
      <c r="J6935" t="s">
        <v>263</v>
      </c>
      <c r="K6935" t="s">
        <v>72</v>
      </c>
      <c r="L6935" t="s">
        <v>122</v>
      </c>
      <c r="M6935" s="14">
        <v>44664</v>
      </c>
      <c r="N6935" s="14">
        <v>44664</v>
      </c>
      <c r="O6935">
        <v>0</v>
      </c>
      <c r="P6935">
        <v>-7142.86</v>
      </c>
      <c r="R6935">
        <v>2220200000</v>
      </c>
      <c r="S6935">
        <v>161001000</v>
      </c>
      <c r="V6935" t="s">
        <v>138</v>
      </c>
      <c r="W6935" t="s">
        <v>195</v>
      </c>
      <c r="X6935" t="s">
        <v>139</v>
      </c>
      <c r="Y6935">
        <v>4</v>
      </c>
      <c r="Z6935">
        <v>4</v>
      </c>
      <c r="AA6935">
        <v>2022</v>
      </c>
      <c r="AB6935">
        <v>7142.86</v>
      </c>
      <c r="AC6935" t="s">
        <v>66</v>
      </c>
      <c r="AD6935" t="s">
        <v>64</v>
      </c>
      <c r="AE6935">
        <v>2022</v>
      </c>
      <c r="AF6935">
        <v>2022</v>
      </c>
      <c r="AU6935"/>
    </row>
    <row r="6936" spans="1:47" x14ac:dyDescent="0.35">
      <c r="A6936" t="s">
        <v>138</v>
      </c>
      <c r="B6936" t="s">
        <v>47</v>
      </c>
      <c r="C6936" t="s">
        <v>252</v>
      </c>
      <c r="D6936" t="s">
        <v>150</v>
      </c>
      <c r="E6936" t="s">
        <v>121</v>
      </c>
      <c r="G6936" t="s">
        <v>1</v>
      </c>
      <c r="H6936" t="s">
        <v>206</v>
      </c>
      <c r="J6936" t="s">
        <v>263</v>
      </c>
      <c r="K6936" t="s">
        <v>72</v>
      </c>
      <c r="L6936" t="s">
        <v>122</v>
      </c>
      <c r="M6936" s="14">
        <v>44664</v>
      </c>
      <c r="N6936" s="14">
        <v>44664</v>
      </c>
      <c r="O6936">
        <v>0</v>
      </c>
      <c r="P6936">
        <v>-47619.05</v>
      </c>
      <c r="R6936">
        <v>2220200000</v>
      </c>
      <c r="S6936">
        <v>161001000</v>
      </c>
      <c r="V6936" t="s">
        <v>138</v>
      </c>
      <c r="W6936" t="s">
        <v>195</v>
      </c>
      <c r="X6936" t="s">
        <v>139</v>
      </c>
      <c r="Y6936">
        <v>4</v>
      </c>
      <c r="Z6936">
        <v>4</v>
      </c>
      <c r="AA6936">
        <v>2022</v>
      </c>
      <c r="AB6936">
        <v>47619.05</v>
      </c>
      <c r="AC6936" t="s">
        <v>66</v>
      </c>
      <c r="AD6936" t="s">
        <v>64</v>
      </c>
      <c r="AE6936">
        <v>2022</v>
      </c>
      <c r="AF6936">
        <v>2022</v>
      </c>
      <c r="AU6936"/>
    </row>
    <row r="6937" spans="1:47" x14ac:dyDescent="0.35">
      <c r="A6937" t="s">
        <v>138</v>
      </c>
      <c r="B6937" t="s">
        <v>36</v>
      </c>
      <c r="C6937" t="s">
        <v>252</v>
      </c>
      <c r="D6937" t="s">
        <v>150</v>
      </c>
      <c r="E6937" t="s">
        <v>121</v>
      </c>
      <c r="G6937" t="s">
        <v>1</v>
      </c>
      <c r="H6937" t="s">
        <v>206</v>
      </c>
      <c r="J6937" t="s">
        <v>263</v>
      </c>
      <c r="K6937" t="s">
        <v>72</v>
      </c>
      <c r="L6937" t="s">
        <v>122</v>
      </c>
      <c r="M6937" s="14">
        <v>44664</v>
      </c>
      <c r="N6937" s="14">
        <v>44664</v>
      </c>
      <c r="O6937">
        <v>0</v>
      </c>
      <c r="P6937">
        <v>-1190.48</v>
      </c>
      <c r="R6937">
        <v>2220200000</v>
      </c>
      <c r="S6937">
        <v>161001000</v>
      </c>
      <c r="V6937" t="s">
        <v>138</v>
      </c>
      <c r="W6937" t="s">
        <v>195</v>
      </c>
      <c r="X6937" t="s">
        <v>139</v>
      </c>
      <c r="Y6937">
        <v>4</v>
      </c>
      <c r="Z6937">
        <v>4</v>
      </c>
      <c r="AA6937">
        <v>2022</v>
      </c>
      <c r="AB6937">
        <v>1190.48</v>
      </c>
      <c r="AC6937" t="s">
        <v>66</v>
      </c>
      <c r="AD6937" t="s">
        <v>64</v>
      </c>
      <c r="AE6937">
        <v>2022</v>
      </c>
      <c r="AF6937">
        <v>2022</v>
      </c>
      <c r="AU6937"/>
    </row>
    <row r="6938" spans="1:47" x14ac:dyDescent="0.35">
      <c r="A6938" t="s">
        <v>138</v>
      </c>
      <c r="B6938" t="s">
        <v>34</v>
      </c>
      <c r="C6938" t="s">
        <v>252</v>
      </c>
      <c r="D6938" t="s">
        <v>150</v>
      </c>
      <c r="E6938" t="s">
        <v>121</v>
      </c>
      <c r="G6938" t="s">
        <v>1</v>
      </c>
      <c r="H6938" t="s">
        <v>206</v>
      </c>
      <c r="J6938" t="s">
        <v>263</v>
      </c>
      <c r="K6938" t="s">
        <v>72</v>
      </c>
      <c r="L6938" t="s">
        <v>122</v>
      </c>
      <c r="M6938" s="14">
        <v>44664</v>
      </c>
      <c r="N6938" s="14">
        <v>44664</v>
      </c>
      <c r="O6938">
        <v>0</v>
      </c>
      <c r="P6938">
        <v>-1190.48</v>
      </c>
      <c r="R6938">
        <v>2220200000</v>
      </c>
      <c r="S6938">
        <v>161001000</v>
      </c>
      <c r="V6938" t="s">
        <v>138</v>
      </c>
      <c r="W6938" t="s">
        <v>195</v>
      </c>
      <c r="X6938" t="s">
        <v>139</v>
      </c>
      <c r="Y6938">
        <v>4</v>
      </c>
      <c r="Z6938">
        <v>4</v>
      </c>
      <c r="AA6938">
        <v>2022</v>
      </c>
      <c r="AB6938">
        <v>1190.48</v>
      </c>
      <c r="AC6938" t="s">
        <v>66</v>
      </c>
      <c r="AD6938" t="s">
        <v>64</v>
      </c>
      <c r="AE6938">
        <v>2022</v>
      </c>
      <c r="AF6938">
        <v>2022</v>
      </c>
      <c r="AU6938"/>
    </row>
    <row r="6939" spans="1:47" x14ac:dyDescent="0.35">
      <c r="A6939" t="s">
        <v>138</v>
      </c>
      <c r="B6939" t="s">
        <v>45</v>
      </c>
      <c r="C6939" t="s">
        <v>252</v>
      </c>
      <c r="D6939" t="s">
        <v>150</v>
      </c>
      <c r="E6939" t="s">
        <v>121</v>
      </c>
      <c r="G6939" t="s">
        <v>1</v>
      </c>
      <c r="H6939" t="s">
        <v>206</v>
      </c>
      <c r="J6939" t="s">
        <v>263</v>
      </c>
      <c r="K6939" t="s">
        <v>72</v>
      </c>
      <c r="L6939" t="s">
        <v>122</v>
      </c>
      <c r="M6939" s="14">
        <v>44664</v>
      </c>
      <c r="N6939" s="14">
        <v>44664</v>
      </c>
      <c r="O6939">
        <v>0</v>
      </c>
      <c r="P6939">
        <v>-8333.33</v>
      </c>
      <c r="R6939">
        <v>2220200000</v>
      </c>
      <c r="S6939">
        <v>161001000</v>
      </c>
      <c r="V6939" t="s">
        <v>138</v>
      </c>
      <c r="W6939" t="s">
        <v>195</v>
      </c>
      <c r="X6939" t="s">
        <v>139</v>
      </c>
      <c r="Y6939">
        <v>4</v>
      </c>
      <c r="Z6939">
        <v>4</v>
      </c>
      <c r="AA6939">
        <v>2022</v>
      </c>
      <c r="AB6939">
        <v>8333.33</v>
      </c>
      <c r="AC6939" t="s">
        <v>66</v>
      </c>
      <c r="AD6939" t="s">
        <v>64</v>
      </c>
      <c r="AE6939">
        <v>2022</v>
      </c>
      <c r="AF6939">
        <v>2022</v>
      </c>
      <c r="AU6939"/>
    </row>
    <row r="6940" spans="1:47" x14ac:dyDescent="0.35">
      <c r="A6940" t="s">
        <v>138</v>
      </c>
      <c r="B6940" t="s">
        <v>41</v>
      </c>
      <c r="C6940" t="s">
        <v>252</v>
      </c>
      <c r="D6940" t="s">
        <v>150</v>
      </c>
      <c r="E6940" t="s">
        <v>121</v>
      </c>
      <c r="G6940" t="s">
        <v>1</v>
      </c>
      <c r="H6940" t="s">
        <v>206</v>
      </c>
      <c r="J6940" t="s">
        <v>263</v>
      </c>
      <c r="K6940" t="s">
        <v>72</v>
      </c>
      <c r="L6940" t="s">
        <v>122</v>
      </c>
      <c r="M6940" s="14">
        <v>44664</v>
      </c>
      <c r="N6940" s="14">
        <v>44664</v>
      </c>
      <c r="O6940">
        <v>0</v>
      </c>
      <c r="P6940">
        <v>-119047.62</v>
      </c>
      <c r="R6940">
        <v>2220200000</v>
      </c>
      <c r="S6940">
        <v>161001000</v>
      </c>
      <c r="V6940" t="s">
        <v>138</v>
      </c>
      <c r="W6940" t="s">
        <v>195</v>
      </c>
      <c r="X6940" t="s">
        <v>139</v>
      </c>
      <c r="Y6940">
        <v>4</v>
      </c>
      <c r="Z6940">
        <v>4</v>
      </c>
      <c r="AA6940">
        <v>2022</v>
      </c>
      <c r="AB6940">
        <v>119047.62</v>
      </c>
      <c r="AC6940" t="s">
        <v>66</v>
      </c>
      <c r="AD6940" t="s">
        <v>64</v>
      </c>
      <c r="AE6940">
        <v>2022</v>
      </c>
      <c r="AF6940">
        <v>2022</v>
      </c>
      <c r="AU6940"/>
    </row>
    <row r="6941" spans="1:47" x14ac:dyDescent="0.35">
      <c r="A6941" t="s">
        <v>138</v>
      </c>
      <c r="B6941" t="s">
        <v>44</v>
      </c>
      <c r="C6941" t="s">
        <v>252</v>
      </c>
      <c r="D6941" t="s">
        <v>150</v>
      </c>
      <c r="E6941" t="s">
        <v>121</v>
      </c>
      <c r="G6941" t="s">
        <v>1</v>
      </c>
      <c r="H6941" t="s">
        <v>206</v>
      </c>
      <c r="J6941" t="s">
        <v>263</v>
      </c>
      <c r="K6941" t="s">
        <v>72</v>
      </c>
      <c r="L6941" t="s">
        <v>122</v>
      </c>
      <c r="M6941" s="14">
        <v>44664</v>
      </c>
      <c r="N6941" s="14">
        <v>44664</v>
      </c>
      <c r="O6941">
        <v>0</v>
      </c>
      <c r="P6941">
        <v>-2261904.7599999998</v>
      </c>
      <c r="R6941">
        <v>2220200000</v>
      </c>
      <c r="S6941">
        <v>161001000</v>
      </c>
      <c r="V6941" t="s">
        <v>138</v>
      </c>
      <c r="W6941" t="s">
        <v>195</v>
      </c>
      <c r="X6941" t="s">
        <v>139</v>
      </c>
      <c r="Y6941">
        <v>4</v>
      </c>
      <c r="Z6941">
        <v>4</v>
      </c>
      <c r="AA6941">
        <v>2022</v>
      </c>
      <c r="AB6941">
        <v>2261904.7599999998</v>
      </c>
      <c r="AC6941" t="s">
        <v>66</v>
      </c>
      <c r="AD6941" t="s">
        <v>64</v>
      </c>
      <c r="AE6941">
        <v>2022</v>
      </c>
      <c r="AF6941">
        <v>2022</v>
      </c>
      <c r="AU6941"/>
    </row>
    <row r="6942" spans="1:47" x14ac:dyDescent="0.35">
      <c r="A6942" t="s">
        <v>160</v>
      </c>
      <c r="B6942" t="s">
        <v>28</v>
      </c>
      <c r="C6942" t="s">
        <v>252</v>
      </c>
      <c r="D6942" t="s">
        <v>159</v>
      </c>
      <c r="E6942" t="s">
        <v>162</v>
      </c>
      <c r="G6942" t="s">
        <v>1</v>
      </c>
      <c r="J6942" t="s">
        <v>263</v>
      </c>
      <c r="K6942" t="s">
        <v>72</v>
      </c>
      <c r="L6942" t="s">
        <v>122</v>
      </c>
      <c r="M6942" s="14">
        <v>44664</v>
      </c>
      <c r="N6942" s="14">
        <v>44664</v>
      </c>
      <c r="O6942">
        <v>0</v>
      </c>
      <c r="P6942">
        <v>50.72</v>
      </c>
      <c r="R6942">
        <v>2110672000</v>
      </c>
      <c r="S6942">
        <v>161800000</v>
      </c>
      <c r="V6942" t="s">
        <v>160</v>
      </c>
      <c r="W6942" t="s">
        <v>197</v>
      </c>
      <c r="X6942" t="s">
        <v>161</v>
      </c>
      <c r="Y6942">
        <v>4</v>
      </c>
      <c r="Z6942">
        <v>4</v>
      </c>
      <c r="AA6942">
        <v>2022</v>
      </c>
      <c r="AB6942">
        <v>50.72</v>
      </c>
      <c r="AC6942" t="s">
        <v>66</v>
      </c>
      <c r="AD6942" t="s">
        <v>72</v>
      </c>
      <c r="AE6942">
        <v>2022</v>
      </c>
      <c r="AF6942">
        <v>2022</v>
      </c>
      <c r="AU6942"/>
    </row>
    <row r="6943" spans="1:47" x14ac:dyDescent="0.35">
      <c r="A6943" t="s">
        <v>160</v>
      </c>
      <c r="B6943" t="s">
        <v>25</v>
      </c>
      <c r="C6943" t="s">
        <v>252</v>
      </c>
      <c r="D6943" t="s">
        <v>159</v>
      </c>
      <c r="E6943" t="s">
        <v>162</v>
      </c>
      <c r="G6943" t="s">
        <v>1</v>
      </c>
      <c r="J6943" t="s">
        <v>263</v>
      </c>
      <c r="K6943" t="s">
        <v>72</v>
      </c>
      <c r="L6943" t="s">
        <v>122</v>
      </c>
      <c r="M6943" s="14">
        <v>44665</v>
      </c>
      <c r="N6943" s="14">
        <v>44665</v>
      </c>
      <c r="O6943">
        <v>0</v>
      </c>
      <c r="P6943">
        <v>119.05</v>
      </c>
      <c r="R6943">
        <v>2110672000</v>
      </c>
      <c r="S6943">
        <v>161600000</v>
      </c>
      <c r="V6943" t="s">
        <v>160</v>
      </c>
      <c r="W6943" t="s">
        <v>198</v>
      </c>
      <c r="X6943" t="s">
        <v>161</v>
      </c>
      <c r="Y6943">
        <v>4</v>
      </c>
      <c r="Z6943">
        <v>4</v>
      </c>
      <c r="AA6943">
        <v>2022</v>
      </c>
      <c r="AB6943">
        <v>119.05</v>
      </c>
      <c r="AC6943" t="s">
        <v>66</v>
      </c>
      <c r="AD6943" t="s">
        <v>72</v>
      </c>
      <c r="AE6943">
        <v>2022</v>
      </c>
      <c r="AF6943">
        <v>2022</v>
      </c>
      <c r="AU6943"/>
    </row>
    <row r="6944" spans="1:47" x14ac:dyDescent="0.35">
      <c r="A6944" t="s">
        <v>160</v>
      </c>
      <c r="B6944" t="s">
        <v>25</v>
      </c>
      <c r="C6944" t="s">
        <v>252</v>
      </c>
      <c r="D6944" t="s">
        <v>159</v>
      </c>
      <c r="E6944" t="s">
        <v>162</v>
      </c>
      <c r="G6944" t="s">
        <v>1</v>
      </c>
      <c r="J6944" t="s">
        <v>263</v>
      </c>
      <c r="K6944" t="s">
        <v>72</v>
      </c>
      <c r="L6944" t="s">
        <v>122</v>
      </c>
      <c r="M6944" s="14">
        <v>44665</v>
      </c>
      <c r="N6944" s="14">
        <v>44665</v>
      </c>
      <c r="O6944">
        <v>0</v>
      </c>
      <c r="P6944">
        <v>238.1</v>
      </c>
      <c r="R6944">
        <v>2110672000</v>
      </c>
      <c r="S6944">
        <v>161300000</v>
      </c>
      <c r="V6944" t="s">
        <v>160</v>
      </c>
      <c r="W6944" t="s">
        <v>192</v>
      </c>
      <c r="X6944" t="s">
        <v>161</v>
      </c>
      <c r="Y6944">
        <v>4</v>
      </c>
      <c r="Z6944">
        <v>4</v>
      </c>
      <c r="AA6944">
        <v>2022</v>
      </c>
      <c r="AB6944">
        <v>238.1</v>
      </c>
      <c r="AC6944" t="s">
        <v>66</v>
      </c>
      <c r="AD6944" t="s">
        <v>72</v>
      </c>
      <c r="AE6944">
        <v>2022</v>
      </c>
      <c r="AF6944">
        <v>2022</v>
      </c>
      <c r="AU6944"/>
    </row>
    <row r="6945" spans="1:47" x14ac:dyDescent="0.35">
      <c r="A6945" t="s">
        <v>138</v>
      </c>
      <c r="B6945" t="s">
        <v>41</v>
      </c>
      <c r="C6945" t="s">
        <v>252</v>
      </c>
      <c r="D6945" t="s">
        <v>150</v>
      </c>
      <c r="E6945" t="s">
        <v>121</v>
      </c>
      <c r="G6945" t="s">
        <v>1</v>
      </c>
      <c r="H6945" t="s">
        <v>206</v>
      </c>
      <c r="J6945" t="s">
        <v>263</v>
      </c>
      <c r="K6945" t="s">
        <v>72</v>
      </c>
      <c r="L6945" t="s">
        <v>122</v>
      </c>
      <c r="M6945" s="14">
        <v>44665</v>
      </c>
      <c r="N6945" s="14">
        <v>44665</v>
      </c>
      <c r="O6945">
        <v>0</v>
      </c>
      <c r="P6945">
        <v>-4285714.29</v>
      </c>
      <c r="R6945">
        <v>2220200000</v>
      </c>
      <c r="S6945">
        <v>161001000</v>
      </c>
      <c r="V6945" t="s">
        <v>138</v>
      </c>
      <c r="W6945" t="s">
        <v>195</v>
      </c>
      <c r="X6945" t="s">
        <v>139</v>
      </c>
      <c r="Y6945">
        <v>4</v>
      </c>
      <c r="Z6945">
        <v>4</v>
      </c>
      <c r="AA6945">
        <v>2022</v>
      </c>
      <c r="AB6945">
        <v>4285714.29</v>
      </c>
      <c r="AC6945" t="s">
        <v>66</v>
      </c>
      <c r="AD6945" t="s">
        <v>64</v>
      </c>
      <c r="AE6945">
        <v>2022</v>
      </c>
      <c r="AF6945">
        <v>2022</v>
      </c>
      <c r="AU6945"/>
    </row>
    <row r="6946" spans="1:47" x14ac:dyDescent="0.35">
      <c r="A6946" t="s">
        <v>138</v>
      </c>
      <c r="B6946" t="s">
        <v>42</v>
      </c>
      <c r="C6946" t="s">
        <v>252</v>
      </c>
      <c r="D6946" t="s">
        <v>150</v>
      </c>
      <c r="E6946" t="s">
        <v>121</v>
      </c>
      <c r="G6946" t="s">
        <v>1</v>
      </c>
      <c r="H6946" t="s">
        <v>206</v>
      </c>
      <c r="J6946" t="s">
        <v>263</v>
      </c>
      <c r="K6946" t="s">
        <v>72</v>
      </c>
      <c r="L6946" t="s">
        <v>122</v>
      </c>
      <c r="M6946" s="14">
        <v>44665</v>
      </c>
      <c r="N6946" s="14">
        <v>44665</v>
      </c>
      <c r="O6946">
        <v>0</v>
      </c>
      <c r="P6946">
        <v>-95238.1</v>
      </c>
      <c r="R6946">
        <v>2220200000</v>
      </c>
      <c r="S6946">
        <v>161001000</v>
      </c>
      <c r="V6946" t="s">
        <v>138</v>
      </c>
      <c r="W6946" t="s">
        <v>195</v>
      </c>
      <c r="X6946" t="s">
        <v>139</v>
      </c>
      <c r="Y6946">
        <v>4</v>
      </c>
      <c r="Z6946">
        <v>4</v>
      </c>
      <c r="AA6946">
        <v>2022</v>
      </c>
      <c r="AB6946">
        <v>95238.1</v>
      </c>
      <c r="AC6946" t="s">
        <v>66</v>
      </c>
      <c r="AD6946" t="s">
        <v>64</v>
      </c>
      <c r="AE6946">
        <v>2022</v>
      </c>
      <c r="AF6946">
        <v>2022</v>
      </c>
      <c r="AU6946"/>
    </row>
    <row r="6947" spans="1:47" x14ac:dyDescent="0.35">
      <c r="A6947" t="s">
        <v>138</v>
      </c>
      <c r="B6947" t="s">
        <v>43</v>
      </c>
      <c r="C6947" t="s">
        <v>252</v>
      </c>
      <c r="D6947" t="s">
        <v>150</v>
      </c>
      <c r="E6947" t="s">
        <v>121</v>
      </c>
      <c r="G6947" t="s">
        <v>1</v>
      </c>
      <c r="H6947" t="s">
        <v>206</v>
      </c>
      <c r="J6947" t="s">
        <v>263</v>
      </c>
      <c r="K6947" t="s">
        <v>72</v>
      </c>
      <c r="L6947" t="s">
        <v>122</v>
      </c>
      <c r="M6947" s="14">
        <v>44665</v>
      </c>
      <c r="N6947" s="14">
        <v>44665</v>
      </c>
      <c r="O6947">
        <v>0</v>
      </c>
      <c r="P6947">
        <v>-11904.76</v>
      </c>
      <c r="R6947">
        <v>2220200000</v>
      </c>
      <c r="S6947">
        <v>161001000</v>
      </c>
      <c r="V6947" t="s">
        <v>138</v>
      </c>
      <c r="W6947" t="s">
        <v>195</v>
      </c>
      <c r="X6947" t="s">
        <v>139</v>
      </c>
      <c r="Y6947">
        <v>4</v>
      </c>
      <c r="Z6947">
        <v>4</v>
      </c>
      <c r="AA6947">
        <v>2022</v>
      </c>
      <c r="AB6947">
        <v>11904.76</v>
      </c>
      <c r="AC6947" t="s">
        <v>66</v>
      </c>
      <c r="AD6947" t="s">
        <v>64</v>
      </c>
      <c r="AE6947">
        <v>2022</v>
      </c>
      <c r="AF6947">
        <v>2022</v>
      </c>
      <c r="AU6947"/>
    </row>
    <row r="6948" spans="1:47" x14ac:dyDescent="0.35">
      <c r="A6948" t="s">
        <v>160</v>
      </c>
      <c r="B6948" t="s">
        <v>26</v>
      </c>
      <c r="C6948" t="s">
        <v>252</v>
      </c>
      <c r="D6948" t="s">
        <v>159</v>
      </c>
      <c r="E6948" t="s">
        <v>162</v>
      </c>
      <c r="G6948" t="s">
        <v>1</v>
      </c>
      <c r="J6948" t="s">
        <v>263</v>
      </c>
      <c r="K6948" t="s">
        <v>72</v>
      </c>
      <c r="L6948" t="s">
        <v>122</v>
      </c>
      <c r="M6948" s="14">
        <v>44665</v>
      </c>
      <c r="N6948" s="14">
        <v>44665</v>
      </c>
      <c r="O6948">
        <v>0</v>
      </c>
      <c r="P6948">
        <v>502.76</v>
      </c>
      <c r="R6948">
        <v>2110672000</v>
      </c>
      <c r="S6948">
        <v>162700000</v>
      </c>
      <c r="V6948" t="s">
        <v>160</v>
      </c>
      <c r="W6948" t="s">
        <v>200</v>
      </c>
      <c r="X6948" t="s">
        <v>161</v>
      </c>
      <c r="Y6948">
        <v>4</v>
      </c>
      <c r="Z6948">
        <v>4</v>
      </c>
      <c r="AA6948">
        <v>2022</v>
      </c>
      <c r="AB6948">
        <v>502.76</v>
      </c>
      <c r="AC6948" t="s">
        <v>66</v>
      </c>
      <c r="AD6948" t="s">
        <v>72</v>
      </c>
      <c r="AE6948">
        <v>2022</v>
      </c>
      <c r="AF6948">
        <v>2022</v>
      </c>
      <c r="AU6948"/>
    </row>
    <row r="6949" spans="1:47" x14ac:dyDescent="0.35">
      <c r="A6949" t="s">
        <v>160</v>
      </c>
      <c r="B6949" t="s">
        <v>35</v>
      </c>
      <c r="C6949" t="s">
        <v>252</v>
      </c>
      <c r="D6949" t="s">
        <v>159</v>
      </c>
      <c r="E6949" t="s">
        <v>162</v>
      </c>
      <c r="G6949" t="s">
        <v>1</v>
      </c>
      <c r="J6949" t="s">
        <v>263</v>
      </c>
      <c r="K6949" t="s">
        <v>72</v>
      </c>
      <c r="L6949" t="s">
        <v>122</v>
      </c>
      <c r="M6949" s="14">
        <v>44665</v>
      </c>
      <c r="N6949" s="14">
        <v>44665</v>
      </c>
      <c r="O6949">
        <v>0</v>
      </c>
      <c r="P6949">
        <v>534.5</v>
      </c>
      <c r="R6949">
        <v>2110672000</v>
      </c>
      <c r="S6949">
        <v>162700000</v>
      </c>
      <c r="V6949" t="s">
        <v>160</v>
      </c>
      <c r="W6949" t="s">
        <v>200</v>
      </c>
      <c r="X6949" t="s">
        <v>161</v>
      </c>
      <c r="Y6949">
        <v>4</v>
      </c>
      <c r="Z6949">
        <v>4</v>
      </c>
      <c r="AA6949">
        <v>2022</v>
      </c>
      <c r="AB6949">
        <v>534.5</v>
      </c>
      <c r="AC6949" t="s">
        <v>66</v>
      </c>
      <c r="AD6949" t="s">
        <v>72</v>
      </c>
      <c r="AE6949">
        <v>2022</v>
      </c>
      <c r="AF6949">
        <v>2022</v>
      </c>
      <c r="AU6949"/>
    </row>
    <row r="6950" spans="1:47" x14ac:dyDescent="0.35">
      <c r="A6950" t="s">
        <v>160</v>
      </c>
      <c r="B6950" t="s">
        <v>35</v>
      </c>
      <c r="C6950" t="s">
        <v>252</v>
      </c>
      <c r="D6950" t="s">
        <v>159</v>
      </c>
      <c r="E6950" t="s">
        <v>162</v>
      </c>
      <c r="G6950" t="s">
        <v>1</v>
      </c>
      <c r="J6950" t="s">
        <v>263</v>
      </c>
      <c r="K6950" t="s">
        <v>72</v>
      </c>
      <c r="L6950" t="s">
        <v>122</v>
      </c>
      <c r="M6950" s="14">
        <v>44666</v>
      </c>
      <c r="N6950" s="14">
        <v>44666</v>
      </c>
      <c r="O6950">
        <v>0</v>
      </c>
      <c r="P6950">
        <v>37.14</v>
      </c>
      <c r="R6950">
        <v>2110672000</v>
      </c>
      <c r="S6950">
        <v>162800000</v>
      </c>
      <c r="V6950" t="s">
        <v>160</v>
      </c>
      <c r="W6950" t="s">
        <v>204</v>
      </c>
      <c r="X6950" t="s">
        <v>161</v>
      </c>
      <c r="Y6950">
        <v>4</v>
      </c>
      <c r="Z6950">
        <v>4</v>
      </c>
      <c r="AA6950">
        <v>2022</v>
      </c>
      <c r="AB6950">
        <v>37.14</v>
      </c>
      <c r="AC6950" t="s">
        <v>66</v>
      </c>
      <c r="AD6950" t="s">
        <v>72</v>
      </c>
      <c r="AE6950">
        <v>2022</v>
      </c>
      <c r="AF6950">
        <v>2022</v>
      </c>
      <c r="AU6950"/>
    </row>
    <row r="6951" spans="1:47" x14ac:dyDescent="0.35">
      <c r="A6951" t="s">
        <v>160</v>
      </c>
      <c r="B6951" t="s">
        <v>35</v>
      </c>
      <c r="C6951" t="s">
        <v>252</v>
      </c>
      <c r="D6951" t="s">
        <v>159</v>
      </c>
      <c r="E6951" t="s">
        <v>162</v>
      </c>
      <c r="G6951" t="s">
        <v>1</v>
      </c>
      <c r="J6951" t="s">
        <v>263</v>
      </c>
      <c r="K6951" t="s">
        <v>72</v>
      </c>
      <c r="L6951" t="s">
        <v>122</v>
      </c>
      <c r="M6951" s="14">
        <v>44666</v>
      </c>
      <c r="N6951" s="14">
        <v>44666</v>
      </c>
      <c r="O6951">
        <v>0</v>
      </c>
      <c r="P6951">
        <v>3839.03</v>
      </c>
      <c r="R6951">
        <v>2110672000</v>
      </c>
      <c r="S6951">
        <v>161020000</v>
      </c>
      <c r="V6951" t="s">
        <v>160</v>
      </c>
      <c r="W6951" t="s">
        <v>194</v>
      </c>
      <c r="X6951" t="s">
        <v>161</v>
      </c>
      <c r="Y6951">
        <v>4</v>
      </c>
      <c r="Z6951">
        <v>4</v>
      </c>
      <c r="AA6951">
        <v>2022</v>
      </c>
      <c r="AB6951">
        <v>3839.03</v>
      </c>
      <c r="AC6951" t="s">
        <v>66</v>
      </c>
      <c r="AD6951" t="s">
        <v>72</v>
      </c>
      <c r="AE6951">
        <v>2022</v>
      </c>
      <c r="AF6951">
        <v>2022</v>
      </c>
      <c r="AU6951"/>
    </row>
    <row r="6952" spans="1:47" x14ac:dyDescent="0.35">
      <c r="A6952" t="s">
        <v>160</v>
      </c>
      <c r="B6952" t="s">
        <v>25</v>
      </c>
      <c r="C6952" t="s">
        <v>252</v>
      </c>
      <c r="D6952" t="s">
        <v>159</v>
      </c>
      <c r="E6952" t="s">
        <v>162</v>
      </c>
      <c r="G6952" t="s">
        <v>1</v>
      </c>
      <c r="J6952" t="s">
        <v>263</v>
      </c>
      <c r="K6952" t="s">
        <v>72</v>
      </c>
      <c r="L6952" t="s">
        <v>122</v>
      </c>
      <c r="M6952" s="14">
        <v>44666</v>
      </c>
      <c r="N6952" s="14">
        <v>44666</v>
      </c>
      <c r="O6952">
        <v>0</v>
      </c>
      <c r="P6952">
        <v>119.05</v>
      </c>
      <c r="R6952">
        <v>2110672000</v>
      </c>
      <c r="S6952">
        <v>161600000</v>
      </c>
      <c r="V6952" t="s">
        <v>160</v>
      </c>
      <c r="W6952" t="s">
        <v>198</v>
      </c>
      <c r="X6952" t="s">
        <v>161</v>
      </c>
      <c r="Y6952">
        <v>4</v>
      </c>
      <c r="Z6952">
        <v>4</v>
      </c>
      <c r="AA6952">
        <v>2022</v>
      </c>
      <c r="AB6952">
        <v>119.05</v>
      </c>
      <c r="AC6952" t="s">
        <v>66</v>
      </c>
      <c r="AD6952" t="s">
        <v>72</v>
      </c>
      <c r="AE6952">
        <v>2022</v>
      </c>
      <c r="AF6952">
        <v>2022</v>
      </c>
      <c r="AU6952"/>
    </row>
    <row r="6953" spans="1:47" x14ac:dyDescent="0.35">
      <c r="A6953" t="s">
        <v>160</v>
      </c>
      <c r="B6953" t="s">
        <v>25</v>
      </c>
      <c r="C6953" t="s">
        <v>252</v>
      </c>
      <c r="D6953" t="s">
        <v>159</v>
      </c>
      <c r="E6953" t="s">
        <v>162</v>
      </c>
      <c r="G6953" t="s">
        <v>1</v>
      </c>
      <c r="J6953" t="s">
        <v>263</v>
      </c>
      <c r="K6953" t="s">
        <v>72</v>
      </c>
      <c r="L6953" t="s">
        <v>122</v>
      </c>
      <c r="M6953" s="14">
        <v>44666</v>
      </c>
      <c r="N6953" s="14">
        <v>44666</v>
      </c>
      <c r="O6953">
        <v>0</v>
      </c>
      <c r="P6953">
        <v>238.1</v>
      </c>
      <c r="R6953">
        <v>2110672000</v>
      </c>
      <c r="S6953">
        <v>161300000</v>
      </c>
      <c r="V6953" t="s">
        <v>160</v>
      </c>
      <c r="W6953" t="s">
        <v>192</v>
      </c>
      <c r="X6953" t="s">
        <v>161</v>
      </c>
      <c r="Y6953">
        <v>4</v>
      </c>
      <c r="Z6953">
        <v>4</v>
      </c>
      <c r="AA6953">
        <v>2022</v>
      </c>
      <c r="AB6953">
        <v>238.1</v>
      </c>
      <c r="AC6953" t="s">
        <v>66</v>
      </c>
      <c r="AD6953" t="s">
        <v>72</v>
      </c>
      <c r="AE6953">
        <v>2022</v>
      </c>
      <c r="AF6953">
        <v>2022</v>
      </c>
      <c r="AU6953"/>
    </row>
    <row r="6954" spans="1:47" x14ac:dyDescent="0.35">
      <c r="A6954" t="s">
        <v>160</v>
      </c>
      <c r="B6954" t="s">
        <v>25</v>
      </c>
      <c r="C6954" t="s">
        <v>252</v>
      </c>
      <c r="D6954" t="s">
        <v>159</v>
      </c>
      <c r="E6954" t="s">
        <v>162</v>
      </c>
      <c r="G6954" t="s">
        <v>1</v>
      </c>
      <c r="J6954" t="s">
        <v>263</v>
      </c>
      <c r="K6954" t="s">
        <v>72</v>
      </c>
      <c r="L6954" t="s">
        <v>122</v>
      </c>
      <c r="M6954" s="14">
        <v>44666</v>
      </c>
      <c r="N6954" s="14">
        <v>44666</v>
      </c>
      <c r="O6954">
        <v>0</v>
      </c>
      <c r="P6954">
        <v>952.38</v>
      </c>
      <c r="R6954">
        <v>2110672000</v>
      </c>
      <c r="S6954">
        <v>161300000</v>
      </c>
      <c r="V6954" t="s">
        <v>160</v>
      </c>
      <c r="W6954" t="s">
        <v>192</v>
      </c>
      <c r="X6954" t="s">
        <v>161</v>
      </c>
      <c r="Y6954">
        <v>4</v>
      </c>
      <c r="Z6954">
        <v>4</v>
      </c>
      <c r="AA6954">
        <v>2022</v>
      </c>
      <c r="AB6954">
        <v>952.38</v>
      </c>
      <c r="AC6954" t="s">
        <v>66</v>
      </c>
      <c r="AD6954" t="s">
        <v>72</v>
      </c>
      <c r="AE6954">
        <v>2022</v>
      </c>
      <c r="AF6954">
        <v>2022</v>
      </c>
      <c r="AU6954"/>
    </row>
    <row r="6955" spans="1:47" x14ac:dyDescent="0.35">
      <c r="A6955" t="s">
        <v>176</v>
      </c>
      <c r="B6955" t="s">
        <v>27</v>
      </c>
      <c r="C6955" t="s">
        <v>252</v>
      </c>
      <c r="D6955" t="s">
        <v>150</v>
      </c>
      <c r="E6955" t="s">
        <v>121</v>
      </c>
      <c r="G6955" t="s">
        <v>1</v>
      </c>
      <c r="H6955" t="s">
        <v>206</v>
      </c>
      <c r="J6955" t="s">
        <v>263</v>
      </c>
      <c r="K6955" t="s">
        <v>72</v>
      </c>
      <c r="L6955" t="s">
        <v>122</v>
      </c>
      <c r="M6955" s="14">
        <v>44666</v>
      </c>
      <c r="N6955" s="14">
        <v>44666</v>
      </c>
      <c r="O6955">
        <v>0</v>
      </c>
      <c r="P6955">
        <v>-143.57</v>
      </c>
      <c r="R6955">
        <v>2221517010</v>
      </c>
      <c r="S6955">
        <v>161300000</v>
      </c>
      <c r="V6955" t="s">
        <v>176</v>
      </c>
      <c r="W6955" t="s">
        <v>192</v>
      </c>
      <c r="X6955" t="s">
        <v>119</v>
      </c>
      <c r="Y6955">
        <v>4</v>
      </c>
      <c r="Z6955">
        <v>4</v>
      </c>
      <c r="AA6955">
        <v>2022</v>
      </c>
      <c r="AB6955">
        <v>143.57</v>
      </c>
      <c r="AC6955" t="s">
        <v>66</v>
      </c>
      <c r="AD6955" t="s">
        <v>64</v>
      </c>
      <c r="AE6955">
        <v>2022</v>
      </c>
      <c r="AF6955">
        <v>2022</v>
      </c>
      <c r="AU6955"/>
    </row>
    <row r="6956" spans="1:47" x14ac:dyDescent="0.35">
      <c r="A6956" t="s">
        <v>130</v>
      </c>
      <c r="B6956" t="s">
        <v>34</v>
      </c>
      <c r="C6956" t="s">
        <v>252</v>
      </c>
      <c r="D6956" t="s">
        <v>150</v>
      </c>
      <c r="E6956" t="s">
        <v>121</v>
      </c>
      <c r="G6956" t="s">
        <v>1</v>
      </c>
      <c r="H6956" t="s">
        <v>206</v>
      </c>
      <c r="J6956" t="s">
        <v>263</v>
      </c>
      <c r="K6956" t="s">
        <v>72</v>
      </c>
      <c r="L6956" t="s">
        <v>122</v>
      </c>
      <c r="M6956" s="14">
        <v>44669</v>
      </c>
      <c r="N6956" s="14">
        <v>44669</v>
      </c>
      <c r="O6956">
        <v>0</v>
      </c>
      <c r="P6956">
        <v>-40.840000000000003</v>
      </c>
      <c r="R6956">
        <v>2221511000</v>
      </c>
      <c r="S6956">
        <v>162000000</v>
      </c>
      <c r="V6956" t="s">
        <v>130</v>
      </c>
      <c r="W6956" t="s">
        <v>205</v>
      </c>
      <c r="X6956" t="s">
        <v>119</v>
      </c>
      <c r="Y6956">
        <v>4</v>
      </c>
      <c r="Z6956">
        <v>4</v>
      </c>
      <c r="AA6956">
        <v>2022</v>
      </c>
      <c r="AB6956">
        <v>40.840000000000003</v>
      </c>
      <c r="AC6956" t="s">
        <v>66</v>
      </c>
      <c r="AD6956" t="s">
        <v>64</v>
      </c>
      <c r="AE6956">
        <v>2022</v>
      </c>
      <c r="AF6956">
        <v>2022</v>
      </c>
      <c r="AU6956"/>
    </row>
    <row r="6957" spans="1:47" x14ac:dyDescent="0.35">
      <c r="A6957" t="s">
        <v>160</v>
      </c>
      <c r="B6957" t="s">
        <v>25</v>
      </c>
      <c r="C6957" t="s">
        <v>252</v>
      </c>
      <c r="D6957" t="s">
        <v>159</v>
      </c>
      <c r="E6957" t="s">
        <v>162</v>
      </c>
      <c r="G6957" t="s">
        <v>1</v>
      </c>
      <c r="J6957" t="s">
        <v>263</v>
      </c>
      <c r="K6957" t="s">
        <v>72</v>
      </c>
      <c r="L6957" t="s">
        <v>122</v>
      </c>
      <c r="M6957" s="14">
        <v>44669</v>
      </c>
      <c r="N6957" s="14">
        <v>44669</v>
      </c>
      <c r="O6957">
        <v>0</v>
      </c>
      <c r="P6957">
        <v>238.1</v>
      </c>
      <c r="R6957">
        <v>2110672000</v>
      </c>
      <c r="S6957">
        <v>161600000</v>
      </c>
      <c r="V6957" t="s">
        <v>160</v>
      </c>
      <c r="W6957" t="s">
        <v>198</v>
      </c>
      <c r="X6957" t="s">
        <v>161</v>
      </c>
      <c r="Y6957">
        <v>4</v>
      </c>
      <c r="Z6957">
        <v>4</v>
      </c>
      <c r="AA6957">
        <v>2022</v>
      </c>
      <c r="AB6957">
        <v>238.1</v>
      </c>
      <c r="AC6957" t="s">
        <v>66</v>
      </c>
      <c r="AD6957" t="s">
        <v>72</v>
      </c>
      <c r="AE6957">
        <v>2022</v>
      </c>
      <c r="AF6957">
        <v>2022</v>
      </c>
      <c r="AU6957"/>
    </row>
    <row r="6958" spans="1:47" x14ac:dyDescent="0.35">
      <c r="A6958" t="s">
        <v>130</v>
      </c>
      <c r="B6958" t="s">
        <v>24</v>
      </c>
      <c r="C6958" t="s">
        <v>252</v>
      </c>
      <c r="D6958" t="s">
        <v>150</v>
      </c>
      <c r="E6958" t="s">
        <v>121</v>
      </c>
      <c r="G6958" t="s">
        <v>1</v>
      </c>
      <c r="H6958" t="s">
        <v>206</v>
      </c>
      <c r="J6958" t="s">
        <v>263</v>
      </c>
      <c r="K6958" t="s">
        <v>72</v>
      </c>
      <c r="L6958" t="s">
        <v>122</v>
      </c>
      <c r="M6958" s="14">
        <v>44669</v>
      </c>
      <c r="N6958" s="14">
        <v>44669</v>
      </c>
      <c r="O6958">
        <v>0</v>
      </c>
      <c r="P6958">
        <v>-100.74</v>
      </c>
      <c r="R6958">
        <v>2221504000</v>
      </c>
      <c r="S6958">
        <v>162000000</v>
      </c>
      <c r="V6958" t="s">
        <v>130</v>
      </c>
      <c r="W6958" t="s">
        <v>205</v>
      </c>
      <c r="X6958" t="s">
        <v>119</v>
      </c>
      <c r="Y6958">
        <v>4</v>
      </c>
      <c r="Z6958">
        <v>4</v>
      </c>
      <c r="AA6958">
        <v>2022</v>
      </c>
      <c r="AB6958">
        <v>100.74</v>
      </c>
      <c r="AC6958" t="s">
        <v>66</v>
      </c>
      <c r="AD6958" t="s">
        <v>64</v>
      </c>
      <c r="AE6958">
        <v>2022</v>
      </c>
      <c r="AF6958">
        <v>2022</v>
      </c>
      <c r="AU6958"/>
    </row>
    <row r="6959" spans="1:47" x14ac:dyDescent="0.35">
      <c r="A6959" t="s">
        <v>130</v>
      </c>
      <c r="B6959" t="s">
        <v>34</v>
      </c>
      <c r="C6959" t="s">
        <v>252</v>
      </c>
      <c r="D6959" t="s">
        <v>150</v>
      </c>
      <c r="E6959" t="s">
        <v>121</v>
      </c>
      <c r="G6959" t="s">
        <v>1</v>
      </c>
      <c r="H6959" t="s">
        <v>206</v>
      </c>
      <c r="J6959" t="s">
        <v>263</v>
      </c>
      <c r="K6959" t="s">
        <v>72</v>
      </c>
      <c r="L6959" t="s">
        <v>122</v>
      </c>
      <c r="M6959" s="14">
        <v>44669</v>
      </c>
      <c r="N6959" s="14">
        <v>44669</v>
      </c>
      <c r="O6959">
        <v>0</v>
      </c>
      <c r="P6959">
        <v>-113.1</v>
      </c>
      <c r="R6959">
        <v>2221511000</v>
      </c>
      <c r="S6959">
        <v>162000000</v>
      </c>
      <c r="V6959" t="s">
        <v>130</v>
      </c>
      <c r="W6959" t="s">
        <v>205</v>
      </c>
      <c r="X6959" t="s">
        <v>119</v>
      </c>
      <c r="Y6959">
        <v>4</v>
      </c>
      <c r="Z6959">
        <v>4</v>
      </c>
      <c r="AA6959">
        <v>2022</v>
      </c>
      <c r="AB6959">
        <v>113.1</v>
      </c>
      <c r="AC6959" t="s">
        <v>66</v>
      </c>
      <c r="AD6959" t="s">
        <v>64</v>
      </c>
      <c r="AE6959">
        <v>2022</v>
      </c>
      <c r="AF6959">
        <v>2022</v>
      </c>
      <c r="AU6959"/>
    </row>
    <row r="6960" spans="1:47" x14ac:dyDescent="0.35">
      <c r="A6960" t="s">
        <v>130</v>
      </c>
      <c r="B6960" t="s">
        <v>34</v>
      </c>
      <c r="C6960" t="s">
        <v>252</v>
      </c>
      <c r="D6960" t="s">
        <v>150</v>
      </c>
      <c r="E6960" t="s">
        <v>121</v>
      </c>
      <c r="G6960" t="s">
        <v>1</v>
      </c>
      <c r="H6960" t="s">
        <v>206</v>
      </c>
      <c r="J6960" t="s">
        <v>263</v>
      </c>
      <c r="K6960" t="s">
        <v>72</v>
      </c>
      <c r="L6960" t="s">
        <v>122</v>
      </c>
      <c r="M6960" s="14">
        <v>44669</v>
      </c>
      <c r="N6960" s="14">
        <v>44669</v>
      </c>
      <c r="O6960">
        <v>0</v>
      </c>
      <c r="P6960">
        <v>-7.14</v>
      </c>
      <c r="R6960">
        <v>2221511000</v>
      </c>
      <c r="S6960">
        <v>162000000</v>
      </c>
      <c r="V6960" t="s">
        <v>130</v>
      </c>
      <c r="W6960" t="s">
        <v>205</v>
      </c>
      <c r="X6960" t="s">
        <v>119</v>
      </c>
      <c r="Y6960">
        <v>4</v>
      </c>
      <c r="Z6960">
        <v>4</v>
      </c>
      <c r="AA6960">
        <v>2022</v>
      </c>
      <c r="AB6960">
        <v>7.14</v>
      </c>
      <c r="AC6960" t="s">
        <v>66</v>
      </c>
      <c r="AD6960" t="s">
        <v>64</v>
      </c>
      <c r="AE6960">
        <v>2022</v>
      </c>
      <c r="AF6960">
        <v>2022</v>
      </c>
      <c r="AU6960"/>
    </row>
    <row r="6961" spans="1:47" x14ac:dyDescent="0.35">
      <c r="A6961" t="s">
        <v>160</v>
      </c>
      <c r="B6961" t="s">
        <v>25</v>
      </c>
      <c r="C6961" t="s">
        <v>252</v>
      </c>
      <c r="D6961" t="s">
        <v>159</v>
      </c>
      <c r="E6961" t="s">
        <v>162</v>
      </c>
      <c r="G6961" t="s">
        <v>1</v>
      </c>
      <c r="J6961" t="s">
        <v>263</v>
      </c>
      <c r="K6961" t="s">
        <v>72</v>
      </c>
      <c r="L6961" t="s">
        <v>122</v>
      </c>
      <c r="M6961" s="14">
        <v>44669</v>
      </c>
      <c r="N6961" s="14">
        <v>44669</v>
      </c>
      <c r="O6961">
        <v>0</v>
      </c>
      <c r="P6961">
        <v>714.29</v>
      </c>
      <c r="R6961">
        <v>2110672000</v>
      </c>
      <c r="S6961">
        <v>161300000</v>
      </c>
      <c r="V6961" t="s">
        <v>160</v>
      </c>
      <c r="W6961" t="s">
        <v>192</v>
      </c>
      <c r="X6961" t="s">
        <v>161</v>
      </c>
      <c r="Y6961">
        <v>4</v>
      </c>
      <c r="Z6961">
        <v>4</v>
      </c>
      <c r="AA6961">
        <v>2022</v>
      </c>
      <c r="AB6961">
        <v>714.29</v>
      </c>
      <c r="AC6961" t="s">
        <v>66</v>
      </c>
      <c r="AD6961" t="s">
        <v>72</v>
      </c>
      <c r="AE6961">
        <v>2022</v>
      </c>
      <c r="AF6961">
        <v>2022</v>
      </c>
      <c r="AU6961"/>
    </row>
    <row r="6962" spans="1:47" x14ac:dyDescent="0.35">
      <c r="A6962" t="s">
        <v>138</v>
      </c>
      <c r="C6962" t="s">
        <v>252</v>
      </c>
      <c r="D6962" t="s">
        <v>150</v>
      </c>
      <c r="E6962" t="s">
        <v>121</v>
      </c>
      <c r="G6962" t="s">
        <v>1</v>
      </c>
      <c r="J6962" t="s">
        <v>263</v>
      </c>
      <c r="K6962" t="s">
        <v>72</v>
      </c>
      <c r="L6962" t="s">
        <v>122</v>
      </c>
      <c r="M6962" s="14">
        <v>44669</v>
      </c>
      <c r="N6962" s="14">
        <v>44669</v>
      </c>
      <c r="O6962">
        <v>0</v>
      </c>
      <c r="P6962">
        <v>47619.05</v>
      </c>
      <c r="R6962">
        <v>2220200000</v>
      </c>
      <c r="S6962">
        <v>161002000</v>
      </c>
      <c r="V6962" t="s">
        <v>138</v>
      </c>
      <c r="W6962" t="s">
        <v>202</v>
      </c>
      <c r="X6962" t="s">
        <v>139</v>
      </c>
      <c r="Y6962">
        <v>4</v>
      </c>
      <c r="Z6962">
        <v>4</v>
      </c>
      <c r="AA6962">
        <v>2022</v>
      </c>
      <c r="AB6962">
        <v>-47619.05</v>
      </c>
      <c r="AC6962" t="s">
        <v>66</v>
      </c>
      <c r="AD6962" t="s">
        <v>72</v>
      </c>
      <c r="AE6962">
        <v>2022</v>
      </c>
      <c r="AF6962">
        <v>2022</v>
      </c>
      <c r="AU6962"/>
    </row>
    <row r="6963" spans="1:47" x14ac:dyDescent="0.35">
      <c r="A6963" t="s">
        <v>138</v>
      </c>
      <c r="C6963" t="s">
        <v>252</v>
      </c>
      <c r="D6963" t="s">
        <v>150</v>
      </c>
      <c r="E6963" t="s">
        <v>121</v>
      </c>
      <c r="J6963" t="s">
        <v>263</v>
      </c>
      <c r="K6963" t="s">
        <v>72</v>
      </c>
      <c r="L6963" t="s">
        <v>122</v>
      </c>
      <c r="M6963" s="14">
        <v>44669</v>
      </c>
      <c r="N6963" s="14">
        <v>44669</v>
      </c>
      <c r="O6963">
        <v>0</v>
      </c>
      <c r="P6963">
        <v>47619.05</v>
      </c>
      <c r="R6963">
        <v>2220200000</v>
      </c>
      <c r="S6963">
        <v>161002000</v>
      </c>
      <c r="V6963" t="s">
        <v>138</v>
      </c>
      <c r="W6963" t="s">
        <v>202</v>
      </c>
      <c r="X6963" t="s">
        <v>139</v>
      </c>
      <c r="Y6963">
        <v>4</v>
      </c>
      <c r="Z6963">
        <v>4</v>
      </c>
      <c r="AA6963">
        <v>2022</v>
      </c>
      <c r="AB6963">
        <v>-47619.05</v>
      </c>
      <c r="AC6963" t="s">
        <v>66</v>
      </c>
      <c r="AD6963" t="s">
        <v>72</v>
      </c>
      <c r="AE6963">
        <v>2022</v>
      </c>
      <c r="AF6963">
        <v>2022</v>
      </c>
      <c r="AU6963"/>
    </row>
    <row r="6964" spans="1:47" x14ac:dyDescent="0.35">
      <c r="A6964" t="s">
        <v>160</v>
      </c>
      <c r="B6964" t="s">
        <v>26</v>
      </c>
      <c r="C6964" t="s">
        <v>252</v>
      </c>
      <c r="D6964" t="s">
        <v>159</v>
      </c>
      <c r="E6964" t="s">
        <v>162</v>
      </c>
      <c r="G6964" t="s">
        <v>1</v>
      </c>
      <c r="J6964" t="s">
        <v>263</v>
      </c>
      <c r="K6964" t="s">
        <v>72</v>
      </c>
      <c r="L6964" t="s">
        <v>122</v>
      </c>
      <c r="M6964" s="14">
        <v>44669</v>
      </c>
      <c r="N6964" s="14">
        <v>44669</v>
      </c>
      <c r="O6964">
        <v>0</v>
      </c>
      <c r="P6964">
        <v>357.14</v>
      </c>
      <c r="R6964">
        <v>2110672000</v>
      </c>
      <c r="S6964">
        <v>161012000</v>
      </c>
      <c r="V6964" t="s">
        <v>160</v>
      </c>
      <c r="W6964" t="s">
        <v>213</v>
      </c>
      <c r="X6964" t="s">
        <v>161</v>
      </c>
      <c r="Y6964">
        <v>4</v>
      </c>
      <c r="Z6964">
        <v>4</v>
      </c>
      <c r="AA6964">
        <v>2022</v>
      </c>
      <c r="AB6964">
        <v>357.14</v>
      </c>
      <c r="AC6964" t="s">
        <v>66</v>
      </c>
      <c r="AD6964" t="s">
        <v>72</v>
      </c>
      <c r="AE6964">
        <v>2022</v>
      </c>
      <c r="AF6964">
        <v>2022</v>
      </c>
      <c r="AU6964"/>
    </row>
    <row r="6965" spans="1:47" x14ac:dyDescent="0.35">
      <c r="A6965" t="s">
        <v>130</v>
      </c>
      <c r="B6965" t="s">
        <v>33</v>
      </c>
      <c r="C6965" t="s">
        <v>252</v>
      </c>
      <c r="D6965" t="s">
        <v>150</v>
      </c>
      <c r="E6965" t="s">
        <v>121</v>
      </c>
      <c r="G6965" t="s">
        <v>1</v>
      </c>
      <c r="H6965" t="s">
        <v>206</v>
      </c>
      <c r="J6965" t="s">
        <v>263</v>
      </c>
      <c r="K6965" t="s">
        <v>72</v>
      </c>
      <c r="L6965" t="s">
        <v>122</v>
      </c>
      <c r="M6965" s="14">
        <v>44669</v>
      </c>
      <c r="N6965" s="14">
        <v>44669</v>
      </c>
      <c r="O6965">
        <v>0</v>
      </c>
      <c r="P6965">
        <v>-23.81</v>
      </c>
      <c r="R6965">
        <v>2221517160</v>
      </c>
      <c r="S6965">
        <v>161012000</v>
      </c>
      <c r="V6965" t="s">
        <v>130</v>
      </c>
      <c r="W6965" t="s">
        <v>213</v>
      </c>
      <c r="X6965" t="s">
        <v>119</v>
      </c>
      <c r="Y6965">
        <v>4</v>
      </c>
      <c r="Z6965">
        <v>4</v>
      </c>
      <c r="AA6965">
        <v>2022</v>
      </c>
      <c r="AB6965">
        <v>23.81</v>
      </c>
      <c r="AC6965" t="s">
        <v>66</v>
      </c>
      <c r="AD6965" t="s">
        <v>64</v>
      </c>
      <c r="AE6965">
        <v>2022</v>
      </c>
      <c r="AF6965">
        <v>2022</v>
      </c>
      <c r="AU6965"/>
    </row>
    <row r="6966" spans="1:47" x14ac:dyDescent="0.35">
      <c r="A6966" t="s">
        <v>155</v>
      </c>
      <c r="B6966" t="s">
        <v>49</v>
      </c>
      <c r="C6966" t="s">
        <v>252</v>
      </c>
      <c r="D6966" t="s">
        <v>150</v>
      </c>
      <c r="E6966" t="s">
        <v>121</v>
      </c>
      <c r="G6966" t="s">
        <v>1</v>
      </c>
      <c r="H6966" t="s">
        <v>206</v>
      </c>
      <c r="J6966" t="s">
        <v>263</v>
      </c>
      <c r="K6966" t="s">
        <v>72</v>
      </c>
      <c r="L6966" t="s">
        <v>122</v>
      </c>
      <c r="M6966" s="14">
        <v>44669</v>
      </c>
      <c r="N6966" s="14">
        <v>44669</v>
      </c>
      <c r="O6966">
        <v>0</v>
      </c>
      <c r="P6966">
        <v>-4761.8999999999996</v>
      </c>
      <c r="R6966">
        <v>2220620000</v>
      </c>
      <c r="S6966">
        <v>161012000</v>
      </c>
      <c r="V6966" t="s">
        <v>155</v>
      </c>
      <c r="W6966" t="s">
        <v>213</v>
      </c>
      <c r="X6966" t="s">
        <v>156</v>
      </c>
      <c r="Y6966">
        <v>4</v>
      </c>
      <c r="Z6966">
        <v>4</v>
      </c>
      <c r="AA6966">
        <v>2022</v>
      </c>
      <c r="AB6966">
        <v>4761.8999999999996</v>
      </c>
      <c r="AC6966" t="s">
        <v>66</v>
      </c>
      <c r="AD6966" t="s">
        <v>64</v>
      </c>
      <c r="AE6966">
        <v>2022</v>
      </c>
      <c r="AF6966">
        <v>2022</v>
      </c>
      <c r="AU6966"/>
    </row>
    <row r="6967" spans="1:47" x14ac:dyDescent="0.35">
      <c r="A6967" t="s">
        <v>160</v>
      </c>
      <c r="B6967" t="s">
        <v>25</v>
      </c>
      <c r="C6967" t="s">
        <v>252</v>
      </c>
      <c r="D6967" t="s">
        <v>159</v>
      </c>
      <c r="E6967" t="s">
        <v>162</v>
      </c>
      <c r="G6967" t="s">
        <v>1</v>
      </c>
      <c r="J6967" t="s">
        <v>263</v>
      </c>
      <c r="K6967" t="s">
        <v>72</v>
      </c>
      <c r="L6967" t="s">
        <v>122</v>
      </c>
      <c r="M6967" s="14">
        <v>44670</v>
      </c>
      <c r="N6967" s="14">
        <v>44670</v>
      </c>
      <c r="O6967">
        <v>0</v>
      </c>
      <c r="P6967">
        <v>119.05</v>
      </c>
      <c r="R6967">
        <v>2110672000</v>
      </c>
      <c r="S6967">
        <v>161600000</v>
      </c>
      <c r="V6967" t="s">
        <v>160</v>
      </c>
      <c r="W6967" t="s">
        <v>198</v>
      </c>
      <c r="X6967" t="s">
        <v>161</v>
      </c>
      <c r="Y6967">
        <v>4</v>
      </c>
      <c r="Z6967">
        <v>4</v>
      </c>
      <c r="AA6967">
        <v>2022</v>
      </c>
      <c r="AB6967">
        <v>119.05</v>
      </c>
      <c r="AC6967" t="s">
        <v>66</v>
      </c>
      <c r="AD6967" t="s">
        <v>72</v>
      </c>
      <c r="AE6967">
        <v>2022</v>
      </c>
      <c r="AF6967">
        <v>2022</v>
      </c>
      <c r="AU6967"/>
    </row>
    <row r="6968" spans="1:47" x14ac:dyDescent="0.35">
      <c r="A6968" t="s">
        <v>160</v>
      </c>
      <c r="B6968" t="s">
        <v>25</v>
      </c>
      <c r="C6968" t="s">
        <v>252</v>
      </c>
      <c r="D6968" t="s">
        <v>159</v>
      </c>
      <c r="E6968" t="s">
        <v>162</v>
      </c>
      <c r="G6968" t="s">
        <v>1</v>
      </c>
      <c r="J6968" t="s">
        <v>263</v>
      </c>
      <c r="K6968" t="s">
        <v>72</v>
      </c>
      <c r="L6968" t="s">
        <v>122</v>
      </c>
      <c r="M6968" s="14">
        <v>44670</v>
      </c>
      <c r="N6968" s="14">
        <v>44670</v>
      </c>
      <c r="O6968">
        <v>0</v>
      </c>
      <c r="P6968">
        <v>1071.43</v>
      </c>
      <c r="R6968">
        <v>2110672000</v>
      </c>
      <c r="S6968">
        <v>161300000</v>
      </c>
      <c r="V6968" t="s">
        <v>160</v>
      </c>
      <c r="W6968" t="s">
        <v>192</v>
      </c>
      <c r="X6968" t="s">
        <v>161</v>
      </c>
      <c r="Y6968">
        <v>4</v>
      </c>
      <c r="Z6968">
        <v>4</v>
      </c>
      <c r="AA6968">
        <v>2022</v>
      </c>
      <c r="AB6968">
        <v>1071.43</v>
      </c>
      <c r="AC6968" t="s">
        <v>66</v>
      </c>
      <c r="AD6968" t="s">
        <v>72</v>
      </c>
      <c r="AE6968">
        <v>2022</v>
      </c>
      <c r="AF6968">
        <v>2022</v>
      </c>
      <c r="AU6968"/>
    </row>
    <row r="6969" spans="1:47" x14ac:dyDescent="0.35">
      <c r="A6969" t="s">
        <v>160</v>
      </c>
      <c r="B6969" t="s">
        <v>25</v>
      </c>
      <c r="C6969" t="s">
        <v>252</v>
      </c>
      <c r="D6969" t="s">
        <v>159</v>
      </c>
      <c r="E6969" t="s">
        <v>162</v>
      </c>
      <c r="G6969" t="s">
        <v>1</v>
      </c>
      <c r="J6969" t="s">
        <v>263</v>
      </c>
      <c r="K6969" t="s">
        <v>72</v>
      </c>
      <c r="L6969" t="s">
        <v>122</v>
      </c>
      <c r="M6969" s="14">
        <v>44670</v>
      </c>
      <c r="N6969" s="14">
        <v>44670</v>
      </c>
      <c r="O6969">
        <v>0</v>
      </c>
      <c r="P6969">
        <v>238.1</v>
      </c>
      <c r="R6969">
        <v>2110672000</v>
      </c>
      <c r="S6969">
        <v>161300000</v>
      </c>
      <c r="V6969" t="s">
        <v>160</v>
      </c>
      <c r="W6969" t="s">
        <v>192</v>
      </c>
      <c r="X6969" t="s">
        <v>161</v>
      </c>
      <c r="Y6969">
        <v>4</v>
      </c>
      <c r="Z6969">
        <v>4</v>
      </c>
      <c r="AA6969">
        <v>2022</v>
      </c>
      <c r="AB6969">
        <v>238.1</v>
      </c>
      <c r="AC6969" t="s">
        <v>66</v>
      </c>
      <c r="AD6969" t="s">
        <v>72</v>
      </c>
      <c r="AE6969">
        <v>2022</v>
      </c>
      <c r="AF6969">
        <v>2022</v>
      </c>
      <c r="AU6969"/>
    </row>
    <row r="6970" spans="1:47" x14ac:dyDescent="0.35">
      <c r="A6970" t="s">
        <v>148</v>
      </c>
      <c r="C6970" t="s">
        <v>252</v>
      </c>
      <c r="D6970" t="s">
        <v>159</v>
      </c>
      <c r="E6970" t="s">
        <v>162</v>
      </c>
      <c r="G6970" t="s">
        <v>1</v>
      </c>
      <c r="J6970" t="s">
        <v>263</v>
      </c>
      <c r="K6970" t="s">
        <v>72</v>
      </c>
      <c r="L6970" t="s">
        <v>122</v>
      </c>
      <c r="M6970" s="14">
        <v>44670</v>
      </c>
      <c r="N6970" s="14">
        <v>44670</v>
      </c>
      <c r="O6970">
        <v>0</v>
      </c>
      <c r="P6970">
        <v>35714.29</v>
      </c>
      <c r="R6970">
        <v>2110220000</v>
      </c>
      <c r="S6970">
        <v>161008000</v>
      </c>
      <c r="V6970" t="s">
        <v>148</v>
      </c>
      <c r="W6970" t="s">
        <v>224</v>
      </c>
      <c r="X6970" t="s">
        <v>152</v>
      </c>
      <c r="Y6970">
        <v>4</v>
      </c>
      <c r="Z6970">
        <v>4</v>
      </c>
      <c r="AA6970">
        <v>2022</v>
      </c>
      <c r="AB6970">
        <v>35714.29</v>
      </c>
      <c r="AC6970" t="s">
        <v>66</v>
      </c>
      <c r="AD6970" t="s">
        <v>72</v>
      </c>
      <c r="AE6970">
        <v>2022</v>
      </c>
      <c r="AF6970">
        <v>2022</v>
      </c>
      <c r="AU6970"/>
    </row>
    <row r="6971" spans="1:47" x14ac:dyDescent="0.35">
      <c r="A6971" t="s">
        <v>160</v>
      </c>
      <c r="B6971" t="s">
        <v>25</v>
      </c>
      <c r="C6971" t="s">
        <v>252</v>
      </c>
      <c r="D6971" t="s">
        <v>159</v>
      </c>
      <c r="E6971" t="s">
        <v>162</v>
      </c>
      <c r="G6971" t="s">
        <v>1</v>
      </c>
      <c r="J6971" t="s">
        <v>263</v>
      </c>
      <c r="K6971" t="s">
        <v>72</v>
      </c>
      <c r="L6971" t="s">
        <v>122</v>
      </c>
      <c r="M6971" s="14">
        <v>44671</v>
      </c>
      <c r="N6971" s="14">
        <v>44671</v>
      </c>
      <c r="O6971">
        <v>0</v>
      </c>
      <c r="P6971">
        <v>119.05</v>
      </c>
      <c r="R6971">
        <v>2110672000</v>
      </c>
      <c r="S6971">
        <v>161600000</v>
      </c>
      <c r="V6971" t="s">
        <v>160</v>
      </c>
      <c r="W6971" t="s">
        <v>198</v>
      </c>
      <c r="X6971" t="s">
        <v>161</v>
      </c>
      <c r="Y6971">
        <v>4</v>
      </c>
      <c r="Z6971">
        <v>4</v>
      </c>
      <c r="AA6971">
        <v>2022</v>
      </c>
      <c r="AB6971">
        <v>119.05</v>
      </c>
      <c r="AC6971" t="s">
        <v>66</v>
      </c>
      <c r="AD6971" t="s">
        <v>72</v>
      </c>
      <c r="AE6971">
        <v>2022</v>
      </c>
      <c r="AF6971">
        <v>2022</v>
      </c>
      <c r="AU6971"/>
    </row>
    <row r="6972" spans="1:47" x14ac:dyDescent="0.35">
      <c r="A6972" t="s">
        <v>130</v>
      </c>
      <c r="B6972" t="s">
        <v>36</v>
      </c>
      <c r="C6972" t="s">
        <v>252</v>
      </c>
      <c r="D6972" t="s">
        <v>150</v>
      </c>
      <c r="E6972" t="s">
        <v>121</v>
      </c>
      <c r="G6972" t="s">
        <v>1</v>
      </c>
      <c r="H6972" t="s">
        <v>206</v>
      </c>
      <c r="J6972" t="s">
        <v>263</v>
      </c>
      <c r="K6972" t="s">
        <v>72</v>
      </c>
      <c r="L6972" t="s">
        <v>122</v>
      </c>
      <c r="M6972" s="14">
        <v>44671</v>
      </c>
      <c r="N6972" s="14">
        <v>44671</v>
      </c>
      <c r="O6972">
        <v>0</v>
      </c>
      <c r="P6972">
        <v>-28571.43</v>
      </c>
      <c r="R6972">
        <v>2221517110</v>
      </c>
      <c r="S6972">
        <v>162800000</v>
      </c>
      <c r="V6972" t="s">
        <v>130</v>
      </c>
      <c r="W6972" t="s">
        <v>204</v>
      </c>
      <c r="X6972" t="s">
        <v>119</v>
      </c>
      <c r="Y6972">
        <v>4</v>
      </c>
      <c r="Z6972">
        <v>4</v>
      </c>
      <c r="AA6972">
        <v>2022</v>
      </c>
      <c r="AB6972">
        <v>28571.43</v>
      </c>
      <c r="AC6972" t="s">
        <v>66</v>
      </c>
      <c r="AD6972" t="s">
        <v>64</v>
      </c>
      <c r="AE6972">
        <v>2022</v>
      </c>
      <c r="AF6972">
        <v>2022</v>
      </c>
      <c r="AU6972"/>
    </row>
    <row r="6973" spans="1:47" x14ac:dyDescent="0.35">
      <c r="A6973" t="s">
        <v>160</v>
      </c>
      <c r="B6973" t="s">
        <v>35</v>
      </c>
      <c r="C6973" t="s">
        <v>252</v>
      </c>
      <c r="D6973" t="s">
        <v>159</v>
      </c>
      <c r="E6973" t="s">
        <v>162</v>
      </c>
      <c r="G6973" t="s">
        <v>1</v>
      </c>
      <c r="J6973" t="s">
        <v>263</v>
      </c>
      <c r="K6973" t="s">
        <v>72</v>
      </c>
      <c r="L6973" t="s">
        <v>122</v>
      </c>
      <c r="M6973" s="14">
        <v>44671</v>
      </c>
      <c r="N6973" s="14">
        <v>44671</v>
      </c>
      <c r="O6973">
        <v>0</v>
      </c>
      <c r="P6973">
        <v>142.86000000000001</v>
      </c>
      <c r="R6973">
        <v>2110672000</v>
      </c>
      <c r="S6973">
        <v>161020000</v>
      </c>
      <c r="V6973" t="s">
        <v>160</v>
      </c>
      <c r="W6973" t="s">
        <v>194</v>
      </c>
      <c r="X6973" t="s">
        <v>161</v>
      </c>
      <c r="Y6973">
        <v>4</v>
      </c>
      <c r="Z6973">
        <v>4</v>
      </c>
      <c r="AA6973">
        <v>2022</v>
      </c>
      <c r="AB6973">
        <v>142.86000000000001</v>
      </c>
      <c r="AC6973" t="s">
        <v>66</v>
      </c>
      <c r="AD6973" t="s">
        <v>72</v>
      </c>
      <c r="AE6973">
        <v>2022</v>
      </c>
      <c r="AF6973">
        <v>2022</v>
      </c>
      <c r="AU6973"/>
    </row>
    <row r="6974" spans="1:47" x14ac:dyDescent="0.35">
      <c r="A6974" t="s">
        <v>160</v>
      </c>
      <c r="B6974" t="s">
        <v>50</v>
      </c>
      <c r="C6974" t="s">
        <v>252</v>
      </c>
      <c r="D6974" t="s">
        <v>159</v>
      </c>
      <c r="E6974" t="s">
        <v>162</v>
      </c>
      <c r="G6974" t="s">
        <v>1</v>
      </c>
      <c r="J6974" t="s">
        <v>263</v>
      </c>
      <c r="K6974" t="s">
        <v>72</v>
      </c>
      <c r="L6974" t="s">
        <v>122</v>
      </c>
      <c r="M6974" s="14">
        <v>44671</v>
      </c>
      <c r="N6974" s="14">
        <v>44671</v>
      </c>
      <c r="O6974">
        <v>0</v>
      </c>
      <c r="P6974">
        <v>722.83</v>
      </c>
      <c r="R6974">
        <v>2110672000</v>
      </c>
      <c r="S6974">
        <v>162300000</v>
      </c>
      <c r="V6974" t="s">
        <v>160</v>
      </c>
      <c r="W6974" t="s">
        <v>209</v>
      </c>
      <c r="X6974" t="s">
        <v>161</v>
      </c>
      <c r="Y6974">
        <v>4</v>
      </c>
      <c r="Z6974">
        <v>4</v>
      </c>
      <c r="AA6974">
        <v>2022</v>
      </c>
      <c r="AB6974">
        <v>722.83</v>
      </c>
      <c r="AC6974" t="s">
        <v>66</v>
      </c>
      <c r="AD6974" t="s">
        <v>72</v>
      </c>
      <c r="AE6974">
        <v>2022</v>
      </c>
      <c r="AF6974">
        <v>2022</v>
      </c>
      <c r="AU6974"/>
    </row>
    <row r="6975" spans="1:47" x14ac:dyDescent="0.35">
      <c r="A6975" t="s">
        <v>160</v>
      </c>
      <c r="B6975" t="s">
        <v>26</v>
      </c>
      <c r="C6975" t="s">
        <v>252</v>
      </c>
      <c r="D6975" t="s">
        <v>159</v>
      </c>
      <c r="E6975" t="s">
        <v>162</v>
      </c>
      <c r="G6975" t="s">
        <v>1</v>
      </c>
      <c r="J6975" t="s">
        <v>263</v>
      </c>
      <c r="K6975" t="s">
        <v>72</v>
      </c>
      <c r="L6975" t="s">
        <v>122</v>
      </c>
      <c r="M6975" s="14">
        <v>44671</v>
      </c>
      <c r="N6975" s="14">
        <v>44671</v>
      </c>
      <c r="O6975">
        <v>0</v>
      </c>
      <c r="P6975">
        <v>159652.54</v>
      </c>
      <c r="R6975">
        <v>2110672000</v>
      </c>
      <c r="S6975">
        <v>162800000</v>
      </c>
      <c r="V6975" t="s">
        <v>160</v>
      </c>
      <c r="W6975" t="s">
        <v>204</v>
      </c>
      <c r="X6975" t="s">
        <v>161</v>
      </c>
      <c r="Y6975">
        <v>4</v>
      </c>
      <c r="Z6975">
        <v>4</v>
      </c>
      <c r="AA6975">
        <v>2022</v>
      </c>
      <c r="AB6975">
        <v>159652.54</v>
      </c>
      <c r="AC6975" t="s">
        <v>66</v>
      </c>
      <c r="AD6975" t="s">
        <v>72</v>
      </c>
      <c r="AE6975">
        <v>2022</v>
      </c>
      <c r="AF6975">
        <v>2022</v>
      </c>
      <c r="AU6975"/>
    </row>
    <row r="6976" spans="1:47" x14ac:dyDescent="0.35">
      <c r="A6976" t="s">
        <v>175</v>
      </c>
      <c r="B6976" t="s">
        <v>39</v>
      </c>
      <c r="C6976" t="s">
        <v>252</v>
      </c>
      <c r="D6976" t="s">
        <v>150</v>
      </c>
      <c r="E6976" t="s">
        <v>121</v>
      </c>
      <c r="G6976" t="s">
        <v>1</v>
      </c>
      <c r="H6976" t="s">
        <v>206</v>
      </c>
      <c r="J6976" t="s">
        <v>263</v>
      </c>
      <c r="K6976" t="s">
        <v>72</v>
      </c>
      <c r="L6976" t="s">
        <v>122</v>
      </c>
      <c r="M6976" s="14">
        <v>44671</v>
      </c>
      <c r="N6976" s="14">
        <v>44671</v>
      </c>
      <c r="O6976">
        <v>0</v>
      </c>
      <c r="P6976">
        <v>-7142.86</v>
      </c>
      <c r="R6976">
        <v>2221506000</v>
      </c>
      <c r="S6976">
        <v>161026000</v>
      </c>
      <c r="V6976" t="s">
        <v>175</v>
      </c>
      <c r="W6976" t="s">
        <v>216</v>
      </c>
      <c r="X6976" t="s">
        <v>119</v>
      </c>
      <c r="Y6976">
        <v>4</v>
      </c>
      <c r="Z6976">
        <v>4</v>
      </c>
      <c r="AA6976">
        <v>2022</v>
      </c>
      <c r="AB6976">
        <v>7142.86</v>
      </c>
      <c r="AC6976" t="s">
        <v>66</v>
      </c>
      <c r="AD6976" t="s">
        <v>64</v>
      </c>
      <c r="AE6976">
        <v>2022</v>
      </c>
      <c r="AF6976">
        <v>2022</v>
      </c>
      <c r="AU6976"/>
    </row>
    <row r="6977" spans="1:47" x14ac:dyDescent="0.35">
      <c r="A6977" t="s">
        <v>160</v>
      </c>
      <c r="B6977" t="s">
        <v>25</v>
      </c>
      <c r="C6977" t="s">
        <v>252</v>
      </c>
      <c r="D6977" t="s">
        <v>159</v>
      </c>
      <c r="E6977" t="s">
        <v>162</v>
      </c>
      <c r="G6977" t="s">
        <v>1</v>
      </c>
      <c r="J6977" t="s">
        <v>263</v>
      </c>
      <c r="K6977" t="s">
        <v>72</v>
      </c>
      <c r="L6977" t="s">
        <v>122</v>
      </c>
      <c r="M6977" s="14">
        <v>44671</v>
      </c>
      <c r="N6977" s="14">
        <v>44671</v>
      </c>
      <c r="O6977">
        <v>0</v>
      </c>
      <c r="P6977">
        <v>238.1</v>
      </c>
      <c r="R6977">
        <v>2110672000</v>
      </c>
      <c r="S6977">
        <v>161300000</v>
      </c>
      <c r="V6977" t="s">
        <v>160</v>
      </c>
      <c r="W6977" t="s">
        <v>192</v>
      </c>
      <c r="X6977" t="s">
        <v>161</v>
      </c>
      <c r="Y6977">
        <v>4</v>
      </c>
      <c r="Z6977">
        <v>4</v>
      </c>
      <c r="AA6977">
        <v>2022</v>
      </c>
      <c r="AB6977">
        <v>238.1</v>
      </c>
      <c r="AC6977" t="s">
        <v>66</v>
      </c>
      <c r="AD6977" t="s">
        <v>72</v>
      </c>
      <c r="AE6977">
        <v>2022</v>
      </c>
      <c r="AF6977">
        <v>2022</v>
      </c>
      <c r="AU6977"/>
    </row>
    <row r="6978" spans="1:47" x14ac:dyDescent="0.35">
      <c r="A6978" t="s">
        <v>138</v>
      </c>
      <c r="B6978" t="s">
        <v>41</v>
      </c>
      <c r="C6978" t="s">
        <v>252</v>
      </c>
      <c r="D6978" t="s">
        <v>150</v>
      </c>
      <c r="E6978" t="s">
        <v>121</v>
      </c>
      <c r="G6978" t="s">
        <v>1</v>
      </c>
      <c r="H6978" t="s">
        <v>206</v>
      </c>
      <c r="J6978" t="s">
        <v>263</v>
      </c>
      <c r="K6978" t="s">
        <v>72</v>
      </c>
      <c r="L6978" t="s">
        <v>122</v>
      </c>
      <c r="M6978" s="14">
        <v>44671</v>
      </c>
      <c r="N6978" s="14">
        <v>44671</v>
      </c>
      <c r="O6978">
        <v>0</v>
      </c>
      <c r="P6978">
        <v>-238095.24</v>
      </c>
      <c r="R6978">
        <v>2220200000</v>
      </c>
      <c r="S6978">
        <v>161001000</v>
      </c>
      <c r="V6978" t="s">
        <v>138</v>
      </c>
      <c r="W6978" t="s">
        <v>195</v>
      </c>
      <c r="X6978" t="s">
        <v>139</v>
      </c>
      <c r="Y6978">
        <v>4</v>
      </c>
      <c r="Z6978">
        <v>4</v>
      </c>
      <c r="AA6978">
        <v>2022</v>
      </c>
      <c r="AB6978">
        <v>238095.24</v>
      </c>
      <c r="AC6978" t="s">
        <v>66</v>
      </c>
      <c r="AD6978" t="s">
        <v>64</v>
      </c>
      <c r="AE6978">
        <v>2022</v>
      </c>
      <c r="AF6978">
        <v>2022</v>
      </c>
      <c r="AU6978"/>
    </row>
    <row r="6979" spans="1:47" x14ac:dyDescent="0.35">
      <c r="A6979" t="s">
        <v>138</v>
      </c>
      <c r="B6979" t="s">
        <v>46</v>
      </c>
      <c r="C6979" t="s">
        <v>252</v>
      </c>
      <c r="D6979" t="s">
        <v>150</v>
      </c>
      <c r="E6979" t="s">
        <v>121</v>
      </c>
      <c r="G6979" t="s">
        <v>1</v>
      </c>
      <c r="H6979" t="s">
        <v>206</v>
      </c>
      <c r="J6979" t="s">
        <v>263</v>
      </c>
      <c r="K6979" t="s">
        <v>72</v>
      </c>
      <c r="L6979" t="s">
        <v>122</v>
      </c>
      <c r="M6979" s="14">
        <v>44671</v>
      </c>
      <c r="N6979" s="14">
        <v>44671</v>
      </c>
      <c r="O6979">
        <v>0</v>
      </c>
      <c r="P6979">
        <v>-9523.81</v>
      </c>
      <c r="R6979">
        <v>2220200000</v>
      </c>
      <c r="S6979">
        <v>161001000</v>
      </c>
      <c r="V6979" t="s">
        <v>138</v>
      </c>
      <c r="W6979" t="s">
        <v>195</v>
      </c>
      <c r="X6979" t="s">
        <v>139</v>
      </c>
      <c r="Y6979">
        <v>4</v>
      </c>
      <c r="Z6979">
        <v>4</v>
      </c>
      <c r="AA6979">
        <v>2022</v>
      </c>
      <c r="AB6979">
        <v>9523.81</v>
      </c>
      <c r="AC6979" t="s">
        <v>66</v>
      </c>
      <c r="AD6979" t="s">
        <v>64</v>
      </c>
      <c r="AE6979">
        <v>2022</v>
      </c>
      <c r="AF6979">
        <v>2022</v>
      </c>
      <c r="AU6979"/>
    </row>
    <row r="6980" spans="1:47" x14ac:dyDescent="0.35">
      <c r="A6980" t="s">
        <v>160</v>
      </c>
      <c r="B6980" t="s">
        <v>26</v>
      </c>
      <c r="C6980" t="s">
        <v>252</v>
      </c>
      <c r="D6980" t="s">
        <v>159</v>
      </c>
      <c r="E6980" t="s">
        <v>162</v>
      </c>
      <c r="G6980" t="s">
        <v>1</v>
      </c>
      <c r="J6980" t="s">
        <v>263</v>
      </c>
      <c r="K6980" t="s">
        <v>72</v>
      </c>
      <c r="L6980" t="s">
        <v>122</v>
      </c>
      <c r="M6980" s="14">
        <v>44671</v>
      </c>
      <c r="N6980" s="14">
        <v>44671</v>
      </c>
      <c r="O6980">
        <v>0</v>
      </c>
      <c r="P6980">
        <v>36.32</v>
      </c>
      <c r="R6980">
        <v>2110672000</v>
      </c>
      <c r="S6980">
        <v>162600000</v>
      </c>
      <c r="V6980" t="s">
        <v>160</v>
      </c>
      <c r="W6980" t="s">
        <v>196</v>
      </c>
      <c r="X6980" t="s">
        <v>161</v>
      </c>
      <c r="Y6980">
        <v>4</v>
      </c>
      <c r="Z6980">
        <v>4</v>
      </c>
      <c r="AA6980">
        <v>2022</v>
      </c>
      <c r="AB6980">
        <v>36.32</v>
      </c>
      <c r="AC6980" t="s">
        <v>66</v>
      </c>
      <c r="AD6980" t="s">
        <v>72</v>
      </c>
      <c r="AE6980">
        <v>2022</v>
      </c>
      <c r="AF6980">
        <v>2022</v>
      </c>
      <c r="AU6980"/>
    </row>
    <row r="6981" spans="1:47" x14ac:dyDescent="0.35">
      <c r="A6981" t="s">
        <v>160</v>
      </c>
      <c r="B6981" t="s">
        <v>25</v>
      </c>
      <c r="C6981" t="s">
        <v>252</v>
      </c>
      <c r="D6981" t="s">
        <v>159</v>
      </c>
      <c r="E6981" t="s">
        <v>162</v>
      </c>
      <c r="G6981" t="s">
        <v>1</v>
      </c>
      <c r="J6981" t="s">
        <v>263</v>
      </c>
      <c r="K6981" t="s">
        <v>72</v>
      </c>
      <c r="L6981" t="s">
        <v>122</v>
      </c>
      <c r="M6981" s="14">
        <v>44672</v>
      </c>
      <c r="N6981" s="14">
        <v>44672</v>
      </c>
      <c r="O6981">
        <v>0</v>
      </c>
      <c r="P6981">
        <v>119.05</v>
      </c>
      <c r="R6981">
        <v>2110672000</v>
      </c>
      <c r="S6981">
        <v>161600000</v>
      </c>
      <c r="V6981" t="s">
        <v>160</v>
      </c>
      <c r="W6981" t="s">
        <v>198</v>
      </c>
      <c r="X6981" t="s">
        <v>161</v>
      </c>
      <c r="Y6981">
        <v>4</v>
      </c>
      <c r="Z6981">
        <v>4</v>
      </c>
      <c r="AA6981">
        <v>2022</v>
      </c>
      <c r="AB6981">
        <v>119.05</v>
      </c>
      <c r="AC6981" t="s">
        <v>66</v>
      </c>
      <c r="AD6981" t="s">
        <v>72</v>
      </c>
      <c r="AE6981">
        <v>2022</v>
      </c>
      <c r="AF6981">
        <v>2022</v>
      </c>
      <c r="AU6981"/>
    </row>
    <row r="6982" spans="1:47" x14ac:dyDescent="0.35">
      <c r="A6982" t="s">
        <v>160</v>
      </c>
      <c r="B6982" t="s">
        <v>25</v>
      </c>
      <c r="C6982" t="s">
        <v>252</v>
      </c>
      <c r="D6982" t="s">
        <v>159</v>
      </c>
      <c r="E6982" t="s">
        <v>162</v>
      </c>
      <c r="G6982" t="s">
        <v>1</v>
      </c>
      <c r="J6982" t="s">
        <v>263</v>
      </c>
      <c r="K6982" t="s">
        <v>72</v>
      </c>
      <c r="L6982" t="s">
        <v>122</v>
      </c>
      <c r="M6982" s="14">
        <v>44672</v>
      </c>
      <c r="N6982" s="14">
        <v>44672</v>
      </c>
      <c r="O6982">
        <v>0</v>
      </c>
      <c r="P6982">
        <v>238.1</v>
      </c>
      <c r="R6982">
        <v>2110672000</v>
      </c>
      <c r="S6982">
        <v>161300000</v>
      </c>
      <c r="V6982" t="s">
        <v>160</v>
      </c>
      <c r="W6982" t="s">
        <v>192</v>
      </c>
      <c r="X6982" t="s">
        <v>161</v>
      </c>
      <c r="Y6982">
        <v>4</v>
      </c>
      <c r="Z6982">
        <v>4</v>
      </c>
      <c r="AA6982">
        <v>2022</v>
      </c>
      <c r="AB6982">
        <v>238.1</v>
      </c>
      <c r="AC6982" t="s">
        <v>66</v>
      </c>
      <c r="AD6982" t="s">
        <v>72</v>
      </c>
      <c r="AE6982">
        <v>2022</v>
      </c>
      <c r="AF6982">
        <v>2022</v>
      </c>
      <c r="AU6982"/>
    </row>
    <row r="6983" spans="1:47" x14ac:dyDescent="0.35">
      <c r="A6983" t="s">
        <v>160</v>
      </c>
      <c r="B6983" t="s">
        <v>26</v>
      </c>
      <c r="C6983" t="s">
        <v>252</v>
      </c>
      <c r="D6983" t="s">
        <v>159</v>
      </c>
      <c r="E6983" t="s">
        <v>162</v>
      </c>
      <c r="G6983" t="s">
        <v>1</v>
      </c>
      <c r="J6983" t="s">
        <v>263</v>
      </c>
      <c r="K6983" t="s">
        <v>72</v>
      </c>
      <c r="L6983" t="s">
        <v>122</v>
      </c>
      <c r="M6983" s="14">
        <v>44672</v>
      </c>
      <c r="N6983" s="14">
        <v>44672</v>
      </c>
      <c r="O6983">
        <v>0</v>
      </c>
      <c r="P6983">
        <v>248.57</v>
      </c>
      <c r="R6983">
        <v>2110672000</v>
      </c>
      <c r="S6983">
        <v>161011000</v>
      </c>
      <c r="V6983" t="s">
        <v>160</v>
      </c>
      <c r="W6983" t="s">
        <v>231</v>
      </c>
      <c r="X6983" t="s">
        <v>161</v>
      </c>
      <c r="Y6983">
        <v>4</v>
      </c>
      <c r="Z6983">
        <v>4</v>
      </c>
      <c r="AA6983">
        <v>2022</v>
      </c>
      <c r="AB6983">
        <v>248.57</v>
      </c>
      <c r="AC6983" t="s">
        <v>66</v>
      </c>
      <c r="AD6983" t="s">
        <v>72</v>
      </c>
      <c r="AE6983">
        <v>2022</v>
      </c>
      <c r="AF6983">
        <v>2022</v>
      </c>
      <c r="AU6983"/>
    </row>
    <row r="6984" spans="1:47" x14ac:dyDescent="0.35">
      <c r="A6984" t="s">
        <v>160</v>
      </c>
      <c r="B6984" t="s">
        <v>50</v>
      </c>
      <c r="C6984" t="s">
        <v>252</v>
      </c>
      <c r="D6984" t="s">
        <v>159</v>
      </c>
      <c r="E6984" t="s">
        <v>162</v>
      </c>
      <c r="G6984" t="s">
        <v>1</v>
      </c>
      <c r="J6984" t="s">
        <v>263</v>
      </c>
      <c r="K6984" t="s">
        <v>72</v>
      </c>
      <c r="L6984" t="s">
        <v>122</v>
      </c>
      <c r="M6984" s="14">
        <v>44673</v>
      </c>
      <c r="N6984" s="14">
        <v>44673</v>
      </c>
      <c r="O6984">
        <v>0</v>
      </c>
      <c r="P6984">
        <v>3207.95</v>
      </c>
      <c r="R6984">
        <v>2110672000</v>
      </c>
      <c r="S6984">
        <v>162300000</v>
      </c>
      <c r="V6984" t="s">
        <v>160</v>
      </c>
      <c r="W6984" t="s">
        <v>209</v>
      </c>
      <c r="X6984" t="s">
        <v>161</v>
      </c>
      <c r="Y6984">
        <v>4</v>
      </c>
      <c r="Z6984">
        <v>4</v>
      </c>
      <c r="AA6984">
        <v>2022</v>
      </c>
      <c r="AB6984">
        <v>3207.95</v>
      </c>
      <c r="AC6984" t="s">
        <v>66</v>
      </c>
      <c r="AD6984" t="s">
        <v>72</v>
      </c>
      <c r="AE6984">
        <v>2022</v>
      </c>
      <c r="AF6984">
        <v>2022</v>
      </c>
      <c r="AU6984"/>
    </row>
    <row r="6985" spans="1:47" x14ac:dyDescent="0.35">
      <c r="A6985" t="s">
        <v>160</v>
      </c>
      <c r="B6985" t="s">
        <v>25</v>
      </c>
      <c r="C6985" t="s">
        <v>252</v>
      </c>
      <c r="D6985" t="s">
        <v>159</v>
      </c>
      <c r="E6985" t="s">
        <v>162</v>
      </c>
      <c r="G6985" t="s">
        <v>1</v>
      </c>
      <c r="J6985" t="s">
        <v>263</v>
      </c>
      <c r="K6985" t="s">
        <v>72</v>
      </c>
      <c r="L6985" t="s">
        <v>122</v>
      </c>
      <c r="M6985" s="14">
        <v>44673</v>
      </c>
      <c r="N6985" s="14">
        <v>44673</v>
      </c>
      <c r="O6985">
        <v>0</v>
      </c>
      <c r="P6985">
        <v>119.05</v>
      </c>
      <c r="R6985">
        <v>2110672000</v>
      </c>
      <c r="S6985">
        <v>161600000</v>
      </c>
      <c r="V6985" t="s">
        <v>160</v>
      </c>
      <c r="W6985" t="s">
        <v>198</v>
      </c>
      <c r="X6985" t="s">
        <v>161</v>
      </c>
      <c r="Y6985">
        <v>4</v>
      </c>
      <c r="Z6985">
        <v>4</v>
      </c>
      <c r="AA6985">
        <v>2022</v>
      </c>
      <c r="AB6985">
        <v>119.05</v>
      </c>
      <c r="AC6985" t="s">
        <v>66</v>
      </c>
      <c r="AD6985" t="s">
        <v>72</v>
      </c>
      <c r="AE6985">
        <v>2022</v>
      </c>
      <c r="AF6985">
        <v>2022</v>
      </c>
      <c r="AU6985"/>
    </row>
    <row r="6986" spans="1:47" x14ac:dyDescent="0.35">
      <c r="A6986" t="s">
        <v>160</v>
      </c>
      <c r="B6986" t="s">
        <v>25</v>
      </c>
      <c r="C6986" t="s">
        <v>252</v>
      </c>
      <c r="D6986" t="s">
        <v>159</v>
      </c>
      <c r="E6986" t="s">
        <v>162</v>
      </c>
      <c r="G6986" t="s">
        <v>1</v>
      </c>
      <c r="J6986" t="s">
        <v>263</v>
      </c>
      <c r="K6986" t="s">
        <v>72</v>
      </c>
      <c r="L6986" t="s">
        <v>122</v>
      </c>
      <c r="M6986" s="14">
        <v>44673</v>
      </c>
      <c r="N6986" s="14">
        <v>44673</v>
      </c>
      <c r="O6986">
        <v>0</v>
      </c>
      <c r="P6986">
        <v>238.1</v>
      </c>
      <c r="R6986">
        <v>2110672000</v>
      </c>
      <c r="S6986">
        <v>161300000</v>
      </c>
      <c r="V6986" t="s">
        <v>160</v>
      </c>
      <c r="W6986" t="s">
        <v>192</v>
      </c>
      <c r="X6986" t="s">
        <v>161</v>
      </c>
      <c r="Y6986">
        <v>4</v>
      </c>
      <c r="Z6986">
        <v>4</v>
      </c>
      <c r="AA6986">
        <v>2022</v>
      </c>
      <c r="AB6986">
        <v>238.1</v>
      </c>
      <c r="AC6986" t="s">
        <v>66</v>
      </c>
      <c r="AD6986" t="s">
        <v>72</v>
      </c>
      <c r="AE6986">
        <v>2022</v>
      </c>
      <c r="AF6986">
        <v>2022</v>
      </c>
      <c r="AU6986"/>
    </row>
    <row r="6987" spans="1:47" x14ac:dyDescent="0.35">
      <c r="A6987" t="s">
        <v>160</v>
      </c>
      <c r="B6987" t="s">
        <v>25</v>
      </c>
      <c r="C6987" t="s">
        <v>252</v>
      </c>
      <c r="D6987" t="s">
        <v>159</v>
      </c>
      <c r="E6987" t="s">
        <v>162</v>
      </c>
      <c r="G6987" t="s">
        <v>1</v>
      </c>
      <c r="J6987" t="s">
        <v>263</v>
      </c>
      <c r="K6987" t="s">
        <v>72</v>
      </c>
      <c r="L6987" t="s">
        <v>122</v>
      </c>
      <c r="M6987" s="14">
        <v>44673</v>
      </c>
      <c r="N6987" s="14">
        <v>44673</v>
      </c>
      <c r="O6987">
        <v>0</v>
      </c>
      <c r="P6987">
        <v>952.38</v>
      </c>
      <c r="R6987">
        <v>2110672000</v>
      </c>
      <c r="S6987">
        <v>161300000</v>
      </c>
      <c r="V6987" t="s">
        <v>160</v>
      </c>
      <c r="W6987" t="s">
        <v>192</v>
      </c>
      <c r="X6987" t="s">
        <v>161</v>
      </c>
      <c r="Y6987">
        <v>4</v>
      </c>
      <c r="Z6987">
        <v>4</v>
      </c>
      <c r="AA6987">
        <v>2022</v>
      </c>
      <c r="AB6987">
        <v>952.38</v>
      </c>
      <c r="AC6987" t="s">
        <v>66</v>
      </c>
      <c r="AD6987" t="s">
        <v>72</v>
      </c>
      <c r="AE6987">
        <v>2022</v>
      </c>
      <c r="AF6987">
        <v>2022</v>
      </c>
      <c r="AU6987"/>
    </row>
    <row r="6988" spans="1:47" x14ac:dyDescent="0.35">
      <c r="A6988" t="s">
        <v>160</v>
      </c>
      <c r="B6988" t="s">
        <v>28</v>
      </c>
      <c r="C6988" t="s">
        <v>252</v>
      </c>
      <c r="D6988" t="s">
        <v>159</v>
      </c>
      <c r="E6988" t="s">
        <v>162</v>
      </c>
      <c r="G6988" t="s">
        <v>1</v>
      </c>
      <c r="J6988" t="s">
        <v>263</v>
      </c>
      <c r="K6988" t="s">
        <v>72</v>
      </c>
      <c r="L6988" t="s">
        <v>122</v>
      </c>
      <c r="M6988" s="14">
        <v>44673</v>
      </c>
      <c r="N6988" s="14">
        <v>44673</v>
      </c>
      <c r="O6988">
        <v>0</v>
      </c>
      <c r="P6988">
        <v>34.340000000000003</v>
      </c>
      <c r="R6988">
        <v>2110672000</v>
      </c>
      <c r="S6988">
        <v>161800000</v>
      </c>
      <c r="V6988" t="s">
        <v>160</v>
      </c>
      <c r="W6988" t="s">
        <v>197</v>
      </c>
      <c r="X6988" t="s">
        <v>161</v>
      </c>
      <c r="Y6988">
        <v>4</v>
      </c>
      <c r="Z6988">
        <v>4</v>
      </c>
      <c r="AA6988">
        <v>2022</v>
      </c>
      <c r="AB6988">
        <v>34.340000000000003</v>
      </c>
      <c r="AC6988" t="s">
        <v>66</v>
      </c>
      <c r="AD6988" t="s">
        <v>72</v>
      </c>
      <c r="AE6988">
        <v>2022</v>
      </c>
      <c r="AF6988">
        <v>2022</v>
      </c>
      <c r="AU6988"/>
    </row>
    <row r="6989" spans="1:47" x14ac:dyDescent="0.35">
      <c r="A6989" t="s">
        <v>160</v>
      </c>
      <c r="B6989" t="s">
        <v>28</v>
      </c>
      <c r="C6989" t="s">
        <v>252</v>
      </c>
      <c r="D6989" t="s">
        <v>159</v>
      </c>
      <c r="E6989" t="s">
        <v>162</v>
      </c>
      <c r="G6989" t="s">
        <v>1</v>
      </c>
      <c r="J6989" t="s">
        <v>263</v>
      </c>
      <c r="K6989" t="s">
        <v>72</v>
      </c>
      <c r="L6989" t="s">
        <v>122</v>
      </c>
      <c r="M6989" s="14">
        <v>44673</v>
      </c>
      <c r="N6989" s="14">
        <v>44673</v>
      </c>
      <c r="O6989">
        <v>0</v>
      </c>
      <c r="P6989">
        <v>90.96</v>
      </c>
      <c r="R6989">
        <v>2110672000</v>
      </c>
      <c r="S6989">
        <v>161800000</v>
      </c>
      <c r="V6989" t="s">
        <v>160</v>
      </c>
      <c r="W6989" t="s">
        <v>197</v>
      </c>
      <c r="X6989" t="s">
        <v>161</v>
      </c>
      <c r="Y6989">
        <v>4</v>
      </c>
      <c r="Z6989">
        <v>4</v>
      </c>
      <c r="AA6989">
        <v>2022</v>
      </c>
      <c r="AB6989">
        <v>90.96</v>
      </c>
      <c r="AC6989" t="s">
        <v>66</v>
      </c>
      <c r="AD6989" t="s">
        <v>72</v>
      </c>
      <c r="AE6989">
        <v>2022</v>
      </c>
      <c r="AF6989">
        <v>2022</v>
      </c>
      <c r="AU6989"/>
    </row>
    <row r="6990" spans="1:47" x14ac:dyDescent="0.35">
      <c r="A6990" t="s">
        <v>160</v>
      </c>
      <c r="B6990" t="s">
        <v>28</v>
      </c>
      <c r="C6990" t="s">
        <v>252</v>
      </c>
      <c r="D6990" t="s">
        <v>159</v>
      </c>
      <c r="E6990" t="s">
        <v>162</v>
      </c>
      <c r="G6990" t="s">
        <v>1</v>
      </c>
      <c r="J6990" t="s">
        <v>263</v>
      </c>
      <c r="K6990" t="s">
        <v>72</v>
      </c>
      <c r="L6990" t="s">
        <v>122</v>
      </c>
      <c r="M6990" s="14">
        <v>44673</v>
      </c>
      <c r="N6990" s="14">
        <v>44673</v>
      </c>
      <c r="O6990">
        <v>0</v>
      </c>
      <c r="P6990">
        <v>52.26</v>
      </c>
      <c r="R6990">
        <v>2110672000</v>
      </c>
      <c r="S6990">
        <v>161800000</v>
      </c>
      <c r="V6990" t="s">
        <v>160</v>
      </c>
      <c r="W6990" t="s">
        <v>197</v>
      </c>
      <c r="X6990" t="s">
        <v>161</v>
      </c>
      <c r="Y6990">
        <v>4</v>
      </c>
      <c r="Z6990">
        <v>4</v>
      </c>
      <c r="AA6990">
        <v>2022</v>
      </c>
      <c r="AB6990">
        <v>52.26</v>
      </c>
      <c r="AC6990" t="s">
        <v>66</v>
      </c>
      <c r="AD6990" t="s">
        <v>72</v>
      </c>
      <c r="AE6990">
        <v>2022</v>
      </c>
      <c r="AF6990">
        <v>2022</v>
      </c>
      <c r="AU6990"/>
    </row>
    <row r="6991" spans="1:47" x14ac:dyDescent="0.35">
      <c r="A6991" t="s">
        <v>160</v>
      </c>
      <c r="B6991" t="s">
        <v>26</v>
      </c>
      <c r="C6991" t="s">
        <v>252</v>
      </c>
      <c r="D6991" t="s">
        <v>159</v>
      </c>
      <c r="E6991" t="s">
        <v>162</v>
      </c>
      <c r="G6991" t="s">
        <v>1</v>
      </c>
      <c r="J6991" t="s">
        <v>263</v>
      </c>
      <c r="K6991" t="s">
        <v>72</v>
      </c>
      <c r="L6991" t="s">
        <v>122</v>
      </c>
      <c r="M6991" s="14">
        <v>44673</v>
      </c>
      <c r="N6991" s="14">
        <v>44673</v>
      </c>
      <c r="O6991">
        <v>0</v>
      </c>
      <c r="P6991">
        <v>622.91</v>
      </c>
      <c r="R6991">
        <v>2110672000</v>
      </c>
      <c r="S6991">
        <v>162600000</v>
      </c>
      <c r="V6991" t="s">
        <v>160</v>
      </c>
      <c r="W6991" t="s">
        <v>196</v>
      </c>
      <c r="X6991" t="s">
        <v>161</v>
      </c>
      <c r="Y6991">
        <v>4</v>
      </c>
      <c r="Z6991">
        <v>4</v>
      </c>
      <c r="AA6991">
        <v>2022</v>
      </c>
      <c r="AB6991">
        <v>622.91</v>
      </c>
      <c r="AC6991" t="s">
        <v>66</v>
      </c>
      <c r="AD6991" t="s">
        <v>72</v>
      </c>
      <c r="AE6991">
        <v>2022</v>
      </c>
      <c r="AF6991">
        <v>2022</v>
      </c>
      <c r="AU6991"/>
    </row>
    <row r="6992" spans="1:47" x14ac:dyDescent="0.35">
      <c r="A6992" t="s">
        <v>155</v>
      </c>
      <c r="B6992" t="s">
        <v>49</v>
      </c>
      <c r="C6992" t="s">
        <v>252</v>
      </c>
      <c r="D6992" t="s">
        <v>150</v>
      </c>
      <c r="E6992" t="s">
        <v>121</v>
      </c>
      <c r="G6992" t="s">
        <v>1</v>
      </c>
      <c r="H6992" t="s">
        <v>206</v>
      </c>
      <c r="J6992" t="s">
        <v>263</v>
      </c>
      <c r="K6992" t="s">
        <v>72</v>
      </c>
      <c r="L6992" t="s">
        <v>122</v>
      </c>
      <c r="M6992" s="14">
        <v>44673</v>
      </c>
      <c r="N6992" s="14">
        <v>44673</v>
      </c>
      <c r="O6992">
        <v>0</v>
      </c>
      <c r="P6992">
        <v>-19047.62</v>
      </c>
      <c r="R6992">
        <v>2220620000</v>
      </c>
      <c r="S6992">
        <v>161012000</v>
      </c>
      <c r="V6992" t="s">
        <v>155</v>
      </c>
      <c r="W6992" t="s">
        <v>213</v>
      </c>
      <c r="X6992" t="s">
        <v>156</v>
      </c>
      <c r="Y6992">
        <v>4</v>
      </c>
      <c r="Z6992">
        <v>4</v>
      </c>
      <c r="AA6992">
        <v>2022</v>
      </c>
      <c r="AB6992">
        <v>19047.62</v>
      </c>
      <c r="AC6992" t="s">
        <v>66</v>
      </c>
      <c r="AD6992" t="s">
        <v>64</v>
      </c>
      <c r="AE6992">
        <v>2022</v>
      </c>
      <c r="AF6992">
        <v>2022</v>
      </c>
      <c r="AU6992"/>
    </row>
    <row r="6993" spans="1:47" x14ac:dyDescent="0.35">
      <c r="A6993" t="s">
        <v>160</v>
      </c>
      <c r="B6993" t="s">
        <v>28</v>
      </c>
      <c r="C6993" t="s">
        <v>252</v>
      </c>
      <c r="D6993" t="s">
        <v>159</v>
      </c>
      <c r="E6993" t="s">
        <v>162</v>
      </c>
      <c r="G6993" t="s">
        <v>1</v>
      </c>
      <c r="J6993" t="s">
        <v>263</v>
      </c>
      <c r="K6993" t="s">
        <v>72</v>
      </c>
      <c r="L6993" t="s">
        <v>122</v>
      </c>
      <c r="M6993" s="14">
        <v>44673</v>
      </c>
      <c r="N6993" s="14">
        <v>44673</v>
      </c>
      <c r="O6993">
        <v>0</v>
      </c>
      <c r="P6993">
        <v>33.06</v>
      </c>
      <c r="R6993">
        <v>2110672000</v>
      </c>
      <c r="S6993">
        <v>161800000</v>
      </c>
      <c r="V6993" t="s">
        <v>160</v>
      </c>
      <c r="W6993" t="s">
        <v>197</v>
      </c>
      <c r="X6993" t="s">
        <v>161</v>
      </c>
      <c r="Y6993">
        <v>4</v>
      </c>
      <c r="Z6993">
        <v>4</v>
      </c>
      <c r="AA6993">
        <v>2022</v>
      </c>
      <c r="AB6993">
        <v>33.06</v>
      </c>
      <c r="AC6993" t="s">
        <v>66</v>
      </c>
      <c r="AD6993" t="s">
        <v>72</v>
      </c>
      <c r="AE6993">
        <v>2022</v>
      </c>
      <c r="AF6993">
        <v>2022</v>
      </c>
      <c r="AU6993"/>
    </row>
    <row r="6994" spans="1:47" x14ac:dyDescent="0.35">
      <c r="A6994" t="s">
        <v>155</v>
      </c>
      <c r="B6994" t="s">
        <v>32</v>
      </c>
      <c r="C6994" t="s">
        <v>252</v>
      </c>
      <c r="D6994" t="s">
        <v>150</v>
      </c>
      <c r="E6994" t="s">
        <v>121</v>
      </c>
      <c r="G6994" t="s">
        <v>1</v>
      </c>
      <c r="H6994" t="s">
        <v>206</v>
      </c>
      <c r="J6994" t="s">
        <v>263</v>
      </c>
      <c r="K6994" t="s">
        <v>72</v>
      </c>
      <c r="L6994" t="s">
        <v>122</v>
      </c>
      <c r="M6994" s="14">
        <v>44673</v>
      </c>
      <c r="N6994" s="14">
        <v>44673</v>
      </c>
      <c r="O6994">
        <v>0</v>
      </c>
      <c r="P6994">
        <v>-9523.81</v>
      </c>
      <c r="R6994">
        <v>2220610000</v>
      </c>
      <c r="S6994">
        <v>161012000</v>
      </c>
      <c r="V6994" t="s">
        <v>155</v>
      </c>
      <c r="W6994" t="s">
        <v>213</v>
      </c>
      <c r="X6994" t="s">
        <v>156</v>
      </c>
      <c r="Y6994">
        <v>4</v>
      </c>
      <c r="Z6994">
        <v>4</v>
      </c>
      <c r="AA6994">
        <v>2022</v>
      </c>
      <c r="AB6994">
        <v>9523.81</v>
      </c>
      <c r="AC6994" t="s">
        <v>66</v>
      </c>
      <c r="AD6994" t="s">
        <v>64</v>
      </c>
      <c r="AE6994">
        <v>2022</v>
      </c>
      <c r="AF6994">
        <v>2022</v>
      </c>
      <c r="AU6994"/>
    </row>
    <row r="6995" spans="1:47" x14ac:dyDescent="0.35">
      <c r="A6995" t="s">
        <v>160</v>
      </c>
      <c r="B6995" t="s">
        <v>35</v>
      </c>
      <c r="C6995" t="s">
        <v>252</v>
      </c>
      <c r="D6995" t="s">
        <v>159</v>
      </c>
      <c r="E6995" t="s">
        <v>162</v>
      </c>
      <c r="G6995" t="s">
        <v>1</v>
      </c>
      <c r="J6995" t="s">
        <v>263</v>
      </c>
      <c r="K6995" t="s">
        <v>72</v>
      </c>
      <c r="L6995" t="s">
        <v>122</v>
      </c>
      <c r="M6995" s="14">
        <v>44673</v>
      </c>
      <c r="N6995" s="14">
        <v>44673</v>
      </c>
      <c r="O6995">
        <v>0</v>
      </c>
      <c r="P6995">
        <v>108.51</v>
      </c>
      <c r="R6995">
        <v>2110672000</v>
      </c>
      <c r="S6995">
        <v>162600000</v>
      </c>
      <c r="V6995" t="s">
        <v>160</v>
      </c>
      <c r="W6995" t="s">
        <v>196</v>
      </c>
      <c r="X6995" t="s">
        <v>161</v>
      </c>
      <c r="Y6995">
        <v>4</v>
      </c>
      <c r="Z6995">
        <v>4</v>
      </c>
      <c r="AA6995">
        <v>2022</v>
      </c>
      <c r="AB6995">
        <v>108.51</v>
      </c>
      <c r="AC6995" t="s">
        <v>66</v>
      </c>
      <c r="AD6995" t="s">
        <v>72</v>
      </c>
      <c r="AE6995">
        <v>2022</v>
      </c>
      <c r="AF6995">
        <v>2022</v>
      </c>
      <c r="AU6995"/>
    </row>
    <row r="6996" spans="1:47" x14ac:dyDescent="0.35">
      <c r="A6996" t="s">
        <v>160</v>
      </c>
      <c r="B6996" t="s">
        <v>35</v>
      </c>
      <c r="C6996" t="s">
        <v>252</v>
      </c>
      <c r="D6996" t="s">
        <v>159</v>
      </c>
      <c r="E6996" t="s">
        <v>162</v>
      </c>
      <c r="G6996" t="s">
        <v>1</v>
      </c>
      <c r="J6996" t="s">
        <v>263</v>
      </c>
      <c r="K6996" t="s">
        <v>72</v>
      </c>
      <c r="L6996" t="s">
        <v>122</v>
      </c>
      <c r="M6996" s="14">
        <v>44676</v>
      </c>
      <c r="N6996" s="14">
        <v>44676</v>
      </c>
      <c r="O6996">
        <v>0</v>
      </c>
      <c r="P6996">
        <v>296.94</v>
      </c>
      <c r="R6996">
        <v>2110672000</v>
      </c>
      <c r="S6996">
        <v>161020000</v>
      </c>
      <c r="V6996" t="s">
        <v>160</v>
      </c>
      <c r="W6996" t="s">
        <v>194</v>
      </c>
      <c r="X6996" t="s">
        <v>161</v>
      </c>
      <c r="Y6996">
        <v>4</v>
      </c>
      <c r="Z6996">
        <v>4</v>
      </c>
      <c r="AA6996">
        <v>2022</v>
      </c>
      <c r="AB6996">
        <v>296.94</v>
      </c>
      <c r="AC6996" t="s">
        <v>66</v>
      </c>
      <c r="AD6996" t="s">
        <v>72</v>
      </c>
      <c r="AE6996">
        <v>2022</v>
      </c>
      <c r="AF6996">
        <v>2022</v>
      </c>
      <c r="AU6996"/>
    </row>
    <row r="6997" spans="1:47" x14ac:dyDescent="0.35">
      <c r="A6997" t="s">
        <v>160</v>
      </c>
      <c r="B6997" t="s">
        <v>35</v>
      </c>
      <c r="C6997" t="s">
        <v>252</v>
      </c>
      <c r="D6997" t="s">
        <v>159</v>
      </c>
      <c r="E6997" t="s">
        <v>162</v>
      </c>
      <c r="G6997" t="s">
        <v>1</v>
      </c>
      <c r="J6997" t="s">
        <v>263</v>
      </c>
      <c r="K6997" t="s">
        <v>72</v>
      </c>
      <c r="L6997" t="s">
        <v>122</v>
      </c>
      <c r="M6997" s="14">
        <v>44676</v>
      </c>
      <c r="N6997" s="14">
        <v>44676</v>
      </c>
      <c r="O6997">
        <v>0</v>
      </c>
      <c r="P6997">
        <v>4940.68</v>
      </c>
      <c r="R6997">
        <v>2110672000</v>
      </c>
      <c r="S6997">
        <v>161020000</v>
      </c>
      <c r="V6997" t="s">
        <v>160</v>
      </c>
      <c r="W6997" t="s">
        <v>194</v>
      </c>
      <c r="X6997" t="s">
        <v>161</v>
      </c>
      <c r="Y6997">
        <v>4</v>
      </c>
      <c r="Z6997">
        <v>4</v>
      </c>
      <c r="AA6997">
        <v>2022</v>
      </c>
      <c r="AB6997">
        <v>4940.68</v>
      </c>
      <c r="AC6997" t="s">
        <v>66</v>
      </c>
      <c r="AD6997" t="s">
        <v>72</v>
      </c>
      <c r="AE6997">
        <v>2022</v>
      </c>
      <c r="AF6997">
        <v>2022</v>
      </c>
      <c r="AU6997"/>
    </row>
    <row r="6998" spans="1:47" x14ac:dyDescent="0.35">
      <c r="A6998" t="s">
        <v>160</v>
      </c>
      <c r="B6998" t="s">
        <v>35</v>
      </c>
      <c r="C6998" t="s">
        <v>252</v>
      </c>
      <c r="D6998" t="s">
        <v>159</v>
      </c>
      <c r="E6998" t="s">
        <v>162</v>
      </c>
      <c r="G6998" t="s">
        <v>1</v>
      </c>
      <c r="J6998" t="s">
        <v>263</v>
      </c>
      <c r="K6998" t="s">
        <v>72</v>
      </c>
      <c r="L6998" t="s">
        <v>122</v>
      </c>
      <c r="M6998" s="14">
        <v>44676</v>
      </c>
      <c r="N6998" s="14">
        <v>44676</v>
      </c>
      <c r="O6998">
        <v>0</v>
      </c>
      <c r="P6998">
        <v>36.32</v>
      </c>
      <c r="R6998">
        <v>2110672000</v>
      </c>
      <c r="S6998">
        <v>161020000</v>
      </c>
      <c r="V6998" t="s">
        <v>160</v>
      </c>
      <c r="W6998" t="s">
        <v>194</v>
      </c>
      <c r="X6998" t="s">
        <v>161</v>
      </c>
      <c r="Y6998">
        <v>4</v>
      </c>
      <c r="Z6998">
        <v>4</v>
      </c>
      <c r="AA6998">
        <v>2022</v>
      </c>
      <c r="AB6998">
        <v>36.32</v>
      </c>
      <c r="AC6998" t="s">
        <v>66</v>
      </c>
      <c r="AD6998" t="s">
        <v>72</v>
      </c>
      <c r="AE6998">
        <v>2022</v>
      </c>
      <c r="AF6998">
        <v>2022</v>
      </c>
      <c r="AU6998"/>
    </row>
    <row r="6999" spans="1:47" x14ac:dyDescent="0.35">
      <c r="A6999" t="s">
        <v>160</v>
      </c>
      <c r="B6999" t="s">
        <v>35</v>
      </c>
      <c r="C6999" t="s">
        <v>252</v>
      </c>
      <c r="D6999" t="s">
        <v>159</v>
      </c>
      <c r="E6999" t="s">
        <v>162</v>
      </c>
      <c r="G6999" t="s">
        <v>1</v>
      </c>
      <c r="J6999" t="s">
        <v>263</v>
      </c>
      <c r="K6999" t="s">
        <v>72</v>
      </c>
      <c r="L6999" t="s">
        <v>122</v>
      </c>
      <c r="M6999" s="14">
        <v>44676</v>
      </c>
      <c r="N6999" s="14">
        <v>44676</v>
      </c>
      <c r="O6999">
        <v>0</v>
      </c>
      <c r="P6999">
        <v>363.2</v>
      </c>
      <c r="R6999">
        <v>2110672000</v>
      </c>
      <c r="S6999">
        <v>161020000</v>
      </c>
      <c r="V6999" t="s">
        <v>160</v>
      </c>
      <c r="W6999" t="s">
        <v>194</v>
      </c>
      <c r="X6999" t="s">
        <v>161</v>
      </c>
      <c r="Y6999">
        <v>4</v>
      </c>
      <c r="Z6999">
        <v>4</v>
      </c>
      <c r="AA6999">
        <v>2022</v>
      </c>
      <c r="AB6999">
        <v>363.2</v>
      </c>
      <c r="AC6999" t="s">
        <v>66</v>
      </c>
      <c r="AD6999" t="s">
        <v>72</v>
      </c>
      <c r="AE6999">
        <v>2022</v>
      </c>
      <c r="AF6999">
        <v>2022</v>
      </c>
      <c r="AU6999"/>
    </row>
    <row r="7000" spans="1:47" x14ac:dyDescent="0.35">
      <c r="A7000" t="s">
        <v>160</v>
      </c>
      <c r="B7000" t="s">
        <v>50</v>
      </c>
      <c r="C7000" t="s">
        <v>252</v>
      </c>
      <c r="D7000" t="s">
        <v>159</v>
      </c>
      <c r="E7000" t="s">
        <v>162</v>
      </c>
      <c r="G7000" t="s">
        <v>1</v>
      </c>
      <c r="J7000" t="s">
        <v>263</v>
      </c>
      <c r="K7000" t="s">
        <v>72</v>
      </c>
      <c r="L7000" t="s">
        <v>122</v>
      </c>
      <c r="M7000" s="14">
        <v>44676</v>
      </c>
      <c r="N7000" s="14">
        <v>44676</v>
      </c>
      <c r="O7000">
        <v>0</v>
      </c>
      <c r="P7000">
        <v>1731.01</v>
      </c>
      <c r="R7000">
        <v>2110672000</v>
      </c>
      <c r="S7000">
        <v>162300000</v>
      </c>
      <c r="V7000" t="s">
        <v>160</v>
      </c>
      <c r="W7000" t="s">
        <v>209</v>
      </c>
      <c r="X7000" t="s">
        <v>161</v>
      </c>
      <c r="Y7000">
        <v>4</v>
      </c>
      <c r="Z7000">
        <v>4</v>
      </c>
      <c r="AA7000">
        <v>2022</v>
      </c>
      <c r="AB7000">
        <v>1731.01</v>
      </c>
      <c r="AC7000" t="s">
        <v>66</v>
      </c>
      <c r="AD7000" t="s">
        <v>72</v>
      </c>
      <c r="AE7000">
        <v>2022</v>
      </c>
      <c r="AF7000">
        <v>2022</v>
      </c>
      <c r="AU7000"/>
    </row>
    <row r="7001" spans="1:47" x14ac:dyDescent="0.35">
      <c r="A7001" t="s">
        <v>160</v>
      </c>
      <c r="B7001" t="s">
        <v>50</v>
      </c>
      <c r="C7001" t="s">
        <v>252</v>
      </c>
      <c r="D7001" t="s">
        <v>159</v>
      </c>
      <c r="E7001" t="s">
        <v>162</v>
      </c>
      <c r="G7001" t="s">
        <v>1</v>
      </c>
      <c r="J7001" t="s">
        <v>263</v>
      </c>
      <c r="K7001" t="s">
        <v>72</v>
      </c>
      <c r="L7001" t="s">
        <v>122</v>
      </c>
      <c r="M7001" s="14">
        <v>44676</v>
      </c>
      <c r="N7001" s="14">
        <v>44676</v>
      </c>
      <c r="O7001">
        <v>0</v>
      </c>
      <c r="P7001">
        <v>4951.6000000000004</v>
      </c>
      <c r="R7001">
        <v>2110672000</v>
      </c>
      <c r="S7001">
        <v>162300000</v>
      </c>
      <c r="V7001" t="s">
        <v>160</v>
      </c>
      <c r="W7001" t="s">
        <v>209</v>
      </c>
      <c r="X7001" t="s">
        <v>161</v>
      </c>
      <c r="Y7001">
        <v>4</v>
      </c>
      <c r="Z7001">
        <v>4</v>
      </c>
      <c r="AA7001">
        <v>2022</v>
      </c>
      <c r="AB7001">
        <v>4951.6000000000004</v>
      </c>
      <c r="AC7001" t="s">
        <v>66</v>
      </c>
      <c r="AD7001" t="s">
        <v>72</v>
      </c>
      <c r="AE7001">
        <v>2022</v>
      </c>
      <c r="AF7001">
        <v>2022</v>
      </c>
      <c r="AU7001"/>
    </row>
    <row r="7002" spans="1:47" x14ac:dyDescent="0.35">
      <c r="A7002" t="s">
        <v>160</v>
      </c>
      <c r="B7002" t="s">
        <v>25</v>
      </c>
      <c r="C7002" t="s">
        <v>252</v>
      </c>
      <c r="D7002" t="s">
        <v>159</v>
      </c>
      <c r="E7002" t="s">
        <v>162</v>
      </c>
      <c r="G7002" t="s">
        <v>1</v>
      </c>
      <c r="J7002" t="s">
        <v>263</v>
      </c>
      <c r="K7002" t="s">
        <v>72</v>
      </c>
      <c r="L7002" t="s">
        <v>122</v>
      </c>
      <c r="M7002" s="14">
        <v>44676</v>
      </c>
      <c r="N7002" s="14">
        <v>44676</v>
      </c>
      <c r="O7002">
        <v>0</v>
      </c>
      <c r="P7002">
        <v>238.1</v>
      </c>
      <c r="R7002">
        <v>2110672000</v>
      </c>
      <c r="S7002">
        <v>161600000</v>
      </c>
      <c r="V7002" t="s">
        <v>160</v>
      </c>
      <c r="W7002" t="s">
        <v>198</v>
      </c>
      <c r="X7002" t="s">
        <v>161</v>
      </c>
      <c r="Y7002">
        <v>4</v>
      </c>
      <c r="Z7002">
        <v>4</v>
      </c>
      <c r="AA7002">
        <v>2022</v>
      </c>
      <c r="AB7002">
        <v>238.1</v>
      </c>
      <c r="AC7002" t="s">
        <v>66</v>
      </c>
      <c r="AD7002" t="s">
        <v>72</v>
      </c>
      <c r="AE7002">
        <v>2022</v>
      </c>
      <c r="AF7002">
        <v>2022</v>
      </c>
      <c r="AU7002"/>
    </row>
    <row r="7003" spans="1:47" x14ac:dyDescent="0.35">
      <c r="A7003" t="s">
        <v>160</v>
      </c>
      <c r="B7003" t="s">
        <v>35</v>
      </c>
      <c r="C7003" t="s">
        <v>252</v>
      </c>
      <c r="D7003" t="s">
        <v>159</v>
      </c>
      <c r="E7003" t="s">
        <v>162</v>
      </c>
      <c r="G7003" t="s">
        <v>1</v>
      </c>
      <c r="J7003" t="s">
        <v>263</v>
      </c>
      <c r="K7003" t="s">
        <v>72</v>
      </c>
      <c r="L7003" t="s">
        <v>122</v>
      </c>
      <c r="M7003" s="14">
        <v>44676</v>
      </c>
      <c r="N7003" s="14">
        <v>44676</v>
      </c>
      <c r="O7003">
        <v>0</v>
      </c>
      <c r="P7003">
        <v>14676.16</v>
      </c>
      <c r="R7003">
        <v>2110672000</v>
      </c>
      <c r="S7003">
        <v>161020000</v>
      </c>
      <c r="V7003" t="s">
        <v>160</v>
      </c>
      <c r="W7003" t="s">
        <v>194</v>
      </c>
      <c r="X7003" t="s">
        <v>161</v>
      </c>
      <c r="Y7003">
        <v>4</v>
      </c>
      <c r="Z7003">
        <v>4</v>
      </c>
      <c r="AA7003">
        <v>2022</v>
      </c>
      <c r="AB7003">
        <v>14676.16</v>
      </c>
      <c r="AC7003" t="s">
        <v>66</v>
      </c>
      <c r="AD7003" t="s">
        <v>72</v>
      </c>
      <c r="AE7003">
        <v>2022</v>
      </c>
      <c r="AF7003">
        <v>2022</v>
      </c>
      <c r="AU7003"/>
    </row>
    <row r="7004" spans="1:47" x14ac:dyDescent="0.35">
      <c r="A7004" t="s">
        <v>160</v>
      </c>
      <c r="B7004" t="s">
        <v>35</v>
      </c>
      <c r="C7004" t="s">
        <v>252</v>
      </c>
      <c r="D7004" t="s">
        <v>159</v>
      </c>
      <c r="E7004" t="s">
        <v>162</v>
      </c>
      <c r="G7004" t="s">
        <v>1</v>
      </c>
      <c r="J7004" t="s">
        <v>263</v>
      </c>
      <c r="K7004" t="s">
        <v>72</v>
      </c>
      <c r="L7004" t="s">
        <v>122</v>
      </c>
      <c r="M7004" s="14">
        <v>44676</v>
      </c>
      <c r="N7004" s="14">
        <v>44676</v>
      </c>
      <c r="O7004">
        <v>0</v>
      </c>
      <c r="P7004">
        <v>6193.85</v>
      </c>
      <c r="R7004">
        <v>2110672000</v>
      </c>
      <c r="S7004">
        <v>161020000</v>
      </c>
      <c r="V7004" t="s">
        <v>160</v>
      </c>
      <c r="W7004" t="s">
        <v>194</v>
      </c>
      <c r="X7004" t="s">
        <v>161</v>
      </c>
      <c r="Y7004">
        <v>4</v>
      </c>
      <c r="Z7004">
        <v>4</v>
      </c>
      <c r="AA7004">
        <v>2022</v>
      </c>
      <c r="AB7004">
        <v>6193.85</v>
      </c>
      <c r="AC7004" t="s">
        <v>66</v>
      </c>
      <c r="AD7004" t="s">
        <v>72</v>
      </c>
      <c r="AE7004">
        <v>2022</v>
      </c>
      <c r="AF7004">
        <v>2022</v>
      </c>
      <c r="AU7004"/>
    </row>
    <row r="7005" spans="1:47" x14ac:dyDescent="0.35">
      <c r="A7005" t="s">
        <v>160</v>
      </c>
      <c r="B7005" t="s">
        <v>35</v>
      </c>
      <c r="C7005" t="s">
        <v>252</v>
      </c>
      <c r="D7005" t="s">
        <v>159</v>
      </c>
      <c r="E7005" t="s">
        <v>162</v>
      </c>
      <c r="G7005" t="s">
        <v>1</v>
      </c>
      <c r="J7005" t="s">
        <v>263</v>
      </c>
      <c r="K7005" t="s">
        <v>72</v>
      </c>
      <c r="L7005" t="s">
        <v>122</v>
      </c>
      <c r="M7005" s="14">
        <v>44676</v>
      </c>
      <c r="N7005" s="14">
        <v>44676</v>
      </c>
      <c r="O7005">
        <v>0</v>
      </c>
      <c r="P7005">
        <v>4953.1499999999996</v>
      </c>
      <c r="R7005">
        <v>2110672000</v>
      </c>
      <c r="S7005">
        <v>161020000</v>
      </c>
      <c r="V7005" t="s">
        <v>160</v>
      </c>
      <c r="W7005" t="s">
        <v>194</v>
      </c>
      <c r="X7005" t="s">
        <v>161</v>
      </c>
      <c r="Y7005">
        <v>4</v>
      </c>
      <c r="Z7005">
        <v>4</v>
      </c>
      <c r="AA7005">
        <v>2022</v>
      </c>
      <c r="AB7005">
        <v>4953.1499999999996</v>
      </c>
      <c r="AC7005" t="s">
        <v>66</v>
      </c>
      <c r="AD7005" t="s">
        <v>72</v>
      </c>
      <c r="AE7005">
        <v>2022</v>
      </c>
      <c r="AF7005">
        <v>2022</v>
      </c>
      <c r="AU7005"/>
    </row>
    <row r="7006" spans="1:47" x14ac:dyDescent="0.35">
      <c r="A7006" t="s">
        <v>160</v>
      </c>
      <c r="B7006" t="s">
        <v>25</v>
      </c>
      <c r="C7006" t="s">
        <v>252</v>
      </c>
      <c r="D7006" t="s">
        <v>159</v>
      </c>
      <c r="E7006" t="s">
        <v>162</v>
      </c>
      <c r="G7006" t="s">
        <v>1</v>
      </c>
      <c r="J7006" t="s">
        <v>263</v>
      </c>
      <c r="K7006" t="s">
        <v>72</v>
      </c>
      <c r="L7006" t="s">
        <v>122</v>
      </c>
      <c r="M7006" s="14">
        <v>44676</v>
      </c>
      <c r="N7006" s="14">
        <v>44676</v>
      </c>
      <c r="O7006">
        <v>0</v>
      </c>
      <c r="P7006">
        <v>714.29</v>
      </c>
      <c r="R7006">
        <v>2110672000</v>
      </c>
      <c r="S7006">
        <v>161300000</v>
      </c>
      <c r="V7006" t="s">
        <v>160</v>
      </c>
      <c r="W7006" t="s">
        <v>192</v>
      </c>
      <c r="X7006" t="s">
        <v>161</v>
      </c>
      <c r="Y7006">
        <v>4</v>
      </c>
      <c r="Z7006">
        <v>4</v>
      </c>
      <c r="AA7006">
        <v>2022</v>
      </c>
      <c r="AB7006">
        <v>714.29</v>
      </c>
      <c r="AC7006" t="s">
        <v>66</v>
      </c>
      <c r="AD7006" t="s">
        <v>72</v>
      </c>
      <c r="AE7006">
        <v>2022</v>
      </c>
      <c r="AF7006">
        <v>2022</v>
      </c>
      <c r="AU7006"/>
    </row>
    <row r="7007" spans="1:47" x14ac:dyDescent="0.35">
      <c r="A7007" t="s">
        <v>160</v>
      </c>
      <c r="B7007" t="s">
        <v>26</v>
      </c>
      <c r="C7007" t="s">
        <v>252</v>
      </c>
      <c r="D7007" t="s">
        <v>159</v>
      </c>
      <c r="E7007" t="s">
        <v>162</v>
      </c>
      <c r="G7007" t="s">
        <v>1</v>
      </c>
      <c r="J7007" t="s">
        <v>263</v>
      </c>
      <c r="K7007" t="s">
        <v>72</v>
      </c>
      <c r="L7007" t="s">
        <v>122</v>
      </c>
      <c r="M7007" s="14">
        <v>44677</v>
      </c>
      <c r="N7007" s="14">
        <v>44677</v>
      </c>
      <c r="O7007">
        <v>0</v>
      </c>
      <c r="P7007">
        <v>553.51</v>
      </c>
      <c r="R7007">
        <v>2110672000</v>
      </c>
      <c r="S7007">
        <v>162300000</v>
      </c>
      <c r="V7007" t="s">
        <v>160</v>
      </c>
      <c r="W7007" t="s">
        <v>209</v>
      </c>
      <c r="X7007" t="s">
        <v>161</v>
      </c>
      <c r="Y7007">
        <v>4</v>
      </c>
      <c r="Z7007">
        <v>4</v>
      </c>
      <c r="AA7007">
        <v>2022</v>
      </c>
      <c r="AB7007">
        <v>553.51</v>
      </c>
      <c r="AC7007" t="s">
        <v>66</v>
      </c>
      <c r="AD7007" t="s">
        <v>72</v>
      </c>
      <c r="AE7007">
        <v>2022</v>
      </c>
      <c r="AF7007">
        <v>2022</v>
      </c>
      <c r="AU7007"/>
    </row>
    <row r="7008" spans="1:47" x14ac:dyDescent="0.35">
      <c r="A7008" t="s">
        <v>160</v>
      </c>
      <c r="B7008" t="s">
        <v>25</v>
      </c>
      <c r="C7008" t="s">
        <v>252</v>
      </c>
      <c r="D7008" t="s">
        <v>159</v>
      </c>
      <c r="E7008" t="s">
        <v>162</v>
      </c>
      <c r="G7008" t="s">
        <v>1</v>
      </c>
      <c r="J7008" t="s">
        <v>263</v>
      </c>
      <c r="K7008" t="s">
        <v>72</v>
      </c>
      <c r="L7008" t="s">
        <v>122</v>
      </c>
      <c r="M7008" s="14">
        <v>44677</v>
      </c>
      <c r="N7008" s="14">
        <v>44677</v>
      </c>
      <c r="O7008">
        <v>0</v>
      </c>
      <c r="P7008">
        <v>119.05</v>
      </c>
      <c r="R7008">
        <v>2110672000</v>
      </c>
      <c r="S7008">
        <v>161600000</v>
      </c>
      <c r="V7008" t="s">
        <v>160</v>
      </c>
      <c r="W7008" t="s">
        <v>198</v>
      </c>
      <c r="X7008" t="s">
        <v>161</v>
      </c>
      <c r="Y7008">
        <v>4</v>
      </c>
      <c r="Z7008">
        <v>4</v>
      </c>
      <c r="AA7008">
        <v>2022</v>
      </c>
      <c r="AB7008">
        <v>119.05</v>
      </c>
      <c r="AC7008" t="s">
        <v>66</v>
      </c>
      <c r="AD7008" t="s">
        <v>72</v>
      </c>
      <c r="AE7008">
        <v>2022</v>
      </c>
      <c r="AF7008">
        <v>2022</v>
      </c>
      <c r="AU7008"/>
    </row>
    <row r="7009" spans="1:47" x14ac:dyDescent="0.35">
      <c r="A7009" t="s">
        <v>160</v>
      </c>
      <c r="B7009" t="s">
        <v>35</v>
      </c>
      <c r="C7009" t="s">
        <v>252</v>
      </c>
      <c r="D7009" t="s">
        <v>159</v>
      </c>
      <c r="E7009" t="s">
        <v>162</v>
      </c>
      <c r="G7009" t="s">
        <v>1</v>
      </c>
      <c r="J7009" t="s">
        <v>263</v>
      </c>
      <c r="K7009" t="s">
        <v>72</v>
      </c>
      <c r="L7009" t="s">
        <v>122</v>
      </c>
      <c r="M7009" s="14">
        <v>44677</v>
      </c>
      <c r="N7009" s="14">
        <v>44677</v>
      </c>
      <c r="O7009">
        <v>0</v>
      </c>
      <c r="P7009">
        <v>9297.19</v>
      </c>
      <c r="R7009">
        <v>2110672000</v>
      </c>
      <c r="S7009">
        <v>161020000</v>
      </c>
      <c r="V7009" t="s">
        <v>160</v>
      </c>
      <c r="W7009" t="s">
        <v>194</v>
      </c>
      <c r="X7009" t="s">
        <v>161</v>
      </c>
      <c r="Y7009">
        <v>4</v>
      </c>
      <c r="Z7009">
        <v>4</v>
      </c>
      <c r="AA7009">
        <v>2022</v>
      </c>
      <c r="AB7009">
        <v>9297.19</v>
      </c>
      <c r="AC7009" t="s">
        <v>66</v>
      </c>
      <c r="AD7009" t="s">
        <v>72</v>
      </c>
      <c r="AE7009">
        <v>2022</v>
      </c>
      <c r="AF7009">
        <v>2022</v>
      </c>
      <c r="AU7009"/>
    </row>
    <row r="7010" spans="1:47" x14ac:dyDescent="0.35">
      <c r="A7010" t="s">
        <v>160</v>
      </c>
      <c r="B7010" t="s">
        <v>25</v>
      </c>
      <c r="C7010" t="s">
        <v>252</v>
      </c>
      <c r="D7010" t="s">
        <v>159</v>
      </c>
      <c r="E7010" t="s">
        <v>162</v>
      </c>
      <c r="G7010" t="s">
        <v>1</v>
      </c>
      <c r="J7010" t="s">
        <v>263</v>
      </c>
      <c r="K7010" t="s">
        <v>72</v>
      </c>
      <c r="L7010" t="s">
        <v>122</v>
      </c>
      <c r="M7010" s="14">
        <v>44677</v>
      </c>
      <c r="N7010" s="14">
        <v>44677</v>
      </c>
      <c r="O7010">
        <v>0</v>
      </c>
      <c r="P7010">
        <v>1071.43</v>
      </c>
      <c r="R7010">
        <v>2110672000</v>
      </c>
      <c r="S7010">
        <v>161300000</v>
      </c>
      <c r="V7010" t="s">
        <v>160</v>
      </c>
      <c r="W7010" t="s">
        <v>192</v>
      </c>
      <c r="X7010" t="s">
        <v>161</v>
      </c>
      <c r="Y7010">
        <v>4</v>
      </c>
      <c r="Z7010">
        <v>4</v>
      </c>
      <c r="AA7010">
        <v>2022</v>
      </c>
      <c r="AB7010">
        <v>1071.43</v>
      </c>
      <c r="AC7010" t="s">
        <v>66</v>
      </c>
      <c r="AD7010" t="s">
        <v>72</v>
      </c>
      <c r="AE7010">
        <v>2022</v>
      </c>
      <c r="AF7010">
        <v>2022</v>
      </c>
      <c r="AU7010"/>
    </row>
    <row r="7011" spans="1:47" x14ac:dyDescent="0.35">
      <c r="A7011" t="s">
        <v>138</v>
      </c>
      <c r="C7011" t="s">
        <v>252</v>
      </c>
      <c r="D7011" t="s">
        <v>150</v>
      </c>
      <c r="E7011" t="s">
        <v>121</v>
      </c>
      <c r="G7011" t="s">
        <v>1</v>
      </c>
      <c r="J7011" t="s">
        <v>263</v>
      </c>
      <c r="K7011" t="s">
        <v>72</v>
      </c>
      <c r="L7011" t="s">
        <v>122</v>
      </c>
      <c r="M7011" s="14">
        <v>44677</v>
      </c>
      <c r="N7011" s="14">
        <v>44677</v>
      </c>
      <c r="O7011">
        <v>0</v>
      </c>
      <c r="P7011">
        <v>2309523.81</v>
      </c>
      <c r="R7011">
        <v>2220200000</v>
      </c>
      <c r="S7011">
        <v>161002000</v>
      </c>
      <c r="V7011" t="s">
        <v>138</v>
      </c>
      <c r="W7011" t="s">
        <v>202</v>
      </c>
      <c r="X7011" t="s">
        <v>139</v>
      </c>
      <c r="Y7011">
        <v>4</v>
      </c>
      <c r="Z7011">
        <v>4</v>
      </c>
      <c r="AA7011">
        <v>2022</v>
      </c>
      <c r="AB7011">
        <v>-2309523.81</v>
      </c>
      <c r="AC7011" t="s">
        <v>66</v>
      </c>
      <c r="AD7011" t="s">
        <v>72</v>
      </c>
      <c r="AE7011">
        <v>2022</v>
      </c>
      <c r="AF7011">
        <v>2022</v>
      </c>
      <c r="AU7011"/>
    </row>
    <row r="7012" spans="1:47" x14ac:dyDescent="0.35">
      <c r="A7012" t="s">
        <v>138</v>
      </c>
      <c r="C7012" t="s">
        <v>252</v>
      </c>
      <c r="D7012" t="s">
        <v>150</v>
      </c>
      <c r="E7012" t="s">
        <v>121</v>
      </c>
      <c r="G7012" t="s">
        <v>1</v>
      </c>
      <c r="J7012" t="s">
        <v>263</v>
      </c>
      <c r="K7012" t="s">
        <v>72</v>
      </c>
      <c r="L7012" t="s">
        <v>122</v>
      </c>
      <c r="M7012" s="14">
        <v>44677</v>
      </c>
      <c r="N7012" s="14">
        <v>44677</v>
      </c>
      <c r="O7012">
        <v>0</v>
      </c>
      <c r="P7012">
        <v>9523.81</v>
      </c>
      <c r="R7012">
        <v>2220200000</v>
      </c>
      <c r="S7012">
        <v>161002000</v>
      </c>
      <c r="V7012" t="s">
        <v>138</v>
      </c>
      <c r="W7012" t="s">
        <v>202</v>
      </c>
      <c r="X7012" t="s">
        <v>139</v>
      </c>
      <c r="Y7012">
        <v>4</v>
      </c>
      <c r="Z7012">
        <v>4</v>
      </c>
      <c r="AA7012">
        <v>2022</v>
      </c>
      <c r="AB7012">
        <v>-9523.81</v>
      </c>
      <c r="AC7012" t="s">
        <v>66</v>
      </c>
      <c r="AD7012" t="s">
        <v>72</v>
      </c>
      <c r="AE7012">
        <v>2022</v>
      </c>
      <c r="AF7012">
        <v>2022</v>
      </c>
      <c r="AU7012"/>
    </row>
    <row r="7013" spans="1:47" x14ac:dyDescent="0.35">
      <c r="A7013" t="s">
        <v>160</v>
      </c>
      <c r="B7013" t="s">
        <v>25</v>
      </c>
      <c r="C7013" t="s">
        <v>252</v>
      </c>
      <c r="D7013" t="s">
        <v>159</v>
      </c>
      <c r="E7013" t="s">
        <v>162</v>
      </c>
      <c r="G7013" t="s">
        <v>1</v>
      </c>
      <c r="J7013" t="s">
        <v>263</v>
      </c>
      <c r="K7013" t="s">
        <v>72</v>
      </c>
      <c r="L7013" t="s">
        <v>122</v>
      </c>
      <c r="M7013" s="14">
        <v>44677</v>
      </c>
      <c r="N7013" s="14">
        <v>44677</v>
      </c>
      <c r="O7013">
        <v>0</v>
      </c>
      <c r="P7013">
        <v>238.1</v>
      </c>
      <c r="R7013">
        <v>2110672000</v>
      </c>
      <c r="S7013">
        <v>161300000</v>
      </c>
      <c r="V7013" t="s">
        <v>160</v>
      </c>
      <c r="W7013" t="s">
        <v>192</v>
      </c>
      <c r="X7013" t="s">
        <v>161</v>
      </c>
      <c r="Y7013">
        <v>4</v>
      </c>
      <c r="Z7013">
        <v>4</v>
      </c>
      <c r="AA7013">
        <v>2022</v>
      </c>
      <c r="AB7013">
        <v>238.1</v>
      </c>
      <c r="AC7013" t="s">
        <v>66</v>
      </c>
      <c r="AD7013" t="s">
        <v>72</v>
      </c>
      <c r="AE7013">
        <v>2022</v>
      </c>
      <c r="AF7013">
        <v>2022</v>
      </c>
      <c r="AU7013"/>
    </row>
    <row r="7014" spans="1:47" x14ac:dyDescent="0.35">
      <c r="A7014" t="s">
        <v>138</v>
      </c>
      <c r="B7014" t="s">
        <v>41</v>
      </c>
      <c r="C7014" t="s">
        <v>252</v>
      </c>
      <c r="D7014" t="s">
        <v>150</v>
      </c>
      <c r="E7014" t="s">
        <v>121</v>
      </c>
      <c r="G7014" t="s">
        <v>1</v>
      </c>
      <c r="H7014" t="s">
        <v>206</v>
      </c>
      <c r="J7014" t="s">
        <v>263</v>
      </c>
      <c r="K7014" t="s">
        <v>72</v>
      </c>
      <c r="L7014" t="s">
        <v>122</v>
      </c>
      <c r="M7014" s="14">
        <v>44677</v>
      </c>
      <c r="N7014" s="14">
        <v>44677</v>
      </c>
      <c r="O7014">
        <v>0</v>
      </c>
      <c r="P7014">
        <v>-71428.570000000007</v>
      </c>
      <c r="R7014">
        <v>2220200000</v>
      </c>
      <c r="S7014">
        <v>161001000</v>
      </c>
      <c r="V7014" t="s">
        <v>138</v>
      </c>
      <c r="W7014" t="s">
        <v>195</v>
      </c>
      <c r="X7014" t="s">
        <v>139</v>
      </c>
      <c r="Y7014">
        <v>4</v>
      </c>
      <c r="Z7014">
        <v>4</v>
      </c>
      <c r="AA7014">
        <v>2022</v>
      </c>
      <c r="AB7014">
        <v>71428.570000000007</v>
      </c>
      <c r="AC7014" t="s">
        <v>66</v>
      </c>
      <c r="AD7014" t="s">
        <v>64</v>
      </c>
      <c r="AE7014">
        <v>2022</v>
      </c>
      <c r="AF7014">
        <v>2022</v>
      </c>
      <c r="AU7014"/>
    </row>
    <row r="7015" spans="1:47" x14ac:dyDescent="0.35">
      <c r="A7015" t="s">
        <v>138</v>
      </c>
      <c r="B7015" t="s">
        <v>42</v>
      </c>
      <c r="C7015" t="s">
        <v>252</v>
      </c>
      <c r="D7015" t="s">
        <v>150</v>
      </c>
      <c r="E7015" t="s">
        <v>121</v>
      </c>
      <c r="G7015" t="s">
        <v>1</v>
      </c>
      <c r="H7015" t="s">
        <v>206</v>
      </c>
      <c r="J7015" t="s">
        <v>263</v>
      </c>
      <c r="K7015" t="s">
        <v>72</v>
      </c>
      <c r="L7015" t="s">
        <v>122</v>
      </c>
      <c r="M7015" s="14">
        <v>44677</v>
      </c>
      <c r="N7015" s="14">
        <v>44677</v>
      </c>
      <c r="O7015">
        <v>0</v>
      </c>
      <c r="P7015">
        <v>-476190.48</v>
      </c>
      <c r="R7015">
        <v>2220200000</v>
      </c>
      <c r="S7015">
        <v>161001000</v>
      </c>
      <c r="V7015" t="s">
        <v>138</v>
      </c>
      <c r="W7015" t="s">
        <v>195</v>
      </c>
      <c r="X7015" t="s">
        <v>139</v>
      </c>
      <c r="Y7015">
        <v>4</v>
      </c>
      <c r="Z7015">
        <v>4</v>
      </c>
      <c r="AA7015">
        <v>2022</v>
      </c>
      <c r="AB7015">
        <v>476190.48</v>
      </c>
      <c r="AC7015" t="s">
        <v>66</v>
      </c>
      <c r="AD7015" t="s">
        <v>64</v>
      </c>
      <c r="AE7015">
        <v>2022</v>
      </c>
      <c r="AF7015">
        <v>2022</v>
      </c>
      <c r="AU7015"/>
    </row>
    <row r="7016" spans="1:47" x14ac:dyDescent="0.35">
      <c r="A7016" t="s">
        <v>138</v>
      </c>
      <c r="C7016" t="s">
        <v>252</v>
      </c>
      <c r="D7016" t="s">
        <v>150</v>
      </c>
      <c r="E7016" t="s">
        <v>121</v>
      </c>
      <c r="J7016" t="s">
        <v>263</v>
      </c>
      <c r="K7016" t="s">
        <v>72</v>
      </c>
      <c r="L7016" t="s">
        <v>122</v>
      </c>
      <c r="M7016" s="14">
        <v>44677</v>
      </c>
      <c r="N7016" s="14">
        <v>44677</v>
      </c>
      <c r="O7016">
        <v>0</v>
      </c>
      <c r="P7016">
        <v>2319047.62</v>
      </c>
      <c r="R7016">
        <v>2220200000</v>
      </c>
      <c r="S7016">
        <v>161002000</v>
      </c>
      <c r="V7016" t="s">
        <v>138</v>
      </c>
      <c r="W7016" t="s">
        <v>202</v>
      </c>
      <c r="X7016" t="s">
        <v>139</v>
      </c>
      <c r="Y7016">
        <v>4</v>
      </c>
      <c r="Z7016">
        <v>4</v>
      </c>
      <c r="AA7016">
        <v>2022</v>
      </c>
      <c r="AB7016">
        <v>-2319047.62</v>
      </c>
      <c r="AC7016" t="s">
        <v>66</v>
      </c>
      <c r="AD7016" t="s">
        <v>72</v>
      </c>
      <c r="AE7016">
        <v>2022</v>
      </c>
      <c r="AF7016">
        <v>2022</v>
      </c>
      <c r="AU7016"/>
    </row>
    <row r="7017" spans="1:47" x14ac:dyDescent="0.35">
      <c r="A7017" t="s">
        <v>160</v>
      </c>
      <c r="B7017" t="s">
        <v>26</v>
      </c>
      <c r="C7017" t="s">
        <v>252</v>
      </c>
      <c r="D7017" t="s">
        <v>159</v>
      </c>
      <c r="E7017" t="s">
        <v>162</v>
      </c>
      <c r="G7017" t="s">
        <v>1</v>
      </c>
      <c r="J7017" t="s">
        <v>263</v>
      </c>
      <c r="K7017" t="s">
        <v>72</v>
      </c>
      <c r="L7017" t="s">
        <v>122</v>
      </c>
      <c r="M7017" s="14">
        <v>44677</v>
      </c>
      <c r="N7017" s="14">
        <v>44677</v>
      </c>
      <c r="O7017">
        <v>0</v>
      </c>
      <c r="P7017">
        <v>920.25</v>
      </c>
      <c r="R7017">
        <v>2110672000</v>
      </c>
      <c r="S7017">
        <v>162600000</v>
      </c>
      <c r="V7017" t="s">
        <v>160</v>
      </c>
      <c r="W7017" t="s">
        <v>196</v>
      </c>
      <c r="X7017" t="s">
        <v>161</v>
      </c>
      <c r="Y7017">
        <v>4</v>
      </c>
      <c r="Z7017">
        <v>4</v>
      </c>
      <c r="AA7017">
        <v>2022</v>
      </c>
      <c r="AB7017">
        <v>920.25</v>
      </c>
      <c r="AC7017" t="s">
        <v>66</v>
      </c>
      <c r="AD7017" t="s">
        <v>72</v>
      </c>
      <c r="AE7017">
        <v>2022</v>
      </c>
      <c r="AF7017">
        <v>2022</v>
      </c>
      <c r="AU7017"/>
    </row>
    <row r="7018" spans="1:47" x14ac:dyDescent="0.35">
      <c r="A7018" t="s">
        <v>160</v>
      </c>
      <c r="B7018" t="s">
        <v>25</v>
      </c>
      <c r="C7018" t="s">
        <v>252</v>
      </c>
      <c r="D7018" t="s">
        <v>159</v>
      </c>
      <c r="E7018" t="s">
        <v>162</v>
      </c>
      <c r="G7018" t="s">
        <v>1</v>
      </c>
      <c r="J7018" t="s">
        <v>263</v>
      </c>
      <c r="K7018" t="s">
        <v>72</v>
      </c>
      <c r="L7018" t="s">
        <v>122</v>
      </c>
      <c r="M7018" s="14">
        <v>44678</v>
      </c>
      <c r="N7018" s="14">
        <v>44678</v>
      </c>
      <c r="O7018">
        <v>0</v>
      </c>
      <c r="P7018">
        <v>119.05</v>
      </c>
      <c r="R7018">
        <v>2110672000</v>
      </c>
      <c r="S7018">
        <v>161600000</v>
      </c>
      <c r="V7018" t="s">
        <v>160</v>
      </c>
      <c r="W7018" t="s">
        <v>198</v>
      </c>
      <c r="X7018" t="s">
        <v>161</v>
      </c>
      <c r="Y7018">
        <v>4</v>
      </c>
      <c r="Z7018">
        <v>4</v>
      </c>
      <c r="AA7018">
        <v>2022</v>
      </c>
      <c r="AB7018">
        <v>119.05</v>
      </c>
      <c r="AC7018" t="s">
        <v>66</v>
      </c>
      <c r="AD7018" t="s">
        <v>72</v>
      </c>
      <c r="AE7018">
        <v>2022</v>
      </c>
      <c r="AF7018">
        <v>2022</v>
      </c>
      <c r="AU7018"/>
    </row>
    <row r="7019" spans="1:47" x14ac:dyDescent="0.35">
      <c r="A7019" t="s">
        <v>160</v>
      </c>
      <c r="B7019" t="s">
        <v>25</v>
      </c>
      <c r="C7019" t="s">
        <v>252</v>
      </c>
      <c r="D7019" t="s">
        <v>159</v>
      </c>
      <c r="E7019" t="s">
        <v>162</v>
      </c>
      <c r="G7019" t="s">
        <v>1</v>
      </c>
      <c r="J7019" t="s">
        <v>263</v>
      </c>
      <c r="K7019" t="s">
        <v>72</v>
      </c>
      <c r="L7019" t="s">
        <v>122</v>
      </c>
      <c r="M7019" s="14">
        <v>44678</v>
      </c>
      <c r="N7019" s="14">
        <v>44678</v>
      </c>
      <c r="O7019">
        <v>0</v>
      </c>
      <c r="P7019">
        <v>3571.43</v>
      </c>
      <c r="R7019">
        <v>2110672000</v>
      </c>
      <c r="S7019">
        <v>161600000</v>
      </c>
      <c r="V7019" t="s">
        <v>160</v>
      </c>
      <c r="W7019" t="s">
        <v>198</v>
      </c>
      <c r="X7019" t="s">
        <v>161</v>
      </c>
      <c r="Y7019">
        <v>4</v>
      </c>
      <c r="Z7019">
        <v>4</v>
      </c>
      <c r="AA7019">
        <v>2022</v>
      </c>
      <c r="AB7019">
        <v>3571.43</v>
      </c>
      <c r="AC7019" t="s">
        <v>66</v>
      </c>
      <c r="AD7019" t="s">
        <v>72</v>
      </c>
      <c r="AE7019">
        <v>2022</v>
      </c>
      <c r="AF7019">
        <v>2022</v>
      </c>
      <c r="AU7019"/>
    </row>
    <row r="7020" spans="1:47" x14ac:dyDescent="0.35">
      <c r="A7020" t="s">
        <v>160</v>
      </c>
      <c r="B7020" t="s">
        <v>26</v>
      </c>
      <c r="C7020" t="s">
        <v>252</v>
      </c>
      <c r="D7020" t="s">
        <v>159</v>
      </c>
      <c r="E7020" t="s">
        <v>162</v>
      </c>
      <c r="G7020" t="s">
        <v>1</v>
      </c>
      <c r="J7020" t="s">
        <v>263</v>
      </c>
      <c r="K7020" t="s">
        <v>72</v>
      </c>
      <c r="L7020" t="s">
        <v>122</v>
      </c>
      <c r="M7020" s="14">
        <v>44678</v>
      </c>
      <c r="N7020" s="14">
        <v>44678</v>
      </c>
      <c r="O7020">
        <v>0</v>
      </c>
      <c r="P7020">
        <v>1137.1099999999999</v>
      </c>
      <c r="R7020">
        <v>2110672000</v>
      </c>
      <c r="S7020">
        <v>161018000</v>
      </c>
      <c r="V7020" t="s">
        <v>160</v>
      </c>
      <c r="W7020" t="s">
        <v>228</v>
      </c>
      <c r="X7020" t="s">
        <v>161</v>
      </c>
      <c r="Y7020">
        <v>4</v>
      </c>
      <c r="Z7020">
        <v>4</v>
      </c>
      <c r="AA7020">
        <v>2022</v>
      </c>
      <c r="AB7020">
        <v>1137.1099999999999</v>
      </c>
      <c r="AC7020" t="s">
        <v>66</v>
      </c>
      <c r="AD7020" t="s">
        <v>72</v>
      </c>
      <c r="AE7020">
        <v>2022</v>
      </c>
      <c r="AF7020">
        <v>2022</v>
      </c>
      <c r="AU7020"/>
    </row>
    <row r="7021" spans="1:47" x14ac:dyDescent="0.35">
      <c r="A7021" t="s">
        <v>160</v>
      </c>
      <c r="B7021" t="s">
        <v>35</v>
      </c>
      <c r="C7021" t="s">
        <v>252</v>
      </c>
      <c r="D7021" t="s">
        <v>159</v>
      </c>
      <c r="E7021" t="s">
        <v>162</v>
      </c>
      <c r="G7021" t="s">
        <v>1</v>
      </c>
      <c r="J7021" t="s">
        <v>263</v>
      </c>
      <c r="K7021" t="s">
        <v>72</v>
      </c>
      <c r="L7021" t="s">
        <v>122</v>
      </c>
      <c r="M7021" s="14">
        <v>44678</v>
      </c>
      <c r="N7021" s="14">
        <v>44678</v>
      </c>
      <c r="O7021">
        <v>0</v>
      </c>
      <c r="P7021">
        <v>409.16</v>
      </c>
      <c r="R7021">
        <v>2110672000</v>
      </c>
      <c r="S7021">
        <v>161020000</v>
      </c>
      <c r="V7021" t="s">
        <v>160</v>
      </c>
      <c r="W7021" t="s">
        <v>194</v>
      </c>
      <c r="X7021" t="s">
        <v>161</v>
      </c>
      <c r="Y7021">
        <v>4</v>
      </c>
      <c r="Z7021">
        <v>4</v>
      </c>
      <c r="AA7021">
        <v>2022</v>
      </c>
      <c r="AB7021">
        <v>409.16</v>
      </c>
      <c r="AC7021" t="s">
        <v>66</v>
      </c>
      <c r="AD7021" t="s">
        <v>72</v>
      </c>
      <c r="AE7021">
        <v>2022</v>
      </c>
      <c r="AF7021">
        <v>2022</v>
      </c>
      <c r="AU7021"/>
    </row>
    <row r="7022" spans="1:47" x14ac:dyDescent="0.35">
      <c r="A7022" t="s">
        <v>160</v>
      </c>
      <c r="B7022" t="s">
        <v>28</v>
      </c>
      <c r="C7022" t="s">
        <v>252</v>
      </c>
      <c r="D7022" t="s">
        <v>159</v>
      </c>
      <c r="E7022" t="s">
        <v>162</v>
      </c>
      <c r="G7022" t="s">
        <v>1</v>
      </c>
      <c r="J7022" t="s">
        <v>263</v>
      </c>
      <c r="K7022" t="s">
        <v>72</v>
      </c>
      <c r="L7022" t="s">
        <v>122</v>
      </c>
      <c r="M7022" s="14">
        <v>44678</v>
      </c>
      <c r="N7022" s="14">
        <v>44678</v>
      </c>
      <c r="O7022">
        <v>0</v>
      </c>
      <c r="P7022">
        <v>2619.0500000000002</v>
      </c>
      <c r="R7022">
        <v>2110672000</v>
      </c>
      <c r="S7022">
        <v>161600000</v>
      </c>
      <c r="V7022" t="s">
        <v>160</v>
      </c>
      <c r="W7022" t="s">
        <v>198</v>
      </c>
      <c r="X7022" t="s">
        <v>161</v>
      </c>
      <c r="Y7022">
        <v>4</v>
      </c>
      <c r="Z7022">
        <v>4</v>
      </c>
      <c r="AA7022">
        <v>2022</v>
      </c>
      <c r="AB7022">
        <v>2619.0500000000002</v>
      </c>
      <c r="AC7022" t="s">
        <v>66</v>
      </c>
      <c r="AD7022" t="s">
        <v>72</v>
      </c>
      <c r="AE7022">
        <v>2022</v>
      </c>
      <c r="AF7022">
        <v>2022</v>
      </c>
      <c r="AU7022"/>
    </row>
    <row r="7023" spans="1:47" x14ac:dyDescent="0.35">
      <c r="A7023" t="s">
        <v>160</v>
      </c>
      <c r="B7023" t="s">
        <v>26</v>
      </c>
      <c r="C7023" t="s">
        <v>252</v>
      </c>
      <c r="D7023" t="s">
        <v>159</v>
      </c>
      <c r="E7023" t="s">
        <v>162</v>
      </c>
      <c r="G7023" t="s">
        <v>1</v>
      </c>
      <c r="J7023" t="s">
        <v>263</v>
      </c>
      <c r="K7023" t="s">
        <v>72</v>
      </c>
      <c r="L7023" t="s">
        <v>122</v>
      </c>
      <c r="M7023" s="14">
        <v>44678</v>
      </c>
      <c r="N7023" s="14">
        <v>44678</v>
      </c>
      <c r="O7023">
        <v>0</v>
      </c>
      <c r="P7023">
        <v>1981.29</v>
      </c>
      <c r="R7023">
        <v>2110672000</v>
      </c>
      <c r="S7023">
        <v>162300000</v>
      </c>
      <c r="V7023" t="s">
        <v>160</v>
      </c>
      <c r="W7023" t="s">
        <v>209</v>
      </c>
      <c r="X7023" t="s">
        <v>161</v>
      </c>
      <c r="Y7023">
        <v>4</v>
      </c>
      <c r="Z7023">
        <v>4</v>
      </c>
      <c r="AA7023">
        <v>2022</v>
      </c>
      <c r="AB7023">
        <v>1981.29</v>
      </c>
      <c r="AC7023" t="s">
        <v>66</v>
      </c>
      <c r="AD7023" t="s">
        <v>72</v>
      </c>
      <c r="AE7023">
        <v>2022</v>
      </c>
      <c r="AF7023">
        <v>2022</v>
      </c>
      <c r="AU7023"/>
    </row>
    <row r="7024" spans="1:47" x14ac:dyDescent="0.35">
      <c r="A7024" t="s">
        <v>175</v>
      </c>
      <c r="B7024" t="s">
        <v>39</v>
      </c>
      <c r="C7024" t="s">
        <v>252</v>
      </c>
      <c r="D7024" t="s">
        <v>150</v>
      </c>
      <c r="E7024" t="s">
        <v>121</v>
      </c>
      <c r="G7024" t="s">
        <v>1</v>
      </c>
      <c r="H7024" t="s">
        <v>206</v>
      </c>
      <c r="J7024" t="s">
        <v>263</v>
      </c>
      <c r="K7024" t="s">
        <v>72</v>
      </c>
      <c r="L7024" t="s">
        <v>122</v>
      </c>
      <c r="M7024" s="14">
        <v>44678</v>
      </c>
      <c r="N7024" s="14">
        <v>44678</v>
      </c>
      <c r="O7024">
        <v>0</v>
      </c>
      <c r="P7024">
        <v>-4761.8999999999996</v>
      </c>
      <c r="R7024">
        <v>2221506000</v>
      </c>
      <c r="S7024">
        <v>161026000</v>
      </c>
      <c r="V7024" t="s">
        <v>175</v>
      </c>
      <c r="W7024" t="s">
        <v>216</v>
      </c>
      <c r="X7024" t="s">
        <v>119</v>
      </c>
      <c r="Y7024">
        <v>4</v>
      </c>
      <c r="Z7024">
        <v>4</v>
      </c>
      <c r="AA7024">
        <v>2022</v>
      </c>
      <c r="AB7024">
        <v>4761.8999999999996</v>
      </c>
      <c r="AC7024" t="s">
        <v>66</v>
      </c>
      <c r="AD7024" t="s">
        <v>66</v>
      </c>
      <c r="AE7024">
        <v>2022</v>
      </c>
      <c r="AF7024">
        <v>2022</v>
      </c>
      <c r="AU7024"/>
    </row>
    <row r="7025" spans="1:47" x14ac:dyDescent="0.35">
      <c r="A7025" t="s">
        <v>138</v>
      </c>
      <c r="C7025" t="s">
        <v>252</v>
      </c>
      <c r="D7025" t="s">
        <v>150</v>
      </c>
      <c r="E7025" t="s">
        <v>121</v>
      </c>
      <c r="G7025" t="s">
        <v>1</v>
      </c>
      <c r="J7025" t="s">
        <v>263</v>
      </c>
      <c r="K7025" t="s">
        <v>72</v>
      </c>
      <c r="L7025" t="s">
        <v>122</v>
      </c>
      <c r="M7025" s="14">
        <v>44678</v>
      </c>
      <c r="N7025" s="14">
        <v>44678</v>
      </c>
      <c r="O7025">
        <v>0</v>
      </c>
      <c r="P7025">
        <v>47619.05</v>
      </c>
      <c r="R7025">
        <v>2220200000</v>
      </c>
      <c r="S7025">
        <v>161002000</v>
      </c>
      <c r="V7025" t="s">
        <v>138</v>
      </c>
      <c r="W7025" t="s">
        <v>202</v>
      </c>
      <c r="X7025" t="s">
        <v>139</v>
      </c>
      <c r="Y7025">
        <v>4</v>
      </c>
      <c r="Z7025">
        <v>4</v>
      </c>
      <c r="AA7025">
        <v>2022</v>
      </c>
      <c r="AB7025">
        <v>-47619.05</v>
      </c>
      <c r="AC7025" t="s">
        <v>66</v>
      </c>
      <c r="AD7025" t="s">
        <v>72</v>
      </c>
      <c r="AE7025">
        <v>2022</v>
      </c>
      <c r="AF7025">
        <v>2022</v>
      </c>
      <c r="AU7025"/>
    </row>
    <row r="7026" spans="1:47" x14ac:dyDescent="0.35">
      <c r="A7026" t="s">
        <v>138</v>
      </c>
      <c r="C7026" t="s">
        <v>252</v>
      </c>
      <c r="D7026" t="s">
        <v>150</v>
      </c>
      <c r="E7026" t="s">
        <v>121</v>
      </c>
      <c r="G7026" t="s">
        <v>1</v>
      </c>
      <c r="J7026" t="s">
        <v>263</v>
      </c>
      <c r="K7026" t="s">
        <v>72</v>
      </c>
      <c r="L7026" t="s">
        <v>122</v>
      </c>
      <c r="M7026" s="14">
        <v>44678</v>
      </c>
      <c r="N7026" s="14">
        <v>44678</v>
      </c>
      <c r="O7026">
        <v>0</v>
      </c>
      <c r="P7026">
        <v>35714.29</v>
      </c>
      <c r="R7026">
        <v>2220200000</v>
      </c>
      <c r="S7026">
        <v>161002000</v>
      </c>
      <c r="V7026" t="s">
        <v>138</v>
      </c>
      <c r="W7026" t="s">
        <v>202</v>
      </c>
      <c r="X7026" t="s">
        <v>139</v>
      </c>
      <c r="Y7026">
        <v>4</v>
      </c>
      <c r="Z7026">
        <v>4</v>
      </c>
      <c r="AA7026">
        <v>2022</v>
      </c>
      <c r="AB7026">
        <v>-35714.29</v>
      </c>
      <c r="AC7026" t="s">
        <v>66</v>
      </c>
      <c r="AD7026" t="s">
        <v>72</v>
      </c>
      <c r="AE7026">
        <v>2022</v>
      </c>
      <c r="AF7026">
        <v>2022</v>
      </c>
      <c r="AU7026"/>
    </row>
    <row r="7027" spans="1:47" x14ac:dyDescent="0.35">
      <c r="A7027" t="s">
        <v>160</v>
      </c>
      <c r="B7027" t="s">
        <v>25</v>
      </c>
      <c r="C7027" t="s">
        <v>252</v>
      </c>
      <c r="D7027" t="s">
        <v>159</v>
      </c>
      <c r="E7027" t="s">
        <v>162</v>
      </c>
      <c r="G7027" t="s">
        <v>1</v>
      </c>
      <c r="J7027" t="s">
        <v>263</v>
      </c>
      <c r="K7027" t="s">
        <v>72</v>
      </c>
      <c r="L7027" t="s">
        <v>122</v>
      </c>
      <c r="M7027" s="14">
        <v>44678</v>
      </c>
      <c r="N7027" s="14">
        <v>44678</v>
      </c>
      <c r="O7027">
        <v>0</v>
      </c>
      <c r="P7027">
        <v>238.1</v>
      </c>
      <c r="R7027">
        <v>2110672000</v>
      </c>
      <c r="S7027">
        <v>161300000</v>
      </c>
      <c r="V7027" t="s">
        <v>160</v>
      </c>
      <c r="W7027" t="s">
        <v>192</v>
      </c>
      <c r="X7027" t="s">
        <v>161</v>
      </c>
      <c r="Y7027">
        <v>4</v>
      </c>
      <c r="Z7027">
        <v>4</v>
      </c>
      <c r="AA7027">
        <v>2022</v>
      </c>
      <c r="AB7027">
        <v>238.1</v>
      </c>
      <c r="AC7027" t="s">
        <v>66</v>
      </c>
      <c r="AD7027" t="s">
        <v>72</v>
      </c>
      <c r="AE7027">
        <v>2022</v>
      </c>
      <c r="AF7027">
        <v>2022</v>
      </c>
      <c r="AU7027"/>
    </row>
    <row r="7028" spans="1:47" x14ac:dyDescent="0.35">
      <c r="A7028" t="s">
        <v>138</v>
      </c>
      <c r="C7028" t="s">
        <v>252</v>
      </c>
      <c r="D7028" t="s">
        <v>150</v>
      </c>
      <c r="E7028" t="s">
        <v>121</v>
      </c>
      <c r="G7028" t="s">
        <v>1</v>
      </c>
      <c r="J7028" t="s">
        <v>263</v>
      </c>
      <c r="K7028" t="s">
        <v>72</v>
      </c>
      <c r="L7028" t="s">
        <v>122</v>
      </c>
      <c r="M7028" s="14">
        <v>44678</v>
      </c>
      <c r="N7028" s="14">
        <v>44678</v>
      </c>
      <c r="O7028">
        <v>0</v>
      </c>
      <c r="P7028">
        <v>59523.81</v>
      </c>
      <c r="R7028">
        <v>2220200000</v>
      </c>
      <c r="S7028">
        <v>161002000</v>
      </c>
      <c r="V7028" t="s">
        <v>138</v>
      </c>
      <c r="W7028" t="s">
        <v>202</v>
      </c>
      <c r="X7028" t="s">
        <v>139</v>
      </c>
      <c r="Y7028">
        <v>4</v>
      </c>
      <c r="Z7028">
        <v>4</v>
      </c>
      <c r="AA7028">
        <v>2022</v>
      </c>
      <c r="AB7028">
        <v>-59523.81</v>
      </c>
      <c r="AC7028" t="s">
        <v>66</v>
      </c>
      <c r="AD7028" t="s">
        <v>72</v>
      </c>
      <c r="AE7028">
        <v>2022</v>
      </c>
      <c r="AF7028">
        <v>2022</v>
      </c>
      <c r="AU7028"/>
    </row>
    <row r="7029" spans="1:47" x14ac:dyDescent="0.35">
      <c r="A7029" t="s">
        <v>138</v>
      </c>
      <c r="C7029" t="s">
        <v>252</v>
      </c>
      <c r="D7029" t="s">
        <v>150</v>
      </c>
      <c r="E7029" t="s">
        <v>121</v>
      </c>
      <c r="G7029" t="s">
        <v>1</v>
      </c>
      <c r="J7029" t="s">
        <v>263</v>
      </c>
      <c r="K7029" t="s">
        <v>72</v>
      </c>
      <c r="L7029" t="s">
        <v>122</v>
      </c>
      <c r="M7029" s="14">
        <v>44678</v>
      </c>
      <c r="N7029" s="14">
        <v>44678</v>
      </c>
      <c r="O7029">
        <v>0</v>
      </c>
      <c r="P7029">
        <v>23809.52</v>
      </c>
      <c r="R7029">
        <v>2220200000</v>
      </c>
      <c r="S7029">
        <v>161002000</v>
      </c>
      <c r="V7029" t="s">
        <v>138</v>
      </c>
      <c r="W7029" t="s">
        <v>202</v>
      </c>
      <c r="X7029" t="s">
        <v>139</v>
      </c>
      <c r="Y7029">
        <v>4</v>
      </c>
      <c r="Z7029">
        <v>4</v>
      </c>
      <c r="AA7029">
        <v>2022</v>
      </c>
      <c r="AB7029">
        <v>-23809.52</v>
      </c>
      <c r="AC7029" t="s">
        <v>66</v>
      </c>
      <c r="AD7029" t="s">
        <v>72</v>
      </c>
      <c r="AE7029">
        <v>2022</v>
      </c>
      <c r="AF7029">
        <v>2022</v>
      </c>
      <c r="AU7029"/>
    </row>
    <row r="7030" spans="1:47" x14ac:dyDescent="0.35">
      <c r="A7030" t="s">
        <v>138</v>
      </c>
      <c r="C7030" t="s">
        <v>252</v>
      </c>
      <c r="D7030" t="s">
        <v>150</v>
      </c>
      <c r="E7030" t="s">
        <v>121</v>
      </c>
      <c r="G7030" t="s">
        <v>1</v>
      </c>
      <c r="J7030" t="s">
        <v>263</v>
      </c>
      <c r="K7030" t="s">
        <v>72</v>
      </c>
      <c r="L7030" t="s">
        <v>122</v>
      </c>
      <c r="M7030" s="14">
        <v>44678</v>
      </c>
      <c r="N7030" s="14">
        <v>44678</v>
      </c>
      <c r="O7030">
        <v>0</v>
      </c>
      <c r="P7030">
        <v>28571.43</v>
      </c>
      <c r="R7030">
        <v>2220200000</v>
      </c>
      <c r="S7030">
        <v>161002000</v>
      </c>
      <c r="V7030" t="s">
        <v>138</v>
      </c>
      <c r="W7030" t="s">
        <v>202</v>
      </c>
      <c r="X7030" t="s">
        <v>139</v>
      </c>
      <c r="Y7030">
        <v>4</v>
      </c>
      <c r="Z7030">
        <v>4</v>
      </c>
      <c r="AA7030">
        <v>2022</v>
      </c>
      <c r="AB7030">
        <v>-28571.43</v>
      </c>
      <c r="AC7030" t="s">
        <v>66</v>
      </c>
      <c r="AD7030" t="s">
        <v>72</v>
      </c>
      <c r="AE7030">
        <v>2022</v>
      </c>
      <c r="AF7030">
        <v>2022</v>
      </c>
      <c r="AU7030"/>
    </row>
    <row r="7031" spans="1:47" x14ac:dyDescent="0.35">
      <c r="A7031" t="s">
        <v>138</v>
      </c>
      <c r="B7031" t="s">
        <v>46</v>
      </c>
      <c r="C7031" t="s">
        <v>252</v>
      </c>
      <c r="D7031" t="s">
        <v>150</v>
      </c>
      <c r="E7031" t="s">
        <v>121</v>
      </c>
      <c r="G7031" t="s">
        <v>1</v>
      </c>
      <c r="H7031" t="s">
        <v>206</v>
      </c>
      <c r="J7031" t="s">
        <v>263</v>
      </c>
      <c r="K7031" t="s">
        <v>72</v>
      </c>
      <c r="L7031" t="s">
        <v>122</v>
      </c>
      <c r="M7031" s="14">
        <v>44678</v>
      </c>
      <c r="N7031" s="14">
        <v>44678</v>
      </c>
      <c r="O7031">
        <v>0</v>
      </c>
      <c r="P7031">
        <v>-7142.86</v>
      </c>
      <c r="R7031">
        <v>2220200000</v>
      </c>
      <c r="S7031">
        <v>161001000</v>
      </c>
      <c r="V7031" t="s">
        <v>138</v>
      </c>
      <c r="W7031" t="s">
        <v>195</v>
      </c>
      <c r="X7031" t="s">
        <v>139</v>
      </c>
      <c r="Y7031">
        <v>4</v>
      </c>
      <c r="Z7031">
        <v>4</v>
      </c>
      <c r="AA7031">
        <v>2022</v>
      </c>
      <c r="AB7031">
        <v>7142.86</v>
      </c>
      <c r="AC7031" t="s">
        <v>66</v>
      </c>
      <c r="AD7031" t="s">
        <v>66</v>
      </c>
      <c r="AE7031">
        <v>2022</v>
      </c>
      <c r="AF7031">
        <v>2022</v>
      </c>
      <c r="AU7031"/>
    </row>
    <row r="7032" spans="1:47" x14ac:dyDescent="0.35">
      <c r="A7032" t="s">
        <v>138</v>
      </c>
      <c r="B7032" t="s">
        <v>41</v>
      </c>
      <c r="C7032" t="s">
        <v>252</v>
      </c>
      <c r="D7032" t="s">
        <v>150</v>
      </c>
      <c r="E7032" t="s">
        <v>121</v>
      </c>
      <c r="G7032" t="s">
        <v>1</v>
      </c>
      <c r="H7032" t="s">
        <v>206</v>
      </c>
      <c r="J7032" t="s">
        <v>263</v>
      </c>
      <c r="K7032" t="s">
        <v>72</v>
      </c>
      <c r="L7032" t="s">
        <v>122</v>
      </c>
      <c r="M7032" s="14">
        <v>44678</v>
      </c>
      <c r="N7032" s="14">
        <v>44678</v>
      </c>
      <c r="O7032">
        <v>0</v>
      </c>
      <c r="P7032">
        <v>-357142.86</v>
      </c>
      <c r="R7032">
        <v>2220200000</v>
      </c>
      <c r="S7032">
        <v>161001000</v>
      </c>
      <c r="V7032" t="s">
        <v>138</v>
      </c>
      <c r="W7032" t="s">
        <v>195</v>
      </c>
      <c r="X7032" t="s">
        <v>139</v>
      </c>
      <c r="Y7032">
        <v>4</v>
      </c>
      <c r="Z7032">
        <v>4</v>
      </c>
      <c r="AA7032">
        <v>2022</v>
      </c>
      <c r="AB7032">
        <v>357142.86</v>
      </c>
      <c r="AC7032" t="s">
        <v>66</v>
      </c>
      <c r="AD7032" t="s">
        <v>66</v>
      </c>
      <c r="AE7032">
        <v>2022</v>
      </c>
      <c r="AF7032">
        <v>2022</v>
      </c>
      <c r="AU7032"/>
    </row>
    <row r="7033" spans="1:47" x14ac:dyDescent="0.35">
      <c r="A7033" t="s">
        <v>160</v>
      </c>
      <c r="B7033" t="s">
        <v>28</v>
      </c>
      <c r="C7033" t="s">
        <v>252</v>
      </c>
      <c r="D7033" t="s">
        <v>159</v>
      </c>
      <c r="E7033" t="s">
        <v>162</v>
      </c>
      <c r="G7033" t="s">
        <v>1</v>
      </c>
      <c r="J7033" t="s">
        <v>263</v>
      </c>
      <c r="K7033" t="s">
        <v>72</v>
      </c>
      <c r="L7033" t="s">
        <v>122</v>
      </c>
      <c r="M7033" s="14">
        <v>44678</v>
      </c>
      <c r="N7033" s="14">
        <v>44678</v>
      </c>
      <c r="O7033">
        <v>0</v>
      </c>
      <c r="P7033">
        <v>74.03</v>
      </c>
      <c r="R7033">
        <v>2110672000</v>
      </c>
      <c r="S7033">
        <v>161400000</v>
      </c>
      <c r="V7033" t="s">
        <v>160</v>
      </c>
      <c r="W7033" t="s">
        <v>211</v>
      </c>
      <c r="X7033" t="s">
        <v>161</v>
      </c>
      <c r="Y7033">
        <v>4</v>
      </c>
      <c r="Z7033">
        <v>4</v>
      </c>
      <c r="AA7033">
        <v>2022</v>
      </c>
      <c r="AB7033">
        <v>74.03</v>
      </c>
      <c r="AC7033" t="s">
        <v>66</v>
      </c>
      <c r="AD7033" t="s">
        <v>72</v>
      </c>
      <c r="AE7033">
        <v>2022</v>
      </c>
      <c r="AF7033">
        <v>2022</v>
      </c>
      <c r="AU7033"/>
    </row>
    <row r="7034" spans="1:47" x14ac:dyDescent="0.35">
      <c r="A7034" t="s">
        <v>160</v>
      </c>
      <c r="B7034" t="s">
        <v>28</v>
      </c>
      <c r="C7034" t="s">
        <v>252</v>
      </c>
      <c r="D7034" t="s">
        <v>159</v>
      </c>
      <c r="E7034" t="s">
        <v>162</v>
      </c>
      <c r="G7034" t="s">
        <v>1</v>
      </c>
      <c r="J7034" t="s">
        <v>263</v>
      </c>
      <c r="K7034" t="s">
        <v>72</v>
      </c>
      <c r="L7034" t="s">
        <v>122</v>
      </c>
      <c r="M7034" s="14">
        <v>44678</v>
      </c>
      <c r="N7034" s="14">
        <v>44678</v>
      </c>
      <c r="O7034">
        <v>0</v>
      </c>
      <c r="P7034">
        <v>30.62</v>
      </c>
      <c r="R7034">
        <v>2110672000</v>
      </c>
      <c r="S7034">
        <v>161400000</v>
      </c>
      <c r="V7034" t="s">
        <v>160</v>
      </c>
      <c r="W7034" t="s">
        <v>211</v>
      </c>
      <c r="X7034" t="s">
        <v>161</v>
      </c>
      <c r="Y7034">
        <v>4</v>
      </c>
      <c r="Z7034">
        <v>4</v>
      </c>
      <c r="AA7034">
        <v>2022</v>
      </c>
      <c r="AB7034">
        <v>30.62</v>
      </c>
      <c r="AC7034" t="s">
        <v>66</v>
      </c>
      <c r="AD7034" t="s">
        <v>72</v>
      </c>
      <c r="AE7034">
        <v>2022</v>
      </c>
      <c r="AF7034">
        <v>2022</v>
      </c>
      <c r="AU7034"/>
    </row>
    <row r="7035" spans="1:47" x14ac:dyDescent="0.35">
      <c r="A7035" t="s">
        <v>160</v>
      </c>
      <c r="B7035" t="s">
        <v>28</v>
      </c>
      <c r="C7035" t="s">
        <v>252</v>
      </c>
      <c r="D7035" t="s">
        <v>159</v>
      </c>
      <c r="E7035" t="s">
        <v>162</v>
      </c>
      <c r="G7035" t="s">
        <v>1</v>
      </c>
      <c r="J7035" t="s">
        <v>263</v>
      </c>
      <c r="K7035" t="s">
        <v>72</v>
      </c>
      <c r="L7035" t="s">
        <v>122</v>
      </c>
      <c r="M7035" s="14">
        <v>44678</v>
      </c>
      <c r="N7035" s="14">
        <v>44678</v>
      </c>
      <c r="O7035">
        <v>0</v>
      </c>
      <c r="P7035">
        <v>53.14</v>
      </c>
      <c r="R7035">
        <v>2110672000</v>
      </c>
      <c r="S7035">
        <v>161400000</v>
      </c>
      <c r="V7035" t="s">
        <v>160</v>
      </c>
      <c r="W7035" t="s">
        <v>211</v>
      </c>
      <c r="X7035" t="s">
        <v>161</v>
      </c>
      <c r="Y7035">
        <v>4</v>
      </c>
      <c r="Z7035">
        <v>4</v>
      </c>
      <c r="AA7035">
        <v>2022</v>
      </c>
      <c r="AB7035">
        <v>53.14</v>
      </c>
      <c r="AC7035" t="s">
        <v>66</v>
      </c>
      <c r="AD7035" t="s">
        <v>72</v>
      </c>
      <c r="AE7035">
        <v>2022</v>
      </c>
      <c r="AF7035">
        <v>2022</v>
      </c>
      <c r="AU7035"/>
    </row>
    <row r="7036" spans="1:47" x14ac:dyDescent="0.35">
      <c r="A7036" t="s">
        <v>160</v>
      </c>
      <c r="B7036" t="s">
        <v>28</v>
      </c>
      <c r="C7036" t="s">
        <v>252</v>
      </c>
      <c r="D7036" t="s">
        <v>159</v>
      </c>
      <c r="E7036" t="s">
        <v>162</v>
      </c>
      <c r="G7036" t="s">
        <v>1</v>
      </c>
      <c r="J7036" t="s">
        <v>263</v>
      </c>
      <c r="K7036" t="s">
        <v>72</v>
      </c>
      <c r="L7036" t="s">
        <v>122</v>
      </c>
      <c r="M7036" s="14">
        <v>44678</v>
      </c>
      <c r="N7036" s="14">
        <v>44678</v>
      </c>
      <c r="O7036">
        <v>0</v>
      </c>
      <c r="P7036">
        <v>85.38</v>
      </c>
      <c r="R7036">
        <v>2110672000</v>
      </c>
      <c r="S7036">
        <v>161400000</v>
      </c>
      <c r="V7036" t="s">
        <v>160</v>
      </c>
      <c r="W7036" t="s">
        <v>211</v>
      </c>
      <c r="X7036" t="s">
        <v>161</v>
      </c>
      <c r="Y7036">
        <v>4</v>
      </c>
      <c r="Z7036">
        <v>4</v>
      </c>
      <c r="AA7036">
        <v>2022</v>
      </c>
      <c r="AB7036">
        <v>85.38</v>
      </c>
      <c r="AC7036" t="s">
        <v>66</v>
      </c>
      <c r="AD7036" t="s">
        <v>72</v>
      </c>
      <c r="AE7036">
        <v>2022</v>
      </c>
      <c r="AF7036">
        <v>2022</v>
      </c>
      <c r="AU7036"/>
    </row>
    <row r="7037" spans="1:47" x14ac:dyDescent="0.35">
      <c r="A7037" t="s">
        <v>160</v>
      </c>
      <c r="B7037" t="s">
        <v>28</v>
      </c>
      <c r="C7037" t="s">
        <v>252</v>
      </c>
      <c r="D7037" t="s">
        <v>159</v>
      </c>
      <c r="E7037" t="s">
        <v>162</v>
      </c>
      <c r="G7037" t="s">
        <v>1</v>
      </c>
      <c r="J7037" t="s">
        <v>263</v>
      </c>
      <c r="K7037" t="s">
        <v>72</v>
      </c>
      <c r="L7037" t="s">
        <v>122</v>
      </c>
      <c r="M7037" s="14">
        <v>44678</v>
      </c>
      <c r="N7037" s="14">
        <v>44678</v>
      </c>
      <c r="O7037">
        <v>0</v>
      </c>
      <c r="P7037">
        <v>85.38</v>
      </c>
      <c r="R7037">
        <v>2110672000</v>
      </c>
      <c r="S7037">
        <v>161400000</v>
      </c>
      <c r="V7037" t="s">
        <v>160</v>
      </c>
      <c r="W7037" t="s">
        <v>211</v>
      </c>
      <c r="X7037" t="s">
        <v>161</v>
      </c>
      <c r="Y7037">
        <v>4</v>
      </c>
      <c r="Z7037">
        <v>4</v>
      </c>
      <c r="AA7037">
        <v>2022</v>
      </c>
      <c r="AB7037">
        <v>85.38</v>
      </c>
      <c r="AC7037" t="s">
        <v>66</v>
      </c>
      <c r="AD7037" t="s">
        <v>72</v>
      </c>
      <c r="AE7037">
        <v>2022</v>
      </c>
      <c r="AF7037">
        <v>2022</v>
      </c>
      <c r="AU7037"/>
    </row>
    <row r="7038" spans="1:47" x14ac:dyDescent="0.35">
      <c r="A7038" t="s">
        <v>160</v>
      </c>
      <c r="B7038" t="s">
        <v>35</v>
      </c>
      <c r="C7038" t="s">
        <v>252</v>
      </c>
      <c r="D7038" t="s">
        <v>159</v>
      </c>
      <c r="E7038" t="s">
        <v>162</v>
      </c>
      <c r="G7038" t="s">
        <v>1</v>
      </c>
      <c r="J7038" t="s">
        <v>263</v>
      </c>
      <c r="K7038" t="s">
        <v>72</v>
      </c>
      <c r="L7038" t="s">
        <v>122</v>
      </c>
      <c r="M7038" s="14">
        <v>44678</v>
      </c>
      <c r="N7038" s="14">
        <v>44678</v>
      </c>
      <c r="O7038">
        <v>0</v>
      </c>
      <c r="P7038">
        <v>205.87</v>
      </c>
      <c r="R7038">
        <v>2110672000</v>
      </c>
      <c r="S7038">
        <v>161800000</v>
      </c>
      <c r="V7038" t="s">
        <v>160</v>
      </c>
      <c r="W7038" t="s">
        <v>197</v>
      </c>
      <c r="X7038" t="s">
        <v>161</v>
      </c>
      <c r="Y7038">
        <v>4</v>
      </c>
      <c r="Z7038">
        <v>4</v>
      </c>
      <c r="AA7038">
        <v>2022</v>
      </c>
      <c r="AB7038">
        <v>205.87</v>
      </c>
      <c r="AC7038" t="s">
        <v>66</v>
      </c>
      <c r="AD7038" t="s">
        <v>72</v>
      </c>
      <c r="AE7038">
        <v>2022</v>
      </c>
      <c r="AF7038">
        <v>2022</v>
      </c>
      <c r="AU7038"/>
    </row>
    <row r="7039" spans="1:47" x14ac:dyDescent="0.35">
      <c r="A7039" t="s">
        <v>160</v>
      </c>
      <c r="B7039" t="s">
        <v>28</v>
      </c>
      <c r="C7039" t="s">
        <v>252</v>
      </c>
      <c r="D7039" t="s">
        <v>159</v>
      </c>
      <c r="E7039" t="s">
        <v>162</v>
      </c>
      <c r="G7039" t="s">
        <v>1</v>
      </c>
      <c r="J7039" t="s">
        <v>263</v>
      </c>
      <c r="K7039" t="s">
        <v>72</v>
      </c>
      <c r="L7039" t="s">
        <v>122</v>
      </c>
      <c r="M7039" s="14">
        <v>44678</v>
      </c>
      <c r="N7039" s="14">
        <v>44678</v>
      </c>
      <c r="O7039">
        <v>0</v>
      </c>
      <c r="P7039">
        <v>172.64</v>
      </c>
      <c r="R7039">
        <v>2110672000</v>
      </c>
      <c r="S7039">
        <v>161400000</v>
      </c>
      <c r="V7039" t="s">
        <v>160</v>
      </c>
      <c r="W7039" t="s">
        <v>211</v>
      </c>
      <c r="X7039" t="s">
        <v>161</v>
      </c>
      <c r="Y7039">
        <v>4</v>
      </c>
      <c r="Z7039">
        <v>4</v>
      </c>
      <c r="AA7039">
        <v>2022</v>
      </c>
      <c r="AB7039">
        <v>172.64</v>
      </c>
      <c r="AC7039" t="s">
        <v>66</v>
      </c>
      <c r="AD7039" t="s">
        <v>72</v>
      </c>
      <c r="AE7039">
        <v>2022</v>
      </c>
      <c r="AF7039">
        <v>2022</v>
      </c>
      <c r="AU7039"/>
    </row>
    <row r="7040" spans="1:47" x14ac:dyDescent="0.35">
      <c r="A7040" t="s">
        <v>160</v>
      </c>
      <c r="B7040" t="s">
        <v>26</v>
      </c>
      <c r="C7040" t="s">
        <v>252</v>
      </c>
      <c r="D7040" t="s">
        <v>159</v>
      </c>
      <c r="E7040" t="s">
        <v>162</v>
      </c>
      <c r="G7040" t="s">
        <v>1</v>
      </c>
      <c r="J7040" t="s">
        <v>263</v>
      </c>
      <c r="K7040" t="s">
        <v>72</v>
      </c>
      <c r="L7040" t="s">
        <v>122</v>
      </c>
      <c r="M7040" s="14">
        <v>44679</v>
      </c>
      <c r="N7040" s="14">
        <v>44679</v>
      </c>
      <c r="O7040">
        <v>0</v>
      </c>
      <c r="P7040">
        <v>1708.1</v>
      </c>
      <c r="R7040">
        <v>2110672000</v>
      </c>
      <c r="S7040">
        <v>162000000</v>
      </c>
      <c r="V7040" t="s">
        <v>160</v>
      </c>
      <c r="W7040" t="s">
        <v>205</v>
      </c>
      <c r="X7040" t="s">
        <v>161</v>
      </c>
      <c r="Y7040">
        <v>4</v>
      </c>
      <c r="Z7040">
        <v>4</v>
      </c>
      <c r="AA7040">
        <v>2022</v>
      </c>
      <c r="AB7040">
        <v>1708.1</v>
      </c>
      <c r="AC7040" t="s">
        <v>66</v>
      </c>
      <c r="AD7040" t="s">
        <v>72</v>
      </c>
      <c r="AE7040">
        <v>2022</v>
      </c>
      <c r="AF7040">
        <v>2022</v>
      </c>
      <c r="AU7040"/>
    </row>
    <row r="7041" spans="1:47" x14ac:dyDescent="0.35">
      <c r="A7041" t="s">
        <v>160</v>
      </c>
      <c r="B7041" t="s">
        <v>25</v>
      </c>
      <c r="C7041" t="s">
        <v>252</v>
      </c>
      <c r="D7041" t="s">
        <v>159</v>
      </c>
      <c r="E7041" t="s">
        <v>162</v>
      </c>
      <c r="G7041" t="s">
        <v>1</v>
      </c>
      <c r="J7041" t="s">
        <v>263</v>
      </c>
      <c r="K7041" t="s">
        <v>72</v>
      </c>
      <c r="L7041" t="s">
        <v>122</v>
      </c>
      <c r="M7041" s="14">
        <v>44679</v>
      </c>
      <c r="N7041" s="14">
        <v>44679</v>
      </c>
      <c r="O7041">
        <v>0</v>
      </c>
      <c r="P7041">
        <v>119.05</v>
      </c>
      <c r="R7041">
        <v>2110672000</v>
      </c>
      <c r="S7041">
        <v>161600000</v>
      </c>
      <c r="V7041" t="s">
        <v>160</v>
      </c>
      <c r="W7041" t="s">
        <v>198</v>
      </c>
      <c r="X7041" t="s">
        <v>161</v>
      </c>
      <c r="Y7041">
        <v>4</v>
      </c>
      <c r="Z7041">
        <v>4</v>
      </c>
      <c r="AA7041">
        <v>2022</v>
      </c>
      <c r="AB7041">
        <v>119.05</v>
      </c>
      <c r="AC7041" t="s">
        <v>66</v>
      </c>
      <c r="AD7041" t="s">
        <v>72</v>
      </c>
      <c r="AE7041">
        <v>2022</v>
      </c>
      <c r="AF7041">
        <v>2022</v>
      </c>
      <c r="AU7041"/>
    </row>
    <row r="7042" spans="1:47" x14ac:dyDescent="0.35">
      <c r="A7042" t="s">
        <v>160</v>
      </c>
      <c r="B7042" t="s">
        <v>26</v>
      </c>
      <c r="C7042" t="s">
        <v>252</v>
      </c>
      <c r="D7042" t="s">
        <v>159</v>
      </c>
      <c r="E7042" t="s">
        <v>162</v>
      </c>
      <c r="G7042" t="s">
        <v>1</v>
      </c>
      <c r="J7042" t="s">
        <v>263</v>
      </c>
      <c r="K7042" t="s">
        <v>72</v>
      </c>
      <c r="L7042" t="s">
        <v>122</v>
      </c>
      <c r="M7042" s="14">
        <v>44679</v>
      </c>
      <c r="N7042" s="14">
        <v>44679</v>
      </c>
      <c r="O7042">
        <v>0</v>
      </c>
      <c r="P7042">
        <v>1666.67</v>
      </c>
      <c r="R7042">
        <v>2110672000</v>
      </c>
      <c r="S7042">
        <v>162000000</v>
      </c>
      <c r="V7042" t="s">
        <v>160</v>
      </c>
      <c r="W7042" t="s">
        <v>205</v>
      </c>
      <c r="X7042" t="s">
        <v>161</v>
      </c>
      <c r="Y7042">
        <v>4</v>
      </c>
      <c r="Z7042">
        <v>4</v>
      </c>
      <c r="AA7042">
        <v>2022</v>
      </c>
      <c r="AB7042">
        <v>1666.67</v>
      </c>
      <c r="AC7042" t="s">
        <v>66</v>
      </c>
      <c r="AD7042" t="s">
        <v>72</v>
      </c>
      <c r="AE7042">
        <v>2022</v>
      </c>
      <c r="AF7042">
        <v>2022</v>
      </c>
      <c r="AU7042"/>
    </row>
    <row r="7043" spans="1:47" x14ac:dyDescent="0.35">
      <c r="A7043" t="s">
        <v>160</v>
      </c>
      <c r="B7043" t="s">
        <v>35</v>
      </c>
      <c r="C7043" t="s">
        <v>252</v>
      </c>
      <c r="D7043" t="s">
        <v>159</v>
      </c>
      <c r="E7043" t="s">
        <v>162</v>
      </c>
      <c r="G7043" t="s">
        <v>1</v>
      </c>
      <c r="J7043" t="s">
        <v>263</v>
      </c>
      <c r="K7043" t="s">
        <v>72</v>
      </c>
      <c r="L7043" t="s">
        <v>122</v>
      </c>
      <c r="M7043" s="14">
        <v>44679</v>
      </c>
      <c r="N7043" s="14">
        <v>44679</v>
      </c>
      <c r="O7043">
        <v>0</v>
      </c>
      <c r="P7043">
        <v>478.63</v>
      </c>
      <c r="R7043">
        <v>2110672000</v>
      </c>
      <c r="S7043">
        <v>162000000</v>
      </c>
      <c r="V7043" t="s">
        <v>160</v>
      </c>
      <c r="W7043" t="s">
        <v>205</v>
      </c>
      <c r="X7043" t="s">
        <v>161</v>
      </c>
      <c r="Y7043">
        <v>4</v>
      </c>
      <c r="Z7043">
        <v>4</v>
      </c>
      <c r="AA7043">
        <v>2022</v>
      </c>
      <c r="AB7043">
        <v>478.63</v>
      </c>
      <c r="AC7043" t="s">
        <v>66</v>
      </c>
      <c r="AD7043" t="s">
        <v>72</v>
      </c>
      <c r="AE7043">
        <v>2022</v>
      </c>
      <c r="AF7043">
        <v>2022</v>
      </c>
      <c r="AU7043"/>
    </row>
    <row r="7044" spans="1:47" x14ac:dyDescent="0.35">
      <c r="A7044" t="s">
        <v>160</v>
      </c>
      <c r="B7044" t="s">
        <v>35</v>
      </c>
      <c r="C7044" t="s">
        <v>252</v>
      </c>
      <c r="D7044" t="s">
        <v>159</v>
      </c>
      <c r="E7044" t="s">
        <v>162</v>
      </c>
      <c r="G7044" t="s">
        <v>1</v>
      </c>
      <c r="J7044" t="s">
        <v>263</v>
      </c>
      <c r="K7044" t="s">
        <v>72</v>
      </c>
      <c r="L7044" t="s">
        <v>122</v>
      </c>
      <c r="M7044" s="14">
        <v>44679</v>
      </c>
      <c r="N7044" s="14">
        <v>44679</v>
      </c>
      <c r="O7044">
        <v>0</v>
      </c>
      <c r="P7044">
        <v>2407.31</v>
      </c>
      <c r="R7044">
        <v>2110672000</v>
      </c>
      <c r="S7044">
        <v>161020000</v>
      </c>
      <c r="V7044" t="s">
        <v>160</v>
      </c>
      <c r="W7044" t="s">
        <v>194</v>
      </c>
      <c r="X7044" t="s">
        <v>161</v>
      </c>
      <c r="Y7044">
        <v>4</v>
      </c>
      <c r="Z7044">
        <v>4</v>
      </c>
      <c r="AA7044">
        <v>2022</v>
      </c>
      <c r="AB7044">
        <v>2407.31</v>
      </c>
      <c r="AC7044" t="s">
        <v>66</v>
      </c>
      <c r="AD7044" t="s">
        <v>72</v>
      </c>
      <c r="AE7044">
        <v>2022</v>
      </c>
      <c r="AF7044">
        <v>2022</v>
      </c>
      <c r="AU7044"/>
    </row>
    <row r="7045" spans="1:47" x14ac:dyDescent="0.35">
      <c r="A7045" t="s">
        <v>160</v>
      </c>
      <c r="B7045" t="s">
        <v>25</v>
      </c>
      <c r="C7045" t="s">
        <v>252</v>
      </c>
      <c r="D7045" t="s">
        <v>159</v>
      </c>
      <c r="E7045" t="s">
        <v>162</v>
      </c>
      <c r="G7045" t="s">
        <v>1</v>
      </c>
      <c r="J7045" t="s">
        <v>263</v>
      </c>
      <c r="K7045" t="s">
        <v>72</v>
      </c>
      <c r="L7045" t="s">
        <v>122</v>
      </c>
      <c r="M7045" s="14">
        <v>44679</v>
      </c>
      <c r="N7045" s="14">
        <v>44679</v>
      </c>
      <c r="O7045">
        <v>0</v>
      </c>
      <c r="P7045">
        <v>238.1</v>
      </c>
      <c r="R7045">
        <v>2110672000</v>
      </c>
      <c r="S7045">
        <v>161300000</v>
      </c>
      <c r="V7045" t="s">
        <v>160</v>
      </c>
      <c r="W7045" t="s">
        <v>192</v>
      </c>
      <c r="X7045" t="s">
        <v>161</v>
      </c>
      <c r="Y7045">
        <v>4</v>
      </c>
      <c r="Z7045">
        <v>4</v>
      </c>
      <c r="AA7045">
        <v>2022</v>
      </c>
      <c r="AB7045">
        <v>238.1</v>
      </c>
      <c r="AC7045" t="s">
        <v>66</v>
      </c>
      <c r="AD7045" t="s">
        <v>72</v>
      </c>
      <c r="AE7045">
        <v>2022</v>
      </c>
      <c r="AF7045">
        <v>2022</v>
      </c>
      <c r="AU7045"/>
    </row>
    <row r="7046" spans="1:47" x14ac:dyDescent="0.35">
      <c r="A7046" t="s">
        <v>138</v>
      </c>
      <c r="B7046" t="s">
        <v>41</v>
      </c>
      <c r="C7046" t="s">
        <v>252</v>
      </c>
      <c r="D7046" t="s">
        <v>150</v>
      </c>
      <c r="E7046" t="s">
        <v>121</v>
      </c>
      <c r="G7046" t="s">
        <v>1</v>
      </c>
      <c r="H7046" t="s">
        <v>206</v>
      </c>
      <c r="J7046" t="s">
        <v>263</v>
      </c>
      <c r="K7046" t="s">
        <v>72</v>
      </c>
      <c r="L7046" t="s">
        <v>122</v>
      </c>
      <c r="M7046" s="14">
        <v>44679</v>
      </c>
      <c r="N7046" s="14">
        <v>44679</v>
      </c>
      <c r="O7046">
        <v>0</v>
      </c>
      <c r="P7046">
        <v>-1904761.9</v>
      </c>
      <c r="R7046">
        <v>2220200000</v>
      </c>
      <c r="S7046">
        <v>161001000</v>
      </c>
      <c r="V7046" t="s">
        <v>138</v>
      </c>
      <c r="W7046" t="s">
        <v>195</v>
      </c>
      <c r="X7046" t="s">
        <v>139</v>
      </c>
      <c r="Y7046">
        <v>4</v>
      </c>
      <c r="Z7046">
        <v>4</v>
      </c>
      <c r="AA7046">
        <v>2022</v>
      </c>
      <c r="AB7046">
        <v>1904761.9</v>
      </c>
      <c r="AC7046" t="s">
        <v>66</v>
      </c>
      <c r="AD7046" t="s">
        <v>66</v>
      </c>
      <c r="AE7046">
        <v>2022</v>
      </c>
      <c r="AF7046">
        <v>2022</v>
      </c>
      <c r="AU7046"/>
    </row>
    <row r="7047" spans="1:47" x14ac:dyDescent="0.35">
      <c r="A7047" t="s">
        <v>138</v>
      </c>
      <c r="B7047" t="s">
        <v>42</v>
      </c>
      <c r="C7047" t="s">
        <v>252</v>
      </c>
      <c r="D7047" t="s">
        <v>150</v>
      </c>
      <c r="E7047" t="s">
        <v>121</v>
      </c>
      <c r="G7047" t="s">
        <v>1</v>
      </c>
      <c r="H7047" t="s">
        <v>206</v>
      </c>
      <c r="J7047" t="s">
        <v>263</v>
      </c>
      <c r="K7047" t="s">
        <v>72</v>
      </c>
      <c r="L7047" t="s">
        <v>122</v>
      </c>
      <c r="M7047" s="14">
        <v>44679</v>
      </c>
      <c r="N7047" s="14">
        <v>44679</v>
      </c>
      <c r="O7047">
        <v>0</v>
      </c>
      <c r="P7047">
        <v>-8333.33</v>
      </c>
      <c r="R7047">
        <v>2220200000</v>
      </c>
      <c r="S7047">
        <v>161001000</v>
      </c>
      <c r="V7047" t="s">
        <v>138</v>
      </c>
      <c r="W7047" t="s">
        <v>195</v>
      </c>
      <c r="X7047" t="s">
        <v>139</v>
      </c>
      <c r="Y7047">
        <v>4</v>
      </c>
      <c r="Z7047">
        <v>4</v>
      </c>
      <c r="AA7047">
        <v>2022</v>
      </c>
      <c r="AB7047">
        <v>8333.33</v>
      </c>
      <c r="AC7047" t="s">
        <v>66</v>
      </c>
      <c r="AD7047" t="s">
        <v>66</v>
      </c>
      <c r="AE7047">
        <v>2022</v>
      </c>
      <c r="AF7047">
        <v>2022</v>
      </c>
      <c r="AU7047"/>
    </row>
    <row r="7048" spans="1:47" x14ac:dyDescent="0.35">
      <c r="A7048" t="s">
        <v>155</v>
      </c>
      <c r="B7048" t="s">
        <v>32</v>
      </c>
      <c r="C7048" t="s">
        <v>252</v>
      </c>
      <c r="D7048" t="s">
        <v>150</v>
      </c>
      <c r="E7048" t="s">
        <v>121</v>
      </c>
      <c r="G7048" t="s">
        <v>1</v>
      </c>
      <c r="H7048" t="s">
        <v>206</v>
      </c>
      <c r="J7048" t="s">
        <v>263</v>
      </c>
      <c r="K7048" t="s">
        <v>72</v>
      </c>
      <c r="L7048" t="s">
        <v>122</v>
      </c>
      <c r="M7048" s="14">
        <v>44679</v>
      </c>
      <c r="N7048" s="14">
        <v>44679</v>
      </c>
      <c r="O7048">
        <v>0</v>
      </c>
      <c r="P7048">
        <v>-14285.71</v>
      </c>
      <c r="R7048">
        <v>2220610000</v>
      </c>
      <c r="S7048">
        <v>161012000</v>
      </c>
      <c r="V7048" t="s">
        <v>155</v>
      </c>
      <c r="W7048" t="s">
        <v>213</v>
      </c>
      <c r="X7048" t="s">
        <v>156</v>
      </c>
      <c r="Y7048">
        <v>4</v>
      </c>
      <c r="Z7048">
        <v>4</v>
      </c>
      <c r="AA7048">
        <v>2022</v>
      </c>
      <c r="AB7048">
        <v>14285.71</v>
      </c>
      <c r="AC7048" t="s">
        <v>66</v>
      </c>
      <c r="AD7048" t="s">
        <v>66</v>
      </c>
      <c r="AE7048">
        <v>2022</v>
      </c>
      <c r="AF7048">
        <v>2022</v>
      </c>
      <c r="AU7048"/>
    </row>
    <row r="7049" spans="1:47" x14ac:dyDescent="0.35">
      <c r="A7049" t="s">
        <v>160</v>
      </c>
      <c r="B7049" t="s">
        <v>26</v>
      </c>
      <c r="C7049" t="s">
        <v>252</v>
      </c>
      <c r="D7049" t="s">
        <v>159</v>
      </c>
      <c r="E7049" t="s">
        <v>162</v>
      </c>
      <c r="G7049" t="s">
        <v>1</v>
      </c>
      <c r="J7049" t="s">
        <v>263</v>
      </c>
      <c r="K7049" t="s">
        <v>72</v>
      </c>
      <c r="L7049" t="s">
        <v>122</v>
      </c>
      <c r="M7049" s="14">
        <v>44679</v>
      </c>
      <c r="N7049" s="14">
        <v>44679</v>
      </c>
      <c r="O7049">
        <v>0</v>
      </c>
      <c r="P7049">
        <v>673.12</v>
      </c>
      <c r="R7049">
        <v>2110672000</v>
      </c>
      <c r="S7049">
        <v>162600000</v>
      </c>
      <c r="V7049" t="s">
        <v>160</v>
      </c>
      <c r="W7049" t="s">
        <v>196</v>
      </c>
      <c r="X7049" t="s">
        <v>161</v>
      </c>
      <c r="Y7049">
        <v>4</v>
      </c>
      <c r="Z7049">
        <v>4</v>
      </c>
      <c r="AA7049">
        <v>2022</v>
      </c>
      <c r="AB7049">
        <v>673.12</v>
      </c>
      <c r="AC7049" t="s">
        <v>66</v>
      </c>
      <c r="AD7049" t="s">
        <v>72</v>
      </c>
      <c r="AE7049">
        <v>2022</v>
      </c>
      <c r="AF7049">
        <v>2022</v>
      </c>
      <c r="AU7049"/>
    </row>
    <row r="7050" spans="1:47" x14ac:dyDescent="0.35">
      <c r="A7050" t="s">
        <v>160</v>
      </c>
      <c r="B7050" t="s">
        <v>35</v>
      </c>
      <c r="C7050" t="s">
        <v>252</v>
      </c>
      <c r="D7050" t="s">
        <v>159</v>
      </c>
      <c r="E7050" t="s">
        <v>162</v>
      </c>
      <c r="G7050" t="s">
        <v>1</v>
      </c>
      <c r="J7050" t="s">
        <v>263</v>
      </c>
      <c r="K7050" t="s">
        <v>72</v>
      </c>
      <c r="L7050" t="s">
        <v>122</v>
      </c>
      <c r="M7050" s="14">
        <v>44680</v>
      </c>
      <c r="N7050" s="14">
        <v>44680</v>
      </c>
      <c r="O7050">
        <v>0</v>
      </c>
      <c r="P7050">
        <v>1238.18</v>
      </c>
      <c r="R7050">
        <v>2110672000</v>
      </c>
      <c r="S7050">
        <v>161020000</v>
      </c>
      <c r="V7050" t="s">
        <v>160</v>
      </c>
      <c r="W7050" t="s">
        <v>194</v>
      </c>
      <c r="X7050" t="s">
        <v>161</v>
      </c>
      <c r="Y7050">
        <v>4</v>
      </c>
      <c r="Z7050">
        <v>4</v>
      </c>
      <c r="AA7050">
        <v>2022</v>
      </c>
      <c r="AB7050">
        <v>1238.18</v>
      </c>
      <c r="AC7050" t="s">
        <v>66</v>
      </c>
      <c r="AD7050" t="s">
        <v>72</v>
      </c>
      <c r="AE7050">
        <v>2022</v>
      </c>
      <c r="AF7050">
        <v>2022</v>
      </c>
      <c r="AU7050"/>
    </row>
    <row r="7051" spans="1:47" x14ac:dyDescent="0.35">
      <c r="A7051" t="s">
        <v>187</v>
      </c>
      <c r="B7051" t="s">
        <v>65</v>
      </c>
      <c r="C7051" t="s">
        <v>252</v>
      </c>
      <c r="D7051" t="s">
        <v>150</v>
      </c>
      <c r="E7051" t="s">
        <v>121</v>
      </c>
      <c r="G7051" t="s">
        <v>1</v>
      </c>
      <c r="H7051" t="s">
        <v>206</v>
      </c>
      <c r="J7051" t="s">
        <v>263</v>
      </c>
      <c r="K7051" t="s">
        <v>72</v>
      </c>
      <c r="L7051" t="s">
        <v>122</v>
      </c>
      <c r="M7051" s="14">
        <v>44680</v>
      </c>
      <c r="N7051" s="14">
        <v>44680</v>
      </c>
      <c r="O7051">
        <v>0</v>
      </c>
      <c r="P7051">
        <v>-864.29</v>
      </c>
      <c r="R7051">
        <v>2220316000</v>
      </c>
      <c r="S7051">
        <v>161013000</v>
      </c>
      <c r="V7051" t="s">
        <v>187</v>
      </c>
      <c r="W7051" t="s">
        <v>223</v>
      </c>
      <c r="X7051" t="s">
        <v>140</v>
      </c>
      <c r="Y7051">
        <v>4</v>
      </c>
      <c r="Z7051">
        <v>4</v>
      </c>
      <c r="AA7051">
        <v>2022</v>
      </c>
      <c r="AB7051">
        <v>864.29</v>
      </c>
      <c r="AC7051" t="s">
        <v>66</v>
      </c>
      <c r="AD7051" t="s">
        <v>66</v>
      </c>
      <c r="AE7051">
        <v>2022</v>
      </c>
      <c r="AF7051">
        <v>2022</v>
      </c>
      <c r="AU7051"/>
    </row>
    <row r="7052" spans="1:47" x14ac:dyDescent="0.35">
      <c r="A7052" t="s">
        <v>130</v>
      </c>
      <c r="B7052" t="s">
        <v>36</v>
      </c>
      <c r="C7052" t="s">
        <v>252</v>
      </c>
      <c r="D7052" t="s">
        <v>150</v>
      </c>
      <c r="E7052" t="s">
        <v>121</v>
      </c>
      <c r="G7052" t="s">
        <v>1</v>
      </c>
      <c r="H7052" t="s">
        <v>206</v>
      </c>
      <c r="J7052" t="s">
        <v>263</v>
      </c>
      <c r="K7052" t="s">
        <v>72</v>
      </c>
      <c r="L7052" t="s">
        <v>122</v>
      </c>
      <c r="M7052" s="14">
        <v>44680</v>
      </c>
      <c r="N7052" s="14">
        <v>44680</v>
      </c>
      <c r="O7052">
        <v>0</v>
      </c>
      <c r="P7052">
        <v>-65.03</v>
      </c>
      <c r="R7052">
        <v>2221517110</v>
      </c>
      <c r="S7052">
        <v>161003000</v>
      </c>
      <c r="V7052" t="s">
        <v>130</v>
      </c>
      <c r="W7052" t="s">
        <v>232</v>
      </c>
      <c r="X7052" t="s">
        <v>119</v>
      </c>
      <c r="Y7052">
        <v>4</v>
      </c>
      <c r="Z7052">
        <v>4</v>
      </c>
      <c r="AA7052">
        <v>2022</v>
      </c>
      <c r="AB7052">
        <v>65.03</v>
      </c>
      <c r="AC7052" t="s">
        <v>66</v>
      </c>
      <c r="AD7052" t="s">
        <v>66</v>
      </c>
      <c r="AE7052">
        <v>2022</v>
      </c>
      <c r="AF7052">
        <v>2022</v>
      </c>
      <c r="AU7052"/>
    </row>
    <row r="7053" spans="1:47" x14ac:dyDescent="0.35">
      <c r="A7053" t="s">
        <v>160</v>
      </c>
      <c r="B7053" t="s">
        <v>50</v>
      </c>
      <c r="C7053" t="s">
        <v>252</v>
      </c>
      <c r="D7053" t="s">
        <v>159</v>
      </c>
      <c r="E7053" t="s">
        <v>162</v>
      </c>
      <c r="G7053" t="s">
        <v>1</v>
      </c>
      <c r="J7053" t="s">
        <v>263</v>
      </c>
      <c r="K7053" t="s">
        <v>72</v>
      </c>
      <c r="L7053" t="s">
        <v>122</v>
      </c>
      <c r="M7053" s="14">
        <v>44680</v>
      </c>
      <c r="N7053" s="14">
        <v>44680</v>
      </c>
      <c r="O7053">
        <v>0</v>
      </c>
      <c r="P7053">
        <v>54.2</v>
      </c>
      <c r="R7053">
        <v>2110672000</v>
      </c>
      <c r="S7053">
        <v>162300000</v>
      </c>
      <c r="V7053" t="s">
        <v>160</v>
      </c>
      <c r="W7053" t="s">
        <v>209</v>
      </c>
      <c r="X7053" t="s">
        <v>161</v>
      </c>
      <c r="Y7053">
        <v>4</v>
      </c>
      <c r="Z7053">
        <v>4</v>
      </c>
      <c r="AA7053">
        <v>2022</v>
      </c>
      <c r="AB7053">
        <v>54.2</v>
      </c>
      <c r="AC7053" t="s">
        <v>66</v>
      </c>
      <c r="AD7053" t="s">
        <v>72</v>
      </c>
      <c r="AE7053">
        <v>2022</v>
      </c>
      <c r="AF7053">
        <v>2022</v>
      </c>
      <c r="AU7053"/>
    </row>
    <row r="7054" spans="1:47" x14ac:dyDescent="0.35">
      <c r="A7054" t="s">
        <v>160</v>
      </c>
      <c r="B7054" t="s">
        <v>35</v>
      </c>
      <c r="C7054" t="s">
        <v>252</v>
      </c>
      <c r="D7054" t="s">
        <v>159</v>
      </c>
      <c r="E7054" t="s">
        <v>162</v>
      </c>
      <c r="G7054" t="s">
        <v>1</v>
      </c>
      <c r="J7054" t="s">
        <v>263</v>
      </c>
      <c r="K7054" t="s">
        <v>72</v>
      </c>
      <c r="L7054" t="s">
        <v>122</v>
      </c>
      <c r="M7054" s="14">
        <v>44680</v>
      </c>
      <c r="N7054" s="14">
        <v>44680</v>
      </c>
      <c r="O7054">
        <v>0</v>
      </c>
      <c r="P7054">
        <v>803.96</v>
      </c>
      <c r="R7054">
        <v>2110672000</v>
      </c>
      <c r="S7054">
        <v>161020000</v>
      </c>
      <c r="V7054" t="s">
        <v>160</v>
      </c>
      <c r="W7054" t="s">
        <v>194</v>
      </c>
      <c r="X7054" t="s">
        <v>161</v>
      </c>
      <c r="Y7054">
        <v>4</v>
      </c>
      <c r="Z7054">
        <v>4</v>
      </c>
      <c r="AA7054">
        <v>2022</v>
      </c>
      <c r="AB7054">
        <v>803.96</v>
      </c>
      <c r="AC7054" t="s">
        <v>66</v>
      </c>
      <c r="AD7054" t="s">
        <v>72</v>
      </c>
      <c r="AE7054">
        <v>2022</v>
      </c>
      <c r="AF7054">
        <v>2022</v>
      </c>
      <c r="AU7054"/>
    </row>
    <row r="7055" spans="1:47" x14ac:dyDescent="0.35">
      <c r="A7055" t="s">
        <v>160</v>
      </c>
      <c r="B7055" t="s">
        <v>35</v>
      </c>
      <c r="C7055" t="s">
        <v>252</v>
      </c>
      <c r="D7055" t="s">
        <v>159</v>
      </c>
      <c r="E7055" t="s">
        <v>162</v>
      </c>
      <c r="G7055" t="s">
        <v>1</v>
      </c>
      <c r="J7055" t="s">
        <v>263</v>
      </c>
      <c r="K7055" t="s">
        <v>72</v>
      </c>
      <c r="L7055" t="s">
        <v>122</v>
      </c>
      <c r="M7055" s="14">
        <v>44680</v>
      </c>
      <c r="N7055" s="14">
        <v>44680</v>
      </c>
      <c r="O7055">
        <v>0</v>
      </c>
      <c r="P7055">
        <v>3545.52</v>
      </c>
      <c r="R7055">
        <v>2110672000</v>
      </c>
      <c r="S7055">
        <v>161020000</v>
      </c>
      <c r="V7055" t="s">
        <v>160</v>
      </c>
      <c r="W7055" t="s">
        <v>194</v>
      </c>
      <c r="X7055" t="s">
        <v>161</v>
      </c>
      <c r="Y7055">
        <v>4</v>
      </c>
      <c r="Z7055">
        <v>4</v>
      </c>
      <c r="AA7055">
        <v>2022</v>
      </c>
      <c r="AB7055">
        <v>3545.52</v>
      </c>
      <c r="AC7055" t="s">
        <v>66</v>
      </c>
      <c r="AD7055" t="s">
        <v>72</v>
      </c>
      <c r="AE7055">
        <v>2022</v>
      </c>
      <c r="AF7055">
        <v>2022</v>
      </c>
      <c r="AU7055"/>
    </row>
    <row r="7056" spans="1:47" x14ac:dyDescent="0.35">
      <c r="A7056" t="s">
        <v>160</v>
      </c>
      <c r="B7056" t="s">
        <v>35</v>
      </c>
      <c r="C7056" t="s">
        <v>252</v>
      </c>
      <c r="D7056" t="s">
        <v>159</v>
      </c>
      <c r="E7056" t="s">
        <v>162</v>
      </c>
      <c r="G7056" t="s">
        <v>1</v>
      </c>
      <c r="J7056" t="s">
        <v>263</v>
      </c>
      <c r="K7056" t="s">
        <v>72</v>
      </c>
      <c r="L7056" t="s">
        <v>122</v>
      </c>
      <c r="M7056" s="14">
        <v>44680</v>
      </c>
      <c r="N7056" s="14">
        <v>44680</v>
      </c>
      <c r="O7056">
        <v>0</v>
      </c>
      <c r="P7056">
        <v>7609.16</v>
      </c>
      <c r="R7056">
        <v>2110672000</v>
      </c>
      <c r="S7056">
        <v>161020000</v>
      </c>
      <c r="V7056" t="s">
        <v>160</v>
      </c>
      <c r="W7056" t="s">
        <v>194</v>
      </c>
      <c r="X7056" t="s">
        <v>161</v>
      </c>
      <c r="Y7056">
        <v>4</v>
      </c>
      <c r="Z7056">
        <v>4</v>
      </c>
      <c r="AA7056">
        <v>2022</v>
      </c>
      <c r="AB7056">
        <v>7609.16</v>
      </c>
      <c r="AC7056" t="s">
        <v>66</v>
      </c>
      <c r="AD7056" t="s">
        <v>72</v>
      </c>
      <c r="AE7056">
        <v>2022</v>
      </c>
      <c r="AF7056">
        <v>2022</v>
      </c>
      <c r="AU7056"/>
    </row>
    <row r="7057" spans="1:47" x14ac:dyDescent="0.35">
      <c r="A7057" t="s">
        <v>160</v>
      </c>
      <c r="B7057" t="s">
        <v>35</v>
      </c>
      <c r="C7057" t="s">
        <v>252</v>
      </c>
      <c r="D7057" t="s">
        <v>159</v>
      </c>
      <c r="E7057" t="s">
        <v>162</v>
      </c>
      <c r="G7057" t="s">
        <v>1</v>
      </c>
      <c r="J7057" t="s">
        <v>263</v>
      </c>
      <c r="K7057" t="s">
        <v>72</v>
      </c>
      <c r="L7057" t="s">
        <v>122</v>
      </c>
      <c r="M7057" s="14">
        <v>44680</v>
      </c>
      <c r="N7057" s="14">
        <v>44680</v>
      </c>
      <c r="O7057">
        <v>0</v>
      </c>
      <c r="P7057">
        <v>79.650000000000006</v>
      </c>
      <c r="R7057">
        <v>2110672000</v>
      </c>
      <c r="S7057">
        <v>161020000</v>
      </c>
      <c r="V7057" t="s">
        <v>160</v>
      </c>
      <c r="W7057" t="s">
        <v>194</v>
      </c>
      <c r="X7057" t="s">
        <v>161</v>
      </c>
      <c r="Y7057">
        <v>4</v>
      </c>
      <c r="Z7057">
        <v>4</v>
      </c>
      <c r="AA7057">
        <v>2022</v>
      </c>
      <c r="AB7057">
        <v>79.650000000000006</v>
      </c>
      <c r="AC7057" t="s">
        <v>66</v>
      </c>
      <c r="AD7057" t="s">
        <v>72</v>
      </c>
      <c r="AE7057">
        <v>2022</v>
      </c>
      <c r="AF7057">
        <v>2022</v>
      </c>
      <c r="AU7057"/>
    </row>
    <row r="7058" spans="1:47" x14ac:dyDescent="0.35">
      <c r="A7058" t="s">
        <v>160</v>
      </c>
      <c r="B7058" t="s">
        <v>35</v>
      </c>
      <c r="C7058" t="s">
        <v>252</v>
      </c>
      <c r="D7058" t="s">
        <v>159</v>
      </c>
      <c r="E7058" t="s">
        <v>162</v>
      </c>
      <c r="G7058" t="s">
        <v>1</v>
      </c>
      <c r="J7058" t="s">
        <v>263</v>
      </c>
      <c r="K7058" t="s">
        <v>72</v>
      </c>
      <c r="L7058" t="s">
        <v>122</v>
      </c>
      <c r="M7058" s="14">
        <v>44680</v>
      </c>
      <c r="N7058" s="14">
        <v>44680</v>
      </c>
      <c r="O7058">
        <v>0</v>
      </c>
      <c r="P7058">
        <v>314.01</v>
      </c>
      <c r="R7058">
        <v>2110672000</v>
      </c>
      <c r="S7058">
        <v>161020000</v>
      </c>
      <c r="V7058" t="s">
        <v>160</v>
      </c>
      <c r="W7058" t="s">
        <v>194</v>
      </c>
      <c r="X7058" t="s">
        <v>161</v>
      </c>
      <c r="Y7058">
        <v>4</v>
      </c>
      <c r="Z7058">
        <v>4</v>
      </c>
      <c r="AA7058">
        <v>2022</v>
      </c>
      <c r="AB7058">
        <v>314.01</v>
      </c>
      <c r="AC7058" t="s">
        <v>66</v>
      </c>
      <c r="AD7058" t="s">
        <v>72</v>
      </c>
      <c r="AE7058">
        <v>2022</v>
      </c>
      <c r="AF7058">
        <v>2022</v>
      </c>
      <c r="AU7058"/>
    </row>
    <row r="7059" spans="1:47" x14ac:dyDescent="0.35">
      <c r="A7059" t="s">
        <v>160</v>
      </c>
      <c r="B7059" t="s">
        <v>50</v>
      </c>
      <c r="C7059" t="s">
        <v>252</v>
      </c>
      <c r="D7059" t="s">
        <v>159</v>
      </c>
      <c r="E7059" t="s">
        <v>162</v>
      </c>
      <c r="G7059" t="s">
        <v>1</v>
      </c>
      <c r="J7059" t="s">
        <v>263</v>
      </c>
      <c r="K7059" t="s">
        <v>72</v>
      </c>
      <c r="L7059" t="s">
        <v>122</v>
      </c>
      <c r="M7059" s="14">
        <v>44680</v>
      </c>
      <c r="N7059" s="14">
        <v>44680</v>
      </c>
      <c r="O7059">
        <v>0</v>
      </c>
      <c r="P7059">
        <v>82.86</v>
      </c>
      <c r="R7059">
        <v>2110672000</v>
      </c>
      <c r="S7059">
        <v>162300000</v>
      </c>
      <c r="V7059" t="s">
        <v>160</v>
      </c>
      <c r="W7059" t="s">
        <v>209</v>
      </c>
      <c r="X7059" t="s">
        <v>161</v>
      </c>
      <c r="Y7059">
        <v>4</v>
      </c>
      <c r="Z7059">
        <v>4</v>
      </c>
      <c r="AA7059">
        <v>2022</v>
      </c>
      <c r="AB7059">
        <v>82.86</v>
      </c>
      <c r="AC7059" t="s">
        <v>66</v>
      </c>
      <c r="AD7059" t="s">
        <v>72</v>
      </c>
      <c r="AE7059">
        <v>2022</v>
      </c>
      <c r="AF7059">
        <v>2022</v>
      </c>
      <c r="AU7059"/>
    </row>
    <row r="7060" spans="1:47" x14ac:dyDescent="0.35">
      <c r="A7060" t="s">
        <v>160</v>
      </c>
      <c r="B7060" t="s">
        <v>35</v>
      </c>
      <c r="C7060" t="s">
        <v>252</v>
      </c>
      <c r="D7060" t="s">
        <v>159</v>
      </c>
      <c r="E7060" t="s">
        <v>162</v>
      </c>
      <c r="G7060" t="s">
        <v>1</v>
      </c>
      <c r="J7060" t="s">
        <v>263</v>
      </c>
      <c r="K7060" t="s">
        <v>72</v>
      </c>
      <c r="L7060" t="s">
        <v>122</v>
      </c>
      <c r="M7060" s="14">
        <v>44680</v>
      </c>
      <c r="N7060" s="14">
        <v>44680</v>
      </c>
      <c r="O7060">
        <v>0</v>
      </c>
      <c r="P7060">
        <v>636.07000000000005</v>
      </c>
      <c r="R7060">
        <v>2110672000</v>
      </c>
      <c r="S7060">
        <v>161020000</v>
      </c>
      <c r="V7060" t="s">
        <v>160</v>
      </c>
      <c r="W7060" t="s">
        <v>194</v>
      </c>
      <c r="X7060" t="s">
        <v>161</v>
      </c>
      <c r="Y7060">
        <v>4</v>
      </c>
      <c r="Z7060">
        <v>4</v>
      </c>
      <c r="AA7060">
        <v>2022</v>
      </c>
      <c r="AB7060">
        <v>636.07000000000005</v>
      </c>
      <c r="AC7060" t="s">
        <v>66</v>
      </c>
      <c r="AD7060" t="s">
        <v>72</v>
      </c>
      <c r="AE7060">
        <v>2022</v>
      </c>
      <c r="AF7060">
        <v>2022</v>
      </c>
      <c r="AU7060"/>
    </row>
    <row r="7061" spans="1:47" x14ac:dyDescent="0.35">
      <c r="A7061" t="s">
        <v>160</v>
      </c>
      <c r="B7061" t="s">
        <v>35</v>
      </c>
      <c r="C7061" t="s">
        <v>252</v>
      </c>
      <c r="D7061" t="s">
        <v>159</v>
      </c>
      <c r="E7061" t="s">
        <v>162</v>
      </c>
      <c r="G7061" t="s">
        <v>1</v>
      </c>
      <c r="J7061" t="s">
        <v>263</v>
      </c>
      <c r="K7061" t="s">
        <v>72</v>
      </c>
      <c r="L7061" t="s">
        <v>122</v>
      </c>
      <c r="M7061" s="14">
        <v>44680</v>
      </c>
      <c r="N7061" s="14">
        <v>44680</v>
      </c>
      <c r="O7061">
        <v>0</v>
      </c>
      <c r="P7061">
        <v>17774.54</v>
      </c>
      <c r="R7061">
        <v>2110672000</v>
      </c>
      <c r="S7061">
        <v>161020000</v>
      </c>
      <c r="V7061" t="s">
        <v>160</v>
      </c>
      <c r="W7061" t="s">
        <v>194</v>
      </c>
      <c r="X7061" t="s">
        <v>161</v>
      </c>
      <c r="Y7061">
        <v>4</v>
      </c>
      <c r="Z7061">
        <v>4</v>
      </c>
      <c r="AA7061">
        <v>2022</v>
      </c>
      <c r="AB7061">
        <v>17774.54</v>
      </c>
      <c r="AC7061" t="s">
        <v>66</v>
      </c>
      <c r="AD7061" t="s">
        <v>72</v>
      </c>
      <c r="AE7061">
        <v>2022</v>
      </c>
      <c r="AF7061">
        <v>2022</v>
      </c>
      <c r="AU7061"/>
    </row>
    <row r="7062" spans="1:47" x14ac:dyDescent="0.35">
      <c r="A7062" t="s">
        <v>130</v>
      </c>
      <c r="B7062" t="s">
        <v>34</v>
      </c>
      <c r="C7062" t="s">
        <v>252</v>
      </c>
      <c r="D7062" t="s">
        <v>150</v>
      </c>
      <c r="E7062" t="s">
        <v>121</v>
      </c>
      <c r="G7062" t="s">
        <v>1</v>
      </c>
      <c r="H7062" t="s">
        <v>206</v>
      </c>
      <c r="J7062" t="s">
        <v>263</v>
      </c>
      <c r="K7062" t="s">
        <v>72</v>
      </c>
      <c r="L7062" t="s">
        <v>122</v>
      </c>
      <c r="M7062" s="14">
        <v>44680</v>
      </c>
      <c r="N7062" s="14">
        <v>44680</v>
      </c>
      <c r="O7062">
        <v>0</v>
      </c>
      <c r="P7062">
        <v>-166.67</v>
      </c>
      <c r="R7062">
        <v>2221511000</v>
      </c>
      <c r="S7062">
        <v>162800000</v>
      </c>
      <c r="V7062" t="s">
        <v>130</v>
      </c>
      <c r="W7062" t="s">
        <v>204</v>
      </c>
      <c r="X7062" t="s">
        <v>119</v>
      </c>
      <c r="Y7062">
        <v>4</v>
      </c>
      <c r="Z7062">
        <v>4</v>
      </c>
      <c r="AA7062">
        <v>2022</v>
      </c>
      <c r="AB7062">
        <v>166.67</v>
      </c>
      <c r="AC7062" t="s">
        <v>66</v>
      </c>
      <c r="AD7062" t="s">
        <v>66</v>
      </c>
      <c r="AE7062">
        <v>2022</v>
      </c>
      <c r="AF7062">
        <v>2022</v>
      </c>
      <c r="AU7062"/>
    </row>
    <row r="7063" spans="1:47" x14ac:dyDescent="0.35">
      <c r="A7063" t="s">
        <v>188</v>
      </c>
      <c r="B7063" t="s">
        <v>31</v>
      </c>
      <c r="C7063" t="s">
        <v>252</v>
      </c>
      <c r="D7063" t="s">
        <v>159</v>
      </c>
      <c r="E7063" t="s">
        <v>162</v>
      </c>
      <c r="G7063" t="s">
        <v>1</v>
      </c>
      <c r="J7063" t="s">
        <v>263</v>
      </c>
      <c r="K7063" t="s">
        <v>72</v>
      </c>
      <c r="L7063" t="s">
        <v>122</v>
      </c>
      <c r="M7063" s="14">
        <v>44680</v>
      </c>
      <c r="N7063" s="14">
        <v>44680</v>
      </c>
      <c r="O7063">
        <v>0</v>
      </c>
      <c r="P7063">
        <v>652.78</v>
      </c>
      <c r="R7063">
        <v>2111070000</v>
      </c>
      <c r="S7063">
        <v>161900000</v>
      </c>
      <c r="V7063" t="s">
        <v>188</v>
      </c>
      <c r="W7063" t="s">
        <v>199</v>
      </c>
      <c r="X7063" t="s">
        <v>190</v>
      </c>
      <c r="Y7063">
        <v>4</v>
      </c>
      <c r="Z7063">
        <v>4</v>
      </c>
      <c r="AA7063">
        <v>2022</v>
      </c>
      <c r="AB7063">
        <v>652.78</v>
      </c>
      <c r="AC7063" t="s">
        <v>66</v>
      </c>
      <c r="AD7063" t="s">
        <v>72</v>
      </c>
      <c r="AE7063">
        <v>2022</v>
      </c>
      <c r="AF7063">
        <v>2022</v>
      </c>
      <c r="AU7063"/>
    </row>
    <row r="7064" spans="1:47" x14ac:dyDescent="0.35">
      <c r="A7064" t="s">
        <v>160</v>
      </c>
      <c r="B7064" t="s">
        <v>25</v>
      </c>
      <c r="C7064" t="s">
        <v>252</v>
      </c>
      <c r="D7064" t="s">
        <v>159</v>
      </c>
      <c r="E7064" t="s">
        <v>162</v>
      </c>
      <c r="G7064" t="s">
        <v>1</v>
      </c>
      <c r="J7064" t="s">
        <v>263</v>
      </c>
      <c r="K7064" t="s">
        <v>72</v>
      </c>
      <c r="L7064" t="s">
        <v>122</v>
      </c>
      <c r="M7064" s="14">
        <v>44680</v>
      </c>
      <c r="N7064" s="14">
        <v>44680</v>
      </c>
      <c r="O7064">
        <v>0</v>
      </c>
      <c r="P7064">
        <v>119.05</v>
      </c>
      <c r="R7064">
        <v>2110672000</v>
      </c>
      <c r="S7064">
        <v>161600000</v>
      </c>
      <c r="V7064" t="s">
        <v>160</v>
      </c>
      <c r="W7064" t="s">
        <v>198</v>
      </c>
      <c r="X7064" t="s">
        <v>161</v>
      </c>
      <c r="Y7064">
        <v>4</v>
      </c>
      <c r="Z7064">
        <v>4</v>
      </c>
      <c r="AA7064">
        <v>2022</v>
      </c>
      <c r="AB7064">
        <v>119.05</v>
      </c>
      <c r="AC7064" t="s">
        <v>66</v>
      </c>
      <c r="AD7064" t="s">
        <v>72</v>
      </c>
      <c r="AE7064">
        <v>2022</v>
      </c>
      <c r="AF7064">
        <v>2022</v>
      </c>
      <c r="AU7064"/>
    </row>
    <row r="7065" spans="1:47" x14ac:dyDescent="0.35">
      <c r="A7065" t="s">
        <v>160</v>
      </c>
      <c r="B7065" t="s">
        <v>50</v>
      </c>
      <c r="C7065" t="s">
        <v>252</v>
      </c>
      <c r="D7065" t="s">
        <v>159</v>
      </c>
      <c r="E7065" t="s">
        <v>162</v>
      </c>
      <c r="G7065" t="s">
        <v>1</v>
      </c>
      <c r="J7065" t="s">
        <v>263</v>
      </c>
      <c r="K7065" t="s">
        <v>72</v>
      </c>
      <c r="L7065" t="s">
        <v>122</v>
      </c>
      <c r="M7065" s="14">
        <v>44680</v>
      </c>
      <c r="N7065" s="14">
        <v>44680</v>
      </c>
      <c r="O7065">
        <v>0</v>
      </c>
      <c r="P7065">
        <v>76.66</v>
      </c>
      <c r="R7065">
        <v>2110672000</v>
      </c>
      <c r="S7065">
        <v>162300000</v>
      </c>
      <c r="V7065" t="s">
        <v>160</v>
      </c>
      <c r="W7065" t="s">
        <v>209</v>
      </c>
      <c r="X7065" t="s">
        <v>161</v>
      </c>
      <c r="Y7065">
        <v>4</v>
      </c>
      <c r="Z7065">
        <v>4</v>
      </c>
      <c r="AA7065">
        <v>2022</v>
      </c>
      <c r="AB7065">
        <v>76.66</v>
      </c>
      <c r="AC7065" t="s">
        <v>66</v>
      </c>
      <c r="AD7065" t="s">
        <v>72</v>
      </c>
      <c r="AE7065">
        <v>2022</v>
      </c>
      <c r="AF7065">
        <v>2022</v>
      </c>
      <c r="AU7065"/>
    </row>
    <row r="7066" spans="1:47" x14ac:dyDescent="0.35">
      <c r="A7066" t="s">
        <v>160</v>
      </c>
      <c r="B7066" t="s">
        <v>26</v>
      </c>
      <c r="C7066" t="s">
        <v>252</v>
      </c>
      <c r="D7066" t="s">
        <v>159</v>
      </c>
      <c r="E7066" t="s">
        <v>162</v>
      </c>
      <c r="G7066" t="s">
        <v>1</v>
      </c>
      <c r="J7066" t="s">
        <v>263</v>
      </c>
      <c r="K7066" t="s">
        <v>72</v>
      </c>
      <c r="L7066" t="s">
        <v>122</v>
      </c>
      <c r="M7066" s="14">
        <v>44680</v>
      </c>
      <c r="N7066" s="14">
        <v>44680</v>
      </c>
      <c r="O7066">
        <v>0</v>
      </c>
      <c r="P7066">
        <v>147.62</v>
      </c>
      <c r="R7066">
        <v>2110672000</v>
      </c>
      <c r="S7066">
        <v>161021000</v>
      </c>
      <c r="V7066" t="s">
        <v>160</v>
      </c>
      <c r="W7066" t="s">
        <v>215</v>
      </c>
      <c r="X7066" t="s">
        <v>161</v>
      </c>
      <c r="Y7066">
        <v>4</v>
      </c>
      <c r="Z7066">
        <v>4</v>
      </c>
      <c r="AA7066">
        <v>2022</v>
      </c>
      <c r="AB7066">
        <v>147.62</v>
      </c>
      <c r="AC7066" t="s">
        <v>66</v>
      </c>
      <c r="AD7066" t="s">
        <v>72</v>
      </c>
      <c r="AE7066">
        <v>2022</v>
      </c>
      <c r="AF7066">
        <v>2022</v>
      </c>
      <c r="AU7066"/>
    </row>
    <row r="7067" spans="1:47" x14ac:dyDescent="0.35">
      <c r="A7067" t="s">
        <v>160</v>
      </c>
      <c r="B7067" t="s">
        <v>35</v>
      </c>
      <c r="C7067" t="s">
        <v>252</v>
      </c>
      <c r="D7067" t="s">
        <v>159</v>
      </c>
      <c r="E7067" t="s">
        <v>162</v>
      </c>
      <c r="G7067" t="s">
        <v>1</v>
      </c>
      <c r="J7067" t="s">
        <v>263</v>
      </c>
      <c r="K7067" t="s">
        <v>72</v>
      </c>
      <c r="L7067" t="s">
        <v>122</v>
      </c>
      <c r="M7067" s="14">
        <v>44680</v>
      </c>
      <c r="N7067" s="14">
        <v>44680</v>
      </c>
      <c r="O7067">
        <v>0</v>
      </c>
      <c r="P7067">
        <v>202.38</v>
      </c>
      <c r="R7067">
        <v>2110672000</v>
      </c>
      <c r="S7067">
        <v>161021000</v>
      </c>
      <c r="V7067" t="s">
        <v>160</v>
      </c>
      <c r="W7067" t="s">
        <v>215</v>
      </c>
      <c r="X7067" t="s">
        <v>161</v>
      </c>
      <c r="Y7067">
        <v>4</v>
      </c>
      <c r="Z7067">
        <v>4</v>
      </c>
      <c r="AA7067">
        <v>2022</v>
      </c>
      <c r="AB7067">
        <v>202.38</v>
      </c>
      <c r="AC7067" t="s">
        <v>66</v>
      </c>
      <c r="AD7067" t="s">
        <v>72</v>
      </c>
      <c r="AE7067">
        <v>2022</v>
      </c>
      <c r="AF7067">
        <v>2022</v>
      </c>
      <c r="AU7067"/>
    </row>
    <row r="7068" spans="1:47" x14ac:dyDescent="0.35">
      <c r="A7068" t="s">
        <v>160</v>
      </c>
      <c r="B7068" t="s">
        <v>35</v>
      </c>
      <c r="C7068" t="s">
        <v>252</v>
      </c>
      <c r="D7068" t="s">
        <v>159</v>
      </c>
      <c r="E7068" t="s">
        <v>162</v>
      </c>
      <c r="G7068" t="s">
        <v>1</v>
      </c>
      <c r="J7068" t="s">
        <v>263</v>
      </c>
      <c r="K7068" t="s">
        <v>72</v>
      </c>
      <c r="L7068" t="s">
        <v>122</v>
      </c>
      <c r="M7068" s="14">
        <v>44680</v>
      </c>
      <c r="N7068" s="14">
        <v>44680</v>
      </c>
      <c r="O7068">
        <v>0</v>
      </c>
      <c r="P7068">
        <v>154.76</v>
      </c>
      <c r="R7068">
        <v>2110672000</v>
      </c>
      <c r="S7068">
        <v>161021000</v>
      </c>
      <c r="V7068" t="s">
        <v>160</v>
      </c>
      <c r="W7068" t="s">
        <v>215</v>
      </c>
      <c r="X7068" t="s">
        <v>161</v>
      </c>
      <c r="Y7068">
        <v>4</v>
      </c>
      <c r="Z7068">
        <v>4</v>
      </c>
      <c r="AA7068">
        <v>2022</v>
      </c>
      <c r="AB7068">
        <v>154.76</v>
      </c>
      <c r="AC7068" t="s">
        <v>66</v>
      </c>
      <c r="AD7068" t="s">
        <v>72</v>
      </c>
      <c r="AE7068">
        <v>2022</v>
      </c>
      <c r="AF7068">
        <v>2022</v>
      </c>
      <c r="AU7068"/>
    </row>
    <row r="7069" spans="1:47" x14ac:dyDescent="0.35">
      <c r="A7069" t="s">
        <v>160</v>
      </c>
      <c r="B7069" t="s">
        <v>35</v>
      </c>
      <c r="C7069" t="s">
        <v>252</v>
      </c>
      <c r="D7069" t="s">
        <v>159</v>
      </c>
      <c r="E7069" t="s">
        <v>162</v>
      </c>
      <c r="G7069" t="s">
        <v>1</v>
      </c>
      <c r="J7069" t="s">
        <v>263</v>
      </c>
      <c r="K7069" t="s">
        <v>72</v>
      </c>
      <c r="L7069" t="s">
        <v>122</v>
      </c>
      <c r="M7069" s="14">
        <v>44680</v>
      </c>
      <c r="N7069" s="14">
        <v>44680</v>
      </c>
      <c r="O7069">
        <v>0</v>
      </c>
      <c r="P7069">
        <v>6.45</v>
      </c>
      <c r="R7069">
        <v>2110672000</v>
      </c>
      <c r="S7069">
        <v>161021000</v>
      </c>
      <c r="V7069" t="s">
        <v>160</v>
      </c>
      <c r="W7069" t="s">
        <v>215</v>
      </c>
      <c r="X7069" t="s">
        <v>161</v>
      </c>
      <c r="Y7069">
        <v>4</v>
      </c>
      <c r="Z7069">
        <v>4</v>
      </c>
      <c r="AA7069">
        <v>2022</v>
      </c>
      <c r="AB7069">
        <v>6.45</v>
      </c>
      <c r="AC7069" t="s">
        <v>66</v>
      </c>
      <c r="AD7069" t="s">
        <v>72</v>
      </c>
      <c r="AE7069">
        <v>2022</v>
      </c>
      <c r="AF7069">
        <v>2022</v>
      </c>
      <c r="AU7069"/>
    </row>
    <row r="7070" spans="1:47" x14ac:dyDescent="0.35">
      <c r="A7070" t="s">
        <v>143</v>
      </c>
      <c r="B7070" t="s">
        <v>48</v>
      </c>
      <c r="C7070" t="s">
        <v>252</v>
      </c>
      <c r="D7070" t="s">
        <v>159</v>
      </c>
      <c r="E7070" t="s">
        <v>121</v>
      </c>
      <c r="G7070" t="s">
        <v>1</v>
      </c>
      <c r="J7070" t="s">
        <v>263</v>
      </c>
      <c r="K7070" t="s">
        <v>72</v>
      </c>
      <c r="L7070" t="s">
        <v>122</v>
      </c>
      <c r="M7070" s="14">
        <v>44680</v>
      </c>
      <c r="N7070" s="14">
        <v>44680</v>
      </c>
      <c r="O7070">
        <v>0</v>
      </c>
      <c r="P7070">
        <v>476190.48</v>
      </c>
      <c r="R7070">
        <v>2220510000</v>
      </c>
      <c r="S7070">
        <v>161020000</v>
      </c>
      <c r="V7070" t="s">
        <v>143</v>
      </c>
      <c r="W7070" t="s">
        <v>194</v>
      </c>
      <c r="X7070" t="s">
        <v>144</v>
      </c>
      <c r="Y7070">
        <v>4</v>
      </c>
      <c r="Z7070">
        <v>4</v>
      </c>
      <c r="AA7070">
        <v>2022</v>
      </c>
      <c r="AB7070">
        <v>476190.48</v>
      </c>
      <c r="AC7070" t="s">
        <v>66</v>
      </c>
      <c r="AD7070" t="s">
        <v>72</v>
      </c>
      <c r="AE7070">
        <v>2022</v>
      </c>
      <c r="AF7070">
        <v>2022</v>
      </c>
      <c r="AU7070"/>
    </row>
    <row r="7071" spans="1:47" x14ac:dyDescent="0.35">
      <c r="A7071" t="s">
        <v>160</v>
      </c>
      <c r="B7071" t="s">
        <v>25</v>
      </c>
      <c r="C7071" t="s">
        <v>252</v>
      </c>
      <c r="D7071" t="s">
        <v>159</v>
      </c>
      <c r="E7071" t="s">
        <v>162</v>
      </c>
      <c r="G7071" t="s">
        <v>1</v>
      </c>
      <c r="J7071" t="s">
        <v>263</v>
      </c>
      <c r="K7071" t="s">
        <v>72</v>
      </c>
      <c r="L7071" t="s">
        <v>122</v>
      </c>
      <c r="M7071" s="14">
        <v>44680</v>
      </c>
      <c r="N7071" s="14">
        <v>44680</v>
      </c>
      <c r="O7071">
        <v>0</v>
      </c>
      <c r="P7071">
        <v>10714.29</v>
      </c>
      <c r="R7071">
        <v>2110672000</v>
      </c>
      <c r="S7071">
        <v>161300000</v>
      </c>
      <c r="V7071" t="s">
        <v>160</v>
      </c>
      <c r="W7071" t="s">
        <v>192</v>
      </c>
      <c r="X7071" t="s">
        <v>161</v>
      </c>
      <c r="Y7071">
        <v>4</v>
      </c>
      <c r="Z7071">
        <v>4</v>
      </c>
      <c r="AA7071">
        <v>2022</v>
      </c>
      <c r="AB7071">
        <v>10714.29</v>
      </c>
      <c r="AC7071" t="s">
        <v>66</v>
      </c>
      <c r="AD7071" t="s">
        <v>72</v>
      </c>
      <c r="AE7071">
        <v>2022</v>
      </c>
      <c r="AF7071">
        <v>2022</v>
      </c>
      <c r="AU7071"/>
    </row>
    <row r="7072" spans="1:47" x14ac:dyDescent="0.35">
      <c r="A7072" t="s">
        <v>160</v>
      </c>
      <c r="B7072" t="s">
        <v>25</v>
      </c>
      <c r="C7072" t="s">
        <v>252</v>
      </c>
      <c r="D7072" t="s">
        <v>159</v>
      </c>
      <c r="E7072" t="s">
        <v>162</v>
      </c>
      <c r="G7072" t="s">
        <v>1</v>
      </c>
      <c r="J7072" t="s">
        <v>263</v>
      </c>
      <c r="K7072" t="s">
        <v>72</v>
      </c>
      <c r="L7072" t="s">
        <v>122</v>
      </c>
      <c r="M7072" s="14">
        <v>44680</v>
      </c>
      <c r="N7072" s="14">
        <v>44680</v>
      </c>
      <c r="O7072">
        <v>0</v>
      </c>
      <c r="P7072">
        <v>952.38</v>
      </c>
      <c r="R7072">
        <v>2110672000</v>
      </c>
      <c r="S7072">
        <v>161300000</v>
      </c>
      <c r="V7072" t="s">
        <v>160</v>
      </c>
      <c r="W7072" t="s">
        <v>192</v>
      </c>
      <c r="X7072" t="s">
        <v>161</v>
      </c>
      <c r="Y7072">
        <v>4</v>
      </c>
      <c r="Z7072">
        <v>4</v>
      </c>
      <c r="AA7072">
        <v>2022</v>
      </c>
      <c r="AB7072">
        <v>952.38</v>
      </c>
      <c r="AC7072" t="s">
        <v>66</v>
      </c>
      <c r="AD7072" t="s">
        <v>72</v>
      </c>
      <c r="AE7072">
        <v>2022</v>
      </c>
      <c r="AF7072">
        <v>2022</v>
      </c>
      <c r="AU7072"/>
    </row>
    <row r="7073" spans="1:47" x14ac:dyDescent="0.35">
      <c r="A7073" t="s">
        <v>160</v>
      </c>
      <c r="B7073" t="s">
        <v>25</v>
      </c>
      <c r="C7073" t="s">
        <v>252</v>
      </c>
      <c r="D7073" t="s">
        <v>159</v>
      </c>
      <c r="E7073" t="s">
        <v>162</v>
      </c>
      <c r="G7073" t="s">
        <v>1</v>
      </c>
      <c r="J7073" t="s">
        <v>263</v>
      </c>
      <c r="K7073" t="s">
        <v>72</v>
      </c>
      <c r="L7073" t="s">
        <v>122</v>
      </c>
      <c r="M7073" s="14">
        <v>44680</v>
      </c>
      <c r="N7073" s="14">
        <v>44680</v>
      </c>
      <c r="O7073">
        <v>0</v>
      </c>
      <c r="P7073">
        <v>238.1</v>
      </c>
      <c r="R7073">
        <v>2110672000</v>
      </c>
      <c r="S7073">
        <v>161300000</v>
      </c>
      <c r="V7073" t="s">
        <v>160</v>
      </c>
      <c r="W7073" t="s">
        <v>192</v>
      </c>
      <c r="X7073" t="s">
        <v>161</v>
      </c>
      <c r="Y7073">
        <v>4</v>
      </c>
      <c r="Z7073">
        <v>4</v>
      </c>
      <c r="AA7073">
        <v>2022</v>
      </c>
      <c r="AB7073">
        <v>238.1</v>
      </c>
      <c r="AC7073" t="s">
        <v>66</v>
      </c>
      <c r="AD7073" t="s">
        <v>72</v>
      </c>
      <c r="AE7073">
        <v>2022</v>
      </c>
      <c r="AF7073">
        <v>2022</v>
      </c>
      <c r="AU7073"/>
    </row>
    <row r="7074" spans="1:47" x14ac:dyDescent="0.35">
      <c r="A7074" t="s">
        <v>238</v>
      </c>
      <c r="B7074" t="s">
        <v>53</v>
      </c>
      <c r="C7074" t="s">
        <v>252</v>
      </c>
      <c r="D7074" t="s">
        <v>150</v>
      </c>
      <c r="E7074" t="s">
        <v>121</v>
      </c>
      <c r="G7074" t="s">
        <v>1</v>
      </c>
      <c r="H7074" t="s">
        <v>206</v>
      </c>
      <c r="J7074" t="s">
        <v>263</v>
      </c>
      <c r="K7074" t="s">
        <v>72</v>
      </c>
      <c r="L7074" t="s">
        <v>122</v>
      </c>
      <c r="M7074" s="14">
        <v>44680</v>
      </c>
      <c r="N7074" s="14">
        <v>44680</v>
      </c>
      <c r="O7074">
        <v>0</v>
      </c>
      <c r="P7074">
        <v>-30952.38</v>
      </c>
      <c r="R7074">
        <v>2221517040</v>
      </c>
      <c r="S7074">
        <v>161007000</v>
      </c>
      <c r="V7074" t="s">
        <v>238</v>
      </c>
      <c r="W7074" t="s">
        <v>243</v>
      </c>
      <c r="X7074" t="s">
        <v>119</v>
      </c>
      <c r="Y7074">
        <v>4</v>
      </c>
      <c r="Z7074">
        <v>4</v>
      </c>
      <c r="AA7074">
        <v>2022</v>
      </c>
      <c r="AB7074">
        <v>30952.38</v>
      </c>
      <c r="AC7074" t="s">
        <v>66</v>
      </c>
      <c r="AD7074" t="s">
        <v>66</v>
      </c>
      <c r="AE7074">
        <v>2022</v>
      </c>
      <c r="AF7074">
        <v>2022</v>
      </c>
      <c r="AU7074"/>
    </row>
    <row r="7075" spans="1:47" x14ac:dyDescent="0.35">
      <c r="A7075" t="s">
        <v>138</v>
      </c>
      <c r="B7075" t="s">
        <v>65</v>
      </c>
      <c r="C7075" t="s">
        <v>252</v>
      </c>
      <c r="D7075" t="s">
        <v>150</v>
      </c>
      <c r="E7075" t="s">
        <v>121</v>
      </c>
      <c r="G7075" t="s">
        <v>1</v>
      </c>
      <c r="H7075" t="s">
        <v>206</v>
      </c>
      <c r="J7075" t="s">
        <v>263</v>
      </c>
      <c r="K7075" t="s">
        <v>72</v>
      </c>
      <c r="L7075" t="s">
        <v>122</v>
      </c>
      <c r="M7075" s="14">
        <v>44680</v>
      </c>
      <c r="N7075" s="14">
        <v>44680</v>
      </c>
      <c r="O7075">
        <v>0</v>
      </c>
      <c r="P7075">
        <v>-278.57</v>
      </c>
      <c r="R7075">
        <v>2220200000</v>
      </c>
      <c r="S7075">
        <v>162100000</v>
      </c>
      <c r="V7075" t="s">
        <v>138</v>
      </c>
      <c r="W7075" t="s">
        <v>214</v>
      </c>
      <c r="X7075" t="s">
        <v>139</v>
      </c>
      <c r="Y7075">
        <v>4</v>
      </c>
      <c r="Z7075">
        <v>4</v>
      </c>
      <c r="AA7075">
        <v>2022</v>
      </c>
      <c r="AB7075">
        <v>278.57</v>
      </c>
      <c r="AC7075" t="s">
        <v>66</v>
      </c>
      <c r="AD7075" t="s">
        <v>66</v>
      </c>
      <c r="AE7075">
        <v>2022</v>
      </c>
      <c r="AF7075">
        <v>2022</v>
      </c>
      <c r="AU7075"/>
    </row>
    <row r="7076" spans="1:47" x14ac:dyDescent="0.35">
      <c r="A7076" t="s">
        <v>138</v>
      </c>
      <c r="C7076" t="s">
        <v>252</v>
      </c>
      <c r="D7076" t="s">
        <v>150</v>
      </c>
      <c r="E7076" t="s">
        <v>121</v>
      </c>
      <c r="J7076" t="s">
        <v>263</v>
      </c>
      <c r="K7076" t="s">
        <v>72</v>
      </c>
      <c r="L7076" t="s">
        <v>122</v>
      </c>
      <c r="M7076" s="14">
        <v>44680</v>
      </c>
      <c r="N7076" s="14">
        <v>44680</v>
      </c>
      <c r="O7076">
        <v>0</v>
      </c>
      <c r="P7076">
        <v>195238.1</v>
      </c>
      <c r="R7076">
        <v>2220200000</v>
      </c>
      <c r="S7076">
        <v>161002000</v>
      </c>
      <c r="V7076" t="s">
        <v>138</v>
      </c>
      <c r="W7076" t="s">
        <v>202</v>
      </c>
      <c r="X7076" t="s">
        <v>139</v>
      </c>
      <c r="Y7076">
        <v>4</v>
      </c>
      <c r="Z7076">
        <v>4</v>
      </c>
      <c r="AA7076">
        <v>2022</v>
      </c>
      <c r="AB7076">
        <v>-195238.1</v>
      </c>
      <c r="AC7076" t="s">
        <v>66</v>
      </c>
      <c r="AD7076" t="s">
        <v>72</v>
      </c>
      <c r="AE7076">
        <v>2022</v>
      </c>
      <c r="AF7076">
        <v>2022</v>
      </c>
      <c r="AU7076"/>
    </row>
    <row r="7077" spans="1:47" x14ac:dyDescent="0.35">
      <c r="A7077" t="s">
        <v>160</v>
      </c>
      <c r="B7077" t="s">
        <v>35</v>
      </c>
      <c r="C7077" t="s">
        <v>252</v>
      </c>
      <c r="D7077" t="s">
        <v>159</v>
      </c>
      <c r="E7077" t="s">
        <v>162</v>
      </c>
      <c r="G7077" t="s">
        <v>1</v>
      </c>
      <c r="J7077" t="s">
        <v>263</v>
      </c>
      <c r="K7077" t="s">
        <v>72</v>
      </c>
      <c r="L7077" t="s">
        <v>122</v>
      </c>
      <c r="M7077" s="14">
        <v>44680</v>
      </c>
      <c r="N7077" s="14">
        <v>44680</v>
      </c>
      <c r="O7077">
        <v>0</v>
      </c>
      <c r="P7077">
        <v>935.11</v>
      </c>
      <c r="R7077">
        <v>2110672000</v>
      </c>
      <c r="S7077">
        <v>161020000</v>
      </c>
      <c r="V7077" t="s">
        <v>160</v>
      </c>
      <c r="W7077" t="s">
        <v>194</v>
      </c>
      <c r="X7077" t="s">
        <v>161</v>
      </c>
      <c r="Y7077">
        <v>4</v>
      </c>
      <c r="Z7077">
        <v>4</v>
      </c>
      <c r="AA7077">
        <v>2022</v>
      </c>
      <c r="AB7077">
        <v>935.11</v>
      </c>
      <c r="AC7077" t="s">
        <v>66</v>
      </c>
      <c r="AD7077" t="s">
        <v>72</v>
      </c>
      <c r="AE7077">
        <v>2022</v>
      </c>
      <c r="AF7077">
        <v>2022</v>
      </c>
      <c r="AU7077"/>
    </row>
    <row r="7078" spans="1:47" x14ac:dyDescent="0.35">
      <c r="A7078" t="s">
        <v>126</v>
      </c>
      <c r="B7078" t="s">
        <v>56</v>
      </c>
      <c r="C7078" t="s">
        <v>252</v>
      </c>
      <c r="D7078" t="s">
        <v>150</v>
      </c>
      <c r="E7078" t="s">
        <v>121</v>
      </c>
      <c r="G7078" t="s">
        <v>1</v>
      </c>
      <c r="H7078" t="s">
        <v>206</v>
      </c>
      <c r="J7078" t="s">
        <v>263</v>
      </c>
      <c r="K7078" t="s">
        <v>72</v>
      </c>
      <c r="L7078" t="s">
        <v>122</v>
      </c>
      <c r="M7078" s="14">
        <v>44680</v>
      </c>
      <c r="N7078" s="14">
        <v>44680</v>
      </c>
      <c r="O7078">
        <v>0</v>
      </c>
      <c r="P7078">
        <v>-9523.81</v>
      </c>
      <c r="R7078">
        <v>2221200000</v>
      </c>
      <c r="S7078">
        <v>162600000</v>
      </c>
      <c r="V7078" t="s">
        <v>126</v>
      </c>
      <c r="W7078" t="s">
        <v>196</v>
      </c>
      <c r="X7078" t="s">
        <v>127</v>
      </c>
      <c r="Y7078">
        <v>4</v>
      </c>
      <c r="Z7078">
        <v>4</v>
      </c>
      <c r="AA7078">
        <v>2022</v>
      </c>
      <c r="AB7078">
        <v>9523.81</v>
      </c>
      <c r="AC7078" t="s">
        <v>66</v>
      </c>
      <c r="AD7078" t="s">
        <v>66</v>
      </c>
      <c r="AE7078">
        <v>2022</v>
      </c>
      <c r="AF7078">
        <v>2022</v>
      </c>
      <c r="AU7078"/>
    </row>
    <row r="7079" spans="1:47" x14ac:dyDescent="0.35">
      <c r="A7079" t="s">
        <v>118</v>
      </c>
      <c r="B7079" t="s">
        <v>46</v>
      </c>
      <c r="C7079" t="s">
        <v>252</v>
      </c>
      <c r="D7079" t="s">
        <v>150</v>
      </c>
      <c r="E7079" t="s">
        <v>121</v>
      </c>
      <c r="G7079" t="s">
        <v>1</v>
      </c>
      <c r="H7079" t="s">
        <v>206</v>
      </c>
      <c r="J7079" t="s">
        <v>263</v>
      </c>
      <c r="K7079" t="s">
        <v>72</v>
      </c>
      <c r="L7079" t="s">
        <v>122</v>
      </c>
      <c r="M7079" s="14">
        <v>44680</v>
      </c>
      <c r="N7079" s="14">
        <v>44680</v>
      </c>
      <c r="O7079">
        <v>0</v>
      </c>
      <c r="P7079">
        <v>-11904.76</v>
      </c>
      <c r="R7079">
        <v>2221513000</v>
      </c>
      <c r="S7079">
        <v>161021000</v>
      </c>
      <c r="V7079" t="s">
        <v>118</v>
      </c>
      <c r="W7079" t="s">
        <v>215</v>
      </c>
      <c r="X7079" t="s">
        <v>119</v>
      </c>
      <c r="Y7079">
        <v>4</v>
      </c>
      <c r="Z7079">
        <v>4</v>
      </c>
      <c r="AA7079">
        <v>2022</v>
      </c>
      <c r="AB7079">
        <v>11904.76</v>
      </c>
      <c r="AC7079" t="s">
        <v>66</v>
      </c>
      <c r="AD7079" t="s">
        <v>66</v>
      </c>
      <c r="AE7079">
        <v>2022</v>
      </c>
      <c r="AF7079">
        <v>2022</v>
      </c>
      <c r="AU7079"/>
    </row>
    <row r="7080" spans="1:47" x14ac:dyDescent="0.35">
      <c r="A7080" t="s">
        <v>203</v>
      </c>
      <c r="B7080" t="s">
        <v>52</v>
      </c>
      <c r="C7080" t="s">
        <v>252</v>
      </c>
      <c r="D7080" t="s">
        <v>150</v>
      </c>
      <c r="E7080" t="s">
        <v>121</v>
      </c>
      <c r="G7080" t="s">
        <v>1</v>
      </c>
      <c r="H7080" t="s">
        <v>206</v>
      </c>
      <c r="J7080" t="s">
        <v>263</v>
      </c>
      <c r="K7080" t="s">
        <v>72</v>
      </c>
      <c r="L7080" t="s">
        <v>122</v>
      </c>
      <c r="M7080" s="14">
        <v>44680</v>
      </c>
      <c r="N7080" s="14">
        <v>44680</v>
      </c>
      <c r="O7080">
        <v>0</v>
      </c>
      <c r="P7080">
        <v>-6488.1</v>
      </c>
      <c r="R7080">
        <v>2220142000</v>
      </c>
      <c r="S7080">
        <v>161020000</v>
      </c>
      <c r="V7080" t="s">
        <v>203</v>
      </c>
      <c r="W7080" t="s">
        <v>194</v>
      </c>
      <c r="X7080" t="s">
        <v>134</v>
      </c>
      <c r="Y7080">
        <v>4</v>
      </c>
      <c r="Z7080">
        <v>4</v>
      </c>
      <c r="AA7080">
        <v>2022</v>
      </c>
      <c r="AB7080">
        <v>6488.1</v>
      </c>
      <c r="AC7080" t="s">
        <v>66</v>
      </c>
      <c r="AD7080" t="s">
        <v>66</v>
      </c>
      <c r="AE7080">
        <v>2022</v>
      </c>
      <c r="AF7080">
        <v>2022</v>
      </c>
      <c r="AU7080"/>
    </row>
    <row r="7081" spans="1:47" x14ac:dyDescent="0.35">
      <c r="A7081" t="s">
        <v>130</v>
      </c>
      <c r="B7081" t="s">
        <v>40</v>
      </c>
      <c r="C7081" t="s">
        <v>252</v>
      </c>
      <c r="D7081" t="s">
        <v>150</v>
      </c>
      <c r="E7081" t="s">
        <v>121</v>
      </c>
      <c r="G7081" t="s">
        <v>1</v>
      </c>
      <c r="H7081" t="s">
        <v>206</v>
      </c>
      <c r="J7081" t="s">
        <v>263</v>
      </c>
      <c r="K7081" t="s">
        <v>72</v>
      </c>
      <c r="L7081" t="s">
        <v>122</v>
      </c>
      <c r="M7081" s="14">
        <v>44680</v>
      </c>
      <c r="N7081" s="14">
        <v>44680</v>
      </c>
      <c r="O7081">
        <v>0</v>
      </c>
      <c r="P7081">
        <v>-523.80999999999995</v>
      </c>
      <c r="R7081">
        <v>2221517080</v>
      </c>
      <c r="S7081">
        <v>161020000</v>
      </c>
      <c r="V7081" t="s">
        <v>130</v>
      </c>
      <c r="W7081" t="s">
        <v>194</v>
      </c>
      <c r="X7081" t="s">
        <v>119</v>
      </c>
      <c r="Y7081">
        <v>4</v>
      </c>
      <c r="Z7081">
        <v>4</v>
      </c>
      <c r="AA7081">
        <v>2022</v>
      </c>
      <c r="AB7081">
        <v>523.80999999999995</v>
      </c>
      <c r="AC7081" t="s">
        <v>66</v>
      </c>
      <c r="AD7081" t="s">
        <v>66</v>
      </c>
      <c r="AE7081">
        <v>2022</v>
      </c>
      <c r="AF7081">
        <v>2022</v>
      </c>
      <c r="AU7081"/>
    </row>
    <row r="7082" spans="1:47" x14ac:dyDescent="0.35">
      <c r="A7082" t="s">
        <v>203</v>
      </c>
      <c r="B7082" t="s">
        <v>51</v>
      </c>
      <c r="C7082" t="s">
        <v>252</v>
      </c>
      <c r="D7082" t="s">
        <v>150</v>
      </c>
      <c r="E7082" t="s">
        <v>121</v>
      </c>
      <c r="G7082" t="s">
        <v>1</v>
      </c>
      <c r="H7082" t="s">
        <v>206</v>
      </c>
      <c r="J7082" t="s">
        <v>263</v>
      </c>
      <c r="K7082" t="s">
        <v>72</v>
      </c>
      <c r="L7082" t="s">
        <v>122</v>
      </c>
      <c r="M7082" s="14">
        <v>44680</v>
      </c>
      <c r="N7082" s="14">
        <v>44680</v>
      </c>
      <c r="O7082">
        <v>0</v>
      </c>
      <c r="P7082">
        <v>-809523.81</v>
      </c>
      <c r="R7082">
        <v>2220141000</v>
      </c>
      <c r="S7082">
        <v>161020000</v>
      </c>
      <c r="V7082" t="s">
        <v>203</v>
      </c>
      <c r="W7082" t="s">
        <v>194</v>
      </c>
      <c r="X7082" t="s">
        <v>134</v>
      </c>
      <c r="Y7082">
        <v>4</v>
      </c>
      <c r="Z7082">
        <v>4</v>
      </c>
      <c r="AA7082">
        <v>2022</v>
      </c>
      <c r="AB7082">
        <v>809523.81</v>
      </c>
      <c r="AC7082" t="s">
        <v>66</v>
      </c>
      <c r="AD7082" t="s">
        <v>66</v>
      </c>
      <c r="AE7082">
        <v>2022</v>
      </c>
      <c r="AF7082">
        <v>2022</v>
      </c>
      <c r="AU7082"/>
    </row>
    <row r="7083" spans="1:47" x14ac:dyDescent="0.35">
      <c r="A7083" t="s">
        <v>160</v>
      </c>
      <c r="B7083" t="s">
        <v>25</v>
      </c>
      <c r="C7083" t="s">
        <v>252</v>
      </c>
      <c r="D7083" t="s">
        <v>159</v>
      </c>
      <c r="E7083" t="s">
        <v>162</v>
      </c>
      <c r="G7083" t="s">
        <v>1</v>
      </c>
      <c r="J7083" t="s">
        <v>263</v>
      </c>
      <c r="K7083" t="s">
        <v>72</v>
      </c>
      <c r="L7083" t="s">
        <v>122</v>
      </c>
      <c r="M7083" s="14">
        <v>44685</v>
      </c>
      <c r="N7083" s="14">
        <v>44685</v>
      </c>
      <c r="O7083">
        <v>0</v>
      </c>
      <c r="P7083">
        <v>476.19</v>
      </c>
      <c r="R7083">
        <v>2110672000</v>
      </c>
      <c r="S7083">
        <v>161600000</v>
      </c>
      <c r="V7083" t="s">
        <v>160</v>
      </c>
      <c r="W7083" t="s">
        <v>198</v>
      </c>
      <c r="X7083" t="s">
        <v>161</v>
      </c>
      <c r="Y7083">
        <v>5</v>
      </c>
      <c r="Z7083">
        <v>5</v>
      </c>
      <c r="AA7083">
        <v>2022</v>
      </c>
      <c r="AB7083">
        <v>476.19</v>
      </c>
      <c r="AC7083" t="s">
        <v>69</v>
      </c>
      <c r="AD7083" t="s">
        <v>72</v>
      </c>
      <c r="AE7083">
        <v>2022</v>
      </c>
      <c r="AF7083">
        <v>2022</v>
      </c>
      <c r="AU7083"/>
    </row>
    <row r="7084" spans="1:47" x14ac:dyDescent="0.35">
      <c r="A7084" t="s">
        <v>160</v>
      </c>
      <c r="B7084" t="s">
        <v>25</v>
      </c>
      <c r="C7084" t="s">
        <v>252</v>
      </c>
      <c r="D7084" t="s">
        <v>159</v>
      </c>
      <c r="E7084" t="s">
        <v>162</v>
      </c>
      <c r="G7084" t="s">
        <v>1</v>
      </c>
      <c r="J7084" t="s">
        <v>263</v>
      </c>
      <c r="K7084" t="s">
        <v>72</v>
      </c>
      <c r="L7084" t="s">
        <v>122</v>
      </c>
      <c r="M7084" s="14">
        <v>44685</v>
      </c>
      <c r="N7084" s="14">
        <v>44685</v>
      </c>
      <c r="O7084">
        <v>0</v>
      </c>
      <c r="P7084">
        <v>952.38</v>
      </c>
      <c r="R7084">
        <v>2110672000</v>
      </c>
      <c r="S7084">
        <v>161300000</v>
      </c>
      <c r="V7084" t="s">
        <v>160</v>
      </c>
      <c r="W7084" t="s">
        <v>192</v>
      </c>
      <c r="X7084" t="s">
        <v>161</v>
      </c>
      <c r="Y7084">
        <v>5</v>
      </c>
      <c r="Z7084">
        <v>5</v>
      </c>
      <c r="AA7084">
        <v>2022</v>
      </c>
      <c r="AB7084">
        <v>952.38</v>
      </c>
      <c r="AC7084" t="s">
        <v>69</v>
      </c>
      <c r="AD7084" t="s">
        <v>72</v>
      </c>
      <c r="AE7084">
        <v>2022</v>
      </c>
      <c r="AF7084">
        <v>2022</v>
      </c>
      <c r="AU7084"/>
    </row>
    <row r="7085" spans="1:47" x14ac:dyDescent="0.35">
      <c r="A7085" t="s">
        <v>160</v>
      </c>
      <c r="B7085" t="s">
        <v>25</v>
      </c>
      <c r="C7085" t="s">
        <v>252</v>
      </c>
      <c r="D7085" t="s">
        <v>159</v>
      </c>
      <c r="E7085" t="s">
        <v>162</v>
      </c>
      <c r="G7085" t="s">
        <v>1</v>
      </c>
      <c r="J7085" t="s">
        <v>263</v>
      </c>
      <c r="K7085" t="s">
        <v>72</v>
      </c>
      <c r="L7085" t="s">
        <v>122</v>
      </c>
      <c r="M7085" s="14">
        <v>44685</v>
      </c>
      <c r="N7085" s="14">
        <v>44685</v>
      </c>
      <c r="O7085">
        <v>0</v>
      </c>
      <c r="P7085">
        <v>1071.43</v>
      </c>
      <c r="R7085">
        <v>2110672000</v>
      </c>
      <c r="S7085">
        <v>161300000</v>
      </c>
      <c r="V7085" t="s">
        <v>160</v>
      </c>
      <c r="W7085" t="s">
        <v>192</v>
      </c>
      <c r="X7085" t="s">
        <v>161</v>
      </c>
      <c r="Y7085">
        <v>5</v>
      </c>
      <c r="Z7085">
        <v>5</v>
      </c>
      <c r="AA7085">
        <v>2022</v>
      </c>
      <c r="AB7085">
        <v>1071.43</v>
      </c>
      <c r="AC7085" t="s">
        <v>69</v>
      </c>
      <c r="AD7085" t="s">
        <v>72</v>
      </c>
      <c r="AE7085">
        <v>2022</v>
      </c>
      <c r="AF7085">
        <v>2022</v>
      </c>
      <c r="AU7085"/>
    </row>
    <row r="7086" spans="1:47" x14ac:dyDescent="0.35">
      <c r="A7086" t="s">
        <v>160</v>
      </c>
      <c r="B7086" t="s">
        <v>25</v>
      </c>
      <c r="C7086" t="s">
        <v>252</v>
      </c>
      <c r="D7086" t="s">
        <v>159</v>
      </c>
      <c r="E7086" t="s">
        <v>162</v>
      </c>
      <c r="G7086" t="s">
        <v>1</v>
      </c>
      <c r="J7086" t="s">
        <v>263</v>
      </c>
      <c r="K7086" t="s">
        <v>72</v>
      </c>
      <c r="L7086" t="s">
        <v>122</v>
      </c>
      <c r="M7086" s="14">
        <v>44686</v>
      </c>
      <c r="N7086" s="14">
        <v>44686</v>
      </c>
      <c r="O7086">
        <v>0</v>
      </c>
      <c r="P7086">
        <v>119.05</v>
      </c>
      <c r="R7086">
        <v>2110672000</v>
      </c>
      <c r="S7086">
        <v>161600000</v>
      </c>
      <c r="V7086" t="s">
        <v>160</v>
      </c>
      <c r="W7086" t="s">
        <v>198</v>
      </c>
      <c r="X7086" t="s">
        <v>161</v>
      </c>
      <c r="Y7086">
        <v>5</v>
      </c>
      <c r="Z7086">
        <v>5</v>
      </c>
      <c r="AA7086">
        <v>2022</v>
      </c>
      <c r="AB7086">
        <v>119.05</v>
      </c>
      <c r="AC7086" t="s">
        <v>69</v>
      </c>
      <c r="AD7086" t="s">
        <v>72</v>
      </c>
      <c r="AE7086">
        <v>2022</v>
      </c>
      <c r="AF7086">
        <v>2022</v>
      </c>
      <c r="AU7086"/>
    </row>
    <row r="7087" spans="1:47" x14ac:dyDescent="0.35">
      <c r="A7087" t="s">
        <v>160</v>
      </c>
      <c r="B7087" t="s">
        <v>25</v>
      </c>
      <c r="C7087" t="s">
        <v>252</v>
      </c>
      <c r="D7087" t="s">
        <v>159</v>
      </c>
      <c r="E7087" t="s">
        <v>162</v>
      </c>
      <c r="G7087" t="s">
        <v>1</v>
      </c>
      <c r="J7087" t="s">
        <v>263</v>
      </c>
      <c r="K7087" t="s">
        <v>72</v>
      </c>
      <c r="L7087" t="s">
        <v>122</v>
      </c>
      <c r="M7087" s="14">
        <v>44686</v>
      </c>
      <c r="N7087" s="14">
        <v>44686</v>
      </c>
      <c r="O7087">
        <v>0</v>
      </c>
      <c r="P7087">
        <v>238.1</v>
      </c>
      <c r="R7087">
        <v>2110672000</v>
      </c>
      <c r="S7087">
        <v>161300000</v>
      </c>
      <c r="V7087" t="s">
        <v>160</v>
      </c>
      <c r="W7087" t="s">
        <v>192</v>
      </c>
      <c r="X7087" t="s">
        <v>161</v>
      </c>
      <c r="Y7087">
        <v>5</v>
      </c>
      <c r="Z7087">
        <v>5</v>
      </c>
      <c r="AA7087">
        <v>2022</v>
      </c>
      <c r="AB7087">
        <v>238.1</v>
      </c>
      <c r="AC7087" t="s">
        <v>69</v>
      </c>
      <c r="AD7087" t="s">
        <v>72</v>
      </c>
      <c r="AE7087">
        <v>2022</v>
      </c>
      <c r="AF7087">
        <v>2022</v>
      </c>
      <c r="AU7087"/>
    </row>
    <row r="7088" spans="1:47" x14ac:dyDescent="0.35">
      <c r="A7088" t="s">
        <v>160</v>
      </c>
      <c r="B7088" t="s">
        <v>26</v>
      </c>
      <c r="C7088" t="s">
        <v>252</v>
      </c>
      <c r="D7088" t="s">
        <v>159</v>
      </c>
      <c r="E7088" t="s">
        <v>162</v>
      </c>
      <c r="G7088" t="s">
        <v>1</v>
      </c>
      <c r="J7088" t="s">
        <v>263</v>
      </c>
      <c r="K7088" t="s">
        <v>72</v>
      </c>
      <c r="L7088" t="s">
        <v>122</v>
      </c>
      <c r="M7088" s="14">
        <v>44686</v>
      </c>
      <c r="N7088" s="14">
        <v>44686</v>
      </c>
      <c r="O7088">
        <v>0</v>
      </c>
      <c r="P7088">
        <v>65770.25</v>
      </c>
      <c r="R7088">
        <v>2110672000</v>
      </c>
      <c r="S7088">
        <v>161016000</v>
      </c>
      <c r="V7088" t="s">
        <v>160</v>
      </c>
      <c r="W7088" t="s">
        <v>201</v>
      </c>
      <c r="X7088" t="s">
        <v>161</v>
      </c>
      <c r="Y7088">
        <v>5</v>
      </c>
      <c r="Z7088">
        <v>5</v>
      </c>
      <c r="AA7088">
        <v>2022</v>
      </c>
      <c r="AB7088">
        <v>65770.25</v>
      </c>
      <c r="AC7088" t="s">
        <v>69</v>
      </c>
      <c r="AD7088" t="s">
        <v>72</v>
      </c>
      <c r="AE7088">
        <v>2022</v>
      </c>
      <c r="AF7088">
        <v>2022</v>
      </c>
      <c r="AU7088"/>
    </row>
    <row r="7089" spans="1:47" x14ac:dyDescent="0.35">
      <c r="A7089" t="s">
        <v>160</v>
      </c>
      <c r="B7089" t="s">
        <v>35</v>
      </c>
      <c r="C7089" t="s">
        <v>252</v>
      </c>
      <c r="D7089" t="s">
        <v>159</v>
      </c>
      <c r="E7089" t="s">
        <v>162</v>
      </c>
      <c r="G7089" t="s">
        <v>1</v>
      </c>
      <c r="J7089" t="s">
        <v>263</v>
      </c>
      <c r="K7089" t="s">
        <v>72</v>
      </c>
      <c r="L7089" t="s">
        <v>122</v>
      </c>
      <c r="M7089" s="14">
        <v>44687</v>
      </c>
      <c r="N7089" s="14">
        <v>44687</v>
      </c>
      <c r="O7089">
        <v>0</v>
      </c>
      <c r="P7089">
        <v>32.74</v>
      </c>
      <c r="R7089">
        <v>2110672000</v>
      </c>
      <c r="S7089">
        <v>162000000</v>
      </c>
      <c r="V7089" t="s">
        <v>160</v>
      </c>
      <c r="W7089" t="s">
        <v>205</v>
      </c>
      <c r="X7089" t="s">
        <v>161</v>
      </c>
      <c r="Y7089">
        <v>5</v>
      </c>
      <c r="Z7089">
        <v>5</v>
      </c>
      <c r="AA7089">
        <v>2022</v>
      </c>
      <c r="AB7089">
        <v>32.74</v>
      </c>
      <c r="AC7089" t="s">
        <v>69</v>
      </c>
      <c r="AD7089" t="s">
        <v>72</v>
      </c>
      <c r="AE7089">
        <v>2022</v>
      </c>
      <c r="AF7089">
        <v>2022</v>
      </c>
      <c r="AU7089"/>
    </row>
    <row r="7090" spans="1:47" x14ac:dyDescent="0.35">
      <c r="A7090" t="s">
        <v>160</v>
      </c>
      <c r="B7090" t="s">
        <v>25</v>
      </c>
      <c r="C7090" t="s">
        <v>252</v>
      </c>
      <c r="D7090" t="s">
        <v>159</v>
      </c>
      <c r="E7090" t="s">
        <v>162</v>
      </c>
      <c r="G7090" t="s">
        <v>1</v>
      </c>
      <c r="J7090" t="s">
        <v>263</v>
      </c>
      <c r="K7090" t="s">
        <v>72</v>
      </c>
      <c r="L7090" t="s">
        <v>122</v>
      </c>
      <c r="M7090" s="14">
        <v>44687</v>
      </c>
      <c r="N7090" s="14">
        <v>44687</v>
      </c>
      <c r="O7090">
        <v>0</v>
      </c>
      <c r="P7090">
        <v>119.05</v>
      </c>
      <c r="R7090">
        <v>2110672000</v>
      </c>
      <c r="S7090">
        <v>161600000</v>
      </c>
      <c r="V7090" t="s">
        <v>160</v>
      </c>
      <c r="W7090" t="s">
        <v>198</v>
      </c>
      <c r="X7090" t="s">
        <v>161</v>
      </c>
      <c r="Y7090">
        <v>5</v>
      </c>
      <c r="Z7090">
        <v>5</v>
      </c>
      <c r="AA7090">
        <v>2022</v>
      </c>
      <c r="AB7090">
        <v>119.05</v>
      </c>
      <c r="AC7090" t="s">
        <v>69</v>
      </c>
      <c r="AD7090" t="s">
        <v>72</v>
      </c>
      <c r="AE7090">
        <v>2022</v>
      </c>
      <c r="AF7090">
        <v>2022</v>
      </c>
      <c r="AU7090"/>
    </row>
    <row r="7091" spans="1:47" x14ac:dyDescent="0.35">
      <c r="A7091" t="s">
        <v>160</v>
      </c>
      <c r="B7091" t="s">
        <v>25</v>
      </c>
      <c r="C7091" t="s">
        <v>252</v>
      </c>
      <c r="D7091" t="s">
        <v>159</v>
      </c>
      <c r="E7091" t="s">
        <v>162</v>
      </c>
      <c r="G7091" t="s">
        <v>1</v>
      </c>
      <c r="J7091" t="s">
        <v>263</v>
      </c>
      <c r="K7091" t="s">
        <v>72</v>
      </c>
      <c r="L7091" t="s">
        <v>122</v>
      </c>
      <c r="M7091" s="14">
        <v>44687</v>
      </c>
      <c r="N7091" s="14">
        <v>44687</v>
      </c>
      <c r="O7091">
        <v>0</v>
      </c>
      <c r="P7091">
        <v>238.1</v>
      </c>
      <c r="R7091">
        <v>2110672000</v>
      </c>
      <c r="S7091">
        <v>161300000</v>
      </c>
      <c r="V7091" t="s">
        <v>160</v>
      </c>
      <c r="W7091" t="s">
        <v>192</v>
      </c>
      <c r="X7091" t="s">
        <v>161</v>
      </c>
      <c r="Y7091">
        <v>5</v>
      </c>
      <c r="Z7091">
        <v>5</v>
      </c>
      <c r="AA7091">
        <v>2022</v>
      </c>
      <c r="AB7091">
        <v>238.1</v>
      </c>
      <c r="AC7091" t="s">
        <v>69</v>
      </c>
      <c r="AD7091" t="s">
        <v>72</v>
      </c>
      <c r="AE7091">
        <v>2022</v>
      </c>
      <c r="AF7091">
        <v>2022</v>
      </c>
      <c r="AU7091"/>
    </row>
    <row r="7092" spans="1:47" x14ac:dyDescent="0.35">
      <c r="A7092" t="s">
        <v>160</v>
      </c>
      <c r="B7092" t="s">
        <v>25</v>
      </c>
      <c r="C7092" t="s">
        <v>252</v>
      </c>
      <c r="D7092" t="s">
        <v>159</v>
      </c>
      <c r="E7092" t="s">
        <v>162</v>
      </c>
      <c r="G7092" t="s">
        <v>1</v>
      </c>
      <c r="J7092" t="s">
        <v>263</v>
      </c>
      <c r="K7092" t="s">
        <v>72</v>
      </c>
      <c r="L7092" t="s">
        <v>122</v>
      </c>
      <c r="M7092" s="14">
        <v>44687</v>
      </c>
      <c r="N7092" s="14">
        <v>44687</v>
      </c>
      <c r="O7092">
        <v>0</v>
      </c>
      <c r="P7092">
        <v>952.38</v>
      </c>
      <c r="R7092">
        <v>2110672000</v>
      </c>
      <c r="S7092">
        <v>161300000</v>
      </c>
      <c r="V7092" t="s">
        <v>160</v>
      </c>
      <c r="W7092" t="s">
        <v>192</v>
      </c>
      <c r="X7092" t="s">
        <v>161</v>
      </c>
      <c r="Y7092">
        <v>5</v>
      </c>
      <c r="Z7092">
        <v>5</v>
      </c>
      <c r="AA7092">
        <v>2022</v>
      </c>
      <c r="AB7092">
        <v>952.38</v>
      </c>
      <c r="AC7092" t="s">
        <v>69</v>
      </c>
      <c r="AD7092" t="s">
        <v>72</v>
      </c>
      <c r="AE7092">
        <v>2022</v>
      </c>
      <c r="AF7092">
        <v>2022</v>
      </c>
      <c r="AU7092"/>
    </row>
    <row r="7093" spans="1:47" x14ac:dyDescent="0.35">
      <c r="A7093" t="s">
        <v>160</v>
      </c>
      <c r="B7093" t="s">
        <v>26</v>
      </c>
      <c r="C7093" t="s">
        <v>252</v>
      </c>
      <c r="D7093" t="s">
        <v>159</v>
      </c>
      <c r="E7093" t="s">
        <v>162</v>
      </c>
      <c r="G7093" t="s">
        <v>1</v>
      </c>
      <c r="J7093" t="s">
        <v>263</v>
      </c>
      <c r="K7093" t="s">
        <v>72</v>
      </c>
      <c r="L7093" t="s">
        <v>122</v>
      </c>
      <c r="M7093" s="14">
        <v>44687</v>
      </c>
      <c r="N7093" s="14">
        <v>44687</v>
      </c>
      <c r="O7093">
        <v>0</v>
      </c>
      <c r="P7093">
        <v>193.7</v>
      </c>
      <c r="R7093">
        <v>2110672000</v>
      </c>
      <c r="S7093">
        <v>162600000</v>
      </c>
      <c r="V7093" t="s">
        <v>160</v>
      </c>
      <c r="W7093" t="s">
        <v>196</v>
      </c>
      <c r="X7093" t="s">
        <v>161</v>
      </c>
      <c r="Y7093">
        <v>5</v>
      </c>
      <c r="Z7093">
        <v>5</v>
      </c>
      <c r="AA7093">
        <v>2022</v>
      </c>
      <c r="AB7093">
        <v>193.7</v>
      </c>
      <c r="AC7093" t="s">
        <v>69</v>
      </c>
      <c r="AD7093" t="s">
        <v>72</v>
      </c>
      <c r="AE7093">
        <v>2022</v>
      </c>
      <c r="AF7093">
        <v>2022</v>
      </c>
      <c r="AU7093"/>
    </row>
    <row r="7094" spans="1:47" x14ac:dyDescent="0.35">
      <c r="A7094" t="s">
        <v>160</v>
      </c>
      <c r="B7094" t="s">
        <v>26</v>
      </c>
      <c r="C7094" t="s">
        <v>252</v>
      </c>
      <c r="D7094" t="s">
        <v>159</v>
      </c>
      <c r="E7094" t="s">
        <v>162</v>
      </c>
      <c r="G7094" t="s">
        <v>1</v>
      </c>
      <c r="J7094" t="s">
        <v>263</v>
      </c>
      <c r="K7094" t="s">
        <v>72</v>
      </c>
      <c r="L7094" t="s">
        <v>122</v>
      </c>
      <c r="M7094" s="14">
        <v>44687</v>
      </c>
      <c r="N7094" s="14">
        <v>44687</v>
      </c>
      <c r="O7094">
        <v>0</v>
      </c>
      <c r="P7094">
        <v>1190.48</v>
      </c>
      <c r="R7094">
        <v>2110672000</v>
      </c>
      <c r="S7094">
        <v>162600000</v>
      </c>
      <c r="V7094" t="s">
        <v>160</v>
      </c>
      <c r="W7094" t="s">
        <v>196</v>
      </c>
      <c r="X7094" t="s">
        <v>161</v>
      </c>
      <c r="Y7094">
        <v>5</v>
      </c>
      <c r="Z7094">
        <v>5</v>
      </c>
      <c r="AA7094">
        <v>2022</v>
      </c>
      <c r="AB7094">
        <v>1190.48</v>
      </c>
      <c r="AC7094" t="s">
        <v>69</v>
      </c>
      <c r="AD7094" t="s">
        <v>72</v>
      </c>
      <c r="AE7094">
        <v>2022</v>
      </c>
      <c r="AF7094">
        <v>2022</v>
      </c>
      <c r="AU7094"/>
    </row>
    <row r="7095" spans="1:47" x14ac:dyDescent="0.35">
      <c r="A7095" t="s">
        <v>130</v>
      </c>
      <c r="B7095" t="s">
        <v>34</v>
      </c>
      <c r="C7095" t="s">
        <v>252</v>
      </c>
      <c r="D7095" t="s">
        <v>150</v>
      </c>
      <c r="E7095" t="s">
        <v>121</v>
      </c>
      <c r="G7095" t="s">
        <v>1</v>
      </c>
      <c r="H7095" t="s">
        <v>206</v>
      </c>
      <c r="J7095" t="s">
        <v>263</v>
      </c>
      <c r="K7095" t="s">
        <v>72</v>
      </c>
      <c r="L7095" t="s">
        <v>122</v>
      </c>
      <c r="M7095" s="14">
        <v>44692</v>
      </c>
      <c r="N7095" s="14">
        <v>44692</v>
      </c>
      <c r="O7095">
        <v>0</v>
      </c>
      <c r="P7095">
        <v>-7.52</v>
      </c>
      <c r="R7095">
        <v>2221511000</v>
      </c>
      <c r="S7095">
        <v>162000000</v>
      </c>
      <c r="V7095" t="s">
        <v>130</v>
      </c>
      <c r="W7095" t="s">
        <v>205</v>
      </c>
      <c r="X7095" t="s">
        <v>119</v>
      </c>
      <c r="Y7095">
        <v>5</v>
      </c>
      <c r="Z7095">
        <v>5</v>
      </c>
      <c r="AA7095">
        <v>2022</v>
      </c>
      <c r="AB7095">
        <v>7.52</v>
      </c>
      <c r="AC7095" t="s">
        <v>69</v>
      </c>
      <c r="AD7095" t="s">
        <v>66</v>
      </c>
      <c r="AE7095">
        <v>2022</v>
      </c>
      <c r="AF7095">
        <v>2022</v>
      </c>
      <c r="AU7095"/>
    </row>
    <row r="7096" spans="1:47" x14ac:dyDescent="0.35">
      <c r="A7096" t="s">
        <v>175</v>
      </c>
      <c r="B7096" t="s">
        <v>39</v>
      </c>
      <c r="C7096" t="s">
        <v>252</v>
      </c>
      <c r="D7096" t="s">
        <v>150</v>
      </c>
      <c r="E7096" t="s">
        <v>121</v>
      </c>
      <c r="G7096" t="s">
        <v>1</v>
      </c>
      <c r="H7096" t="s">
        <v>206</v>
      </c>
      <c r="J7096" t="s">
        <v>263</v>
      </c>
      <c r="K7096" t="s">
        <v>72</v>
      </c>
      <c r="L7096" t="s">
        <v>122</v>
      </c>
      <c r="M7096" s="14">
        <v>44692</v>
      </c>
      <c r="N7096" s="14">
        <v>44692</v>
      </c>
      <c r="O7096">
        <v>0</v>
      </c>
      <c r="P7096">
        <v>-7142.86</v>
      </c>
      <c r="R7096">
        <v>2221506000</v>
      </c>
      <c r="S7096">
        <v>161026000</v>
      </c>
      <c r="V7096" t="s">
        <v>175</v>
      </c>
      <c r="W7096" t="s">
        <v>216</v>
      </c>
      <c r="X7096" t="s">
        <v>119</v>
      </c>
      <c r="Y7096">
        <v>5</v>
      </c>
      <c r="Z7096">
        <v>5</v>
      </c>
      <c r="AA7096">
        <v>2022</v>
      </c>
      <c r="AB7096">
        <v>7142.86</v>
      </c>
      <c r="AC7096" t="s">
        <v>69</v>
      </c>
      <c r="AD7096" t="s">
        <v>66</v>
      </c>
      <c r="AE7096">
        <v>2022</v>
      </c>
      <c r="AF7096">
        <v>2022</v>
      </c>
      <c r="AU7096"/>
    </row>
    <row r="7097" spans="1:47" x14ac:dyDescent="0.35">
      <c r="A7097" t="s">
        <v>160</v>
      </c>
      <c r="B7097" t="s">
        <v>35</v>
      </c>
      <c r="C7097" t="s">
        <v>252</v>
      </c>
      <c r="D7097" t="s">
        <v>159</v>
      </c>
      <c r="E7097" t="s">
        <v>162</v>
      </c>
      <c r="G7097" t="s">
        <v>1</v>
      </c>
      <c r="J7097" t="s">
        <v>263</v>
      </c>
      <c r="K7097" t="s">
        <v>72</v>
      </c>
      <c r="L7097" t="s">
        <v>122</v>
      </c>
      <c r="M7097" s="14">
        <v>44692</v>
      </c>
      <c r="N7097" s="14">
        <v>44692</v>
      </c>
      <c r="O7097">
        <v>0</v>
      </c>
      <c r="P7097">
        <v>296.81</v>
      </c>
      <c r="R7097">
        <v>2110672000</v>
      </c>
      <c r="S7097">
        <v>161020000</v>
      </c>
      <c r="V7097" t="s">
        <v>160</v>
      </c>
      <c r="W7097" t="s">
        <v>194</v>
      </c>
      <c r="X7097" t="s">
        <v>161</v>
      </c>
      <c r="Y7097">
        <v>5</v>
      </c>
      <c r="Z7097">
        <v>5</v>
      </c>
      <c r="AA7097">
        <v>2022</v>
      </c>
      <c r="AB7097">
        <v>296.81</v>
      </c>
      <c r="AC7097" t="s">
        <v>69</v>
      </c>
      <c r="AD7097" t="s">
        <v>72</v>
      </c>
      <c r="AE7097">
        <v>2022</v>
      </c>
      <c r="AF7097">
        <v>2022</v>
      </c>
      <c r="AU7097"/>
    </row>
    <row r="7098" spans="1:47" x14ac:dyDescent="0.35">
      <c r="A7098" t="s">
        <v>160</v>
      </c>
      <c r="B7098" t="s">
        <v>25</v>
      </c>
      <c r="C7098" t="s">
        <v>252</v>
      </c>
      <c r="D7098" t="s">
        <v>159</v>
      </c>
      <c r="E7098" t="s">
        <v>162</v>
      </c>
      <c r="G7098" t="s">
        <v>1</v>
      </c>
      <c r="J7098" t="s">
        <v>263</v>
      </c>
      <c r="K7098" t="s">
        <v>72</v>
      </c>
      <c r="L7098" t="s">
        <v>122</v>
      </c>
      <c r="M7098" s="14">
        <v>44692</v>
      </c>
      <c r="N7098" s="14">
        <v>44692</v>
      </c>
      <c r="O7098">
        <v>0</v>
      </c>
      <c r="P7098">
        <v>595.24</v>
      </c>
      <c r="R7098">
        <v>2110672000</v>
      </c>
      <c r="S7098">
        <v>161600000</v>
      </c>
      <c r="V7098" t="s">
        <v>160</v>
      </c>
      <c r="W7098" t="s">
        <v>198</v>
      </c>
      <c r="X7098" t="s">
        <v>161</v>
      </c>
      <c r="Y7098">
        <v>5</v>
      </c>
      <c r="Z7098">
        <v>5</v>
      </c>
      <c r="AA7098">
        <v>2022</v>
      </c>
      <c r="AB7098">
        <v>595.24</v>
      </c>
      <c r="AC7098" t="s">
        <v>69</v>
      </c>
      <c r="AD7098" t="s">
        <v>72</v>
      </c>
      <c r="AE7098">
        <v>2022</v>
      </c>
      <c r="AF7098">
        <v>2022</v>
      </c>
      <c r="AU7098"/>
    </row>
    <row r="7099" spans="1:47" x14ac:dyDescent="0.35">
      <c r="A7099" t="s">
        <v>160</v>
      </c>
      <c r="B7099" t="s">
        <v>25</v>
      </c>
      <c r="C7099" t="s">
        <v>252</v>
      </c>
      <c r="D7099" t="s">
        <v>159</v>
      </c>
      <c r="E7099" t="s">
        <v>162</v>
      </c>
      <c r="G7099" t="s">
        <v>1</v>
      </c>
      <c r="J7099" t="s">
        <v>263</v>
      </c>
      <c r="K7099" t="s">
        <v>72</v>
      </c>
      <c r="L7099" t="s">
        <v>122</v>
      </c>
      <c r="M7099" s="14">
        <v>44692</v>
      </c>
      <c r="N7099" s="14">
        <v>44692</v>
      </c>
      <c r="O7099">
        <v>0</v>
      </c>
      <c r="P7099">
        <v>952.38</v>
      </c>
      <c r="R7099">
        <v>2110672000</v>
      </c>
      <c r="S7099">
        <v>161300000</v>
      </c>
      <c r="V7099" t="s">
        <v>160</v>
      </c>
      <c r="W7099" t="s">
        <v>192</v>
      </c>
      <c r="X7099" t="s">
        <v>161</v>
      </c>
      <c r="Y7099">
        <v>5</v>
      </c>
      <c r="Z7099">
        <v>5</v>
      </c>
      <c r="AA7099">
        <v>2022</v>
      </c>
      <c r="AB7099">
        <v>952.38</v>
      </c>
      <c r="AC7099" t="s">
        <v>69</v>
      </c>
      <c r="AD7099" t="s">
        <v>72</v>
      </c>
      <c r="AE7099">
        <v>2022</v>
      </c>
      <c r="AF7099">
        <v>2022</v>
      </c>
      <c r="AU7099"/>
    </row>
    <row r="7100" spans="1:47" x14ac:dyDescent="0.35">
      <c r="A7100" t="s">
        <v>160</v>
      </c>
      <c r="B7100" t="s">
        <v>25</v>
      </c>
      <c r="C7100" t="s">
        <v>252</v>
      </c>
      <c r="D7100" t="s">
        <v>159</v>
      </c>
      <c r="E7100" t="s">
        <v>162</v>
      </c>
      <c r="G7100" t="s">
        <v>1</v>
      </c>
      <c r="J7100" t="s">
        <v>263</v>
      </c>
      <c r="K7100" t="s">
        <v>72</v>
      </c>
      <c r="L7100" t="s">
        <v>122</v>
      </c>
      <c r="M7100" s="14">
        <v>44692</v>
      </c>
      <c r="N7100" s="14">
        <v>44692</v>
      </c>
      <c r="O7100">
        <v>0</v>
      </c>
      <c r="P7100">
        <v>1071.43</v>
      </c>
      <c r="R7100">
        <v>2110672000</v>
      </c>
      <c r="S7100">
        <v>161300000</v>
      </c>
      <c r="V7100" t="s">
        <v>160</v>
      </c>
      <c r="W7100" t="s">
        <v>192</v>
      </c>
      <c r="X7100" t="s">
        <v>161</v>
      </c>
      <c r="Y7100">
        <v>5</v>
      </c>
      <c r="Z7100">
        <v>5</v>
      </c>
      <c r="AA7100">
        <v>2022</v>
      </c>
      <c r="AB7100">
        <v>1071.43</v>
      </c>
      <c r="AC7100" t="s">
        <v>69</v>
      </c>
      <c r="AD7100" t="s">
        <v>72</v>
      </c>
      <c r="AE7100">
        <v>2022</v>
      </c>
      <c r="AF7100">
        <v>2022</v>
      </c>
      <c r="AU7100"/>
    </row>
    <row r="7101" spans="1:47" x14ac:dyDescent="0.35">
      <c r="A7101" t="s">
        <v>160</v>
      </c>
      <c r="B7101" t="s">
        <v>25</v>
      </c>
      <c r="C7101" t="s">
        <v>252</v>
      </c>
      <c r="D7101" t="s">
        <v>159</v>
      </c>
      <c r="E7101" t="s">
        <v>162</v>
      </c>
      <c r="G7101" t="s">
        <v>1</v>
      </c>
      <c r="J7101" t="s">
        <v>263</v>
      </c>
      <c r="K7101" t="s">
        <v>72</v>
      </c>
      <c r="L7101" t="s">
        <v>122</v>
      </c>
      <c r="M7101" s="14">
        <v>44692</v>
      </c>
      <c r="N7101" s="14">
        <v>44692</v>
      </c>
      <c r="O7101">
        <v>0</v>
      </c>
      <c r="P7101">
        <v>1428.57</v>
      </c>
      <c r="R7101">
        <v>2110672000</v>
      </c>
      <c r="S7101">
        <v>161300000</v>
      </c>
      <c r="V7101" t="s">
        <v>160</v>
      </c>
      <c r="W7101" t="s">
        <v>192</v>
      </c>
      <c r="X7101" t="s">
        <v>161</v>
      </c>
      <c r="Y7101">
        <v>5</v>
      </c>
      <c r="Z7101">
        <v>5</v>
      </c>
      <c r="AA7101">
        <v>2022</v>
      </c>
      <c r="AB7101">
        <v>1428.57</v>
      </c>
      <c r="AC7101" t="s">
        <v>69</v>
      </c>
      <c r="AD7101" t="s">
        <v>72</v>
      </c>
      <c r="AE7101">
        <v>2022</v>
      </c>
      <c r="AF7101">
        <v>2022</v>
      </c>
      <c r="AU7101"/>
    </row>
    <row r="7102" spans="1:47" x14ac:dyDescent="0.35">
      <c r="A7102" t="s">
        <v>160</v>
      </c>
      <c r="B7102" t="s">
        <v>28</v>
      </c>
      <c r="C7102" t="s">
        <v>252</v>
      </c>
      <c r="D7102" t="s">
        <v>159</v>
      </c>
      <c r="E7102" t="s">
        <v>162</v>
      </c>
      <c r="G7102" t="s">
        <v>1</v>
      </c>
      <c r="J7102" t="s">
        <v>263</v>
      </c>
      <c r="K7102" t="s">
        <v>72</v>
      </c>
      <c r="L7102" t="s">
        <v>122</v>
      </c>
      <c r="M7102" s="14">
        <v>44692</v>
      </c>
      <c r="N7102" s="14">
        <v>44692</v>
      </c>
      <c r="O7102">
        <v>0</v>
      </c>
      <c r="P7102">
        <v>50.72</v>
      </c>
      <c r="R7102">
        <v>2110672000</v>
      </c>
      <c r="S7102">
        <v>161800000</v>
      </c>
      <c r="V7102" t="s">
        <v>160</v>
      </c>
      <c r="W7102" t="s">
        <v>197</v>
      </c>
      <c r="X7102" t="s">
        <v>161</v>
      </c>
      <c r="Y7102">
        <v>5</v>
      </c>
      <c r="Z7102">
        <v>5</v>
      </c>
      <c r="AA7102">
        <v>2022</v>
      </c>
      <c r="AB7102">
        <v>50.72</v>
      </c>
      <c r="AC7102" t="s">
        <v>69</v>
      </c>
      <c r="AD7102" t="s">
        <v>72</v>
      </c>
      <c r="AE7102">
        <v>2022</v>
      </c>
      <c r="AF7102">
        <v>2022</v>
      </c>
      <c r="AU7102"/>
    </row>
    <row r="7103" spans="1:47" x14ac:dyDescent="0.35">
      <c r="A7103" t="s">
        <v>160</v>
      </c>
      <c r="B7103" t="s">
        <v>28</v>
      </c>
      <c r="C7103" t="s">
        <v>252</v>
      </c>
      <c r="D7103" t="s">
        <v>159</v>
      </c>
      <c r="E7103" t="s">
        <v>162</v>
      </c>
      <c r="G7103" t="s">
        <v>1</v>
      </c>
      <c r="J7103" t="s">
        <v>263</v>
      </c>
      <c r="K7103" t="s">
        <v>72</v>
      </c>
      <c r="L7103" t="s">
        <v>122</v>
      </c>
      <c r="M7103" s="14">
        <v>44692</v>
      </c>
      <c r="N7103" s="14">
        <v>44692</v>
      </c>
      <c r="O7103">
        <v>0</v>
      </c>
      <c r="P7103">
        <v>82.44</v>
      </c>
      <c r="R7103">
        <v>2110672000</v>
      </c>
      <c r="S7103">
        <v>161800000</v>
      </c>
      <c r="V7103" t="s">
        <v>160</v>
      </c>
      <c r="W7103" t="s">
        <v>197</v>
      </c>
      <c r="X7103" t="s">
        <v>161</v>
      </c>
      <c r="Y7103">
        <v>5</v>
      </c>
      <c r="Z7103">
        <v>5</v>
      </c>
      <c r="AA7103">
        <v>2022</v>
      </c>
      <c r="AB7103">
        <v>82.44</v>
      </c>
      <c r="AC7103" t="s">
        <v>69</v>
      </c>
      <c r="AD7103" t="s">
        <v>72</v>
      </c>
      <c r="AE7103">
        <v>2022</v>
      </c>
      <c r="AF7103">
        <v>2022</v>
      </c>
      <c r="AU7103"/>
    </row>
    <row r="7104" spans="1:47" x14ac:dyDescent="0.35">
      <c r="A7104" t="s">
        <v>160</v>
      </c>
      <c r="B7104" t="s">
        <v>26</v>
      </c>
      <c r="C7104" t="s">
        <v>252</v>
      </c>
      <c r="D7104" t="s">
        <v>159</v>
      </c>
      <c r="E7104" t="s">
        <v>162</v>
      </c>
      <c r="G7104" t="s">
        <v>1</v>
      </c>
      <c r="J7104" t="s">
        <v>263</v>
      </c>
      <c r="K7104" t="s">
        <v>72</v>
      </c>
      <c r="L7104" t="s">
        <v>122</v>
      </c>
      <c r="M7104" s="14">
        <v>44692</v>
      </c>
      <c r="N7104" s="14">
        <v>44692</v>
      </c>
      <c r="O7104">
        <v>0</v>
      </c>
      <c r="P7104">
        <v>242.13</v>
      </c>
      <c r="R7104">
        <v>2110672000</v>
      </c>
      <c r="S7104">
        <v>162600000</v>
      </c>
      <c r="V7104" t="s">
        <v>160</v>
      </c>
      <c r="W7104" t="s">
        <v>196</v>
      </c>
      <c r="X7104" t="s">
        <v>161</v>
      </c>
      <c r="Y7104">
        <v>5</v>
      </c>
      <c r="Z7104">
        <v>5</v>
      </c>
      <c r="AA7104">
        <v>2022</v>
      </c>
      <c r="AB7104">
        <v>242.13</v>
      </c>
      <c r="AC7104" t="s">
        <v>69</v>
      </c>
      <c r="AD7104" t="s">
        <v>72</v>
      </c>
      <c r="AE7104">
        <v>2022</v>
      </c>
      <c r="AF7104">
        <v>2022</v>
      </c>
      <c r="AU7104"/>
    </row>
    <row r="7105" spans="1:47" x14ac:dyDescent="0.35">
      <c r="A7105" t="s">
        <v>160</v>
      </c>
      <c r="B7105" t="s">
        <v>25</v>
      </c>
      <c r="C7105" t="s">
        <v>252</v>
      </c>
      <c r="D7105" t="s">
        <v>159</v>
      </c>
      <c r="E7105" t="s">
        <v>162</v>
      </c>
      <c r="G7105" t="s">
        <v>1</v>
      </c>
      <c r="J7105" t="s">
        <v>263</v>
      </c>
      <c r="K7105" t="s">
        <v>72</v>
      </c>
      <c r="L7105" t="s">
        <v>122</v>
      </c>
      <c r="M7105" s="14">
        <v>44693</v>
      </c>
      <c r="N7105" s="14">
        <v>44693</v>
      </c>
      <c r="O7105">
        <v>0</v>
      </c>
      <c r="P7105">
        <v>119.05</v>
      </c>
      <c r="R7105">
        <v>2110672000</v>
      </c>
      <c r="S7105">
        <v>161600000</v>
      </c>
      <c r="V7105" t="s">
        <v>160</v>
      </c>
      <c r="W7105" t="s">
        <v>198</v>
      </c>
      <c r="X7105" t="s">
        <v>161</v>
      </c>
      <c r="Y7105">
        <v>5</v>
      </c>
      <c r="Z7105">
        <v>5</v>
      </c>
      <c r="AA7105">
        <v>2022</v>
      </c>
      <c r="AB7105">
        <v>119.05</v>
      </c>
      <c r="AC7105" t="s">
        <v>69</v>
      </c>
      <c r="AD7105" t="s">
        <v>72</v>
      </c>
      <c r="AE7105">
        <v>2022</v>
      </c>
      <c r="AF7105">
        <v>2022</v>
      </c>
      <c r="AU7105"/>
    </row>
    <row r="7106" spans="1:47" x14ac:dyDescent="0.35">
      <c r="A7106" t="s">
        <v>160</v>
      </c>
      <c r="B7106" t="s">
        <v>25</v>
      </c>
      <c r="C7106" t="s">
        <v>252</v>
      </c>
      <c r="D7106" t="s">
        <v>159</v>
      </c>
      <c r="E7106" t="s">
        <v>162</v>
      </c>
      <c r="G7106" t="s">
        <v>1</v>
      </c>
      <c r="J7106" t="s">
        <v>263</v>
      </c>
      <c r="K7106" t="s">
        <v>72</v>
      </c>
      <c r="L7106" t="s">
        <v>122</v>
      </c>
      <c r="M7106" s="14">
        <v>44693</v>
      </c>
      <c r="N7106" s="14">
        <v>44693</v>
      </c>
      <c r="O7106">
        <v>0</v>
      </c>
      <c r="P7106">
        <v>238.1</v>
      </c>
      <c r="R7106">
        <v>2110672000</v>
      </c>
      <c r="S7106">
        <v>161300000</v>
      </c>
      <c r="V7106" t="s">
        <v>160</v>
      </c>
      <c r="W7106" t="s">
        <v>192</v>
      </c>
      <c r="X7106" t="s">
        <v>161</v>
      </c>
      <c r="Y7106">
        <v>5</v>
      </c>
      <c r="Z7106">
        <v>5</v>
      </c>
      <c r="AA7106">
        <v>2022</v>
      </c>
      <c r="AB7106">
        <v>238.1</v>
      </c>
      <c r="AC7106" t="s">
        <v>69</v>
      </c>
      <c r="AD7106" t="s">
        <v>72</v>
      </c>
      <c r="AE7106">
        <v>2022</v>
      </c>
      <c r="AF7106">
        <v>2022</v>
      </c>
      <c r="AU7106"/>
    </row>
    <row r="7107" spans="1:47" x14ac:dyDescent="0.35">
      <c r="A7107" t="s">
        <v>160</v>
      </c>
      <c r="B7107" t="s">
        <v>26</v>
      </c>
      <c r="C7107" t="s">
        <v>252</v>
      </c>
      <c r="D7107" t="s">
        <v>159</v>
      </c>
      <c r="E7107" t="s">
        <v>162</v>
      </c>
      <c r="G7107" t="s">
        <v>1</v>
      </c>
      <c r="J7107" t="s">
        <v>263</v>
      </c>
      <c r="K7107" t="s">
        <v>72</v>
      </c>
      <c r="L7107" t="s">
        <v>122</v>
      </c>
      <c r="M7107" s="14">
        <v>44693</v>
      </c>
      <c r="N7107" s="14">
        <v>44693</v>
      </c>
      <c r="O7107">
        <v>0</v>
      </c>
      <c r="P7107">
        <v>502.76</v>
      </c>
      <c r="R7107">
        <v>2110672000</v>
      </c>
      <c r="S7107">
        <v>162700000</v>
      </c>
      <c r="V7107" t="s">
        <v>160</v>
      </c>
      <c r="W7107" t="s">
        <v>200</v>
      </c>
      <c r="X7107" t="s">
        <v>161</v>
      </c>
      <c r="Y7107">
        <v>5</v>
      </c>
      <c r="Z7107">
        <v>5</v>
      </c>
      <c r="AA7107">
        <v>2022</v>
      </c>
      <c r="AB7107">
        <v>502.76</v>
      </c>
      <c r="AC7107" t="s">
        <v>69</v>
      </c>
      <c r="AD7107" t="s">
        <v>72</v>
      </c>
      <c r="AE7107">
        <v>2022</v>
      </c>
      <c r="AF7107">
        <v>2022</v>
      </c>
      <c r="AU7107"/>
    </row>
    <row r="7108" spans="1:47" x14ac:dyDescent="0.35">
      <c r="A7108" t="s">
        <v>160</v>
      </c>
      <c r="B7108" t="s">
        <v>35</v>
      </c>
      <c r="C7108" t="s">
        <v>252</v>
      </c>
      <c r="D7108" t="s">
        <v>159</v>
      </c>
      <c r="E7108" t="s">
        <v>162</v>
      </c>
      <c r="G7108" t="s">
        <v>1</v>
      </c>
      <c r="J7108" t="s">
        <v>263</v>
      </c>
      <c r="K7108" t="s">
        <v>72</v>
      </c>
      <c r="L7108" t="s">
        <v>122</v>
      </c>
      <c r="M7108" s="14">
        <v>44693</v>
      </c>
      <c r="N7108" s="14">
        <v>44693</v>
      </c>
      <c r="O7108">
        <v>0</v>
      </c>
      <c r="P7108">
        <v>534.5</v>
      </c>
      <c r="R7108">
        <v>2110672000</v>
      </c>
      <c r="S7108">
        <v>162700000</v>
      </c>
      <c r="V7108" t="s">
        <v>160</v>
      </c>
      <c r="W7108" t="s">
        <v>200</v>
      </c>
      <c r="X7108" t="s">
        <v>161</v>
      </c>
      <c r="Y7108">
        <v>5</v>
      </c>
      <c r="Z7108">
        <v>5</v>
      </c>
      <c r="AA7108">
        <v>2022</v>
      </c>
      <c r="AB7108">
        <v>534.5</v>
      </c>
      <c r="AC7108" t="s">
        <v>69</v>
      </c>
      <c r="AD7108" t="s">
        <v>72</v>
      </c>
      <c r="AE7108">
        <v>2022</v>
      </c>
      <c r="AF7108">
        <v>2022</v>
      </c>
      <c r="AU7108"/>
    </row>
    <row r="7109" spans="1:47" x14ac:dyDescent="0.35">
      <c r="A7109" t="s">
        <v>160</v>
      </c>
      <c r="B7109" t="s">
        <v>25</v>
      </c>
      <c r="C7109" t="s">
        <v>252</v>
      </c>
      <c r="D7109" t="s">
        <v>159</v>
      </c>
      <c r="E7109" t="s">
        <v>162</v>
      </c>
      <c r="G7109" t="s">
        <v>1</v>
      </c>
      <c r="J7109" t="s">
        <v>263</v>
      </c>
      <c r="K7109" t="s">
        <v>72</v>
      </c>
      <c r="L7109" t="s">
        <v>122</v>
      </c>
      <c r="M7109" s="14">
        <v>44694</v>
      </c>
      <c r="N7109" s="14">
        <v>44694</v>
      </c>
      <c r="O7109">
        <v>0</v>
      </c>
      <c r="P7109">
        <v>119.05</v>
      </c>
      <c r="R7109">
        <v>2110672000</v>
      </c>
      <c r="S7109">
        <v>161600000</v>
      </c>
      <c r="V7109" t="s">
        <v>160</v>
      </c>
      <c r="W7109" t="s">
        <v>198</v>
      </c>
      <c r="X7109" t="s">
        <v>161</v>
      </c>
      <c r="Y7109">
        <v>5</v>
      </c>
      <c r="Z7109">
        <v>5</v>
      </c>
      <c r="AA7109">
        <v>2022</v>
      </c>
      <c r="AB7109">
        <v>119.05</v>
      </c>
      <c r="AC7109" t="s">
        <v>69</v>
      </c>
      <c r="AD7109" t="s">
        <v>72</v>
      </c>
      <c r="AE7109">
        <v>2022</v>
      </c>
      <c r="AF7109">
        <v>2022</v>
      </c>
      <c r="AU7109"/>
    </row>
    <row r="7110" spans="1:47" x14ac:dyDescent="0.35">
      <c r="A7110" t="s">
        <v>160</v>
      </c>
      <c r="B7110" t="s">
        <v>28</v>
      </c>
      <c r="C7110" t="s">
        <v>252</v>
      </c>
      <c r="D7110" t="s">
        <v>159</v>
      </c>
      <c r="E7110" t="s">
        <v>162</v>
      </c>
      <c r="G7110" t="s">
        <v>1</v>
      </c>
      <c r="J7110" t="s">
        <v>263</v>
      </c>
      <c r="K7110" t="s">
        <v>72</v>
      </c>
      <c r="L7110" t="s">
        <v>122</v>
      </c>
      <c r="M7110" s="14">
        <v>44694</v>
      </c>
      <c r="N7110" s="14">
        <v>44694</v>
      </c>
      <c r="O7110">
        <v>0</v>
      </c>
      <c r="P7110">
        <v>55.54</v>
      </c>
      <c r="R7110">
        <v>2110672000</v>
      </c>
      <c r="S7110">
        <v>161900000</v>
      </c>
      <c r="V7110" t="s">
        <v>160</v>
      </c>
      <c r="W7110" t="s">
        <v>199</v>
      </c>
      <c r="X7110" t="s">
        <v>161</v>
      </c>
      <c r="Y7110">
        <v>5</v>
      </c>
      <c r="Z7110">
        <v>5</v>
      </c>
      <c r="AA7110">
        <v>2022</v>
      </c>
      <c r="AB7110">
        <v>55.54</v>
      </c>
      <c r="AC7110" t="s">
        <v>69</v>
      </c>
      <c r="AD7110" t="s">
        <v>72</v>
      </c>
      <c r="AE7110">
        <v>2022</v>
      </c>
      <c r="AF7110">
        <v>2022</v>
      </c>
      <c r="AU7110"/>
    </row>
    <row r="7111" spans="1:47" x14ac:dyDescent="0.35">
      <c r="A7111" t="s">
        <v>160</v>
      </c>
      <c r="B7111" t="s">
        <v>25</v>
      </c>
      <c r="C7111" t="s">
        <v>252</v>
      </c>
      <c r="D7111" t="s">
        <v>159</v>
      </c>
      <c r="E7111" t="s">
        <v>162</v>
      </c>
      <c r="G7111" t="s">
        <v>1</v>
      </c>
      <c r="J7111" t="s">
        <v>263</v>
      </c>
      <c r="K7111" t="s">
        <v>72</v>
      </c>
      <c r="L7111" t="s">
        <v>122</v>
      </c>
      <c r="M7111" s="14">
        <v>44694</v>
      </c>
      <c r="N7111" s="14">
        <v>44694</v>
      </c>
      <c r="O7111">
        <v>0</v>
      </c>
      <c r="P7111">
        <v>238.1</v>
      </c>
      <c r="R7111">
        <v>2110672000</v>
      </c>
      <c r="S7111">
        <v>161300000</v>
      </c>
      <c r="V7111" t="s">
        <v>160</v>
      </c>
      <c r="W7111" t="s">
        <v>192</v>
      </c>
      <c r="X7111" t="s">
        <v>161</v>
      </c>
      <c r="Y7111">
        <v>5</v>
      </c>
      <c r="Z7111">
        <v>5</v>
      </c>
      <c r="AA7111">
        <v>2022</v>
      </c>
      <c r="AB7111">
        <v>238.1</v>
      </c>
      <c r="AC7111" t="s">
        <v>69</v>
      </c>
      <c r="AD7111" t="s">
        <v>72</v>
      </c>
      <c r="AE7111">
        <v>2022</v>
      </c>
      <c r="AF7111">
        <v>2022</v>
      </c>
      <c r="AU7111"/>
    </row>
    <row r="7112" spans="1:47" x14ac:dyDescent="0.35">
      <c r="A7112" t="s">
        <v>160</v>
      </c>
      <c r="B7112" t="s">
        <v>25</v>
      </c>
      <c r="C7112" t="s">
        <v>252</v>
      </c>
      <c r="D7112" t="s">
        <v>159</v>
      </c>
      <c r="E7112" t="s">
        <v>162</v>
      </c>
      <c r="G7112" t="s">
        <v>1</v>
      </c>
      <c r="J7112" t="s">
        <v>263</v>
      </c>
      <c r="K7112" t="s">
        <v>72</v>
      </c>
      <c r="L7112" t="s">
        <v>122</v>
      </c>
      <c r="M7112" s="14">
        <v>44694</v>
      </c>
      <c r="N7112" s="14">
        <v>44694</v>
      </c>
      <c r="O7112">
        <v>0</v>
      </c>
      <c r="P7112">
        <v>952.38</v>
      </c>
      <c r="R7112">
        <v>2110672000</v>
      </c>
      <c r="S7112">
        <v>161300000</v>
      </c>
      <c r="V7112" t="s">
        <v>160</v>
      </c>
      <c r="W7112" t="s">
        <v>192</v>
      </c>
      <c r="X7112" t="s">
        <v>161</v>
      </c>
      <c r="Y7112">
        <v>5</v>
      </c>
      <c r="Z7112">
        <v>5</v>
      </c>
      <c r="AA7112">
        <v>2022</v>
      </c>
      <c r="AB7112">
        <v>952.38</v>
      </c>
      <c r="AC7112" t="s">
        <v>69</v>
      </c>
      <c r="AD7112" t="s">
        <v>72</v>
      </c>
      <c r="AE7112">
        <v>2022</v>
      </c>
      <c r="AF7112">
        <v>2022</v>
      </c>
      <c r="AU7112"/>
    </row>
    <row r="7113" spans="1:47" x14ac:dyDescent="0.35">
      <c r="A7113" t="s">
        <v>160</v>
      </c>
      <c r="B7113" t="s">
        <v>35</v>
      </c>
      <c r="C7113" t="s">
        <v>252</v>
      </c>
      <c r="D7113" t="s">
        <v>159</v>
      </c>
      <c r="E7113" t="s">
        <v>162</v>
      </c>
      <c r="G7113" t="s">
        <v>1</v>
      </c>
      <c r="J7113" t="s">
        <v>263</v>
      </c>
      <c r="K7113" t="s">
        <v>72</v>
      </c>
      <c r="L7113" t="s">
        <v>122</v>
      </c>
      <c r="M7113" s="14">
        <v>44697</v>
      </c>
      <c r="N7113" s="14">
        <v>44697</v>
      </c>
      <c r="O7113">
        <v>0</v>
      </c>
      <c r="P7113">
        <v>142.86000000000001</v>
      </c>
      <c r="R7113">
        <v>2110672000</v>
      </c>
      <c r="S7113">
        <v>161020000</v>
      </c>
      <c r="V7113" t="s">
        <v>160</v>
      </c>
      <c r="W7113" t="s">
        <v>194</v>
      </c>
      <c r="X7113" t="s">
        <v>161</v>
      </c>
      <c r="Y7113">
        <v>5</v>
      </c>
      <c r="Z7113">
        <v>5</v>
      </c>
      <c r="AA7113">
        <v>2022</v>
      </c>
      <c r="AB7113">
        <v>142.86000000000001</v>
      </c>
      <c r="AC7113" t="s">
        <v>69</v>
      </c>
      <c r="AD7113" t="s">
        <v>72</v>
      </c>
      <c r="AE7113">
        <v>2022</v>
      </c>
      <c r="AF7113">
        <v>2022</v>
      </c>
      <c r="AU7113"/>
    </row>
    <row r="7114" spans="1:47" x14ac:dyDescent="0.35">
      <c r="A7114" t="s">
        <v>160</v>
      </c>
      <c r="B7114" t="s">
        <v>35</v>
      </c>
      <c r="C7114" t="s">
        <v>252</v>
      </c>
      <c r="D7114" t="s">
        <v>159</v>
      </c>
      <c r="E7114" t="s">
        <v>162</v>
      </c>
      <c r="G7114" t="s">
        <v>1</v>
      </c>
      <c r="J7114" t="s">
        <v>263</v>
      </c>
      <c r="K7114" t="s">
        <v>72</v>
      </c>
      <c r="L7114" t="s">
        <v>122</v>
      </c>
      <c r="M7114" s="14">
        <v>44697</v>
      </c>
      <c r="N7114" s="14">
        <v>44697</v>
      </c>
      <c r="O7114">
        <v>0</v>
      </c>
      <c r="P7114">
        <v>3839.03</v>
      </c>
      <c r="R7114">
        <v>2110672000</v>
      </c>
      <c r="S7114">
        <v>161020000</v>
      </c>
      <c r="V7114" t="s">
        <v>160</v>
      </c>
      <c r="W7114" t="s">
        <v>194</v>
      </c>
      <c r="X7114" t="s">
        <v>161</v>
      </c>
      <c r="Y7114">
        <v>5</v>
      </c>
      <c r="Z7114">
        <v>5</v>
      </c>
      <c r="AA7114">
        <v>2022</v>
      </c>
      <c r="AB7114">
        <v>3839.03</v>
      </c>
      <c r="AC7114" t="s">
        <v>69</v>
      </c>
      <c r="AD7114" t="s">
        <v>72</v>
      </c>
      <c r="AE7114">
        <v>2022</v>
      </c>
      <c r="AF7114">
        <v>2022</v>
      </c>
      <c r="AU7114"/>
    </row>
    <row r="7115" spans="1:47" x14ac:dyDescent="0.35">
      <c r="A7115" t="s">
        <v>160</v>
      </c>
      <c r="B7115" t="s">
        <v>25</v>
      </c>
      <c r="C7115" t="s">
        <v>252</v>
      </c>
      <c r="D7115" t="s">
        <v>159</v>
      </c>
      <c r="E7115" t="s">
        <v>162</v>
      </c>
      <c r="G7115" t="s">
        <v>1</v>
      </c>
      <c r="J7115" t="s">
        <v>263</v>
      </c>
      <c r="K7115" t="s">
        <v>72</v>
      </c>
      <c r="L7115" t="s">
        <v>122</v>
      </c>
      <c r="M7115" s="14">
        <v>44697</v>
      </c>
      <c r="N7115" s="14">
        <v>44697</v>
      </c>
      <c r="O7115">
        <v>0</v>
      </c>
      <c r="P7115">
        <v>476.19</v>
      </c>
      <c r="R7115">
        <v>2110672000</v>
      </c>
      <c r="S7115">
        <v>161600000</v>
      </c>
      <c r="V7115" t="s">
        <v>160</v>
      </c>
      <c r="W7115" t="s">
        <v>198</v>
      </c>
      <c r="X7115" t="s">
        <v>161</v>
      </c>
      <c r="Y7115">
        <v>5</v>
      </c>
      <c r="Z7115">
        <v>5</v>
      </c>
      <c r="AA7115">
        <v>2022</v>
      </c>
      <c r="AB7115">
        <v>476.19</v>
      </c>
      <c r="AC7115" t="s">
        <v>69</v>
      </c>
      <c r="AD7115" t="s">
        <v>72</v>
      </c>
      <c r="AE7115">
        <v>2022</v>
      </c>
      <c r="AF7115">
        <v>2022</v>
      </c>
      <c r="AU7115"/>
    </row>
    <row r="7116" spans="1:47" x14ac:dyDescent="0.35">
      <c r="A7116" t="s">
        <v>160</v>
      </c>
      <c r="B7116" t="s">
        <v>25</v>
      </c>
      <c r="C7116" t="s">
        <v>252</v>
      </c>
      <c r="D7116" t="s">
        <v>159</v>
      </c>
      <c r="E7116" t="s">
        <v>162</v>
      </c>
      <c r="G7116" t="s">
        <v>1</v>
      </c>
      <c r="J7116" t="s">
        <v>263</v>
      </c>
      <c r="K7116" t="s">
        <v>72</v>
      </c>
      <c r="L7116" t="s">
        <v>122</v>
      </c>
      <c r="M7116" s="14">
        <v>44697</v>
      </c>
      <c r="N7116" s="14">
        <v>44697</v>
      </c>
      <c r="O7116">
        <v>0</v>
      </c>
      <c r="P7116">
        <v>714.29</v>
      </c>
      <c r="R7116">
        <v>2110672000</v>
      </c>
      <c r="S7116">
        <v>161300000</v>
      </c>
      <c r="V7116" t="s">
        <v>160</v>
      </c>
      <c r="W7116" t="s">
        <v>192</v>
      </c>
      <c r="X7116" t="s">
        <v>161</v>
      </c>
      <c r="Y7116">
        <v>5</v>
      </c>
      <c r="Z7116">
        <v>5</v>
      </c>
      <c r="AA7116">
        <v>2022</v>
      </c>
      <c r="AB7116">
        <v>714.29</v>
      </c>
      <c r="AC7116" t="s">
        <v>69</v>
      </c>
      <c r="AD7116" t="s">
        <v>72</v>
      </c>
      <c r="AE7116">
        <v>2022</v>
      </c>
      <c r="AF7116">
        <v>2022</v>
      </c>
      <c r="AU7116"/>
    </row>
    <row r="7117" spans="1:47" x14ac:dyDescent="0.35">
      <c r="A7117" t="s">
        <v>176</v>
      </c>
      <c r="B7117" t="s">
        <v>27</v>
      </c>
      <c r="C7117" t="s">
        <v>252</v>
      </c>
      <c r="D7117" t="s">
        <v>150</v>
      </c>
      <c r="E7117" t="s">
        <v>121</v>
      </c>
      <c r="G7117" t="s">
        <v>1</v>
      </c>
      <c r="H7117" t="s">
        <v>206</v>
      </c>
      <c r="J7117" t="s">
        <v>263</v>
      </c>
      <c r="K7117" t="s">
        <v>72</v>
      </c>
      <c r="L7117" t="s">
        <v>122</v>
      </c>
      <c r="M7117" s="14">
        <v>44697</v>
      </c>
      <c r="N7117" s="14">
        <v>44697</v>
      </c>
      <c r="O7117">
        <v>0</v>
      </c>
      <c r="P7117">
        <v>-129.29</v>
      </c>
      <c r="R7117">
        <v>2221517010</v>
      </c>
      <c r="S7117">
        <v>161300000</v>
      </c>
      <c r="V7117" t="s">
        <v>176</v>
      </c>
      <c r="W7117" t="s">
        <v>192</v>
      </c>
      <c r="X7117" t="s">
        <v>119</v>
      </c>
      <c r="Y7117">
        <v>5</v>
      </c>
      <c r="Z7117">
        <v>5</v>
      </c>
      <c r="AA7117">
        <v>2022</v>
      </c>
      <c r="AB7117">
        <v>129.29</v>
      </c>
      <c r="AC7117" t="s">
        <v>69</v>
      </c>
      <c r="AD7117" t="s">
        <v>66</v>
      </c>
      <c r="AE7117">
        <v>2022</v>
      </c>
      <c r="AF7117">
        <v>2022</v>
      </c>
      <c r="AU7117"/>
    </row>
    <row r="7118" spans="1:47" x14ac:dyDescent="0.35">
      <c r="A7118" t="s">
        <v>130</v>
      </c>
      <c r="B7118" t="s">
        <v>24</v>
      </c>
      <c r="C7118" t="s">
        <v>252</v>
      </c>
      <c r="D7118" t="s">
        <v>150</v>
      </c>
      <c r="E7118" t="s">
        <v>121</v>
      </c>
      <c r="G7118" t="s">
        <v>1</v>
      </c>
      <c r="H7118" t="s">
        <v>206</v>
      </c>
      <c r="J7118" t="s">
        <v>263</v>
      </c>
      <c r="K7118" t="s">
        <v>72</v>
      </c>
      <c r="L7118" t="s">
        <v>122</v>
      </c>
      <c r="M7118" s="14">
        <v>44698</v>
      </c>
      <c r="N7118" s="14">
        <v>44698</v>
      </c>
      <c r="O7118">
        <v>0</v>
      </c>
      <c r="P7118">
        <v>-100.74</v>
      </c>
      <c r="R7118">
        <v>2221504000</v>
      </c>
      <c r="S7118">
        <v>162000000</v>
      </c>
      <c r="V7118" t="s">
        <v>130</v>
      </c>
      <c r="W7118" t="s">
        <v>205</v>
      </c>
      <c r="X7118" t="s">
        <v>119</v>
      </c>
      <c r="Y7118">
        <v>5</v>
      </c>
      <c r="Z7118">
        <v>5</v>
      </c>
      <c r="AA7118">
        <v>2022</v>
      </c>
      <c r="AB7118">
        <v>100.74</v>
      </c>
      <c r="AC7118" t="s">
        <v>69</v>
      </c>
      <c r="AD7118" t="s">
        <v>66</v>
      </c>
      <c r="AE7118">
        <v>2022</v>
      </c>
      <c r="AF7118">
        <v>2022</v>
      </c>
      <c r="AU7118"/>
    </row>
    <row r="7119" spans="1:47" x14ac:dyDescent="0.35">
      <c r="A7119" t="s">
        <v>130</v>
      </c>
      <c r="B7119" t="s">
        <v>34</v>
      </c>
      <c r="C7119" t="s">
        <v>252</v>
      </c>
      <c r="D7119" t="s">
        <v>150</v>
      </c>
      <c r="E7119" t="s">
        <v>121</v>
      </c>
      <c r="G7119" t="s">
        <v>1</v>
      </c>
      <c r="H7119" t="s">
        <v>206</v>
      </c>
      <c r="J7119" t="s">
        <v>263</v>
      </c>
      <c r="K7119" t="s">
        <v>72</v>
      </c>
      <c r="L7119" t="s">
        <v>122</v>
      </c>
      <c r="M7119" s="14">
        <v>44698</v>
      </c>
      <c r="N7119" s="14">
        <v>44698</v>
      </c>
      <c r="O7119">
        <v>0</v>
      </c>
      <c r="P7119">
        <v>-40.840000000000003</v>
      </c>
      <c r="R7119">
        <v>2221511000</v>
      </c>
      <c r="S7119">
        <v>162000000</v>
      </c>
      <c r="V7119" t="s">
        <v>130</v>
      </c>
      <c r="W7119" t="s">
        <v>205</v>
      </c>
      <c r="X7119" t="s">
        <v>119</v>
      </c>
      <c r="Y7119">
        <v>5</v>
      </c>
      <c r="Z7119">
        <v>5</v>
      </c>
      <c r="AA7119">
        <v>2022</v>
      </c>
      <c r="AB7119">
        <v>40.840000000000003</v>
      </c>
      <c r="AC7119" t="s">
        <v>69</v>
      </c>
      <c r="AD7119" t="s">
        <v>66</v>
      </c>
      <c r="AE7119">
        <v>2022</v>
      </c>
      <c r="AF7119">
        <v>2022</v>
      </c>
      <c r="AU7119"/>
    </row>
    <row r="7120" spans="1:47" x14ac:dyDescent="0.35">
      <c r="A7120" t="s">
        <v>130</v>
      </c>
      <c r="B7120" t="s">
        <v>34</v>
      </c>
      <c r="C7120" t="s">
        <v>252</v>
      </c>
      <c r="D7120" t="s">
        <v>150</v>
      </c>
      <c r="E7120" t="s">
        <v>121</v>
      </c>
      <c r="G7120" t="s">
        <v>1</v>
      </c>
      <c r="H7120" t="s">
        <v>206</v>
      </c>
      <c r="J7120" t="s">
        <v>263</v>
      </c>
      <c r="K7120" t="s">
        <v>72</v>
      </c>
      <c r="L7120" t="s">
        <v>122</v>
      </c>
      <c r="M7120" s="14">
        <v>44698</v>
      </c>
      <c r="N7120" s="14">
        <v>44698</v>
      </c>
      <c r="O7120">
        <v>0</v>
      </c>
      <c r="P7120">
        <v>-113.1</v>
      </c>
      <c r="R7120">
        <v>2221511000</v>
      </c>
      <c r="S7120">
        <v>162000000</v>
      </c>
      <c r="V7120" t="s">
        <v>130</v>
      </c>
      <c r="W7120" t="s">
        <v>205</v>
      </c>
      <c r="X7120" t="s">
        <v>119</v>
      </c>
      <c r="Y7120">
        <v>5</v>
      </c>
      <c r="Z7120">
        <v>5</v>
      </c>
      <c r="AA7120">
        <v>2022</v>
      </c>
      <c r="AB7120">
        <v>113.1</v>
      </c>
      <c r="AC7120" t="s">
        <v>69</v>
      </c>
      <c r="AD7120" t="s">
        <v>66</v>
      </c>
      <c r="AE7120">
        <v>2022</v>
      </c>
      <c r="AF7120">
        <v>2022</v>
      </c>
      <c r="AU7120"/>
    </row>
    <row r="7121" spans="1:47" x14ac:dyDescent="0.35">
      <c r="A7121" t="s">
        <v>160</v>
      </c>
      <c r="B7121" t="s">
        <v>25</v>
      </c>
      <c r="C7121" t="s">
        <v>252</v>
      </c>
      <c r="D7121" t="s">
        <v>159</v>
      </c>
      <c r="E7121" t="s">
        <v>162</v>
      </c>
      <c r="G7121" t="s">
        <v>1</v>
      </c>
      <c r="J7121" t="s">
        <v>263</v>
      </c>
      <c r="K7121" t="s">
        <v>72</v>
      </c>
      <c r="L7121" t="s">
        <v>122</v>
      </c>
      <c r="M7121" s="14">
        <v>44698</v>
      </c>
      <c r="N7121" s="14">
        <v>44698</v>
      </c>
      <c r="O7121">
        <v>0</v>
      </c>
      <c r="P7121">
        <v>119.05</v>
      </c>
      <c r="R7121">
        <v>2110672000</v>
      </c>
      <c r="S7121">
        <v>161600000</v>
      </c>
      <c r="V7121" t="s">
        <v>160</v>
      </c>
      <c r="W7121" t="s">
        <v>198</v>
      </c>
      <c r="X7121" t="s">
        <v>161</v>
      </c>
      <c r="Y7121">
        <v>5</v>
      </c>
      <c r="Z7121">
        <v>5</v>
      </c>
      <c r="AA7121">
        <v>2022</v>
      </c>
      <c r="AB7121">
        <v>119.05</v>
      </c>
      <c r="AC7121" t="s">
        <v>69</v>
      </c>
      <c r="AD7121" t="s">
        <v>72</v>
      </c>
      <c r="AE7121">
        <v>2022</v>
      </c>
      <c r="AF7121">
        <v>2022</v>
      </c>
      <c r="AU7121"/>
    </row>
    <row r="7122" spans="1:47" x14ac:dyDescent="0.35">
      <c r="A7122" t="s">
        <v>130</v>
      </c>
      <c r="B7122" t="s">
        <v>34</v>
      </c>
      <c r="C7122" t="s">
        <v>252</v>
      </c>
      <c r="D7122" t="s">
        <v>150</v>
      </c>
      <c r="E7122" t="s">
        <v>121</v>
      </c>
      <c r="G7122" t="s">
        <v>1</v>
      </c>
      <c r="H7122" t="s">
        <v>206</v>
      </c>
      <c r="J7122" t="s">
        <v>263</v>
      </c>
      <c r="K7122" t="s">
        <v>72</v>
      </c>
      <c r="L7122" t="s">
        <v>122</v>
      </c>
      <c r="M7122" s="14">
        <v>44698</v>
      </c>
      <c r="N7122" s="14">
        <v>44698</v>
      </c>
      <c r="O7122">
        <v>0</v>
      </c>
      <c r="P7122">
        <v>-7.14</v>
      </c>
      <c r="R7122">
        <v>2221511000</v>
      </c>
      <c r="S7122">
        <v>162000000</v>
      </c>
      <c r="V7122" t="s">
        <v>130</v>
      </c>
      <c r="W7122" t="s">
        <v>205</v>
      </c>
      <c r="X7122" t="s">
        <v>119</v>
      </c>
      <c r="Y7122">
        <v>5</v>
      </c>
      <c r="Z7122">
        <v>5</v>
      </c>
      <c r="AA7122">
        <v>2022</v>
      </c>
      <c r="AB7122">
        <v>7.14</v>
      </c>
      <c r="AC7122" t="s">
        <v>69</v>
      </c>
      <c r="AD7122" t="s">
        <v>66</v>
      </c>
      <c r="AE7122">
        <v>2022</v>
      </c>
      <c r="AF7122">
        <v>2022</v>
      </c>
      <c r="AU7122"/>
    </row>
    <row r="7123" spans="1:47" x14ac:dyDescent="0.35">
      <c r="A7123" t="s">
        <v>160</v>
      </c>
      <c r="B7123" t="s">
        <v>25</v>
      </c>
      <c r="C7123" t="s">
        <v>252</v>
      </c>
      <c r="D7123" t="s">
        <v>159</v>
      </c>
      <c r="E7123" t="s">
        <v>162</v>
      </c>
      <c r="G7123" t="s">
        <v>1</v>
      </c>
      <c r="J7123" t="s">
        <v>263</v>
      </c>
      <c r="K7123" t="s">
        <v>72</v>
      </c>
      <c r="L7123" t="s">
        <v>122</v>
      </c>
      <c r="M7123" s="14">
        <v>44698</v>
      </c>
      <c r="N7123" s="14">
        <v>44698</v>
      </c>
      <c r="O7123">
        <v>0</v>
      </c>
      <c r="P7123">
        <v>1071.43</v>
      </c>
      <c r="R7123">
        <v>2110672000</v>
      </c>
      <c r="S7123">
        <v>161300000</v>
      </c>
      <c r="V7123" t="s">
        <v>160</v>
      </c>
      <c r="W7123" t="s">
        <v>192</v>
      </c>
      <c r="X7123" t="s">
        <v>161</v>
      </c>
      <c r="Y7123">
        <v>5</v>
      </c>
      <c r="Z7123">
        <v>5</v>
      </c>
      <c r="AA7123">
        <v>2022</v>
      </c>
      <c r="AB7123">
        <v>1071.43</v>
      </c>
      <c r="AC7123" t="s">
        <v>69</v>
      </c>
      <c r="AD7123" t="s">
        <v>72</v>
      </c>
      <c r="AE7123">
        <v>2022</v>
      </c>
      <c r="AF7123">
        <v>2022</v>
      </c>
      <c r="AU7123"/>
    </row>
    <row r="7124" spans="1:47" x14ac:dyDescent="0.35">
      <c r="A7124" t="s">
        <v>138</v>
      </c>
      <c r="B7124" t="s">
        <v>65</v>
      </c>
      <c r="C7124" t="s">
        <v>252</v>
      </c>
      <c r="D7124" t="s">
        <v>150</v>
      </c>
      <c r="E7124" t="s">
        <v>121</v>
      </c>
      <c r="G7124" t="s">
        <v>1</v>
      </c>
      <c r="H7124" t="s">
        <v>206</v>
      </c>
      <c r="J7124" t="s">
        <v>263</v>
      </c>
      <c r="K7124" t="s">
        <v>72</v>
      </c>
      <c r="L7124" t="s">
        <v>122</v>
      </c>
      <c r="M7124" s="14">
        <v>44698</v>
      </c>
      <c r="N7124" s="14">
        <v>44698</v>
      </c>
      <c r="O7124">
        <v>0</v>
      </c>
      <c r="P7124">
        <v>-92.86</v>
      </c>
      <c r="R7124">
        <v>2220200000</v>
      </c>
      <c r="S7124">
        <v>161900000</v>
      </c>
      <c r="V7124" t="s">
        <v>138</v>
      </c>
      <c r="W7124" t="s">
        <v>199</v>
      </c>
      <c r="X7124" t="s">
        <v>139</v>
      </c>
      <c r="Y7124">
        <v>5</v>
      </c>
      <c r="Z7124">
        <v>5</v>
      </c>
      <c r="AA7124">
        <v>2022</v>
      </c>
      <c r="AB7124">
        <v>92.86</v>
      </c>
      <c r="AC7124" t="s">
        <v>69</v>
      </c>
      <c r="AD7124" t="s">
        <v>66</v>
      </c>
      <c r="AE7124">
        <v>2022</v>
      </c>
      <c r="AF7124">
        <v>2022</v>
      </c>
      <c r="AU7124"/>
    </row>
    <row r="7125" spans="1:47" x14ac:dyDescent="0.35">
      <c r="A7125" t="s">
        <v>160</v>
      </c>
      <c r="B7125" t="s">
        <v>25</v>
      </c>
      <c r="C7125" t="s">
        <v>252</v>
      </c>
      <c r="D7125" t="s">
        <v>159</v>
      </c>
      <c r="E7125" t="s">
        <v>162</v>
      </c>
      <c r="G7125" t="s">
        <v>1</v>
      </c>
      <c r="J7125" t="s">
        <v>263</v>
      </c>
      <c r="K7125" t="s">
        <v>72</v>
      </c>
      <c r="L7125" t="s">
        <v>122</v>
      </c>
      <c r="M7125" s="14">
        <v>44698</v>
      </c>
      <c r="N7125" s="14">
        <v>44698</v>
      </c>
      <c r="O7125">
        <v>0</v>
      </c>
      <c r="P7125">
        <v>238.1</v>
      </c>
      <c r="R7125">
        <v>2110672000</v>
      </c>
      <c r="S7125">
        <v>161300000</v>
      </c>
      <c r="V7125" t="s">
        <v>160</v>
      </c>
      <c r="W7125" t="s">
        <v>192</v>
      </c>
      <c r="X7125" t="s">
        <v>161</v>
      </c>
      <c r="Y7125">
        <v>5</v>
      </c>
      <c r="Z7125">
        <v>5</v>
      </c>
      <c r="AA7125">
        <v>2022</v>
      </c>
      <c r="AB7125">
        <v>238.1</v>
      </c>
      <c r="AC7125" t="s">
        <v>69</v>
      </c>
      <c r="AD7125" t="s">
        <v>72</v>
      </c>
      <c r="AE7125">
        <v>2022</v>
      </c>
      <c r="AF7125">
        <v>2022</v>
      </c>
      <c r="AU7125"/>
    </row>
    <row r="7126" spans="1:47" x14ac:dyDescent="0.35">
      <c r="A7126" t="s">
        <v>175</v>
      </c>
      <c r="B7126" t="s">
        <v>39</v>
      </c>
      <c r="C7126" t="s">
        <v>252</v>
      </c>
      <c r="D7126" t="s">
        <v>150</v>
      </c>
      <c r="E7126" t="s">
        <v>121</v>
      </c>
      <c r="G7126" t="s">
        <v>1</v>
      </c>
      <c r="H7126" t="s">
        <v>206</v>
      </c>
      <c r="J7126" t="s">
        <v>263</v>
      </c>
      <c r="K7126" t="s">
        <v>72</v>
      </c>
      <c r="L7126" t="s">
        <v>122</v>
      </c>
      <c r="M7126" s="14">
        <v>44699</v>
      </c>
      <c r="N7126" s="14">
        <v>44699</v>
      </c>
      <c r="O7126">
        <v>0</v>
      </c>
      <c r="P7126">
        <v>-7142.86</v>
      </c>
      <c r="R7126">
        <v>2221506000</v>
      </c>
      <c r="S7126">
        <v>161026000</v>
      </c>
      <c r="V7126" t="s">
        <v>175</v>
      </c>
      <c r="W7126" t="s">
        <v>216</v>
      </c>
      <c r="X7126" t="s">
        <v>119</v>
      </c>
      <c r="Y7126">
        <v>5</v>
      </c>
      <c r="Z7126">
        <v>5</v>
      </c>
      <c r="AA7126">
        <v>2022</v>
      </c>
      <c r="AB7126">
        <v>7142.86</v>
      </c>
      <c r="AC7126" t="s">
        <v>69</v>
      </c>
      <c r="AD7126" t="s">
        <v>66</v>
      </c>
      <c r="AE7126">
        <v>2022</v>
      </c>
      <c r="AF7126">
        <v>2022</v>
      </c>
      <c r="AU7126"/>
    </row>
    <row r="7127" spans="1:47" x14ac:dyDescent="0.35">
      <c r="A7127" t="s">
        <v>160</v>
      </c>
      <c r="B7127" t="s">
        <v>25</v>
      </c>
      <c r="C7127" t="s">
        <v>252</v>
      </c>
      <c r="D7127" t="s">
        <v>159</v>
      </c>
      <c r="E7127" t="s">
        <v>162</v>
      </c>
      <c r="G7127" t="s">
        <v>1</v>
      </c>
      <c r="J7127" t="s">
        <v>263</v>
      </c>
      <c r="K7127" t="s">
        <v>72</v>
      </c>
      <c r="L7127" t="s">
        <v>122</v>
      </c>
      <c r="M7127" s="14">
        <v>44699</v>
      </c>
      <c r="N7127" s="14">
        <v>44699</v>
      </c>
      <c r="O7127">
        <v>0</v>
      </c>
      <c r="P7127">
        <v>119.05</v>
      </c>
      <c r="R7127">
        <v>2110672000</v>
      </c>
      <c r="S7127">
        <v>161600000</v>
      </c>
      <c r="V7127" t="s">
        <v>160</v>
      </c>
      <c r="W7127" t="s">
        <v>198</v>
      </c>
      <c r="X7127" t="s">
        <v>161</v>
      </c>
      <c r="Y7127">
        <v>5</v>
      </c>
      <c r="Z7127">
        <v>5</v>
      </c>
      <c r="AA7127">
        <v>2022</v>
      </c>
      <c r="AB7127">
        <v>119.05</v>
      </c>
      <c r="AC7127" t="s">
        <v>69</v>
      </c>
      <c r="AD7127" t="s">
        <v>72</v>
      </c>
      <c r="AE7127">
        <v>2022</v>
      </c>
      <c r="AF7127">
        <v>2022</v>
      </c>
      <c r="AU7127"/>
    </row>
    <row r="7128" spans="1:47" x14ac:dyDescent="0.35">
      <c r="A7128" t="s">
        <v>160</v>
      </c>
      <c r="B7128" t="s">
        <v>26</v>
      </c>
      <c r="C7128" t="s">
        <v>252</v>
      </c>
      <c r="D7128" t="s">
        <v>159</v>
      </c>
      <c r="E7128" t="s">
        <v>162</v>
      </c>
      <c r="G7128" t="s">
        <v>1</v>
      </c>
      <c r="J7128" t="s">
        <v>263</v>
      </c>
      <c r="K7128" t="s">
        <v>72</v>
      </c>
      <c r="L7128" t="s">
        <v>122</v>
      </c>
      <c r="M7128" s="14">
        <v>44699</v>
      </c>
      <c r="N7128" s="14">
        <v>44699</v>
      </c>
      <c r="O7128">
        <v>0</v>
      </c>
      <c r="P7128">
        <v>162152.42000000001</v>
      </c>
      <c r="R7128">
        <v>2110672000</v>
      </c>
      <c r="S7128">
        <v>162800000</v>
      </c>
      <c r="V7128" t="s">
        <v>160</v>
      </c>
      <c r="W7128" t="s">
        <v>204</v>
      </c>
      <c r="X7128" t="s">
        <v>161</v>
      </c>
      <c r="Y7128">
        <v>5</v>
      </c>
      <c r="Z7128">
        <v>5</v>
      </c>
      <c r="AA7128">
        <v>2022</v>
      </c>
      <c r="AB7128">
        <v>162152.42000000001</v>
      </c>
      <c r="AC7128" t="s">
        <v>69</v>
      </c>
      <c r="AD7128" t="s">
        <v>72</v>
      </c>
      <c r="AE7128">
        <v>2022</v>
      </c>
      <c r="AF7128">
        <v>2022</v>
      </c>
      <c r="AU7128"/>
    </row>
    <row r="7129" spans="1:47" x14ac:dyDescent="0.35">
      <c r="A7129" t="s">
        <v>160</v>
      </c>
      <c r="B7129" t="s">
        <v>25</v>
      </c>
      <c r="C7129" t="s">
        <v>252</v>
      </c>
      <c r="D7129" t="s">
        <v>159</v>
      </c>
      <c r="E7129" t="s">
        <v>162</v>
      </c>
      <c r="G7129" t="s">
        <v>1</v>
      </c>
      <c r="J7129" t="s">
        <v>263</v>
      </c>
      <c r="K7129" t="s">
        <v>72</v>
      </c>
      <c r="L7129" t="s">
        <v>122</v>
      </c>
      <c r="M7129" s="14">
        <v>44699</v>
      </c>
      <c r="N7129" s="14">
        <v>44699</v>
      </c>
      <c r="O7129">
        <v>0</v>
      </c>
      <c r="P7129">
        <v>238.1</v>
      </c>
      <c r="R7129">
        <v>2110672000</v>
      </c>
      <c r="S7129">
        <v>161300000</v>
      </c>
      <c r="V7129" t="s">
        <v>160</v>
      </c>
      <c r="W7129" t="s">
        <v>192</v>
      </c>
      <c r="X7129" t="s">
        <v>161</v>
      </c>
      <c r="Y7129">
        <v>5</v>
      </c>
      <c r="Z7129">
        <v>5</v>
      </c>
      <c r="AA7129">
        <v>2022</v>
      </c>
      <c r="AB7129">
        <v>238.1</v>
      </c>
      <c r="AC7129" t="s">
        <v>69</v>
      </c>
      <c r="AD7129" t="s">
        <v>72</v>
      </c>
      <c r="AE7129">
        <v>2022</v>
      </c>
      <c r="AF7129">
        <v>2022</v>
      </c>
      <c r="AU7129"/>
    </row>
    <row r="7130" spans="1:47" x14ac:dyDescent="0.35">
      <c r="A7130" t="s">
        <v>160</v>
      </c>
      <c r="B7130" t="s">
        <v>26</v>
      </c>
      <c r="C7130" t="s">
        <v>252</v>
      </c>
      <c r="D7130" t="s">
        <v>159</v>
      </c>
      <c r="E7130" t="s">
        <v>162</v>
      </c>
      <c r="G7130" t="s">
        <v>1</v>
      </c>
      <c r="J7130" t="s">
        <v>263</v>
      </c>
      <c r="K7130" t="s">
        <v>72</v>
      </c>
      <c r="L7130" t="s">
        <v>122</v>
      </c>
      <c r="M7130" s="14">
        <v>44699</v>
      </c>
      <c r="N7130" s="14">
        <v>44699</v>
      </c>
      <c r="O7130">
        <v>0</v>
      </c>
      <c r="P7130">
        <v>238.1</v>
      </c>
      <c r="R7130">
        <v>2110672000</v>
      </c>
      <c r="S7130">
        <v>161012000</v>
      </c>
      <c r="V7130" t="s">
        <v>160</v>
      </c>
      <c r="W7130" t="s">
        <v>213</v>
      </c>
      <c r="X7130" t="s">
        <v>161</v>
      </c>
      <c r="Y7130">
        <v>5</v>
      </c>
      <c r="Z7130">
        <v>5</v>
      </c>
      <c r="AA7130">
        <v>2022</v>
      </c>
      <c r="AB7130">
        <v>238.1</v>
      </c>
      <c r="AC7130" t="s">
        <v>69</v>
      </c>
      <c r="AD7130" t="s">
        <v>72</v>
      </c>
      <c r="AE7130">
        <v>2022</v>
      </c>
      <c r="AF7130">
        <v>2022</v>
      </c>
      <c r="AU7130"/>
    </row>
    <row r="7131" spans="1:47" x14ac:dyDescent="0.35">
      <c r="A7131" t="s">
        <v>155</v>
      </c>
      <c r="B7131" t="s">
        <v>49</v>
      </c>
      <c r="C7131" t="s">
        <v>252</v>
      </c>
      <c r="D7131" t="s">
        <v>150</v>
      </c>
      <c r="E7131" t="s">
        <v>121</v>
      </c>
      <c r="G7131" t="s">
        <v>1</v>
      </c>
      <c r="H7131" t="s">
        <v>206</v>
      </c>
      <c r="J7131" t="s">
        <v>263</v>
      </c>
      <c r="K7131" t="s">
        <v>72</v>
      </c>
      <c r="L7131" t="s">
        <v>122</v>
      </c>
      <c r="M7131" s="14">
        <v>44699</v>
      </c>
      <c r="N7131" s="14">
        <v>44699</v>
      </c>
      <c r="O7131">
        <v>0</v>
      </c>
      <c r="P7131">
        <v>-4761.8999999999996</v>
      </c>
      <c r="R7131">
        <v>2220620000</v>
      </c>
      <c r="S7131">
        <v>161012000</v>
      </c>
      <c r="V7131" t="s">
        <v>155</v>
      </c>
      <c r="W7131" t="s">
        <v>213</v>
      </c>
      <c r="X7131" t="s">
        <v>156</v>
      </c>
      <c r="Y7131">
        <v>5</v>
      </c>
      <c r="Z7131">
        <v>5</v>
      </c>
      <c r="AA7131">
        <v>2022</v>
      </c>
      <c r="AB7131">
        <v>4761.8999999999996</v>
      </c>
      <c r="AC7131" t="s">
        <v>69</v>
      </c>
      <c r="AD7131" t="s">
        <v>66</v>
      </c>
      <c r="AE7131">
        <v>2022</v>
      </c>
      <c r="AF7131">
        <v>2022</v>
      </c>
      <c r="AU7131"/>
    </row>
    <row r="7132" spans="1:47" x14ac:dyDescent="0.35">
      <c r="A7132" t="s">
        <v>130</v>
      </c>
      <c r="B7132" t="s">
        <v>33</v>
      </c>
      <c r="C7132" t="s">
        <v>252</v>
      </c>
      <c r="D7132" t="s">
        <v>150</v>
      </c>
      <c r="E7132" t="s">
        <v>121</v>
      </c>
      <c r="G7132" t="s">
        <v>1</v>
      </c>
      <c r="H7132" t="s">
        <v>206</v>
      </c>
      <c r="J7132" t="s">
        <v>263</v>
      </c>
      <c r="K7132" t="s">
        <v>72</v>
      </c>
      <c r="L7132" t="s">
        <v>122</v>
      </c>
      <c r="M7132" s="14">
        <v>44699</v>
      </c>
      <c r="N7132" s="14">
        <v>44699</v>
      </c>
      <c r="O7132">
        <v>0</v>
      </c>
      <c r="P7132">
        <v>-23.81</v>
      </c>
      <c r="R7132">
        <v>2221517160</v>
      </c>
      <c r="S7132">
        <v>161012000</v>
      </c>
      <c r="V7132" t="s">
        <v>130</v>
      </c>
      <c r="W7132" t="s">
        <v>213</v>
      </c>
      <c r="X7132" t="s">
        <v>119</v>
      </c>
      <c r="Y7132">
        <v>5</v>
      </c>
      <c r="Z7132">
        <v>5</v>
      </c>
      <c r="AA7132">
        <v>2022</v>
      </c>
      <c r="AB7132">
        <v>23.81</v>
      </c>
      <c r="AC7132" t="s">
        <v>69</v>
      </c>
      <c r="AD7132" t="s">
        <v>66</v>
      </c>
      <c r="AE7132">
        <v>2022</v>
      </c>
      <c r="AF7132">
        <v>2022</v>
      </c>
      <c r="AU7132"/>
    </row>
    <row r="7133" spans="1:47" x14ac:dyDescent="0.35">
      <c r="A7133" t="s">
        <v>160</v>
      </c>
      <c r="B7133" t="s">
        <v>25</v>
      </c>
      <c r="C7133" t="s">
        <v>252</v>
      </c>
      <c r="D7133" t="s">
        <v>159</v>
      </c>
      <c r="E7133" t="s">
        <v>162</v>
      </c>
      <c r="G7133" t="s">
        <v>1</v>
      </c>
      <c r="J7133" t="s">
        <v>263</v>
      </c>
      <c r="K7133" t="s">
        <v>72</v>
      </c>
      <c r="L7133" t="s">
        <v>122</v>
      </c>
      <c r="M7133" s="14">
        <v>44700</v>
      </c>
      <c r="N7133" s="14">
        <v>44700</v>
      </c>
      <c r="O7133">
        <v>0</v>
      </c>
      <c r="P7133">
        <v>238.1</v>
      </c>
      <c r="R7133">
        <v>2110672000</v>
      </c>
      <c r="S7133">
        <v>161600000</v>
      </c>
      <c r="V7133" t="s">
        <v>160</v>
      </c>
      <c r="W7133" t="s">
        <v>198</v>
      </c>
      <c r="X7133" t="s">
        <v>161</v>
      </c>
      <c r="Y7133">
        <v>5</v>
      </c>
      <c r="Z7133">
        <v>5</v>
      </c>
      <c r="AA7133">
        <v>2022</v>
      </c>
      <c r="AB7133">
        <v>238.1</v>
      </c>
      <c r="AC7133" t="s">
        <v>69</v>
      </c>
      <c r="AD7133" t="s">
        <v>72</v>
      </c>
      <c r="AE7133">
        <v>2022</v>
      </c>
      <c r="AF7133">
        <v>2022</v>
      </c>
      <c r="AU7133"/>
    </row>
    <row r="7134" spans="1:47" x14ac:dyDescent="0.35">
      <c r="A7134" t="s">
        <v>160</v>
      </c>
      <c r="B7134" t="s">
        <v>25</v>
      </c>
      <c r="C7134" t="s">
        <v>252</v>
      </c>
      <c r="D7134" t="s">
        <v>159</v>
      </c>
      <c r="E7134" t="s">
        <v>162</v>
      </c>
      <c r="G7134" t="s">
        <v>1</v>
      </c>
      <c r="J7134" t="s">
        <v>263</v>
      </c>
      <c r="K7134" t="s">
        <v>72</v>
      </c>
      <c r="L7134" t="s">
        <v>122</v>
      </c>
      <c r="M7134" s="14">
        <v>44700</v>
      </c>
      <c r="N7134" s="14">
        <v>44700</v>
      </c>
      <c r="O7134">
        <v>0</v>
      </c>
      <c r="P7134">
        <v>238.1</v>
      </c>
      <c r="R7134">
        <v>2110672000</v>
      </c>
      <c r="S7134">
        <v>161300000</v>
      </c>
      <c r="V7134" t="s">
        <v>160</v>
      </c>
      <c r="W7134" t="s">
        <v>192</v>
      </c>
      <c r="X7134" t="s">
        <v>161</v>
      </c>
      <c r="Y7134">
        <v>5</v>
      </c>
      <c r="Z7134">
        <v>5</v>
      </c>
      <c r="AA7134">
        <v>2022</v>
      </c>
      <c r="AB7134">
        <v>238.1</v>
      </c>
      <c r="AC7134" t="s">
        <v>69</v>
      </c>
      <c r="AD7134" t="s">
        <v>72</v>
      </c>
      <c r="AE7134">
        <v>2022</v>
      </c>
      <c r="AF7134">
        <v>2022</v>
      </c>
      <c r="AU7134"/>
    </row>
    <row r="7135" spans="1:47" x14ac:dyDescent="0.35">
      <c r="A7135" t="s">
        <v>148</v>
      </c>
      <c r="C7135" t="s">
        <v>252</v>
      </c>
      <c r="D7135" t="s">
        <v>159</v>
      </c>
      <c r="E7135" t="s">
        <v>162</v>
      </c>
      <c r="G7135" t="s">
        <v>1</v>
      </c>
      <c r="J7135" t="s">
        <v>263</v>
      </c>
      <c r="K7135" t="s">
        <v>72</v>
      </c>
      <c r="L7135" t="s">
        <v>122</v>
      </c>
      <c r="M7135" s="14">
        <v>44700</v>
      </c>
      <c r="N7135" s="14">
        <v>44700</v>
      </c>
      <c r="O7135">
        <v>0</v>
      </c>
      <c r="P7135">
        <v>35714.29</v>
      </c>
      <c r="R7135">
        <v>2110220000</v>
      </c>
      <c r="S7135">
        <v>161008000</v>
      </c>
      <c r="V7135" t="s">
        <v>148</v>
      </c>
      <c r="W7135" t="s">
        <v>224</v>
      </c>
      <c r="X7135" t="s">
        <v>152</v>
      </c>
      <c r="Y7135">
        <v>5</v>
      </c>
      <c r="Z7135">
        <v>5</v>
      </c>
      <c r="AA7135">
        <v>2022</v>
      </c>
      <c r="AB7135">
        <v>35714.29</v>
      </c>
      <c r="AC7135" t="s">
        <v>69</v>
      </c>
      <c r="AD7135" t="s">
        <v>72</v>
      </c>
      <c r="AE7135">
        <v>2022</v>
      </c>
      <c r="AF7135">
        <v>2022</v>
      </c>
      <c r="AU7135"/>
    </row>
    <row r="7136" spans="1:47" x14ac:dyDescent="0.35">
      <c r="A7136" t="s">
        <v>160</v>
      </c>
      <c r="B7136" t="s">
        <v>50</v>
      </c>
      <c r="C7136" t="s">
        <v>252</v>
      </c>
      <c r="D7136" t="s">
        <v>159</v>
      </c>
      <c r="E7136" t="s">
        <v>162</v>
      </c>
      <c r="G7136" t="s">
        <v>1</v>
      </c>
      <c r="J7136" t="s">
        <v>263</v>
      </c>
      <c r="K7136" t="s">
        <v>72</v>
      </c>
      <c r="L7136" t="s">
        <v>122</v>
      </c>
      <c r="M7136" s="14">
        <v>44701</v>
      </c>
      <c r="N7136" s="14">
        <v>44701</v>
      </c>
      <c r="O7136">
        <v>0</v>
      </c>
      <c r="P7136">
        <v>722.83</v>
      </c>
      <c r="R7136">
        <v>2110672000</v>
      </c>
      <c r="S7136">
        <v>162300000</v>
      </c>
      <c r="V7136" t="s">
        <v>160</v>
      </c>
      <c r="W7136" t="s">
        <v>209</v>
      </c>
      <c r="X7136" t="s">
        <v>161</v>
      </c>
      <c r="Y7136">
        <v>5</v>
      </c>
      <c r="Z7136">
        <v>5</v>
      </c>
      <c r="AA7136">
        <v>2022</v>
      </c>
      <c r="AB7136">
        <v>722.83</v>
      </c>
      <c r="AC7136" t="s">
        <v>69</v>
      </c>
      <c r="AD7136" t="s">
        <v>72</v>
      </c>
      <c r="AE7136">
        <v>2022</v>
      </c>
      <c r="AF7136">
        <v>2022</v>
      </c>
      <c r="AU7136"/>
    </row>
    <row r="7137" spans="1:47" x14ac:dyDescent="0.35">
      <c r="A7137" t="s">
        <v>160</v>
      </c>
      <c r="B7137" t="s">
        <v>25</v>
      </c>
      <c r="C7137" t="s">
        <v>252</v>
      </c>
      <c r="D7137" t="s">
        <v>159</v>
      </c>
      <c r="E7137" t="s">
        <v>162</v>
      </c>
      <c r="G7137" t="s">
        <v>1</v>
      </c>
      <c r="J7137" t="s">
        <v>263</v>
      </c>
      <c r="K7137" t="s">
        <v>72</v>
      </c>
      <c r="L7137" t="s">
        <v>122</v>
      </c>
      <c r="M7137" s="14">
        <v>44701</v>
      </c>
      <c r="N7137" s="14">
        <v>44701</v>
      </c>
      <c r="O7137">
        <v>0</v>
      </c>
      <c r="P7137">
        <v>119.05</v>
      </c>
      <c r="R7137">
        <v>2110672000</v>
      </c>
      <c r="S7137">
        <v>161600000</v>
      </c>
      <c r="V7137" t="s">
        <v>160</v>
      </c>
      <c r="W7137" t="s">
        <v>198</v>
      </c>
      <c r="X7137" t="s">
        <v>161</v>
      </c>
      <c r="Y7137">
        <v>5</v>
      </c>
      <c r="Z7137">
        <v>5</v>
      </c>
      <c r="AA7137">
        <v>2022</v>
      </c>
      <c r="AB7137">
        <v>119.05</v>
      </c>
      <c r="AC7137" t="s">
        <v>69</v>
      </c>
      <c r="AD7137" t="s">
        <v>72</v>
      </c>
      <c r="AE7137">
        <v>2022</v>
      </c>
      <c r="AF7137">
        <v>2022</v>
      </c>
      <c r="AU7137"/>
    </row>
    <row r="7138" spans="1:47" x14ac:dyDescent="0.35">
      <c r="A7138" t="s">
        <v>160</v>
      </c>
      <c r="B7138" t="s">
        <v>25</v>
      </c>
      <c r="C7138" t="s">
        <v>252</v>
      </c>
      <c r="D7138" t="s">
        <v>159</v>
      </c>
      <c r="E7138" t="s">
        <v>162</v>
      </c>
      <c r="G7138" t="s">
        <v>1</v>
      </c>
      <c r="J7138" t="s">
        <v>263</v>
      </c>
      <c r="K7138" t="s">
        <v>72</v>
      </c>
      <c r="L7138" t="s">
        <v>122</v>
      </c>
      <c r="M7138" s="14">
        <v>44701</v>
      </c>
      <c r="N7138" s="14">
        <v>44701</v>
      </c>
      <c r="O7138">
        <v>0</v>
      </c>
      <c r="P7138">
        <v>952.38</v>
      </c>
      <c r="R7138">
        <v>2110672000</v>
      </c>
      <c r="S7138">
        <v>161300000</v>
      </c>
      <c r="V7138" t="s">
        <v>160</v>
      </c>
      <c r="W7138" t="s">
        <v>192</v>
      </c>
      <c r="X7138" t="s">
        <v>161</v>
      </c>
      <c r="Y7138">
        <v>5</v>
      </c>
      <c r="Z7138">
        <v>5</v>
      </c>
      <c r="AA7138">
        <v>2022</v>
      </c>
      <c r="AB7138">
        <v>952.38</v>
      </c>
      <c r="AC7138" t="s">
        <v>69</v>
      </c>
      <c r="AD7138" t="s">
        <v>72</v>
      </c>
      <c r="AE7138">
        <v>2022</v>
      </c>
      <c r="AF7138">
        <v>2022</v>
      </c>
      <c r="AU7138"/>
    </row>
    <row r="7139" spans="1:47" x14ac:dyDescent="0.35">
      <c r="A7139" t="s">
        <v>160</v>
      </c>
      <c r="B7139" t="s">
        <v>25</v>
      </c>
      <c r="C7139" t="s">
        <v>252</v>
      </c>
      <c r="D7139" t="s">
        <v>159</v>
      </c>
      <c r="E7139" t="s">
        <v>162</v>
      </c>
      <c r="G7139" t="s">
        <v>1</v>
      </c>
      <c r="J7139" t="s">
        <v>263</v>
      </c>
      <c r="K7139" t="s">
        <v>72</v>
      </c>
      <c r="L7139" t="s">
        <v>122</v>
      </c>
      <c r="M7139" s="14">
        <v>44701</v>
      </c>
      <c r="N7139" s="14">
        <v>44701</v>
      </c>
      <c r="O7139">
        <v>0</v>
      </c>
      <c r="P7139">
        <v>238.1</v>
      </c>
      <c r="R7139">
        <v>2110672000</v>
      </c>
      <c r="S7139">
        <v>161300000</v>
      </c>
      <c r="V7139" t="s">
        <v>160</v>
      </c>
      <c r="W7139" t="s">
        <v>192</v>
      </c>
      <c r="X7139" t="s">
        <v>161</v>
      </c>
      <c r="Y7139">
        <v>5</v>
      </c>
      <c r="Z7139">
        <v>5</v>
      </c>
      <c r="AA7139">
        <v>2022</v>
      </c>
      <c r="AB7139">
        <v>238.1</v>
      </c>
      <c r="AC7139" t="s">
        <v>69</v>
      </c>
      <c r="AD7139" t="s">
        <v>72</v>
      </c>
      <c r="AE7139">
        <v>2022</v>
      </c>
      <c r="AF7139">
        <v>2022</v>
      </c>
      <c r="AU7139"/>
    </row>
    <row r="7140" spans="1:47" x14ac:dyDescent="0.35">
      <c r="A7140" t="s">
        <v>160</v>
      </c>
      <c r="B7140" t="s">
        <v>26</v>
      </c>
      <c r="C7140" t="s">
        <v>252</v>
      </c>
      <c r="D7140" t="s">
        <v>159</v>
      </c>
      <c r="E7140" t="s">
        <v>162</v>
      </c>
      <c r="G7140" t="s">
        <v>1</v>
      </c>
      <c r="J7140" t="s">
        <v>263</v>
      </c>
      <c r="K7140" t="s">
        <v>72</v>
      </c>
      <c r="L7140" t="s">
        <v>122</v>
      </c>
      <c r="M7140" s="14">
        <v>44701</v>
      </c>
      <c r="N7140" s="14">
        <v>44701</v>
      </c>
      <c r="O7140">
        <v>0</v>
      </c>
      <c r="P7140">
        <v>36.32</v>
      </c>
      <c r="R7140">
        <v>2110672000</v>
      </c>
      <c r="S7140">
        <v>162600000</v>
      </c>
      <c r="V7140" t="s">
        <v>160</v>
      </c>
      <c r="W7140" t="s">
        <v>196</v>
      </c>
      <c r="X7140" t="s">
        <v>161</v>
      </c>
      <c r="Y7140">
        <v>5</v>
      </c>
      <c r="Z7140">
        <v>5</v>
      </c>
      <c r="AA7140">
        <v>2022</v>
      </c>
      <c r="AB7140">
        <v>36.32</v>
      </c>
      <c r="AC7140" t="s">
        <v>69</v>
      </c>
      <c r="AD7140" t="s">
        <v>72</v>
      </c>
      <c r="AE7140">
        <v>2022</v>
      </c>
      <c r="AF7140">
        <v>2022</v>
      </c>
      <c r="AU7140"/>
    </row>
    <row r="7141" spans="1:47" x14ac:dyDescent="0.35">
      <c r="A7141" t="s">
        <v>160</v>
      </c>
      <c r="B7141" t="s">
        <v>25</v>
      </c>
      <c r="C7141" t="s">
        <v>252</v>
      </c>
      <c r="D7141" t="s">
        <v>159</v>
      </c>
      <c r="E7141" t="s">
        <v>162</v>
      </c>
      <c r="G7141" t="s">
        <v>1</v>
      </c>
      <c r="J7141" t="s">
        <v>263</v>
      </c>
      <c r="K7141" t="s">
        <v>72</v>
      </c>
      <c r="L7141" t="s">
        <v>122</v>
      </c>
      <c r="M7141" s="14">
        <v>44704</v>
      </c>
      <c r="N7141" s="14">
        <v>44704</v>
      </c>
      <c r="O7141">
        <v>0</v>
      </c>
      <c r="P7141">
        <v>119.05</v>
      </c>
      <c r="R7141">
        <v>2110672000</v>
      </c>
      <c r="S7141">
        <v>161600000</v>
      </c>
      <c r="V7141" t="s">
        <v>160</v>
      </c>
      <c r="W7141" t="s">
        <v>198</v>
      </c>
      <c r="X7141" t="s">
        <v>161</v>
      </c>
      <c r="Y7141">
        <v>5</v>
      </c>
      <c r="Z7141">
        <v>5</v>
      </c>
      <c r="AA7141">
        <v>2022</v>
      </c>
      <c r="AB7141">
        <v>119.05</v>
      </c>
      <c r="AC7141" t="s">
        <v>69</v>
      </c>
      <c r="AD7141" t="s">
        <v>72</v>
      </c>
      <c r="AE7141">
        <v>2022</v>
      </c>
      <c r="AF7141">
        <v>2022</v>
      </c>
      <c r="AU7141"/>
    </row>
    <row r="7142" spans="1:47" x14ac:dyDescent="0.35">
      <c r="A7142" t="s">
        <v>160</v>
      </c>
      <c r="B7142" t="s">
        <v>25</v>
      </c>
      <c r="C7142" t="s">
        <v>252</v>
      </c>
      <c r="D7142" t="s">
        <v>159</v>
      </c>
      <c r="E7142" t="s">
        <v>162</v>
      </c>
      <c r="G7142" t="s">
        <v>1</v>
      </c>
      <c r="J7142" t="s">
        <v>263</v>
      </c>
      <c r="K7142" t="s">
        <v>72</v>
      </c>
      <c r="L7142" t="s">
        <v>122</v>
      </c>
      <c r="M7142" s="14">
        <v>44704</v>
      </c>
      <c r="N7142" s="14">
        <v>44704</v>
      </c>
      <c r="O7142">
        <v>0</v>
      </c>
      <c r="P7142">
        <v>714.29</v>
      </c>
      <c r="R7142">
        <v>2110672000</v>
      </c>
      <c r="S7142">
        <v>161300000</v>
      </c>
      <c r="V7142" t="s">
        <v>160</v>
      </c>
      <c r="W7142" t="s">
        <v>192</v>
      </c>
      <c r="X7142" t="s">
        <v>161</v>
      </c>
      <c r="Y7142">
        <v>5</v>
      </c>
      <c r="Z7142">
        <v>5</v>
      </c>
      <c r="AA7142">
        <v>2022</v>
      </c>
      <c r="AB7142">
        <v>714.29</v>
      </c>
      <c r="AC7142" t="s">
        <v>69</v>
      </c>
      <c r="AD7142" t="s">
        <v>72</v>
      </c>
      <c r="AE7142">
        <v>2022</v>
      </c>
      <c r="AF7142">
        <v>2022</v>
      </c>
      <c r="AU7142"/>
    </row>
    <row r="7143" spans="1:47" x14ac:dyDescent="0.35">
      <c r="A7143" t="s">
        <v>155</v>
      </c>
      <c r="B7143" t="s">
        <v>32</v>
      </c>
      <c r="C7143" t="s">
        <v>252</v>
      </c>
      <c r="D7143" t="s">
        <v>150</v>
      </c>
      <c r="E7143" t="s">
        <v>121</v>
      </c>
      <c r="G7143" t="s">
        <v>1</v>
      </c>
      <c r="H7143" t="s">
        <v>206</v>
      </c>
      <c r="J7143" t="s">
        <v>263</v>
      </c>
      <c r="K7143" t="s">
        <v>72</v>
      </c>
      <c r="L7143" t="s">
        <v>122</v>
      </c>
      <c r="M7143" s="14">
        <v>44704</v>
      </c>
      <c r="N7143" s="14">
        <v>44704</v>
      </c>
      <c r="O7143">
        <v>0</v>
      </c>
      <c r="P7143">
        <v>-9523.81</v>
      </c>
      <c r="R7143">
        <v>2220610000</v>
      </c>
      <c r="S7143">
        <v>161012000</v>
      </c>
      <c r="V7143" t="s">
        <v>155</v>
      </c>
      <c r="W7143" t="s">
        <v>213</v>
      </c>
      <c r="X7143" t="s">
        <v>156</v>
      </c>
      <c r="Y7143">
        <v>5</v>
      </c>
      <c r="Z7143">
        <v>5</v>
      </c>
      <c r="AA7143">
        <v>2022</v>
      </c>
      <c r="AB7143">
        <v>9523.81</v>
      </c>
      <c r="AC7143" t="s">
        <v>69</v>
      </c>
      <c r="AD7143" t="s">
        <v>66</v>
      </c>
      <c r="AE7143">
        <v>2022</v>
      </c>
      <c r="AF7143">
        <v>2022</v>
      </c>
      <c r="AU7143"/>
    </row>
    <row r="7144" spans="1:47" x14ac:dyDescent="0.35">
      <c r="A7144" t="s">
        <v>155</v>
      </c>
      <c r="B7144" t="s">
        <v>49</v>
      </c>
      <c r="C7144" t="s">
        <v>252</v>
      </c>
      <c r="D7144" t="s">
        <v>150</v>
      </c>
      <c r="E7144" t="s">
        <v>121</v>
      </c>
      <c r="G7144" t="s">
        <v>1</v>
      </c>
      <c r="H7144" t="s">
        <v>206</v>
      </c>
      <c r="J7144" t="s">
        <v>263</v>
      </c>
      <c r="K7144" t="s">
        <v>72</v>
      </c>
      <c r="L7144" t="s">
        <v>122</v>
      </c>
      <c r="M7144" s="14">
        <v>44704</v>
      </c>
      <c r="N7144" s="14">
        <v>44704</v>
      </c>
      <c r="O7144">
        <v>0</v>
      </c>
      <c r="P7144">
        <v>-9523.81</v>
      </c>
      <c r="R7144">
        <v>2220620000</v>
      </c>
      <c r="S7144">
        <v>161012000</v>
      </c>
      <c r="V7144" t="s">
        <v>155</v>
      </c>
      <c r="W7144" t="s">
        <v>213</v>
      </c>
      <c r="X7144" t="s">
        <v>156</v>
      </c>
      <c r="Y7144">
        <v>5</v>
      </c>
      <c r="Z7144">
        <v>5</v>
      </c>
      <c r="AA7144">
        <v>2022</v>
      </c>
      <c r="AB7144">
        <v>9523.81</v>
      </c>
      <c r="AC7144" t="s">
        <v>69</v>
      </c>
      <c r="AD7144" t="s">
        <v>66</v>
      </c>
      <c r="AE7144">
        <v>2022</v>
      </c>
      <c r="AF7144">
        <v>2022</v>
      </c>
      <c r="AU7144"/>
    </row>
    <row r="7145" spans="1:47" x14ac:dyDescent="0.35">
      <c r="A7145" t="s">
        <v>160</v>
      </c>
      <c r="B7145" t="s">
        <v>25</v>
      </c>
      <c r="C7145" t="s">
        <v>252</v>
      </c>
      <c r="D7145" t="s">
        <v>159</v>
      </c>
      <c r="E7145" t="s">
        <v>162</v>
      </c>
      <c r="G7145" t="s">
        <v>1</v>
      </c>
      <c r="J7145" t="s">
        <v>263</v>
      </c>
      <c r="K7145" t="s">
        <v>72</v>
      </c>
      <c r="L7145" t="s">
        <v>122</v>
      </c>
      <c r="M7145" s="14">
        <v>44705</v>
      </c>
      <c r="N7145" s="14">
        <v>44705</v>
      </c>
      <c r="O7145">
        <v>0</v>
      </c>
      <c r="P7145">
        <v>119.05</v>
      </c>
      <c r="R7145">
        <v>2110672000</v>
      </c>
      <c r="S7145">
        <v>161600000</v>
      </c>
      <c r="V7145" t="s">
        <v>160</v>
      </c>
      <c r="W7145" t="s">
        <v>198</v>
      </c>
      <c r="X7145" t="s">
        <v>161</v>
      </c>
      <c r="Y7145">
        <v>5</v>
      </c>
      <c r="Z7145">
        <v>5</v>
      </c>
      <c r="AA7145">
        <v>2022</v>
      </c>
      <c r="AB7145">
        <v>119.05</v>
      </c>
      <c r="AC7145" t="s">
        <v>69</v>
      </c>
      <c r="AD7145" t="s">
        <v>72</v>
      </c>
      <c r="AE7145">
        <v>2022</v>
      </c>
      <c r="AF7145">
        <v>2022</v>
      </c>
      <c r="AU7145"/>
    </row>
    <row r="7146" spans="1:47" x14ac:dyDescent="0.35">
      <c r="A7146" t="s">
        <v>130</v>
      </c>
      <c r="B7146" t="s">
        <v>36</v>
      </c>
      <c r="C7146" t="s">
        <v>252</v>
      </c>
      <c r="D7146" t="s">
        <v>150</v>
      </c>
      <c r="E7146" t="s">
        <v>121</v>
      </c>
      <c r="G7146" t="s">
        <v>1</v>
      </c>
      <c r="H7146" t="s">
        <v>206</v>
      </c>
      <c r="J7146" t="s">
        <v>263</v>
      </c>
      <c r="K7146" t="s">
        <v>72</v>
      </c>
      <c r="L7146" t="s">
        <v>122</v>
      </c>
      <c r="M7146" s="14">
        <v>44705</v>
      </c>
      <c r="N7146" s="14">
        <v>44705</v>
      </c>
      <c r="O7146">
        <v>0</v>
      </c>
      <c r="P7146">
        <v>-23809.52</v>
      </c>
      <c r="R7146">
        <v>2221517110</v>
      </c>
      <c r="S7146">
        <v>162800000</v>
      </c>
      <c r="V7146" t="s">
        <v>130</v>
      </c>
      <c r="W7146" t="s">
        <v>204</v>
      </c>
      <c r="X7146" t="s">
        <v>119</v>
      </c>
      <c r="Y7146">
        <v>5</v>
      </c>
      <c r="Z7146">
        <v>5</v>
      </c>
      <c r="AA7146">
        <v>2022</v>
      </c>
      <c r="AB7146">
        <v>23809.52</v>
      </c>
      <c r="AC7146" t="s">
        <v>69</v>
      </c>
      <c r="AD7146" t="s">
        <v>66</v>
      </c>
      <c r="AE7146">
        <v>2022</v>
      </c>
      <c r="AF7146">
        <v>2022</v>
      </c>
      <c r="AU7146"/>
    </row>
    <row r="7147" spans="1:47" x14ac:dyDescent="0.35">
      <c r="A7147" t="s">
        <v>160</v>
      </c>
      <c r="B7147" t="s">
        <v>25</v>
      </c>
      <c r="C7147" t="s">
        <v>252</v>
      </c>
      <c r="D7147" t="s">
        <v>159</v>
      </c>
      <c r="E7147" t="s">
        <v>162</v>
      </c>
      <c r="G7147" t="s">
        <v>1</v>
      </c>
      <c r="J7147" t="s">
        <v>263</v>
      </c>
      <c r="K7147" t="s">
        <v>72</v>
      </c>
      <c r="L7147" t="s">
        <v>122</v>
      </c>
      <c r="M7147" s="14">
        <v>44705</v>
      </c>
      <c r="N7147" s="14">
        <v>44705</v>
      </c>
      <c r="O7147">
        <v>0</v>
      </c>
      <c r="P7147">
        <v>1071.43</v>
      </c>
      <c r="R7147">
        <v>2110672000</v>
      </c>
      <c r="S7147">
        <v>161300000</v>
      </c>
      <c r="V7147" t="s">
        <v>160</v>
      </c>
      <c r="W7147" t="s">
        <v>192</v>
      </c>
      <c r="X7147" t="s">
        <v>161</v>
      </c>
      <c r="Y7147">
        <v>5</v>
      </c>
      <c r="Z7147">
        <v>5</v>
      </c>
      <c r="AA7147">
        <v>2022</v>
      </c>
      <c r="AB7147">
        <v>1071.43</v>
      </c>
      <c r="AC7147" t="s">
        <v>69</v>
      </c>
      <c r="AD7147" t="s">
        <v>72</v>
      </c>
      <c r="AE7147">
        <v>2022</v>
      </c>
      <c r="AF7147">
        <v>2022</v>
      </c>
      <c r="AU7147"/>
    </row>
    <row r="7148" spans="1:47" x14ac:dyDescent="0.35">
      <c r="A7148" t="s">
        <v>160</v>
      </c>
      <c r="B7148" t="s">
        <v>25</v>
      </c>
      <c r="C7148" t="s">
        <v>252</v>
      </c>
      <c r="D7148" t="s">
        <v>159</v>
      </c>
      <c r="E7148" t="s">
        <v>162</v>
      </c>
      <c r="G7148" t="s">
        <v>1</v>
      </c>
      <c r="J7148" t="s">
        <v>263</v>
      </c>
      <c r="K7148" t="s">
        <v>72</v>
      </c>
      <c r="L7148" t="s">
        <v>122</v>
      </c>
      <c r="M7148" s="14">
        <v>44705</v>
      </c>
      <c r="N7148" s="14">
        <v>44705</v>
      </c>
      <c r="O7148">
        <v>0</v>
      </c>
      <c r="P7148">
        <v>238.1</v>
      </c>
      <c r="R7148">
        <v>2110672000</v>
      </c>
      <c r="S7148">
        <v>161300000</v>
      </c>
      <c r="V7148" t="s">
        <v>160</v>
      </c>
      <c r="W7148" t="s">
        <v>192</v>
      </c>
      <c r="X7148" t="s">
        <v>161</v>
      </c>
      <c r="Y7148">
        <v>5</v>
      </c>
      <c r="Z7148">
        <v>5</v>
      </c>
      <c r="AA7148">
        <v>2022</v>
      </c>
      <c r="AB7148">
        <v>238.1</v>
      </c>
      <c r="AC7148" t="s">
        <v>69</v>
      </c>
      <c r="AD7148" t="s">
        <v>72</v>
      </c>
      <c r="AE7148">
        <v>2022</v>
      </c>
      <c r="AF7148">
        <v>2022</v>
      </c>
      <c r="AU7148"/>
    </row>
    <row r="7149" spans="1:47" x14ac:dyDescent="0.35">
      <c r="A7149" t="s">
        <v>160</v>
      </c>
      <c r="B7149" t="s">
        <v>35</v>
      </c>
      <c r="C7149" t="s">
        <v>252</v>
      </c>
      <c r="D7149" t="s">
        <v>159</v>
      </c>
      <c r="E7149" t="s">
        <v>162</v>
      </c>
      <c r="G7149" t="s">
        <v>1</v>
      </c>
      <c r="J7149" t="s">
        <v>263</v>
      </c>
      <c r="K7149" t="s">
        <v>72</v>
      </c>
      <c r="L7149" t="s">
        <v>122</v>
      </c>
      <c r="M7149" s="14">
        <v>44705</v>
      </c>
      <c r="N7149" s="14">
        <v>44705</v>
      </c>
      <c r="O7149">
        <v>0</v>
      </c>
      <c r="P7149">
        <v>205.87</v>
      </c>
      <c r="R7149">
        <v>2110672000</v>
      </c>
      <c r="S7149">
        <v>161800000</v>
      </c>
      <c r="V7149" t="s">
        <v>160</v>
      </c>
      <c r="W7149" t="s">
        <v>197</v>
      </c>
      <c r="X7149" t="s">
        <v>161</v>
      </c>
      <c r="Y7149">
        <v>5</v>
      </c>
      <c r="Z7149">
        <v>5</v>
      </c>
      <c r="AA7149">
        <v>2022</v>
      </c>
      <c r="AB7149">
        <v>205.87</v>
      </c>
      <c r="AC7149" t="s">
        <v>69</v>
      </c>
      <c r="AD7149" t="s">
        <v>72</v>
      </c>
      <c r="AE7149">
        <v>2022</v>
      </c>
      <c r="AF7149">
        <v>2022</v>
      </c>
      <c r="AU7149"/>
    </row>
    <row r="7150" spans="1:47" x14ac:dyDescent="0.35">
      <c r="A7150" t="s">
        <v>160</v>
      </c>
      <c r="B7150" t="s">
        <v>28</v>
      </c>
      <c r="C7150" t="s">
        <v>252</v>
      </c>
      <c r="D7150" t="s">
        <v>159</v>
      </c>
      <c r="E7150" t="s">
        <v>162</v>
      </c>
      <c r="G7150" t="s">
        <v>1</v>
      </c>
      <c r="J7150" t="s">
        <v>263</v>
      </c>
      <c r="K7150" t="s">
        <v>72</v>
      </c>
      <c r="L7150" t="s">
        <v>122</v>
      </c>
      <c r="M7150" s="14">
        <v>44705</v>
      </c>
      <c r="N7150" s="14">
        <v>44705</v>
      </c>
      <c r="O7150">
        <v>0</v>
      </c>
      <c r="P7150">
        <v>52.26</v>
      </c>
      <c r="R7150">
        <v>2110672000</v>
      </c>
      <c r="S7150">
        <v>161800000</v>
      </c>
      <c r="V7150" t="s">
        <v>160</v>
      </c>
      <c r="W7150" t="s">
        <v>197</v>
      </c>
      <c r="X7150" t="s">
        <v>161</v>
      </c>
      <c r="Y7150">
        <v>5</v>
      </c>
      <c r="Z7150">
        <v>5</v>
      </c>
      <c r="AA7150">
        <v>2022</v>
      </c>
      <c r="AB7150">
        <v>52.26</v>
      </c>
      <c r="AC7150" t="s">
        <v>69</v>
      </c>
      <c r="AD7150" t="s">
        <v>72</v>
      </c>
      <c r="AE7150">
        <v>2022</v>
      </c>
      <c r="AF7150">
        <v>2022</v>
      </c>
      <c r="AU7150"/>
    </row>
    <row r="7151" spans="1:47" x14ac:dyDescent="0.35">
      <c r="A7151" t="s">
        <v>160</v>
      </c>
      <c r="B7151" t="s">
        <v>28</v>
      </c>
      <c r="C7151" t="s">
        <v>252</v>
      </c>
      <c r="D7151" t="s">
        <v>159</v>
      </c>
      <c r="E7151" t="s">
        <v>162</v>
      </c>
      <c r="G7151" t="s">
        <v>1</v>
      </c>
      <c r="J7151" t="s">
        <v>263</v>
      </c>
      <c r="K7151" t="s">
        <v>72</v>
      </c>
      <c r="L7151" t="s">
        <v>122</v>
      </c>
      <c r="M7151" s="14">
        <v>44705</v>
      </c>
      <c r="N7151" s="14">
        <v>44705</v>
      </c>
      <c r="O7151">
        <v>0</v>
      </c>
      <c r="P7151">
        <v>34.340000000000003</v>
      </c>
      <c r="R7151">
        <v>2110672000</v>
      </c>
      <c r="S7151">
        <v>161800000</v>
      </c>
      <c r="V7151" t="s">
        <v>160</v>
      </c>
      <c r="W7151" t="s">
        <v>197</v>
      </c>
      <c r="X7151" t="s">
        <v>161</v>
      </c>
      <c r="Y7151">
        <v>5</v>
      </c>
      <c r="Z7151">
        <v>5</v>
      </c>
      <c r="AA7151">
        <v>2022</v>
      </c>
      <c r="AB7151">
        <v>34.340000000000003</v>
      </c>
      <c r="AC7151" t="s">
        <v>69</v>
      </c>
      <c r="AD7151" t="s">
        <v>72</v>
      </c>
      <c r="AE7151">
        <v>2022</v>
      </c>
      <c r="AF7151">
        <v>2022</v>
      </c>
      <c r="AU7151"/>
    </row>
    <row r="7152" spans="1:47" x14ac:dyDescent="0.35">
      <c r="A7152" t="s">
        <v>160</v>
      </c>
      <c r="B7152" t="s">
        <v>28</v>
      </c>
      <c r="C7152" t="s">
        <v>252</v>
      </c>
      <c r="D7152" t="s">
        <v>159</v>
      </c>
      <c r="E7152" t="s">
        <v>162</v>
      </c>
      <c r="G7152" t="s">
        <v>1</v>
      </c>
      <c r="J7152" t="s">
        <v>263</v>
      </c>
      <c r="K7152" t="s">
        <v>72</v>
      </c>
      <c r="L7152" t="s">
        <v>122</v>
      </c>
      <c r="M7152" s="14">
        <v>44705</v>
      </c>
      <c r="N7152" s="14">
        <v>44705</v>
      </c>
      <c r="O7152">
        <v>0</v>
      </c>
      <c r="P7152">
        <v>90.96</v>
      </c>
      <c r="R7152">
        <v>2110672000</v>
      </c>
      <c r="S7152">
        <v>161800000</v>
      </c>
      <c r="V7152" t="s">
        <v>160</v>
      </c>
      <c r="W7152" t="s">
        <v>197</v>
      </c>
      <c r="X7152" t="s">
        <v>161</v>
      </c>
      <c r="Y7152">
        <v>5</v>
      </c>
      <c r="Z7152">
        <v>5</v>
      </c>
      <c r="AA7152">
        <v>2022</v>
      </c>
      <c r="AB7152">
        <v>90.96</v>
      </c>
      <c r="AC7152" t="s">
        <v>69</v>
      </c>
      <c r="AD7152" t="s">
        <v>72</v>
      </c>
      <c r="AE7152">
        <v>2022</v>
      </c>
      <c r="AF7152">
        <v>2022</v>
      </c>
      <c r="AU7152"/>
    </row>
    <row r="7153" spans="1:47" x14ac:dyDescent="0.35">
      <c r="A7153" t="s">
        <v>160</v>
      </c>
      <c r="B7153" t="s">
        <v>28</v>
      </c>
      <c r="C7153" t="s">
        <v>252</v>
      </c>
      <c r="D7153" t="s">
        <v>159</v>
      </c>
      <c r="E7153" t="s">
        <v>162</v>
      </c>
      <c r="G7153" t="s">
        <v>1</v>
      </c>
      <c r="J7153" t="s">
        <v>263</v>
      </c>
      <c r="K7153" t="s">
        <v>72</v>
      </c>
      <c r="L7153" t="s">
        <v>122</v>
      </c>
      <c r="M7153" s="14">
        <v>44705</v>
      </c>
      <c r="N7153" s="14">
        <v>44705</v>
      </c>
      <c r="O7153">
        <v>0</v>
      </c>
      <c r="P7153">
        <v>33.06</v>
      </c>
      <c r="R7153">
        <v>2110672000</v>
      </c>
      <c r="S7153">
        <v>161800000</v>
      </c>
      <c r="V7153" t="s">
        <v>160</v>
      </c>
      <c r="W7153" t="s">
        <v>197</v>
      </c>
      <c r="X7153" t="s">
        <v>161</v>
      </c>
      <c r="Y7153">
        <v>5</v>
      </c>
      <c r="Z7153">
        <v>5</v>
      </c>
      <c r="AA7153">
        <v>2022</v>
      </c>
      <c r="AB7153">
        <v>33.06</v>
      </c>
      <c r="AC7153" t="s">
        <v>69</v>
      </c>
      <c r="AD7153" t="s">
        <v>72</v>
      </c>
      <c r="AE7153">
        <v>2022</v>
      </c>
      <c r="AF7153">
        <v>2022</v>
      </c>
      <c r="AU7153"/>
    </row>
    <row r="7154" spans="1:47" x14ac:dyDescent="0.35">
      <c r="A7154" t="s">
        <v>160</v>
      </c>
      <c r="B7154" t="s">
        <v>26</v>
      </c>
      <c r="C7154" t="s">
        <v>252</v>
      </c>
      <c r="D7154" t="s">
        <v>159</v>
      </c>
      <c r="E7154" t="s">
        <v>162</v>
      </c>
      <c r="G7154" t="s">
        <v>1</v>
      </c>
      <c r="J7154" t="s">
        <v>263</v>
      </c>
      <c r="K7154" t="s">
        <v>72</v>
      </c>
      <c r="L7154" t="s">
        <v>122</v>
      </c>
      <c r="M7154" s="14">
        <v>44706</v>
      </c>
      <c r="N7154" s="14">
        <v>44706</v>
      </c>
      <c r="O7154">
        <v>0</v>
      </c>
      <c r="P7154">
        <v>1137.1099999999999</v>
      </c>
      <c r="R7154">
        <v>2110672000</v>
      </c>
      <c r="S7154">
        <v>161018000</v>
      </c>
      <c r="V7154" t="s">
        <v>160</v>
      </c>
      <c r="W7154" t="s">
        <v>228</v>
      </c>
      <c r="X7154" t="s">
        <v>161</v>
      </c>
      <c r="Y7154">
        <v>5</v>
      </c>
      <c r="Z7154">
        <v>5</v>
      </c>
      <c r="AA7154">
        <v>2022</v>
      </c>
      <c r="AB7154">
        <v>1137.1099999999999</v>
      </c>
      <c r="AC7154" t="s">
        <v>69</v>
      </c>
      <c r="AD7154" t="s">
        <v>72</v>
      </c>
      <c r="AE7154">
        <v>2022</v>
      </c>
      <c r="AF7154">
        <v>2022</v>
      </c>
      <c r="AU7154"/>
    </row>
    <row r="7155" spans="1:47" x14ac:dyDescent="0.35">
      <c r="A7155" t="s">
        <v>160</v>
      </c>
      <c r="B7155" t="s">
        <v>50</v>
      </c>
      <c r="C7155" t="s">
        <v>252</v>
      </c>
      <c r="D7155" t="s">
        <v>159</v>
      </c>
      <c r="E7155" t="s">
        <v>162</v>
      </c>
      <c r="G7155" t="s">
        <v>1</v>
      </c>
      <c r="J7155" t="s">
        <v>263</v>
      </c>
      <c r="K7155" t="s">
        <v>72</v>
      </c>
      <c r="L7155" t="s">
        <v>122</v>
      </c>
      <c r="M7155" s="14">
        <v>44706</v>
      </c>
      <c r="N7155" s="14">
        <v>44706</v>
      </c>
      <c r="O7155">
        <v>0</v>
      </c>
      <c r="P7155">
        <v>2820.09</v>
      </c>
      <c r="R7155">
        <v>2110672000</v>
      </c>
      <c r="S7155">
        <v>162300000</v>
      </c>
      <c r="V7155" t="s">
        <v>160</v>
      </c>
      <c r="W7155" t="s">
        <v>209</v>
      </c>
      <c r="X7155" t="s">
        <v>161</v>
      </c>
      <c r="Y7155">
        <v>5</v>
      </c>
      <c r="Z7155">
        <v>5</v>
      </c>
      <c r="AA7155">
        <v>2022</v>
      </c>
      <c r="AB7155">
        <v>2820.09</v>
      </c>
      <c r="AC7155" t="s">
        <v>69</v>
      </c>
      <c r="AD7155" t="s">
        <v>72</v>
      </c>
      <c r="AE7155">
        <v>2022</v>
      </c>
      <c r="AF7155">
        <v>2022</v>
      </c>
      <c r="AU7155"/>
    </row>
    <row r="7156" spans="1:47" x14ac:dyDescent="0.35">
      <c r="A7156" t="s">
        <v>160</v>
      </c>
      <c r="B7156" t="s">
        <v>35</v>
      </c>
      <c r="C7156" t="s">
        <v>252</v>
      </c>
      <c r="D7156" t="s">
        <v>159</v>
      </c>
      <c r="E7156" t="s">
        <v>162</v>
      </c>
      <c r="G7156" t="s">
        <v>1</v>
      </c>
      <c r="J7156" t="s">
        <v>263</v>
      </c>
      <c r="K7156" t="s">
        <v>72</v>
      </c>
      <c r="L7156" t="s">
        <v>122</v>
      </c>
      <c r="M7156" s="14">
        <v>44706</v>
      </c>
      <c r="N7156" s="14">
        <v>44706</v>
      </c>
      <c r="O7156">
        <v>0</v>
      </c>
      <c r="P7156">
        <v>296.94</v>
      </c>
      <c r="R7156">
        <v>2110672000</v>
      </c>
      <c r="S7156">
        <v>161020000</v>
      </c>
      <c r="V7156" t="s">
        <v>160</v>
      </c>
      <c r="W7156" t="s">
        <v>194</v>
      </c>
      <c r="X7156" t="s">
        <v>161</v>
      </c>
      <c r="Y7156">
        <v>5</v>
      </c>
      <c r="Z7156">
        <v>5</v>
      </c>
      <c r="AA7156">
        <v>2022</v>
      </c>
      <c r="AB7156">
        <v>296.94</v>
      </c>
      <c r="AC7156" t="s">
        <v>69</v>
      </c>
      <c r="AD7156" t="s">
        <v>72</v>
      </c>
      <c r="AE7156">
        <v>2022</v>
      </c>
      <c r="AF7156">
        <v>2022</v>
      </c>
      <c r="AU7156"/>
    </row>
    <row r="7157" spans="1:47" x14ac:dyDescent="0.35">
      <c r="A7157" t="s">
        <v>160</v>
      </c>
      <c r="B7157" t="s">
        <v>35</v>
      </c>
      <c r="C7157" t="s">
        <v>252</v>
      </c>
      <c r="D7157" t="s">
        <v>159</v>
      </c>
      <c r="E7157" t="s">
        <v>162</v>
      </c>
      <c r="G7157" t="s">
        <v>1</v>
      </c>
      <c r="J7157" t="s">
        <v>263</v>
      </c>
      <c r="K7157" t="s">
        <v>72</v>
      </c>
      <c r="L7157" t="s">
        <v>122</v>
      </c>
      <c r="M7157" s="14">
        <v>44706</v>
      </c>
      <c r="N7157" s="14">
        <v>44706</v>
      </c>
      <c r="O7157">
        <v>0</v>
      </c>
      <c r="P7157">
        <v>14676.16</v>
      </c>
      <c r="R7157">
        <v>2110672000</v>
      </c>
      <c r="S7157">
        <v>161020000</v>
      </c>
      <c r="V7157" t="s">
        <v>160</v>
      </c>
      <c r="W7157" t="s">
        <v>194</v>
      </c>
      <c r="X7157" t="s">
        <v>161</v>
      </c>
      <c r="Y7157">
        <v>5</v>
      </c>
      <c r="Z7157">
        <v>5</v>
      </c>
      <c r="AA7157">
        <v>2022</v>
      </c>
      <c r="AB7157">
        <v>14676.16</v>
      </c>
      <c r="AC7157" t="s">
        <v>69</v>
      </c>
      <c r="AD7157" t="s">
        <v>72</v>
      </c>
      <c r="AE7157">
        <v>2022</v>
      </c>
      <c r="AF7157">
        <v>2022</v>
      </c>
      <c r="AU7157"/>
    </row>
    <row r="7158" spans="1:47" x14ac:dyDescent="0.35">
      <c r="A7158" t="s">
        <v>160</v>
      </c>
      <c r="B7158" t="s">
        <v>35</v>
      </c>
      <c r="C7158" t="s">
        <v>252</v>
      </c>
      <c r="D7158" t="s">
        <v>159</v>
      </c>
      <c r="E7158" t="s">
        <v>162</v>
      </c>
      <c r="G7158" t="s">
        <v>1</v>
      </c>
      <c r="J7158" t="s">
        <v>263</v>
      </c>
      <c r="K7158" t="s">
        <v>72</v>
      </c>
      <c r="L7158" t="s">
        <v>122</v>
      </c>
      <c r="M7158" s="14">
        <v>44706</v>
      </c>
      <c r="N7158" s="14">
        <v>44706</v>
      </c>
      <c r="O7158">
        <v>0</v>
      </c>
      <c r="P7158">
        <v>6193.85</v>
      </c>
      <c r="R7158">
        <v>2110672000</v>
      </c>
      <c r="S7158">
        <v>161020000</v>
      </c>
      <c r="V7158" t="s">
        <v>160</v>
      </c>
      <c r="W7158" t="s">
        <v>194</v>
      </c>
      <c r="X7158" t="s">
        <v>161</v>
      </c>
      <c r="Y7158">
        <v>5</v>
      </c>
      <c r="Z7158">
        <v>5</v>
      </c>
      <c r="AA7158">
        <v>2022</v>
      </c>
      <c r="AB7158">
        <v>6193.85</v>
      </c>
      <c r="AC7158" t="s">
        <v>69</v>
      </c>
      <c r="AD7158" t="s">
        <v>72</v>
      </c>
      <c r="AE7158">
        <v>2022</v>
      </c>
      <c r="AF7158">
        <v>2022</v>
      </c>
      <c r="AU7158"/>
    </row>
    <row r="7159" spans="1:47" x14ac:dyDescent="0.35">
      <c r="A7159" t="s">
        <v>160</v>
      </c>
      <c r="B7159" t="s">
        <v>25</v>
      </c>
      <c r="C7159" t="s">
        <v>252</v>
      </c>
      <c r="D7159" t="s">
        <v>159</v>
      </c>
      <c r="E7159" t="s">
        <v>162</v>
      </c>
      <c r="G7159" t="s">
        <v>1</v>
      </c>
      <c r="J7159" t="s">
        <v>263</v>
      </c>
      <c r="K7159" t="s">
        <v>72</v>
      </c>
      <c r="L7159" t="s">
        <v>122</v>
      </c>
      <c r="M7159" s="14">
        <v>44706</v>
      </c>
      <c r="N7159" s="14">
        <v>44706</v>
      </c>
      <c r="O7159">
        <v>0</v>
      </c>
      <c r="P7159">
        <v>119.05</v>
      </c>
      <c r="R7159">
        <v>2110672000</v>
      </c>
      <c r="S7159">
        <v>161600000</v>
      </c>
      <c r="V7159" t="s">
        <v>160</v>
      </c>
      <c r="W7159" t="s">
        <v>198</v>
      </c>
      <c r="X7159" t="s">
        <v>161</v>
      </c>
      <c r="Y7159">
        <v>5</v>
      </c>
      <c r="Z7159">
        <v>5</v>
      </c>
      <c r="AA7159">
        <v>2022</v>
      </c>
      <c r="AB7159">
        <v>119.05</v>
      </c>
      <c r="AC7159" t="s">
        <v>69</v>
      </c>
      <c r="AD7159" t="s">
        <v>72</v>
      </c>
      <c r="AE7159">
        <v>2022</v>
      </c>
      <c r="AF7159">
        <v>2022</v>
      </c>
      <c r="AU7159"/>
    </row>
    <row r="7160" spans="1:47" x14ac:dyDescent="0.35">
      <c r="A7160" t="s">
        <v>160</v>
      </c>
      <c r="B7160" t="s">
        <v>50</v>
      </c>
      <c r="C7160" t="s">
        <v>252</v>
      </c>
      <c r="D7160" t="s">
        <v>159</v>
      </c>
      <c r="E7160" t="s">
        <v>162</v>
      </c>
      <c r="G7160" t="s">
        <v>1</v>
      </c>
      <c r="J7160" t="s">
        <v>263</v>
      </c>
      <c r="K7160" t="s">
        <v>72</v>
      </c>
      <c r="L7160" t="s">
        <v>122</v>
      </c>
      <c r="M7160" s="14">
        <v>44706</v>
      </c>
      <c r="N7160" s="14">
        <v>44706</v>
      </c>
      <c r="O7160">
        <v>0</v>
      </c>
      <c r="P7160">
        <v>1014.4</v>
      </c>
      <c r="R7160">
        <v>2110672000</v>
      </c>
      <c r="S7160">
        <v>162300000</v>
      </c>
      <c r="V7160" t="s">
        <v>160</v>
      </c>
      <c r="W7160" t="s">
        <v>209</v>
      </c>
      <c r="X7160" t="s">
        <v>161</v>
      </c>
      <c r="Y7160">
        <v>5</v>
      </c>
      <c r="Z7160">
        <v>5</v>
      </c>
      <c r="AA7160">
        <v>2022</v>
      </c>
      <c r="AB7160">
        <v>1014.4</v>
      </c>
      <c r="AC7160" t="s">
        <v>69</v>
      </c>
      <c r="AD7160" t="s">
        <v>72</v>
      </c>
      <c r="AE7160">
        <v>2022</v>
      </c>
      <c r="AF7160">
        <v>2022</v>
      </c>
      <c r="AU7160"/>
    </row>
    <row r="7161" spans="1:47" x14ac:dyDescent="0.35">
      <c r="A7161" t="s">
        <v>160</v>
      </c>
      <c r="B7161" t="s">
        <v>25</v>
      </c>
      <c r="C7161" t="s">
        <v>252</v>
      </c>
      <c r="D7161" t="s">
        <v>159</v>
      </c>
      <c r="E7161" t="s">
        <v>162</v>
      </c>
      <c r="G7161" t="s">
        <v>1</v>
      </c>
      <c r="J7161" t="s">
        <v>263</v>
      </c>
      <c r="K7161" t="s">
        <v>72</v>
      </c>
      <c r="L7161" t="s">
        <v>122</v>
      </c>
      <c r="M7161" s="14">
        <v>44706</v>
      </c>
      <c r="N7161" s="14">
        <v>44706</v>
      </c>
      <c r="O7161">
        <v>0</v>
      </c>
      <c r="P7161">
        <v>238.1</v>
      </c>
      <c r="R7161">
        <v>2110672000</v>
      </c>
      <c r="S7161">
        <v>161300000</v>
      </c>
      <c r="V7161" t="s">
        <v>160</v>
      </c>
      <c r="W7161" t="s">
        <v>192</v>
      </c>
      <c r="X7161" t="s">
        <v>161</v>
      </c>
      <c r="Y7161">
        <v>5</v>
      </c>
      <c r="Z7161">
        <v>5</v>
      </c>
      <c r="AA7161">
        <v>2022</v>
      </c>
      <c r="AB7161">
        <v>238.1</v>
      </c>
      <c r="AC7161" t="s">
        <v>69</v>
      </c>
      <c r="AD7161" t="s">
        <v>72</v>
      </c>
      <c r="AE7161">
        <v>2022</v>
      </c>
      <c r="AF7161">
        <v>2022</v>
      </c>
      <c r="AU7161"/>
    </row>
    <row r="7162" spans="1:47" x14ac:dyDescent="0.35">
      <c r="A7162" t="s">
        <v>160</v>
      </c>
      <c r="B7162" t="s">
        <v>25</v>
      </c>
      <c r="C7162" t="s">
        <v>252</v>
      </c>
      <c r="D7162" t="s">
        <v>159</v>
      </c>
      <c r="E7162" t="s">
        <v>162</v>
      </c>
      <c r="G7162" t="s">
        <v>1</v>
      </c>
      <c r="J7162" t="s">
        <v>263</v>
      </c>
      <c r="K7162" t="s">
        <v>72</v>
      </c>
      <c r="L7162" t="s">
        <v>122</v>
      </c>
      <c r="M7162" s="14">
        <v>44707</v>
      </c>
      <c r="N7162" s="14">
        <v>44707</v>
      </c>
      <c r="O7162">
        <v>0</v>
      </c>
      <c r="P7162">
        <v>3809.52</v>
      </c>
      <c r="R7162">
        <v>2110672000</v>
      </c>
      <c r="S7162">
        <v>161600000</v>
      </c>
      <c r="V7162" t="s">
        <v>160</v>
      </c>
      <c r="W7162" t="s">
        <v>198</v>
      </c>
      <c r="X7162" t="s">
        <v>161</v>
      </c>
      <c r="Y7162">
        <v>5</v>
      </c>
      <c r="Z7162">
        <v>5</v>
      </c>
      <c r="AA7162">
        <v>2022</v>
      </c>
      <c r="AB7162">
        <v>3809.52</v>
      </c>
      <c r="AC7162" t="s">
        <v>69</v>
      </c>
      <c r="AD7162" t="s">
        <v>72</v>
      </c>
      <c r="AE7162">
        <v>2022</v>
      </c>
      <c r="AF7162">
        <v>2022</v>
      </c>
      <c r="AU7162"/>
    </row>
    <row r="7163" spans="1:47" x14ac:dyDescent="0.35">
      <c r="A7163" t="s">
        <v>160</v>
      </c>
      <c r="B7163" t="s">
        <v>28</v>
      </c>
      <c r="C7163" t="s">
        <v>252</v>
      </c>
      <c r="D7163" t="s">
        <v>159</v>
      </c>
      <c r="E7163" t="s">
        <v>162</v>
      </c>
      <c r="G7163" t="s">
        <v>1</v>
      </c>
      <c r="J7163" t="s">
        <v>263</v>
      </c>
      <c r="K7163" t="s">
        <v>72</v>
      </c>
      <c r="L7163" t="s">
        <v>122</v>
      </c>
      <c r="M7163" s="14">
        <v>44707</v>
      </c>
      <c r="N7163" s="14">
        <v>44707</v>
      </c>
      <c r="O7163">
        <v>0</v>
      </c>
      <c r="P7163">
        <v>2380.9499999999998</v>
      </c>
      <c r="R7163">
        <v>2110672000</v>
      </c>
      <c r="S7163">
        <v>161600000</v>
      </c>
      <c r="V7163" t="s">
        <v>160</v>
      </c>
      <c r="W7163" t="s">
        <v>198</v>
      </c>
      <c r="X7163" t="s">
        <v>161</v>
      </c>
      <c r="Y7163">
        <v>5</v>
      </c>
      <c r="Z7163">
        <v>5</v>
      </c>
      <c r="AA7163">
        <v>2022</v>
      </c>
      <c r="AB7163">
        <v>2380.9499999999998</v>
      </c>
      <c r="AC7163" t="s">
        <v>69</v>
      </c>
      <c r="AD7163" t="s">
        <v>72</v>
      </c>
      <c r="AE7163">
        <v>2022</v>
      </c>
      <c r="AF7163">
        <v>2022</v>
      </c>
      <c r="AU7163"/>
    </row>
    <row r="7164" spans="1:47" x14ac:dyDescent="0.35">
      <c r="A7164" t="s">
        <v>160</v>
      </c>
      <c r="B7164" t="s">
        <v>25</v>
      </c>
      <c r="C7164" t="s">
        <v>252</v>
      </c>
      <c r="D7164" t="s">
        <v>159</v>
      </c>
      <c r="E7164" t="s">
        <v>162</v>
      </c>
      <c r="G7164" t="s">
        <v>1</v>
      </c>
      <c r="J7164" t="s">
        <v>263</v>
      </c>
      <c r="K7164" t="s">
        <v>72</v>
      </c>
      <c r="L7164" t="s">
        <v>122</v>
      </c>
      <c r="M7164" s="14">
        <v>44707</v>
      </c>
      <c r="N7164" s="14">
        <v>44707</v>
      </c>
      <c r="O7164">
        <v>0</v>
      </c>
      <c r="P7164">
        <v>119.05</v>
      </c>
      <c r="R7164">
        <v>2110672000</v>
      </c>
      <c r="S7164">
        <v>161600000</v>
      </c>
      <c r="V7164" t="s">
        <v>160</v>
      </c>
      <c r="W7164" t="s">
        <v>198</v>
      </c>
      <c r="X7164" t="s">
        <v>161</v>
      </c>
      <c r="Y7164">
        <v>5</v>
      </c>
      <c r="Z7164">
        <v>5</v>
      </c>
      <c r="AA7164">
        <v>2022</v>
      </c>
      <c r="AB7164">
        <v>119.05</v>
      </c>
      <c r="AC7164" t="s">
        <v>69</v>
      </c>
      <c r="AD7164" t="s">
        <v>72</v>
      </c>
      <c r="AE7164">
        <v>2022</v>
      </c>
      <c r="AF7164">
        <v>2022</v>
      </c>
      <c r="AU7164"/>
    </row>
    <row r="7165" spans="1:47" x14ac:dyDescent="0.35">
      <c r="A7165" t="s">
        <v>160</v>
      </c>
      <c r="B7165" t="s">
        <v>25</v>
      </c>
      <c r="C7165" t="s">
        <v>252</v>
      </c>
      <c r="D7165" t="s">
        <v>159</v>
      </c>
      <c r="E7165" t="s">
        <v>162</v>
      </c>
      <c r="G7165" t="s">
        <v>1</v>
      </c>
      <c r="J7165" t="s">
        <v>263</v>
      </c>
      <c r="K7165" t="s">
        <v>72</v>
      </c>
      <c r="L7165" t="s">
        <v>122</v>
      </c>
      <c r="M7165" s="14">
        <v>44707</v>
      </c>
      <c r="N7165" s="14">
        <v>44707</v>
      </c>
      <c r="O7165">
        <v>0</v>
      </c>
      <c r="P7165">
        <v>238.1</v>
      </c>
      <c r="R7165">
        <v>2110672000</v>
      </c>
      <c r="S7165">
        <v>161300000</v>
      </c>
      <c r="V7165" t="s">
        <v>160</v>
      </c>
      <c r="W7165" t="s">
        <v>192</v>
      </c>
      <c r="X7165" t="s">
        <v>161</v>
      </c>
      <c r="Y7165">
        <v>5</v>
      </c>
      <c r="Z7165">
        <v>5</v>
      </c>
      <c r="AA7165">
        <v>2022</v>
      </c>
      <c r="AB7165">
        <v>238.1</v>
      </c>
      <c r="AC7165" t="s">
        <v>69</v>
      </c>
      <c r="AD7165" t="s">
        <v>72</v>
      </c>
      <c r="AE7165">
        <v>2022</v>
      </c>
      <c r="AF7165">
        <v>2022</v>
      </c>
      <c r="AU7165"/>
    </row>
    <row r="7166" spans="1:47" x14ac:dyDescent="0.35">
      <c r="A7166" t="s">
        <v>160</v>
      </c>
      <c r="B7166" t="s">
        <v>26</v>
      </c>
      <c r="C7166" t="s">
        <v>252</v>
      </c>
      <c r="D7166" t="s">
        <v>159</v>
      </c>
      <c r="E7166" t="s">
        <v>162</v>
      </c>
      <c r="G7166" t="s">
        <v>1</v>
      </c>
      <c r="J7166" t="s">
        <v>263</v>
      </c>
      <c r="K7166" t="s">
        <v>72</v>
      </c>
      <c r="L7166" t="s">
        <v>122</v>
      </c>
      <c r="M7166" s="14">
        <v>44707</v>
      </c>
      <c r="N7166" s="14">
        <v>44707</v>
      </c>
      <c r="O7166">
        <v>0</v>
      </c>
      <c r="P7166">
        <v>920.25</v>
      </c>
      <c r="R7166">
        <v>2110672000</v>
      </c>
      <c r="S7166">
        <v>162600000</v>
      </c>
      <c r="V7166" t="s">
        <v>160</v>
      </c>
      <c r="W7166" t="s">
        <v>196</v>
      </c>
      <c r="X7166" t="s">
        <v>161</v>
      </c>
      <c r="Y7166">
        <v>5</v>
      </c>
      <c r="Z7166">
        <v>5</v>
      </c>
      <c r="AA7166">
        <v>2022</v>
      </c>
      <c r="AB7166">
        <v>920.25</v>
      </c>
      <c r="AC7166" t="s">
        <v>69</v>
      </c>
      <c r="AD7166" t="s">
        <v>72</v>
      </c>
      <c r="AE7166">
        <v>2022</v>
      </c>
      <c r="AF7166">
        <v>2022</v>
      </c>
      <c r="AU7166"/>
    </row>
    <row r="7167" spans="1:47" x14ac:dyDescent="0.35">
      <c r="A7167" t="s">
        <v>160</v>
      </c>
      <c r="B7167" t="s">
        <v>26</v>
      </c>
      <c r="C7167" t="s">
        <v>252</v>
      </c>
      <c r="D7167" t="s">
        <v>159</v>
      </c>
      <c r="E7167" t="s">
        <v>162</v>
      </c>
      <c r="G7167" t="s">
        <v>1</v>
      </c>
      <c r="J7167" t="s">
        <v>263</v>
      </c>
      <c r="K7167" t="s">
        <v>72</v>
      </c>
      <c r="L7167" t="s">
        <v>122</v>
      </c>
      <c r="M7167" s="14">
        <v>44707</v>
      </c>
      <c r="N7167" s="14">
        <v>44707</v>
      </c>
      <c r="O7167">
        <v>0</v>
      </c>
      <c r="P7167">
        <v>248.57</v>
      </c>
      <c r="R7167">
        <v>2110672000</v>
      </c>
      <c r="S7167">
        <v>161011000</v>
      </c>
      <c r="V7167" t="s">
        <v>160</v>
      </c>
      <c r="W7167" t="s">
        <v>231</v>
      </c>
      <c r="X7167" t="s">
        <v>161</v>
      </c>
      <c r="Y7167">
        <v>5</v>
      </c>
      <c r="Z7167">
        <v>5</v>
      </c>
      <c r="AA7167">
        <v>2022</v>
      </c>
      <c r="AB7167">
        <v>248.57</v>
      </c>
      <c r="AC7167" t="s">
        <v>69</v>
      </c>
      <c r="AD7167" t="s">
        <v>72</v>
      </c>
      <c r="AE7167">
        <v>2022</v>
      </c>
      <c r="AF7167">
        <v>2022</v>
      </c>
      <c r="AU7167"/>
    </row>
    <row r="7168" spans="1:47" x14ac:dyDescent="0.35">
      <c r="A7168" t="s">
        <v>160</v>
      </c>
      <c r="B7168" t="s">
        <v>35</v>
      </c>
      <c r="C7168" t="s">
        <v>252</v>
      </c>
      <c r="D7168" t="s">
        <v>159</v>
      </c>
      <c r="E7168" t="s">
        <v>162</v>
      </c>
      <c r="G7168" t="s">
        <v>1</v>
      </c>
      <c r="J7168" t="s">
        <v>263</v>
      </c>
      <c r="K7168" t="s">
        <v>72</v>
      </c>
      <c r="L7168" t="s">
        <v>122</v>
      </c>
      <c r="M7168" s="14">
        <v>44708</v>
      </c>
      <c r="N7168" s="14">
        <v>44708</v>
      </c>
      <c r="O7168">
        <v>0</v>
      </c>
      <c r="P7168">
        <v>9297.19</v>
      </c>
      <c r="R7168">
        <v>2110672000</v>
      </c>
      <c r="S7168">
        <v>161020000</v>
      </c>
      <c r="V7168" t="s">
        <v>160</v>
      </c>
      <c r="W7168" t="s">
        <v>194</v>
      </c>
      <c r="X7168" t="s">
        <v>161</v>
      </c>
      <c r="Y7168">
        <v>5</v>
      </c>
      <c r="Z7168">
        <v>5</v>
      </c>
      <c r="AA7168">
        <v>2022</v>
      </c>
      <c r="AB7168">
        <v>9297.19</v>
      </c>
      <c r="AC7168" t="s">
        <v>69</v>
      </c>
      <c r="AD7168" t="s">
        <v>72</v>
      </c>
      <c r="AE7168">
        <v>2022</v>
      </c>
      <c r="AF7168">
        <v>2022</v>
      </c>
      <c r="AU7168"/>
    </row>
    <row r="7169" spans="1:47" x14ac:dyDescent="0.35">
      <c r="A7169" t="s">
        <v>160</v>
      </c>
      <c r="B7169" t="s">
        <v>35</v>
      </c>
      <c r="C7169" t="s">
        <v>252</v>
      </c>
      <c r="D7169" t="s">
        <v>159</v>
      </c>
      <c r="E7169" t="s">
        <v>162</v>
      </c>
      <c r="G7169" t="s">
        <v>1</v>
      </c>
      <c r="J7169" t="s">
        <v>263</v>
      </c>
      <c r="K7169" t="s">
        <v>72</v>
      </c>
      <c r="L7169" t="s">
        <v>122</v>
      </c>
      <c r="M7169" s="14">
        <v>44708</v>
      </c>
      <c r="N7169" s="14">
        <v>44708</v>
      </c>
      <c r="O7169">
        <v>0</v>
      </c>
      <c r="P7169">
        <v>4940.68</v>
      </c>
      <c r="R7169">
        <v>2110672000</v>
      </c>
      <c r="S7169">
        <v>161020000</v>
      </c>
      <c r="V7169" t="s">
        <v>160</v>
      </c>
      <c r="W7169" t="s">
        <v>194</v>
      </c>
      <c r="X7169" t="s">
        <v>161</v>
      </c>
      <c r="Y7169">
        <v>5</v>
      </c>
      <c r="Z7169">
        <v>5</v>
      </c>
      <c r="AA7169">
        <v>2022</v>
      </c>
      <c r="AB7169">
        <v>4940.68</v>
      </c>
      <c r="AC7169" t="s">
        <v>69</v>
      </c>
      <c r="AD7169" t="s">
        <v>72</v>
      </c>
      <c r="AE7169">
        <v>2022</v>
      </c>
      <c r="AF7169">
        <v>2022</v>
      </c>
      <c r="AU7169"/>
    </row>
    <row r="7170" spans="1:47" x14ac:dyDescent="0.35">
      <c r="A7170" t="s">
        <v>160</v>
      </c>
      <c r="B7170" t="s">
        <v>35</v>
      </c>
      <c r="C7170" t="s">
        <v>252</v>
      </c>
      <c r="D7170" t="s">
        <v>159</v>
      </c>
      <c r="E7170" t="s">
        <v>162</v>
      </c>
      <c r="G7170" t="s">
        <v>1</v>
      </c>
      <c r="J7170" t="s">
        <v>263</v>
      </c>
      <c r="K7170" t="s">
        <v>72</v>
      </c>
      <c r="L7170" t="s">
        <v>122</v>
      </c>
      <c r="M7170" s="14">
        <v>44708</v>
      </c>
      <c r="N7170" s="14">
        <v>44708</v>
      </c>
      <c r="O7170">
        <v>0</v>
      </c>
      <c r="P7170">
        <v>36.32</v>
      </c>
      <c r="R7170">
        <v>2110672000</v>
      </c>
      <c r="S7170">
        <v>161020000</v>
      </c>
      <c r="V7170" t="s">
        <v>160</v>
      </c>
      <c r="W7170" t="s">
        <v>194</v>
      </c>
      <c r="X7170" t="s">
        <v>161</v>
      </c>
      <c r="Y7170">
        <v>5</v>
      </c>
      <c r="Z7170">
        <v>5</v>
      </c>
      <c r="AA7170">
        <v>2022</v>
      </c>
      <c r="AB7170">
        <v>36.32</v>
      </c>
      <c r="AC7170" t="s">
        <v>69</v>
      </c>
      <c r="AD7170" t="s">
        <v>72</v>
      </c>
      <c r="AE7170">
        <v>2022</v>
      </c>
      <c r="AF7170">
        <v>2022</v>
      </c>
      <c r="AU7170"/>
    </row>
    <row r="7171" spans="1:47" x14ac:dyDescent="0.35">
      <c r="A7171" t="s">
        <v>160</v>
      </c>
      <c r="B7171" t="s">
        <v>26</v>
      </c>
      <c r="C7171" t="s">
        <v>252</v>
      </c>
      <c r="D7171" t="s">
        <v>159</v>
      </c>
      <c r="E7171" t="s">
        <v>162</v>
      </c>
      <c r="G7171" t="s">
        <v>1</v>
      </c>
      <c r="J7171" t="s">
        <v>263</v>
      </c>
      <c r="K7171" t="s">
        <v>72</v>
      </c>
      <c r="L7171" t="s">
        <v>122</v>
      </c>
      <c r="M7171" s="14">
        <v>44708</v>
      </c>
      <c r="N7171" s="14">
        <v>44708</v>
      </c>
      <c r="O7171">
        <v>0</v>
      </c>
      <c r="P7171">
        <v>553.51</v>
      </c>
      <c r="R7171">
        <v>2110672000</v>
      </c>
      <c r="S7171">
        <v>162300000</v>
      </c>
      <c r="V7171" t="s">
        <v>160</v>
      </c>
      <c r="W7171" t="s">
        <v>209</v>
      </c>
      <c r="X7171" t="s">
        <v>161</v>
      </c>
      <c r="Y7171">
        <v>5</v>
      </c>
      <c r="Z7171">
        <v>5</v>
      </c>
      <c r="AA7171">
        <v>2022</v>
      </c>
      <c r="AB7171">
        <v>553.51</v>
      </c>
      <c r="AC7171" t="s">
        <v>69</v>
      </c>
      <c r="AD7171" t="s">
        <v>72</v>
      </c>
      <c r="AE7171">
        <v>2022</v>
      </c>
      <c r="AF7171">
        <v>2022</v>
      </c>
      <c r="AU7171"/>
    </row>
    <row r="7172" spans="1:47" x14ac:dyDescent="0.35">
      <c r="A7172" t="s">
        <v>160</v>
      </c>
      <c r="B7172" t="s">
        <v>35</v>
      </c>
      <c r="C7172" t="s">
        <v>252</v>
      </c>
      <c r="D7172" t="s">
        <v>159</v>
      </c>
      <c r="E7172" t="s">
        <v>162</v>
      </c>
      <c r="G7172" t="s">
        <v>1</v>
      </c>
      <c r="J7172" t="s">
        <v>263</v>
      </c>
      <c r="K7172" t="s">
        <v>72</v>
      </c>
      <c r="L7172" t="s">
        <v>122</v>
      </c>
      <c r="M7172" s="14">
        <v>44708</v>
      </c>
      <c r="N7172" s="14">
        <v>44708</v>
      </c>
      <c r="O7172">
        <v>0</v>
      </c>
      <c r="P7172">
        <v>636.07000000000005</v>
      </c>
      <c r="R7172">
        <v>2110672000</v>
      </c>
      <c r="S7172">
        <v>161020000</v>
      </c>
      <c r="V7172" t="s">
        <v>160</v>
      </c>
      <c r="W7172" t="s">
        <v>194</v>
      </c>
      <c r="X7172" t="s">
        <v>161</v>
      </c>
      <c r="Y7172">
        <v>5</v>
      </c>
      <c r="Z7172">
        <v>5</v>
      </c>
      <c r="AA7172">
        <v>2022</v>
      </c>
      <c r="AB7172">
        <v>636.07000000000005</v>
      </c>
      <c r="AC7172" t="s">
        <v>69</v>
      </c>
      <c r="AD7172" t="s">
        <v>72</v>
      </c>
      <c r="AE7172">
        <v>2022</v>
      </c>
      <c r="AF7172">
        <v>2022</v>
      </c>
      <c r="AU7172"/>
    </row>
    <row r="7173" spans="1:47" x14ac:dyDescent="0.35">
      <c r="A7173" t="s">
        <v>160</v>
      </c>
      <c r="B7173" t="s">
        <v>35</v>
      </c>
      <c r="C7173" t="s">
        <v>252</v>
      </c>
      <c r="D7173" t="s">
        <v>159</v>
      </c>
      <c r="E7173" t="s">
        <v>162</v>
      </c>
      <c r="G7173" t="s">
        <v>1</v>
      </c>
      <c r="J7173" t="s">
        <v>263</v>
      </c>
      <c r="K7173" t="s">
        <v>72</v>
      </c>
      <c r="L7173" t="s">
        <v>122</v>
      </c>
      <c r="M7173" s="14">
        <v>44708</v>
      </c>
      <c r="N7173" s="14">
        <v>44708</v>
      </c>
      <c r="O7173">
        <v>0</v>
      </c>
      <c r="P7173">
        <v>363.2</v>
      </c>
      <c r="R7173">
        <v>2110672000</v>
      </c>
      <c r="S7173">
        <v>161020000</v>
      </c>
      <c r="V7173" t="s">
        <v>160</v>
      </c>
      <c r="W7173" t="s">
        <v>194</v>
      </c>
      <c r="X7173" t="s">
        <v>161</v>
      </c>
      <c r="Y7173">
        <v>5</v>
      </c>
      <c r="Z7173">
        <v>5</v>
      </c>
      <c r="AA7173">
        <v>2022</v>
      </c>
      <c r="AB7173">
        <v>363.2</v>
      </c>
      <c r="AC7173" t="s">
        <v>69</v>
      </c>
      <c r="AD7173" t="s">
        <v>72</v>
      </c>
      <c r="AE7173">
        <v>2022</v>
      </c>
      <c r="AF7173">
        <v>2022</v>
      </c>
      <c r="AU7173"/>
    </row>
    <row r="7174" spans="1:47" x14ac:dyDescent="0.35">
      <c r="A7174" t="s">
        <v>160</v>
      </c>
      <c r="B7174" t="s">
        <v>25</v>
      </c>
      <c r="C7174" t="s">
        <v>252</v>
      </c>
      <c r="D7174" t="s">
        <v>159</v>
      </c>
      <c r="E7174" t="s">
        <v>162</v>
      </c>
      <c r="G7174" t="s">
        <v>1</v>
      </c>
      <c r="J7174" t="s">
        <v>263</v>
      </c>
      <c r="K7174" t="s">
        <v>72</v>
      </c>
      <c r="L7174" t="s">
        <v>122</v>
      </c>
      <c r="M7174" s="14">
        <v>44708</v>
      </c>
      <c r="N7174" s="14">
        <v>44708</v>
      </c>
      <c r="O7174">
        <v>0</v>
      </c>
      <c r="P7174">
        <v>119.05</v>
      </c>
      <c r="R7174">
        <v>2110672000</v>
      </c>
      <c r="S7174">
        <v>161600000</v>
      </c>
      <c r="V7174" t="s">
        <v>160</v>
      </c>
      <c r="W7174" t="s">
        <v>198</v>
      </c>
      <c r="X7174" t="s">
        <v>161</v>
      </c>
      <c r="Y7174">
        <v>5</v>
      </c>
      <c r="Z7174">
        <v>5</v>
      </c>
      <c r="AA7174">
        <v>2022</v>
      </c>
      <c r="AB7174">
        <v>119.05</v>
      </c>
      <c r="AC7174" t="s">
        <v>69</v>
      </c>
      <c r="AD7174" t="s">
        <v>72</v>
      </c>
      <c r="AE7174">
        <v>2022</v>
      </c>
      <c r="AF7174">
        <v>2022</v>
      </c>
      <c r="AU7174"/>
    </row>
    <row r="7175" spans="1:47" x14ac:dyDescent="0.35">
      <c r="A7175" t="s">
        <v>160</v>
      </c>
      <c r="B7175" t="s">
        <v>35</v>
      </c>
      <c r="C7175" t="s">
        <v>252</v>
      </c>
      <c r="D7175" t="s">
        <v>159</v>
      </c>
      <c r="E7175" t="s">
        <v>162</v>
      </c>
      <c r="G7175" t="s">
        <v>1</v>
      </c>
      <c r="J7175" t="s">
        <v>263</v>
      </c>
      <c r="K7175" t="s">
        <v>72</v>
      </c>
      <c r="L7175" t="s">
        <v>122</v>
      </c>
      <c r="M7175" s="14">
        <v>44708</v>
      </c>
      <c r="N7175" s="14">
        <v>44708</v>
      </c>
      <c r="O7175">
        <v>0</v>
      </c>
      <c r="P7175">
        <v>4953.1499999999996</v>
      </c>
      <c r="R7175">
        <v>2110672000</v>
      </c>
      <c r="S7175">
        <v>161020000</v>
      </c>
      <c r="V7175" t="s">
        <v>160</v>
      </c>
      <c r="W7175" t="s">
        <v>194</v>
      </c>
      <c r="X7175" t="s">
        <v>161</v>
      </c>
      <c r="Y7175">
        <v>5</v>
      </c>
      <c r="Z7175">
        <v>5</v>
      </c>
      <c r="AA7175">
        <v>2022</v>
      </c>
      <c r="AB7175">
        <v>4953.1499999999996</v>
      </c>
      <c r="AC7175" t="s">
        <v>69</v>
      </c>
      <c r="AD7175" t="s">
        <v>72</v>
      </c>
      <c r="AE7175">
        <v>2022</v>
      </c>
      <c r="AF7175">
        <v>2022</v>
      </c>
      <c r="AU7175"/>
    </row>
    <row r="7176" spans="1:47" x14ac:dyDescent="0.35">
      <c r="A7176" t="s">
        <v>160</v>
      </c>
      <c r="B7176" t="s">
        <v>25</v>
      </c>
      <c r="C7176" t="s">
        <v>252</v>
      </c>
      <c r="D7176" t="s">
        <v>159</v>
      </c>
      <c r="E7176" t="s">
        <v>162</v>
      </c>
      <c r="G7176" t="s">
        <v>1</v>
      </c>
      <c r="J7176" t="s">
        <v>263</v>
      </c>
      <c r="K7176" t="s">
        <v>72</v>
      </c>
      <c r="L7176" t="s">
        <v>122</v>
      </c>
      <c r="M7176" s="14">
        <v>44708</v>
      </c>
      <c r="N7176" s="14">
        <v>44708</v>
      </c>
      <c r="O7176">
        <v>0</v>
      </c>
      <c r="P7176">
        <v>238.1</v>
      </c>
      <c r="R7176">
        <v>2110672000</v>
      </c>
      <c r="S7176">
        <v>161300000</v>
      </c>
      <c r="V7176" t="s">
        <v>160</v>
      </c>
      <c r="W7176" t="s">
        <v>192</v>
      </c>
      <c r="X7176" t="s">
        <v>161</v>
      </c>
      <c r="Y7176">
        <v>5</v>
      </c>
      <c r="Z7176">
        <v>5</v>
      </c>
      <c r="AA7176">
        <v>2022</v>
      </c>
      <c r="AB7176">
        <v>238.1</v>
      </c>
      <c r="AC7176" t="s">
        <v>69</v>
      </c>
      <c r="AD7176" t="s">
        <v>72</v>
      </c>
      <c r="AE7176">
        <v>2022</v>
      </c>
      <c r="AF7176">
        <v>2022</v>
      </c>
      <c r="AU7176"/>
    </row>
    <row r="7177" spans="1:47" x14ac:dyDescent="0.35">
      <c r="A7177" t="s">
        <v>160</v>
      </c>
      <c r="B7177" t="s">
        <v>25</v>
      </c>
      <c r="C7177" t="s">
        <v>252</v>
      </c>
      <c r="D7177" t="s">
        <v>159</v>
      </c>
      <c r="E7177" t="s">
        <v>162</v>
      </c>
      <c r="G7177" t="s">
        <v>1</v>
      </c>
      <c r="J7177" t="s">
        <v>263</v>
      </c>
      <c r="K7177" t="s">
        <v>72</v>
      </c>
      <c r="L7177" t="s">
        <v>122</v>
      </c>
      <c r="M7177" s="14">
        <v>44708</v>
      </c>
      <c r="N7177" s="14">
        <v>44708</v>
      </c>
      <c r="O7177">
        <v>0</v>
      </c>
      <c r="P7177">
        <v>952.38</v>
      </c>
      <c r="R7177">
        <v>2110672000</v>
      </c>
      <c r="S7177">
        <v>161300000</v>
      </c>
      <c r="V7177" t="s">
        <v>160</v>
      </c>
      <c r="W7177" t="s">
        <v>192</v>
      </c>
      <c r="X7177" t="s">
        <v>161</v>
      </c>
      <c r="Y7177">
        <v>5</v>
      </c>
      <c r="Z7177">
        <v>5</v>
      </c>
      <c r="AA7177">
        <v>2022</v>
      </c>
      <c r="AB7177">
        <v>952.38</v>
      </c>
      <c r="AC7177" t="s">
        <v>69</v>
      </c>
      <c r="AD7177" t="s">
        <v>72</v>
      </c>
      <c r="AE7177">
        <v>2022</v>
      </c>
      <c r="AF7177">
        <v>2022</v>
      </c>
      <c r="AU7177"/>
    </row>
    <row r="7178" spans="1:47" x14ac:dyDescent="0.35">
      <c r="A7178" t="s">
        <v>160</v>
      </c>
      <c r="B7178" t="s">
        <v>35</v>
      </c>
      <c r="C7178" t="s">
        <v>252</v>
      </c>
      <c r="D7178" t="s">
        <v>159</v>
      </c>
      <c r="E7178" t="s">
        <v>162</v>
      </c>
      <c r="G7178" t="s">
        <v>1</v>
      </c>
      <c r="J7178" t="s">
        <v>263</v>
      </c>
      <c r="K7178" t="s">
        <v>72</v>
      </c>
      <c r="L7178" t="s">
        <v>122</v>
      </c>
      <c r="M7178" s="14">
        <v>44708</v>
      </c>
      <c r="N7178" s="14">
        <v>44708</v>
      </c>
      <c r="O7178">
        <v>0</v>
      </c>
      <c r="P7178">
        <v>108.51</v>
      </c>
      <c r="R7178">
        <v>2110672000</v>
      </c>
      <c r="S7178">
        <v>162600000</v>
      </c>
      <c r="V7178" t="s">
        <v>160</v>
      </c>
      <c r="W7178" t="s">
        <v>196</v>
      </c>
      <c r="X7178" t="s">
        <v>161</v>
      </c>
      <c r="Y7178">
        <v>5</v>
      </c>
      <c r="Z7178">
        <v>5</v>
      </c>
      <c r="AA7178">
        <v>2022</v>
      </c>
      <c r="AB7178">
        <v>108.51</v>
      </c>
      <c r="AC7178" t="s">
        <v>69</v>
      </c>
      <c r="AD7178" t="s">
        <v>72</v>
      </c>
      <c r="AE7178">
        <v>2022</v>
      </c>
      <c r="AF7178">
        <v>2022</v>
      </c>
      <c r="AU7178"/>
    </row>
    <row r="7179" spans="1:47" x14ac:dyDescent="0.35">
      <c r="A7179" t="s">
        <v>155</v>
      </c>
      <c r="B7179" t="s">
        <v>32</v>
      </c>
      <c r="C7179" t="s">
        <v>252</v>
      </c>
      <c r="D7179" t="s">
        <v>150</v>
      </c>
      <c r="E7179" t="s">
        <v>121</v>
      </c>
      <c r="G7179" t="s">
        <v>1</v>
      </c>
      <c r="H7179" t="s">
        <v>206</v>
      </c>
      <c r="J7179" t="s">
        <v>263</v>
      </c>
      <c r="K7179" t="s">
        <v>72</v>
      </c>
      <c r="L7179" t="s">
        <v>122</v>
      </c>
      <c r="M7179" s="14">
        <v>44708</v>
      </c>
      <c r="N7179" s="14">
        <v>44708</v>
      </c>
      <c r="O7179">
        <v>0</v>
      </c>
      <c r="P7179">
        <v>-14285.71</v>
      </c>
      <c r="R7179">
        <v>2220610000</v>
      </c>
      <c r="S7179">
        <v>161012000</v>
      </c>
      <c r="V7179" t="s">
        <v>155</v>
      </c>
      <c r="W7179" t="s">
        <v>213</v>
      </c>
      <c r="X7179" t="s">
        <v>156</v>
      </c>
      <c r="Y7179">
        <v>5</v>
      </c>
      <c r="Z7179">
        <v>5</v>
      </c>
      <c r="AA7179">
        <v>2022</v>
      </c>
      <c r="AB7179">
        <v>14285.71</v>
      </c>
      <c r="AC7179" t="s">
        <v>69</v>
      </c>
      <c r="AD7179" t="s">
        <v>69</v>
      </c>
      <c r="AE7179">
        <v>2022</v>
      </c>
      <c r="AF7179">
        <v>2022</v>
      </c>
      <c r="AU7179"/>
    </row>
    <row r="7180" spans="1:47" x14ac:dyDescent="0.35">
      <c r="A7180" t="s">
        <v>160</v>
      </c>
      <c r="B7180" t="s">
        <v>26</v>
      </c>
      <c r="C7180" t="s">
        <v>252</v>
      </c>
      <c r="D7180" t="s">
        <v>159</v>
      </c>
      <c r="E7180" t="s">
        <v>162</v>
      </c>
      <c r="G7180" t="s">
        <v>1</v>
      </c>
      <c r="J7180" t="s">
        <v>263</v>
      </c>
      <c r="K7180" t="s">
        <v>72</v>
      </c>
      <c r="L7180" t="s">
        <v>122</v>
      </c>
      <c r="M7180" s="14">
        <v>44708</v>
      </c>
      <c r="N7180" s="14">
        <v>44708</v>
      </c>
      <c r="O7180">
        <v>0</v>
      </c>
      <c r="P7180">
        <v>622.91</v>
      </c>
      <c r="R7180">
        <v>2110672000</v>
      </c>
      <c r="S7180">
        <v>162600000</v>
      </c>
      <c r="V7180" t="s">
        <v>160</v>
      </c>
      <c r="W7180" t="s">
        <v>196</v>
      </c>
      <c r="X7180" t="s">
        <v>161</v>
      </c>
      <c r="Y7180">
        <v>5</v>
      </c>
      <c r="Z7180">
        <v>5</v>
      </c>
      <c r="AA7180">
        <v>2022</v>
      </c>
      <c r="AB7180">
        <v>622.91</v>
      </c>
      <c r="AC7180" t="s">
        <v>69</v>
      </c>
      <c r="AD7180" t="s">
        <v>72</v>
      </c>
      <c r="AE7180">
        <v>2022</v>
      </c>
      <c r="AF7180">
        <v>2022</v>
      </c>
      <c r="AU7180"/>
    </row>
    <row r="7181" spans="1:47" x14ac:dyDescent="0.35">
      <c r="A7181" t="s">
        <v>160</v>
      </c>
      <c r="B7181" t="s">
        <v>35</v>
      </c>
      <c r="C7181" t="s">
        <v>252</v>
      </c>
      <c r="D7181" t="s">
        <v>159</v>
      </c>
      <c r="E7181" t="s">
        <v>162</v>
      </c>
      <c r="G7181" t="s">
        <v>1</v>
      </c>
      <c r="J7181" t="s">
        <v>263</v>
      </c>
      <c r="K7181" t="s">
        <v>72</v>
      </c>
      <c r="L7181" t="s">
        <v>122</v>
      </c>
      <c r="M7181" s="14">
        <v>44711</v>
      </c>
      <c r="N7181" s="14">
        <v>44711</v>
      </c>
      <c r="O7181">
        <v>0</v>
      </c>
      <c r="P7181">
        <v>2407.31</v>
      </c>
      <c r="R7181">
        <v>2110672000</v>
      </c>
      <c r="S7181">
        <v>161020000</v>
      </c>
      <c r="V7181" t="s">
        <v>160</v>
      </c>
      <c r="W7181" t="s">
        <v>194</v>
      </c>
      <c r="X7181" t="s">
        <v>161</v>
      </c>
      <c r="Y7181">
        <v>5</v>
      </c>
      <c r="Z7181">
        <v>5</v>
      </c>
      <c r="AA7181">
        <v>2022</v>
      </c>
      <c r="AB7181">
        <v>2407.31</v>
      </c>
      <c r="AC7181" t="s">
        <v>69</v>
      </c>
      <c r="AD7181" t="s">
        <v>72</v>
      </c>
      <c r="AE7181">
        <v>2022</v>
      </c>
      <c r="AF7181">
        <v>2022</v>
      </c>
      <c r="AU7181"/>
    </row>
    <row r="7182" spans="1:47" x14ac:dyDescent="0.35">
      <c r="A7182" t="s">
        <v>160</v>
      </c>
      <c r="B7182" t="s">
        <v>35</v>
      </c>
      <c r="C7182" t="s">
        <v>252</v>
      </c>
      <c r="D7182" t="s">
        <v>159</v>
      </c>
      <c r="E7182" t="s">
        <v>162</v>
      </c>
      <c r="G7182" t="s">
        <v>1</v>
      </c>
      <c r="J7182" t="s">
        <v>263</v>
      </c>
      <c r="K7182" t="s">
        <v>72</v>
      </c>
      <c r="L7182" t="s">
        <v>122</v>
      </c>
      <c r="M7182" s="14">
        <v>44711</v>
      </c>
      <c r="N7182" s="14">
        <v>44711</v>
      </c>
      <c r="O7182">
        <v>0</v>
      </c>
      <c r="P7182">
        <v>478.63</v>
      </c>
      <c r="R7182">
        <v>2110672000</v>
      </c>
      <c r="S7182">
        <v>162000000</v>
      </c>
      <c r="V7182" t="s">
        <v>160</v>
      </c>
      <c r="W7182" t="s">
        <v>205</v>
      </c>
      <c r="X7182" t="s">
        <v>161</v>
      </c>
      <c r="Y7182">
        <v>5</v>
      </c>
      <c r="Z7182">
        <v>5</v>
      </c>
      <c r="AA7182">
        <v>2022</v>
      </c>
      <c r="AB7182">
        <v>478.63</v>
      </c>
      <c r="AC7182" t="s">
        <v>69</v>
      </c>
      <c r="AD7182" t="s">
        <v>72</v>
      </c>
      <c r="AE7182">
        <v>2022</v>
      </c>
      <c r="AF7182">
        <v>2022</v>
      </c>
      <c r="AU7182"/>
    </row>
    <row r="7183" spans="1:47" x14ac:dyDescent="0.35">
      <c r="A7183" t="s">
        <v>160</v>
      </c>
      <c r="B7183" t="s">
        <v>26</v>
      </c>
      <c r="C7183" t="s">
        <v>252</v>
      </c>
      <c r="D7183" t="s">
        <v>159</v>
      </c>
      <c r="E7183" t="s">
        <v>162</v>
      </c>
      <c r="G7183" t="s">
        <v>1</v>
      </c>
      <c r="J7183" t="s">
        <v>263</v>
      </c>
      <c r="K7183" t="s">
        <v>72</v>
      </c>
      <c r="L7183" t="s">
        <v>122</v>
      </c>
      <c r="M7183" s="14">
        <v>44711</v>
      </c>
      <c r="N7183" s="14">
        <v>44711</v>
      </c>
      <c r="O7183">
        <v>0</v>
      </c>
      <c r="P7183">
        <v>1708.1</v>
      </c>
      <c r="R7183">
        <v>2110672000</v>
      </c>
      <c r="S7183">
        <v>162000000</v>
      </c>
      <c r="V7183" t="s">
        <v>160</v>
      </c>
      <c r="W7183" t="s">
        <v>205</v>
      </c>
      <c r="X7183" t="s">
        <v>161</v>
      </c>
      <c r="Y7183">
        <v>5</v>
      </c>
      <c r="Z7183">
        <v>5</v>
      </c>
      <c r="AA7183">
        <v>2022</v>
      </c>
      <c r="AB7183">
        <v>1708.1</v>
      </c>
      <c r="AC7183" t="s">
        <v>69</v>
      </c>
      <c r="AD7183" t="s">
        <v>72</v>
      </c>
      <c r="AE7183">
        <v>2022</v>
      </c>
      <c r="AF7183">
        <v>2022</v>
      </c>
      <c r="AU7183"/>
    </row>
    <row r="7184" spans="1:47" x14ac:dyDescent="0.35">
      <c r="A7184" t="s">
        <v>160</v>
      </c>
      <c r="B7184" t="s">
        <v>26</v>
      </c>
      <c r="C7184" t="s">
        <v>252</v>
      </c>
      <c r="D7184" t="s">
        <v>159</v>
      </c>
      <c r="E7184" t="s">
        <v>162</v>
      </c>
      <c r="G7184" t="s">
        <v>1</v>
      </c>
      <c r="J7184" t="s">
        <v>263</v>
      </c>
      <c r="K7184" t="s">
        <v>72</v>
      </c>
      <c r="L7184" t="s">
        <v>122</v>
      </c>
      <c r="M7184" s="14">
        <v>44711</v>
      </c>
      <c r="N7184" s="14">
        <v>44711</v>
      </c>
      <c r="O7184">
        <v>0</v>
      </c>
      <c r="P7184">
        <v>1666.67</v>
      </c>
      <c r="R7184">
        <v>2110672000</v>
      </c>
      <c r="S7184">
        <v>162000000</v>
      </c>
      <c r="V7184" t="s">
        <v>160</v>
      </c>
      <c r="W7184" t="s">
        <v>205</v>
      </c>
      <c r="X7184" t="s">
        <v>161</v>
      </c>
      <c r="Y7184">
        <v>5</v>
      </c>
      <c r="Z7184">
        <v>5</v>
      </c>
      <c r="AA7184">
        <v>2022</v>
      </c>
      <c r="AB7184">
        <v>1666.67</v>
      </c>
      <c r="AC7184" t="s">
        <v>69</v>
      </c>
      <c r="AD7184" t="s">
        <v>72</v>
      </c>
      <c r="AE7184">
        <v>2022</v>
      </c>
      <c r="AF7184">
        <v>2022</v>
      </c>
      <c r="AU7184"/>
    </row>
    <row r="7185" spans="1:47" x14ac:dyDescent="0.35">
      <c r="A7185" t="s">
        <v>160</v>
      </c>
      <c r="B7185" t="s">
        <v>25</v>
      </c>
      <c r="C7185" t="s">
        <v>252</v>
      </c>
      <c r="D7185" t="s">
        <v>159</v>
      </c>
      <c r="E7185" t="s">
        <v>162</v>
      </c>
      <c r="G7185" t="s">
        <v>1</v>
      </c>
      <c r="J7185" t="s">
        <v>263</v>
      </c>
      <c r="K7185" t="s">
        <v>72</v>
      </c>
      <c r="L7185" t="s">
        <v>122</v>
      </c>
      <c r="M7185" s="14">
        <v>44711</v>
      </c>
      <c r="N7185" s="14">
        <v>44711</v>
      </c>
      <c r="O7185">
        <v>0</v>
      </c>
      <c r="P7185">
        <v>595.24</v>
      </c>
      <c r="R7185">
        <v>2110672000</v>
      </c>
      <c r="S7185">
        <v>161600000</v>
      </c>
      <c r="V7185" t="s">
        <v>160</v>
      </c>
      <c r="W7185" t="s">
        <v>198</v>
      </c>
      <c r="X7185" t="s">
        <v>161</v>
      </c>
      <c r="Y7185">
        <v>5</v>
      </c>
      <c r="Z7185">
        <v>5</v>
      </c>
      <c r="AA7185">
        <v>2022</v>
      </c>
      <c r="AB7185">
        <v>595.24</v>
      </c>
      <c r="AC7185" t="s">
        <v>69</v>
      </c>
      <c r="AD7185" t="s">
        <v>72</v>
      </c>
      <c r="AE7185">
        <v>2022</v>
      </c>
      <c r="AF7185">
        <v>2022</v>
      </c>
      <c r="AU7185"/>
    </row>
    <row r="7186" spans="1:47" x14ac:dyDescent="0.35">
      <c r="A7186" t="s">
        <v>160</v>
      </c>
      <c r="B7186" t="s">
        <v>25</v>
      </c>
      <c r="C7186" t="s">
        <v>252</v>
      </c>
      <c r="D7186" t="s">
        <v>159</v>
      </c>
      <c r="E7186" t="s">
        <v>162</v>
      </c>
      <c r="G7186" t="s">
        <v>1</v>
      </c>
      <c r="J7186" t="s">
        <v>263</v>
      </c>
      <c r="K7186" t="s">
        <v>72</v>
      </c>
      <c r="L7186" t="s">
        <v>122</v>
      </c>
      <c r="M7186" s="14">
        <v>44711</v>
      </c>
      <c r="N7186" s="14">
        <v>44711</v>
      </c>
      <c r="O7186">
        <v>0</v>
      </c>
      <c r="P7186">
        <v>10714.29</v>
      </c>
      <c r="R7186">
        <v>2110672000</v>
      </c>
      <c r="S7186">
        <v>161300000</v>
      </c>
      <c r="V7186" t="s">
        <v>160</v>
      </c>
      <c r="W7186" t="s">
        <v>192</v>
      </c>
      <c r="X7186" t="s">
        <v>161</v>
      </c>
      <c r="Y7186">
        <v>5</v>
      </c>
      <c r="Z7186">
        <v>5</v>
      </c>
      <c r="AA7186">
        <v>2022</v>
      </c>
      <c r="AB7186">
        <v>10714.29</v>
      </c>
      <c r="AC7186" t="s">
        <v>69</v>
      </c>
      <c r="AD7186" t="s">
        <v>72</v>
      </c>
      <c r="AE7186">
        <v>2022</v>
      </c>
      <c r="AF7186">
        <v>2022</v>
      </c>
      <c r="AU7186"/>
    </row>
    <row r="7187" spans="1:47" x14ac:dyDescent="0.35">
      <c r="A7187" t="s">
        <v>160</v>
      </c>
      <c r="B7187" t="s">
        <v>25</v>
      </c>
      <c r="C7187" t="s">
        <v>252</v>
      </c>
      <c r="D7187" t="s">
        <v>159</v>
      </c>
      <c r="E7187" t="s">
        <v>162</v>
      </c>
      <c r="G7187" t="s">
        <v>1</v>
      </c>
      <c r="J7187" t="s">
        <v>263</v>
      </c>
      <c r="K7187" t="s">
        <v>72</v>
      </c>
      <c r="L7187" t="s">
        <v>122</v>
      </c>
      <c r="M7187" s="14">
        <v>44711</v>
      </c>
      <c r="N7187" s="14">
        <v>44711</v>
      </c>
      <c r="O7187">
        <v>0</v>
      </c>
      <c r="P7187">
        <v>714.29</v>
      </c>
      <c r="R7187">
        <v>2110672000</v>
      </c>
      <c r="S7187">
        <v>161300000</v>
      </c>
      <c r="V7187" t="s">
        <v>160</v>
      </c>
      <c r="W7187" t="s">
        <v>192</v>
      </c>
      <c r="X7187" t="s">
        <v>161</v>
      </c>
      <c r="Y7187">
        <v>5</v>
      </c>
      <c r="Z7187">
        <v>5</v>
      </c>
      <c r="AA7187">
        <v>2022</v>
      </c>
      <c r="AB7187">
        <v>714.29</v>
      </c>
      <c r="AC7187" t="s">
        <v>69</v>
      </c>
      <c r="AD7187" t="s">
        <v>72</v>
      </c>
      <c r="AE7187">
        <v>2022</v>
      </c>
      <c r="AF7187">
        <v>2022</v>
      </c>
      <c r="AU7187"/>
    </row>
    <row r="7188" spans="1:47" x14ac:dyDescent="0.35">
      <c r="A7188" t="s">
        <v>160</v>
      </c>
      <c r="B7188" t="s">
        <v>28</v>
      </c>
      <c r="C7188" t="s">
        <v>252</v>
      </c>
      <c r="D7188" t="s">
        <v>159</v>
      </c>
      <c r="E7188" t="s">
        <v>162</v>
      </c>
      <c r="G7188" t="s">
        <v>1</v>
      </c>
      <c r="J7188" t="s">
        <v>263</v>
      </c>
      <c r="K7188" t="s">
        <v>72</v>
      </c>
      <c r="L7188" t="s">
        <v>122</v>
      </c>
      <c r="M7188" s="14">
        <v>44711</v>
      </c>
      <c r="N7188" s="14">
        <v>44711</v>
      </c>
      <c r="O7188">
        <v>0</v>
      </c>
      <c r="P7188">
        <v>25.13</v>
      </c>
      <c r="R7188">
        <v>2110672000</v>
      </c>
      <c r="S7188">
        <v>161400000</v>
      </c>
      <c r="V7188" t="s">
        <v>160</v>
      </c>
      <c r="W7188" t="s">
        <v>211</v>
      </c>
      <c r="X7188" t="s">
        <v>161</v>
      </c>
      <c r="Y7188">
        <v>5</v>
      </c>
      <c r="Z7188">
        <v>5</v>
      </c>
      <c r="AA7188">
        <v>2022</v>
      </c>
      <c r="AB7188">
        <v>25.13</v>
      </c>
      <c r="AC7188" t="s">
        <v>69</v>
      </c>
      <c r="AD7188" t="s">
        <v>72</v>
      </c>
      <c r="AE7188">
        <v>2022</v>
      </c>
      <c r="AF7188">
        <v>2022</v>
      </c>
      <c r="AU7188"/>
    </row>
    <row r="7189" spans="1:47" x14ac:dyDescent="0.35">
      <c r="A7189" t="s">
        <v>160</v>
      </c>
      <c r="B7189" t="s">
        <v>28</v>
      </c>
      <c r="C7189" t="s">
        <v>252</v>
      </c>
      <c r="D7189" t="s">
        <v>159</v>
      </c>
      <c r="E7189" t="s">
        <v>162</v>
      </c>
      <c r="G7189" t="s">
        <v>1</v>
      </c>
      <c r="J7189" t="s">
        <v>263</v>
      </c>
      <c r="K7189" t="s">
        <v>72</v>
      </c>
      <c r="L7189" t="s">
        <v>122</v>
      </c>
      <c r="M7189" s="14">
        <v>44711</v>
      </c>
      <c r="N7189" s="14">
        <v>44711</v>
      </c>
      <c r="O7189">
        <v>0</v>
      </c>
      <c r="P7189">
        <v>30.62</v>
      </c>
      <c r="R7189">
        <v>2110672000</v>
      </c>
      <c r="S7189">
        <v>161400000</v>
      </c>
      <c r="V7189" t="s">
        <v>160</v>
      </c>
      <c r="W7189" t="s">
        <v>211</v>
      </c>
      <c r="X7189" t="s">
        <v>161</v>
      </c>
      <c r="Y7189">
        <v>5</v>
      </c>
      <c r="Z7189">
        <v>5</v>
      </c>
      <c r="AA7189">
        <v>2022</v>
      </c>
      <c r="AB7189">
        <v>30.62</v>
      </c>
      <c r="AC7189" t="s">
        <v>69</v>
      </c>
      <c r="AD7189" t="s">
        <v>72</v>
      </c>
      <c r="AE7189">
        <v>2022</v>
      </c>
      <c r="AF7189">
        <v>2022</v>
      </c>
      <c r="AU7189"/>
    </row>
    <row r="7190" spans="1:47" x14ac:dyDescent="0.35">
      <c r="A7190" t="s">
        <v>160</v>
      </c>
      <c r="B7190" t="s">
        <v>28</v>
      </c>
      <c r="C7190" t="s">
        <v>252</v>
      </c>
      <c r="D7190" t="s">
        <v>159</v>
      </c>
      <c r="E7190" t="s">
        <v>162</v>
      </c>
      <c r="G7190" t="s">
        <v>1</v>
      </c>
      <c r="J7190" t="s">
        <v>263</v>
      </c>
      <c r="K7190" t="s">
        <v>72</v>
      </c>
      <c r="L7190" t="s">
        <v>122</v>
      </c>
      <c r="M7190" s="14">
        <v>44711</v>
      </c>
      <c r="N7190" s="14">
        <v>44711</v>
      </c>
      <c r="O7190">
        <v>0</v>
      </c>
      <c r="P7190">
        <v>20.54</v>
      </c>
      <c r="R7190">
        <v>2110672000</v>
      </c>
      <c r="S7190">
        <v>161400000</v>
      </c>
      <c r="V7190" t="s">
        <v>160</v>
      </c>
      <c r="W7190" t="s">
        <v>211</v>
      </c>
      <c r="X7190" t="s">
        <v>161</v>
      </c>
      <c r="Y7190">
        <v>5</v>
      </c>
      <c r="Z7190">
        <v>5</v>
      </c>
      <c r="AA7190">
        <v>2022</v>
      </c>
      <c r="AB7190">
        <v>20.54</v>
      </c>
      <c r="AC7190" t="s">
        <v>69</v>
      </c>
      <c r="AD7190" t="s">
        <v>72</v>
      </c>
      <c r="AE7190">
        <v>2022</v>
      </c>
      <c r="AF7190">
        <v>2022</v>
      </c>
      <c r="AU7190"/>
    </row>
    <row r="7191" spans="1:47" x14ac:dyDescent="0.35">
      <c r="A7191" t="s">
        <v>160</v>
      </c>
      <c r="B7191" t="s">
        <v>28</v>
      </c>
      <c r="C7191" t="s">
        <v>252</v>
      </c>
      <c r="D7191" t="s">
        <v>159</v>
      </c>
      <c r="E7191" t="s">
        <v>162</v>
      </c>
      <c r="G7191" t="s">
        <v>1</v>
      </c>
      <c r="J7191" t="s">
        <v>263</v>
      </c>
      <c r="K7191" t="s">
        <v>72</v>
      </c>
      <c r="L7191" t="s">
        <v>122</v>
      </c>
      <c r="M7191" s="14">
        <v>44711</v>
      </c>
      <c r="N7191" s="14">
        <v>44711</v>
      </c>
      <c r="O7191">
        <v>0</v>
      </c>
      <c r="P7191">
        <v>36.479999999999997</v>
      </c>
      <c r="R7191">
        <v>2110672000</v>
      </c>
      <c r="S7191">
        <v>161400000</v>
      </c>
      <c r="V7191" t="s">
        <v>160</v>
      </c>
      <c r="W7191" t="s">
        <v>211</v>
      </c>
      <c r="X7191" t="s">
        <v>161</v>
      </c>
      <c r="Y7191">
        <v>5</v>
      </c>
      <c r="Z7191">
        <v>5</v>
      </c>
      <c r="AA7191">
        <v>2022</v>
      </c>
      <c r="AB7191">
        <v>36.479999999999997</v>
      </c>
      <c r="AC7191" t="s">
        <v>69</v>
      </c>
      <c r="AD7191" t="s">
        <v>72</v>
      </c>
      <c r="AE7191">
        <v>2022</v>
      </c>
      <c r="AF7191">
        <v>2022</v>
      </c>
      <c r="AU7191"/>
    </row>
    <row r="7192" spans="1:47" x14ac:dyDescent="0.35">
      <c r="A7192" t="s">
        <v>160</v>
      </c>
      <c r="B7192" t="s">
        <v>28</v>
      </c>
      <c r="C7192" t="s">
        <v>252</v>
      </c>
      <c r="D7192" t="s">
        <v>159</v>
      </c>
      <c r="E7192" t="s">
        <v>162</v>
      </c>
      <c r="G7192" t="s">
        <v>1</v>
      </c>
      <c r="J7192" t="s">
        <v>263</v>
      </c>
      <c r="K7192" t="s">
        <v>72</v>
      </c>
      <c r="L7192" t="s">
        <v>122</v>
      </c>
      <c r="M7192" s="14">
        <v>44711</v>
      </c>
      <c r="N7192" s="14">
        <v>44711</v>
      </c>
      <c r="O7192">
        <v>0</v>
      </c>
      <c r="P7192">
        <v>36.479999999999997</v>
      </c>
      <c r="R7192">
        <v>2110672000</v>
      </c>
      <c r="S7192">
        <v>161400000</v>
      </c>
      <c r="V7192" t="s">
        <v>160</v>
      </c>
      <c r="W7192" t="s">
        <v>211</v>
      </c>
      <c r="X7192" t="s">
        <v>161</v>
      </c>
      <c r="Y7192">
        <v>5</v>
      </c>
      <c r="Z7192">
        <v>5</v>
      </c>
      <c r="AA7192">
        <v>2022</v>
      </c>
      <c r="AB7192">
        <v>36.479999999999997</v>
      </c>
      <c r="AC7192" t="s">
        <v>69</v>
      </c>
      <c r="AD7192" t="s">
        <v>72</v>
      </c>
      <c r="AE7192">
        <v>2022</v>
      </c>
      <c r="AF7192">
        <v>2022</v>
      </c>
      <c r="AU7192"/>
    </row>
    <row r="7193" spans="1:47" x14ac:dyDescent="0.35">
      <c r="A7193" t="s">
        <v>160</v>
      </c>
      <c r="B7193" t="s">
        <v>26</v>
      </c>
      <c r="C7193" t="s">
        <v>252</v>
      </c>
      <c r="D7193" t="s">
        <v>159</v>
      </c>
      <c r="E7193" t="s">
        <v>162</v>
      </c>
      <c r="G7193" t="s">
        <v>1</v>
      </c>
      <c r="J7193" t="s">
        <v>263</v>
      </c>
      <c r="K7193" t="s">
        <v>72</v>
      </c>
      <c r="L7193" t="s">
        <v>122</v>
      </c>
      <c r="M7193" s="14">
        <v>44711</v>
      </c>
      <c r="N7193" s="14">
        <v>44711</v>
      </c>
      <c r="O7193">
        <v>0</v>
      </c>
      <c r="P7193">
        <v>673.12</v>
      </c>
      <c r="R7193">
        <v>2110672000</v>
      </c>
      <c r="S7193">
        <v>162600000</v>
      </c>
      <c r="V7193" t="s">
        <v>160</v>
      </c>
      <c r="W7193" t="s">
        <v>196</v>
      </c>
      <c r="X7193" t="s">
        <v>161</v>
      </c>
      <c r="Y7193">
        <v>5</v>
      </c>
      <c r="Z7193">
        <v>5</v>
      </c>
      <c r="AA7193">
        <v>2022</v>
      </c>
      <c r="AB7193">
        <v>673.12</v>
      </c>
      <c r="AC7193" t="s">
        <v>69</v>
      </c>
      <c r="AD7193" t="s">
        <v>72</v>
      </c>
      <c r="AE7193">
        <v>2022</v>
      </c>
      <c r="AF7193">
        <v>2022</v>
      </c>
      <c r="AU7193"/>
    </row>
    <row r="7194" spans="1:47" x14ac:dyDescent="0.35">
      <c r="A7194" t="s">
        <v>160</v>
      </c>
      <c r="B7194" t="s">
        <v>28</v>
      </c>
      <c r="C7194" t="s">
        <v>252</v>
      </c>
      <c r="D7194" t="s">
        <v>159</v>
      </c>
      <c r="E7194" t="s">
        <v>162</v>
      </c>
      <c r="G7194" t="s">
        <v>1</v>
      </c>
      <c r="J7194" t="s">
        <v>263</v>
      </c>
      <c r="K7194" t="s">
        <v>72</v>
      </c>
      <c r="L7194" t="s">
        <v>122</v>
      </c>
      <c r="M7194" s="14">
        <v>44711</v>
      </c>
      <c r="N7194" s="14">
        <v>44711</v>
      </c>
      <c r="O7194">
        <v>0</v>
      </c>
      <c r="P7194">
        <v>97.04</v>
      </c>
      <c r="R7194">
        <v>2110672000</v>
      </c>
      <c r="S7194">
        <v>161400000</v>
      </c>
      <c r="V7194" t="s">
        <v>160</v>
      </c>
      <c r="W7194" t="s">
        <v>211</v>
      </c>
      <c r="X7194" t="s">
        <v>161</v>
      </c>
      <c r="Y7194">
        <v>5</v>
      </c>
      <c r="Z7194">
        <v>5</v>
      </c>
      <c r="AA7194">
        <v>2022</v>
      </c>
      <c r="AB7194">
        <v>97.04</v>
      </c>
      <c r="AC7194" t="s">
        <v>69</v>
      </c>
      <c r="AD7194" t="s">
        <v>72</v>
      </c>
      <c r="AE7194">
        <v>2022</v>
      </c>
      <c r="AF7194">
        <v>2022</v>
      </c>
      <c r="AU7194"/>
    </row>
    <row r="7195" spans="1:47" x14ac:dyDescent="0.35">
      <c r="A7195" t="s">
        <v>160</v>
      </c>
      <c r="B7195" t="s">
        <v>35</v>
      </c>
      <c r="C7195" t="s">
        <v>252</v>
      </c>
      <c r="D7195" t="s">
        <v>159</v>
      </c>
      <c r="E7195" t="s">
        <v>162</v>
      </c>
      <c r="G7195" t="s">
        <v>1</v>
      </c>
      <c r="J7195" t="s">
        <v>263</v>
      </c>
      <c r="K7195" t="s">
        <v>72</v>
      </c>
      <c r="L7195" t="s">
        <v>122</v>
      </c>
      <c r="M7195" s="14">
        <v>44712</v>
      </c>
      <c r="N7195" s="14">
        <v>44712</v>
      </c>
      <c r="O7195">
        <v>0</v>
      </c>
      <c r="P7195">
        <v>409.16</v>
      </c>
      <c r="R7195">
        <v>2110672000</v>
      </c>
      <c r="S7195">
        <v>161020000</v>
      </c>
      <c r="V7195" t="s">
        <v>160</v>
      </c>
      <c r="W7195" t="s">
        <v>194</v>
      </c>
      <c r="X7195" t="s">
        <v>161</v>
      </c>
      <c r="Y7195">
        <v>5</v>
      </c>
      <c r="Z7195">
        <v>5</v>
      </c>
      <c r="AA7195">
        <v>2022</v>
      </c>
      <c r="AB7195">
        <v>409.16</v>
      </c>
      <c r="AC7195" t="s">
        <v>69</v>
      </c>
      <c r="AD7195" t="s">
        <v>72</v>
      </c>
      <c r="AE7195">
        <v>2022</v>
      </c>
      <c r="AF7195">
        <v>2022</v>
      </c>
      <c r="AU7195"/>
    </row>
    <row r="7196" spans="1:47" x14ac:dyDescent="0.35">
      <c r="A7196" t="s">
        <v>160</v>
      </c>
      <c r="B7196" t="s">
        <v>50</v>
      </c>
      <c r="C7196" t="s">
        <v>252</v>
      </c>
      <c r="D7196" t="s">
        <v>159</v>
      </c>
      <c r="E7196" t="s">
        <v>162</v>
      </c>
      <c r="G7196" t="s">
        <v>1</v>
      </c>
      <c r="J7196" t="s">
        <v>263</v>
      </c>
      <c r="K7196" t="s">
        <v>72</v>
      </c>
      <c r="L7196" t="s">
        <v>122</v>
      </c>
      <c r="M7196" s="14">
        <v>44712</v>
      </c>
      <c r="N7196" s="14">
        <v>44712</v>
      </c>
      <c r="O7196">
        <v>0</v>
      </c>
      <c r="P7196">
        <v>82.85</v>
      </c>
      <c r="R7196">
        <v>2110672000</v>
      </c>
      <c r="S7196">
        <v>162300000</v>
      </c>
      <c r="V7196" t="s">
        <v>160</v>
      </c>
      <c r="W7196" t="s">
        <v>209</v>
      </c>
      <c r="X7196" t="s">
        <v>161</v>
      </c>
      <c r="Y7196">
        <v>5</v>
      </c>
      <c r="Z7196">
        <v>5</v>
      </c>
      <c r="AA7196">
        <v>2022</v>
      </c>
      <c r="AB7196">
        <v>82.85</v>
      </c>
      <c r="AC7196" t="s">
        <v>69</v>
      </c>
      <c r="AD7196" t="s">
        <v>72</v>
      </c>
      <c r="AE7196">
        <v>2022</v>
      </c>
      <c r="AF7196">
        <v>2022</v>
      </c>
      <c r="AU7196"/>
    </row>
    <row r="7197" spans="1:47" x14ac:dyDescent="0.35">
      <c r="A7197" t="s">
        <v>160</v>
      </c>
      <c r="B7197" t="s">
        <v>50</v>
      </c>
      <c r="C7197" t="s">
        <v>252</v>
      </c>
      <c r="D7197" t="s">
        <v>159</v>
      </c>
      <c r="E7197" t="s">
        <v>162</v>
      </c>
      <c r="G7197" t="s">
        <v>1</v>
      </c>
      <c r="J7197" t="s">
        <v>263</v>
      </c>
      <c r="K7197" t="s">
        <v>72</v>
      </c>
      <c r="L7197" t="s">
        <v>122</v>
      </c>
      <c r="M7197" s="14">
        <v>44712</v>
      </c>
      <c r="N7197" s="14">
        <v>44712</v>
      </c>
      <c r="O7197">
        <v>0</v>
      </c>
      <c r="P7197">
        <v>54.2</v>
      </c>
      <c r="R7197">
        <v>2110672000</v>
      </c>
      <c r="S7197">
        <v>162300000</v>
      </c>
      <c r="V7197" t="s">
        <v>160</v>
      </c>
      <c r="W7197" t="s">
        <v>209</v>
      </c>
      <c r="X7197" t="s">
        <v>161</v>
      </c>
      <c r="Y7197">
        <v>5</v>
      </c>
      <c r="Z7197">
        <v>5</v>
      </c>
      <c r="AA7197">
        <v>2022</v>
      </c>
      <c r="AB7197">
        <v>54.2</v>
      </c>
      <c r="AC7197" t="s">
        <v>69</v>
      </c>
      <c r="AD7197" t="s">
        <v>72</v>
      </c>
      <c r="AE7197">
        <v>2022</v>
      </c>
      <c r="AF7197">
        <v>2022</v>
      </c>
      <c r="AU7197"/>
    </row>
    <row r="7198" spans="1:47" x14ac:dyDescent="0.35">
      <c r="A7198" t="s">
        <v>130</v>
      </c>
      <c r="B7198" t="s">
        <v>34</v>
      </c>
      <c r="C7198" t="s">
        <v>252</v>
      </c>
      <c r="D7198" t="s">
        <v>150</v>
      </c>
      <c r="E7198" t="s">
        <v>121</v>
      </c>
      <c r="G7198" t="s">
        <v>1</v>
      </c>
      <c r="H7198" t="s">
        <v>206</v>
      </c>
      <c r="J7198" t="s">
        <v>263</v>
      </c>
      <c r="K7198" t="s">
        <v>72</v>
      </c>
      <c r="L7198" t="s">
        <v>122</v>
      </c>
      <c r="M7198" s="14">
        <v>44712</v>
      </c>
      <c r="N7198" s="14">
        <v>44712</v>
      </c>
      <c r="O7198">
        <v>0</v>
      </c>
      <c r="P7198">
        <v>-238.1</v>
      </c>
      <c r="R7198">
        <v>2221511000</v>
      </c>
      <c r="S7198">
        <v>162800000</v>
      </c>
      <c r="V7198" t="s">
        <v>130</v>
      </c>
      <c r="W7198" t="s">
        <v>204</v>
      </c>
      <c r="X7198" t="s">
        <v>119</v>
      </c>
      <c r="Y7198">
        <v>5</v>
      </c>
      <c r="Z7198">
        <v>5</v>
      </c>
      <c r="AA7198">
        <v>2022</v>
      </c>
      <c r="AB7198">
        <v>238.1</v>
      </c>
      <c r="AC7198" t="s">
        <v>69</v>
      </c>
      <c r="AD7198" t="s">
        <v>69</v>
      </c>
      <c r="AE7198">
        <v>2022</v>
      </c>
      <c r="AF7198">
        <v>2022</v>
      </c>
      <c r="AU7198"/>
    </row>
    <row r="7199" spans="1:47" x14ac:dyDescent="0.35">
      <c r="A7199" t="s">
        <v>160</v>
      </c>
      <c r="B7199" t="s">
        <v>35</v>
      </c>
      <c r="C7199" t="s">
        <v>252</v>
      </c>
      <c r="D7199" t="s">
        <v>159</v>
      </c>
      <c r="E7199" t="s">
        <v>162</v>
      </c>
      <c r="G7199" t="s">
        <v>1</v>
      </c>
      <c r="J7199" t="s">
        <v>263</v>
      </c>
      <c r="K7199" t="s">
        <v>72</v>
      </c>
      <c r="L7199" t="s">
        <v>122</v>
      </c>
      <c r="M7199" s="14">
        <v>44712</v>
      </c>
      <c r="N7199" s="14">
        <v>44712</v>
      </c>
      <c r="O7199">
        <v>0</v>
      </c>
      <c r="P7199">
        <v>3545.52</v>
      </c>
      <c r="R7199">
        <v>2110672000</v>
      </c>
      <c r="S7199">
        <v>161020000</v>
      </c>
      <c r="V7199" t="s">
        <v>160</v>
      </c>
      <c r="W7199" t="s">
        <v>194</v>
      </c>
      <c r="X7199" t="s">
        <v>161</v>
      </c>
      <c r="Y7199">
        <v>5</v>
      </c>
      <c r="Z7199">
        <v>5</v>
      </c>
      <c r="AA7199">
        <v>2022</v>
      </c>
      <c r="AB7199">
        <v>3545.52</v>
      </c>
      <c r="AC7199" t="s">
        <v>69</v>
      </c>
      <c r="AD7199" t="s">
        <v>72</v>
      </c>
      <c r="AE7199">
        <v>2022</v>
      </c>
      <c r="AF7199">
        <v>2022</v>
      </c>
      <c r="AU7199"/>
    </row>
    <row r="7200" spans="1:47" x14ac:dyDescent="0.35">
      <c r="A7200" t="s">
        <v>175</v>
      </c>
      <c r="B7200" t="s">
        <v>39</v>
      </c>
      <c r="C7200" t="s">
        <v>252</v>
      </c>
      <c r="D7200" t="s">
        <v>150</v>
      </c>
      <c r="E7200" t="s">
        <v>121</v>
      </c>
      <c r="G7200" t="s">
        <v>1</v>
      </c>
      <c r="H7200" t="s">
        <v>206</v>
      </c>
      <c r="J7200" t="s">
        <v>263</v>
      </c>
      <c r="K7200" t="s">
        <v>72</v>
      </c>
      <c r="L7200" t="s">
        <v>122</v>
      </c>
      <c r="M7200" s="14">
        <v>44712</v>
      </c>
      <c r="N7200" s="14">
        <v>44712</v>
      </c>
      <c r="O7200">
        <v>0</v>
      </c>
      <c r="P7200">
        <v>-7142.86</v>
      </c>
      <c r="R7200">
        <v>2221506000</v>
      </c>
      <c r="S7200">
        <v>161026000</v>
      </c>
      <c r="V7200" t="s">
        <v>175</v>
      </c>
      <c r="W7200" t="s">
        <v>216</v>
      </c>
      <c r="X7200" t="s">
        <v>119</v>
      </c>
      <c r="Y7200">
        <v>5</v>
      </c>
      <c r="Z7200">
        <v>5</v>
      </c>
      <c r="AA7200">
        <v>2022</v>
      </c>
      <c r="AB7200">
        <v>7142.86</v>
      </c>
      <c r="AC7200" t="s">
        <v>69</v>
      </c>
      <c r="AD7200" t="s">
        <v>69</v>
      </c>
      <c r="AE7200">
        <v>2022</v>
      </c>
      <c r="AF7200">
        <v>2022</v>
      </c>
      <c r="AU7200"/>
    </row>
    <row r="7201" spans="1:47" x14ac:dyDescent="0.35">
      <c r="A7201" t="s">
        <v>160</v>
      </c>
      <c r="B7201" t="s">
        <v>35</v>
      </c>
      <c r="C7201" t="s">
        <v>252</v>
      </c>
      <c r="D7201" t="s">
        <v>159</v>
      </c>
      <c r="E7201" t="s">
        <v>162</v>
      </c>
      <c r="G7201" t="s">
        <v>1</v>
      </c>
      <c r="J7201" t="s">
        <v>263</v>
      </c>
      <c r="K7201" t="s">
        <v>72</v>
      </c>
      <c r="L7201" t="s">
        <v>122</v>
      </c>
      <c r="M7201" s="14">
        <v>44712</v>
      </c>
      <c r="N7201" s="14">
        <v>44712</v>
      </c>
      <c r="O7201">
        <v>0</v>
      </c>
      <c r="P7201">
        <v>314.01</v>
      </c>
      <c r="R7201">
        <v>2110672000</v>
      </c>
      <c r="S7201">
        <v>161020000</v>
      </c>
      <c r="V7201" t="s">
        <v>160</v>
      </c>
      <c r="W7201" t="s">
        <v>194</v>
      </c>
      <c r="X7201" t="s">
        <v>161</v>
      </c>
      <c r="Y7201">
        <v>5</v>
      </c>
      <c r="Z7201">
        <v>5</v>
      </c>
      <c r="AA7201">
        <v>2022</v>
      </c>
      <c r="AB7201">
        <v>314.01</v>
      </c>
      <c r="AC7201" t="s">
        <v>69</v>
      </c>
      <c r="AD7201" t="s">
        <v>72</v>
      </c>
      <c r="AE7201">
        <v>2022</v>
      </c>
      <c r="AF7201">
        <v>2022</v>
      </c>
      <c r="AU7201"/>
    </row>
    <row r="7202" spans="1:47" x14ac:dyDescent="0.35">
      <c r="A7202" t="s">
        <v>160</v>
      </c>
      <c r="B7202" t="s">
        <v>50</v>
      </c>
      <c r="C7202" t="s">
        <v>252</v>
      </c>
      <c r="D7202" t="s">
        <v>159</v>
      </c>
      <c r="E7202" t="s">
        <v>162</v>
      </c>
      <c r="G7202" t="s">
        <v>1</v>
      </c>
      <c r="J7202" t="s">
        <v>263</v>
      </c>
      <c r="K7202" t="s">
        <v>72</v>
      </c>
      <c r="L7202" t="s">
        <v>122</v>
      </c>
      <c r="M7202" s="14">
        <v>44712</v>
      </c>
      <c r="N7202" s="14">
        <v>44712</v>
      </c>
      <c r="O7202">
        <v>0</v>
      </c>
      <c r="P7202">
        <v>76.66</v>
      </c>
      <c r="R7202">
        <v>2110672000</v>
      </c>
      <c r="S7202">
        <v>162300000</v>
      </c>
      <c r="V7202" t="s">
        <v>160</v>
      </c>
      <c r="W7202" t="s">
        <v>209</v>
      </c>
      <c r="X7202" t="s">
        <v>161</v>
      </c>
      <c r="Y7202">
        <v>5</v>
      </c>
      <c r="Z7202">
        <v>5</v>
      </c>
      <c r="AA7202">
        <v>2022</v>
      </c>
      <c r="AB7202">
        <v>76.66</v>
      </c>
      <c r="AC7202" t="s">
        <v>69</v>
      </c>
      <c r="AD7202" t="s">
        <v>72</v>
      </c>
      <c r="AE7202">
        <v>2022</v>
      </c>
      <c r="AF7202">
        <v>2022</v>
      </c>
      <c r="AU7202"/>
    </row>
    <row r="7203" spans="1:47" x14ac:dyDescent="0.35">
      <c r="A7203" t="s">
        <v>160</v>
      </c>
      <c r="B7203" t="s">
        <v>25</v>
      </c>
      <c r="C7203" t="s">
        <v>252</v>
      </c>
      <c r="D7203" t="s">
        <v>159</v>
      </c>
      <c r="E7203" t="s">
        <v>162</v>
      </c>
      <c r="G7203" t="s">
        <v>1</v>
      </c>
      <c r="J7203" t="s">
        <v>263</v>
      </c>
      <c r="K7203" t="s">
        <v>72</v>
      </c>
      <c r="L7203" t="s">
        <v>122</v>
      </c>
      <c r="M7203" s="14">
        <v>44712</v>
      </c>
      <c r="N7203" s="14">
        <v>44712</v>
      </c>
      <c r="O7203">
        <v>0</v>
      </c>
      <c r="P7203">
        <v>238.1</v>
      </c>
      <c r="R7203">
        <v>2110672000</v>
      </c>
      <c r="S7203">
        <v>161600000</v>
      </c>
      <c r="V7203" t="s">
        <v>160</v>
      </c>
      <c r="W7203" t="s">
        <v>198</v>
      </c>
      <c r="X7203" t="s">
        <v>161</v>
      </c>
      <c r="Y7203">
        <v>5</v>
      </c>
      <c r="Z7203">
        <v>5</v>
      </c>
      <c r="AA7203">
        <v>2022</v>
      </c>
      <c r="AB7203">
        <v>238.1</v>
      </c>
      <c r="AC7203" t="s">
        <v>69</v>
      </c>
      <c r="AD7203" t="s">
        <v>72</v>
      </c>
      <c r="AE7203">
        <v>2022</v>
      </c>
      <c r="AF7203">
        <v>2022</v>
      </c>
      <c r="AU7203"/>
    </row>
    <row r="7204" spans="1:47" x14ac:dyDescent="0.35">
      <c r="A7204" t="s">
        <v>160</v>
      </c>
      <c r="B7204" t="s">
        <v>35</v>
      </c>
      <c r="C7204" t="s">
        <v>252</v>
      </c>
      <c r="D7204" t="s">
        <v>159</v>
      </c>
      <c r="E7204" t="s">
        <v>162</v>
      </c>
      <c r="G7204" t="s">
        <v>1</v>
      </c>
      <c r="J7204" t="s">
        <v>263</v>
      </c>
      <c r="K7204" t="s">
        <v>72</v>
      </c>
      <c r="L7204" t="s">
        <v>122</v>
      </c>
      <c r="M7204" s="14">
        <v>44712</v>
      </c>
      <c r="N7204" s="14">
        <v>44712</v>
      </c>
      <c r="O7204">
        <v>0</v>
      </c>
      <c r="P7204">
        <v>803.96</v>
      </c>
      <c r="R7204">
        <v>2110672000</v>
      </c>
      <c r="S7204">
        <v>161020000</v>
      </c>
      <c r="V7204" t="s">
        <v>160</v>
      </c>
      <c r="W7204" t="s">
        <v>194</v>
      </c>
      <c r="X7204" t="s">
        <v>161</v>
      </c>
      <c r="Y7204">
        <v>5</v>
      </c>
      <c r="Z7204">
        <v>5</v>
      </c>
      <c r="AA7204">
        <v>2022</v>
      </c>
      <c r="AB7204">
        <v>803.96</v>
      </c>
      <c r="AC7204" t="s">
        <v>69</v>
      </c>
      <c r="AD7204" t="s">
        <v>72</v>
      </c>
      <c r="AE7204">
        <v>2022</v>
      </c>
      <c r="AF7204">
        <v>2022</v>
      </c>
      <c r="AU7204"/>
    </row>
    <row r="7205" spans="1:47" x14ac:dyDescent="0.35">
      <c r="A7205" t="s">
        <v>160</v>
      </c>
      <c r="B7205" t="s">
        <v>35</v>
      </c>
      <c r="C7205" t="s">
        <v>252</v>
      </c>
      <c r="D7205" t="s">
        <v>159</v>
      </c>
      <c r="E7205" t="s">
        <v>162</v>
      </c>
      <c r="G7205" t="s">
        <v>1</v>
      </c>
      <c r="J7205" t="s">
        <v>263</v>
      </c>
      <c r="K7205" t="s">
        <v>72</v>
      </c>
      <c r="L7205" t="s">
        <v>122</v>
      </c>
      <c r="M7205" s="14">
        <v>44712</v>
      </c>
      <c r="N7205" s="14">
        <v>44712</v>
      </c>
      <c r="O7205">
        <v>0</v>
      </c>
      <c r="P7205">
        <v>79.650000000000006</v>
      </c>
      <c r="R7205">
        <v>2110672000</v>
      </c>
      <c r="S7205">
        <v>161020000</v>
      </c>
      <c r="V7205" t="s">
        <v>160</v>
      </c>
      <c r="W7205" t="s">
        <v>194</v>
      </c>
      <c r="X7205" t="s">
        <v>161</v>
      </c>
      <c r="Y7205">
        <v>5</v>
      </c>
      <c r="Z7205">
        <v>5</v>
      </c>
      <c r="AA7205">
        <v>2022</v>
      </c>
      <c r="AB7205">
        <v>79.650000000000006</v>
      </c>
      <c r="AC7205" t="s">
        <v>69</v>
      </c>
      <c r="AD7205" t="s">
        <v>72</v>
      </c>
      <c r="AE7205">
        <v>2022</v>
      </c>
      <c r="AF7205">
        <v>2022</v>
      </c>
      <c r="AU7205"/>
    </row>
    <row r="7206" spans="1:47" x14ac:dyDescent="0.35">
      <c r="A7206" t="s">
        <v>188</v>
      </c>
      <c r="B7206" t="s">
        <v>31</v>
      </c>
      <c r="C7206" t="s">
        <v>252</v>
      </c>
      <c r="D7206" t="s">
        <v>159</v>
      </c>
      <c r="E7206" t="s">
        <v>162</v>
      </c>
      <c r="G7206" t="s">
        <v>1</v>
      </c>
      <c r="J7206" t="s">
        <v>263</v>
      </c>
      <c r="K7206" t="s">
        <v>72</v>
      </c>
      <c r="L7206" t="s">
        <v>122</v>
      </c>
      <c r="M7206" s="14">
        <v>44712</v>
      </c>
      <c r="N7206" s="14">
        <v>44712</v>
      </c>
      <c r="O7206">
        <v>0</v>
      </c>
      <c r="P7206">
        <v>652.78</v>
      </c>
      <c r="R7206">
        <v>2111070000</v>
      </c>
      <c r="S7206">
        <v>161900000</v>
      </c>
      <c r="V7206" t="s">
        <v>188</v>
      </c>
      <c r="W7206" t="s">
        <v>199</v>
      </c>
      <c r="X7206" t="s">
        <v>190</v>
      </c>
      <c r="Y7206">
        <v>5</v>
      </c>
      <c r="Z7206">
        <v>5</v>
      </c>
      <c r="AA7206">
        <v>2022</v>
      </c>
      <c r="AB7206">
        <v>652.78</v>
      </c>
      <c r="AC7206" t="s">
        <v>69</v>
      </c>
      <c r="AD7206" t="s">
        <v>72</v>
      </c>
      <c r="AE7206">
        <v>2022</v>
      </c>
      <c r="AF7206">
        <v>2022</v>
      </c>
      <c r="AU7206"/>
    </row>
    <row r="7207" spans="1:47" x14ac:dyDescent="0.35">
      <c r="A7207" t="s">
        <v>160</v>
      </c>
      <c r="B7207" t="s">
        <v>35</v>
      </c>
      <c r="C7207" t="s">
        <v>252</v>
      </c>
      <c r="D7207" t="s">
        <v>159</v>
      </c>
      <c r="E7207" t="s">
        <v>162</v>
      </c>
      <c r="G7207" t="s">
        <v>1</v>
      </c>
      <c r="J7207" t="s">
        <v>263</v>
      </c>
      <c r="K7207" t="s">
        <v>72</v>
      </c>
      <c r="L7207" t="s">
        <v>122</v>
      </c>
      <c r="M7207" s="14">
        <v>44712</v>
      </c>
      <c r="N7207" s="14">
        <v>44712</v>
      </c>
      <c r="O7207">
        <v>0</v>
      </c>
      <c r="P7207">
        <v>7609.16</v>
      </c>
      <c r="R7207">
        <v>2110672000</v>
      </c>
      <c r="S7207">
        <v>161020000</v>
      </c>
      <c r="V7207" t="s">
        <v>160</v>
      </c>
      <c r="W7207" t="s">
        <v>194</v>
      </c>
      <c r="X7207" t="s">
        <v>161</v>
      </c>
      <c r="Y7207">
        <v>5</v>
      </c>
      <c r="Z7207">
        <v>5</v>
      </c>
      <c r="AA7207">
        <v>2022</v>
      </c>
      <c r="AB7207">
        <v>7609.16</v>
      </c>
      <c r="AC7207" t="s">
        <v>69</v>
      </c>
      <c r="AD7207" t="s">
        <v>72</v>
      </c>
      <c r="AE7207">
        <v>2022</v>
      </c>
      <c r="AF7207">
        <v>2022</v>
      </c>
      <c r="AU7207"/>
    </row>
    <row r="7208" spans="1:47" x14ac:dyDescent="0.35">
      <c r="A7208" t="s">
        <v>160</v>
      </c>
      <c r="B7208" t="s">
        <v>35</v>
      </c>
      <c r="C7208" t="s">
        <v>252</v>
      </c>
      <c r="D7208" t="s">
        <v>159</v>
      </c>
      <c r="E7208" t="s">
        <v>162</v>
      </c>
      <c r="G7208" t="s">
        <v>1</v>
      </c>
      <c r="J7208" t="s">
        <v>263</v>
      </c>
      <c r="K7208" t="s">
        <v>72</v>
      </c>
      <c r="L7208" t="s">
        <v>122</v>
      </c>
      <c r="M7208" s="14">
        <v>44712</v>
      </c>
      <c r="N7208" s="14">
        <v>44712</v>
      </c>
      <c r="O7208">
        <v>0</v>
      </c>
      <c r="P7208">
        <v>935.11</v>
      </c>
      <c r="R7208">
        <v>2110672000</v>
      </c>
      <c r="S7208">
        <v>161020000</v>
      </c>
      <c r="V7208" t="s">
        <v>160</v>
      </c>
      <c r="W7208" t="s">
        <v>194</v>
      </c>
      <c r="X7208" t="s">
        <v>161</v>
      </c>
      <c r="Y7208">
        <v>5</v>
      </c>
      <c r="Z7208">
        <v>5</v>
      </c>
      <c r="AA7208">
        <v>2022</v>
      </c>
      <c r="AB7208">
        <v>935.11</v>
      </c>
      <c r="AC7208" t="s">
        <v>69</v>
      </c>
      <c r="AD7208" t="s">
        <v>72</v>
      </c>
      <c r="AE7208">
        <v>2022</v>
      </c>
      <c r="AF7208">
        <v>2022</v>
      </c>
      <c r="AU7208"/>
    </row>
    <row r="7209" spans="1:47" x14ac:dyDescent="0.35">
      <c r="A7209" t="s">
        <v>160</v>
      </c>
      <c r="B7209" t="s">
        <v>35</v>
      </c>
      <c r="C7209" t="s">
        <v>252</v>
      </c>
      <c r="D7209" t="s">
        <v>159</v>
      </c>
      <c r="E7209" t="s">
        <v>162</v>
      </c>
      <c r="G7209" t="s">
        <v>1</v>
      </c>
      <c r="J7209" t="s">
        <v>263</v>
      </c>
      <c r="K7209" t="s">
        <v>72</v>
      </c>
      <c r="L7209" t="s">
        <v>122</v>
      </c>
      <c r="M7209" s="14">
        <v>44712</v>
      </c>
      <c r="N7209" s="14">
        <v>44712</v>
      </c>
      <c r="O7209">
        <v>0</v>
      </c>
      <c r="P7209">
        <v>17774.54</v>
      </c>
      <c r="R7209">
        <v>2110672000</v>
      </c>
      <c r="S7209">
        <v>161020000</v>
      </c>
      <c r="V7209" t="s">
        <v>160</v>
      </c>
      <c r="W7209" t="s">
        <v>194</v>
      </c>
      <c r="X7209" t="s">
        <v>161</v>
      </c>
      <c r="Y7209">
        <v>5</v>
      </c>
      <c r="Z7209">
        <v>5</v>
      </c>
      <c r="AA7209">
        <v>2022</v>
      </c>
      <c r="AB7209">
        <v>17774.54</v>
      </c>
      <c r="AC7209" t="s">
        <v>69</v>
      </c>
      <c r="AD7209" t="s">
        <v>72</v>
      </c>
      <c r="AE7209">
        <v>2022</v>
      </c>
      <c r="AF7209">
        <v>2022</v>
      </c>
      <c r="AU7209"/>
    </row>
    <row r="7210" spans="1:47" x14ac:dyDescent="0.35">
      <c r="A7210" t="s">
        <v>130</v>
      </c>
      <c r="B7210" t="s">
        <v>36</v>
      </c>
      <c r="C7210" t="s">
        <v>252</v>
      </c>
      <c r="D7210" t="s">
        <v>150</v>
      </c>
      <c r="E7210" t="s">
        <v>121</v>
      </c>
      <c r="G7210" t="s">
        <v>1</v>
      </c>
      <c r="H7210" t="s">
        <v>206</v>
      </c>
      <c r="J7210" t="s">
        <v>263</v>
      </c>
      <c r="K7210" t="s">
        <v>72</v>
      </c>
      <c r="L7210" t="s">
        <v>122</v>
      </c>
      <c r="M7210" s="14">
        <v>44712</v>
      </c>
      <c r="N7210" s="14">
        <v>44712</v>
      </c>
      <c r="O7210">
        <v>0</v>
      </c>
      <c r="P7210">
        <v>-65.03</v>
      </c>
      <c r="R7210">
        <v>2221517110</v>
      </c>
      <c r="S7210">
        <v>161003000</v>
      </c>
      <c r="V7210" t="s">
        <v>130</v>
      </c>
      <c r="W7210" t="s">
        <v>232</v>
      </c>
      <c r="X7210" t="s">
        <v>119</v>
      </c>
      <c r="Y7210">
        <v>5</v>
      </c>
      <c r="Z7210">
        <v>5</v>
      </c>
      <c r="AA7210">
        <v>2022</v>
      </c>
      <c r="AB7210">
        <v>65.03</v>
      </c>
      <c r="AC7210" t="s">
        <v>69</v>
      </c>
      <c r="AD7210" t="s">
        <v>69</v>
      </c>
      <c r="AE7210">
        <v>2022</v>
      </c>
      <c r="AF7210">
        <v>2022</v>
      </c>
      <c r="AU7210"/>
    </row>
    <row r="7211" spans="1:47" x14ac:dyDescent="0.35">
      <c r="A7211" t="s">
        <v>160</v>
      </c>
      <c r="B7211" t="s">
        <v>35</v>
      </c>
      <c r="C7211" t="s">
        <v>252</v>
      </c>
      <c r="D7211" t="s">
        <v>159</v>
      </c>
      <c r="E7211" t="s">
        <v>162</v>
      </c>
      <c r="G7211" t="s">
        <v>1</v>
      </c>
      <c r="J7211" t="s">
        <v>263</v>
      </c>
      <c r="K7211" t="s">
        <v>72</v>
      </c>
      <c r="L7211" t="s">
        <v>122</v>
      </c>
      <c r="M7211" s="14">
        <v>44712</v>
      </c>
      <c r="N7211" s="14">
        <v>44712</v>
      </c>
      <c r="O7211">
        <v>0</v>
      </c>
      <c r="P7211">
        <v>37.14</v>
      </c>
      <c r="R7211">
        <v>2110672000</v>
      </c>
      <c r="S7211">
        <v>162800000</v>
      </c>
      <c r="V7211" t="s">
        <v>160</v>
      </c>
      <c r="W7211" t="s">
        <v>204</v>
      </c>
      <c r="X7211" t="s">
        <v>161</v>
      </c>
      <c r="Y7211">
        <v>5</v>
      </c>
      <c r="Z7211">
        <v>5</v>
      </c>
      <c r="AA7211">
        <v>2022</v>
      </c>
      <c r="AB7211">
        <v>37.14</v>
      </c>
      <c r="AC7211" t="s">
        <v>69</v>
      </c>
      <c r="AD7211" t="s">
        <v>72</v>
      </c>
      <c r="AE7211">
        <v>2022</v>
      </c>
      <c r="AF7211">
        <v>2022</v>
      </c>
      <c r="AU7211"/>
    </row>
    <row r="7212" spans="1:47" x14ac:dyDescent="0.35">
      <c r="A7212" t="s">
        <v>160</v>
      </c>
      <c r="B7212" t="s">
        <v>35</v>
      </c>
      <c r="C7212" t="s">
        <v>252</v>
      </c>
      <c r="D7212" t="s">
        <v>159</v>
      </c>
      <c r="E7212" t="s">
        <v>162</v>
      </c>
      <c r="G7212" t="s">
        <v>1</v>
      </c>
      <c r="J7212" t="s">
        <v>263</v>
      </c>
      <c r="K7212" t="s">
        <v>72</v>
      </c>
      <c r="L7212" t="s">
        <v>122</v>
      </c>
      <c r="M7212" s="14">
        <v>44712</v>
      </c>
      <c r="N7212" s="14">
        <v>44712</v>
      </c>
      <c r="O7212">
        <v>0</v>
      </c>
      <c r="P7212">
        <v>1238.18</v>
      </c>
      <c r="R7212">
        <v>2110672000</v>
      </c>
      <c r="S7212">
        <v>161020000</v>
      </c>
      <c r="V7212" t="s">
        <v>160</v>
      </c>
      <c r="W7212" t="s">
        <v>194</v>
      </c>
      <c r="X7212" t="s">
        <v>161</v>
      </c>
      <c r="Y7212">
        <v>5</v>
      </c>
      <c r="Z7212">
        <v>5</v>
      </c>
      <c r="AA7212">
        <v>2022</v>
      </c>
      <c r="AB7212">
        <v>1238.18</v>
      </c>
      <c r="AC7212" t="s">
        <v>69</v>
      </c>
      <c r="AD7212" t="s">
        <v>72</v>
      </c>
      <c r="AE7212">
        <v>2022</v>
      </c>
      <c r="AF7212">
        <v>2022</v>
      </c>
      <c r="AU7212"/>
    </row>
    <row r="7213" spans="1:47" x14ac:dyDescent="0.35">
      <c r="A7213" t="s">
        <v>138</v>
      </c>
      <c r="C7213" t="s">
        <v>252</v>
      </c>
      <c r="D7213" t="s">
        <v>150</v>
      </c>
      <c r="E7213" t="s">
        <v>121</v>
      </c>
      <c r="G7213" t="s">
        <v>1</v>
      </c>
      <c r="J7213" t="s">
        <v>263</v>
      </c>
      <c r="K7213" t="s">
        <v>72</v>
      </c>
      <c r="L7213" t="s">
        <v>122</v>
      </c>
      <c r="M7213" s="14">
        <v>44712</v>
      </c>
      <c r="N7213" s="14">
        <v>44712</v>
      </c>
      <c r="O7213">
        <v>0</v>
      </c>
      <c r="P7213">
        <v>13690476.189999999</v>
      </c>
      <c r="R7213">
        <v>2220200000</v>
      </c>
      <c r="S7213">
        <v>161002000</v>
      </c>
      <c r="V7213" t="s">
        <v>138</v>
      </c>
      <c r="W7213" t="s">
        <v>202</v>
      </c>
      <c r="X7213" t="s">
        <v>139</v>
      </c>
      <c r="Y7213">
        <v>5</v>
      </c>
      <c r="Z7213">
        <v>5</v>
      </c>
      <c r="AA7213">
        <v>2022</v>
      </c>
      <c r="AB7213">
        <v>-13690476.189999999</v>
      </c>
      <c r="AC7213" t="s">
        <v>69</v>
      </c>
      <c r="AD7213" t="s">
        <v>72</v>
      </c>
      <c r="AE7213">
        <v>2022</v>
      </c>
      <c r="AF7213">
        <v>2022</v>
      </c>
      <c r="AU7213"/>
    </row>
    <row r="7214" spans="1:47" x14ac:dyDescent="0.35">
      <c r="A7214" t="s">
        <v>138</v>
      </c>
      <c r="C7214" t="s">
        <v>252</v>
      </c>
      <c r="D7214" t="s">
        <v>150</v>
      </c>
      <c r="E7214" t="s">
        <v>121</v>
      </c>
      <c r="G7214" t="s">
        <v>1</v>
      </c>
      <c r="J7214" t="s">
        <v>263</v>
      </c>
      <c r="K7214" t="s">
        <v>72</v>
      </c>
      <c r="L7214" t="s">
        <v>122</v>
      </c>
      <c r="M7214" s="14">
        <v>44712</v>
      </c>
      <c r="N7214" s="14">
        <v>44712</v>
      </c>
      <c r="O7214">
        <v>0</v>
      </c>
      <c r="P7214">
        <v>8333.33</v>
      </c>
      <c r="R7214">
        <v>2220200000</v>
      </c>
      <c r="S7214">
        <v>161002000</v>
      </c>
      <c r="V7214" t="s">
        <v>138</v>
      </c>
      <c r="W7214" t="s">
        <v>202</v>
      </c>
      <c r="X7214" t="s">
        <v>139</v>
      </c>
      <c r="Y7214">
        <v>5</v>
      </c>
      <c r="Z7214">
        <v>5</v>
      </c>
      <c r="AA7214">
        <v>2022</v>
      </c>
      <c r="AB7214">
        <v>-8333.33</v>
      </c>
      <c r="AC7214" t="s">
        <v>69</v>
      </c>
      <c r="AD7214" t="s">
        <v>72</v>
      </c>
      <c r="AE7214">
        <v>2022</v>
      </c>
      <c r="AF7214">
        <v>2022</v>
      </c>
      <c r="AU7214"/>
    </row>
    <row r="7215" spans="1:47" x14ac:dyDescent="0.35">
      <c r="A7215" t="s">
        <v>138</v>
      </c>
      <c r="C7215" t="s">
        <v>252</v>
      </c>
      <c r="D7215" t="s">
        <v>150</v>
      </c>
      <c r="E7215" t="s">
        <v>121</v>
      </c>
      <c r="G7215" t="s">
        <v>1</v>
      </c>
      <c r="J7215" t="s">
        <v>263</v>
      </c>
      <c r="K7215" t="s">
        <v>72</v>
      </c>
      <c r="L7215" t="s">
        <v>122</v>
      </c>
      <c r="M7215" s="14">
        <v>44712</v>
      </c>
      <c r="N7215" s="14">
        <v>44712</v>
      </c>
      <c r="O7215">
        <v>0</v>
      </c>
      <c r="P7215">
        <v>1190.48</v>
      </c>
      <c r="R7215">
        <v>2220200000</v>
      </c>
      <c r="S7215">
        <v>161002000</v>
      </c>
      <c r="V7215" t="s">
        <v>138</v>
      </c>
      <c r="W7215" t="s">
        <v>202</v>
      </c>
      <c r="X7215" t="s">
        <v>139</v>
      </c>
      <c r="Y7215">
        <v>5</v>
      </c>
      <c r="Z7215">
        <v>5</v>
      </c>
      <c r="AA7215">
        <v>2022</v>
      </c>
      <c r="AB7215">
        <v>-1190.48</v>
      </c>
      <c r="AC7215" t="s">
        <v>69</v>
      </c>
      <c r="AD7215" t="s">
        <v>72</v>
      </c>
      <c r="AE7215">
        <v>2022</v>
      </c>
      <c r="AF7215">
        <v>2022</v>
      </c>
      <c r="AU7215"/>
    </row>
    <row r="7216" spans="1:47" x14ac:dyDescent="0.35">
      <c r="A7216" t="s">
        <v>138</v>
      </c>
      <c r="C7216" t="s">
        <v>252</v>
      </c>
      <c r="D7216" t="s">
        <v>150</v>
      </c>
      <c r="E7216" t="s">
        <v>121</v>
      </c>
      <c r="G7216" t="s">
        <v>1</v>
      </c>
      <c r="J7216" t="s">
        <v>263</v>
      </c>
      <c r="K7216" t="s">
        <v>72</v>
      </c>
      <c r="L7216" t="s">
        <v>122</v>
      </c>
      <c r="M7216" s="14">
        <v>44712</v>
      </c>
      <c r="N7216" s="14">
        <v>44712</v>
      </c>
      <c r="O7216">
        <v>0</v>
      </c>
      <c r="P7216">
        <v>47619.05</v>
      </c>
      <c r="R7216">
        <v>2220200000</v>
      </c>
      <c r="S7216">
        <v>161002000</v>
      </c>
      <c r="V7216" t="s">
        <v>138</v>
      </c>
      <c r="W7216" t="s">
        <v>202</v>
      </c>
      <c r="X7216" t="s">
        <v>139</v>
      </c>
      <c r="Y7216">
        <v>5</v>
      </c>
      <c r="Z7216">
        <v>5</v>
      </c>
      <c r="AA7216">
        <v>2022</v>
      </c>
      <c r="AB7216">
        <v>-47619.05</v>
      </c>
      <c r="AC7216" t="s">
        <v>69</v>
      </c>
      <c r="AD7216" t="s">
        <v>72</v>
      </c>
      <c r="AE7216">
        <v>2022</v>
      </c>
      <c r="AF7216">
        <v>2022</v>
      </c>
      <c r="AU7216"/>
    </row>
    <row r="7217" spans="1:47" x14ac:dyDescent="0.35">
      <c r="A7217" t="s">
        <v>138</v>
      </c>
      <c r="C7217" t="s">
        <v>252</v>
      </c>
      <c r="D7217" t="s">
        <v>150</v>
      </c>
      <c r="E7217" t="s">
        <v>121</v>
      </c>
      <c r="G7217" t="s">
        <v>1</v>
      </c>
      <c r="J7217" t="s">
        <v>263</v>
      </c>
      <c r="K7217" t="s">
        <v>72</v>
      </c>
      <c r="L7217" t="s">
        <v>122</v>
      </c>
      <c r="M7217" s="14">
        <v>44712</v>
      </c>
      <c r="N7217" s="14">
        <v>44712</v>
      </c>
      <c r="O7217">
        <v>0</v>
      </c>
      <c r="P7217">
        <v>38095.24</v>
      </c>
      <c r="R7217">
        <v>2220200000</v>
      </c>
      <c r="S7217">
        <v>161002000</v>
      </c>
      <c r="V7217" t="s">
        <v>138</v>
      </c>
      <c r="W7217" t="s">
        <v>202</v>
      </c>
      <c r="X7217" t="s">
        <v>139</v>
      </c>
      <c r="Y7217">
        <v>5</v>
      </c>
      <c r="Z7217">
        <v>5</v>
      </c>
      <c r="AA7217">
        <v>2022</v>
      </c>
      <c r="AB7217">
        <v>-38095.24</v>
      </c>
      <c r="AC7217" t="s">
        <v>69</v>
      </c>
      <c r="AD7217" t="s">
        <v>72</v>
      </c>
      <c r="AE7217">
        <v>2022</v>
      </c>
      <c r="AF7217">
        <v>2022</v>
      </c>
      <c r="AU7217"/>
    </row>
    <row r="7218" spans="1:47" x14ac:dyDescent="0.35">
      <c r="A7218" t="s">
        <v>138</v>
      </c>
      <c r="C7218" t="s">
        <v>252</v>
      </c>
      <c r="D7218" t="s">
        <v>150</v>
      </c>
      <c r="E7218" t="s">
        <v>121</v>
      </c>
      <c r="G7218" t="s">
        <v>1</v>
      </c>
      <c r="J7218" t="s">
        <v>263</v>
      </c>
      <c r="K7218" t="s">
        <v>72</v>
      </c>
      <c r="L7218" t="s">
        <v>122</v>
      </c>
      <c r="M7218" s="14">
        <v>44712</v>
      </c>
      <c r="N7218" s="14">
        <v>44712</v>
      </c>
      <c r="O7218">
        <v>0</v>
      </c>
      <c r="P7218">
        <v>2023809.52</v>
      </c>
      <c r="R7218">
        <v>2220200000</v>
      </c>
      <c r="S7218">
        <v>161002000</v>
      </c>
      <c r="V7218" t="s">
        <v>138</v>
      </c>
      <c r="W7218" t="s">
        <v>202</v>
      </c>
      <c r="X7218" t="s">
        <v>139</v>
      </c>
      <c r="Y7218">
        <v>5</v>
      </c>
      <c r="Z7218">
        <v>5</v>
      </c>
      <c r="AA7218">
        <v>2022</v>
      </c>
      <c r="AB7218">
        <v>-2023809.52</v>
      </c>
      <c r="AC7218" t="s">
        <v>69</v>
      </c>
      <c r="AD7218" t="s">
        <v>72</v>
      </c>
      <c r="AE7218">
        <v>2022</v>
      </c>
      <c r="AF7218">
        <v>2022</v>
      </c>
      <c r="AU7218"/>
    </row>
    <row r="7219" spans="1:47" x14ac:dyDescent="0.35">
      <c r="A7219" t="s">
        <v>138</v>
      </c>
      <c r="C7219" t="s">
        <v>252</v>
      </c>
      <c r="D7219" t="s">
        <v>150</v>
      </c>
      <c r="E7219" t="s">
        <v>121</v>
      </c>
      <c r="G7219" t="s">
        <v>1</v>
      </c>
      <c r="J7219" t="s">
        <v>263</v>
      </c>
      <c r="K7219" t="s">
        <v>72</v>
      </c>
      <c r="L7219" t="s">
        <v>122</v>
      </c>
      <c r="M7219" s="14">
        <v>44712</v>
      </c>
      <c r="N7219" s="14">
        <v>44712</v>
      </c>
      <c r="O7219">
        <v>0</v>
      </c>
      <c r="P7219">
        <v>35714.29</v>
      </c>
      <c r="R7219">
        <v>2220200000</v>
      </c>
      <c r="S7219">
        <v>161002000</v>
      </c>
      <c r="V7219" t="s">
        <v>138</v>
      </c>
      <c r="W7219" t="s">
        <v>202</v>
      </c>
      <c r="X7219" t="s">
        <v>139</v>
      </c>
      <c r="Y7219">
        <v>5</v>
      </c>
      <c r="Z7219">
        <v>5</v>
      </c>
      <c r="AA7219">
        <v>2022</v>
      </c>
      <c r="AB7219">
        <v>-35714.29</v>
      </c>
      <c r="AC7219" t="s">
        <v>69</v>
      </c>
      <c r="AD7219" t="s">
        <v>72</v>
      </c>
      <c r="AE7219">
        <v>2022</v>
      </c>
      <c r="AF7219">
        <v>2022</v>
      </c>
      <c r="AU7219"/>
    </row>
    <row r="7220" spans="1:47" x14ac:dyDescent="0.35">
      <c r="A7220" t="s">
        <v>138</v>
      </c>
      <c r="C7220" t="s">
        <v>252</v>
      </c>
      <c r="D7220" t="s">
        <v>150</v>
      </c>
      <c r="E7220" t="s">
        <v>121</v>
      </c>
      <c r="G7220" t="s">
        <v>1</v>
      </c>
      <c r="J7220" t="s">
        <v>263</v>
      </c>
      <c r="K7220" t="s">
        <v>72</v>
      </c>
      <c r="L7220" t="s">
        <v>122</v>
      </c>
      <c r="M7220" s="14">
        <v>44712</v>
      </c>
      <c r="N7220" s="14">
        <v>44712</v>
      </c>
      <c r="O7220">
        <v>0</v>
      </c>
      <c r="P7220">
        <v>47619.05</v>
      </c>
      <c r="R7220">
        <v>2220200000</v>
      </c>
      <c r="S7220">
        <v>161002000</v>
      </c>
      <c r="V7220" t="s">
        <v>138</v>
      </c>
      <c r="W7220" t="s">
        <v>202</v>
      </c>
      <c r="X7220" t="s">
        <v>139</v>
      </c>
      <c r="Y7220">
        <v>5</v>
      </c>
      <c r="Z7220">
        <v>5</v>
      </c>
      <c r="AA7220">
        <v>2022</v>
      </c>
      <c r="AB7220">
        <v>-47619.05</v>
      </c>
      <c r="AC7220" t="s">
        <v>69</v>
      </c>
      <c r="AD7220" t="s">
        <v>72</v>
      </c>
      <c r="AE7220">
        <v>2022</v>
      </c>
      <c r="AF7220">
        <v>2022</v>
      </c>
      <c r="AU7220"/>
    </row>
    <row r="7221" spans="1:47" x14ac:dyDescent="0.35">
      <c r="A7221" t="s">
        <v>138</v>
      </c>
      <c r="C7221" t="s">
        <v>252</v>
      </c>
      <c r="D7221" t="s">
        <v>150</v>
      </c>
      <c r="E7221" t="s">
        <v>121</v>
      </c>
      <c r="J7221" t="s">
        <v>263</v>
      </c>
      <c r="K7221" t="s">
        <v>72</v>
      </c>
      <c r="L7221" t="s">
        <v>122</v>
      </c>
      <c r="M7221" s="14">
        <v>44712</v>
      </c>
      <c r="N7221" s="14">
        <v>44712</v>
      </c>
      <c r="O7221">
        <v>0</v>
      </c>
      <c r="P7221">
        <v>15964285.710000001</v>
      </c>
      <c r="R7221">
        <v>2220200000</v>
      </c>
      <c r="S7221">
        <v>161002000</v>
      </c>
      <c r="V7221" t="s">
        <v>138</v>
      </c>
      <c r="W7221" t="s">
        <v>202</v>
      </c>
      <c r="X7221" t="s">
        <v>139</v>
      </c>
      <c r="Y7221">
        <v>5</v>
      </c>
      <c r="Z7221">
        <v>5</v>
      </c>
      <c r="AA7221">
        <v>2022</v>
      </c>
      <c r="AB7221">
        <v>-15964285.710000001</v>
      </c>
      <c r="AC7221" t="s">
        <v>69</v>
      </c>
      <c r="AD7221" t="s">
        <v>72</v>
      </c>
      <c r="AE7221">
        <v>2022</v>
      </c>
      <c r="AF7221">
        <v>2022</v>
      </c>
      <c r="AU7221"/>
    </row>
    <row r="7222" spans="1:47" x14ac:dyDescent="0.35">
      <c r="A7222" t="s">
        <v>160</v>
      </c>
      <c r="B7222" t="s">
        <v>25</v>
      </c>
      <c r="C7222" t="s">
        <v>252</v>
      </c>
      <c r="D7222" t="s">
        <v>159</v>
      </c>
      <c r="E7222" t="s">
        <v>162</v>
      </c>
      <c r="G7222" t="s">
        <v>1</v>
      </c>
      <c r="J7222" t="s">
        <v>263</v>
      </c>
      <c r="K7222" t="s">
        <v>72</v>
      </c>
      <c r="L7222" t="s">
        <v>122</v>
      </c>
      <c r="M7222" s="14">
        <v>44712</v>
      </c>
      <c r="N7222" s="14">
        <v>44712</v>
      </c>
      <c r="O7222">
        <v>0</v>
      </c>
      <c r="P7222">
        <v>1071.43</v>
      </c>
      <c r="R7222">
        <v>2110672000</v>
      </c>
      <c r="S7222">
        <v>161300000</v>
      </c>
      <c r="V7222" t="s">
        <v>160</v>
      </c>
      <c r="W7222" t="s">
        <v>192</v>
      </c>
      <c r="X7222" t="s">
        <v>161</v>
      </c>
      <c r="Y7222">
        <v>5</v>
      </c>
      <c r="Z7222">
        <v>5</v>
      </c>
      <c r="AA7222">
        <v>2022</v>
      </c>
      <c r="AB7222">
        <v>1071.43</v>
      </c>
      <c r="AC7222" t="s">
        <v>69</v>
      </c>
      <c r="AD7222" t="s">
        <v>72</v>
      </c>
      <c r="AE7222">
        <v>2022</v>
      </c>
      <c r="AF7222">
        <v>2022</v>
      </c>
      <c r="AU7222"/>
    </row>
    <row r="7223" spans="1:47" x14ac:dyDescent="0.35">
      <c r="A7223" t="s">
        <v>138</v>
      </c>
      <c r="C7223" t="s">
        <v>252</v>
      </c>
      <c r="D7223" t="s">
        <v>150</v>
      </c>
      <c r="E7223" t="s">
        <v>121</v>
      </c>
      <c r="G7223" t="s">
        <v>1</v>
      </c>
      <c r="J7223" t="s">
        <v>263</v>
      </c>
      <c r="K7223" t="s">
        <v>72</v>
      </c>
      <c r="L7223" t="s">
        <v>122</v>
      </c>
      <c r="M7223" s="14">
        <v>44712</v>
      </c>
      <c r="N7223" s="14">
        <v>44712</v>
      </c>
      <c r="O7223">
        <v>0</v>
      </c>
      <c r="P7223">
        <v>47619.05</v>
      </c>
      <c r="R7223">
        <v>2220200000</v>
      </c>
      <c r="S7223">
        <v>161002000</v>
      </c>
      <c r="V7223" t="s">
        <v>138</v>
      </c>
      <c r="W7223" t="s">
        <v>202</v>
      </c>
      <c r="X7223" t="s">
        <v>139</v>
      </c>
      <c r="Y7223">
        <v>5</v>
      </c>
      <c r="Z7223">
        <v>5</v>
      </c>
      <c r="AA7223">
        <v>2022</v>
      </c>
      <c r="AB7223">
        <v>-47619.05</v>
      </c>
      <c r="AC7223" t="s">
        <v>69</v>
      </c>
      <c r="AD7223" t="s">
        <v>72</v>
      </c>
      <c r="AE7223">
        <v>2022</v>
      </c>
      <c r="AF7223">
        <v>2022</v>
      </c>
      <c r="AU7223"/>
    </row>
    <row r="7224" spans="1:47" x14ac:dyDescent="0.35">
      <c r="A7224" t="s">
        <v>138</v>
      </c>
      <c r="B7224" t="s">
        <v>48</v>
      </c>
      <c r="C7224" t="s">
        <v>252</v>
      </c>
      <c r="D7224" t="s">
        <v>159</v>
      </c>
      <c r="E7224" t="s">
        <v>121</v>
      </c>
      <c r="G7224" t="s">
        <v>1</v>
      </c>
      <c r="J7224" t="s">
        <v>263</v>
      </c>
      <c r="K7224" t="s">
        <v>72</v>
      </c>
      <c r="L7224" t="s">
        <v>122</v>
      </c>
      <c r="M7224" s="14">
        <v>44712</v>
      </c>
      <c r="N7224" s="14">
        <v>44712</v>
      </c>
      <c r="O7224">
        <v>0</v>
      </c>
      <c r="P7224">
        <v>476190.48</v>
      </c>
      <c r="R7224">
        <v>2220200000</v>
      </c>
      <c r="S7224">
        <v>161020000</v>
      </c>
      <c r="V7224" t="s">
        <v>138</v>
      </c>
      <c r="W7224" t="s">
        <v>194</v>
      </c>
      <c r="X7224" t="s">
        <v>139</v>
      </c>
      <c r="Y7224">
        <v>5</v>
      </c>
      <c r="Z7224">
        <v>5</v>
      </c>
      <c r="AA7224">
        <v>2022</v>
      </c>
      <c r="AB7224">
        <v>476190.48</v>
      </c>
      <c r="AC7224" t="s">
        <v>69</v>
      </c>
      <c r="AD7224" t="s">
        <v>72</v>
      </c>
      <c r="AE7224">
        <v>2022</v>
      </c>
      <c r="AF7224">
        <v>2022</v>
      </c>
      <c r="AU7224"/>
    </row>
    <row r="7225" spans="1:47" x14ac:dyDescent="0.35">
      <c r="A7225" t="s">
        <v>138</v>
      </c>
      <c r="B7225" t="s">
        <v>36</v>
      </c>
      <c r="C7225" t="s">
        <v>252</v>
      </c>
      <c r="D7225" t="s">
        <v>150</v>
      </c>
      <c r="E7225" t="s">
        <v>121</v>
      </c>
      <c r="G7225" t="s">
        <v>1</v>
      </c>
      <c r="H7225" t="s">
        <v>206</v>
      </c>
      <c r="J7225" t="s">
        <v>263</v>
      </c>
      <c r="K7225" t="s">
        <v>72</v>
      </c>
      <c r="L7225" t="s">
        <v>122</v>
      </c>
      <c r="M7225" s="14">
        <v>44712</v>
      </c>
      <c r="N7225" s="14">
        <v>44712</v>
      </c>
      <c r="O7225">
        <v>0</v>
      </c>
      <c r="P7225">
        <v>-2380.9499999999998</v>
      </c>
      <c r="R7225">
        <v>2220200000</v>
      </c>
      <c r="S7225">
        <v>161001000</v>
      </c>
      <c r="V7225" t="s">
        <v>138</v>
      </c>
      <c r="W7225" t="s">
        <v>195</v>
      </c>
      <c r="X7225" t="s">
        <v>139</v>
      </c>
      <c r="Y7225">
        <v>5</v>
      </c>
      <c r="Z7225">
        <v>5</v>
      </c>
      <c r="AA7225">
        <v>2022</v>
      </c>
      <c r="AB7225">
        <v>2380.9499999999998</v>
      </c>
      <c r="AC7225" t="s">
        <v>69</v>
      </c>
      <c r="AD7225" t="s">
        <v>69</v>
      </c>
      <c r="AE7225">
        <v>2022</v>
      </c>
      <c r="AF7225">
        <v>2022</v>
      </c>
      <c r="AU7225"/>
    </row>
    <row r="7226" spans="1:47" x14ac:dyDescent="0.35">
      <c r="A7226" t="s">
        <v>238</v>
      </c>
      <c r="B7226" t="s">
        <v>53</v>
      </c>
      <c r="C7226" t="s">
        <v>252</v>
      </c>
      <c r="D7226" t="s">
        <v>150</v>
      </c>
      <c r="E7226" t="s">
        <v>121</v>
      </c>
      <c r="G7226" t="s">
        <v>1</v>
      </c>
      <c r="H7226" t="s">
        <v>206</v>
      </c>
      <c r="J7226" t="s">
        <v>263</v>
      </c>
      <c r="K7226" t="s">
        <v>72</v>
      </c>
      <c r="L7226" t="s">
        <v>122</v>
      </c>
      <c r="M7226" s="14">
        <v>44712</v>
      </c>
      <c r="N7226" s="14">
        <v>44712</v>
      </c>
      <c r="O7226">
        <v>0</v>
      </c>
      <c r="P7226">
        <v>-59523.81</v>
      </c>
      <c r="R7226">
        <v>2221517040</v>
      </c>
      <c r="S7226">
        <v>161007000</v>
      </c>
      <c r="V7226" t="s">
        <v>238</v>
      </c>
      <c r="W7226" t="s">
        <v>243</v>
      </c>
      <c r="X7226" t="s">
        <v>119</v>
      </c>
      <c r="Y7226">
        <v>5</v>
      </c>
      <c r="Z7226">
        <v>5</v>
      </c>
      <c r="AA7226">
        <v>2022</v>
      </c>
      <c r="AB7226">
        <v>59523.81</v>
      </c>
      <c r="AC7226" t="s">
        <v>69</v>
      </c>
      <c r="AD7226" t="s">
        <v>69</v>
      </c>
      <c r="AE7226">
        <v>2022</v>
      </c>
      <c r="AF7226">
        <v>2022</v>
      </c>
      <c r="AU7226"/>
    </row>
    <row r="7227" spans="1:47" x14ac:dyDescent="0.35">
      <c r="A7227" t="s">
        <v>138</v>
      </c>
      <c r="B7227" t="s">
        <v>45</v>
      </c>
      <c r="C7227" t="s">
        <v>252</v>
      </c>
      <c r="D7227" t="s">
        <v>150</v>
      </c>
      <c r="E7227" t="s">
        <v>121</v>
      </c>
      <c r="G7227" t="s">
        <v>1</v>
      </c>
      <c r="H7227" t="s">
        <v>206</v>
      </c>
      <c r="J7227" t="s">
        <v>263</v>
      </c>
      <c r="K7227" t="s">
        <v>72</v>
      </c>
      <c r="L7227" t="s">
        <v>122</v>
      </c>
      <c r="M7227" s="14">
        <v>44712</v>
      </c>
      <c r="N7227" s="14">
        <v>44712</v>
      </c>
      <c r="O7227">
        <v>0</v>
      </c>
      <c r="P7227">
        <v>-8333.33</v>
      </c>
      <c r="R7227">
        <v>2220200000</v>
      </c>
      <c r="S7227">
        <v>161001000</v>
      </c>
      <c r="V7227" t="s">
        <v>138</v>
      </c>
      <c r="W7227" t="s">
        <v>195</v>
      </c>
      <c r="X7227" t="s">
        <v>139</v>
      </c>
      <c r="Y7227">
        <v>5</v>
      </c>
      <c r="Z7227">
        <v>5</v>
      </c>
      <c r="AA7227">
        <v>2022</v>
      </c>
      <c r="AB7227">
        <v>8333.33</v>
      </c>
      <c r="AC7227" t="s">
        <v>69</v>
      </c>
      <c r="AD7227" t="s">
        <v>69</v>
      </c>
      <c r="AE7227">
        <v>2022</v>
      </c>
      <c r="AF7227">
        <v>2022</v>
      </c>
      <c r="AU7227"/>
    </row>
    <row r="7228" spans="1:47" x14ac:dyDescent="0.35">
      <c r="A7228" t="s">
        <v>138</v>
      </c>
      <c r="B7228" t="s">
        <v>34</v>
      </c>
      <c r="C7228" t="s">
        <v>252</v>
      </c>
      <c r="D7228" t="s">
        <v>150</v>
      </c>
      <c r="E7228" t="s">
        <v>121</v>
      </c>
      <c r="G7228" t="s">
        <v>1</v>
      </c>
      <c r="H7228" t="s">
        <v>206</v>
      </c>
      <c r="J7228" t="s">
        <v>263</v>
      </c>
      <c r="K7228" t="s">
        <v>72</v>
      </c>
      <c r="L7228" t="s">
        <v>122</v>
      </c>
      <c r="M7228" s="14">
        <v>44712</v>
      </c>
      <c r="N7228" s="14">
        <v>44712</v>
      </c>
      <c r="O7228">
        <v>0</v>
      </c>
      <c r="P7228">
        <v>-1190.48</v>
      </c>
      <c r="R7228">
        <v>2220200000</v>
      </c>
      <c r="S7228">
        <v>161001000</v>
      </c>
      <c r="V7228" t="s">
        <v>138</v>
      </c>
      <c r="W7228" t="s">
        <v>195</v>
      </c>
      <c r="X7228" t="s">
        <v>139</v>
      </c>
      <c r="Y7228">
        <v>5</v>
      </c>
      <c r="Z7228">
        <v>5</v>
      </c>
      <c r="AA7228">
        <v>2022</v>
      </c>
      <c r="AB7228">
        <v>1190.48</v>
      </c>
      <c r="AC7228" t="s">
        <v>69</v>
      </c>
      <c r="AD7228" t="s">
        <v>69</v>
      </c>
      <c r="AE7228">
        <v>2022</v>
      </c>
      <c r="AF7228">
        <v>2022</v>
      </c>
      <c r="AU7228"/>
    </row>
    <row r="7229" spans="1:47" x14ac:dyDescent="0.35">
      <c r="A7229" t="s">
        <v>133</v>
      </c>
      <c r="B7229" t="s">
        <v>43</v>
      </c>
      <c r="C7229" t="s">
        <v>252</v>
      </c>
      <c r="D7229" t="s">
        <v>150</v>
      </c>
      <c r="E7229" t="s">
        <v>121</v>
      </c>
      <c r="G7229" t="s">
        <v>1</v>
      </c>
      <c r="H7229" t="s">
        <v>206</v>
      </c>
      <c r="J7229" t="s">
        <v>263</v>
      </c>
      <c r="K7229" t="s">
        <v>72</v>
      </c>
      <c r="L7229" t="s">
        <v>122</v>
      </c>
      <c r="M7229" s="14">
        <v>44712</v>
      </c>
      <c r="N7229" s="14">
        <v>44712</v>
      </c>
      <c r="O7229">
        <v>0</v>
      </c>
      <c r="P7229">
        <v>-32142.86</v>
      </c>
      <c r="R7229">
        <v>2220130000</v>
      </c>
      <c r="S7229">
        <v>161001000</v>
      </c>
      <c r="V7229" t="s">
        <v>133</v>
      </c>
      <c r="W7229" t="s">
        <v>195</v>
      </c>
      <c r="X7229" t="s">
        <v>134</v>
      </c>
      <c r="Y7229">
        <v>5</v>
      </c>
      <c r="Z7229">
        <v>5</v>
      </c>
      <c r="AA7229">
        <v>2022</v>
      </c>
      <c r="AB7229">
        <v>32142.86</v>
      </c>
      <c r="AC7229" t="s">
        <v>69</v>
      </c>
      <c r="AD7229" t="s">
        <v>264</v>
      </c>
      <c r="AE7229">
        <v>2022</v>
      </c>
      <c r="AF7229">
        <v>2022</v>
      </c>
      <c r="AU7229"/>
    </row>
    <row r="7230" spans="1:47" x14ac:dyDescent="0.35">
      <c r="A7230" t="s">
        <v>138</v>
      </c>
      <c r="C7230" t="s">
        <v>252</v>
      </c>
      <c r="D7230" t="s">
        <v>150</v>
      </c>
      <c r="E7230" t="s">
        <v>121</v>
      </c>
      <c r="G7230" t="s">
        <v>1</v>
      </c>
      <c r="J7230" t="s">
        <v>263</v>
      </c>
      <c r="K7230" t="s">
        <v>72</v>
      </c>
      <c r="L7230" t="s">
        <v>122</v>
      </c>
      <c r="M7230" s="14">
        <v>44712</v>
      </c>
      <c r="N7230" s="14">
        <v>44712</v>
      </c>
      <c r="O7230">
        <v>0</v>
      </c>
      <c r="P7230">
        <v>23809.52</v>
      </c>
      <c r="R7230">
        <v>2220200000</v>
      </c>
      <c r="S7230">
        <v>161002000</v>
      </c>
      <c r="V7230" t="s">
        <v>138</v>
      </c>
      <c r="W7230" t="s">
        <v>202</v>
      </c>
      <c r="X7230" t="s">
        <v>139</v>
      </c>
      <c r="Y7230">
        <v>5</v>
      </c>
      <c r="Z7230">
        <v>5</v>
      </c>
      <c r="AA7230">
        <v>2022</v>
      </c>
      <c r="AB7230">
        <v>-23809.52</v>
      </c>
      <c r="AC7230" t="s">
        <v>69</v>
      </c>
      <c r="AD7230" t="s">
        <v>72</v>
      </c>
      <c r="AE7230">
        <v>2022</v>
      </c>
      <c r="AF7230">
        <v>2022</v>
      </c>
      <c r="AU7230"/>
    </row>
    <row r="7231" spans="1:47" x14ac:dyDescent="0.35">
      <c r="A7231" t="s">
        <v>160</v>
      </c>
      <c r="B7231" t="s">
        <v>25</v>
      </c>
      <c r="C7231" t="s">
        <v>252</v>
      </c>
      <c r="D7231" t="s">
        <v>159</v>
      </c>
      <c r="E7231" t="s">
        <v>162</v>
      </c>
      <c r="G7231" t="s">
        <v>1</v>
      </c>
      <c r="J7231" t="s">
        <v>263</v>
      </c>
      <c r="K7231" t="s">
        <v>72</v>
      </c>
      <c r="L7231" t="s">
        <v>122</v>
      </c>
      <c r="M7231" s="14">
        <v>44712</v>
      </c>
      <c r="N7231" s="14">
        <v>44712</v>
      </c>
      <c r="O7231">
        <v>0</v>
      </c>
      <c r="P7231">
        <v>238.1</v>
      </c>
      <c r="R7231">
        <v>2110672000</v>
      </c>
      <c r="S7231">
        <v>161300000</v>
      </c>
      <c r="V7231" t="s">
        <v>160</v>
      </c>
      <c r="W7231" t="s">
        <v>192</v>
      </c>
      <c r="X7231" t="s">
        <v>161</v>
      </c>
      <c r="Y7231">
        <v>5</v>
      </c>
      <c r="Z7231">
        <v>5</v>
      </c>
      <c r="AA7231">
        <v>2022</v>
      </c>
      <c r="AB7231">
        <v>238.1</v>
      </c>
      <c r="AC7231" t="s">
        <v>69</v>
      </c>
      <c r="AD7231" t="s">
        <v>72</v>
      </c>
      <c r="AE7231">
        <v>2022</v>
      </c>
      <c r="AF7231">
        <v>2022</v>
      </c>
      <c r="AU7231"/>
    </row>
    <row r="7232" spans="1:47" x14ac:dyDescent="0.35">
      <c r="A7232" t="s">
        <v>138</v>
      </c>
      <c r="B7232" t="s">
        <v>46</v>
      </c>
      <c r="C7232" t="s">
        <v>252</v>
      </c>
      <c r="D7232" t="s">
        <v>150</v>
      </c>
      <c r="E7232" t="s">
        <v>121</v>
      </c>
      <c r="G7232" t="s">
        <v>1</v>
      </c>
      <c r="H7232" t="s">
        <v>206</v>
      </c>
      <c r="J7232" t="s">
        <v>263</v>
      </c>
      <c r="K7232" t="s">
        <v>72</v>
      </c>
      <c r="L7232" t="s">
        <v>122</v>
      </c>
      <c r="M7232" s="14">
        <v>44712</v>
      </c>
      <c r="N7232" s="14">
        <v>44712</v>
      </c>
      <c r="O7232">
        <v>0</v>
      </c>
      <c r="P7232">
        <v>-23809.52</v>
      </c>
      <c r="R7232">
        <v>2220200000</v>
      </c>
      <c r="S7232">
        <v>161001000</v>
      </c>
      <c r="V7232" t="s">
        <v>138</v>
      </c>
      <c r="W7232" t="s">
        <v>195</v>
      </c>
      <c r="X7232" t="s">
        <v>139</v>
      </c>
      <c r="Y7232">
        <v>5</v>
      </c>
      <c r="Z7232">
        <v>5</v>
      </c>
      <c r="AA7232">
        <v>2022</v>
      </c>
      <c r="AB7232">
        <v>23809.52</v>
      </c>
      <c r="AC7232" t="s">
        <v>69</v>
      </c>
      <c r="AD7232" t="s">
        <v>69</v>
      </c>
      <c r="AE7232">
        <v>2022</v>
      </c>
      <c r="AF7232">
        <v>2022</v>
      </c>
      <c r="AU7232"/>
    </row>
    <row r="7233" spans="1:47" x14ac:dyDescent="0.35">
      <c r="A7233" t="s">
        <v>138</v>
      </c>
      <c r="B7233" t="s">
        <v>47</v>
      </c>
      <c r="C7233" t="s">
        <v>252</v>
      </c>
      <c r="D7233" t="s">
        <v>150</v>
      </c>
      <c r="E7233" t="s">
        <v>121</v>
      </c>
      <c r="G7233" t="s">
        <v>1</v>
      </c>
      <c r="H7233" t="s">
        <v>206</v>
      </c>
      <c r="J7233" t="s">
        <v>263</v>
      </c>
      <c r="K7233" t="s">
        <v>72</v>
      </c>
      <c r="L7233" t="s">
        <v>122</v>
      </c>
      <c r="M7233" s="14">
        <v>44712</v>
      </c>
      <c r="N7233" s="14">
        <v>44712</v>
      </c>
      <c r="O7233">
        <v>0</v>
      </c>
      <c r="P7233">
        <v>-47619.05</v>
      </c>
      <c r="R7233">
        <v>2220200000</v>
      </c>
      <c r="S7233">
        <v>161001000</v>
      </c>
      <c r="V7233" t="s">
        <v>138</v>
      </c>
      <c r="W7233" t="s">
        <v>195</v>
      </c>
      <c r="X7233" t="s">
        <v>139</v>
      </c>
      <c r="Y7233">
        <v>5</v>
      </c>
      <c r="Z7233">
        <v>5</v>
      </c>
      <c r="AA7233">
        <v>2022</v>
      </c>
      <c r="AB7233">
        <v>47619.05</v>
      </c>
      <c r="AC7233" t="s">
        <v>69</v>
      </c>
      <c r="AD7233" t="s">
        <v>69</v>
      </c>
      <c r="AE7233">
        <v>2022</v>
      </c>
      <c r="AF7233">
        <v>2022</v>
      </c>
      <c r="AU7233"/>
    </row>
    <row r="7234" spans="1:47" x14ac:dyDescent="0.35">
      <c r="A7234" t="s">
        <v>138</v>
      </c>
      <c r="B7234" t="s">
        <v>44</v>
      </c>
      <c r="C7234" t="s">
        <v>252</v>
      </c>
      <c r="D7234" t="s">
        <v>150</v>
      </c>
      <c r="E7234" t="s">
        <v>121</v>
      </c>
      <c r="G7234" t="s">
        <v>1</v>
      </c>
      <c r="H7234" t="s">
        <v>206</v>
      </c>
      <c r="J7234" t="s">
        <v>263</v>
      </c>
      <c r="K7234" t="s">
        <v>72</v>
      </c>
      <c r="L7234" t="s">
        <v>122</v>
      </c>
      <c r="M7234" s="14">
        <v>44712</v>
      </c>
      <c r="N7234" s="14">
        <v>44712</v>
      </c>
      <c r="O7234">
        <v>0</v>
      </c>
      <c r="P7234">
        <v>-2023809.52</v>
      </c>
      <c r="R7234">
        <v>2220200000</v>
      </c>
      <c r="S7234">
        <v>161001000</v>
      </c>
      <c r="V7234" t="s">
        <v>138</v>
      </c>
      <c r="W7234" t="s">
        <v>195</v>
      </c>
      <c r="X7234" t="s">
        <v>139</v>
      </c>
      <c r="Y7234">
        <v>5</v>
      </c>
      <c r="Z7234">
        <v>5</v>
      </c>
      <c r="AA7234">
        <v>2022</v>
      </c>
      <c r="AB7234">
        <v>2023809.52</v>
      </c>
      <c r="AC7234" t="s">
        <v>69</v>
      </c>
      <c r="AD7234" t="s">
        <v>69</v>
      </c>
      <c r="AE7234">
        <v>2022</v>
      </c>
      <c r="AF7234">
        <v>2022</v>
      </c>
      <c r="AU7234"/>
    </row>
    <row r="7235" spans="1:47" x14ac:dyDescent="0.35">
      <c r="A7235" t="s">
        <v>133</v>
      </c>
      <c r="B7235" t="s">
        <v>42</v>
      </c>
      <c r="C7235" t="s">
        <v>252</v>
      </c>
      <c r="D7235" t="s">
        <v>150</v>
      </c>
      <c r="E7235" t="s">
        <v>121</v>
      </c>
      <c r="G7235" t="s">
        <v>1</v>
      </c>
      <c r="H7235" t="s">
        <v>206</v>
      </c>
      <c r="J7235" t="s">
        <v>263</v>
      </c>
      <c r="K7235" t="s">
        <v>72</v>
      </c>
      <c r="L7235" t="s">
        <v>122</v>
      </c>
      <c r="M7235" s="14">
        <v>44712</v>
      </c>
      <c r="N7235" s="14">
        <v>44712</v>
      </c>
      <c r="O7235">
        <v>0</v>
      </c>
      <c r="P7235">
        <v>-476190.48</v>
      </c>
      <c r="R7235">
        <v>2220120000</v>
      </c>
      <c r="S7235">
        <v>161001000</v>
      </c>
      <c r="V7235" t="s">
        <v>133</v>
      </c>
      <c r="W7235" t="s">
        <v>195</v>
      </c>
      <c r="X7235" t="s">
        <v>134</v>
      </c>
      <c r="Y7235">
        <v>5</v>
      </c>
      <c r="Z7235">
        <v>5</v>
      </c>
      <c r="AA7235">
        <v>2022</v>
      </c>
      <c r="AB7235">
        <v>476190.48</v>
      </c>
      <c r="AC7235" t="s">
        <v>69</v>
      </c>
      <c r="AD7235" t="s">
        <v>264</v>
      </c>
      <c r="AE7235">
        <v>2022</v>
      </c>
      <c r="AF7235">
        <v>2022</v>
      </c>
      <c r="AU7235"/>
    </row>
    <row r="7236" spans="1:47" x14ac:dyDescent="0.35">
      <c r="A7236" t="s">
        <v>133</v>
      </c>
      <c r="B7236" t="s">
        <v>41</v>
      </c>
      <c r="C7236" t="s">
        <v>252</v>
      </c>
      <c r="D7236" t="s">
        <v>150</v>
      </c>
      <c r="E7236" t="s">
        <v>121</v>
      </c>
      <c r="G7236" t="s">
        <v>1</v>
      </c>
      <c r="H7236" t="s">
        <v>206</v>
      </c>
      <c r="J7236" t="s">
        <v>263</v>
      </c>
      <c r="K7236" t="s">
        <v>72</v>
      </c>
      <c r="L7236" t="s">
        <v>122</v>
      </c>
      <c r="M7236" s="14">
        <v>44712</v>
      </c>
      <c r="N7236" s="14">
        <v>44712</v>
      </c>
      <c r="O7236">
        <v>0</v>
      </c>
      <c r="P7236">
        <v>-13095238.1</v>
      </c>
      <c r="R7236">
        <v>2220110000</v>
      </c>
      <c r="S7236">
        <v>161001000</v>
      </c>
      <c r="V7236" t="s">
        <v>133</v>
      </c>
      <c r="W7236" t="s">
        <v>195</v>
      </c>
      <c r="X7236" t="s">
        <v>134</v>
      </c>
      <c r="Y7236">
        <v>5</v>
      </c>
      <c r="Z7236">
        <v>5</v>
      </c>
      <c r="AA7236">
        <v>2022</v>
      </c>
      <c r="AB7236">
        <v>13095238.1</v>
      </c>
      <c r="AC7236" t="s">
        <v>69</v>
      </c>
      <c r="AD7236" t="s">
        <v>264</v>
      </c>
      <c r="AE7236">
        <v>2022</v>
      </c>
      <c r="AF7236">
        <v>2022</v>
      </c>
      <c r="AU7236"/>
    </row>
    <row r="7237" spans="1:47" x14ac:dyDescent="0.35">
      <c r="A7237" t="s">
        <v>160</v>
      </c>
      <c r="B7237" t="s">
        <v>26</v>
      </c>
      <c r="C7237" t="s">
        <v>252</v>
      </c>
      <c r="D7237" t="s">
        <v>159</v>
      </c>
      <c r="E7237" t="s">
        <v>162</v>
      </c>
      <c r="G7237" t="s">
        <v>1</v>
      </c>
      <c r="J7237" t="s">
        <v>263</v>
      </c>
      <c r="K7237" t="s">
        <v>72</v>
      </c>
      <c r="L7237" t="s">
        <v>122</v>
      </c>
      <c r="M7237" s="14">
        <v>44712</v>
      </c>
      <c r="N7237" s="14">
        <v>44712</v>
      </c>
      <c r="O7237">
        <v>0</v>
      </c>
      <c r="P7237">
        <v>147.62</v>
      </c>
      <c r="R7237">
        <v>2110672000</v>
      </c>
      <c r="S7237">
        <v>161021000</v>
      </c>
      <c r="V7237" t="s">
        <v>160</v>
      </c>
      <c r="W7237" t="s">
        <v>215</v>
      </c>
      <c r="X7237" t="s">
        <v>161</v>
      </c>
      <c r="Y7237">
        <v>5</v>
      </c>
      <c r="Z7237">
        <v>5</v>
      </c>
      <c r="AA7237">
        <v>2022</v>
      </c>
      <c r="AB7237">
        <v>147.62</v>
      </c>
      <c r="AC7237" t="s">
        <v>69</v>
      </c>
      <c r="AD7237" t="s">
        <v>72</v>
      </c>
      <c r="AE7237">
        <v>2022</v>
      </c>
      <c r="AF7237">
        <v>2022</v>
      </c>
      <c r="AU7237"/>
    </row>
    <row r="7238" spans="1:47" x14ac:dyDescent="0.35">
      <c r="A7238" t="s">
        <v>160</v>
      </c>
      <c r="B7238" t="s">
        <v>35</v>
      </c>
      <c r="C7238" t="s">
        <v>252</v>
      </c>
      <c r="D7238" t="s">
        <v>159</v>
      </c>
      <c r="E7238" t="s">
        <v>162</v>
      </c>
      <c r="G7238" t="s">
        <v>1</v>
      </c>
      <c r="J7238" t="s">
        <v>263</v>
      </c>
      <c r="K7238" t="s">
        <v>72</v>
      </c>
      <c r="L7238" t="s">
        <v>122</v>
      </c>
      <c r="M7238" s="14">
        <v>44712</v>
      </c>
      <c r="N7238" s="14">
        <v>44712</v>
      </c>
      <c r="O7238">
        <v>0</v>
      </c>
      <c r="P7238">
        <v>202.38</v>
      </c>
      <c r="R7238">
        <v>2110672000</v>
      </c>
      <c r="S7238">
        <v>161021000</v>
      </c>
      <c r="V7238" t="s">
        <v>160</v>
      </c>
      <c r="W7238" t="s">
        <v>215</v>
      </c>
      <c r="X7238" t="s">
        <v>161</v>
      </c>
      <c r="Y7238">
        <v>5</v>
      </c>
      <c r="Z7238">
        <v>5</v>
      </c>
      <c r="AA7238">
        <v>2022</v>
      </c>
      <c r="AB7238">
        <v>202.38</v>
      </c>
      <c r="AC7238" t="s">
        <v>69</v>
      </c>
      <c r="AD7238" t="s">
        <v>72</v>
      </c>
      <c r="AE7238">
        <v>2022</v>
      </c>
      <c r="AF7238">
        <v>2022</v>
      </c>
      <c r="AU7238"/>
    </row>
    <row r="7239" spans="1:47" x14ac:dyDescent="0.35">
      <c r="A7239" t="s">
        <v>160</v>
      </c>
      <c r="B7239" t="s">
        <v>35</v>
      </c>
      <c r="C7239" t="s">
        <v>252</v>
      </c>
      <c r="D7239" t="s">
        <v>159</v>
      </c>
      <c r="E7239" t="s">
        <v>162</v>
      </c>
      <c r="G7239" t="s">
        <v>1</v>
      </c>
      <c r="J7239" t="s">
        <v>263</v>
      </c>
      <c r="K7239" t="s">
        <v>72</v>
      </c>
      <c r="L7239" t="s">
        <v>122</v>
      </c>
      <c r="M7239" s="14">
        <v>44712</v>
      </c>
      <c r="N7239" s="14">
        <v>44712</v>
      </c>
      <c r="O7239">
        <v>0</v>
      </c>
      <c r="P7239">
        <v>154.76</v>
      </c>
      <c r="R7239">
        <v>2110672000</v>
      </c>
      <c r="S7239">
        <v>161021000</v>
      </c>
      <c r="V7239" t="s">
        <v>160</v>
      </c>
      <c r="W7239" t="s">
        <v>215</v>
      </c>
      <c r="X7239" t="s">
        <v>161</v>
      </c>
      <c r="Y7239">
        <v>5</v>
      </c>
      <c r="Z7239">
        <v>5</v>
      </c>
      <c r="AA7239">
        <v>2022</v>
      </c>
      <c r="AB7239">
        <v>154.76</v>
      </c>
      <c r="AC7239" t="s">
        <v>69</v>
      </c>
      <c r="AD7239" t="s">
        <v>72</v>
      </c>
      <c r="AE7239">
        <v>2022</v>
      </c>
      <c r="AF7239">
        <v>2022</v>
      </c>
      <c r="AU7239"/>
    </row>
    <row r="7240" spans="1:47" x14ac:dyDescent="0.35">
      <c r="A7240" t="s">
        <v>160</v>
      </c>
      <c r="B7240" t="s">
        <v>35</v>
      </c>
      <c r="C7240" t="s">
        <v>252</v>
      </c>
      <c r="D7240" t="s">
        <v>159</v>
      </c>
      <c r="E7240" t="s">
        <v>162</v>
      </c>
      <c r="G7240" t="s">
        <v>1</v>
      </c>
      <c r="J7240" t="s">
        <v>263</v>
      </c>
      <c r="K7240" t="s">
        <v>72</v>
      </c>
      <c r="L7240" t="s">
        <v>122</v>
      </c>
      <c r="M7240" s="14">
        <v>44712</v>
      </c>
      <c r="N7240" s="14">
        <v>44712</v>
      </c>
      <c r="O7240">
        <v>0</v>
      </c>
      <c r="P7240">
        <v>6.45</v>
      </c>
      <c r="R7240">
        <v>2110672000</v>
      </c>
      <c r="S7240">
        <v>161021000</v>
      </c>
      <c r="V7240" t="s">
        <v>160</v>
      </c>
      <c r="W7240" t="s">
        <v>215</v>
      </c>
      <c r="X7240" t="s">
        <v>161</v>
      </c>
      <c r="Y7240">
        <v>5</v>
      </c>
      <c r="Z7240">
        <v>5</v>
      </c>
      <c r="AA7240">
        <v>2022</v>
      </c>
      <c r="AB7240">
        <v>6.45</v>
      </c>
      <c r="AC7240" t="s">
        <v>69</v>
      </c>
      <c r="AD7240" t="s">
        <v>72</v>
      </c>
      <c r="AE7240">
        <v>2022</v>
      </c>
      <c r="AF7240">
        <v>2022</v>
      </c>
      <c r="AU7240"/>
    </row>
    <row r="7241" spans="1:47" x14ac:dyDescent="0.35">
      <c r="A7241" t="s">
        <v>138</v>
      </c>
      <c r="B7241" t="s">
        <v>65</v>
      </c>
      <c r="C7241" t="s">
        <v>252</v>
      </c>
      <c r="D7241" t="s">
        <v>150</v>
      </c>
      <c r="E7241" t="s">
        <v>121</v>
      </c>
      <c r="G7241" t="s">
        <v>1</v>
      </c>
      <c r="H7241" t="s">
        <v>206</v>
      </c>
      <c r="J7241" t="s">
        <v>263</v>
      </c>
      <c r="K7241" t="s">
        <v>72</v>
      </c>
      <c r="L7241" t="s">
        <v>122</v>
      </c>
      <c r="M7241" s="14">
        <v>44712</v>
      </c>
      <c r="N7241" s="14">
        <v>44712</v>
      </c>
      <c r="O7241">
        <v>0</v>
      </c>
      <c r="P7241">
        <v>-185.71</v>
      </c>
      <c r="R7241">
        <v>2220200000</v>
      </c>
      <c r="S7241">
        <v>161700000</v>
      </c>
      <c r="V7241" t="s">
        <v>138</v>
      </c>
      <c r="W7241" t="s">
        <v>210</v>
      </c>
      <c r="X7241" t="s">
        <v>139</v>
      </c>
      <c r="Y7241">
        <v>5</v>
      </c>
      <c r="Z7241">
        <v>5</v>
      </c>
      <c r="AA7241">
        <v>2022</v>
      </c>
      <c r="AB7241">
        <v>185.71</v>
      </c>
      <c r="AC7241" t="s">
        <v>69</v>
      </c>
      <c r="AD7241" t="s">
        <v>69</v>
      </c>
      <c r="AE7241">
        <v>2022</v>
      </c>
      <c r="AF7241">
        <v>2022</v>
      </c>
      <c r="AU7241"/>
    </row>
    <row r="7242" spans="1:47" x14ac:dyDescent="0.35">
      <c r="A7242" t="s">
        <v>118</v>
      </c>
      <c r="B7242" t="s">
        <v>46</v>
      </c>
      <c r="C7242" t="s">
        <v>252</v>
      </c>
      <c r="D7242" t="s">
        <v>150</v>
      </c>
      <c r="E7242" t="s">
        <v>121</v>
      </c>
      <c r="G7242" t="s">
        <v>1</v>
      </c>
      <c r="H7242" t="s">
        <v>206</v>
      </c>
      <c r="J7242" t="s">
        <v>263</v>
      </c>
      <c r="K7242" t="s">
        <v>72</v>
      </c>
      <c r="L7242" t="s">
        <v>122</v>
      </c>
      <c r="M7242" s="14">
        <v>44712</v>
      </c>
      <c r="N7242" s="14">
        <v>44712</v>
      </c>
      <c r="O7242">
        <v>0</v>
      </c>
      <c r="P7242">
        <v>-11904.76</v>
      </c>
      <c r="R7242">
        <v>2221513000</v>
      </c>
      <c r="S7242">
        <v>161021000</v>
      </c>
      <c r="V7242" t="s">
        <v>118</v>
      </c>
      <c r="W7242" t="s">
        <v>215</v>
      </c>
      <c r="X7242" t="s">
        <v>119</v>
      </c>
      <c r="Y7242">
        <v>5</v>
      </c>
      <c r="Z7242">
        <v>5</v>
      </c>
      <c r="AA7242">
        <v>2022</v>
      </c>
      <c r="AB7242">
        <v>11904.76</v>
      </c>
      <c r="AC7242" t="s">
        <v>69</v>
      </c>
      <c r="AD7242" t="s">
        <v>69</v>
      </c>
      <c r="AE7242">
        <v>2022</v>
      </c>
      <c r="AF7242">
        <v>2022</v>
      </c>
      <c r="AU7242"/>
    </row>
    <row r="7243" spans="1:47" x14ac:dyDescent="0.35">
      <c r="A7243" t="s">
        <v>126</v>
      </c>
      <c r="B7243" t="s">
        <v>56</v>
      </c>
      <c r="C7243" t="s">
        <v>252</v>
      </c>
      <c r="D7243" t="s">
        <v>150</v>
      </c>
      <c r="E7243" t="s">
        <v>121</v>
      </c>
      <c r="G7243" t="s">
        <v>1</v>
      </c>
      <c r="H7243" t="s">
        <v>206</v>
      </c>
      <c r="J7243" t="s">
        <v>263</v>
      </c>
      <c r="K7243" t="s">
        <v>72</v>
      </c>
      <c r="L7243" t="s">
        <v>122</v>
      </c>
      <c r="M7243" s="14">
        <v>44712</v>
      </c>
      <c r="N7243" s="14">
        <v>44712</v>
      </c>
      <c r="O7243">
        <v>0</v>
      </c>
      <c r="P7243">
        <v>-1190.48</v>
      </c>
      <c r="R7243">
        <v>2221200000</v>
      </c>
      <c r="S7243">
        <v>162600000</v>
      </c>
      <c r="V7243" t="s">
        <v>126</v>
      </c>
      <c r="W7243" t="s">
        <v>196</v>
      </c>
      <c r="X7243" t="s">
        <v>127</v>
      </c>
      <c r="Y7243">
        <v>5</v>
      </c>
      <c r="Z7243">
        <v>5</v>
      </c>
      <c r="AA7243">
        <v>2022</v>
      </c>
      <c r="AB7243">
        <v>1190.48</v>
      </c>
      <c r="AC7243" t="s">
        <v>69</v>
      </c>
      <c r="AD7243" t="s">
        <v>69</v>
      </c>
      <c r="AE7243">
        <v>2022</v>
      </c>
      <c r="AF7243">
        <v>2022</v>
      </c>
      <c r="AU7243"/>
    </row>
    <row r="7244" spans="1:47" x14ac:dyDescent="0.35">
      <c r="A7244" t="s">
        <v>130</v>
      </c>
      <c r="B7244" t="s">
        <v>40</v>
      </c>
      <c r="C7244" t="s">
        <v>252</v>
      </c>
      <c r="D7244" t="s">
        <v>150</v>
      </c>
      <c r="E7244" t="s">
        <v>121</v>
      </c>
      <c r="G7244" t="s">
        <v>1</v>
      </c>
      <c r="H7244" t="s">
        <v>206</v>
      </c>
      <c r="J7244" t="s">
        <v>263</v>
      </c>
      <c r="K7244" t="s">
        <v>72</v>
      </c>
      <c r="L7244" t="s">
        <v>122</v>
      </c>
      <c r="M7244" s="14">
        <v>44712</v>
      </c>
      <c r="N7244" s="14">
        <v>44712</v>
      </c>
      <c r="O7244">
        <v>0</v>
      </c>
      <c r="P7244">
        <v>-523.80999999999995</v>
      </c>
      <c r="R7244">
        <v>2221517080</v>
      </c>
      <c r="S7244">
        <v>161020000</v>
      </c>
      <c r="V7244" t="s">
        <v>130</v>
      </c>
      <c r="W7244" t="s">
        <v>194</v>
      </c>
      <c r="X7244" t="s">
        <v>119</v>
      </c>
      <c r="Y7244">
        <v>5</v>
      </c>
      <c r="Z7244">
        <v>5</v>
      </c>
      <c r="AA7244">
        <v>2022</v>
      </c>
      <c r="AB7244">
        <v>523.80999999999995</v>
      </c>
      <c r="AC7244" t="s">
        <v>69</v>
      </c>
      <c r="AD7244" t="s">
        <v>69</v>
      </c>
      <c r="AE7244">
        <v>2022</v>
      </c>
      <c r="AF7244">
        <v>2022</v>
      </c>
      <c r="AU7244"/>
    </row>
    <row r="7245" spans="1:47" x14ac:dyDescent="0.35">
      <c r="A7245" t="s">
        <v>175</v>
      </c>
      <c r="B7245" t="s">
        <v>39</v>
      </c>
      <c r="C7245" t="s">
        <v>252</v>
      </c>
      <c r="D7245" t="s">
        <v>150</v>
      </c>
      <c r="E7245" t="s">
        <v>121</v>
      </c>
      <c r="G7245" t="s">
        <v>1</v>
      </c>
      <c r="H7245" t="s">
        <v>206</v>
      </c>
      <c r="J7245" t="s">
        <v>263</v>
      </c>
      <c r="K7245" t="s">
        <v>72</v>
      </c>
      <c r="L7245" t="s">
        <v>122</v>
      </c>
      <c r="M7245" s="14">
        <v>44742</v>
      </c>
      <c r="N7245" s="14">
        <v>44742</v>
      </c>
      <c r="O7245">
        <v>0</v>
      </c>
      <c r="P7245">
        <v>-23809.52</v>
      </c>
      <c r="R7245">
        <v>2221506000</v>
      </c>
      <c r="S7245">
        <v>161026000</v>
      </c>
      <c r="V7245" t="s">
        <v>175</v>
      </c>
      <c r="W7245" t="s">
        <v>216</v>
      </c>
      <c r="X7245" t="s">
        <v>119</v>
      </c>
      <c r="Y7245">
        <v>6</v>
      </c>
      <c r="Z7245">
        <v>6</v>
      </c>
      <c r="AA7245">
        <v>2022</v>
      </c>
      <c r="AB7245">
        <v>23809.52</v>
      </c>
      <c r="AC7245" t="s">
        <v>70</v>
      </c>
      <c r="AD7245" t="s">
        <v>70</v>
      </c>
      <c r="AE7245">
        <v>2022</v>
      </c>
      <c r="AF7245">
        <v>2022</v>
      </c>
      <c r="AU7245"/>
    </row>
    <row r="7246" spans="1:47" x14ac:dyDescent="0.35">
      <c r="A7246" t="s">
        <v>160</v>
      </c>
      <c r="B7246" t="s">
        <v>35</v>
      </c>
      <c r="C7246" t="s">
        <v>252</v>
      </c>
      <c r="D7246" t="s">
        <v>159</v>
      </c>
      <c r="E7246" t="s">
        <v>162</v>
      </c>
      <c r="G7246" t="s">
        <v>1</v>
      </c>
      <c r="J7246" t="s">
        <v>263</v>
      </c>
      <c r="K7246" t="s">
        <v>72</v>
      </c>
      <c r="L7246" t="s">
        <v>122</v>
      </c>
      <c r="M7246" s="14">
        <v>44742</v>
      </c>
      <c r="N7246" s="14">
        <v>44742</v>
      </c>
      <c r="O7246">
        <v>0</v>
      </c>
      <c r="P7246">
        <v>803.96</v>
      </c>
      <c r="R7246">
        <v>2110672000</v>
      </c>
      <c r="S7246">
        <v>161020000</v>
      </c>
      <c r="V7246" t="s">
        <v>160</v>
      </c>
      <c r="W7246" t="s">
        <v>194</v>
      </c>
      <c r="X7246" t="s">
        <v>161</v>
      </c>
      <c r="Y7246">
        <v>6</v>
      </c>
      <c r="Z7246">
        <v>6</v>
      </c>
      <c r="AA7246">
        <v>2022</v>
      </c>
      <c r="AB7246">
        <v>803.96</v>
      </c>
      <c r="AC7246" t="s">
        <v>70</v>
      </c>
      <c r="AD7246" t="s">
        <v>72</v>
      </c>
      <c r="AE7246">
        <v>2022</v>
      </c>
      <c r="AF7246">
        <v>2022</v>
      </c>
      <c r="AU7246"/>
    </row>
    <row r="7247" spans="1:47" x14ac:dyDescent="0.35">
      <c r="A7247" t="s">
        <v>160</v>
      </c>
      <c r="B7247" t="s">
        <v>26</v>
      </c>
      <c r="C7247" t="s">
        <v>252</v>
      </c>
      <c r="D7247" t="s">
        <v>159</v>
      </c>
      <c r="E7247" t="s">
        <v>162</v>
      </c>
      <c r="G7247" t="s">
        <v>1</v>
      </c>
      <c r="J7247" t="s">
        <v>263</v>
      </c>
      <c r="K7247" t="s">
        <v>72</v>
      </c>
      <c r="L7247" t="s">
        <v>122</v>
      </c>
      <c r="M7247" s="14">
        <v>44742</v>
      </c>
      <c r="N7247" s="14">
        <v>44742</v>
      </c>
      <c r="O7247">
        <v>0</v>
      </c>
      <c r="P7247">
        <v>1666.67</v>
      </c>
      <c r="R7247">
        <v>2110672000</v>
      </c>
      <c r="S7247">
        <v>162000000</v>
      </c>
      <c r="V7247" t="s">
        <v>160</v>
      </c>
      <c r="W7247" t="s">
        <v>205</v>
      </c>
      <c r="X7247" t="s">
        <v>161</v>
      </c>
      <c r="Y7247">
        <v>6</v>
      </c>
      <c r="Z7247">
        <v>6</v>
      </c>
      <c r="AA7247">
        <v>2022</v>
      </c>
      <c r="AB7247">
        <v>1666.67</v>
      </c>
      <c r="AC7247" t="s">
        <v>70</v>
      </c>
      <c r="AD7247" t="s">
        <v>72</v>
      </c>
      <c r="AE7247">
        <v>2022</v>
      </c>
      <c r="AF7247">
        <v>2022</v>
      </c>
      <c r="AU7247"/>
    </row>
    <row r="7248" spans="1:47" x14ac:dyDescent="0.35">
      <c r="A7248" t="s">
        <v>160</v>
      </c>
      <c r="B7248" t="s">
        <v>26</v>
      </c>
      <c r="C7248" t="s">
        <v>252</v>
      </c>
      <c r="D7248" t="s">
        <v>159</v>
      </c>
      <c r="E7248" t="s">
        <v>162</v>
      </c>
      <c r="G7248" t="s">
        <v>1</v>
      </c>
      <c r="J7248" t="s">
        <v>263</v>
      </c>
      <c r="K7248" t="s">
        <v>72</v>
      </c>
      <c r="L7248" t="s">
        <v>122</v>
      </c>
      <c r="M7248" s="14">
        <v>44742</v>
      </c>
      <c r="N7248" s="14">
        <v>44742</v>
      </c>
      <c r="O7248">
        <v>0</v>
      </c>
      <c r="P7248">
        <v>1708.1</v>
      </c>
      <c r="R7248">
        <v>2110672000</v>
      </c>
      <c r="S7248">
        <v>162000000</v>
      </c>
      <c r="V7248" t="s">
        <v>160</v>
      </c>
      <c r="W7248" t="s">
        <v>205</v>
      </c>
      <c r="X7248" t="s">
        <v>161</v>
      </c>
      <c r="Y7248">
        <v>6</v>
      </c>
      <c r="Z7248">
        <v>6</v>
      </c>
      <c r="AA7248">
        <v>2022</v>
      </c>
      <c r="AB7248">
        <v>1708.1</v>
      </c>
      <c r="AC7248" t="s">
        <v>70</v>
      </c>
      <c r="AD7248" t="s">
        <v>72</v>
      </c>
      <c r="AE7248">
        <v>2022</v>
      </c>
      <c r="AF7248">
        <v>2022</v>
      </c>
      <c r="AU7248"/>
    </row>
    <row r="7249" spans="1:47" x14ac:dyDescent="0.35">
      <c r="A7249" t="s">
        <v>160</v>
      </c>
      <c r="B7249" t="s">
        <v>28</v>
      </c>
      <c r="C7249" t="s">
        <v>252</v>
      </c>
      <c r="D7249" t="s">
        <v>159</v>
      </c>
      <c r="E7249" t="s">
        <v>162</v>
      </c>
      <c r="G7249" t="s">
        <v>1</v>
      </c>
      <c r="J7249" t="s">
        <v>263</v>
      </c>
      <c r="K7249" t="s">
        <v>72</v>
      </c>
      <c r="L7249" t="s">
        <v>122</v>
      </c>
      <c r="M7249" s="14">
        <v>44742</v>
      </c>
      <c r="N7249" s="14">
        <v>44742</v>
      </c>
      <c r="O7249">
        <v>0</v>
      </c>
      <c r="P7249">
        <v>2380.9499999999998</v>
      </c>
      <c r="R7249">
        <v>2110672000</v>
      </c>
      <c r="S7249">
        <v>161600000</v>
      </c>
      <c r="V7249" t="s">
        <v>160</v>
      </c>
      <c r="W7249" t="s">
        <v>198</v>
      </c>
      <c r="X7249" t="s">
        <v>161</v>
      </c>
      <c r="Y7249">
        <v>6</v>
      </c>
      <c r="Z7249">
        <v>6</v>
      </c>
      <c r="AA7249">
        <v>2022</v>
      </c>
      <c r="AB7249">
        <v>2380.9499999999998</v>
      </c>
      <c r="AC7249" t="s">
        <v>70</v>
      </c>
      <c r="AD7249" t="s">
        <v>72</v>
      </c>
      <c r="AE7249">
        <v>2022</v>
      </c>
      <c r="AF7249">
        <v>2022</v>
      </c>
      <c r="AU7249"/>
    </row>
    <row r="7250" spans="1:47" x14ac:dyDescent="0.35">
      <c r="A7250" t="s">
        <v>160</v>
      </c>
      <c r="B7250" t="s">
        <v>35</v>
      </c>
      <c r="C7250" t="s">
        <v>252</v>
      </c>
      <c r="D7250" t="s">
        <v>159</v>
      </c>
      <c r="E7250" t="s">
        <v>162</v>
      </c>
      <c r="G7250" t="s">
        <v>1</v>
      </c>
      <c r="J7250" t="s">
        <v>263</v>
      </c>
      <c r="K7250" t="s">
        <v>72</v>
      </c>
      <c r="L7250" t="s">
        <v>122</v>
      </c>
      <c r="M7250" s="14">
        <v>44742</v>
      </c>
      <c r="N7250" s="14">
        <v>44742</v>
      </c>
      <c r="O7250">
        <v>0</v>
      </c>
      <c r="P7250">
        <v>32.74</v>
      </c>
      <c r="R7250">
        <v>2110672000</v>
      </c>
      <c r="S7250">
        <v>162000000</v>
      </c>
      <c r="V7250" t="s">
        <v>160</v>
      </c>
      <c r="W7250" t="s">
        <v>205</v>
      </c>
      <c r="X7250" t="s">
        <v>161</v>
      </c>
      <c r="Y7250">
        <v>6</v>
      </c>
      <c r="Z7250">
        <v>6</v>
      </c>
      <c r="AA7250">
        <v>2022</v>
      </c>
      <c r="AB7250">
        <v>32.74</v>
      </c>
      <c r="AC7250" t="s">
        <v>70</v>
      </c>
      <c r="AD7250" t="s">
        <v>72</v>
      </c>
      <c r="AE7250">
        <v>2022</v>
      </c>
      <c r="AF7250">
        <v>2022</v>
      </c>
      <c r="AU7250"/>
    </row>
    <row r="7251" spans="1:47" x14ac:dyDescent="0.35">
      <c r="A7251" t="s">
        <v>160</v>
      </c>
      <c r="B7251" t="s">
        <v>35</v>
      </c>
      <c r="C7251" t="s">
        <v>252</v>
      </c>
      <c r="D7251" t="s">
        <v>159</v>
      </c>
      <c r="E7251" t="s">
        <v>162</v>
      </c>
      <c r="G7251" t="s">
        <v>1</v>
      </c>
      <c r="J7251" t="s">
        <v>263</v>
      </c>
      <c r="K7251" t="s">
        <v>72</v>
      </c>
      <c r="L7251" t="s">
        <v>122</v>
      </c>
      <c r="M7251" s="14">
        <v>44742</v>
      </c>
      <c r="N7251" s="14">
        <v>44742</v>
      </c>
      <c r="O7251">
        <v>0</v>
      </c>
      <c r="P7251">
        <v>36.32</v>
      </c>
      <c r="R7251">
        <v>2110672000</v>
      </c>
      <c r="S7251">
        <v>161020000</v>
      </c>
      <c r="V7251" t="s">
        <v>160</v>
      </c>
      <c r="W7251" t="s">
        <v>194</v>
      </c>
      <c r="X7251" t="s">
        <v>161</v>
      </c>
      <c r="Y7251">
        <v>6</v>
      </c>
      <c r="Z7251">
        <v>6</v>
      </c>
      <c r="AA7251">
        <v>2022</v>
      </c>
      <c r="AB7251">
        <v>36.32</v>
      </c>
      <c r="AC7251" t="s">
        <v>70</v>
      </c>
      <c r="AD7251" t="s">
        <v>72</v>
      </c>
      <c r="AE7251">
        <v>2022</v>
      </c>
      <c r="AF7251">
        <v>2022</v>
      </c>
      <c r="AU7251"/>
    </row>
    <row r="7252" spans="1:47" x14ac:dyDescent="0.35">
      <c r="A7252" t="s">
        <v>160</v>
      </c>
      <c r="B7252" t="s">
        <v>35</v>
      </c>
      <c r="C7252" t="s">
        <v>252</v>
      </c>
      <c r="D7252" t="s">
        <v>159</v>
      </c>
      <c r="E7252" t="s">
        <v>162</v>
      </c>
      <c r="G7252" t="s">
        <v>1</v>
      </c>
      <c r="J7252" t="s">
        <v>263</v>
      </c>
      <c r="K7252" t="s">
        <v>72</v>
      </c>
      <c r="L7252" t="s">
        <v>122</v>
      </c>
      <c r="M7252" s="14">
        <v>44742</v>
      </c>
      <c r="N7252" s="14">
        <v>44742</v>
      </c>
      <c r="O7252">
        <v>0</v>
      </c>
      <c r="P7252">
        <v>3545.52</v>
      </c>
      <c r="R7252">
        <v>2110672000</v>
      </c>
      <c r="S7252">
        <v>161020000</v>
      </c>
      <c r="V7252" t="s">
        <v>160</v>
      </c>
      <c r="W7252" t="s">
        <v>194</v>
      </c>
      <c r="X7252" t="s">
        <v>161</v>
      </c>
      <c r="Y7252">
        <v>6</v>
      </c>
      <c r="Z7252">
        <v>6</v>
      </c>
      <c r="AA7252">
        <v>2022</v>
      </c>
      <c r="AB7252">
        <v>3545.52</v>
      </c>
      <c r="AC7252" t="s">
        <v>70</v>
      </c>
      <c r="AD7252" t="s">
        <v>72</v>
      </c>
      <c r="AE7252">
        <v>2022</v>
      </c>
      <c r="AF7252">
        <v>2022</v>
      </c>
      <c r="AU7252"/>
    </row>
    <row r="7253" spans="1:47" x14ac:dyDescent="0.35">
      <c r="A7253" t="s">
        <v>160</v>
      </c>
      <c r="B7253" t="s">
        <v>35</v>
      </c>
      <c r="C7253" t="s">
        <v>252</v>
      </c>
      <c r="D7253" t="s">
        <v>159</v>
      </c>
      <c r="E7253" t="s">
        <v>162</v>
      </c>
      <c r="G7253" t="s">
        <v>1</v>
      </c>
      <c r="J7253" t="s">
        <v>263</v>
      </c>
      <c r="K7253" t="s">
        <v>72</v>
      </c>
      <c r="L7253" t="s">
        <v>122</v>
      </c>
      <c r="M7253" s="14">
        <v>44742</v>
      </c>
      <c r="N7253" s="14">
        <v>44742</v>
      </c>
      <c r="O7253">
        <v>0</v>
      </c>
      <c r="P7253">
        <v>7609.16</v>
      </c>
      <c r="R7253">
        <v>2110672000</v>
      </c>
      <c r="S7253">
        <v>161020000</v>
      </c>
      <c r="V7253" t="s">
        <v>160</v>
      </c>
      <c r="W7253" t="s">
        <v>194</v>
      </c>
      <c r="X7253" t="s">
        <v>161</v>
      </c>
      <c r="Y7253">
        <v>6</v>
      </c>
      <c r="Z7253">
        <v>6</v>
      </c>
      <c r="AA7253">
        <v>2022</v>
      </c>
      <c r="AB7253">
        <v>7609.16</v>
      </c>
      <c r="AC7253" t="s">
        <v>70</v>
      </c>
      <c r="AD7253" t="s">
        <v>72</v>
      </c>
      <c r="AE7253">
        <v>2022</v>
      </c>
      <c r="AF7253">
        <v>2022</v>
      </c>
      <c r="AU7253"/>
    </row>
    <row r="7254" spans="1:47" x14ac:dyDescent="0.35">
      <c r="A7254" t="s">
        <v>160</v>
      </c>
      <c r="B7254" t="s">
        <v>35</v>
      </c>
      <c r="C7254" t="s">
        <v>252</v>
      </c>
      <c r="D7254" t="s">
        <v>159</v>
      </c>
      <c r="E7254" t="s">
        <v>162</v>
      </c>
      <c r="G7254" t="s">
        <v>1</v>
      </c>
      <c r="J7254" t="s">
        <v>263</v>
      </c>
      <c r="K7254" t="s">
        <v>72</v>
      </c>
      <c r="L7254" t="s">
        <v>122</v>
      </c>
      <c r="M7254" s="14">
        <v>44742</v>
      </c>
      <c r="N7254" s="14">
        <v>44742</v>
      </c>
      <c r="O7254">
        <v>0</v>
      </c>
      <c r="P7254">
        <v>79.650000000000006</v>
      </c>
      <c r="R7254">
        <v>2110672000</v>
      </c>
      <c r="S7254">
        <v>161020000</v>
      </c>
      <c r="V7254" t="s">
        <v>160</v>
      </c>
      <c r="W7254" t="s">
        <v>194</v>
      </c>
      <c r="X7254" t="s">
        <v>161</v>
      </c>
      <c r="Y7254">
        <v>6</v>
      </c>
      <c r="Z7254">
        <v>6</v>
      </c>
      <c r="AA7254">
        <v>2022</v>
      </c>
      <c r="AB7254">
        <v>79.650000000000006</v>
      </c>
      <c r="AC7254" t="s">
        <v>70</v>
      </c>
      <c r="AD7254" t="s">
        <v>72</v>
      </c>
      <c r="AE7254">
        <v>2022</v>
      </c>
      <c r="AF7254">
        <v>2022</v>
      </c>
      <c r="AU7254"/>
    </row>
    <row r="7255" spans="1:47" x14ac:dyDescent="0.35">
      <c r="A7255" t="s">
        <v>160</v>
      </c>
      <c r="B7255" t="s">
        <v>35</v>
      </c>
      <c r="C7255" t="s">
        <v>252</v>
      </c>
      <c r="D7255" t="s">
        <v>159</v>
      </c>
      <c r="E7255" t="s">
        <v>162</v>
      </c>
      <c r="G7255" t="s">
        <v>1</v>
      </c>
      <c r="J7255" t="s">
        <v>263</v>
      </c>
      <c r="K7255" t="s">
        <v>72</v>
      </c>
      <c r="L7255" t="s">
        <v>122</v>
      </c>
      <c r="M7255" s="14">
        <v>44742</v>
      </c>
      <c r="N7255" s="14">
        <v>44742</v>
      </c>
      <c r="O7255">
        <v>0</v>
      </c>
      <c r="P7255">
        <v>314.01</v>
      </c>
      <c r="R7255">
        <v>2110672000</v>
      </c>
      <c r="S7255">
        <v>161020000</v>
      </c>
      <c r="V7255" t="s">
        <v>160</v>
      </c>
      <c r="W7255" t="s">
        <v>194</v>
      </c>
      <c r="X7255" t="s">
        <v>161</v>
      </c>
      <c r="Y7255">
        <v>6</v>
      </c>
      <c r="Z7255">
        <v>6</v>
      </c>
      <c r="AA7255">
        <v>2022</v>
      </c>
      <c r="AB7255">
        <v>314.01</v>
      </c>
      <c r="AC7255" t="s">
        <v>70</v>
      </c>
      <c r="AD7255" t="s">
        <v>72</v>
      </c>
      <c r="AE7255">
        <v>2022</v>
      </c>
      <c r="AF7255">
        <v>2022</v>
      </c>
      <c r="AU7255"/>
    </row>
    <row r="7256" spans="1:47" x14ac:dyDescent="0.35">
      <c r="A7256" t="s">
        <v>160</v>
      </c>
      <c r="B7256" t="s">
        <v>35</v>
      </c>
      <c r="C7256" t="s">
        <v>252</v>
      </c>
      <c r="D7256" t="s">
        <v>159</v>
      </c>
      <c r="E7256" t="s">
        <v>162</v>
      </c>
      <c r="G7256" t="s">
        <v>1</v>
      </c>
      <c r="J7256" t="s">
        <v>263</v>
      </c>
      <c r="K7256" t="s">
        <v>72</v>
      </c>
      <c r="L7256" t="s">
        <v>122</v>
      </c>
      <c r="M7256" s="14">
        <v>44742</v>
      </c>
      <c r="N7256" s="14">
        <v>44742</v>
      </c>
      <c r="O7256">
        <v>0</v>
      </c>
      <c r="P7256">
        <v>478.63</v>
      </c>
      <c r="R7256">
        <v>2110672000</v>
      </c>
      <c r="S7256">
        <v>162000000</v>
      </c>
      <c r="V7256" t="s">
        <v>160</v>
      </c>
      <c r="W7256" t="s">
        <v>205</v>
      </c>
      <c r="X7256" t="s">
        <v>161</v>
      </c>
      <c r="Y7256">
        <v>6</v>
      </c>
      <c r="Z7256">
        <v>6</v>
      </c>
      <c r="AA7256">
        <v>2022</v>
      </c>
      <c r="AB7256">
        <v>478.63</v>
      </c>
      <c r="AC7256" t="s">
        <v>70</v>
      </c>
      <c r="AD7256" t="s">
        <v>72</v>
      </c>
      <c r="AE7256">
        <v>2022</v>
      </c>
      <c r="AF7256">
        <v>2022</v>
      </c>
      <c r="AU7256"/>
    </row>
    <row r="7257" spans="1:47" x14ac:dyDescent="0.35">
      <c r="A7257" t="s">
        <v>160</v>
      </c>
      <c r="B7257" t="s">
        <v>35</v>
      </c>
      <c r="C7257" t="s">
        <v>252</v>
      </c>
      <c r="D7257" t="s">
        <v>159</v>
      </c>
      <c r="E7257" t="s">
        <v>162</v>
      </c>
      <c r="G7257" t="s">
        <v>1</v>
      </c>
      <c r="J7257" t="s">
        <v>263</v>
      </c>
      <c r="K7257" t="s">
        <v>72</v>
      </c>
      <c r="L7257" t="s">
        <v>122</v>
      </c>
      <c r="M7257" s="14">
        <v>44742</v>
      </c>
      <c r="N7257" s="14">
        <v>44742</v>
      </c>
      <c r="O7257">
        <v>0</v>
      </c>
      <c r="P7257">
        <v>636.07000000000005</v>
      </c>
      <c r="R7257">
        <v>2110672000</v>
      </c>
      <c r="S7257">
        <v>161020000</v>
      </c>
      <c r="V7257" t="s">
        <v>160</v>
      </c>
      <c r="W7257" t="s">
        <v>194</v>
      </c>
      <c r="X7257" t="s">
        <v>161</v>
      </c>
      <c r="Y7257">
        <v>6</v>
      </c>
      <c r="Z7257">
        <v>6</v>
      </c>
      <c r="AA7257">
        <v>2022</v>
      </c>
      <c r="AB7257">
        <v>636.07000000000005</v>
      </c>
      <c r="AC7257" t="s">
        <v>70</v>
      </c>
      <c r="AD7257" t="s">
        <v>72</v>
      </c>
      <c r="AE7257">
        <v>2022</v>
      </c>
      <c r="AF7257">
        <v>2022</v>
      </c>
      <c r="AU7257"/>
    </row>
    <row r="7258" spans="1:47" x14ac:dyDescent="0.35">
      <c r="A7258" t="s">
        <v>160</v>
      </c>
      <c r="B7258" t="s">
        <v>35</v>
      </c>
      <c r="C7258" t="s">
        <v>252</v>
      </c>
      <c r="D7258" t="s">
        <v>159</v>
      </c>
      <c r="E7258" t="s">
        <v>162</v>
      </c>
      <c r="G7258" t="s">
        <v>1</v>
      </c>
      <c r="J7258" t="s">
        <v>263</v>
      </c>
      <c r="K7258" t="s">
        <v>72</v>
      </c>
      <c r="L7258" t="s">
        <v>122</v>
      </c>
      <c r="M7258" s="14">
        <v>44742</v>
      </c>
      <c r="N7258" s="14">
        <v>44742</v>
      </c>
      <c r="O7258">
        <v>0</v>
      </c>
      <c r="P7258">
        <v>9297.19</v>
      </c>
      <c r="R7258">
        <v>2110672000</v>
      </c>
      <c r="S7258">
        <v>161020000</v>
      </c>
      <c r="V7258" t="s">
        <v>160</v>
      </c>
      <c r="W7258" t="s">
        <v>194</v>
      </c>
      <c r="X7258" t="s">
        <v>161</v>
      </c>
      <c r="Y7258">
        <v>6</v>
      </c>
      <c r="Z7258">
        <v>6</v>
      </c>
      <c r="AA7258">
        <v>2022</v>
      </c>
      <c r="AB7258">
        <v>9297.19</v>
      </c>
      <c r="AC7258" t="s">
        <v>70</v>
      </c>
      <c r="AD7258" t="s">
        <v>72</v>
      </c>
      <c r="AE7258">
        <v>2022</v>
      </c>
      <c r="AF7258">
        <v>2022</v>
      </c>
      <c r="AU7258"/>
    </row>
    <row r="7259" spans="1:47" x14ac:dyDescent="0.35">
      <c r="A7259" t="s">
        <v>160</v>
      </c>
      <c r="B7259" t="s">
        <v>35</v>
      </c>
      <c r="C7259" t="s">
        <v>252</v>
      </c>
      <c r="D7259" t="s">
        <v>159</v>
      </c>
      <c r="E7259" t="s">
        <v>162</v>
      </c>
      <c r="G7259" t="s">
        <v>1</v>
      </c>
      <c r="J7259" t="s">
        <v>263</v>
      </c>
      <c r="K7259" t="s">
        <v>72</v>
      </c>
      <c r="L7259" t="s">
        <v>122</v>
      </c>
      <c r="M7259" s="14">
        <v>44742</v>
      </c>
      <c r="N7259" s="14">
        <v>44742</v>
      </c>
      <c r="O7259">
        <v>0</v>
      </c>
      <c r="P7259">
        <v>142.86000000000001</v>
      </c>
      <c r="R7259">
        <v>2110672000</v>
      </c>
      <c r="S7259">
        <v>161020000</v>
      </c>
      <c r="V7259" t="s">
        <v>160</v>
      </c>
      <c r="W7259" t="s">
        <v>194</v>
      </c>
      <c r="X7259" t="s">
        <v>161</v>
      </c>
      <c r="Y7259">
        <v>6</v>
      </c>
      <c r="Z7259">
        <v>6</v>
      </c>
      <c r="AA7259">
        <v>2022</v>
      </c>
      <c r="AB7259">
        <v>142.86000000000001</v>
      </c>
      <c r="AC7259" t="s">
        <v>70</v>
      </c>
      <c r="AD7259" t="s">
        <v>72</v>
      </c>
      <c r="AE7259">
        <v>2022</v>
      </c>
      <c r="AF7259">
        <v>2022</v>
      </c>
      <c r="AU7259"/>
    </row>
    <row r="7260" spans="1:47" x14ac:dyDescent="0.35">
      <c r="A7260" t="s">
        <v>188</v>
      </c>
      <c r="B7260" t="s">
        <v>31</v>
      </c>
      <c r="C7260" t="s">
        <v>252</v>
      </c>
      <c r="D7260" t="s">
        <v>159</v>
      </c>
      <c r="E7260" t="s">
        <v>162</v>
      </c>
      <c r="G7260" t="s">
        <v>1</v>
      </c>
      <c r="J7260" t="s">
        <v>263</v>
      </c>
      <c r="K7260" t="s">
        <v>72</v>
      </c>
      <c r="L7260" t="s">
        <v>122</v>
      </c>
      <c r="M7260" s="14">
        <v>44742</v>
      </c>
      <c r="N7260" s="14">
        <v>44742</v>
      </c>
      <c r="O7260">
        <v>0</v>
      </c>
      <c r="P7260">
        <v>652.78</v>
      </c>
      <c r="R7260">
        <v>2111070000</v>
      </c>
      <c r="S7260">
        <v>161900000</v>
      </c>
      <c r="V7260" t="s">
        <v>188</v>
      </c>
      <c r="W7260" t="s">
        <v>199</v>
      </c>
      <c r="X7260" t="s">
        <v>190</v>
      </c>
      <c r="Y7260">
        <v>6</v>
      </c>
      <c r="Z7260">
        <v>6</v>
      </c>
      <c r="AA7260">
        <v>2022</v>
      </c>
      <c r="AB7260">
        <v>652.78</v>
      </c>
      <c r="AC7260" t="s">
        <v>70</v>
      </c>
      <c r="AD7260" t="s">
        <v>72</v>
      </c>
      <c r="AE7260">
        <v>2022</v>
      </c>
      <c r="AF7260">
        <v>2022</v>
      </c>
      <c r="AU7260"/>
    </row>
    <row r="7261" spans="1:47" x14ac:dyDescent="0.35">
      <c r="A7261" t="s">
        <v>160</v>
      </c>
      <c r="B7261" t="s">
        <v>28</v>
      </c>
      <c r="C7261" t="s">
        <v>252</v>
      </c>
      <c r="D7261" t="s">
        <v>159</v>
      </c>
      <c r="E7261" t="s">
        <v>162</v>
      </c>
      <c r="G7261" t="s">
        <v>1</v>
      </c>
      <c r="J7261" t="s">
        <v>263</v>
      </c>
      <c r="K7261" t="s">
        <v>72</v>
      </c>
      <c r="L7261" t="s">
        <v>122</v>
      </c>
      <c r="M7261" s="14">
        <v>44742</v>
      </c>
      <c r="N7261" s="14">
        <v>44742</v>
      </c>
      <c r="O7261">
        <v>0</v>
      </c>
      <c r="P7261">
        <v>55.54</v>
      </c>
      <c r="R7261">
        <v>2110672000</v>
      </c>
      <c r="S7261">
        <v>161900000</v>
      </c>
      <c r="V7261" t="s">
        <v>160</v>
      </c>
      <c r="W7261" t="s">
        <v>199</v>
      </c>
      <c r="X7261" t="s">
        <v>161</v>
      </c>
      <c r="Y7261">
        <v>6</v>
      </c>
      <c r="Z7261">
        <v>6</v>
      </c>
      <c r="AA7261">
        <v>2022</v>
      </c>
      <c r="AB7261">
        <v>55.54</v>
      </c>
      <c r="AC7261" t="s">
        <v>70</v>
      </c>
      <c r="AD7261" t="s">
        <v>72</v>
      </c>
      <c r="AE7261">
        <v>2022</v>
      </c>
      <c r="AF7261">
        <v>2022</v>
      </c>
      <c r="AU7261"/>
    </row>
    <row r="7262" spans="1:47" x14ac:dyDescent="0.35">
      <c r="A7262" t="s">
        <v>160</v>
      </c>
      <c r="B7262" t="s">
        <v>35</v>
      </c>
      <c r="C7262" t="s">
        <v>252</v>
      </c>
      <c r="D7262" t="s">
        <v>159</v>
      </c>
      <c r="E7262" t="s">
        <v>162</v>
      </c>
      <c r="G7262" t="s">
        <v>1</v>
      </c>
      <c r="J7262" t="s">
        <v>263</v>
      </c>
      <c r="K7262" t="s">
        <v>72</v>
      </c>
      <c r="L7262" t="s">
        <v>122</v>
      </c>
      <c r="M7262" s="14">
        <v>44742</v>
      </c>
      <c r="N7262" s="14">
        <v>44742</v>
      </c>
      <c r="O7262">
        <v>0</v>
      </c>
      <c r="P7262">
        <v>935.11</v>
      </c>
      <c r="R7262">
        <v>2110672000</v>
      </c>
      <c r="S7262">
        <v>161020000</v>
      </c>
      <c r="V7262" t="s">
        <v>160</v>
      </c>
      <c r="W7262" t="s">
        <v>194</v>
      </c>
      <c r="X7262" t="s">
        <v>161</v>
      </c>
      <c r="Y7262">
        <v>6</v>
      </c>
      <c r="Z7262">
        <v>6</v>
      </c>
      <c r="AA7262">
        <v>2022</v>
      </c>
      <c r="AB7262">
        <v>935.11</v>
      </c>
      <c r="AC7262" t="s">
        <v>70</v>
      </c>
      <c r="AD7262" t="s">
        <v>72</v>
      </c>
      <c r="AE7262">
        <v>2022</v>
      </c>
      <c r="AF7262">
        <v>2022</v>
      </c>
      <c r="AU7262"/>
    </row>
    <row r="7263" spans="1:47" x14ac:dyDescent="0.35">
      <c r="A7263" t="s">
        <v>160</v>
      </c>
      <c r="B7263" t="s">
        <v>25</v>
      </c>
      <c r="C7263" t="s">
        <v>252</v>
      </c>
      <c r="D7263" t="s">
        <v>159</v>
      </c>
      <c r="E7263" t="s">
        <v>162</v>
      </c>
      <c r="G7263" t="s">
        <v>1</v>
      </c>
      <c r="J7263" t="s">
        <v>263</v>
      </c>
      <c r="K7263" t="s">
        <v>72</v>
      </c>
      <c r="L7263" t="s">
        <v>122</v>
      </c>
      <c r="M7263" s="14">
        <v>44742</v>
      </c>
      <c r="N7263" s="14">
        <v>44742</v>
      </c>
      <c r="O7263">
        <v>0</v>
      </c>
      <c r="P7263">
        <v>3571.43</v>
      </c>
      <c r="R7263">
        <v>2110672000</v>
      </c>
      <c r="S7263">
        <v>161600000</v>
      </c>
      <c r="V7263" t="s">
        <v>160</v>
      </c>
      <c r="W7263" t="s">
        <v>198</v>
      </c>
      <c r="X7263" t="s">
        <v>161</v>
      </c>
      <c r="Y7263">
        <v>6</v>
      </c>
      <c r="Z7263">
        <v>6</v>
      </c>
      <c r="AA7263">
        <v>2022</v>
      </c>
      <c r="AB7263">
        <v>3571.43</v>
      </c>
      <c r="AC7263" t="s">
        <v>70</v>
      </c>
      <c r="AD7263" t="s">
        <v>72</v>
      </c>
      <c r="AE7263">
        <v>2022</v>
      </c>
      <c r="AF7263">
        <v>2022</v>
      </c>
      <c r="AU7263"/>
    </row>
    <row r="7264" spans="1:47" x14ac:dyDescent="0.35">
      <c r="A7264" t="s">
        <v>160</v>
      </c>
      <c r="B7264" t="s">
        <v>35</v>
      </c>
      <c r="C7264" t="s">
        <v>252</v>
      </c>
      <c r="D7264" t="s">
        <v>159</v>
      </c>
      <c r="E7264" t="s">
        <v>162</v>
      </c>
      <c r="G7264" t="s">
        <v>1</v>
      </c>
      <c r="J7264" t="s">
        <v>263</v>
      </c>
      <c r="K7264" t="s">
        <v>72</v>
      </c>
      <c r="L7264" t="s">
        <v>122</v>
      </c>
      <c r="M7264" s="14">
        <v>44742</v>
      </c>
      <c r="N7264" s="14">
        <v>44742</v>
      </c>
      <c r="O7264">
        <v>0</v>
      </c>
      <c r="P7264">
        <v>17774.54</v>
      </c>
      <c r="R7264">
        <v>2110672000</v>
      </c>
      <c r="S7264">
        <v>161020000</v>
      </c>
      <c r="V7264" t="s">
        <v>160</v>
      </c>
      <c r="W7264" t="s">
        <v>194</v>
      </c>
      <c r="X7264" t="s">
        <v>161</v>
      </c>
      <c r="Y7264">
        <v>6</v>
      </c>
      <c r="Z7264">
        <v>6</v>
      </c>
      <c r="AA7264">
        <v>2022</v>
      </c>
      <c r="AB7264">
        <v>17774.54</v>
      </c>
      <c r="AC7264" t="s">
        <v>70</v>
      </c>
      <c r="AD7264" t="s">
        <v>72</v>
      </c>
      <c r="AE7264">
        <v>2022</v>
      </c>
      <c r="AF7264">
        <v>2022</v>
      </c>
      <c r="AU7264"/>
    </row>
    <row r="7265" spans="1:47" x14ac:dyDescent="0.35">
      <c r="A7265" t="s">
        <v>160</v>
      </c>
      <c r="B7265" t="s">
        <v>25</v>
      </c>
      <c r="C7265" t="s">
        <v>252</v>
      </c>
      <c r="D7265" t="s">
        <v>159</v>
      </c>
      <c r="E7265" t="s">
        <v>162</v>
      </c>
      <c r="G7265" t="s">
        <v>1</v>
      </c>
      <c r="J7265" t="s">
        <v>263</v>
      </c>
      <c r="K7265" t="s">
        <v>72</v>
      </c>
      <c r="L7265" t="s">
        <v>122</v>
      </c>
      <c r="M7265" s="14">
        <v>44742</v>
      </c>
      <c r="N7265" s="14">
        <v>44742</v>
      </c>
      <c r="O7265">
        <v>0</v>
      </c>
      <c r="P7265">
        <v>2857.14</v>
      </c>
      <c r="R7265">
        <v>2110672000</v>
      </c>
      <c r="S7265">
        <v>161600000</v>
      </c>
      <c r="V7265" t="s">
        <v>160</v>
      </c>
      <c r="W7265" t="s">
        <v>198</v>
      </c>
      <c r="X7265" t="s">
        <v>161</v>
      </c>
      <c r="Y7265">
        <v>6</v>
      </c>
      <c r="Z7265">
        <v>6</v>
      </c>
      <c r="AA7265">
        <v>2022</v>
      </c>
      <c r="AB7265">
        <v>2857.14</v>
      </c>
      <c r="AC7265" t="s">
        <v>70</v>
      </c>
      <c r="AD7265" t="s">
        <v>72</v>
      </c>
      <c r="AE7265">
        <v>2022</v>
      </c>
      <c r="AF7265">
        <v>2022</v>
      </c>
      <c r="AU7265"/>
    </row>
    <row r="7266" spans="1:47" x14ac:dyDescent="0.35">
      <c r="A7266" t="s">
        <v>160</v>
      </c>
      <c r="B7266" t="s">
        <v>35</v>
      </c>
      <c r="C7266" t="s">
        <v>252</v>
      </c>
      <c r="D7266" t="s">
        <v>159</v>
      </c>
      <c r="E7266" t="s">
        <v>162</v>
      </c>
      <c r="G7266" t="s">
        <v>1</v>
      </c>
      <c r="J7266" t="s">
        <v>263</v>
      </c>
      <c r="K7266" t="s">
        <v>72</v>
      </c>
      <c r="L7266" t="s">
        <v>122</v>
      </c>
      <c r="M7266" s="14">
        <v>44742</v>
      </c>
      <c r="N7266" s="14">
        <v>44742</v>
      </c>
      <c r="O7266">
        <v>0</v>
      </c>
      <c r="P7266">
        <v>296.94</v>
      </c>
      <c r="R7266">
        <v>2110672000</v>
      </c>
      <c r="S7266">
        <v>161020000</v>
      </c>
      <c r="V7266" t="s">
        <v>160</v>
      </c>
      <c r="W7266" t="s">
        <v>194</v>
      </c>
      <c r="X7266" t="s">
        <v>161</v>
      </c>
      <c r="Y7266">
        <v>6</v>
      </c>
      <c r="Z7266">
        <v>6</v>
      </c>
      <c r="AA7266">
        <v>2022</v>
      </c>
      <c r="AB7266">
        <v>296.94</v>
      </c>
      <c r="AC7266" t="s">
        <v>70</v>
      </c>
      <c r="AD7266" t="s">
        <v>72</v>
      </c>
      <c r="AE7266">
        <v>2022</v>
      </c>
      <c r="AF7266">
        <v>2022</v>
      </c>
      <c r="AU7266"/>
    </row>
    <row r="7267" spans="1:47" x14ac:dyDescent="0.35">
      <c r="A7267" t="s">
        <v>160</v>
      </c>
      <c r="B7267" t="s">
        <v>35</v>
      </c>
      <c r="C7267" t="s">
        <v>252</v>
      </c>
      <c r="D7267" t="s">
        <v>159</v>
      </c>
      <c r="E7267" t="s">
        <v>162</v>
      </c>
      <c r="G7267" t="s">
        <v>1</v>
      </c>
      <c r="J7267" t="s">
        <v>263</v>
      </c>
      <c r="K7267" t="s">
        <v>72</v>
      </c>
      <c r="L7267" t="s">
        <v>122</v>
      </c>
      <c r="M7267" s="14">
        <v>44742</v>
      </c>
      <c r="N7267" s="14">
        <v>44742</v>
      </c>
      <c r="O7267">
        <v>0</v>
      </c>
      <c r="P7267">
        <v>14676.16</v>
      </c>
      <c r="R7267">
        <v>2110672000</v>
      </c>
      <c r="S7267">
        <v>161020000</v>
      </c>
      <c r="V7267" t="s">
        <v>160</v>
      </c>
      <c r="W7267" t="s">
        <v>194</v>
      </c>
      <c r="X7267" t="s">
        <v>161</v>
      </c>
      <c r="Y7267">
        <v>6</v>
      </c>
      <c r="Z7267">
        <v>6</v>
      </c>
      <c r="AA7267">
        <v>2022</v>
      </c>
      <c r="AB7267">
        <v>14676.16</v>
      </c>
      <c r="AC7267" t="s">
        <v>70</v>
      </c>
      <c r="AD7267" t="s">
        <v>72</v>
      </c>
      <c r="AE7267">
        <v>2022</v>
      </c>
      <c r="AF7267">
        <v>2022</v>
      </c>
      <c r="AU7267"/>
    </row>
    <row r="7268" spans="1:47" x14ac:dyDescent="0.35">
      <c r="A7268" t="s">
        <v>160</v>
      </c>
      <c r="B7268" t="s">
        <v>35</v>
      </c>
      <c r="C7268" t="s">
        <v>252</v>
      </c>
      <c r="D7268" t="s">
        <v>159</v>
      </c>
      <c r="E7268" t="s">
        <v>162</v>
      </c>
      <c r="G7268" t="s">
        <v>1</v>
      </c>
      <c r="J7268" t="s">
        <v>263</v>
      </c>
      <c r="K7268" t="s">
        <v>72</v>
      </c>
      <c r="L7268" t="s">
        <v>122</v>
      </c>
      <c r="M7268" s="14">
        <v>44742</v>
      </c>
      <c r="N7268" s="14">
        <v>44742</v>
      </c>
      <c r="O7268">
        <v>0</v>
      </c>
      <c r="P7268">
        <v>6193.85</v>
      </c>
      <c r="R7268">
        <v>2110672000</v>
      </c>
      <c r="S7268">
        <v>161020000</v>
      </c>
      <c r="V7268" t="s">
        <v>160</v>
      </c>
      <c r="W7268" t="s">
        <v>194</v>
      </c>
      <c r="X7268" t="s">
        <v>161</v>
      </c>
      <c r="Y7268">
        <v>6</v>
      </c>
      <c r="Z7268">
        <v>6</v>
      </c>
      <c r="AA7268">
        <v>2022</v>
      </c>
      <c r="AB7268">
        <v>6193.85</v>
      </c>
      <c r="AC7268" t="s">
        <v>70</v>
      </c>
      <c r="AD7268" t="s">
        <v>72</v>
      </c>
      <c r="AE7268">
        <v>2022</v>
      </c>
      <c r="AF7268">
        <v>2022</v>
      </c>
      <c r="AU7268"/>
    </row>
    <row r="7269" spans="1:47" x14ac:dyDescent="0.35">
      <c r="A7269" t="s">
        <v>160</v>
      </c>
      <c r="B7269" t="s">
        <v>35</v>
      </c>
      <c r="C7269" t="s">
        <v>252</v>
      </c>
      <c r="D7269" t="s">
        <v>159</v>
      </c>
      <c r="E7269" t="s">
        <v>162</v>
      </c>
      <c r="G7269" t="s">
        <v>1</v>
      </c>
      <c r="J7269" t="s">
        <v>263</v>
      </c>
      <c r="K7269" t="s">
        <v>72</v>
      </c>
      <c r="L7269" t="s">
        <v>122</v>
      </c>
      <c r="M7269" s="14">
        <v>44742</v>
      </c>
      <c r="N7269" s="14">
        <v>44742</v>
      </c>
      <c r="O7269">
        <v>0</v>
      </c>
      <c r="P7269">
        <v>4953.1499999999996</v>
      </c>
      <c r="R7269">
        <v>2110672000</v>
      </c>
      <c r="S7269">
        <v>161020000</v>
      </c>
      <c r="V7269" t="s">
        <v>160</v>
      </c>
      <c r="W7269" t="s">
        <v>194</v>
      </c>
      <c r="X7269" t="s">
        <v>161</v>
      </c>
      <c r="Y7269">
        <v>6</v>
      </c>
      <c r="Z7269">
        <v>6</v>
      </c>
      <c r="AA7269">
        <v>2022</v>
      </c>
      <c r="AB7269">
        <v>4953.1499999999996</v>
      </c>
      <c r="AC7269" t="s">
        <v>70</v>
      </c>
      <c r="AD7269" t="s">
        <v>72</v>
      </c>
      <c r="AE7269">
        <v>2022</v>
      </c>
      <c r="AF7269">
        <v>2022</v>
      </c>
      <c r="AU7269"/>
    </row>
    <row r="7270" spans="1:47" x14ac:dyDescent="0.35">
      <c r="A7270" t="s">
        <v>160</v>
      </c>
      <c r="B7270" t="s">
        <v>35</v>
      </c>
      <c r="C7270" t="s">
        <v>252</v>
      </c>
      <c r="D7270" t="s">
        <v>159</v>
      </c>
      <c r="E7270" t="s">
        <v>162</v>
      </c>
      <c r="G7270" t="s">
        <v>1</v>
      </c>
      <c r="J7270" t="s">
        <v>263</v>
      </c>
      <c r="K7270" t="s">
        <v>72</v>
      </c>
      <c r="L7270" t="s">
        <v>122</v>
      </c>
      <c r="M7270" s="14">
        <v>44742</v>
      </c>
      <c r="N7270" s="14">
        <v>44742</v>
      </c>
      <c r="O7270">
        <v>0</v>
      </c>
      <c r="P7270">
        <v>363.2</v>
      </c>
      <c r="R7270">
        <v>2110672000</v>
      </c>
      <c r="S7270">
        <v>161020000</v>
      </c>
      <c r="V7270" t="s">
        <v>160</v>
      </c>
      <c r="W7270" t="s">
        <v>194</v>
      </c>
      <c r="X7270" t="s">
        <v>161</v>
      </c>
      <c r="Y7270">
        <v>6</v>
      </c>
      <c r="Z7270">
        <v>6</v>
      </c>
      <c r="AA7270">
        <v>2022</v>
      </c>
      <c r="AB7270">
        <v>363.2</v>
      </c>
      <c r="AC7270" t="s">
        <v>70</v>
      </c>
      <c r="AD7270" t="s">
        <v>72</v>
      </c>
      <c r="AE7270">
        <v>2022</v>
      </c>
      <c r="AF7270">
        <v>2022</v>
      </c>
      <c r="AU7270"/>
    </row>
    <row r="7271" spans="1:47" x14ac:dyDescent="0.35">
      <c r="A7271" t="s">
        <v>160</v>
      </c>
      <c r="B7271" t="s">
        <v>35</v>
      </c>
      <c r="C7271" t="s">
        <v>252</v>
      </c>
      <c r="D7271" t="s">
        <v>159</v>
      </c>
      <c r="E7271" t="s">
        <v>162</v>
      </c>
      <c r="G7271" t="s">
        <v>1</v>
      </c>
      <c r="J7271" t="s">
        <v>263</v>
      </c>
      <c r="K7271" t="s">
        <v>72</v>
      </c>
      <c r="L7271" t="s">
        <v>122</v>
      </c>
      <c r="M7271" s="14">
        <v>44742</v>
      </c>
      <c r="N7271" s="14">
        <v>44742</v>
      </c>
      <c r="O7271">
        <v>0</v>
      </c>
      <c r="P7271">
        <v>4940.68</v>
      </c>
      <c r="R7271">
        <v>2110672000</v>
      </c>
      <c r="S7271">
        <v>161020000</v>
      </c>
      <c r="V7271" t="s">
        <v>160</v>
      </c>
      <c r="W7271" t="s">
        <v>194</v>
      </c>
      <c r="X7271" t="s">
        <v>161</v>
      </c>
      <c r="Y7271">
        <v>6</v>
      </c>
      <c r="Z7271">
        <v>6</v>
      </c>
      <c r="AA7271">
        <v>2022</v>
      </c>
      <c r="AB7271">
        <v>4940.68</v>
      </c>
      <c r="AC7271" t="s">
        <v>70</v>
      </c>
      <c r="AD7271" t="s">
        <v>72</v>
      </c>
      <c r="AE7271">
        <v>2022</v>
      </c>
      <c r="AF7271">
        <v>2022</v>
      </c>
      <c r="AU7271"/>
    </row>
    <row r="7272" spans="1:47" x14ac:dyDescent="0.35">
      <c r="A7272" t="s">
        <v>160</v>
      </c>
      <c r="B7272" t="s">
        <v>35</v>
      </c>
      <c r="C7272" t="s">
        <v>252</v>
      </c>
      <c r="D7272" t="s">
        <v>159</v>
      </c>
      <c r="E7272" t="s">
        <v>162</v>
      </c>
      <c r="G7272" t="s">
        <v>1</v>
      </c>
      <c r="J7272" t="s">
        <v>263</v>
      </c>
      <c r="K7272" t="s">
        <v>72</v>
      </c>
      <c r="L7272" t="s">
        <v>122</v>
      </c>
      <c r="M7272" s="14">
        <v>44742</v>
      </c>
      <c r="N7272" s="14">
        <v>44742</v>
      </c>
      <c r="O7272">
        <v>0</v>
      </c>
      <c r="P7272">
        <v>1238.18</v>
      </c>
      <c r="R7272">
        <v>2110672000</v>
      </c>
      <c r="S7272">
        <v>161020000</v>
      </c>
      <c r="V7272" t="s">
        <v>160</v>
      </c>
      <c r="W7272" t="s">
        <v>194</v>
      </c>
      <c r="X7272" t="s">
        <v>161</v>
      </c>
      <c r="Y7272">
        <v>6</v>
      </c>
      <c r="Z7272">
        <v>6</v>
      </c>
      <c r="AA7272">
        <v>2022</v>
      </c>
      <c r="AB7272">
        <v>1238.18</v>
      </c>
      <c r="AC7272" t="s">
        <v>70</v>
      </c>
      <c r="AD7272" t="s">
        <v>72</v>
      </c>
      <c r="AE7272">
        <v>2022</v>
      </c>
      <c r="AF7272">
        <v>2022</v>
      </c>
      <c r="AU7272"/>
    </row>
    <row r="7273" spans="1:47" x14ac:dyDescent="0.35">
      <c r="A7273" t="s">
        <v>130</v>
      </c>
      <c r="B7273" t="s">
        <v>34</v>
      </c>
      <c r="C7273" t="s">
        <v>252</v>
      </c>
      <c r="D7273" t="s">
        <v>150</v>
      </c>
      <c r="E7273" t="s">
        <v>121</v>
      </c>
      <c r="G7273" t="s">
        <v>1</v>
      </c>
      <c r="H7273" t="s">
        <v>206</v>
      </c>
      <c r="J7273" t="s">
        <v>263</v>
      </c>
      <c r="K7273" t="s">
        <v>72</v>
      </c>
      <c r="L7273" t="s">
        <v>122</v>
      </c>
      <c r="M7273" s="14">
        <v>44742</v>
      </c>
      <c r="N7273" s="14">
        <v>44742</v>
      </c>
      <c r="O7273">
        <v>0</v>
      </c>
      <c r="P7273">
        <v>-7.52</v>
      </c>
      <c r="R7273">
        <v>2221511000</v>
      </c>
      <c r="S7273">
        <v>162000000</v>
      </c>
      <c r="V7273" t="s">
        <v>130</v>
      </c>
      <c r="W7273" t="s">
        <v>205</v>
      </c>
      <c r="X7273" t="s">
        <v>119</v>
      </c>
      <c r="Y7273">
        <v>6</v>
      </c>
      <c r="Z7273">
        <v>6</v>
      </c>
      <c r="AA7273">
        <v>2022</v>
      </c>
      <c r="AB7273">
        <v>7.52</v>
      </c>
      <c r="AC7273" t="s">
        <v>70</v>
      </c>
      <c r="AD7273" t="s">
        <v>70</v>
      </c>
      <c r="AE7273">
        <v>2022</v>
      </c>
      <c r="AF7273">
        <v>2022</v>
      </c>
      <c r="AU7273"/>
    </row>
    <row r="7274" spans="1:47" x14ac:dyDescent="0.35">
      <c r="A7274" t="s">
        <v>130</v>
      </c>
      <c r="B7274" t="s">
        <v>36</v>
      </c>
      <c r="C7274" t="s">
        <v>252</v>
      </c>
      <c r="D7274" t="s">
        <v>150</v>
      </c>
      <c r="E7274" t="s">
        <v>121</v>
      </c>
      <c r="G7274" t="s">
        <v>1</v>
      </c>
      <c r="H7274" t="s">
        <v>206</v>
      </c>
      <c r="J7274" t="s">
        <v>263</v>
      </c>
      <c r="K7274" t="s">
        <v>72</v>
      </c>
      <c r="L7274" t="s">
        <v>122</v>
      </c>
      <c r="M7274" s="14">
        <v>44742</v>
      </c>
      <c r="N7274" s="14">
        <v>44742</v>
      </c>
      <c r="O7274">
        <v>0</v>
      </c>
      <c r="P7274">
        <v>-43817.17</v>
      </c>
      <c r="R7274">
        <v>2221517110</v>
      </c>
      <c r="S7274">
        <v>161013000</v>
      </c>
      <c r="V7274" t="s">
        <v>130</v>
      </c>
      <c r="W7274" t="s">
        <v>223</v>
      </c>
      <c r="X7274" t="s">
        <v>119</v>
      </c>
      <c r="Y7274">
        <v>6</v>
      </c>
      <c r="Z7274">
        <v>6</v>
      </c>
      <c r="AA7274">
        <v>2022</v>
      </c>
      <c r="AB7274">
        <v>43817.17</v>
      </c>
      <c r="AC7274" t="s">
        <v>70</v>
      </c>
      <c r="AD7274" t="s">
        <v>70</v>
      </c>
      <c r="AE7274">
        <v>2022</v>
      </c>
      <c r="AF7274">
        <v>2022</v>
      </c>
      <c r="AU7274"/>
    </row>
    <row r="7275" spans="1:47" x14ac:dyDescent="0.35">
      <c r="A7275" t="s">
        <v>130</v>
      </c>
      <c r="B7275" t="s">
        <v>36</v>
      </c>
      <c r="C7275" t="s">
        <v>252</v>
      </c>
      <c r="D7275" t="s">
        <v>150</v>
      </c>
      <c r="E7275" t="s">
        <v>121</v>
      </c>
      <c r="G7275" t="s">
        <v>1</v>
      </c>
      <c r="H7275" t="s">
        <v>206</v>
      </c>
      <c r="J7275" t="s">
        <v>263</v>
      </c>
      <c r="K7275" t="s">
        <v>72</v>
      </c>
      <c r="L7275" t="s">
        <v>122</v>
      </c>
      <c r="M7275" s="14">
        <v>44742</v>
      </c>
      <c r="N7275" s="14">
        <v>44742</v>
      </c>
      <c r="O7275">
        <v>0</v>
      </c>
      <c r="P7275">
        <v>-119.05</v>
      </c>
      <c r="R7275">
        <v>2221517110</v>
      </c>
      <c r="S7275">
        <v>161003000</v>
      </c>
      <c r="V7275" t="s">
        <v>130</v>
      </c>
      <c r="W7275" t="s">
        <v>232</v>
      </c>
      <c r="X7275" t="s">
        <v>119</v>
      </c>
      <c r="Y7275">
        <v>6</v>
      </c>
      <c r="Z7275">
        <v>6</v>
      </c>
      <c r="AA7275">
        <v>2022</v>
      </c>
      <c r="AB7275">
        <v>119.05</v>
      </c>
      <c r="AC7275" t="s">
        <v>70</v>
      </c>
      <c r="AD7275" t="s">
        <v>70</v>
      </c>
      <c r="AE7275">
        <v>2022</v>
      </c>
      <c r="AF7275">
        <v>2022</v>
      </c>
      <c r="AU7275"/>
    </row>
    <row r="7276" spans="1:47" x14ac:dyDescent="0.35">
      <c r="A7276" t="s">
        <v>160</v>
      </c>
      <c r="B7276" t="s">
        <v>26</v>
      </c>
      <c r="C7276" t="s">
        <v>252</v>
      </c>
      <c r="D7276" t="s">
        <v>159</v>
      </c>
      <c r="E7276" t="s">
        <v>162</v>
      </c>
      <c r="G7276" t="s">
        <v>1</v>
      </c>
      <c r="J7276" t="s">
        <v>263</v>
      </c>
      <c r="K7276" t="s">
        <v>72</v>
      </c>
      <c r="L7276" t="s">
        <v>122</v>
      </c>
      <c r="M7276" s="14">
        <v>44742</v>
      </c>
      <c r="N7276" s="14">
        <v>44742</v>
      </c>
      <c r="O7276">
        <v>0</v>
      </c>
      <c r="P7276">
        <v>1137.1099999999999</v>
      </c>
      <c r="R7276">
        <v>2110672000</v>
      </c>
      <c r="S7276">
        <v>161018000</v>
      </c>
      <c r="V7276" t="s">
        <v>160</v>
      </c>
      <c r="W7276" t="s">
        <v>228</v>
      </c>
      <c r="X7276" t="s">
        <v>161</v>
      </c>
      <c r="Y7276">
        <v>6</v>
      </c>
      <c r="Z7276">
        <v>6</v>
      </c>
      <c r="AA7276">
        <v>2022</v>
      </c>
      <c r="AB7276">
        <v>1137.1099999999999</v>
      </c>
      <c r="AC7276" t="s">
        <v>70</v>
      </c>
      <c r="AD7276" t="s">
        <v>72</v>
      </c>
      <c r="AE7276">
        <v>2022</v>
      </c>
      <c r="AF7276">
        <v>2022</v>
      </c>
      <c r="AU7276"/>
    </row>
    <row r="7277" spans="1:47" x14ac:dyDescent="0.35">
      <c r="A7277" t="s">
        <v>160</v>
      </c>
      <c r="B7277" t="s">
        <v>35</v>
      </c>
      <c r="C7277" t="s">
        <v>252</v>
      </c>
      <c r="D7277" t="s">
        <v>159</v>
      </c>
      <c r="E7277" t="s">
        <v>162</v>
      </c>
      <c r="G7277" t="s">
        <v>1</v>
      </c>
      <c r="J7277" t="s">
        <v>263</v>
      </c>
      <c r="K7277" t="s">
        <v>72</v>
      </c>
      <c r="L7277" t="s">
        <v>122</v>
      </c>
      <c r="M7277" s="14">
        <v>44742</v>
      </c>
      <c r="N7277" s="14">
        <v>44742</v>
      </c>
      <c r="O7277">
        <v>0</v>
      </c>
      <c r="P7277">
        <v>37.14</v>
      </c>
      <c r="R7277">
        <v>2110672000</v>
      </c>
      <c r="S7277">
        <v>162800000</v>
      </c>
      <c r="V7277" t="s">
        <v>160</v>
      </c>
      <c r="W7277" t="s">
        <v>204</v>
      </c>
      <c r="X7277" t="s">
        <v>161</v>
      </c>
      <c r="Y7277">
        <v>6</v>
      </c>
      <c r="Z7277">
        <v>6</v>
      </c>
      <c r="AA7277">
        <v>2022</v>
      </c>
      <c r="AB7277">
        <v>37.14</v>
      </c>
      <c r="AC7277" t="s">
        <v>70</v>
      </c>
      <c r="AD7277" t="s">
        <v>72</v>
      </c>
      <c r="AE7277">
        <v>2022</v>
      </c>
      <c r="AF7277">
        <v>2022</v>
      </c>
      <c r="AU7277"/>
    </row>
    <row r="7278" spans="1:47" x14ac:dyDescent="0.35">
      <c r="A7278" t="s">
        <v>160</v>
      </c>
      <c r="B7278" t="s">
        <v>26</v>
      </c>
      <c r="C7278" t="s">
        <v>252</v>
      </c>
      <c r="D7278" t="s">
        <v>159</v>
      </c>
      <c r="E7278" t="s">
        <v>162</v>
      </c>
      <c r="G7278" t="s">
        <v>1</v>
      </c>
      <c r="J7278" t="s">
        <v>263</v>
      </c>
      <c r="K7278" t="s">
        <v>72</v>
      </c>
      <c r="L7278" t="s">
        <v>122</v>
      </c>
      <c r="M7278" s="14">
        <v>44742</v>
      </c>
      <c r="N7278" s="14">
        <v>44742</v>
      </c>
      <c r="O7278">
        <v>0</v>
      </c>
      <c r="P7278">
        <v>157142.85999999999</v>
      </c>
      <c r="R7278">
        <v>2110672000</v>
      </c>
      <c r="S7278">
        <v>162800000</v>
      </c>
      <c r="V7278" t="s">
        <v>160</v>
      </c>
      <c r="W7278" t="s">
        <v>204</v>
      </c>
      <c r="X7278" t="s">
        <v>161</v>
      </c>
      <c r="Y7278">
        <v>6</v>
      </c>
      <c r="Z7278">
        <v>6</v>
      </c>
      <c r="AA7278">
        <v>2022</v>
      </c>
      <c r="AB7278">
        <v>157142.85999999999</v>
      </c>
      <c r="AC7278" t="s">
        <v>70</v>
      </c>
      <c r="AD7278" t="s">
        <v>72</v>
      </c>
      <c r="AE7278">
        <v>2022</v>
      </c>
      <c r="AF7278">
        <v>2022</v>
      </c>
      <c r="AU7278"/>
    </row>
    <row r="7279" spans="1:47" x14ac:dyDescent="0.35">
      <c r="A7279" t="s">
        <v>160</v>
      </c>
      <c r="B7279" t="s">
        <v>26</v>
      </c>
      <c r="C7279" t="s">
        <v>252</v>
      </c>
      <c r="D7279" t="s">
        <v>159</v>
      </c>
      <c r="E7279" t="s">
        <v>162</v>
      </c>
      <c r="G7279" t="s">
        <v>1</v>
      </c>
      <c r="J7279" t="s">
        <v>263</v>
      </c>
      <c r="K7279" t="s">
        <v>72</v>
      </c>
      <c r="L7279" t="s">
        <v>122</v>
      </c>
      <c r="M7279" s="14">
        <v>44742</v>
      </c>
      <c r="N7279" s="14">
        <v>44742</v>
      </c>
      <c r="O7279">
        <v>0</v>
      </c>
      <c r="P7279">
        <v>553.51</v>
      </c>
      <c r="R7279">
        <v>2110672000</v>
      </c>
      <c r="S7279">
        <v>162300000</v>
      </c>
      <c r="V7279" t="s">
        <v>160</v>
      </c>
      <c r="W7279" t="s">
        <v>209</v>
      </c>
      <c r="X7279" t="s">
        <v>161</v>
      </c>
      <c r="Y7279">
        <v>6</v>
      </c>
      <c r="Z7279">
        <v>6</v>
      </c>
      <c r="AA7279">
        <v>2022</v>
      </c>
      <c r="AB7279">
        <v>553.51</v>
      </c>
      <c r="AC7279" t="s">
        <v>70</v>
      </c>
      <c r="AD7279" t="s">
        <v>72</v>
      </c>
      <c r="AE7279">
        <v>2022</v>
      </c>
      <c r="AF7279">
        <v>2022</v>
      </c>
      <c r="AU7279"/>
    </row>
    <row r="7280" spans="1:47" x14ac:dyDescent="0.35">
      <c r="A7280" t="s">
        <v>130</v>
      </c>
      <c r="B7280" t="s">
        <v>24</v>
      </c>
      <c r="C7280" t="s">
        <v>252</v>
      </c>
      <c r="D7280" t="s">
        <v>150</v>
      </c>
      <c r="E7280" t="s">
        <v>121</v>
      </c>
      <c r="G7280" t="s">
        <v>1</v>
      </c>
      <c r="H7280" t="s">
        <v>206</v>
      </c>
      <c r="J7280" t="s">
        <v>263</v>
      </c>
      <c r="K7280" t="s">
        <v>72</v>
      </c>
      <c r="L7280" t="s">
        <v>122</v>
      </c>
      <c r="M7280" s="14">
        <v>44742</v>
      </c>
      <c r="N7280" s="14">
        <v>44742</v>
      </c>
      <c r="O7280">
        <v>0</v>
      </c>
      <c r="P7280">
        <v>-100.74</v>
      </c>
      <c r="R7280">
        <v>2221504000</v>
      </c>
      <c r="S7280">
        <v>162000000</v>
      </c>
      <c r="V7280" t="s">
        <v>130</v>
      </c>
      <c r="W7280" t="s">
        <v>205</v>
      </c>
      <c r="X7280" t="s">
        <v>119</v>
      </c>
      <c r="Y7280">
        <v>6</v>
      </c>
      <c r="Z7280">
        <v>6</v>
      </c>
      <c r="AA7280">
        <v>2022</v>
      </c>
      <c r="AB7280">
        <v>100.74</v>
      </c>
      <c r="AC7280" t="s">
        <v>70</v>
      </c>
      <c r="AD7280" t="s">
        <v>70</v>
      </c>
      <c r="AE7280">
        <v>2022</v>
      </c>
      <c r="AF7280">
        <v>2022</v>
      </c>
      <c r="AU7280"/>
    </row>
    <row r="7281" spans="1:47" x14ac:dyDescent="0.35">
      <c r="A7281" t="s">
        <v>130</v>
      </c>
      <c r="B7281" t="s">
        <v>34</v>
      </c>
      <c r="C7281" t="s">
        <v>252</v>
      </c>
      <c r="D7281" t="s">
        <v>150</v>
      </c>
      <c r="E7281" t="s">
        <v>121</v>
      </c>
      <c r="G7281" t="s">
        <v>1</v>
      </c>
      <c r="H7281" t="s">
        <v>206</v>
      </c>
      <c r="J7281" t="s">
        <v>263</v>
      </c>
      <c r="K7281" t="s">
        <v>72</v>
      </c>
      <c r="L7281" t="s">
        <v>122</v>
      </c>
      <c r="M7281" s="14">
        <v>44742</v>
      </c>
      <c r="N7281" s="14">
        <v>44742</v>
      </c>
      <c r="O7281">
        <v>0</v>
      </c>
      <c r="P7281">
        <v>-40.840000000000003</v>
      </c>
      <c r="R7281">
        <v>2221511000</v>
      </c>
      <c r="S7281">
        <v>162000000</v>
      </c>
      <c r="V7281" t="s">
        <v>130</v>
      </c>
      <c r="W7281" t="s">
        <v>205</v>
      </c>
      <c r="X7281" t="s">
        <v>119</v>
      </c>
      <c r="Y7281">
        <v>6</v>
      </c>
      <c r="Z7281">
        <v>6</v>
      </c>
      <c r="AA7281">
        <v>2022</v>
      </c>
      <c r="AB7281">
        <v>40.840000000000003</v>
      </c>
      <c r="AC7281" t="s">
        <v>70</v>
      </c>
      <c r="AD7281" t="s">
        <v>70</v>
      </c>
      <c r="AE7281">
        <v>2022</v>
      </c>
      <c r="AF7281">
        <v>2022</v>
      </c>
      <c r="AU7281"/>
    </row>
    <row r="7282" spans="1:47" x14ac:dyDescent="0.35">
      <c r="A7282" t="s">
        <v>130</v>
      </c>
      <c r="B7282" t="s">
        <v>34</v>
      </c>
      <c r="C7282" t="s">
        <v>252</v>
      </c>
      <c r="D7282" t="s">
        <v>150</v>
      </c>
      <c r="E7282" t="s">
        <v>121</v>
      </c>
      <c r="G7282" t="s">
        <v>1</v>
      </c>
      <c r="H7282" t="s">
        <v>206</v>
      </c>
      <c r="J7282" t="s">
        <v>263</v>
      </c>
      <c r="K7282" t="s">
        <v>72</v>
      </c>
      <c r="L7282" t="s">
        <v>122</v>
      </c>
      <c r="M7282" s="14">
        <v>44742</v>
      </c>
      <c r="N7282" s="14">
        <v>44742</v>
      </c>
      <c r="O7282">
        <v>0</v>
      </c>
      <c r="P7282">
        <v>-113.1</v>
      </c>
      <c r="R7282">
        <v>2221511000</v>
      </c>
      <c r="S7282">
        <v>162000000</v>
      </c>
      <c r="V7282" t="s">
        <v>130</v>
      </c>
      <c r="W7282" t="s">
        <v>205</v>
      </c>
      <c r="X7282" t="s">
        <v>119</v>
      </c>
      <c r="Y7282">
        <v>6</v>
      </c>
      <c r="Z7282">
        <v>6</v>
      </c>
      <c r="AA7282">
        <v>2022</v>
      </c>
      <c r="AB7282">
        <v>113.1</v>
      </c>
      <c r="AC7282" t="s">
        <v>70</v>
      </c>
      <c r="AD7282" t="s">
        <v>70</v>
      </c>
      <c r="AE7282">
        <v>2022</v>
      </c>
      <c r="AF7282">
        <v>2022</v>
      </c>
      <c r="AU7282"/>
    </row>
    <row r="7283" spans="1:47" x14ac:dyDescent="0.35">
      <c r="A7283" t="s">
        <v>160</v>
      </c>
      <c r="B7283" t="s">
        <v>35</v>
      </c>
      <c r="C7283" t="s">
        <v>252</v>
      </c>
      <c r="D7283" t="s">
        <v>159</v>
      </c>
      <c r="E7283" t="s">
        <v>162</v>
      </c>
      <c r="G7283" t="s">
        <v>1</v>
      </c>
      <c r="J7283" t="s">
        <v>263</v>
      </c>
      <c r="K7283" t="s">
        <v>72</v>
      </c>
      <c r="L7283" t="s">
        <v>122</v>
      </c>
      <c r="M7283" s="14">
        <v>44742</v>
      </c>
      <c r="N7283" s="14">
        <v>44742</v>
      </c>
      <c r="O7283">
        <v>0</v>
      </c>
      <c r="P7283">
        <v>296.81</v>
      </c>
      <c r="R7283">
        <v>2110672000</v>
      </c>
      <c r="S7283">
        <v>161020000</v>
      </c>
      <c r="V7283" t="s">
        <v>160</v>
      </c>
      <c r="W7283" t="s">
        <v>194</v>
      </c>
      <c r="X7283" t="s">
        <v>161</v>
      </c>
      <c r="Y7283">
        <v>6</v>
      </c>
      <c r="Z7283">
        <v>6</v>
      </c>
      <c r="AA7283">
        <v>2022</v>
      </c>
      <c r="AB7283">
        <v>296.81</v>
      </c>
      <c r="AC7283" t="s">
        <v>70</v>
      </c>
      <c r="AD7283" t="s">
        <v>72</v>
      </c>
      <c r="AE7283">
        <v>2022</v>
      </c>
      <c r="AF7283">
        <v>2022</v>
      </c>
      <c r="AU7283"/>
    </row>
    <row r="7284" spans="1:47" x14ac:dyDescent="0.35">
      <c r="A7284" t="s">
        <v>130</v>
      </c>
      <c r="B7284" t="s">
        <v>34</v>
      </c>
      <c r="C7284" t="s">
        <v>252</v>
      </c>
      <c r="D7284" t="s">
        <v>150</v>
      </c>
      <c r="E7284" t="s">
        <v>121</v>
      </c>
      <c r="G7284" t="s">
        <v>1</v>
      </c>
      <c r="H7284" t="s">
        <v>206</v>
      </c>
      <c r="J7284" t="s">
        <v>263</v>
      </c>
      <c r="K7284" t="s">
        <v>72</v>
      </c>
      <c r="L7284" t="s">
        <v>122</v>
      </c>
      <c r="M7284" s="14">
        <v>44742</v>
      </c>
      <c r="N7284" s="14">
        <v>44742</v>
      </c>
      <c r="O7284">
        <v>0</v>
      </c>
      <c r="P7284">
        <v>-7.14</v>
      </c>
      <c r="R7284">
        <v>2221511000</v>
      </c>
      <c r="S7284">
        <v>162000000</v>
      </c>
      <c r="V7284" t="s">
        <v>130</v>
      </c>
      <c r="W7284" t="s">
        <v>205</v>
      </c>
      <c r="X7284" t="s">
        <v>119</v>
      </c>
      <c r="Y7284">
        <v>6</v>
      </c>
      <c r="Z7284">
        <v>6</v>
      </c>
      <c r="AA7284">
        <v>2022</v>
      </c>
      <c r="AB7284">
        <v>7.14</v>
      </c>
      <c r="AC7284" t="s">
        <v>70</v>
      </c>
      <c r="AD7284" t="s">
        <v>70</v>
      </c>
      <c r="AE7284">
        <v>2022</v>
      </c>
      <c r="AF7284">
        <v>2022</v>
      </c>
      <c r="AU7284"/>
    </row>
    <row r="7285" spans="1:47" x14ac:dyDescent="0.35">
      <c r="A7285" t="s">
        <v>160</v>
      </c>
      <c r="B7285" t="s">
        <v>35</v>
      </c>
      <c r="C7285" t="s">
        <v>252</v>
      </c>
      <c r="D7285" t="s">
        <v>159</v>
      </c>
      <c r="E7285" t="s">
        <v>162</v>
      </c>
      <c r="G7285" t="s">
        <v>1</v>
      </c>
      <c r="J7285" t="s">
        <v>263</v>
      </c>
      <c r="K7285" t="s">
        <v>72</v>
      </c>
      <c r="L7285" t="s">
        <v>122</v>
      </c>
      <c r="M7285" s="14">
        <v>44742</v>
      </c>
      <c r="N7285" s="14">
        <v>44742</v>
      </c>
      <c r="O7285">
        <v>0</v>
      </c>
      <c r="P7285">
        <v>3839.03</v>
      </c>
      <c r="R7285">
        <v>2110672000</v>
      </c>
      <c r="S7285">
        <v>161020000</v>
      </c>
      <c r="V7285" t="s">
        <v>160</v>
      </c>
      <c r="W7285" t="s">
        <v>194</v>
      </c>
      <c r="X7285" t="s">
        <v>161</v>
      </c>
      <c r="Y7285">
        <v>6</v>
      </c>
      <c r="Z7285">
        <v>6</v>
      </c>
      <c r="AA7285">
        <v>2022</v>
      </c>
      <c r="AB7285">
        <v>3839.03</v>
      </c>
      <c r="AC7285" t="s">
        <v>70</v>
      </c>
      <c r="AD7285" t="s">
        <v>72</v>
      </c>
      <c r="AE7285">
        <v>2022</v>
      </c>
      <c r="AF7285">
        <v>2022</v>
      </c>
      <c r="AU7285"/>
    </row>
    <row r="7286" spans="1:47" x14ac:dyDescent="0.35">
      <c r="A7286" t="s">
        <v>130</v>
      </c>
      <c r="B7286" t="s">
        <v>36</v>
      </c>
      <c r="C7286" t="s">
        <v>252</v>
      </c>
      <c r="D7286" t="s">
        <v>150</v>
      </c>
      <c r="E7286" t="s">
        <v>121</v>
      </c>
      <c r="G7286" t="s">
        <v>1</v>
      </c>
      <c r="H7286" t="s">
        <v>206</v>
      </c>
      <c r="J7286" t="s">
        <v>263</v>
      </c>
      <c r="K7286" t="s">
        <v>72</v>
      </c>
      <c r="L7286" t="s">
        <v>122</v>
      </c>
      <c r="M7286" s="14">
        <v>44742</v>
      </c>
      <c r="N7286" s="14">
        <v>44742</v>
      </c>
      <c r="O7286">
        <v>0</v>
      </c>
      <c r="P7286">
        <v>-35714.29</v>
      </c>
      <c r="R7286">
        <v>2221517110</v>
      </c>
      <c r="S7286">
        <v>162800000</v>
      </c>
      <c r="V7286" t="s">
        <v>130</v>
      </c>
      <c r="W7286" t="s">
        <v>204</v>
      </c>
      <c r="X7286" t="s">
        <v>119</v>
      </c>
      <c r="Y7286">
        <v>6</v>
      </c>
      <c r="Z7286">
        <v>6</v>
      </c>
      <c r="AA7286">
        <v>2022</v>
      </c>
      <c r="AB7286">
        <v>35714.29</v>
      </c>
      <c r="AC7286" t="s">
        <v>70</v>
      </c>
      <c r="AD7286" t="s">
        <v>70</v>
      </c>
      <c r="AE7286">
        <v>2022</v>
      </c>
      <c r="AF7286">
        <v>2022</v>
      </c>
      <c r="AU7286"/>
    </row>
    <row r="7287" spans="1:47" x14ac:dyDescent="0.35">
      <c r="A7287" t="s">
        <v>130</v>
      </c>
      <c r="B7287" t="s">
        <v>34</v>
      </c>
      <c r="C7287" t="s">
        <v>252</v>
      </c>
      <c r="D7287" t="s">
        <v>150</v>
      </c>
      <c r="E7287" t="s">
        <v>121</v>
      </c>
      <c r="G7287" t="s">
        <v>1</v>
      </c>
      <c r="H7287" t="s">
        <v>206</v>
      </c>
      <c r="J7287" t="s">
        <v>263</v>
      </c>
      <c r="K7287" t="s">
        <v>72</v>
      </c>
      <c r="L7287" t="s">
        <v>122</v>
      </c>
      <c r="M7287" s="14">
        <v>44742</v>
      </c>
      <c r="N7287" s="14">
        <v>44742</v>
      </c>
      <c r="O7287">
        <v>0</v>
      </c>
      <c r="P7287">
        <v>-219.05</v>
      </c>
      <c r="R7287">
        <v>2221511000</v>
      </c>
      <c r="S7287">
        <v>162800000</v>
      </c>
      <c r="V7287" t="s">
        <v>130</v>
      </c>
      <c r="W7287" t="s">
        <v>204</v>
      </c>
      <c r="X7287" t="s">
        <v>119</v>
      </c>
      <c r="Y7287">
        <v>6</v>
      </c>
      <c r="Z7287">
        <v>6</v>
      </c>
      <c r="AA7287">
        <v>2022</v>
      </c>
      <c r="AB7287">
        <v>219.05</v>
      </c>
      <c r="AC7287" t="s">
        <v>70</v>
      </c>
      <c r="AD7287" t="s">
        <v>70</v>
      </c>
      <c r="AE7287">
        <v>2022</v>
      </c>
      <c r="AF7287">
        <v>2022</v>
      </c>
      <c r="AU7287"/>
    </row>
    <row r="7288" spans="1:47" x14ac:dyDescent="0.35">
      <c r="A7288" t="s">
        <v>160</v>
      </c>
      <c r="B7288" t="s">
        <v>35</v>
      </c>
      <c r="C7288" t="s">
        <v>252</v>
      </c>
      <c r="D7288" t="s">
        <v>159</v>
      </c>
      <c r="E7288" t="s">
        <v>162</v>
      </c>
      <c r="G7288" t="s">
        <v>1</v>
      </c>
      <c r="J7288" t="s">
        <v>263</v>
      </c>
      <c r="K7288" t="s">
        <v>72</v>
      </c>
      <c r="L7288" t="s">
        <v>122</v>
      </c>
      <c r="M7288" s="14">
        <v>44742</v>
      </c>
      <c r="N7288" s="14">
        <v>44742</v>
      </c>
      <c r="O7288">
        <v>0</v>
      </c>
      <c r="P7288">
        <v>409.16</v>
      </c>
      <c r="R7288">
        <v>2110672000</v>
      </c>
      <c r="S7288">
        <v>161020000</v>
      </c>
      <c r="V7288" t="s">
        <v>160</v>
      </c>
      <c r="W7288" t="s">
        <v>194</v>
      </c>
      <c r="X7288" t="s">
        <v>161</v>
      </c>
      <c r="Y7288">
        <v>6</v>
      </c>
      <c r="Z7288">
        <v>6</v>
      </c>
      <c r="AA7288">
        <v>2022</v>
      </c>
      <c r="AB7288">
        <v>409.16</v>
      </c>
      <c r="AC7288" t="s">
        <v>70</v>
      </c>
      <c r="AD7288" t="s">
        <v>72</v>
      </c>
      <c r="AE7288">
        <v>2022</v>
      </c>
      <c r="AF7288">
        <v>2022</v>
      </c>
      <c r="AU7288"/>
    </row>
    <row r="7289" spans="1:47" x14ac:dyDescent="0.35">
      <c r="A7289" t="s">
        <v>160</v>
      </c>
      <c r="B7289" t="s">
        <v>35</v>
      </c>
      <c r="C7289" t="s">
        <v>252</v>
      </c>
      <c r="D7289" t="s">
        <v>159</v>
      </c>
      <c r="E7289" t="s">
        <v>162</v>
      </c>
      <c r="G7289" t="s">
        <v>1</v>
      </c>
      <c r="J7289" t="s">
        <v>263</v>
      </c>
      <c r="K7289" t="s">
        <v>72</v>
      </c>
      <c r="L7289" t="s">
        <v>122</v>
      </c>
      <c r="M7289" s="14">
        <v>44742</v>
      </c>
      <c r="N7289" s="14">
        <v>44742</v>
      </c>
      <c r="O7289">
        <v>0</v>
      </c>
      <c r="P7289">
        <v>2407.31</v>
      </c>
      <c r="R7289">
        <v>2110672000</v>
      </c>
      <c r="S7289">
        <v>161020000</v>
      </c>
      <c r="V7289" t="s">
        <v>160</v>
      </c>
      <c r="W7289" t="s">
        <v>194</v>
      </c>
      <c r="X7289" t="s">
        <v>161</v>
      </c>
      <c r="Y7289">
        <v>6</v>
      </c>
      <c r="Z7289">
        <v>6</v>
      </c>
      <c r="AA7289">
        <v>2022</v>
      </c>
      <c r="AB7289">
        <v>2407.31</v>
      </c>
      <c r="AC7289" t="s">
        <v>70</v>
      </c>
      <c r="AD7289" t="s">
        <v>72</v>
      </c>
      <c r="AE7289">
        <v>2022</v>
      </c>
      <c r="AF7289">
        <v>2022</v>
      </c>
      <c r="AU7289"/>
    </row>
    <row r="7290" spans="1:47" x14ac:dyDescent="0.35">
      <c r="A7290" t="s">
        <v>138</v>
      </c>
      <c r="C7290" t="s">
        <v>252</v>
      </c>
      <c r="D7290" t="s">
        <v>150</v>
      </c>
      <c r="E7290" t="s">
        <v>121</v>
      </c>
      <c r="G7290" t="s">
        <v>1</v>
      </c>
      <c r="J7290" t="s">
        <v>263</v>
      </c>
      <c r="K7290" t="s">
        <v>72</v>
      </c>
      <c r="L7290" t="s">
        <v>122</v>
      </c>
      <c r="M7290" s="14">
        <v>44742</v>
      </c>
      <c r="N7290" s="14">
        <v>44742</v>
      </c>
      <c r="O7290">
        <v>0</v>
      </c>
      <c r="P7290">
        <v>47619.05</v>
      </c>
      <c r="R7290">
        <v>2220200000</v>
      </c>
      <c r="S7290">
        <v>161002000</v>
      </c>
      <c r="V7290" t="s">
        <v>138</v>
      </c>
      <c r="W7290" t="s">
        <v>202</v>
      </c>
      <c r="X7290" t="s">
        <v>139</v>
      </c>
      <c r="Y7290">
        <v>6</v>
      </c>
      <c r="Z7290">
        <v>6</v>
      </c>
      <c r="AA7290">
        <v>2022</v>
      </c>
      <c r="AB7290">
        <v>-47619.05</v>
      </c>
      <c r="AC7290" t="s">
        <v>70</v>
      </c>
      <c r="AD7290" t="s">
        <v>72</v>
      </c>
      <c r="AE7290">
        <v>2022</v>
      </c>
      <c r="AF7290">
        <v>2022</v>
      </c>
      <c r="AU7290"/>
    </row>
    <row r="7291" spans="1:47" x14ac:dyDescent="0.35">
      <c r="A7291" t="s">
        <v>160</v>
      </c>
      <c r="B7291" t="s">
        <v>25</v>
      </c>
      <c r="C7291" t="s">
        <v>252</v>
      </c>
      <c r="D7291" t="s">
        <v>159</v>
      </c>
      <c r="E7291" t="s">
        <v>162</v>
      </c>
      <c r="G7291" t="s">
        <v>1</v>
      </c>
      <c r="J7291" t="s">
        <v>263</v>
      </c>
      <c r="K7291" t="s">
        <v>72</v>
      </c>
      <c r="L7291" t="s">
        <v>122</v>
      </c>
      <c r="M7291" s="14">
        <v>44742</v>
      </c>
      <c r="N7291" s="14">
        <v>44742</v>
      </c>
      <c r="O7291">
        <v>0</v>
      </c>
      <c r="P7291">
        <v>9047.6200000000008</v>
      </c>
      <c r="R7291">
        <v>2110672000</v>
      </c>
      <c r="S7291">
        <v>161300000</v>
      </c>
      <c r="V7291" t="s">
        <v>160</v>
      </c>
      <c r="W7291" t="s">
        <v>192</v>
      </c>
      <c r="X7291" t="s">
        <v>161</v>
      </c>
      <c r="Y7291">
        <v>6</v>
      </c>
      <c r="Z7291">
        <v>6</v>
      </c>
      <c r="AA7291">
        <v>2022</v>
      </c>
      <c r="AB7291">
        <v>9047.6200000000008</v>
      </c>
      <c r="AC7291" t="s">
        <v>70</v>
      </c>
      <c r="AD7291" t="s">
        <v>72</v>
      </c>
      <c r="AE7291">
        <v>2022</v>
      </c>
      <c r="AF7291">
        <v>2022</v>
      </c>
      <c r="AU7291"/>
    </row>
    <row r="7292" spans="1:47" x14ac:dyDescent="0.35">
      <c r="A7292" t="s">
        <v>138</v>
      </c>
      <c r="C7292" t="s">
        <v>252</v>
      </c>
      <c r="D7292" t="s">
        <v>150</v>
      </c>
      <c r="E7292" t="s">
        <v>121</v>
      </c>
      <c r="J7292" t="s">
        <v>263</v>
      </c>
      <c r="K7292" t="s">
        <v>72</v>
      </c>
      <c r="L7292" t="s">
        <v>122</v>
      </c>
      <c r="M7292" s="14">
        <v>44742</v>
      </c>
      <c r="N7292" s="14">
        <v>44742</v>
      </c>
      <c r="O7292">
        <v>0</v>
      </c>
      <c r="P7292">
        <v>13440000</v>
      </c>
      <c r="R7292">
        <v>2220200000</v>
      </c>
      <c r="S7292">
        <v>161002000</v>
      </c>
      <c r="V7292" t="s">
        <v>138</v>
      </c>
      <c r="W7292" t="s">
        <v>202</v>
      </c>
      <c r="X7292" t="s">
        <v>139</v>
      </c>
      <c r="Y7292">
        <v>6</v>
      </c>
      <c r="Z7292">
        <v>6</v>
      </c>
      <c r="AA7292">
        <v>2022</v>
      </c>
      <c r="AB7292">
        <v>-13440000</v>
      </c>
      <c r="AC7292" t="s">
        <v>70</v>
      </c>
      <c r="AD7292" t="s">
        <v>72</v>
      </c>
      <c r="AE7292">
        <v>2022</v>
      </c>
      <c r="AF7292">
        <v>2022</v>
      </c>
      <c r="AU7292"/>
    </row>
    <row r="7293" spans="1:47" x14ac:dyDescent="0.35">
      <c r="A7293" t="s">
        <v>138</v>
      </c>
      <c r="C7293" t="s">
        <v>252</v>
      </c>
      <c r="D7293" t="s">
        <v>150</v>
      </c>
      <c r="E7293" t="s">
        <v>121</v>
      </c>
      <c r="G7293" t="s">
        <v>1</v>
      </c>
      <c r="J7293" t="s">
        <v>263</v>
      </c>
      <c r="K7293" t="s">
        <v>72</v>
      </c>
      <c r="L7293" t="s">
        <v>122</v>
      </c>
      <c r="M7293" s="14">
        <v>44742</v>
      </c>
      <c r="N7293" s="14">
        <v>44742</v>
      </c>
      <c r="O7293">
        <v>0</v>
      </c>
      <c r="P7293">
        <v>9166666.6699999999</v>
      </c>
      <c r="R7293">
        <v>2220200000</v>
      </c>
      <c r="S7293">
        <v>161002000</v>
      </c>
      <c r="V7293" t="s">
        <v>138</v>
      </c>
      <c r="W7293" t="s">
        <v>202</v>
      </c>
      <c r="X7293" t="s">
        <v>139</v>
      </c>
      <c r="Y7293">
        <v>6</v>
      </c>
      <c r="Z7293">
        <v>6</v>
      </c>
      <c r="AA7293">
        <v>2022</v>
      </c>
      <c r="AB7293">
        <v>-9166666.6699999999</v>
      </c>
      <c r="AC7293" t="s">
        <v>70</v>
      </c>
      <c r="AD7293" t="s">
        <v>72</v>
      </c>
      <c r="AE7293">
        <v>2022</v>
      </c>
      <c r="AF7293">
        <v>2022</v>
      </c>
      <c r="AU7293"/>
    </row>
    <row r="7294" spans="1:47" x14ac:dyDescent="0.35">
      <c r="A7294" t="s">
        <v>138</v>
      </c>
      <c r="C7294" t="s">
        <v>252</v>
      </c>
      <c r="D7294" t="s">
        <v>150</v>
      </c>
      <c r="E7294" t="s">
        <v>121</v>
      </c>
      <c r="G7294" t="s">
        <v>1</v>
      </c>
      <c r="J7294" t="s">
        <v>263</v>
      </c>
      <c r="K7294" t="s">
        <v>72</v>
      </c>
      <c r="L7294" t="s">
        <v>122</v>
      </c>
      <c r="M7294" s="14">
        <v>44742</v>
      </c>
      <c r="N7294" s="14">
        <v>44742</v>
      </c>
      <c r="O7294">
        <v>0</v>
      </c>
      <c r="P7294">
        <v>4047619.05</v>
      </c>
      <c r="R7294">
        <v>2220200000</v>
      </c>
      <c r="S7294">
        <v>161002000</v>
      </c>
      <c r="V7294" t="s">
        <v>138</v>
      </c>
      <c r="W7294" t="s">
        <v>202</v>
      </c>
      <c r="X7294" t="s">
        <v>139</v>
      </c>
      <c r="Y7294">
        <v>6</v>
      </c>
      <c r="Z7294">
        <v>6</v>
      </c>
      <c r="AA7294">
        <v>2022</v>
      </c>
      <c r="AB7294">
        <v>-4047619.05</v>
      </c>
      <c r="AC7294" t="s">
        <v>70</v>
      </c>
      <c r="AD7294" t="s">
        <v>72</v>
      </c>
      <c r="AE7294">
        <v>2022</v>
      </c>
      <c r="AF7294">
        <v>2022</v>
      </c>
      <c r="AU7294"/>
    </row>
    <row r="7295" spans="1:47" x14ac:dyDescent="0.35">
      <c r="A7295" t="s">
        <v>138</v>
      </c>
      <c r="C7295" t="s">
        <v>252</v>
      </c>
      <c r="D7295" t="s">
        <v>150</v>
      </c>
      <c r="E7295" t="s">
        <v>121</v>
      </c>
      <c r="G7295" t="s">
        <v>1</v>
      </c>
      <c r="J7295" t="s">
        <v>263</v>
      </c>
      <c r="K7295" t="s">
        <v>72</v>
      </c>
      <c r="L7295" t="s">
        <v>122</v>
      </c>
      <c r="M7295" s="14">
        <v>44742</v>
      </c>
      <c r="N7295" s="14">
        <v>44742</v>
      </c>
      <c r="O7295">
        <v>0</v>
      </c>
      <c r="P7295">
        <v>23809.52</v>
      </c>
      <c r="R7295">
        <v>2220200000</v>
      </c>
      <c r="S7295">
        <v>161002000</v>
      </c>
      <c r="V7295" t="s">
        <v>138</v>
      </c>
      <c r="W7295" t="s">
        <v>202</v>
      </c>
      <c r="X7295" t="s">
        <v>139</v>
      </c>
      <c r="Y7295">
        <v>6</v>
      </c>
      <c r="Z7295">
        <v>6</v>
      </c>
      <c r="AA7295">
        <v>2022</v>
      </c>
      <c r="AB7295">
        <v>-23809.52</v>
      </c>
      <c r="AC7295" t="s">
        <v>70</v>
      </c>
      <c r="AD7295" t="s">
        <v>72</v>
      </c>
      <c r="AE7295">
        <v>2022</v>
      </c>
      <c r="AF7295">
        <v>2022</v>
      </c>
      <c r="AU7295"/>
    </row>
    <row r="7296" spans="1:47" x14ac:dyDescent="0.35">
      <c r="A7296" t="s">
        <v>138</v>
      </c>
      <c r="C7296" t="s">
        <v>252</v>
      </c>
      <c r="D7296" t="s">
        <v>150</v>
      </c>
      <c r="E7296" t="s">
        <v>121</v>
      </c>
      <c r="G7296" t="s">
        <v>1</v>
      </c>
      <c r="J7296" t="s">
        <v>263</v>
      </c>
      <c r="K7296" t="s">
        <v>72</v>
      </c>
      <c r="L7296" t="s">
        <v>122</v>
      </c>
      <c r="M7296" s="14">
        <v>44742</v>
      </c>
      <c r="N7296" s="14">
        <v>44742</v>
      </c>
      <c r="O7296">
        <v>0</v>
      </c>
      <c r="P7296">
        <v>1190.48</v>
      </c>
      <c r="R7296">
        <v>2220200000</v>
      </c>
      <c r="S7296">
        <v>161002000</v>
      </c>
      <c r="V7296" t="s">
        <v>138</v>
      </c>
      <c r="W7296" t="s">
        <v>202</v>
      </c>
      <c r="X7296" t="s">
        <v>139</v>
      </c>
      <c r="Y7296">
        <v>6</v>
      </c>
      <c r="Z7296">
        <v>6</v>
      </c>
      <c r="AA7296">
        <v>2022</v>
      </c>
      <c r="AB7296">
        <v>-1190.48</v>
      </c>
      <c r="AC7296" t="s">
        <v>70</v>
      </c>
      <c r="AD7296" t="s">
        <v>72</v>
      </c>
      <c r="AE7296">
        <v>2022</v>
      </c>
      <c r="AF7296">
        <v>2022</v>
      </c>
      <c r="AU7296"/>
    </row>
    <row r="7297" spans="1:47" x14ac:dyDescent="0.35">
      <c r="A7297" t="s">
        <v>138</v>
      </c>
      <c r="C7297" t="s">
        <v>252</v>
      </c>
      <c r="D7297" t="s">
        <v>150</v>
      </c>
      <c r="E7297" t="s">
        <v>121</v>
      </c>
      <c r="G7297" t="s">
        <v>1</v>
      </c>
      <c r="J7297" t="s">
        <v>263</v>
      </c>
      <c r="K7297" t="s">
        <v>72</v>
      </c>
      <c r="L7297" t="s">
        <v>122</v>
      </c>
      <c r="M7297" s="14">
        <v>44742</v>
      </c>
      <c r="N7297" s="14">
        <v>44742</v>
      </c>
      <c r="O7297">
        <v>0</v>
      </c>
      <c r="P7297">
        <v>16666.669999999998</v>
      </c>
      <c r="R7297">
        <v>2220200000</v>
      </c>
      <c r="S7297">
        <v>161002000</v>
      </c>
      <c r="V7297" t="s">
        <v>138</v>
      </c>
      <c r="W7297" t="s">
        <v>202</v>
      </c>
      <c r="X7297" t="s">
        <v>139</v>
      </c>
      <c r="Y7297">
        <v>6</v>
      </c>
      <c r="Z7297">
        <v>6</v>
      </c>
      <c r="AA7297">
        <v>2022</v>
      </c>
      <c r="AB7297">
        <v>-16666.669999999998</v>
      </c>
      <c r="AC7297" t="s">
        <v>70</v>
      </c>
      <c r="AD7297" t="s">
        <v>72</v>
      </c>
      <c r="AE7297">
        <v>2022</v>
      </c>
      <c r="AF7297">
        <v>2022</v>
      </c>
      <c r="AU7297"/>
    </row>
    <row r="7298" spans="1:47" x14ac:dyDescent="0.35">
      <c r="A7298" t="s">
        <v>138</v>
      </c>
      <c r="B7298" t="s">
        <v>65</v>
      </c>
      <c r="C7298" t="s">
        <v>252</v>
      </c>
      <c r="D7298" t="s">
        <v>150</v>
      </c>
      <c r="E7298" t="s">
        <v>121</v>
      </c>
      <c r="G7298" t="s">
        <v>1</v>
      </c>
      <c r="H7298" t="s">
        <v>206</v>
      </c>
      <c r="J7298" t="s">
        <v>263</v>
      </c>
      <c r="K7298" t="s">
        <v>72</v>
      </c>
      <c r="L7298" t="s">
        <v>122</v>
      </c>
      <c r="M7298" s="14">
        <v>44742</v>
      </c>
      <c r="N7298" s="14">
        <v>44742</v>
      </c>
      <c r="O7298">
        <v>0</v>
      </c>
      <c r="P7298">
        <v>-154.76</v>
      </c>
      <c r="R7298">
        <v>2220200000</v>
      </c>
      <c r="S7298">
        <v>161900000</v>
      </c>
      <c r="V7298" t="s">
        <v>138</v>
      </c>
      <c r="W7298" t="s">
        <v>199</v>
      </c>
      <c r="X7298" t="s">
        <v>139</v>
      </c>
      <c r="Y7298">
        <v>6</v>
      </c>
      <c r="Z7298">
        <v>6</v>
      </c>
      <c r="AA7298">
        <v>2022</v>
      </c>
      <c r="AB7298">
        <v>154.76</v>
      </c>
      <c r="AC7298" t="s">
        <v>70</v>
      </c>
      <c r="AD7298" t="s">
        <v>70</v>
      </c>
      <c r="AE7298">
        <v>2022</v>
      </c>
      <c r="AF7298">
        <v>2022</v>
      </c>
      <c r="AU7298"/>
    </row>
    <row r="7299" spans="1:47" x14ac:dyDescent="0.35">
      <c r="A7299" t="s">
        <v>138</v>
      </c>
      <c r="C7299" t="s">
        <v>252</v>
      </c>
      <c r="D7299" t="s">
        <v>150</v>
      </c>
      <c r="E7299" t="s">
        <v>121</v>
      </c>
      <c r="G7299" t="s">
        <v>1</v>
      </c>
      <c r="J7299" t="s">
        <v>263</v>
      </c>
      <c r="K7299" t="s">
        <v>72</v>
      </c>
      <c r="L7299" t="s">
        <v>122</v>
      </c>
      <c r="M7299" s="14">
        <v>44742</v>
      </c>
      <c r="N7299" s="14">
        <v>44742</v>
      </c>
      <c r="O7299">
        <v>0</v>
      </c>
      <c r="P7299">
        <v>35714.29</v>
      </c>
      <c r="R7299">
        <v>2220200000</v>
      </c>
      <c r="S7299">
        <v>161002000</v>
      </c>
      <c r="V7299" t="s">
        <v>138</v>
      </c>
      <c r="W7299" t="s">
        <v>202</v>
      </c>
      <c r="X7299" t="s">
        <v>139</v>
      </c>
      <c r="Y7299">
        <v>6</v>
      </c>
      <c r="Z7299">
        <v>6</v>
      </c>
      <c r="AA7299">
        <v>2022</v>
      </c>
      <c r="AB7299">
        <v>-35714.29</v>
      </c>
      <c r="AC7299" t="s">
        <v>70</v>
      </c>
      <c r="AD7299" t="s">
        <v>72</v>
      </c>
      <c r="AE7299">
        <v>2022</v>
      </c>
      <c r="AF7299">
        <v>2022</v>
      </c>
      <c r="AU7299"/>
    </row>
    <row r="7300" spans="1:47" x14ac:dyDescent="0.35">
      <c r="A7300" t="s">
        <v>138</v>
      </c>
      <c r="C7300" t="s">
        <v>252</v>
      </c>
      <c r="D7300" t="s">
        <v>150</v>
      </c>
      <c r="E7300" t="s">
        <v>121</v>
      </c>
      <c r="G7300" t="s">
        <v>1</v>
      </c>
      <c r="J7300" t="s">
        <v>263</v>
      </c>
      <c r="K7300" t="s">
        <v>72</v>
      </c>
      <c r="L7300" t="s">
        <v>122</v>
      </c>
      <c r="M7300" s="14">
        <v>44742</v>
      </c>
      <c r="N7300" s="14">
        <v>44742</v>
      </c>
      <c r="O7300">
        <v>0</v>
      </c>
      <c r="P7300">
        <v>1904.76</v>
      </c>
      <c r="R7300">
        <v>2220200000</v>
      </c>
      <c r="S7300">
        <v>161002000</v>
      </c>
      <c r="V7300" t="s">
        <v>138</v>
      </c>
      <c r="W7300" t="s">
        <v>202</v>
      </c>
      <c r="X7300" t="s">
        <v>139</v>
      </c>
      <c r="Y7300">
        <v>6</v>
      </c>
      <c r="Z7300">
        <v>6</v>
      </c>
      <c r="AA7300">
        <v>2022</v>
      </c>
      <c r="AB7300">
        <v>-1904.76</v>
      </c>
      <c r="AC7300" t="s">
        <v>70</v>
      </c>
      <c r="AD7300" t="s">
        <v>72</v>
      </c>
      <c r="AE7300">
        <v>2022</v>
      </c>
      <c r="AF7300">
        <v>2022</v>
      </c>
      <c r="AU7300"/>
    </row>
    <row r="7301" spans="1:47" x14ac:dyDescent="0.35">
      <c r="A7301" t="s">
        <v>138</v>
      </c>
      <c r="B7301" t="s">
        <v>47</v>
      </c>
      <c r="C7301" t="s">
        <v>252</v>
      </c>
      <c r="D7301" t="s">
        <v>150</v>
      </c>
      <c r="E7301" t="s">
        <v>121</v>
      </c>
      <c r="G7301" t="s">
        <v>1</v>
      </c>
      <c r="H7301" t="s">
        <v>206</v>
      </c>
      <c r="J7301" t="s">
        <v>263</v>
      </c>
      <c r="K7301" t="s">
        <v>72</v>
      </c>
      <c r="L7301" t="s">
        <v>122</v>
      </c>
      <c r="M7301" s="14">
        <v>44742</v>
      </c>
      <c r="N7301" s="14">
        <v>44742</v>
      </c>
      <c r="O7301">
        <v>0</v>
      </c>
      <c r="P7301">
        <v>-47619.05</v>
      </c>
      <c r="R7301">
        <v>2220200000</v>
      </c>
      <c r="S7301">
        <v>161001000</v>
      </c>
      <c r="V7301" t="s">
        <v>138</v>
      </c>
      <c r="W7301" t="s">
        <v>195</v>
      </c>
      <c r="X7301" t="s">
        <v>139</v>
      </c>
      <c r="Y7301">
        <v>6</v>
      </c>
      <c r="Z7301">
        <v>6</v>
      </c>
      <c r="AA7301">
        <v>2022</v>
      </c>
      <c r="AB7301">
        <v>47619.05</v>
      </c>
      <c r="AC7301" t="s">
        <v>70</v>
      </c>
      <c r="AD7301" t="s">
        <v>70</v>
      </c>
      <c r="AE7301">
        <v>2022</v>
      </c>
      <c r="AF7301">
        <v>2022</v>
      </c>
      <c r="AU7301"/>
    </row>
    <row r="7302" spans="1:47" x14ac:dyDescent="0.35">
      <c r="A7302" t="s">
        <v>138</v>
      </c>
      <c r="C7302" t="s">
        <v>252</v>
      </c>
      <c r="D7302" t="s">
        <v>150</v>
      </c>
      <c r="E7302" t="s">
        <v>121</v>
      </c>
      <c r="G7302" t="s">
        <v>1</v>
      </c>
      <c r="J7302" t="s">
        <v>263</v>
      </c>
      <c r="K7302" t="s">
        <v>72</v>
      </c>
      <c r="L7302" t="s">
        <v>122</v>
      </c>
      <c r="M7302" s="14">
        <v>44742</v>
      </c>
      <c r="N7302" s="14">
        <v>44742</v>
      </c>
      <c r="O7302">
        <v>0</v>
      </c>
      <c r="P7302">
        <v>15476.19</v>
      </c>
      <c r="R7302">
        <v>2220200000</v>
      </c>
      <c r="S7302">
        <v>161002000</v>
      </c>
      <c r="V7302" t="s">
        <v>138</v>
      </c>
      <c r="W7302" t="s">
        <v>202</v>
      </c>
      <c r="X7302" t="s">
        <v>139</v>
      </c>
      <c r="Y7302">
        <v>6</v>
      </c>
      <c r="Z7302">
        <v>6</v>
      </c>
      <c r="AA7302">
        <v>2022</v>
      </c>
      <c r="AB7302">
        <v>-15476.19</v>
      </c>
      <c r="AC7302" t="s">
        <v>70</v>
      </c>
      <c r="AD7302" t="s">
        <v>72</v>
      </c>
      <c r="AE7302">
        <v>2022</v>
      </c>
      <c r="AF7302">
        <v>2022</v>
      </c>
      <c r="AU7302"/>
    </row>
    <row r="7303" spans="1:47" x14ac:dyDescent="0.35">
      <c r="A7303" t="s">
        <v>238</v>
      </c>
      <c r="B7303" t="s">
        <v>53</v>
      </c>
      <c r="C7303" t="s">
        <v>252</v>
      </c>
      <c r="D7303" t="s">
        <v>150</v>
      </c>
      <c r="E7303" t="s">
        <v>121</v>
      </c>
      <c r="G7303" t="s">
        <v>1</v>
      </c>
      <c r="H7303" t="s">
        <v>206</v>
      </c>
      <c r="J7303" t="s">
        <v>263</v>
      </c>
      <c r="K7303" t="s">
        <v>72</v>
      </c>
      <c r="L7303" t="s">
        <v>122</v>
      </c>
      <c r="M7303" s="14">
        <v>44742</v>
      </c>
      <c r="N7303" s="14">
        <v>44742</v>
      </c>
      <c r="O7303">
        <v>0</v>
      </c>
      <c r="P7303">
        <v>-47619.05</v>
      </c>
      <c r="R7303">
        <v>2221517040</v>
      </c>
      <c r="S7303">
        <v>161007000</v>
      </c>
      <c r="V7303" t="s">
        <v>238</v>
      </c>
      <c r="W7303" t="s">
        <v>243</v>
      </c>
      <c r="X7303" t="s">
        <v>119</v>
      </c>
      <c r="Y7303">
        <v>6</v>
      </c>
      <c r="Z7303">
        <v>6</v>
      </c>
      <c r="AA7303">
        <v>2022</v>
      </c>
      <c r="AB7303">
        <v>47619.05</v>
      </c>
      <c r="AC7303" t="s">
        <v>70</v>
      </c>
      <c r="AD7303" t="s">
        <v>70</v>
      </c>
      <c r="AE7303">
        <v>2022</v>
      </c>
      <c r="AF7303">
        <v>2022</v>
      </c>
      <c r="AU7303"/>
    </row>
    <row r="7304" spans="1:47" x14ac:dyDescent="0.35">
      <c r="A7304" t="s">
        <v>160</v>
      </c>
      <c r="B7304" t="s">
        <v>25</v>
      </c>
      <c r="C7304" t="s">
        <v>252</v>
      </c>
      <c r="D7304" t="s">
        <v>159</v>
      </c>
      <c r="E7304" t="s">
        <v>162</v>
      </c>
      <c r="G7304" t="s">
        <v>1</v>
      </c>
      <c r="J7304" t="s">
        <v>263</v>
      </c>
      <c r="K7304" t="s">
        <v>72</v>
      </c>
      <c r="L7304" t="s">
        <v>122</v>
      </c>
      <c r="M7304" s="14">
        <v>44742</v>
      </c>
      <c r="N7304" s="14">
        <v>44742</v>
      </c>
      <c r="O7304">
        <v>0</v>
      </c>
      <c r="P7304">
        <v>1428.57</v>
      </c>
      <c r="R7304">
        <v>2110672000</v>
      </c>
      <c r="S7304">
        <v>161300000</v>
      </c>
      <c r="V7304" t="s">
        <v>160</v>
      </c>
      <c r="W7304" t="s">
        <v>192</v>
      </c>
      <c r="X7304" t="s">
        <v>161</v>
      </c>
      <c r="Y7304">
        <v>6</v>
      </c>
      <c r="Z7304">
        <v>6</v>
      </c>
      <c r="AA7304">
        <v>2022</v>
      </c>
      <c r="AB7304">
        <v>1428.57</v>
      </c>
      <c r="AC7304" t="s">
        <v>70</v>
      </c>
      <c r="AD7304" t="s">
        <v>72</v>
      </c>
      <c r="AE7304">
        <v>2022</v>
      </c>
      <c r="AF7304">
        <v>2022</v>
      </c>
      <c r="AU7304"/>
    </row>
    <row r="7305" spans="1:47" x14ac:dyDescent="0.35">
      <c r="A7305" t="s">
        <v>160</v>
      </c>
      <c r="B7305" t="s">
        <v>25</v>
      </c>
      <c r="C7305" t="s">
        <v>252</v>
      </c>
      <c r="D7305" t="s">
        <v>159</v>
      </c>
      <c r="E7305" t="s">
        <v>162</v>
      </c>
      <c r="G7305" t="s">
        <v>1</v>
      </c>
      <c r="J7305" t="s">
        <v>263</v>
      </c>
      <c r="K7305" t="s">
        <v>72</v>
      </c>
      <c r="L7305" t="s">
        <v>122</v>
      </c>
      <c r="M7305" s="14">
        <v>44742</v>
      </c>
      <c r="N7305" s="14">
        <v>44742</v>
      </c>
      <c r="O7305">
        <v>0</v>
      </c>
      <c r="P7305">
        <v>10714.29</v>
      </c>
      <c r="R7305">
        <v>2110672000</v>
      </c>
      <c r="S7305">
        <v>161300000</v>
      </c>
      <c r="V7305" t="s">
        <v>160</v>
      </c>
      <c r="W7305" t="s">
        <v>192</v>
      </c>
      <c r="X7305" t="s">
        <v>161</v>
      </c>
      <c r="Y7305">
        <v>6</v>
      </c>
      <c r="Z7305">
        <v>6</v>
      </c>
      <c r="AA7305">
        <v>2022</v>
      </c>
      <c r="AB7305">
        <v>10714.29</v>
      </c>
      <c r="AC7305" t="s">
        <v>70</v>
      </c>
      <c r="AD7305" t="s">
        <v>72</v>
      </c>
      <c r="AE7305">
        <v>2022</v>
      </c>
      <c r="AF7305">
        <v>2022</v>
      </c>
      <c r="AU7305"/>
    </row>
    <row r="7306" spans="1:47" x14ac:dyDescent="0.35">
      <c r="A7306" t="s">
        <v>160</v>
      </c>
      <c r="B7306" t="s">
        <v>25</v>
      </c>
      <c r="C7306" t="s">
        <v>252</v>
      </c>
      <c r="D7306" t="s">
        <v>159</v>
      </c>
      <c r="E7306" t="s">
        <v>162</v>
      </c>
      <c r="G7306" t="s">
        <v>1</v>
      </c>
      <c r="J7306" t="s">
        <v>263</v>
      </c>
      <c r="K7306" t="s">
        <v>72</v>
      </c>
      <c r="L7306" t="s">
        <v>122</v>
      </c>
      <c r="M7306" s="14">
        <v>44742</v>
      </c>
      <c r="N7306" s="14">
        <v>44742</v>
      </c>
      <c r="O7306">
        <v>0</v>
      </c>
      <c r="P7306">
        <v>7142.86</v>
      </c>
      <c r="R7306">
        <v>2110672000</v>
      </c>
      <c r="S7306">
        <v>161300000</v>
      </c>
      <c r="V7306" t="s">
        <v>160</v>
      </c>
      <c r="W7306" t="s">
        <v>192</v>
      </c>
      <c r="X7306" t="s">
        <v>161</v>
      </c>
      <c r="Y7306">
        <v>6</v>
      </c>
      <c r="Z7306">
        <v>6</v>
      </c>
      <c r="AA7306">
        <v>2022</v>
      </c>
      <c r="AB7306">
        <v>7142.86</v>
      </c>
      <c r="AC7306" t="s">
        <v>70</v>
      </c>
      <c r="AD7306" t="s">
        <v>72</v>
      </c>
      <c r="AE7306">
        <v>2022</v>
      </c>
      <c r="AF7306">
        <v>2022</v>
      </c>
      <c r="AU7306"/>
    </row>
    <row r="7307" spans="1:47" x14ac:dyDescent="0.35">
      <c r="A7307" t="s">
        <v>160</v>
      </c>
      <c r="B7307" t="s">
        <v>26</v>
      </c>
      <c r="C7307" t="s">
        <v>252</v>
      </c>
      <c r="D7307" t="s">
        <v>159</v>
      </c>
      <c r="E7307" t="s">
        <v>162</v>
      </c>
      <c r="G7307" t="s">
        <v>1</v>
      </c>
      <c r="J7307" t="s">
        <v>263</v>
      </c>
      <c r="K7307" t="s">
        <v>72</v>
      </c>
      <c r="L7307" t="s">
        <v>122</v>
      </c>
      <c r="M7307" s="14">
        <v>44742</v>
      </c>
      <c r="N7307" s="14">
        <v>44742</v>
      </c>
      <c r="O7307">
        <v>0</v>
      </c>
      <c r="P7307">
        <v>147.62</v>
      </c>
      <c r="R7307">
        <v>2110672000</v>
      </c>
      <c r="S7307">
        <v>161021000</v>
      </c>
      <c r="V7307" t="s">
        <v>160</v>
      </c>
      <c r="W7307" t="s">
        <v>215</v>
      </c>
      <c r="X7307" t="s">
        <v>161</v>
      </c>
      <c r="Y7307">
        <v>6</v>
      </c>
      <c r="Z7307">
        <v>6</v>
      </c>
      <c r="AA7307">
        <v>2022</v>
      </c>
      <c r="AB7307">
        <v>147.62</v>
      </c>
      <c r="AC7307" t="s">
        <v>70</v>
      </c>
      <c r="AD7307" t="s">
        <v>72</v>
      </c>
      <c r="AE7307">
        <v>2022</v>
      </c>
      <c r="AF7307">
        <v>2022</v>
      </c>
      <c r="AU7307"/>
    </row>
    <row r="7308" spans="1:47" x14ac:dyDescent="0.35">
      <c r="A7308" t="s">
        <v>138</v>
      </c>
      <c r="C7308" t="s">
        <v>252</v>
      </c>
      <c r="D7308" t="s">
        <v>150</v>
      </c>
      <c r="E7308" t="s">
        <v>121</v>
      </c>
      <c r="G7308" t="s">
        <v>1</v>
      </c>
      <c r="J7308" t="s">
        <v>263</v>
      </c>
      <c r="K7308" t="s">
        <v>72</v>
      </c>
      <c r="L7308" t="s">
        <v>122</v>
      </c>
      <c r="M7308" s="14">
        <v>44742</v>
      </c>
      <c r="N7308" s="14">
        <v>44742</v>
      </c>
      <c r="O7308">
        <v>0</v>
      </c>
      <c r="P7308">
        <v>35714.29</v>
      </c>
      <c r="R7308">
        <v>2220200000</v>
      </c>
      <c r="S7308">
        <v>161002000</v>
      </c>
      <c r="V7308" t="s">
        <v>138</v>
      </c>
      <c r="W7308" t="s">
        <v>202</v>
      </c>
      <c r="X7308" t="s">
        <v>139</v>
      </c>
      <c r="Y7308">
        <v>6</v>
      </c>
      <c r="Z7308">
        <v>6</v>
      </c>
      <c r="AA7308">
        <v>2022</v>
      </c>
      <c r="AB7308">
        <v>-35714.29</v>
      </c>
      <c r="AC7308" t="s">
        <v>70</v>
      </c>
      <c r="AD7308" t="s">
        <v>72</v>
      </c>
      <c r="AE7308">
        <v>2022</v>
      </c>
      <c r="AF7308">
        <v>2022</v>
      </c>
      <c r="AU7308"/>
    </row>
    <row r="7309" spans="1:47" x14ac:dyDescent="0.35">
      <c r="A7309" t="s">
        <v>160</v>
      </c>
      <c r="B7309" t="s">
        <v>35</v>
      </c>
      <c r="C7309" t="s">
        <v>252</v>
      </c>
      <c r="D7309" t="s">
        <v>159</v>
      </c>
      <c r="E7309" t="s">
        <v>162</v>
      </c>
      <c r="G7309" t="s">
        <v>1</v>
      </c>
      <c r="J7309" t="s">
        <v>263</v>
      </c>
      <c r="K7309" t="s">
        <v>72</v>
      </c>
      <c r="L7309" t="s">
        <v>122</v>
      </c>
      <c r="M7309" s="14">
        <v>44742</v>
      </c>
      <c r="N7309" s="14">
        <v>44742</v>
      </c>
      <c r="O7309">
        <v>0</v>
      </c>
      <c r="P7309">
        <v>202.38</v>
      </c>
      <c r="R7309">
        <v>2110672000</v>
      </c>
      <c r="S7309">
        <v>161021000</v>
      </c>
      <c r="V7309" t="s">
        <v>160</v>
      </c>
      <c r="W7309" t="s">
        <v>215</v>
      </c>
      <c r="X7309" t="s">
        <v>161</v>
      </c>
      <c r="Y7309">
        <v>6</v>
      </c>
      <c r="Z7309">
        <v>6</v>
      </c>
      <c r="AA7309">
        <v>2022</v>
      </c>
      <c r="AB7309">
        <v>202.38</v>
      </c>
      <c r="AC7309" t="s">
        <v>70</v>
      </c>
      <c r="AD7309" t="s">
        <v>72</v>
      </c>
      <c r="AE7309">
        <v>2022</v>
      </c>
      <c r="AF7309">
        <v>2022</v>
      </c>
      <c r="AU7309"/>
    </row>
    <row r="7310" spans="1:47" x14ac:dyDescent="0.35">
      <c r="A7310" t="s">
        <v>138</v>
      </c>
      <c r="C7310" t="s">
        <v>252</v>
      </c>
      <c r="D7310" t="s">
        <v>150</v>
      </c>
      <c r="E7310" t="s">
        <v>121</v>
      </c>
      <c r="G7310" t="s">
        <v>1</v>
      </c>
      <c r="J7310" t="s">
        <v>263</v>
      </c>
      <c r="K7310" t="s">
        <v>72</v>
      </c>
      <c r="L7310" t="s">
        <v>122</v>
      </c>
      <c r="M7310" s="14">
        <v>44742</v>
      </c>
      <c r="N7310" s="14">
        <v>44742</v>
      </c>
      <c r="O7310">
        <v>0</v>
      </c>
      <c r="P7310">
        <v>47619.05</v>
      </c>
      <c r="R7310">
        <v>2220200000</v>
      </c>
      <c r="S7310">
        <v>161002000</v>
      </c>
      <c r="V7310" t="s">
        <v>138</v>
      </c>
      <c r="W7310" t="s">
        <v>202</v>
      </c>
      <c r="X7310" t="s">
        <v>139</v>
      </c>
      <c r="Y7310">
        <v>6</v>
      </c>
      <c r="Z7310">
        <v>6</v>
      </c>
      <c r="AA7310">
        <v>2022</v>
      </c>
      <c r="AB7310">
        <v>-47619.05</v>
      </c>
      <c r="AC7310" t="s">
        <v>70</v>
      </c>
      <c r="AD7310" t="s">
        <v>72</v>
      </c>
      <c r="AE7310">
        <v>2022</v>
      </c>
      <c r="AF7310">
        <v>2022</v>
      </c>
      <c r="AU7310"/>
    </row>
    <row r="7311" spans="1:47" x14ac:dyDescent="0.35">
      <c r="A7311" t="s">
        <v>160</v>
      </c>
      <c r="B7311" t="s">
        <v>35</v>
      </c>
      <c r="C7311" t="s">
        <v>252</v>
      </c>
      <c r="D7311" t="s">
        <v>159</v>
      </c>
      <c r="E7311" t="s">
        <v>162</v>
      </c>
      <c r="G7311" t="s">
        <v>1</v>
      </c>
      <c r="J7311" t="s">
        <v>263</v>
      </c>
      <c r="K7311" t="s">
        <v>72</v>
      </c>
      <c r="L7311" t="s">
        <v>122</v>
      </c>
      <c r="M7311" s="14">
        <v>44742</v>
      </c>
      <c r="N7311" s="14">
        <v>44742</v>
      </c>
      <c r="O7311">
        <v>0</v>
      </c>
      <c r="P7311">
        <v>6.45</v>
      </c>
      <c r="R7311">
        <v>2110672000</v>
      </c>
      <c r="S7311">
        <v>161021000</v>
      </c>
      <c r="V7311" t="s">
        <v>160</v>
      </c>
      <c r="W7311" t="s">
        <v>215</v>
      </c>
      <c r="X7311" t="s">
        <v>161</v>
      </c>
      <c r="Y7311">
        <v>6</v>
      </c>
      <c r="Z7311">
        <v>6</v>
      </c>
      <c r="AA7311">
        <v>2022</v>
      </c>
      <c r="AB7311">
        <v>6.45</v>
      </c>
      <c r="AC7311" t="s">
        <v>70</v>
      </c>
      <c r="AD7311" t="s">
        <v>72</v>
      </c>
      <c r="AE7311">
        <v>2022</v>
      </c>
      <c r="AF7311">
        <v>2022</v>
      </c>
      <c r="AU7311"/>
    </row>
    <row r="7312" spans="1:47" x14ac:dyDescent="0.35">
      <c r="A7312" t="s">
        <v>138</v>
      </c>
      <c r="B7312" t="s">
        <v>48</v>
      </c>
      <c r="C7312" t="s">
        <v>252</v>
      </c>
      <c r="D7312" t="s">
        <v>159</v>
      </c>
      <c r="E7312" t="s">
        <v>121</v>
      </c>
      <c r="G7312" t="s">
        <v>1</v>
      </c>
      <c r="J7312" t="s">
        <v>263</v>
      </c>
      <c r="K7312" t="s">
        <v>72</v>
      </c>
      <c r="L7312" t="s">
        <v>122</v>
      </c>
      <c r="M7312" s="14">
        <v>44742</v>
      </c>
      <c r="N7312" s="14">
        <v>44742</v>
      </c>
      <c r="O7312">
        <v>0</v>
      </c>
      <c r="P7312">
        <v>476190.48</v>
      </c>
      <c r="R7312">
        <v>2220200000</v>
      </c>
      <c r="S7312">
        <v>161020000</v>
      </c>
      <c r="V7312" t="s">
        <v>138</v>
      </c>
      <c r="W7312" t="s">
        <v>194</v>
      </c>
      <c r="X7312" t="s">
        <v>139</v>
      </c>
      <c r="Y7312">
        <v>6</v>
      </c>
      <c r="Z7312">
        <v>6</v>
      </c>
      <c r="AA7312">
        <v>2022</v>
      </c>
      <c r="AB7312">
        <v>476190.48</v>
      </c>
      <c r="AC7312" t="s">
        <v>70</v>
      </c>
      <c r="AD7312" t="s">
        <v>72</v>
      </c>
      <c r="AE7312">
        <v>2022</v>
      </c>
      <c r="AF7312">
        <v>2022</v>
      </c>
      <c r="AU7312"/>
    </row>
    <row r="7313" spans="1:47" x14ac:dyDescent="0.35">
      <c r="A7313" t="s">
        <v>138</v>
      </c>
      <c r="B7313" t="s">
        <v>46</v>
      </c>
      <c r="C7313" t="s">
        <v>252</v>
      </c>
      <c r="D7313" t="s">
        <v>150</v>
      </c>
      <c r="E7313" t="s">
        <v>121</v>
      </c>
      <c r="G7313" t="s">
        <v>1</v>
      </c>
      <c r="H7313" t="s">
        <v>206</v>
      </c>
      <c r="J7313" t="s">
        <v>263</v>
      </c>
      <c r="K7313" t="s">
        <v>72</v>
      </c>
      <c r="L7313" t="s">
        <v>122</v>
      </c>
      <c r="M7313" s="14">
        <v>44742</v>
      </c>
      <c r="N7313" s="14">
        <v>44742</v>
      </c>
      <c r="O7313">
        <v>0</v>
      </c>
      <c r="P7313">
        <v>-35714.29</v>
      </c>
      <c r="R7313">
        <v>2220200000</v>
      </c>
      <c r="S7313">
        <v>161001000</v>
      </c>
      <c r="V7313" t="s">
        <v>138</v>
      </c>
      <c r="W7313" t="s">
        <v>195</v>
      </c>
      <c r="X7313" t="s">
        <v>139</v>
      </c>
      <c r="Y7313">
        <v>6</v>
      </c>
      <c r="Z7313">
        <v>6</v>
      </c>
      <c r="AA7313">
        <v>2022</v>
      </c>
      <c r="AB7313">
        <v>35714.29</v>
      </c>
      <c r="AC7313" t="s">
        <v>70</v>
      </c>
      <c r="AD7313" t="s">
        <v>70</v>
      </c>
      <c r="AE7313">
        <v>2022</v>
      </c>
      <c r="AF7313">
        <v>2022</v>
      </c>
      <c r="AU7313"/>
    </row>
    <row r="7314" spans="1:47" x14ac:dyDescent="0.35">
      <c r="A7314" t="s">
        <v>138</v>
      </c>
      <c r="B7314" t="s">
        <v>36</v>
      </c>
      <c r="C7314" t="s">
        <v>252</v>
      </c>
      <c r="D7314" t="s">
        <v>150</v>
      </c>
      <c r="E7314" t="s">
        <v>121</v>
      </c>
      <c r="G7314" t="s">
        <v>1</v>
      </c>
      <c r="H7314" t="s">
        <v>206</v>
      </c>
      <c r="J7314" t="s">
        <v>263</v>
      </c>
      <c r="K7314" t="s">
        <v>72</v>
      </c>
      <c r="L7314" t="s">
        <v>122</v>
      </c>
      <c r="M7314" s="14">
        <v>44742</v>
      </c>
      <c r="N7314" s="14">
        <v>44742</v>
      </c>
      <c r="O7314">
        <v>0</v>
      </c>
      <c r="P7314">
        <v>-1190.48</v>
      </c>
      <c r="R7314">
        <v>2220200000</v>
      </c>
      <c r="S7314">
        <v>161001000</v>
      </c>
      <c r="V7314" t="s">
        <v>138</v>
      </c>
      <c r="W7314" t="s">
        <v>195</v>
      </c>
      <c r="X7314" t="s">
        <v>139</v>
      </c>
      <c r="Y7314">
        <v>6</v>
      </c>
      <c r="Z7314">
        <v>6</v>
      </c>
      <c r="AA7314">
        <v>2022</v>
      </c>
      <c r="AB7314">
        <v>1190.48</v>
      </c>
      <c r="AC7314" t="s">
        <v>70</v>
      </c>
      <c r="AD7314" t="s">
        <v>70</v>
      </c>
      <c r="AE7314">
        <v>2022</v>
      </c>
      <c r="AF7314">
        <v>2022</v>
      </c>
      <c r="AU7314"/>
    </row>
    <row r="7315" spans="1:47" x14ac:dyDescent="0.35">
      <c r="A7315" t="s">
        <v>138</v>
      </c>
      <c r="B7315" t="s">
        <v>34</v>
      </c>
      <c r="C7315" t="s">
        <v>252</v>
      </c>
      <c r="D7315" t="s">
        <v>150</v>
      </c>
      <c r="E7315" t="s">
        <v>121</v>
      </c>
      <c r="G7315" t="s">
        <v>1</v>
      </c>
      <c r="H7315" t="s">
        <v>206</v>
      </c>
      <c r="J7315" t="s">
        <v>263</v>
      </c>
      <c r="K7315" t="s">
        <v>72</v>
      </c>
      <c r="L7315" t="s">
        <v>122</v>
      </c>
      <c r="M7315" s="14">
        <v>44742</v>
      </c>
      <c r="N7315" s="14">
        <v>44742</v>
      </c>
      <c r="O7315">
        <v>0</v>
      </c>
      <c r="P7315">
        <v>-1190.48</v>
      </c>
      <c r="R7315">
        <v>2220200000</v>
      </c>
      <c r="S7315">
        <v>161001000</v>
      </c>
      <c r="V7315" t="s">
        <v>138</v>
      </c>
      <c r="W7315" t="s">
        <v>195</v>
      </c>
      <c r="X7315" t="s">
        <v>139</v>
      </c>
      <c r="Y7315">
        <v>6</v>
      </c>
      <c r="Z7315">
        <v>6</v>
      </c>
      <c r="AA7315">
        <v>2022</v>
      </c>
      <c r="AB7315">
        <v>1190.48</v>
      </c>
      <c r="AC7315" t="s">
        <v>70</v>
      </c>
      <c r="AD7315" t="s">
        <v>70</v>
      </c>
      <c r="AE7315">
        <v>2022</v>
      </c>
      <c r="AF7315">
        <v>2022</v>
      </c>
      <c r="AU7315"/>
    </row>
    <row r="7316" spans="1:47" x14ac:dyDescent="0.35">
      <c r="A7316" t="s">
        <v>138</v>
      </c>
      <c r="B7316" t="s">
        <v>45</v>
      </c>
      <c r="C7316" t="s">
        <v>252</v>
      </c>
      <c r="D7316" t="s">
        <v>150</v>
      </c>
      <c r="E7316" t="s">
        <v>121</v>
      </c>
      <c r="G7316" t="s">
        <v>1</v>
      </c>
      <c r="H7316" t="s">
        <v>206</v>
      </c>
      <c r="J7316" t="s">
        <v>263</v>
      </c>
      <c r="K7316" t="s">
        <v>72</v>
      </c>
      <c r="L7316" t="s">
        <v>122</v>
      </c>
      <c r="M7316" s="14">
        <v>44742</v>
      </c>
      <c r="N7316" s="14">
        <v>44742</v>
      </c>
      <c r="O7316">
        <v>0</v>
      </c>
      <c r="P7316">
        <v>-16666.669999999998</v>
      </c>
      <c r="R7316">
        <v>2220200000</v>
      </c>
      <c r="S7316">
        <v>161001000</v>
      </c>
      <c r="V7316" t="s">
        <v>138</v>
      </c>
      <c r="W7316" t="s">
        <v>195</v>
      </c>
      <c r="X7316" t="s">
        <v>139</v>
      </c>
      <c r="Y7316">
        <v>6</v>
      </c>
      <c r="Z7316">
        <v>6</v>
      </c>
      <c r="AA7316">
        <v>2022</v>
      </c>
      <c r="AB7316">
        <v>16666.669999999998</v>
      </c>
      <c r="AC7316" t="s">
        <v>70</v>
      </c>
      <c r="AD7316" t="s">
        <v>70</v>
      </c>
      <c r="AE7316">
        <v>2022</v>
      </c>
      <c r="AF7316">
        <v>2022</v>
      </c>
      <c r="AU7316"/>
    </row>
    <row r="7317" spans="1:47" x14ac:dyDescent="0.35">
      <c r="A7317" t="s">
        <v>138</v>
      </c>
      <c r="B7317" t="s">
        <v>44</v>
      </c>
      <c r="C7317" t="s">
        <v>252</v>
      </c>
      <c r="D7317" t="s">
        <v>150</v>
      </c>
      <c r="E7317" t="s">
        <v>121</v>
      </c>
      <c r="G7317" t="s">
        <v>1</v>
      </c>
      <c r="H7317" t="s">
        <v>206</v>
      </c>
      <c r="J7317" t="s">
        <v>263</v>
      </c>
      <c r="K7317" t="s">
        <v>72</v>
      </c>
      <c r="L7317" t="s">
        <v>122</v>
      </c>
      <c r="M7317" s="14">
        <v>44742</v>
      </c>
      <c r="N7317" s="14">
        <v>44742</v>
      </c>
      <c r="O7317">
        <v>0</v>
      </c>
      <c r="P7317">
        <v>-4047619.05</v>
      </c>
      <c r="R7317">
        <v>2220200000</v>
      </c>
      <c r="S7317">
        <v>161001000</v>
      </c>
      <c r="V7317" t="s">
        <v>138</v>
      </c>
      <c r="W7317" t="s">
        <v>195</v>
      </c>
      <c r="X7317" t="s">
        <v>139</v>
      </c>
      <c r="Y7317">
        <v>6</v>
      </c>
      <c r="Z7317">
        <v>6</v>
      </c>
      <c r="AA7317">
        <v>2022</v>
      </c>
      <c r="AB7317">
        <v>4047619.05</v>
      </c>
      <c r="AC7317" t="s">
        <v>70</v>
      </c>
      <c r="AD7317" t="s">
        <v>70</v>
      </c>
      <c r="AE7317">
        <v>2022</v>
      </c>
      <c r="AF7317">
        <v>2022</v>
      </c>
      <c r="AU7317"/>
    </row>
    <row r="7318" spans="1:47" x14ac:dyDescent="0.35">
      <c r="A7318" t="s">
        <v>138</v>
      </c>
      <c r="B7318" t="s">
        <v>43</v>
      </c>
      <c r="C7318" t="s">
        <v>252</v>
      </c>
      <c r="D7318" t="s">
        <v>150</v>
      </c>
      <c r="E7318" t="s">
        <v>121</v>
      </c>
      <c r="G7318" t="s">
        <v>1</v>
      </c>
      <c r="H7318" t="s">
        <v>206</v>
      </c>
      <c r="J7318" t="s">
        <v>263</v>
      </c>
      <c r="K7318" t="s">
        <v>72</v>
      </c>
      <c r="L7318" t="s">
        <v>122</v>
      </c>
      <c r="M7318" s="14">
        <v>44742</v>
      </c>
      <c r="N7318" s="14">
        <v>44742</v>
      </c>
      <c r="O7318">
        <v>0</v>
      </c>
      <c r="P7318">
        <v>-32142.86</v>
      </c>
      <c r="R7318">
        <v>2220200000</v>
      </c>
      <c r="S7318">
        <v>161001000</v>
      </c>
      <c r="V7318" t="s">
        <v>138</v>
      </c>
      <c r="W7318" t="s">
        <v>195</v>
      </c>
      <c r="X7318" t="s">
        <v>139</v>
      </c>
      <c r="Y7318">
        <v>6</v>
      </c>
      <c r="Z7318">
        <v>6</v>
      </c>
      <c r="AA7318">
        <v>2022</v>
      </c>
      <c r="AB7318">
        <v>32142.86</v>
      </c>
      <c r="AC7318" t="s">
        <v>70</v>
      </c>
      <c r="AD7318" t="s">
        <v>70</v>
      </c>
      <c r="AE7318">
        <v>2022</v>
      </c>
      <c r="AF7318">
        <v>2022</v>
      </c>
      <c r="AU7318"/>
    </row>
    <row r="7319" spans="1:47" x14ac:dyDescent="0.35">
      <c r="A7319" t="s">
        <v>138</v>
      </c>
      <c r="B7319" t="s">
        <v>42</v>
      </c>
      <c r="C7319" t="s">
        <v>252</v>
      </c>
      <c r="D7319" t="s">
        <v>150</v>
      </c>
      <c r="E7319" t="s">
        <v>121</v>
      </c>
      <c r="G7319" t="s">
        <v>1</v>
      </c>
      <c r="H7319" t="s">
        <v>206</v>
      </c>
      <c r="J7319" t="s">
        <v>263</v>
      </c>
      <c r="K7319" t="s">
        <v>72</v>
      </c>
      <c r="L7319" t="s">
        <v>122</v>
      </c>
      <c r="M7319" s="14">
        <v>44742</v>
      </c>
      <c r="N7319" s="14">
        <v>44742</v>
      </c>
      <c r="O7319">
        <v>0</v>
      </c>
      <c r="P7319">
        <v>-476190.48</v>
      </c>
      <c r="R7319">
        <v>2220200000</v>
      </c>
      <c r="S7319">
        <v>161001000</v>
      </c>
      <c r="V7319" t="s">
        <v>138</v>
      </c>
      <c r="W7319" t="s">
        <v>195</v>
      </c>
      <c r="X7319" t="s">
        <v>139</v>
      </c>
      <c r="Y7319">
        <v>6</v>
      </c>
      <c r="Z7319">
        <v>6</v>
      </c>
      <c r="AA7319">
        <v>2022</v>
      </c>
      <c r="AB7319">
        <v>476190.48</v>
      </c>
      <c r="AC7319" t="s">
        <v>70</v>
      </c>
      <c r="AD7319" t="s">
        <v>70</v>
      </c>
      <c r="AE7319">
        <v>2022</v>
      </c>
      <c r="AF7319">
        <v>2022</v>
      </c>
      <c r="AU7319"/>
    </row>
    <row r="7320" spans="1:47" x14ac:dyDescent="0.35">
      <c r="A7320" t="s">
        <v>138</v>
      </c>
      <c r="B7320" t="s">
        <v>41</v>
      </c>
      <c r="C7320" t="s">
        <v>252</v>
      </c>
      <c r="D7320" t="s">
        <v>150</v>
      </c>
      <c r="E7320" t="s">
        <v>121</v>
      </c>
      <c r="G7320" t="s">
        <v>1</v>
      </c>
      <c r="H7320" t="s">
        <v>206</v>
      </c>
      <c r="J7320" t="s">
        <v>263</v>
      </c>
      <c r="K7320" t="s">
        <v>72</v>
      </c>
      <c r="L7320" t="s">
        <v>122</v>
      </c>
      <c r="M7320" s="14">
        <v>44742</v>
      </c>
      <c r="N7320" s="14">
        <v>44742</v>
      </c>
      <c r="O7320">
        <v>0</v>
      </c>
      <c r="P7320">
        <v>-8809523.8100000005</v>
      </c>
      <c r="R7320">
        <v>2220200000</v>
      </c>
      <c r="S7320">
        <v>161001000</v>
      </c>
      <c r="V7320" t="s">
        <v>138</v>
      </c>
      <c r="W7320" t="s">
        <v>195</v>
      </c>
      <c r="X7320" t="s">
        <v>139</v>
      </c>
      <c r="Y7320">
        <v>6</v>
      </c>
      <c r="Z7320">
        <v>6</v>
      </c>
      <c r="AA7320">
        <v>2022</v>
      </c>
      <c r="AB7320">
        <v>8809523.8100000005</v>
      </c>
      <c r="AC7320" t="s">
        <v>70</v>
      </c>
      <c r="AD7320" t="s">
        <v>70</v>
      </c>
      <c r="AE7320">
        <v>2022</v>
      </c>
      <c r="AF7320">
        <v>2022</v>
      </c>
      <c r="AU7320"/>
    </row>
    <row r="7321" spans="1:47" x14ac:dyDescent="0.35">
      <c r="A7321" t="s">
        <v>160</v>
      </c>
      <c r="B7321" t="s">
        <v>35</v>
      </c>
      <c r="C7321" t="s">
        <v>252</v>
      </c>
      <c r="D7321" t="s">
        <v>159</v>
      </c>
      <c r="E7321" t="s">
        <v>162</v>
      </c>
      <c r="G7321" t="s">
        <v>1</v>
      </c>
      <c r="J7321" t="s">
        <v>263</v>
      </c>
      <c r="K7321" t="s">
        <v>72</v>
      </c>
      <c r="L7321" t="s">
        <v>122</v>
      </c>
      <c r="M7321" s="14">
        <v>44742</v>
      </c>
      <c r="N7321" s="14">
        <v>44742</v>
      </c>
      <c r="O7321">
        <v>0</v>
      </c>
      <c r="P7321">
        <v>154.76</v>
      </c>
      <c r="R7321">
        <v>2110672000</v>
      </c>
      <c r="S7321">
        <v>161021000</v>
      </c>
      <c r="V7321" t="s">
        <v>160</v>
      </c>
      <c r="W7321" t="s">
        <v>215</v>
      </c>
      <c r="X7321" t="s">
        <v>161</v>
      </c>
      <c r="Y7321">
        <v>6</v>
      </c>
      <c r="Z7321">
        <v>6</v>
      </c>
      <c r="AA7321">
        <v>2022</v>
      </c>
      <c r="AB7321">
        <v>154.76</v>
      </c>
      <c r="AC7321" t="s">
        <v>70</v>
      </c>
      <c r="AD7321" t="s">
        <v>72</v>
      </c>
      <c r="AE7321">
        <v>2022</v>
      </c>
      <c r="AF7321">
        <v>2022</v>
      </c>
      <c r="AU7321"/>
    </row>
    <row r="7322" spans="1:47" x14ac:dyDescent="0.35">
      <c r="A7322" t="s">
        <v>160</v>
      </c>
      <c r="B7322" t="s">
        <v>26</v>
      </c>
      <c r="C7322" t="s">
        <v>252</v>
      </c>
      <c r="D7322" t="s">
        <v>159</v>
      </c>
      <c r="E7322" t="s">
        <v>162</v>
      </c>
      <c r="G7322" t="s">
        <v>1</v>
      </c>
      <c r="J7322" t="s">
        <v>263</v>
      </c>
      <c r="K7322" t="s">
        <v>72</v>
      </c>
      <c r="L7322" t="s">
        <v>122</v>
      </c>
      <c r="M7322" s="14">
        <v>44742</v>
      </c>
      <c r="N7322" s="14">
        <v>44742</v>
      </c>
      <c r="O7322">
        <v>0</v>
      </c>
      <c r="P7322">
        <v>65770.25</v>
      </c>
      <c r="R7322">
        <v>2110672000</v>
      </c>
      <c r="S7322">
        <v>161016000</v>
      </c>
      <c r="V7322" t="s">
        <v>160</v>
      </c>
      <c r="W7322" t="s">
        <v>201</v>
      </c>
      <c r="X7322" t="s">
        <v>161</v>
      </c>
      <c r="Y7322">
        <v>6</v>
      </c>
      <c r="Z7322">
        <v>6</v>
      </c>
      <c r="AA7322">
        <v>2022</v>
      </c>
      <c r="AB7322">
        <v>65770.25</v>
      </c>
      <c r="AC7322" t="s">
        <v>70</v>
      </c>
      <c r="AD7322" t="s">
        <v>72</v>
      </c>
      <c r="AE7322">
        <v>2022</v>
      </c>
      <c r="AF7322">
        <v>2022</v>
      </c>
      <c r="AU7322"/>
    </row>
    <row r="7323" spans="1:47" x14ac:dyDescent="0.35">
      <c r="A7323" t="s">
        <v>160</v>
      </c>
      <c r="B7323" t="s">
        <v>28</v>
      </c>
      <c r="C7323" t="s">
        <v>252</v>
      </c>
      <c r="D7323" t="s">
        <v>159</v>
      </c>
      <c r="E7323" t="s">
        <v>162</v>
      </c>
      <c r="G7323" t="s">
        <v>1</v>
      </c>
      <c r="J7323" t="s">
        <v>263</v>
      </c>
      <c r="K7323" t="s">
        <v>72</v>
      </c>
      <c r="L7323" t="s">
        <v>122</v>
      </c>
      <c r="M7323" s="14">
        <v>44742</v>
      </c>
      <c r="N7323" s="14">
        <v>44742</v>
      </c>
      <c r="O7323">
        <v>0</v>
      </c>
      <c r="P7323">
        <v>36.479999999999997</v>
      </c>
      <c r="R7323">
        <v>2110672000</v>
      </c>
      <c r="S7323">
        <v>161400000</v>
      </c>
      <c r="V7323" t="s">
        <v>160</v>
      </c>
      <c r="W7323" t="s">
        <v>211</v>
      </c>
      <c r="X7323" t="s">
        <v>161</v>
      </c>
      <c r="Y7323">
        <v>6</v>
      </c>
      <c r="Z7323">
        <v>6</v>
      </c>
      <c r="AA7323">
        <v>2022</v>
      </c>
      <c r="AB7323">
        <v>36.479999999999997</v>
      </c>
      <c r="AC7323" t="s">
        <v>70</v>
      </c>
      <c r="AD7323" t="s">
        <v>72</v>
      </c>
      <c r="AE7323">
        <v>2022</v>
      </c>
      <c r="AF7323">
        <v>2022</v>
      </c>
      <c r="AU7323"/>
    </row>
    <row r="7324" spans="1:47" x14ac:dyDescent="0.35">
      <c r="A7324" t="s">
        <v>160</v>
      </c>
      <c r="B7324" t="s">
        <v>28</v>
      </c>
      <c r="C7324" t="s">
        <v>252</v>
      </c>
      <c r="D7324" t="s">
        <v>159</v>
      </c>
      <c r="E7324" t="s">
        <v>162</v>
      </c>
      <c r="G7324" t="s">
        <v>1</v>
      </c>
      <c r="J7324" t="s">
        <v>263</v>
      </c>
      <c r="K7324" t="s">
        <v>72</v>
      </c>
      <c r="L7324" t="s">
        <v>122</v>
      </c>
      <c r="M7324" s="14">
        <v>44742</v>
      </c>
      <c r="N7324" s="14">
        <v>44742</v>
      </c>
      <c r="O7324">
        <v>0</v>
      </c>
      <c r="P7324">
        <v>20.54</v>
      </c>
      <c r="R7324">
        <v>2110672000</v>
      </c>
      <c r="S7324">
        <v>161400000</v>
      </c>
      <c r="V7324" t="s">
        <v>160</v>
      </c>
      <c r="W7324" t="s">
        <v>211</v>
      </c>
      <c r="X7324" t="s">
        <v>161</v>
      </c>
      <c r="Y7324">
        <v>6</v>
      </c>
      <c r="Z7324">
        <v>6</v>
      </c>
      <c r="AA7324">
        <v>2022</v>
      </c>
      <c r="AB7324">
        <v>20.54</v>
      </c>
      <c r="AC7324" t="s">
        <v>70</v>
      </c>
      <c r="AD7324" t="s">
        <v>72</v>
      </c>
      <c r="AE7324">
        <v>2022</v>
      </c>
      <c r="AF7324">
        <v>2022</v>
      </c>
      <c r="AU7324"/>
    </row>
    <row r="7325" spans="1:47" x14ac:dyDescent="0.35">
      <c r="A7325" t="s">
        <v>160</v>
      </c>
      <c r="B7325" t="s">
        <v>26</v>
      </c>
      <c r="C7325" t="s">
        <v>252</v>
      </c>
      <c r="D7325" t="s">
        <v>159</v>
      </c>
      <c r="E7325" t="s">
        <v>162</v>
      </c>
      <c r="G7325" t="s">
        <v>1</v>
      </c>
      <c r="J7325" t="s">
        <v>263</v>
      </c>
      <c r="K7325" t="s">
        <v>72</v>
      </c>
      <c r="L7325" t="s">
        <v>122</v>
      </c>
      <c r="M7325" s="14">
        <v>44742</v>
      </c>
      <c r="N7325" s="14">
        <v>44742</v>
      </c>
      <c r="O7325">
        <v>0</v>
      </c>
      <c r="P7325">
        <v>1190.48</v>
      </c>
      <c r="R7325">
        <v>2110672000</v>
      </c>
      <c r="S7325">
        <v>162600000</v>
      </c>
      <c r="V7325" t="s">
        <v>160</v>
      </c>
      <c r="W7325" t="s">
        <v>196</v>
      </c>
      <c r="X7325" t="s">
        <v>161</v>
      </c>
      <c r="Y7325">
        <v>6</v>
      </c>
      <c r="Z7325">
        <v>6</v>
      </c>
      <c r="AA7325">
        <v>2022</v>
      </c>
      <c r="AB7325">
        <v>1190.48</v>
      </c>
      <c r="AC7325" t="s">
        <v>70</v>
      </c>
      <c r="AD7325" t="s">
        <v>72</v>
      </c>
      <c r="AE7325">
        <v>2022</v>
      </c>
      <c r="AF7325">
        <v>2022</v>
      </c>
      <c r="AU7325"/>
    </row>
    <row r="7326" spans="1:47" x14ac:dyDescent="0.35">
      <c r="A7326" t="s">
        <v>160</v>
      </c>
      <c r="B7326" t="s">
        <v>28</v>
      </c>
      <c r="C7326" t="s">
        <v>252</v>
      </c>
      <c r="D7326" t="s">
        <v>159</v>
      </c>
      <c r="E7326" t="s">
        <v>162</v>
      </c>
      <c r="G7326" t="s">
        <v>1</v>
      </c>
      <c r="J7326" t="s">
        <v>263</v>
      </c>
      <c r="K7326" t="s">
        <v>72</v>
      </c>
      <c r="L7326" t="s">
        <v>122</v>
      </c>
      <c r="M7326" s="14">
        <v>44742</v>
      </c>
      <c r="N7326" s="14">
        <v>44742</v>
      </c>
      <c r="O7326">
        <v>0</v>
      </c>
      <c r="P7326">
        <v>30.62</v>
      </c>
      <c r="R7326">
        <v>2110672000</v>
      </c>
      <c r="S7326">
        <v>161400000</v>
      </c>
      <c r="V7326" t="s">
        <v>160</v>
      </c>
      <c r="W7326" t="s">
        <v>211</v>
      </c>
      <c r="X7326" t="s">
        <v>161</v>
      </c>
      <c r="Y7326">
        <v>6</v>
      </c>
      <c r="Z7326">
        <v>6</v>
      </c>
      <c r="AA7326">
        <v>2022</v>
      </c>
      <c r="AB7326">
        <v>30.62</v>
      </c>
      <c r="AC7326" t="s">
        <v>70</v>
      </c>
      <c r="AD7326" t="s">
        <v>72</v>
      </c>
      <c r="AE7326">
        <v>2022</v>
      </c>
      <c r="AF7326">
        <v>2022</v>
      </c>
      <c r="AU7326"/>
    </row>
    <row r="7327" spans="1:47" x14ac:dyDescent="0.35">
      <c r="A7327" t="s">
        <v>160</v>
      </c>
      <c r="B7327" t="s">
        <v>28</v>
      </c>
      <c r="C7327" t="s">
        <v>252</v>
      </c>
      <c r="D7327" t="s">
        <v>159</v>
      </c>
      <c r="E7327" t="s">
        <v>162</v>
      </c>
      <c r="G7327" t="s">
        <v>1</v>
      </c>
      <c r="J7327" t="s">
        <v>263</v>
      </c>
      <c r="K7327" t="s">
        <v>72</v>
      </c>
      <c r="L7327" t="s">
        <v>122</v>
      </c>
      <c r="M7327" s="14">
        <v>44742</v>
      </c>
      <c r="N7327" s="14">
        <v>44742</v>
      </c>
      <c r="O7327">
        <v>0</v>
      </c>
      <c r="P7327">
        <v>97.04</v>
      </c>
      <c r="R7327">
        <v>2110672000</v>
      </c>
      <c r="S7327">
        <v>161400000</v>
      </c>
      <c r="V7327" t="s">
        <v>160</v>
      </c>
      <c r="W7327" t="s">
        <v>211</v>
      </c>
      <c r="X7327" t="s">
        <v>161</v>
      </c>
      <c r="Y7327">
        <v>6</v>
      </c>
      <c r="Z7327">
        <v>6</v>
      </c>
      <c r="AA7327">
        <v>2022</v>
      </c>
      <c r="AB7327">
        <v>97.04</v>
      </c>
      <c r="AC7327" t="s">
        <v>70</v>
      </c>
      <c r="AD7327" t="s">
        <v>72</v>
      </c>
      <c r="AE7327">
        <v>2022</v>
      </c>
      <c r="AF7327">
        <v>2022</v>
      </c>
      <c r="AU7327"/>
    </row>
    <row r="7328" spans="1:47" x14ac:dyDescent="0.35">
      <c r="A7328" t="s">
        <v>126</v>
      </c>
      <c r="B7328" t="s">
        <v>56</v>
      </c>
      <c r="C7328" t="s">
        <v>252</v>
      </c>
      <c r="D7328" t="s">
        <v>150</v>
      </c>
      <c r="E7328" t="s">
        <v>121</v>
      </c>
      <c r="G7328" t="s">
        <v>1</v>
      </c>
      <c r="H7328" t="s">
        <v>206</v>
      </c>
      <c r="J7328" t="s">
        <v>263</v>
      </c>
      <c r="K7328" t="s">
        <v>72</v>
      </c>
      <c r="L7328" t="s">
        <v>122</v>
      </c>
      <c r="M7328" s="14">
        <v>44742</v>
      </c>
      <c r="N7328" s="14">
        <v>44742</v>
      </c>
      <c r="O7328">
        <v>0</v>
      </c>
      <c r="P7328">
        <v>-1190.48</v>
      </c>
      <c r="R7328">
        <v>2221200000</v>
      </c>
      <c r="S7328">
        <v>162600000</v>
      </c>
      <c r="V7328" t="s">
        <v>126</v>
      </c>
      <c r="W7328" t="s">
        <v>196</v>
      </c>
      <c r="X7328" t="s">
        <v>127</v>
      </c>
      <c r="Y7328">
        <v>6</v>
      </c>
      <c r="Z7328">
        <v>6</v>
      </c>
      <c r="AA7328">
        <v>2022</v>
      </c>
      <c r="AB7328">
        <v>1190.48</v>
      </c>
      <c r="AC7328" t="s">
        <v>70</v>
      </c>
      <c r="AD7328" t="s">
        <v>70</v>
      </c>
      <c r="AE7328">
        <v>2022</v>
      </c>
      <c r="AF7328">
        <v>2022</v>
      </c>
      <c r="AU7328"/>
    </row>
    <row r="7329" spans="1:47" x14ac:dyDescent="0.35">
      <c r="A7329" t="s">
        <v>118</v>
      </c>
      <c r="B7329" t="s">
        <v>46</v>
      </c>
      <c r="C7329" t="s">
        <v>252</v>
      </c>
      <c r="D7329" t="s">
        <v>150</v>
      </c>
      <c r="E7329" t="s">
        <v>121</v>
      </c>
      <c r="G7329" t="s">
        <v>1</v>
      </c>
      <c r="H7329" t="s">
        <v>206</v>
      </c>
      <c r="J7329" t="s">
        <v>263</v>
      </c>
      <c r="K7329" t="s">
        <v>72</v>
      </c>
      <c r="L7329" t="s">
        <v>122</v>
      </c>
      <c r="M7329" s="14">
        <v>44742</v>
      </c>
      <c r="N7329" s="14">
        <v>44742</v>
      </c>
      <c r="O7329">
        <v>0</v>
      </c>
      <c r="P7329">
        <v>-11904.76</v>
      </c>
      <c r="R7329">
        <v>2221513000</v>
      </c>
      <c r="S7329">
        <v>161021000</v>
      </c>
      <c r="V7329" t="s">
        <v>118</v>
      </c>
      <c r="W7329" t="s">
        <v>215</v>
      </c>
      <c r="X7329" t="s">
        <v>119</v>
      </c>
      <c r="Y7329">
        <v>6</v>
      </c>
      <c r="Z7329">
        <v>6</v>
      </c>
      <c r="AA7329">
        <v>2022</v>
      </c>
      <c r="AB7329">
        <v>11904.76</v>
      </c>
      <c r="AC7329" t="s">
        <v>70</v>
      </c>
      <c r="AD7329" t="s">
        <v>70</v>
      </c>
      <c r="AE7329">
        <v>2022</v>
      </c>
      <c r="AF7329">
        <v>2022</v>
      </c>
      <c r="AU7329"/>
    </row>
    <row r="7330" spans="1:47" x14ac:dyDescent="0.35">
      <c r="A7330" t="s">
        <v>160</v>
      </c>
      <c r="B7330" t="s">
        <v>26</v>
      </c>
      <c r="C7330" t="s">
        <v>252</v>
      </c>
      <c r="D7330" t="s">
        <v>159</v>
      </c>
      <c r="E7330" t="s">
        <v>162</v>
      </c>
      <c r="G7330" t="s">
        <v>1</v>
      </c>
      <c r="J7330" t="s">
        <v>263</v>
      </c>
      <c r="K7330" t="s">
        <v>72</v>
      </c>
      <c r="L7330" t="s">
        <v>122</v>
      </c>
      <c r="M7330" s="14">
        <v>44742</v>
      </c>
      <c r="N7330" s="14">
        <v>44742</v>
      </c>
      <c r="O7330">
        <v>0</v>
      </c>
      <c r="P7330">
        <v>193.7</v>
      </c>
      <c r="R7330">
        <v>2110672000</v>
      </c>
      <c r="S7330">
        <v>162600000</v>
      </c>
      <c r="V7330" t="s">
        <v>160</v>
      </c>
      <c r="W7330" t="s">
        <v>196</v>
      </c>
      <c r="X7330" t="s">
        <v>161</v>
      </c>
      <c r="Y7330">
        <v>6</v>
      </c>
      <c r="Z7330">
        <v>6</v>
      </c>
      <c r="AA7330">
        <v>2022</v>
      </c>
      <c r="AB7330">
        <v>193.7</v>
      </c>
      <c r="AC7330" t="s">
        <v>70</v>
      </c>
      <c r="AD7330" t="s">
        <v>72</v>
      </c>
      <c r="AE7330">
        <v>2022</v>
      </c>
      <c r="AF7330">
        <v>2022</v>
      </c>
      <c r="AU7330"/>
    </row>
    <row r="7331" spans="1:47" x14ac:dyDescent="0.35">
      <c r="A7331" t="s">
        <v>160</v>
      </c>
      <c r="B7331" t="s">
        <v>26</v>
      </c>
      <c r="C7331" t="s">
        <v>252</v>
      </c>
      <c r="D7331" t="s">
        <v>159</v>
      </c>
      <c r="E7331" t="s">
        <v>162</v>
      </c>
      <c r="G7331" t="s">
        <v>1</v>
      </c>
      <c r="J7331" t="s">
        <v>263</v>
      </c>
      <c r="K7331" t="s">
        <v>72</v>
      </c>
      <c r="L7331" t="s">
        <v>122</v>
      </c>
      <c r="M7331" s="14">
        <v>44742</v>
      </c>
      <c r="N7331" s="14">
        <v>44742</v>
      </c>
      <c r="O7331">
        <v>0</v>
      </c>
      <c r="P7331">
        <v>920.25</v>
      </c>
      <c r="R7331">
        <v>2110672000</v>
      </c>
      <c r="S7331">
        <v>162600000</v>
      </c>
      <c r="V7331" t="s">
        <v>160</v>
      </c>
      <c r="W7331" t="s">
        <v>196</v>
      </c>
      <c r="X7331" t="s">
        <v>161</v>
      </c>
      <c r="Y7331">
        <v>6</v>
      </c>
      <c r="Z7331">
        <v>6</v>
      </c>
      <c r="AA7331">
        <v>2022</v>
      </c>
      <c r="AB7331">
        <v>920.25</v>
      </c>
      <c r="AC7331" t="s">
        <v>70</v>
      </c>
      <c r="AD7331" t="s">
        <v>72</v>
      </c>
      <c r="AE7331">
        <v>2022</v>
      </c>
      <c r="AF7331">
        <v>2022</v>
      </c>
      <c r="AU7331"/>
    </row>
    <row r="7332" spans="1:47" x14ac:dyDescent="0.35">
      <c r="A7332" t="s">
        <v>160</v>
      </c>
      <c r="B7332" t="s">
        <v>35</v>
      </c>
      <c r="C7332" t="s">
        <v>252</v>
      </c>
      <c r="D7332" t="s">
        <v>159</v>
      </c>
      <c r="E7332" t="s">
        <v>162</v>
      </c>
      <c r="G7332" t="s">
        <v>1</v>
      </c>
      <c r="J7332" t="s">
        <v>263</v>
      </c>
      <c r="K7332" t="s">
        <v>72</v>
      </c>
      <c r="L7332" t="s">
        <v>122</v>
      </c>
      <c r="M7332" s="14">
        <v>44742</v>
      </c>
      <c r="N7332" s="14">
        <v>44742</v>
      </c>
      <c r="O7332">
        <v>0</v>
      </c>
      <c r="P7332">
        <v>108.51</v>
      </c>
      <c r="R7332">
        <v>2110672000</v>
      </c>
      <c r="S7332">
        <v>162600000</v>
      </c>
      <c r="V7332" t="s">
        <v>160</v>
      </c>
      <c r="W7332" t="s">
        <v>196</v>
      </c>
      <c r="X7332" t="s">
        <v>161</v>
      </c>
      <c r="Y7332">
        <v>6</v>
      </c>
      <c r="Z7332">
        <v>6</v>
      </c>
      <c r="AA7332">
        <v>2022</v>
      </c>
      <c r="AB7332">
        <v>108.51</v>
      </c>
      <c r="AC7332" t="s">
        <v>70</v>
      </c>
      <c r="AD7332" t="s">
        <v>72</v>
      </c>
      <c r="AE7332">
        <v>2022</v>
      </c>
      <c r="AF7332">
        <v>2022</v>
      </c>
      <c r="AU7332"/>
    </row>
    <row r="7333" spans="1:47" x14ac:dyDescent="0.35">
      <c r="A7333" t="s">
        <v>160</v>
      </c>
      <c r="B7333" t="s">
        <v>28</v>
      </c>
      <c r="C7333" t="s">
        <v>252</v>
      </c>
      <c r="D7333" t="s">
        <v>159</v>
      </c>
      <c r="E7333" t="s">
        <v>162</v>
      </c>
      <c r="G7333" t="s">
        <v>1</v>
      </c>
      <c r="J7333" t="s">
        <v>263</v>
      </c>
      <c r="K7333" t="s">
        <v>72</v>
      </c>
      <c r="L7333" t="s">
        <v>122</v>
      </c>
      <c r="M7333" s="14">
        <v>44742</v>
      </c>
      <c r="N7333" s="14">
        <v>44742</v>
      </c>
      <c r="O7333">
        <v>0</v>
      </c>
      <c r="P7333">
        <v>36.479999999999997</v>
      </c>
      <c r="R7333">
        <v>2110672000</v>
      </c>
      <c r="S7333">
        <v>161400000</v>
      </c>
      <c r="V7333" t="s">
        <v>160</v>
      </c>
      <c r="W7333" t="s">
        <v>211</v>
      </c>
      <c r="X7333" t="s">
        <v>161</v>
      </c>
      <c r="Y7333">
        <v>6</v>
      </c>
      <c r="Z7333">
        <v>6</v>
      </c>
      <c r="AA7333">
        <v>2022</v>
      </c>
      <c r="AB7333">
        <v>36.479999999999997</v>
      </c>
      <c r="AC7333" t="s">
        <v>70</v>
      </c>
      <c r="AD7333" t="s">
        <v>72</v>
      </c>
      <c r="AE7333">
        <v>2022</v>
      </c>
      <c r="AF7333">
        <v>2022</v>
      </c>
      <c r="AU7333"/>
    </row>
    <row r="7334" spans="1:47" x14ac:dyDescent="0.35">
      <c r="A7334" t="s">
        <v>160</v>
      </c>
      <c r="B7334" t="s">
        <v>28</v>
      </c>
      <c r="C7334" t="s">
        <v>252</v>
      </c>
      <c r="D7334" t="s">
        <v>159</v>
      </c>
      <c r="E7334" t="s">
        <v>162</v>
      </c>
      <c r="G7334" t="s">
        <v>1</v>
      </c>
      <c r="J7334" t="s">
        <v>263</v>
      </c>
      <c r="K7334" t="s">
        <v>72</v>
      </c>
      <c r="L7334" t="s">
        <v>122</v>
      </c>
      <c r="M7334" s="14">
        <v>44742</v>
      </c>
      <c r="N7334" s="14">
        <v>44742</v>
      </c>
      <c r="O7334">
        <v>0</v>
      </c>
      <c r="P7334">
        <v>34.340000000000003</v>
      </c>
      <c r="R7334">
        <v>2110672000</v>
      </c>
      <c r="S7334">
        <v>161800000</v>
      </c>
      <c r="V7334" t="s">
        <v>160</v>
      </c>
      <c r="W7334" t="s">
        <v>197</v>
      </c>
      <c r="X7334" t="s">
        <v>161</v>
      </c>
      <c r="Y7334">
        <v>6</v>
      </c>
      <c r="Z7334">
        <v>6</v>
      </c>
      <c r="AA7334">
        <v>2022</v>
      </c>
      <c r="AB7334">
        <v>34.340000000000003</v>
      </c>
      <c r="AC7334" t="s">
        <v>70</v>
      </c>
      <c r="AD7334" t="s">
        <v>72</v>
      </c>
      <c r="AE7334">
        <v>2022</v>
      </c>
      <c r="AF7334">
        <v>2022</v>
      </c>
      <c r="AU7334"/>
    </row>
    <row r="7335" spans="1:47" x14ac:dyDescent="0.35">
      <c r="A7335" t="s">
        <v>160</v>
      </c>
      <c r="B7335" t="s">
        <v>28</v>
      </c>
      <c r="C7335" t="s">
        <v>252</v>
      </c>
      <c r="D7335" t="s">
        <v>159</v>
      </c>
      <c r="E7335" t="s">
        <v>162</v>
      </c>
      <c r="G7335" t="s">
        <v>1</v>
      </c>
      <c r="J7335" t="s">
        <v>263</v>
      </c>
      <c r="K7335" t="s">
        <v>72</v>
      </c>
      <c r="L7335" t="s">
        <v>122</v>
      </c>
      <c r="M7335" s="14">
        <v>44742</v>
      </c>
      <c r="N7335" s="14">
        <v>44742</v>
      </c>
      <c r="O7335">
        <v>0</v>
      </c>
      <c r="P7335">
        <v>50.72</v>
      </c>
      <c r="R7335">
        <v>2110672000</v>
      </c>
      <c r="S7335">
        <v>161800000</v>
      </c>
      <c r="V7335" t="s">
        <v>160</v>
      </c>
      <c r="W7335" t="s">
        <v>197</v>
      </c>
      <c r="X7335" t="s">
        <v>161</v>
      </c>
      <c r="Y7335">
        <v>6</v>
      </c>
      <c r="Z7335">
        <v>6</v>
      </c>
      <c r="AA7335">
        <v>2022</v>
      </c>
      <c r="AB7335">
        <v>50.72</v>
      </c>
      <c r="AC7335" t="s">
        <v>70</v>
      </c>
      <c r="AD7335" t="s">
        <v>72</v>
      </c>
      <c r="AE7335">
        <v>2022</v>
      </c>
      <c r="AF7335">
        <v>2022</v>
      </c>
      <c r="AU7335"/>
    </row>
    <row r="7336" spans="1:47" x14ac:dyDescent="0.35">
      <c r="A7336" t="s">
        <v>160</v>
      </c>
      <c r="B7336" t="s">
        <v>26</v>
      </c>
      <c r="C7336" t="s">
        <v>252</v>
      </c>
      <c r="D7336" t="s">
        <v>159</v>
      </c>
      <c r="E7336" t="s">
        <v>162</v>
      </c>
      <c r="G7336" t="s">
        <v>1</v>
      </c>
      <c r="J7336" t="s">
        <v>263</v>
      </c>
      <c r="K7336" t="s">
        <v>72</v>
      </c>
      <c r="L7336" t="s">
        <v>122</v>
      </c>
      <c r="M7336" s="14">
        <v>44742</v>
      </c>
      <c r="N7336" s="14">
        <v>44742</v>
      </c>
      <c r="O7336">
        <v>0</v>
      </c>
      <c r="P7336">
        <v>951.57</v>
      </c>
      <c r="R7336">
        <v>2110672000</v>
      </c>
      <c r="S7336">
        <v>162600000</v>
      </c>
      <c r="V7336" t="s">
        <v>160</v>
      </c>
      <c r="W7336" t="s">
        <v>196</v>
      </c>
      <c r="X7336" t="s">
        <v>161</v>
      </c>
      <c r="Y7336">
        <v>6</v>
      </c>
      <c r="Z7336">
        <v>6</v>
      </c>
      <c r="AA7336">
        <v>2022</v>
      </c>
      <c r="AB7336">
        <v>951.57</v>
      </c>
      <c r="AC7336" t="s">
        <v>70</v>
      </c>
      <c r="AD7336" t="s">
        <v>72</v>
      </c>
      <c r="AE7336">
        <v>2022</v>
      </c>
      <c r="AF7336">
        <v>2022</v>
      </c>
      <c r="AU7336"/>
    </row>
    <row r="7337" spans="1:47" x14ac:dyDescent="0.35">
      <c r="A7337" t="s">
        <v>160</v>
      </c>
      <c r="B7337" t="s">
        <v>26</v>
      </c>
      <c r="C7337" t="s">
        <v>252</v>
      </c>
      <c r="D7337" t="s">
        <v>159</v>
      </c>
      <c r="E7337" t="s">
        <v>162</v>
      </c>
      <c r="G7337" t="s">
        <v>1</v>
      </c>
      <c r="J7337" t="s">
        <v>263</v>
      </c>
      <c r="K7337" t="s">
        <v>72</v>
      </c>
      <c r="L7337" t="s">
        <v>122</v>
      </c>
      <c r="M7337" s="14">
        <v>44742</v>
      </c>
      <c r="N7337" s="14">
        <v>44742</v>
      </c>
      <c r="O7337">
        <v>0</v>
      </c>
      <c r="P7337">
        <v>248.57</v>
      </c>
      <c r="R7337">
        <v>2110672000</v>
      </c>
      <c r="S7337">
        <v>161011000</v>
      </c>
      <c r="V7337" t="s">
        <v>160</v>
      </c>
      <c r="W7337" t="s">
        <v>231</v>
      </c>
      <c r="X7337" t="s">
        <v>161</v>
      </c>
      <c r="Y7337">
        <v>6</v>
      </c>
      <c r="Z7337">
        <v>6</v>
      </c>
      <c r="AA7337">
        <v>2022</v>
      </c>
      <c r="AB7337">
        <v>248.57</v>
      </c>
      <c r="AC7337" t="s">
        <v>70</v>
      </c>
      <c r="AD7337" t="s">
        <v>72</v>
      </c>
      <c r="AE7337">
        <v>2022</v>
      </c>
      <c r="AF7337">
        <v>2022</v>
      </c>
      <c r="AU7337"/>
    </row>
    <row r="7338" spans="1:47" x14ac:dyDescent="0.35">
      <c r="A7338" t="s">
        <v>160</v>
      </c>
      <c r="B7338" t="s">
        <v>26</v>
      </c>
      <c r="C7338" t="s">
        <v>252</v>
      </c>
      <c r="D7338" t="s">
        <v>159</v>
      </c>
      <c r="E7338" t="s">
        <v>162</v>
      </c>
      <c r="G7338" t="s">
        <v>1</v>
      </c>
      <c r="J7338" t="s">
        <v>263</v>
      </c>
      <c r="K7338" t="s">
        <v>72</v>
      </c>
      <c r="L7338" t="s">
        <v>122</v>
      </c>
      <c r="M7338" s="14">
        <v>44742</v>
      </c>
      <c r="N7338" s="14">
        <v>44742</v>
      </c>
      <c r="O7338">
        <v>0</v>
      </c>
      <c r="P7338">
        <v>622.91</v>
      </c>
      <c r="R7338">
        <v>2110672000</v>
      </c>
      <c r="S7338">
        <v>162600000</v>
      </c>
      <c r="V7338" t="s">
        <v>160</v>
      </c>
      <c r="W7338" t="s">
        <v>196</v>
      </c>
      <c r="X7338" t="s">
        <v>161</v>
      </c>
      <c r="Y7338">
        <v>6</v>
      </c>
      <c r="Z7338">
        <v>6</v>
      </c>
      <c r="AA7338">
        <v>2022</v>
      </c>
      <c r="AB7338">
        <v>622.91</v>
      </c>
      <c r="AC7338" t="s">
        <v>70</v>
      </c>
      <c r="AD7338" t="s">
        <v>72</v>
      </c>
      <c r="AE7338">
        <v>2022</v>
      </c>
      <c r="AF7338">
        <v>2022</v>
      </c>
      <c r="AU7338"/>
    </row>
    <row r="7339" spans="1:47" x14ac:dyDescent="0.35">
      <c r="A7339" t="s">
        <v>148</v>
      </c>
      <c r="C7339" t="s">
        <v>252</v>
      </c>
      <c r="D7339" t="s">
        <v>159</v>
      </c>
      <c r="E7339" t="s">
        <v>162</v>
      </c>
      <c r="G7339" t="s">
        <v>1</v>
      </c>
      <c r="J7339" t="s">
        <v>263</v>
      </c>
      <c r="K7339" t="s">
        <v>72</v>
      </c>
      <c r="L7339" t="s">
        <v>122</v>
      </c>
      <c r="M7339" s="14">
        <v>44742</v>
      </c>
      <c r="N7339" s="14">
        <v>44742</v>
      </c>
      <c r="O7339">
        <v>0</v>
      </c>
      <c r="P7339">
        <v>35714.29</v>
      </c>
      <c r="R7339">
        <v>2110220000</v>
      </c>
      <c r="S7339">
        <v>161008000</v>
      </c>
      <c r="V7339" t="s">
        <v>148</v>
      </c>
      <c r="W7339" t="s">
        <v>224</v>
      </c>
      <c r="X7339" t="s">
        <v>152</v>
      </c>
      <c r="Y7339">
        <v>6</v>
      </c>
      <c r="Z7339">
        <v>6</v>
      </c>
      <c r="AA7339">
        <v>2022</v>
      </c>
      <c r="AB7339">
        <v>35714.29</v>
      </c>
      <c r="AC7339" t="s">
        <v>70</v>
      </c>
      <c r="AD7339" t="s">
        <v>72</v>
      </c>
      <c r="AE7339">
        <v>2022</v>
      </c>
      <c r="AF7339">
        <v>2022</v>
      </c>
      <c r="AU7339"/>
    </row>
    <row r="7340" spans="1:47" x14ac:dyDescent="0.35">
      <c r="A7340" t="s">
        <v>130</v>
      </c>
      <c r="B7340" t="s">
        <v>33</v>
      </c>
      <c r="C7340" t="s">
        <v>252</v>
      </c>
      <c r="D7340" t="s">
        <v>150</v>
      </c>
      <c r="E7340" t="s">
        <v>121</v>
      </c>
      <c r="G7340" t="s">
        <v>1</v>
      </c>
      <c r="H7340" t="s">
        <v>206</v>
      </c>
      <c r="J7340" t="s">
        <v>263</v>
      </c>
      <c r="K7340" t="s">
        <v>72</v>
      </c>
      <c r="L7340" t="s">
        <v>122</v>
      </c>
      <c r="M7340" s="14">
        <v>44742</v>
      </c>
      <c r="N7340" s="14">
        <v>44742</v>
      </c>
      <c r="O7340">
        <v>0</v>
      </c>
      <c r="P7340">
        <v>-23.81</v>
      </c>
      <c r="R7340">
        <v>2221517160</v>
      </c>
      <c r="S7340">
        <v>161012000</v>
      </c>
      <c r="V7340" t="s">
        <v>130</v>
      </c>
      <c r="W7340" t="s">
        <v>213</v>
      </c>
      <c r="X7340" t="s">
        <v>119</v>
      </c>
      <c r="Y7340">
        <v>6</v>
      </c>
      <c r="Z7340">
        <v>6</v>
      </c>
      <c r="AA7340">
        <v>2022</v>
      </c>
      <c r="AB7340">
        <v>23.81</v>
      </c>
      <c r="AC7340" t="s">
        <v>70</v>
      </c>
      <c r="AD7340" t="s">
        <v>70</v>
      </c>
      <c r="AE7340">
        <v>2022</v>
      </c>
      <c r="AF7340">
        <v>2022</v>
      </c>
      <c r="AU7340"/>
    </row>
    <row r="7341" spans="1:47" x14ac:dyDescent="0.35">
      <c r="A7341" t="s">
        <v>176</v>
      </c>
      <c r="B7341" t="s">
        <v>27</v>
      </c>
      <c r="C7341" t="s">
        <v>252</v>
      </c>
      <c r="D7341" t="s">
        <v>150</v>
      </c>
      <c r="E7341" t="s">
        <v>121</v>
      </c>
      <c r="G7341" t="s">
        <v>1</v>
      </c>
      <c r="H7341" t="s">
        <v>206</v>
      </c>
      <c r="J7341" t="s">
        <v>263</v>
      </c>
      <c r="K7341" t="s">
        <v>72</v>
      </c>
      <c r="L7341" t="s">
        <v>122</v>
      </c>
      <c r="M7341" s="14">
        <v>44742</v>
      </c>
      <c r="N7341" s="14">
        <v>44742</v>
      </c>
      <c r="O7341">
        <v>0</v>
      </c>
      <c r="P7341">
        <v>-143.57</v>
      </c>
      <c r="R7341">
        <v>2221517010</v>
      </c>
      <c r="S7341">
        <v>161300000</v>
      </c>
      <c r="V7341" t="s">
        <v>176</v>
      </c>
      <c r="W7341" t="s">
        <v>192</v>
      </c>
      <c r="X7341" t="s">
        <v>119</v>
      </c>
      <c r="Y7341">
        <v>6</v>
      </c>
      <c r="Z7341">
        <v>6</v>
      </c>
      <c r="AA7341">
        <v>2022</v>
      </c>
      <c r="AB7341">
        <v>143.57</v>
      </c>
      <c r="AC7341" t="s">
        <v>70</v>
      </c>
      <c r="AD7341" t="s">
        <v>70</v>
      </c>
      <c r="AE7341">
        <v>2022</v>
      </c>
      <c r="AF7341">
        <v>2022</v>
      </c>
      <c r="AU7341"/>
    </row>
    <row r="7342" spans="1:47" x14ac:dyDescent="0.35">
      <c r="A7342" t="s">
        <v>160</v>
      </c>
      <c r="B7342" t="s">
        <v>26</v>
      </c>
      <c r="C7342" t="s">
        <v>252</v>
      </c>
      <c r="D7342" t="s">
        <v>159</v>
      </c>
      <c r="E7342" t="s">
        <v>162</v>
      </c>
      <c r="G7342" t="s">
        <v>1</v>
      </c>
      <c r="J7342" t="s">
        <v>263</v>
      </c>
      <c r="K7342" t="s">
        <v>72</v>
      </c>
      <c r="L7342" t="s">
        <v>122</v>
      </c>
      <c r="M7342" s="14">
        <v>44742</v>
      </c>
      <c r="N7342" s="14">
        <v>44742</v>
      </c>
      <c r="O7342">
        <v>0</v>
      </c>
      <c r="P7342">
        <v>502.76</v>
      </c>
      <c r="R7342">
        <v>2110672000</v>
      </c>
      <c r="S7342">
        <v>162700000</v>
      </c>
      <c r="V7342" t="s">
        <v>160</v>
      </c>
      <c r="W7342" t="s">
        <v>200</v>
      </c>
      <c r="X7342" t="s">
        <v>161</v>
      </c>
      <c r="Y7342">
        <v>6</v>
      </c>
      <c r="Z7342">
        <v>6</v>
      </c>
      <c r="AA7342">
        <v>2022</v>
      </c>
      <c r="AB7342">
        <v>502.76</v>
      </c>
      <c r="AC7342" t="s">
        <v>70</v>
      </c>
      <c r="AD7342" t="s">
        <v>72</v>
      </c>
      <c r="AE7342">
        <v>2022</v>
      </c>
      <c r="AF7342">
        <v>2022</v>
      </c>
      <c r="AU7342"/>
    </row>
    <row r="7343" spans="1:47" x14ac:dyDescent="0.35">
      <c r="A7343" t="s">
        <v>160</v>
      </c>
      <c r="B7343" t="s">
        <v>35</v>
      </c>
      <c r="C7343" t="s">
        <v>252</v>
      </c>
      <c r="D7343" t="s">
        <v>159</v>
      </c>
      <c r="E7343" t="s">
        <v>162</v>
      </c>
      <c r="G7343" t="s">
        <v>1</v>
      </c>
      <c r="J7343" t="s">
        <v>263</v>
      </c>
      <c r="K7343" t="s">
        <v>72</v>
      </c>
      <c r="L7343" t="s">
        <v>122</v>
      </c>
      <c r="M7343" s="14">
        <v>44742</v>
      </c>
      <c r="N7343" s="14">
        <v>44742</v>
      </c>
      <c r="O7343">
        <v>0</v>
      </c>
      <c r="P7343">
        <v>534.5</v>
      </c>
      <c r="R7343">
        <v>2110672000</v>
      </c>
      <c r="S7343">
        <v>162700000</v>
      </c>
      <c r="V7343" t="s">
        <v>160</v>
      </c>
      <c r="W7343" t="s">
        <v>200</v>
      </c>
      <c r="X7343" t="s">
        <v>161</v>
      </c>
      <c r="Y7343">
        <v>6</v>
      </c>
      <c r="Z7343">
        <v>6</v>
      </c>
      <c r="AA7343">
        <v>2022</v>
      </c>
      <c r="AB7343">
        <v>534.5</v>
      </c>
      <c r="AC7343" t="s">
        <v>70</v>
      </c>
      <c r="AD7343" t="s">
        <v>72</v>
      </c>
      <c r="AE7343">
        <v>2022</v>
      </c>
      <c r="AF7343">
        <v>2022</v>
      </c>
      <c r="AU7343"/>
    </row>
    <row r="7344" spans="1:47" x14ac:dyDescent="0.35">
      <c r="A7344" t="s">
        <v>160</v>
      </c>
      <c r="B7344" t="s">
        <v>28</v>
      </c>
      <c r="C7344" t="s">
        <v>252</v>
      </c>
      <c r="D7344" t="s">
        <v>159</v>
      </c>
      <c r="E7344" t="s">
        <v>162</v>
      </c>
      <c r="G7344" t="s">
        <v>1</v>
      </c>
      <c r="J7344" t="s">
        <v>263</v>
      </c>
      <c r="K7344" t="s">
        <v>72</v>
      </c>
      <c r="L7344" t="s">
        <v>122</v>
      </c>
      <c r="M7344" s="14">
        <v>44742</v>
      </c>
      <c r="N7344" s="14">
        <v>44742</v>
      </c>
      <c r="O7344">
        <v>0</v>
      </c>
      <c r="P7344">
        <v>25.13</v>
      </c>
      <c r="R7344">
        <v>2110672000</v>
      </c>
      <c r="S7344">
        <v>161400000</v>
      </c>
      <c r="V7344" t="s">
        <v>160</v>
      </c>
      <c r="W7344" t="s">
        <v>211</v>
      </c>
      <c r="X7344" t="s">
        <v>161</v>
      </c>
      <c r="Y7344">
        <v>6</v>
      </c>
      <c r="Z7344">
        <v>6</v>
      </c>
      <c r="AA7344">
        <v>2022</v>
      </c>
      <c r="AB7344">
        <v>25.13</v>
      </c>
      <c r="AC7344" t="s">
        <v>70</v>
      </c>
      <c r="AD7344" t="s">
        <v>72</v>
      </c>
      <c r="AE7344">
        <v>2022</v>
      </c>
      <c r="AF7344">
        <v>2022</v>
      </c>
      <c r="AU7344"/>
    </row>
    <row r="7345" spans="1:47" x14ac:dyDescent="0.35">
      <c r="A7345" t="s">
        <v>155</v>
      </c>
      <c r="B7345" t="s">
        <v>32</v>
      </c>
      <c r="C7345" t="s">
        <v>252</v>
      </c>
      <c r="D7345" t="s">
        <v>150</v>
      </c>
      <c r="E7345" t="s">
        <v>121</v>
      </c>
      <c r="G7345" t="s">
        <v>1</v>
      </c>
      <c r="H7345" t="s">
        <v>206</v>
      </c>
      <c r="J7345" t="s">
        <v>263</v>
      </c>
      <c r="K7345" t="s">
        <v>72</v>
      </c>
      <c r="L7345" t="s">
        <v>122</v>
      </c>
      <c r="M7345" s="14">
        <v>44742</v>
      </c>
      <c r="N7345" s="14">
        <v>44742</v>
      </c>
      <c r="O7345">
        <v>0</v>
      </c>
      <c r="P7345">
        <v>-19047.62</v>
      </c>
      <c r="R7345">
        <v>2220610000</v>
      </c>
      <c r="S7345">
        <v>161012000</v>
      </c>
      <c r="V7345" t="s">
        <v>155</v>
      </c>
      <c r="W7345" t="s">
        <v>213</v>
      </c>
      <c r="X7345" t="s">
        <v>156</v>
      </c>
      <c r="Y7345">
        <v>6</v>
      </c>
      <c r="Z7345">
        <v>6</v>
      </c>
      <c r="AA7345">
        <v>2022</v>
      </c>
      <c r="AB7345">
        <v>19047.62</v>
      </c>
      <c r="AC7345" t="s">
        <v>70</v>
      </c>
      <c r="AD7345" t="s">
        <v>70</v>
      </c>
      <c r="AE7345">
        <v>2022</v>
      </c>
      <c r="AF7345">
        <v>2022</v>
      </c>
      <c r="AU7345"/>
    </row>
    <row r="7346" spans="1:47" x14ac:dyDescent="0.35">
      <c r="A7346" t="s">
        <v>160</v>
      </c>
      <c r="B7346" t="s">
        <v>28</v>
      </c>
      <c r="C7346" t="s">
        <v>252</v>
      </c>
      <c r="D7346" t="s">
        <v>159</v>
      </c>
      <c r="E7346" t="s">
        <v>162</v>
      </c>
      <c r="G7346" t="s">
        <v>1</v>
      </c>
      <c r="J7346" t="s">
        <v>263</v>
      </c>
      <c r="K7346" t="s">
        <v>72</v>
      </c>
      <c r="L7346" t="s">
        <v>122</v>
      </c>
      <c r="M7346" s="14">
        <v>44742</v>
      </c>
      <c r="N7346" s="14">
        <v>44742</v>
      </c>
      <c r="O7346">
        <v>0</v>
      </c>
      <c r="P7346">
        <v>33.06</v>
      </c>
      <c r="R7346">
        <v>2110672000</v>
      </c>
      <c r="S7346">
        <v>161800000</v>
      </c>
      <c r="V7346" t="s">
        <v>160</v>
      </c>
      <c r="W7346" t="s">
        <v>197</v>
      </c>
      <c r="X7346" t="s">
        <v>161</v>
      </c>
      <c r="Y7346">
        <v>6</v>
      </c>
      <c r="Z7346">
        <v>6</v>
      </c>
      <c r="AA7346">
        <v>2022</v>
      </c>
      <c r="AB7346">
        <v>33.06</v>
      </c>
      <c r="AC7346" t="s">
        <v>70</v>
      </c>
      <c r="AD7346" t="s">
        <v>72</v>
      </c>
      <c r="AE7346">
        <v>2022</v>
      </c>
      <c r="AF7346">
        <v>2022</v>
      </c>
      <c r="AU7346"/>
    </row>
    <row r="7347" spans="1:47" x14ac:dyDescent="0.35">
      <c r="A7347" t="s">
        <v>155</v>
      </c>
      <c r="B7347" t="s">
        <v>49</v>
      </c>
      <c r="C7347" t="s">
        <v>252</v>
      </c>
      <c r="D7347" t="s">
        <v>150</v>
      </c>
      <c r="E7347" t="s">
        <v>121</v>
      </c>
      <c r="G7347" t="s">
        <v>1</v>
      </c>
      <c r="H7347" t="s">
        <v>206</v>
      </c>
      <c r="J7347" t="s">
        <v>263</v>
      </c>
      <c r="K7347" t="s">
        <v>72</v>
      </c>
      <c r="L7347" t="s">
        <v>122</v>
      </c>
      <c r="M7347" s="14">
        <v>44742</v>
      </c>
      <c r="N7347" s="14">
        <v>44742</v>
      </c>
      <c r="O7347">
        <v>0</v>
      </c>
      <c r="P7347">
        <v>-4761.8999999999996</v>
      </c>
      <c r="R7347">
        <v>2220620000</v>
      </c>
      <c r="S7347">
        <v>161012000</v>
      </c>
      <c r="V7347" t="s">
        <v>155</v>
      </c>
      <c r="W7347" t="s">
        <v>213</v>
      </c>
      <c r="X7347" t="s">
        <v>156</v>
      </c>
      <c r="Y7347">
        <v>6</v>
      </c>
      <c r="Z7347">
        <v>6</v>
      </c>
      <c r="AA7347">
        <v>2022</v>
      </c>
      <c r="AB7347">
        <v>4761.8999999999996</v>
      </c>
      <c r="AC7347" t="s">
        <v>70</v>
      </c>
      <c r="AD7347" t="s">
        <v>70</v>
      </c>
      <c r="AE7347">
        <v>2022</v>
      </c>
      <c r="AF7347">
        <v>2022</v>
      </c>
      <c r="AU7347"/>
    </row>
    <row r="7348" spans="1:47" x14ac:dyDescent="0.35">
      <c r="A7348" t="s">
        <v>160</v>
      </c>
      <c r="B7348" t="s">
        <v>28</v>
      </c>
      <c r="C7348" t="s">
        <v>252</v>
      </c>
      <c r="D7348" t="s">
        <v>159</v>
      </c>
      <c r="E7348" t="s">
        <v>162</v>
      </c>
      <c r="G7348" t="s">
        <v>1</v>
      </c>
      <c r="J7348" t="s">
        <v>263</v>
      </c>
      <c r="K7348" t="s">
        <v>72</v>
      </c>
      <c r="L7348" t="s">
        <v>122</v>
      </c>
      <c r="M7348" s="14">
        <v>44742</v>
      </c>
      <c r="N7348" s="14">
        <v>44742</v>
      </c>
      <c r="O7348">
        <v>0</v>
      </c>
      <c r="P7348">
        <v>82.44</v>
      </c>
      <c r="R7348">
        <v>2110672000</v>
      </c>
      <c r="S7348">
        <v>161800000</v>
      </c>
      <c r="V7348" t="s">
        <v>160</v>
      </c>
      <c r="W7348" t="s">
        <v>197</v>
      </c>
      <c r="X7348" t="s">
        <v>161</v>
      </c>
      <c r="Y7348">
        <v>6</v>
      </c>
      <c r="Z7348">
        <v>6</v>
      </c>
      <c r="AA7348">
        <v>2022</v>
      </c>
      <c r="AB7348">
        <v>82.44</v>
      </c>
      <c r="AC7348" t="s">
        <v>70</v>
      </c>
      <c r="AD7348" t="s">
        <v>72</v>
      </c>
      <c r="AE7348">
        <v>2022</v>
      </c>
      <c r="AF7348">
        <v>2022</v>
      </c>
      <c r="AU7348"/>
    </row>
    <row r="7349" spans="1:47" x14ac:dyDescent="0.35">
      <c r="A7349" t="s">
        <v>160</v>
      </c>
      <c r="B7349" t="s">
        <v>35</v>
      </c>
      <c r="C7349" t="s">
        <v>252</v>
      </c>
      <c r="D7349" t="s">
        <v>159</v>
      </c>
      <c r="E7349" t="s">
        <v>162</v>
      </c>
      <c r="G7349" t="s">
        <v>1</v>
      </c>
      <c r="J7349" t="s">
        <v>263</v>
      </c>
      <c r="K7349" t="s">
        <v>72</v>
      </c>
      <c r="L7349" t="s">
        <v>122</v>
      </c>
      <c r="M7349" s="14">
        <v>44742</v>
      </c>
      <c r="N7349" s="14">
        <v>44742</v>
      </c>
      <c r="O7349">
        <v>0</v>
      </c>
      <c r="P7349">
        <v>205.87</v>
      </c>
      <c r="R7349">
        <v>2110672000</v>
      </c>
      <c r="S7349">
        <v>161800000</v>
      </c>
      <c r="V7349" t="s">
        <v>160</v>
      </c>
      <c r="W7349" t="s">
        <v>197</v>
      </c>
      <c r="X7349" t="s">
        <v>161</v>
      </c>
      <c r="Y7349">
        <v>6</v>
      </c>
      <c r="Z7349">
        <v>6</v>
      </c>
      <c r="AA7349">
        <v>2022</v>
      </c>
      <c r="AB7349">
        <v>205.87</v>
      </c>
      <c r="AC7349" t="s">
        <v>70</v>
      </c>
      <c r="AD7349" t="s">
        <v>72</v>
      </c>
      <c r="AE7349">
        <v>2022</v>
      </c>
      <c r="AF7349">
        <v>2022</v>
      </c>
      <c r="AU7349"/>
    </row>
    <row r="7350" spans="1:47" x14ac:dyDescent="0.35">
      <c r="A7350" t="s">
        <v>160</v>
      </c>
      <c r="B7350" t="s">
        <v>28</v>
      </c>
      <c r="C7350" t="s">
        <v>252</v>
      </c>
      <c r="D7350" t="s">
        <v>159</v>
      </c>
      <c r="E7350" t="s">
        <v>162</v>
      </c>
      <c r="G7350" t="s">
        <v>1</v>
      </c>
      <c r="J7350" t="s">
        <v>263</v>
      </c>
      <c r="K7350" t="s">
        <v>72</v>
      </c>
      <c r="L7350" t="s">
        <v>122</v>
      </c>
      <c r="M7350" s="14">
        <v>44742</v>
      </c>
      <c r="N7350" s="14">
        <v>44742</v>
      </c>
      <c r="O7350">
        <v>0</v>
      </c>
      <c r="P7350">
        <v>90.96</v>
      </c>
      <c r="R7350">
        <v>2110672000</v>
      </c>
      <c r="S7350">
        <v>161800000</v>
      </c>
      <c r="V7350" t="s">
        <v>160</v>
      </c>
      <c r="W7350" t="s">
        <v>197</v>
      </c>
      <c r="X7350" t="s">
        <v>161</v>
      </c>
      <c r="Y7350">
        <v>6</v>
      </c>
      <c r="Z7350">
        <v>6</v>
      </c>
      <c r="AA7350">
        <v>2022</v>
      </c>
      <c r="AB7350">
        <v>90.96</v>
      </c>
      <c r="AC7350" t="s">
        <v>70</v>
      </c>
      <c r="AD7350" t="s">
        <v>72</v>
      </c>
      <c r="AE7350">
        <v>2022</v>
      </c>
      <c r="AF7350">
        <v>2022</v>
      </c>
      <c r="AU7350"/>
    </row>
    <row r="7351" spans="1:47" x14ac:dyDescent="0.35">
      <c r="A7351" t="s">
        <v>160</v>
      </c>
      <c r="B7351" t="s">
        <v>28</v>
      </c>
      <c r="C7351" t="s">
        <v>252</v>
      </c>
      <c r="D7351" t="s">
        <v>159</v>
      </c>
      <c r="E7351" t="s">
        <v>162</v>
      </c>
      <c r="G7351" t="s">
        <v>1</v>
      </c>
      <c r="J7351" t="s">
        <v>263</v>
      </c>
      <c r="K7351" t="s">
        <v>72</v>
      </c>
      <c r="L7351" t="s">
        <v>122</v>
      </c>
      <c r="M7351" s="14">
        <v>44742</v>
      </c>
      <c r="N7351" s="14">
        <v>44742</v>
      </c>
      <c r="O7351">
        <v>0</v>
      </c>
      <c r="P7351">
        <v>52.26</v>
      </c>
      <c r="R7351">
        <v>2110672000</v>
      </c>
      <c r="S7351">
        <v>161800000</v>
      </c>
      <c r="V7351" t="s">
        <v>160</v>
      </c>
      <c r="W7351" t="s">
        <v>197</v>
      </c>
      <c r="X7351" t="s">
        <v>161</v>
      </c>
      <c r="Y7351">
        <v>6</v>
      </c>
      <c r="Z7351">
        <v>6</v>
      </c>
      <c r="AA7351">
        <v>2022</v>
      </c>
      <c r="AB7351">
        <v>52.26</v>
      </c>
      <c r="AC7351" t="s">
        <v>70</v>
      </c>
      <c r="AD7351" t="s">
        <v>72</v>
      </c>
      <c r="AE7351">
        <v>2022</v>
      </c>
      <c r="AF7351">
        <v>2022</v>
      </c>
      <c r="AU7351"/>
    </row>
    <row r="7352" spans="1:47" x14ac:dyDescent="0.35">
      <c r="A7352" t="s">
        <v>160</v>
      </c>
      <c r="B7352" t="s">
        <v>26</v>
      </c>
      <c r="C7352" t="s">
        <v>252</v>
      </c>
      <c r="D7352" t="s">
        <v>159</v>
      </c>
      <c r="E7352" t="s">
        <v>162</v>
      </c>
      <c r="G7352" t="s">
        <v>1</v>
      </c>
      <c r="J7352" t="s">
        <v>263</v>
      </c>
      <c r="K7352" t="s">
        <v>72</v>
      </c>
      <c r="L7352" t="s">
        <v>122</v>
      </c>
      <c r="M7352" s="14">
        <v>44771</v>
      </c>
      <c r="N7352" s="14">
        <v>44771</v>
      </c>
      <c r="O7352">
        <v>0</v>
      </c>
      <c r="P7352">
        <v>1137.1099999999999</v>
      </c>
      <c r="R7352">
        <v>2110672000</v>
      </c>
      <c r="S7352">
        <v>161018000</v>
      </c>
      <c r="V7352" t="s">
        <v>160</v>
      </c>
      <c r="W7352" t="s">
        <v>228</v>
      </c>
      <c r="X7352" t="s">
        <v>161</v>
      </c>
      <c r="Y7352">
        <v>7</v>
      </c>
      <c r="Z7352">
        <v>7</v>
      </c>
      <c r="AA7352">
        <v>2022</v>
      </c>
      <c r="AB7352">
        <v>1137.1099999999999</v>
      </c>
      <c r="AC7352" t="s">
        <v>71</v>
      </c>
      <c r="AD7352" t="s">
        <v>72</v>
      </c>
      <c r="AE7352">
        <v>2022</v>
      </c>
      <c r="AF7352">
        <v>2022</v>
      </c>
      <c r="AU7352"/>
    </row>
    <row r="7353" spans="1:47" x14ac:dyDescent="0.35">
      <c r="A7353" t="s">
        <v>188</v>
      </c>
      <c r="B7353" t="s">
        <v>31</v>
      </c>
      <c r="C7353" t="s">
        <v>252</v>
      </c>
      <c r="D7353" t="s">
        <v>159</v>
      </c>
      <c r="E7353" t="s">
        <v>162</v>
      </c>
      <c r="G7353" t="s">
        <v>1</v>
      </c>
      <c r="J7353" t="s">
        <v>263</v>
      </c>
      <c r="K7353" t="s">
        <v>72</v>
      </c>
      <c r="L7353" t="s">
        <v>122</v>
      </c>
      <c r="M7353" s="14">
        <v>44771</v>
      </c>
      <c r="N7353" s="14">
        <v>44771</v>
      </c>
      <c r="O7353">
        <v>0</v>
      </c>
      <c r="P7353">
        <v>652.78</v>
      </c>
      <c r="R7353">
        <v>2111070000</v>
      </c>
      <c r="S7353">
        <v>161900000</v>
      </c>
      <c r="V7353" t="s">
        <v>188</v>
      </c>
      <c r="W7353" t="s">
        <v>199</v>
      </c>
      <c r="X7353" t="s">
        <v>190</v>
      </c>
      <c r="Y7353">
        <v>7</v>
      </c>
      <c r="Z7353">
        <v>7</v>
      </c>
      <c r="AA7353">
        <v>2022</v>
      </c>
      <c r="AB7353">
        <v>652.78</v>
      </c>
      <c r="AC7353" t="s">
        <v>71</v>
      </c>
      <c r="AD7353" t="s">
        <v>72</v>
      </c>
      <c r="AE7353">
        <v>2022</v>
      </c>
      <c r="AF7353">
        <v>2022</v>
      </c>
      <c r="AU7353"/>
    </row>
    <row r="7354" spans="1:47" x14ac:dyDescent="0.35">
      <c r="A7354" t="s">
        <v>160</v>
      </c>
      <c r="B7354" t="s">
        <v>35</v>
      </c>
      <c r="C7354" t="s">
        <v>252</v>
      </c>
      <c r="D7354" t="s">
        <v>159</v>
      </c>
      <c r="E7354" t="s">
        <v>162</v>
      </c>
      <c r="G7354" t="s">
        <v>1</v>
      </c>
      <c r="J7354" t="s">
        <v>263</v>
      </c>
      <c r="K7354" t="s">
        <v>72</v>
      </c>
      <c r="L7354" t="s">
        <v>122</v>
      </c>
      <c r="M7354" s="14">
        <v>44771</v>
      </c>
      <c r="N7354" s="14">
        <v>44771</v>
      </c>
      <c r="O7354">
        <v>0</v>
      </c>
      <c r="P7354">
        <v>32.74</v>
      </c>
      <c r="R7354">
        <v>2110672000</v>
      </c>
      <c r="S7354">
        <v>162000000</v>
      </c>
      <c r="V7354" t="s">
        <v>160</v>
      </c>
      <c r="W7354" t="s">
        <v>205</v>
      </c>
      <c r="X7354" t="s">
        <v>161</v>
      </c>
      <c r="Y7354">
        <v>7</v>
      </c>
      <c r="Z7354">
        <v>7</v>
      </c>
      <c r="AA7354">
        <v>2022</v>
      </c>
      <c r="AB7354">
        <v>32.74</v>
      </c>
      <c r="AC7354" t="s">
        <v>71</v>
      </c>
      <c r="AD7354" t="s">
        <v>72</v>
      </c>
      <c r="AE7354">
        <v>2022</v>
      </c>
      <c r="AF7354">
        <v>2022</v>
      </c>
      <c r="AU7354"/>
    </row>
    <row r="7355" spans="1:47" x14ac:dyDescent="0.35">
      <c r="A7355" t="s">
        <v>160</v>
      </c>
      <c r="B7355" t="s">
        <v>35</v>
      </c>
      <c r="C7355" t="s">
        <v>252</v>
      </c>
      <c r="D7355" t="s">
        <v>159</v>
      </c>
      <c r="E7355" t="s">
        <v>162</v>
      </c>
      <c r="G7355" t="s">
        <v>1</v>
      </c>
      <c r="J7355" t="s">
        <v>263</v>
      </c>
      <c r="K7355" t="s">
        <v>72</v>
      </c>
      <c r="L7355" t="s">
        <v>122</v>
      </c>
      <c r="M7355" s="14">
        <v>44771</v>
      </c>
      <c r="N7355" s="14">
        <v>44771</v>
      </c>
      <c r="O7355">
        <v>0</v>
      </c>
      <c r="P7355">
        <v>17774.54</v>
      </c>
      <c r="R7355">
        <v>2110672000</v>
      </c>
      <c r="S7355">
        <v>161020000</v>
      </c>
      <c r="V7355" t="s">
        <v>160</v>
      </c>
      <c r="W7355" t="s">
        <v>194</v>
      </c>
      <c r="X7355" t="s">
        <v>161</v>
      </c>
      <c r="Y7355">
        <v>7</v>
      </c>
      <c r="Z7355">
        <v>7</v>
      </c>
      <c r="AA7355">
        <v>2022</v>
      </c>
      <c r="AB7355">
        <v>17774.54</v>
      </c>
      <c r="AC7355" t="s">
        <v>71</v>
      </c>
      <c r="AD7355" t="s">
        <v>72</v>
      </c>
      <c r="AE7355">
        <v>2022</v>
      </c>
      <c r="AF7355">
        <v>2022</v>
      </c>
      <c r="AU7355"/>
    </row>
    <row r="7356" spans="1:47" x14ac:dyDescent="0.35">
      <c r="A7356" t="s">
        <v>160</v>
      </c>
      <c r="B7356" t="s">
        <v>35</v>
      </c>
      <c r="C7356" t="s">
        <v>252</v>
      </c>
      <c r="D7356" t="s">
        <v>159</v>
      </c>
      <c r="E7356" t="s">
        <v>162</v>
      </c>
      <c r="G7356" t="s">
        <v>1</v>
      </c>
      <c r="J7356" t="s">
        <v>263</v>
      </c>
      <c r="K7356" t="s">
        <v>72</v>
      </c>
      <c r="L7356" t="s">
        <v>122</v>
      </c>
      <c r="M7356" s="14">
        <v>44771</v>
      </c>
      <c r="N7356" s="14">
        <v>44771</v>
      </c>
      <c r="O7356">
        <v>0</v>
      </c>
      <c r="P7356">
        <v>6193.85</v>
      </c>
      <c r="R7356">
        <v>2110672000</v>
      </c>
      <c r="S7356">
        <v>161020000</v>
      </c>
      <c r="V7356" t="s">
        <v>160</v>
      </c>
      <c r="W7356" t="s">
        <v>194</v>
      </c>
      <c r="X7356" t="s">
        <v>161</v>
      </c>
      <c r="Y7356">
        <v>7</v>
      </c>
      <c r="Z7356">
        <v>7</v>
      </c>
      <c r="AA7356">
        <v>2022</v>
      </c>
      <c r="AB7356">
        <v>6193.85</v>
      </c>
      <c r="AC7356" t="s">
        <v>71</v>
      </c>
      <c r="AD7356" t="s">
        <v>72</v>
      </c>
      <c r="AE7356">
        <v>2022</v>
      </c>
      <c r="AF7356">
        <v>2022</v>
      </c>
      <c r="AU7356"/>
    </row>
    <row r="7357" spans="1:47" x14ac:dyDescent="0.35">
      <c r="A7357" t="s">
        <v>160</v>
      </c>
      <c r="B7357" t="s">
        <v>35</v>
      </c>
      <c r="C7357" t="s">
        <v>252</v>
      </c>
      <c r="D7357" t="s">
        <v>159</v>
      </c>
      <c r="E7357" t="s">
        <v>162</v>
      </c>
      <c r="G7357" t="s">
        <v>1</v>
      </c>
      <c r="J7357" t="s">
        <v>263</v>
      </c>
      <c r="K7357" t="s">
        <v>72</v>
      </c>
      <c r="L7357" t="s">
        <v>122</v>
      </c>
      <c r="M7357" s="14">
        <v>44771</v>
      </c>
      <c r="N7357" s="14">
        <v>44771</v>
      </c>
      <c r="O7357">
        <v>0</v>
      </c>
      <c r="P7357">
        <v>14676.16</v>
      </c>
      <c r="R7357">
        <v>2110672000</v>
      </c>
      <c r="S7357">
        <v>161020000</v>
      </c>
      <c r="V7357" t="s">
        <v>160</v>
      </c>
      <c r="W7357" t="s">
        <v>194</v>
      </c>
      <c r="X7357" t="s">
        <v>161</v>
      </c>
      <c r="Y7357">
        <v>7</v>
      </c>
      <c r="Z7357">
        <v>7</v>
      </c>
      <c r="AA7357">
        <v>2022</v>
      </c>
      <c r="AB7357">
        <v>14676.16</v>
      </c>
      <c r="AC7357" t="s">
        <v>71</v>
      </c>
      <c r="AD7357" t="s">
        <v>72</v>
      </c>
      <c r="AE7357">
        <v>2022</v>
      </c>
      <c r="AF7357">
        <v>2022</v>
      </c>
      <c r="AU7357"/>
    </row>
    <row r="7358" spans="1:47" x14ac:dyDescent="0.35">
      <c r="A7358" t="s">
        <v>160</v>
      </c>
      <c r="B7358" t="s">
        <v>35</v>
      </c>
      <c r="C7358" t="s">
        <v>252</v>
      </c>
      <c r="D7358" t="s">
        <v>159</v>
      </c>
      <c r="E7358" t="s">
        <v>162</v>
      </c>
      <c r="G7358" t="s">
        <v>1</v>
      </c>
      <c r="J7358" t="s">
        <v>263</v>
      </c>
      <c r="K7358" t="s">
        <v>72</v>
      </c>
      <c r="L7358" t="s">
        <v>122</v>
      </c>
      <c r="M7358" s="14">
        <v>44771</v>
      </c>
      <c r="N7358" s="14">
        <v>44771</v>
      </c>
      <c r="O7358">
        <v>0</v>
      </c>
      <c r="P7358">
        <v>296.94</v>
      </c>
      <c r="R7358">
        <v>2110672000</v>
      </c>
      <c r="S7358">
        <v>161020000</v>
      </c>
      <c r="V7358" t="s">
        <v>160</v>
      </c>
      <c r="W7358" t="s">
        <v>194</v>
      </c>
      <c r="X7358" t="s">
        <v>161</v>
      </c>
      <c r="Y7358">
        <v>7</v>
      </c>
      <c r="Z7358">
        <v>7</v>
      </c>
      <c r="AA7358">
        <v>2022</v>
      </c>
      <c r="AB7358">
        <v>296.94</v>
      </c>
      <c r="AC7358" t="s">
        <v>71</v>
      </c>
      <c r="AD7358" t="s">
        <v>72</v>
      </c>
      <c r="AE7358">
        <v>2022</v>
      </c>
      <c r="AF7358">
        <v>2022</v>
      </c>
      <c r="AU7358"/>
    </row>
    <row r="7359" spans="1:47" x14ac:dyDescent="0.35">
      <c r="A7359" t="s">
        <v>160</v>
      </c>
      <c r="B7359" t="s">
        <v>35</v>
      </c>
      <c r="C7359" t="s">
        <v>252</v>
      </c>
      <c r="D7359" t="s">
        <v>159</v>
      </c>
      <c r="E7359" t="s">
        <v>162</v>
      </c>
      <c r="G7359" t="s">
        <v>1</v>
      </c>
      <c r="J7359" t="s">
        <v>263</v>
      </c>
      <c r="K7359" t="s">
        <v>72</v>
      </c>
      <c r="L7359" t="s">
        <v>122</v>
      </c>
      <c r="M7359" s="14">
        <v>44771</v>
      </c>
      <c r="N7359" s="14">
        <v>44771</v>
      </c>
      <c r="O7359">
        <v>0</v>
      </c>
      <c r="P7359">
        <v>636.07000000000005</v>
      </c>
      <c r="R7359">
        <v>2110672000</v>
      </c>
      <c r="S7359">
        <v>161020000</v>
      </c>
      <c r="V7359" t="s">
        <v>160</v>
      </c>
      <c r="W7359" t="s">
        <v>194</v>
      </c>
      <c r="X7359" t="s">
        <v>161</v>
      </c>
      <c r="Y7359">
        <v>7</v>
      </c>
      <c r="Z7359">
        <v>7</v>
      </c>
      <c r="AA7359">
        <v>2022</v>
      </c>
      <c r="AB7359">
        <v>636.07000000000005</v>
      </c>
      <c r="AC7359" t="s">
        <v>71</v>
      </c>
      <c r="AD7359" t="s">
        <v>72</v>
      </c>
      <c r="AE7359">
        <v>2022</v>
      </c>
      <c r="AF7359">
        <v>2022</v>
      </c>
      <c r="AU7359"/>
    </row>
    <row r="7360" spans="1:47" x14ac:dyDescent="0.35">
      <c r="A7360" t="s">
        <v>130</v>
      </c>
      <c r="B7360" t="s">
        <v>34</v>
      </c>
      <c r="C7360" t="s">
        <v>252</v>
      </c>
      <c r="D7360" t="s">
        <v>150</v>
      </c>
      <c r="E7360" t="s">
        <v>121</v>
      </c>
      <c r="G7360" t="s">
        <v>1</v>
      </c>
      <c r="H7360" t="s">
        <v>206</v>
      </c>
      <c r="J7360" t="s">
        <v>263</v>
      </c>
      <c r="K7360" t="s">
        <v>72</v>
      </c>
      <c r="L7360" t="s">
        <v>122</v>
      </c>
      <c r="M7360" s="14">
        <v>44771</v>
      </c>
      <c r="N7360" s="14">
        <v>44771</v>
      </c>
      <c r="O7360">
        <v>0</v>
      </c>
      <c r="P7360">
        <v>-113.1</v>
      </c>
      <c r="R7360">
        <v>2221511000</v>
      </c>
      <c r="S7360">
        <v>162000000</v>
      </c>
      <c r="V7360" t="s">
        <v>130</v>
      </c>
      <c r="W7360" t="s">
        <v>205</v>
      </c>
      <c r="X7360" t="s">
        <v>119</v>
      </c>
      <c r="Y7360">
        <v>7</v>
      </c>
      <c r="Z7360">
        <v>7</v>
      </c>
      <c r="AA7360">
        <v>2022</v>
      </c>
      <c r="AB7360">
        <v>113.1</v>
      </c>
      <c r="AC7360" t="s">
        <v>71</v>
      </c>
      <c r="AD7360" t="s">
        <v>71</v>
      </c>
      <c r="AE7360">
        <v>2022</v>
      </c>
      <c r="AF7360">
        <v>2022</v>
      </c>
      <c r="AU7360"/>
    </row>
    <row r="7361" spans="1:47" x14ac:dyDescent="0.35">
      <c r="A7361" t="s">
        <v>160</v>
      </c>
      <c r="B7361" t="s">
        <v>26</v>
      </c>
      <c r="C7361" t="s">
        <v>252</v>
      </c>
      <c r="D7361" t="s">
        <v>159</v>
      </c>
      <c r="E7361" t="s">
        <v>162</v>
      </c>
      <c r="G7361" t="s">
        <v>1</v>
      </c>
      <c r="J7361" t="s">
        <v>263</v>
      </c>
      <c r="K7361" t="s">
        <v>72</v>
      </c>
      <c r="L7361" t="s">
        <v>122</v>
      </c>
      <c r="M7361" s="14">
        <v>44771</v>
      </c>
      <c r="N7361" s="14">
        <v>44771</v>
      </c>
      <c r="O7361">
        <v>0</v>
      </c>
      <c r="P7361">
        <v>1666.67</v>
      </c>
      <c r="R7361">
        <v>2110672000</v>
      </c>
      <c r="S7361">
        <v>162000000</v>
      </c>
      <c r="V7361" t="s">
        <v>160</v>
      </c>
      <c r="W7361" t="s">
        <v>205</v>
      </c>
      <c r="X7361" t="s">
        <v>161</v>
      </c>
      <c r="Y7361">
        <v>7</v>
      </c>
      <c r="Z7361">
        <v>7</v>
      </c>
      <c r="AA7361">
        <v>2022</v>
      </c>
      <c r="AB7361">
        <v>1666.67</v>
      </c>
      <c r="AC7361" t="s">
        <v>71</v>
      </c>
      <c r="AD7361" t="s">
        <v>72</v>
      </c>
      <c r="AE7361">
        <v>2022</v>
      </c>
      <c r="AF7361">
        <v>2022</v>
      </c>
      <c r="AU7361"/>
    </row>
    <row r="7362" spans="1:47" x14ac:dyDescent="0.35">
      <c r="A7362" t="s">
        <v>130</v>
      </c>
      <c r="B7362" t="s">
        <v>34</v>
      </c>
      <c r="C7362" t="s">
        <v>252</v>
      </c>
      <c r="D7362" t="s">
        <v>150</v>
      </c>
      <c r="E7362" t="s">
        <v>121</v>
      </c>
      <c r="G7362" t="s">
        <v>1</v>
      </c>
      <c r="H7362" t="s">
        <v>206</v>
      </c>
      <c r="J7362" t="s">
        <v>263</v>
      </c>
      <c r="K7362" t="s">
        <v>72</v>
      </c>
      <c r="L7362" t="s">
        <v>122</v>
      </c>
      <c r="M7362" s="14">
        <v>44771</v>
      </c>
      <c r="N7362" s="14">
        <v>44771</v>
      </c>
      <c r="O7362">
        <v>0</v>
      </c>
      <c r="P7362">
        <v>-40.840000000000003</v>
      </c>
      <c r="R7362">
        <v>2221511000</v>
      </c>
      <c r="S7362">
        <v>162000000</v>
      </c>
      <c r="V7362" t="s">
        <v>130</v>
      </c>
      <c r="W7362" t="s">
        <v>205</v>
      </c>
      <c r="X7362" t="s">
        <v>119</v>
      </c>
      <c r="Y7362">
        <v>7</v>
      </c>
      <c r="Z7362">
        <v>7</v>
      </c>
      <c r="AA7362">
        <v>2022</v>
      </c>
      <c r="AB7362">
        <v>40.840000000000003</v>
      </c>
      <c r="AC7362" t="s">
        <v>71</v>
      </c>
      <c r="AD7362" t="s">
        <v>71</v>
      </c>
      <c r="AE7362">
        <v>2022</v>
      </c>
      <c r="AF7362">
        <v>2022</v>
      </c>
      <c r="AU7362"/>
    </row>
    <row r="7363" spans="1:47" x14ac:dyDescent="0.35">
      <c r="A7363" t="s">
        <v>130</v>
      </c>
      <c r="B7363" t="s">
        <v>24</v>
      </c>
      <c r="C7363" t="s">
        <v>252</v>
      </c>
      <c r="D7363" t="s">
        <v>150</v>
      </c>
      <c r="E7363" t="s">
        <v>121</v>
      </c>
      <c r="G7363" t="s">
        <v>1</v>
      </c>
      <c r="H7363" t="s">
        <v>206</v>
      </c>
      <c r="J7363" t="s">
        <v>263</v>
      </c>
      <c r="K7363" t="s">
        <v>72</v>
      </c>
      <c r="L7363" t="s">
        <v>122</v>
      </c>
      <c r="M7363" s="14">
        <v>44771</v>
      </c>
      <c r="N7363" s="14">
        <v>44771</v>
      </c>
      <c r="O7363">
        <v>0</v>
      </c>
      <c r="P7363">
        <v>-100.74</v>
      </c>
      <c r="R7363">
        <v>2221504000</v>
      </c>
      <c r="S7363">
        <v>162000000</v>
      </c>
      <c r="V7363" t="s">
        <v>130</v>
      </c>
      <c r="W7363" t="s">
        <v>205</v>
      </c>
      <c r="X7363" t="s">
        <v>119</v>
      </c>
      <c r="Y7363">
        <v>7</v>
      </c>
      <c r="Z7363">
        <v>7</v>
      </c>
      <c r="AA7363">
        <v>2022</v>
      </c>
      <c r="AB7363">
        <v>100.74</v>
      </c>
      <c r="AC7363" t="s">
        <v>71</v>
      </c>
      <c r="AD7363" t="s">
        <v>71</v>
      </c>
      <c r="AE7363">
        <v>2022</v>
      </c>
      <c r="AF7363">
        <v>2022</v>
      </c>
      <c r="AU7363"/>
    </row>
    <row r="7364" spans="1:47" x14ac:dyDescent="0.35">
      <c r="A7364" t="s">
        <v>160</v>
      </c>
      <c r="B7364" t="s">
        <v>35</v>
      </c>
      <c r="C7364" t="s">
        <v>252</v>
      </c>
      <c r="D7364" t="s">
        <v>159</v>
      </c>
      <c r="E7364" t="s">
        <v>162</v>
      </c>
      <c r="G7364" t="s">
        <v>1</v>
      </c>
      <c r="J7364" t="s">
        <v>263</v>
      </c>
      <c r="K7364" t="s">
        <v>72</v>
      </c>
      <c r="L7364" t="s">
        <v>122</v>
      </c>
      <c r="M7364" s="14">
        <v>44771</v>
      </c>
      <c r="N7364" s="14">
        <v>44771</v>
      </c>
      <c r="O7364">
        <v>0</v>
      </c>
      <c r="P7364">
        <v>37.14</v>
      </c>
      <c r="R7364">
        <v>2110672000</v>
      </c>
      <c r="S7364">
        <v>162800000</v>
      </c>
      <c r="V7364" t="s">
        <v>160</v>
      </c>
      <c r="W7364" t="s">
        <v>204</v>
      </c>
      <c r="X7364" t="s">
        <v>161</v>
      </c>
      <c r="Y7364">
        <v>7</v>
      </c>
      <c r="Z7364">
        <v>7</v>
      </c>
      <c r="AA7364">
        <v>2022</v>
      </c>
      <c r="AB7364">
        <v>37.14</v>
      </c>
      <c r="AC7364" t="s">
        <v>71</v>
      </c>
      <c r="AD7364" t="s">
        <v>72</v>
      </c>
      <c r="AE7364">
        <v>2022</v>
      </c>
      <c r="AF7364">
        <v>2022</v>
      </c>
      <c r="AU7364"/>
    </row>
    <row r="7365" spans="1:47" x14ac:dyDescent="0.35">
      <c r="A7365" t="s">
        <v>160</v>
      </c>
      <c r="B7365" t="s">
        <v>26</v>
      </c>
      <c r="C7365" t="s">
        <v>252</v>
      </c>
      <c r="D7365" t="s">
        <v>159</v>
      </c>
      <c r="E7365" t="s">
        <v>162</v>
      </c>
      <c r="G7365" t="s">
        <v>1</v>
      </c>
      <c r="J7365" t="s">
        <v>263</v>
      </c>
      <c r="K7365" t="s">
        <v>72</v>
      </c>
      <c r="L7365" t="s">
        <v>122</v>
      </c>
      <c r="M7365" s="14">
        <v>44771</v>
      </c>
      <c r="N7365" s="14">
        <v>44771</v>
      </c>
      <c r="O7365">
        <v>0</v>
      </c>
      <c r="P7365">
        <v>2380.9499999999998</v>
      </c>
      <c r="R7365">
        <v>2110672000</v>
      </c>
      <c r="S7365">
        <v>162800000</v>
      </c>
      <c r="V7365" t="s">
        <v>160</v>
      </c>
      <c r="W7365" t="s">
        <v>204</v>
      </c>
      <c r="X7365" t="s">
        <v>161</v>
      </c>
      <c r="Y7365">
        <v>7</v>
      </c>
      <c r="Z7365">
        <v>7</v>
      </c>
      <c r="AA7365">
        <v>2022</v>
      </c>
      <c r="AB7365">
        <v>2380.9499999999998</v>
      </c>
      <c r="AC7365" t="s">
        <v>71</v>
      </c>
      <c r="AD7365" t="s">
        <v>72</v>
      </c>
      <c r="AE7365">
        <v>2022</v>
      </c>
      <c r="AF7365">
        <v>2022</v>
      </c>
      <c r="AU7365"/>
    </row>
    <row r="7366" spans="1:47" x14ac:dyDescent="0.35">
      <c r="A7366" t="s">
        <v>160</v>
      </c>
      <c r="B7366" t="s">
        <v>26</v>
      </c>
      <c r="C7366" t="s">
        <v>252</v>
      </c>
      <c r="D7366" t="s">
        <v>159</v>
      </c>
      <c r="E7366" t="s">
        <v>162</v>
      </c>
      <c r="G7366" t="s">
        <v>1</v>
      </c>
      <c r="J7366" t="s">
        <v>263</v>
      </c>
      <c r="K7366" t="s">
        <v>72</v>
      </c>
      <c r="L7366" t="s">
        <v>122</v>
      </c>
      <c r="M7366" s="14">
        <v>44771</v>
      </c>
      <c r="N7366" s="14">
        <v>44771</v>
      </c>
      <c r="O7366">
        <v>0</v>
      </c>
      <c r="P7366">
        <v>157142.85999999999</v>
      </c>
      <c r="R7366">
        <v>2110672000</v>
      </c>
      <c r="S7366">
        <v>162800000</v>
      </c>
      <c r="V7366" t="s">
        <v>160</v>
      </c>
      <c r="W7366" t="s">
        <v>204</v>
      </c>
      <c r="X7366" t="s">
        <v>161</v>
      </c>
      <c r="Y7366">
        <v>7</v>
      </c>
      <c r="Z7366">
        <v>7</v>
      </c>
      <c r="AA7366">
        <v>2022</v>
      </c>
      <c r="AB7366">
        <v>157142.85999999999</v>
      </c>
      <c r="AC7366" t="s">
        <v>71</v>
      </c>
      <c r="AD7366" t="s">
        <v>72</v>
      </c>
      <c r="AE7366">
        <v>2022</v>
      </c>
      <c r="AF7366">
        <v>2022</v>
      </c>
      <c r="AU7366"/>
    </row>
    <row r="7367" spans="1:47" x14ac:dyDescent="0.35">
      <c r="A7367" t="s">
        <v>160</v>
      </c>
      <c r="B7367" t="s">
        <v>25</v>
      </c>
      <c r="C7367" t="s">
        <v>252</v>
      </c>
      <c r="D7367" t="s">
        <v>159</v>
      </c>
      <c r="E7367" t="s">
        <v>162</v>
      </c>
      <c r="G7367" t="s">
        <v>1</v>
      </c>
      <c r="J7367" t="s">
        <v>263</v>
      </c>
      <c r="K7367" t="s">
        <v>72</v>
      </c>
      <c r="L7367" t="s">
        <v>122</v>
      </c>
      <c r="M7367" s="14">
        <v>44771</v>
      </c>
      <c r="N7367" s="14">
        <v>44771</v>
      </c>
      <c r="O7367">
        <v>0</v>
      </c>
      <c r="P7367">
        <v>3571.43</v>
      </c>
      <c r="R7367">
        <v>2110672000</v>
      </c>
      <c r="S7367">
        <v>161600000</v>
      </c>
      <c r="V7367" t="s">
        <v>160</v>
      </c>
      <c r="W7367" t="s">
        <v>198</v>
      </c>
      <c r="X7367" t="s">
        <v>161</v>
      </c>
      <c r="Y7367">
        <v>7</v>
      </c>
      <c r="Z7367">
        <v>7</v>
      </c>
      <c r="AA7367">
        <v>2022</v>
      </c>
      <c r="AB7367">
        <v>3571.43</v>
      </c>
      <c r="AC7367" t="s">
        <v>71</v>
      </c>
      <c r="AD7367" t="s">
        <v>72</v>
      </c>
      <c r="AE7367">
        <v>2022</v>
      </c>
      <c r="AF7367">
        <v>2022</v>
      </c>
      <c r="AU7367"/>
    </row>
    <row r="7368" spans="1:47" x14ac:dyDescent="0.35">
      <c r="A7368" t="s">
        <v>160</v>
      </c>
      <c r="B7368" t="s">
        <v>25</v>
      </c>
      <c r="C7368" t="s">
        <v>252</v>
      </c>
      <c r="D7368" t="s">
        <v>159</v>
      </c>
      <c r="E7368" t="s">
        <v>162</v>
      </c>
      <c r="G7368" t="s">
        <v>1</v>
      </c>
      <c r="J7368" t="s">
        <v>263</v>
      </c>
      <c r="K7368" t="s">
        <v>72</v>
      </c>
      <c r="L7368" t="s">
        <v>122</v>
      </c>
      <c r="M7368" s="14">
        <v>44771</v>
      </c>
      <c r="N7368" s="14">
        <v>44771</v>
      </c>
      <c r="O7368">
        <v>0</v>
      </c>
      <c r="P7368">
        <v>2857.14</v>
      </c>
      <c r="R7368">
        <v>2110672000</v>
      </c>
      <c r="S7368">
        <v>161600000</v>
      </c>
      <c r="V7368" t="s">
        <v>160</v>
      </c>
      <c r="W7368" t="s">
        <v>198</v>
      </c>
      <c r="X7368" t="s">
        <v>161</v>
      </c>
      <c r="Y7368">
        <v>7</v>
      </c>
      <c r="Z7368">
        <v>7</v>
      </c>
      <c r="AA7368">
        <v>2022</v>
      </c>
      <c r="AB7368">
        <v>2857.14</v>
      </c>
      <c r="AC7368" t="s">
        <v>71</v>
      </c>
      <c r="AD7368" t="s">
        <v>72</v>
      </c>
      <c r="AE7368">
        <v>2022</v>
      </c>
      <c r="AF7368">
        <v>2022</v>
      </c>
      <c r="AU7368"/>
    </row>
    <row r="7369" spans="1:47" x14ac:dyDescent="0.35">
      <c r="A7369" t="s">
        <v>160</v>
      </c>
      <c r="B7369" t="s">
        <v>28</v>
      </c>
      <c r="C7369" t="s">
        <v>252</v>
      </c>
      <c r="D7369" t="s">
        <v>159</v>
      </c>
      <c r="E7369" t="s">
        <v>162</v>
      </c>
      <c r="G7369" t="s">
        <v>1</v>
      </c>
      <c r="J7369" t="s">
        <v>263</v>
      </c>
      <c r="K7369" t="s">
        <v>72</v>
      </c>
      <c r="L7369" t="s">
        <v>122</v>
      </c>
      <c r="M7369" s="14">
        <v>44771</v>
      </c>
      <c r="N7369" s="14">
        <v>44771</v>
      </c>
      <c r="O7369">
        <v>0</v>
      </c>
      <c r="P7369">
        <v>2380.9499999999998</v>
      </c>
      <c r="R7369">
        <v>2110672000</v>
      </c>
      <c r="S7369">
        <v>161600000</v>
      </c>
      <c r="V7369" t="s">
        <v>160</v>
      </c>
      <c r="W7369" t="s">
        <v>198</v>
      </c>
      <c r="X7369" t="s">
        <v>161</v>
      </c>
      <c r="Y7369">
        <v>7</v>
      </c>
      <c r="Z7369">
        <v>7</v>
      </c>
      <c r="AA7369">
        <v>2022</v>
      </c>
      <c r="AB7369">
        <v>2380.9499999999998</v>
      </c>
      <c r="AC7369" t="s">
        <v>71</v>
      </c>
      <c r="AD7369" t="s">
        <v>72</v>
      </c>
      <c r="AE7369">
        <v>2022</v>
      </c>
      <c r="AF7369">
        <v>2022</v>
      </c>
      <c r="AU7369"/>
    </row>
    <row r="7370" spans="1:47" x14ac:dyDescent="0.35">
      <c r="A7370" t="s">
        <v>160</v>
      </c>
      <c r="B7370" t="s">
        <v>35</v>
      </c>
      <c r="C7370" t="s">
        <v>252</v>
      </c>
      <c r="D7370" t="s">
        <v>159</v>
      </c>
      <c r="E7370" t="s">
        <v>162</v>
      </c>
      <c r="G7370" t="s">
        <v>1</v>
      </c>
      <c r="J7370" t="s">
        <v>263</v>
      </c>
      <c r="K7370" t="s">
        <v>72</v>
      </c>
      <c r="L7370" t="s">
        <v>122</v>
      </c>
      <c r="M7370" s="14">
        <v>44771</v>
      </c>
      <c r="N7370" s="14">
        <v>44771</v>
      </c>
      <c r="O7370">
        <v>0</v>
      </c>
      <c r="P7370">
        <v>935.11</v>
      </c>
      <c r="R7370">
        <v>2110672000</v>
      </c>
      <c r="S7370">
        <v>161020000</v>
      </c>
      <c r="V7370" t="s">
        <v>160</v>
      </c>
      <c r="W7370" t="s">
        <v>194</v>
      </c>
      <c r="X7370" t="s">
        <v>161</v>
      </c>
      <c r="Y7370">
        <v>7</v>
      </c>
      <c r="Z7370">
        <v>7</v>
      </c>
      <c r="AA7370">
        <v>2022</v>
      </c>
      <c r="AB7370">
        <v>935.11</v>
      </c>
      <c r="AC7370" t="s">
        <v>71</v>
      </c>
      <c r="AD7370" t="s">
        <v>72</v>
      </c>
      <c r="AE7370">
        <v>2022</v>
      </c>
      <c r="AF7370">
        <v>2022</v>
      </c>
      <c r="AU7370"/>
    </row>
    <row r="7371" spans="1:47" x14ac:dyDescent="0.35">
      <c r="A7371" t="s">
        <v>160</v>
      </c>
      <c r="B7371" t="s">
        <v>35</v>
      </c>
      <c r="C7371" t="s">
        <v>252</v>
      </c>
      <c r="D7371" t="s">
        <v>159</v>
      </c>
      <c r="E7371" t="s">
        <v>162</v>
      </c>
      <c r="G7371" t="s">
        <v>1</v>
      </c>
      <c r="J7371" t="s">
        <v>263</v>
      </c>
      <c r="K7371" t="s">
        <v>72</v>
      </c>
      <c r="L7371" t="s">
        <v>122</v>
      </c>
      <c r="M7371" s="14">
        <v>44771</v>
      </c>
      <c r="N7371" s="14">
        <v>44771</v>
      </c>
      <c r="O7371">
        <v>0</v>
      </c>
      <c r="P7371">
        <v>1238.18</v>
      </c>
      <c r="R7371">
        <v>2110672000</v>
      </c>
      <c r="S7371">
        <v>161020000</v>
      </c>
      <c r="V7371" t="s">
        <v>160</v>
      </c>
      <c r="W7371" t="s">
        <v>194</v>
      </c>
      <c r="X7371" t="s">
        <v>161</v>
      </c>
      <c r="Y7371">
        <v>7</v>
      </c>
      <c r="Z7371">
        <v>7</v>
      </c>
      <c r="AA7371">
        <v>2022</v>
      </c>
      <c r="AB7371">
        <v>1238.18</v>
      </c>
      <c r="AC7371" t="s">
        <v>71</v>
      </c>
      <c r="AD7371" t="s">
        <v>72</v>
      </c>
      <c r="AE7371">
        <v>2022</v>
      </c>
      <c r="AF7371">
        <v>2022</v>
      </c>
      <c r="AU7371"/>
    </row>
    <row r="7372" spans="1:47" x14ac:dyDescent="0.35">
      <c r="A7372" t="s">
        <v>160</v>
      </c>
      <c r="B7372" t="s">
        <v>26</v>
      </c>
      <c r="C7372" t="s">
        <v>252</v>
      </c>
      <c r="D7372" t="s">
        <v>159</v>
      </c>
      <c r="E7372" t="s">
        <v>162</v>
      </c>
      <c r="G7372" t="s">
        <v>1</v>
      </c>
      <c r="J7372" t="s">
        <v>263</v>
      </c>
      <c r="K7372" t="s">
        <v>72</v>
      </c>
      <c r="L7372" t="s">
        <v>122</v>
      </c>
      <c r="M7372" s="14">
        <v>44771</v>
      </c>
      <c r="N7372" s="14">
        <v>44771</v>
      </c>
      <c r="O7372">
        <v>0</v>
      </c>
      <c r="P7372">
        <v>553.51</v>
      </c>
      <c r="R7372">
        <v>2110672000</v>
      </c>
      <c r="S7372">
        <v>162300000</v>
      </c>
      <c r="V7372" t="s">
        <v>160</v>
      </c>
      <c r="W7372" t="s">
        <v>209</v>
      </c>
      <c r="X7372" t="s">
        <v>161</v>
      </c>
      <c r="Y7372">
        <v>7</v>
      </c>
      <c r="Z7372">
        <v>7</v>
      </c>
      <c r="AA7372">
        <v>2022</v>
      </c>
      <c r="AB7372">
        <v>553.51</v>
      </c>
      <c r="AC7372" t="s">
        <v>71</v>
      </c>
      <c r="AD7372" t="s">
        <v>72</v>
      </c>
      <c r="AE7372">
        <v>2022</v>
      </c>
      <c r="AF7372">
        <v>2022</v>
      </c>
      <c r="AU7372"/>
    </row>
    <row r="7373" spans="1:47" x14ac:dyDescent="0.35">
      <c r="A7373" t="s">
        <v>130</v>
      </c>
      <c r="B7373" t="s">
        <v>36</v>
      </c>
      <c r="C7373" t="s">
        <v>252</v>
      </c>
      <c r="D7373" t="s">
        <v>150</v>
      </c>
      <c r="E7373" t="s">
        <v>121</v>
      </c>
      <c r="G7373" t="s">
        <v>1</v>
      </c>
      <c r="H7373" t="s">
        <v>206</v>
      </c>
      <c r="J7373" t="s">
        <v>263</v>
      </c>
      <c r="K7373" t="s">
        <v>72</v>
      </c>
      <c r="L7373" t="s">
        <v>122</v>
      </c>
      <c r="M7373" s="14">
        <v>44771</v>
      </c>
      <c r="N7373" s="14">
        <v>44771</v>
      </c>
      <c r="O7373">
        <v>0</v>
      </c>
      <c r="P7373">
        <v>-119.05</v>
      </c>
      <c r="R7373">
        <v>2221517110</v>
      </c>
      <c r="S7373">
        <v>161003000</v>
      </c>
      <c r="V7373" t="s">
        <v>130</v>
      </c>
      <c r="W7373" t="s">
        <v>232</v>
      </c>
      <c r="X7373" t="s">
        <v>119</v>
      </c>
      <c r="Y7373">
        <v>7</v>
      </c>
      <c r="Z7373">
        <v>7</v>
      </c>
      <c r="AA7373">
        <v>2022</v>
      </c>
      <c r="AB7373">
        <v>119.05</v>
      </c>
      <c r="AC7373" t="s">
        <v>71</v>
      </c>
      <c r="AD7373" t="s">
        <v>71</v>
      </c>
      <c r="AE7373">
        <v>2022</v>
      </c>
      <c r="AF7373">
        <v>2022</v>
      </c>
      <c r="AU7373"/>
    </row>
    <row r="7374" spans="1:47" x14ac:dyDescent="0.35">
      <c r="A7374" t="s">
        <v>160</v>
      </c>
      <c r="B7374" t="s">
        <v>26</v>
      </c>
      <c r="C7374" t="s">
        <v>252</v>
      </c>
      <c r="D7374" t="s">
        <v>159</v>
      </c>
      <c r="E7374" t="s">
        <v>162</v>
      </c>
      <c r="G7374" t="s">
        <v>1</v>
      </c>
      <c r="J7374" t="s">
        <v>263</v>
      </c>
      <c r="K7374" t="s">
        <v>72</v>
      </c>
      <c r="L7374" t="s">
        <v>122</v>
      </c>
      <c r="M7374" s="14">
        <v>44771</v>
      </c>
      <c r="N7374" s="14">
        <v>44771</v>
      </c>
      <c r="O7374">
        <v>0</v>
      </c>
      <c r="P7374">
        <v>1708.1</v>
      </c>
      <c r="R7374">
        <v>2110672000</v>
      </c>
      <c r="S7374">
        <v>162000000</v>
      </c>
      <c r="V7374" t="s">
        <v>160</v>
      </c>
      <c r="W7374" t="s">
        <v>205</v>
      </c>
      <c r="X7374" t="s">
        <v>161</v>
      </c>
      <c r="Y7374">
        <v>7</v>
      </c>
      <c r="Z7374">
        <v>7</v>
      </c>
      <c r="AA7374">
        <v>2022</v>
      </c>
      <c r="AB7374">
        <v>1708.1</v>
      </c>
      <c r="AC7374" t="s">
        <v>71</v>
      </c>
      <c r="AD7374" t="s">
        <v>72</v>
      </c>
      <c r="AE7374">
        <v>2022</v>
      </c>
      <c r="AF7374">
        <v>2022</v>
      </c>
      <c r="AU7374"/>
    </row>
    <row r="7375" spans="1:47" x14ac:dyDescent="0.35">
      <c r="A7375" t="s">
        <v>160</v>
      </c>
      <c r="B7375" t="s">
        <v>35</v>
      </c>
      <c r="C7375" t="s">
        <v>252</v>
      </c>
      <c r="D7375" t="s">
        <v>159</v>
      </c>
      <c r="E7375" t="s">
        <v>162</v>
      </c>
      <c r="G7375" t="s">
        <v>1</v>
      </c>
      <c r="J7375" t="s">
        <v>263</v>
      </c>
      <c r="K7375" t="s">
        <v>72</v>
      </c>
      <c r="L7375" t="s">
        <v>122</v>
      </c>
      <c r="M7375" s="14">
        <v>44771</v>
      </c>
      <c r="N7375" s="14">
        <v>44771</v>
      </c>
      <c r="O7375">
        <v>0</v>
      </c>
      <c r="P7375">
        <v>363.2</v>
      </c>
      <c r="R7375">
        <v>2110672000</v>
      </c>
      <c r="S7375">
        <v>161020000</v>
      </c>
      <c r="V7375" t="s">
        <v>160</v>
      </c>
      <c r="W7375" t="s">
        <v>194</v>
      </c>
      <c r="X7375" t="s">
        <v>161</v>
      </c>
      <c r="Y7375">
        <v>7</v>
      </c>
      <c r="Z7375">
        <v>7</v>
      </c>
      <c r="AA7375">
        <v>2022</v>
      </c>
      <c r="AB7375">
        <v>363.2</v>
      </c>
      <c r="AC7375" t="s">
        <v>71</v>
      </c>
      <c r="AD7375" t="s">
        <v>72</v>
      </c>
      <c r="AE7375">
        <v>2022</v>
      </c>
      <c r="AF7375">
        <v>2022</v>
      </c>
      <c r="AU7375"/>
    </row>
    <row r="7376" spans="1:47" x14ac:dyDescent="0.35">
      <c r="A7376" t="s">
        <v>175</v>
      </c>
      <c r="B7376" t="s">
        <v>39</v>
      </c>
      <c r="C7376" t="s">
        <v>252</v>
      </c>
      <c r="D7376" t="s">
        <v>150</v>
      </c>
      <c r="E7376" t="s">
        <v>121</v>
      </c>
      <c r="G7376" t="s">
        <v>1</v>
      </c>
      <c r="H7376" t="s">
        <v>206</v>
      </c>
      <c r="J7376" t="s">
        <v>263</v>
      </c>
      <c r="K7376" t="s">
        <v>72</v>
      </c>
      <c r="L7376" t="s">
        <v>122</v>
      </c>
      <c r="M7376" s="14">
        <v>44771</v>
      </c>
      <c r="N7376" s="14">
        <v>44771</v>
      </c>
      <c r="O7376">
        <v>0</v>
      </c>
      <c r="P7376">
        <v>-19047.62</v>
      </c>
      <c r="R7376">
        <v>2221506000</v>
      </c>
      <c r="S7376">
        <v>161026000</v>
      </c>
      <c r="V7376" t="s">
        <v>175</v>
      </c>
      <c r="W7376" t="s">
        <v>216</v>
      </c>
      <c r="X7376" t="s">
        <v>119</v>
      </c>
      <c r="Y7376">
        <v>7</v>
      </c>
      <c r="Z7376">
        <v>7</v>
      </c>
      <c r="AA7376">
        <v>2022</v>
      </c>
      <c r="AB7376">
        <v>19047.62</v>
      </c>
      <c r="AC7376" t="s">
        <v>71</v>
      </c>
      <c r="AD7376" t="s">
        <v>71</v>
      </c>
      <c r="AE7376">
        <v>2022</v>
      </c>
      <c r="AF7376">
        <v>2022</v>
      </c>
      <c r="AU7376"/>
    </row>
    <row r="7377" spans="1:47" x14ac:dyDescent="0.35">
      <c r="A7377" t="s">
        <v>160</v>
      </c>
      <c r="B7377" t="s">
        <v>35</v>
      </c>
      <c r="C7377" t="s">
        <v>252</v>
      </c>
      <c r="D7377" t="s">
        <v>159</v>
      </c>
      <c r="E7377" t="s">
        <v>162</v>
      </c>
      <c r="G7377" t="s">
        <v>1</v>
      </c>
      <c r="J7377" t="s">
        <v>263</v>
      </c>
      <c r="K7377" t="s">
        <v>72</v>
      </c>
      <c r="L7377" t="s">
        <v>122</v>
      </c>
      <c r="M7377" s="14">
        <v>44771</v>
      </c>
      <c r="N7377" s="14">
        <v>44771</v>
      </c>
      <c r="O7377">
        <v>0</v>
      </c>
      <c r="P7377">
        <v>36.32</v>
      </c>
      <c r="R7377">
        <v>2110672000</v>
      </c>
      <c r="S7377">
        <v>161020000</v>
      </c>
      <c r="V7377" t="s">
        <v>160</v>
      </c>
      <c r="W7377" t="s">
        <v>194</v>
      </c>
      <c r="X7377" t="s">
        <v>161</v>
      </c>
      <c r="Y7377">
        <v>7</v>
      </c>
      <c r="Z7377">
        <v>7</v>
      </c>
      <c r="AA7377">
        <v>2022</v>
      </c>
      <c r="AB7377">
        <v>36.32</v>
      </c>
      <c r="AC7377" t="s">
        <v>71</v>
      </c>
      <c r="AD7377" t="s">
        <v>72</v>
      </c>
      <c r="AE7377">
        <v>2022</v>
      </c>
      <c r="AF7377">
        <v>2022</v>
      </c>
      <c r="AU7377"/>
    </row>
    <row r="7378" spans="1:47" x14ac:dyDescent="0.35">
      <c r="A7378" t="s">
        <v>160</v>
      </c>
      <c r="B7378" t="s">
        <v>35</v>
      </c>
      <c r="C7378" t="s">
        <v>252</v>
      </c>
      <c r="D7378" t="s">
        <v>159</v>
      </c>
      <c r="E7378" t="s">
        <v>162</v>
      </c>
      <c r="G7378" t="s">
        <v>1</v>
      </c>
      <c r="J7378" t="s">
        <v>263</v>
      </c>
      <c r="K7378" t="s">
        <v>72</v>
      </c>
      <c r="L7378" t="s">
        <v>122</v>
      </c>
      <c r="M7378" s="14">
        <v>44771</v>
      </c>
      <c r="N7378" s="14">
        <v>44771</v>
      </c>
      <c r="O7378">
        <v>0</v>
      </c>
      <c r="P7378">
        <v>4940.68</v>
      </c>
      <c r="R7378">
        <v>2110672000</v>
      </c>
      <c r="S7378">
        <v>161020000</v>
      </c>
      <c r="V7378" t="s">
        <v>160</v>
      </c>
      <c r="W7378" t="s">
        <v>194</v>
      </c>
      <c r="X7378" t="s">
        <v>161</v>
      </c>
      <c r="Y7378">
        <v>7</v>
      </c>
      <c r="Z7378">
        <v>7</v>
      </c>
      <c r="AA7378">
        <v>2022</v>
      </c>
      <c r="AB7378">
        <v>4940.68</v>
      </c>
      <c r="AC7378" t="s">
        <v>71</v>
      </c>
      <c r="AD7378" t="s">
        <v>72</v>
      </c>
      <c r="AE7378">
        <v>2022</v>
      </c>
      <c r="AF7378">
        <v>2022</v>
      </c>
      <c r="AU7378"/>
    </row>
    <row r="7379" spans="1:47" x14ac:dyDescent="0.35">
      <c r="A7379" t="s">
        <v>160</v>
      </c>
      <c r="B7379" t="s">
        <v>35</v>
      </c>
      <c r="C7379" t="s">
        <v>252</v>
      </c>
      <c r="D7379" t="s">
        <v>159</v>
      </c>
      <c r="E7379" t="s">
        <v>162</v>
      </c>
      <c r="G7379" t="s">
        <v>1</v>
      </c>
      <c r="J7379" t="s">
        <v>263</v>
      </c>
      <c r="K7379" t="s">
        <v>72</v>
      </c>
      <c r="L7379" t="s">
        <v>122</v>
      </c>
      <c r="M7379" s="14">
        <v>44771</v>
      </c>
      <c r="N7379" s="14">
        <v>44771</v>
      </c>
      <c r="O7379">
        <v>0</v>
      </c>
      <c r="P7379">
        <v>803.96</v>
      </c>
      <c r="R7379">
        <v>2110672000</v>
      </c>
      <c r="S7379">
        <v>161020000</v>
      </c>
      <c r="V7379" t="s">
        <v>160</v>
      </c>
      <c r="W7379" t="s">
        <v>194</v>
      </c>
      <c r="X7379" t="s">
        <v>161</v>
      </c>
      <c r="Y7379">
        <v>7</v>
      </c>
      <c r="Z7379">
        <v>7</v>
      </c>
      <c r="AA7379">
        <v>2022</v>
      </c>
      <c r="AB7379">
        <v>803.96</v>
      </c>
      <c r="AC7379" t="s">
        <v>71</v>
      </c>
      <c r="AD7379" t="s">
        <v>72</v>
      </c>
      <c r="AE7379">
        <v>2022</v>
      </c>
      <c r="AF7379">
        <v>2022</v>
      </c>
      <c r="AU7379"/>
    </row>
    <row r="7380" spans="1:47" x14ac:dyDescent="0.35">
      <c r="A7380" t="s">
        <v>160</v>
      </c>
      <c r="B7380" t="s">
        <v>35</v>
      </c>
      <c r="C7380" t="s">
        <v>252</v>
      </c>
      <c r="D7380" t="s">
        <v>159</v>
      </c>
      <c r="E7380" t="s">
        <v>162</v>
      </c>
      <c r="G7380" t="s">
        <v>1</v>
      </c>
      <c r="J7380" t="s">
        <v>263</v>
      </c>
      <c r="K7380" t="s">
        <v>72</v>
      </c>
      <c r="L7380" t="s">
        <v>122</v>
      </c>
      <c r="M7380" s="14">
        <v>44771</v>
      </c>
      <c r="N7380" s="14">
        <v>44771</v>
      </c>
      <c r="O7380">
        <v>0</v>
      </c>
      <c r="P7380">
        <v>3545.52</v>
      </c>
      <c r="R7380">
        <v>2110672000</v>
      </c>
      <c r="S7380">
        <v>161020000</v>
      </c>
      <c r="V7380" t="s">
        <v>160</v>
      </c>
      <c r="W7380" t="s">
        <v>194</v>
      </c>
      <c r="X7380" t="s">
        <v>161</v>
      </c>
      <c r="Y7380">
        <v>7</v>
      </c>
      <c r="Z7380">
        <v>7</v>
      </c>
      <c r="AA7380">
        <v>2022</v>
      </c>
      <c r="AB7380">
        <v>3545.52</v>
      </c>
      <c r="AC7380" t="s">
        <v>71</v>
      </c>
      <c r="AD7380" t="s">
        <v>72</v>
      </c>
      <c r="AE7380">
        <v>2022</v>
      </c>
      <c r="AF7380">
        <v>2022</v>
      </c>
      <c r="AU7380"/>
    </row>
    <row r="7381" spans="1:47" x14ac:dyDescent="0.35">
      <c r="A7381" t="s">
        <v>160</v>
      </c>
      <c r="B7381" t="s">
        <v>35</v>
      </c>
      <c r="C7381" t="s">
        <v>252</v>
      </c>
      <c r="D7381" t="s">
        <v>159</v>
      </c>
      <c r="E7381" t="s">
        <v>162</v>
      </c>
      <c r="G7381" t="s">
        <v>1</v>
      </c>
      <c r="J7381" t="s">
        <v>263</v>
      </c>
      <c r="K7381" t="s">
        <v>72</v>
      </c>
      <c r="L7381" t="s">
        <v>122</v>
      </c>
      <c r="M7381" s="14">
        <v>44771</v>
      </c>
      <c r="N7381" s="14">
        <v>44771</v>
      </c>
      <c r="O7381">
        <v>0</v>
      </c>
      <c r="P7381">
        <v>7609.16</v>
      </c>
      <c r="R7381">
        <v>2110672000</v>
      </c>
      <c r="S7381">
        <v>161020000</v>
      </c>
      <c r="V7381" t="s">
        <v>160</v>
      </c>
      <c r="W7381" t="s">
        <v>194</v>
      </c>
      <c r="X7381" t="s">
        <v>161</v>
      </c>
      <c r="Y7381">
        <v>7</v>
      </c>
      <c r="Z7381">
        <v>7</v>
      </c>
      <c r="AA7381">
        <v>2022</v>
      </c>
      <c r="AB7381">
        <v>7609.16</v>
      </c>
      <c r="AC7381" t="s">
        <v>71</v>
      </c>
      <c r="AD7381" t="s">
        <v>72</v>
      </c>
      <c r="AE7381">
        <v>2022</v>
      </c>
      <c r="AF7381">
        <v>2022</v>
      </c>
      <c r="AU7381"/>
    </row>
    <row r="7382" spans="1:47" x14ac:dyDescent="0.35">
      <c r="A7382" t="s">
        <v>160</v>
      </c>
      <c r="B7382" t="s">
        <v>35</v>
      </c>
      <c r="C7382" t="s">
        <v>252</v>
      </c>
      <c r="D7382" t="s">
        <v>159</v>
      </c>
      <c r="E7382" t="s">
        <v>162</v>
      </c>
      <c r="G7382" t="s">
        <v>1</v>
      </c>
      <c r="J7382" t="s">
        <v>263</v>
      </c>
      <c r="K7382" t="s">
        <v>72</v>
      </c>
      <c r="L7382" t="s">
        <v>122</v>
      </c>
      <c r="M7382" s="14">
        <v>44771</v>
      </c>
      <c r="N7382" s="14">
        <v>44771</v>
      </c>
      <c r="O7382">
        <v>0</v>
      </c>
      <c r="P7382">
        <v>4953.1499999999996</v>
      </c>
      <c r="R7382">
        <v>2110672000</v>
      </c>
      <c r="S7382">
        <v>161020000</v>
      </c>
      <c r="V7382" t="s">
        <v>160</v>
      </c>
      <c r="W7382" t="s">
        <v>194</v>
      </c>
      <c r="X7382" t="s">
        <v>161</v>
      </c>
      <c r="Y7382">
        <v>7</v>
      </c>
      <c r="Z7382">
        <v>7</v>
      </c>
      <c r="AA7382">
        <v>2022</v>
      </c>
      <c r="AB7382">
        <v>4953.1499999999996</v>
      </c>
      <c r="AC7382" t="s">
        <v>71</v>
      </c>
      <c r="AD7382" t="s">
        <v>72</v>
      </c>
      <c r="AE7382">
        <v>2022</v>
      </c>
      <c r="AF7382">
        <v>2022</v>
      </c>
      <c r="AU7382"/>
    </row>
    <row r="7383" spans="1:47" x14ac:dyDescent="0.35">
      <c r="A7383" t="s">
        <v>160</v>
      </c>
      <c r="B7383" t="s">
        <v>35</v>
      </c>
      <c r="C7383" t="s">
        <v>252</v>
      </c>
      <c r="D7383" t="s">
        <v>159</v>
      </c>
      <c r="E7383" t="s">
        <v>162</v>
      </c>
      <c r="G7383" t="s">
        <v>1</v>
      </c>
      <c r="J7383" t="s">
        <v>263</v>
      </c>
      <c r="K7383" t="s">
        <v>72</v>
      </c>
      <c r="L7383" t="s">
        <v>122</v>
      </c>
      <c r="M7383" s="14">
        <v>44771</v>
      </c>
      <c r="N7383" s="14">
        <v>44771</v>
      </c>
      <c r="O7383">
        <v>0</v>
      </c>
      <c r="P7383">
        <v>79.650000000000006</v>
      </c>
      <c r="R7383">
        <v>2110672000</v>
      </c>
      <c r="S7383">
        <v>161020000</v>
      </c>
      <c r="V7383" t="s">
        <v>160</v>
      </c>
      <c r="W7383" t="s">
        <v>194</v>
      </c>
      <c r="X7383" t="s">
        <v>161</v>
      </c>
      <c r="Y7383">
        <v>7</v>
      </c>
      <c r="Z7383">
        <v>7</v>
      </c>
      <c r="AA7383">
        <v>2022</v>
      </c>
      <c r="AB7383">
        <v>79.650000000000006</v>
      </c>
      <c r="AC7383" t="s">
        <v>71</v>
      </c>
      <c r="AD7383" t="s">
        <v>72</v>
      </c>
      <c r="AE7383">
        <v>2022</v>
      </c>
      <c r="AF7383">
        <v>2022</v>
      </c>
      <c r="AU7383"/>
    </row>
    <row r="7384" spans="1:47" x14ac:dyDescent="0.35">
      <c r="A7384" t="s">
        <v>130</v>
      </c>
      <c r="B7384" t="s">
        <v>34</v>
      </c>
      <c r="C7384" t="s">
        <v>252</v>
      </c>
      <c r="D7384" t="s">
        <v>150</v>
      </c>
      <c r="E7384" t="s">
        <v>121</v>
      </c>
      <c r="G7384" t="s">
        <v>1</v>
      </c>
      <c r="H7384" t="s">
        <v>206</v>
      </c>
      <c r="J7384" t="s">
        <v>263</v>
      </c>
      <c r="K7384" t="s">
        <v>72</v>
      </c>
      <c r="L7384" t="s">
        <v>122</v>
      </c>
      <c r="M7384" s="14">
        <v>44771</v>
      </c>
      <c r="N7384" s="14">
        <v>44771</v>
      </c>
      <c r="O7384">
        <v>0</v>
      </c>
      <c r="P7384">
        <v>-7.14</v>
      </c>
      <c r="R7384">
        <v>2221511000</v>
      </c>
      <c r="S7384">
        <v>162000000</v>
      </c>
      <c r="V7384" t="s">
        <v>130</v>
      </c>
      <c r="W7384" t="s">
        <v>205</v>
      </c>
      <c r="X7384" t="s">
        <v>119</v>
      </c>
      <c r="Y7384">
        <v>7</v>
      </c>
      <c r="Z7384">
        <v>7</v>
      </c>
      <c r="AA7384">
        <v>2022</v>
      </c>
      <c r="AB7384">
        <v>7.14</v>
      </c>
      <c r="AC7384" t="s">
        <v>71</v>
      </c>
      <c r="AD7384" t="s">
        <v>71</v>
      </c>
      <c r="AE7384">
        <v>2022</v>
      </c>
      <c r="AF7384">
        <v>2022</v>
      </c>
      <c r="AU7384"/>
    </row>
    <row r="7385" spans="1:47" x14ac:dyDescent="0.35">
      <c r="A7385" t="s">
        <v>160</v>
      </c>
      <c r="B7385" t="s">
        <v>35</v>
      </c>
      <c r="C7385" t="s">
        <v>252</v>
      </c>
      <c r="D7385" t="s">
        <v>159</v>
      </c>
      <c r="E7385" t="s">
        <v>162</v>
      </c>
      <c r="G7385" t="s">
        <v>1</v>
      </c>
      <c r="J7385" t="s">
        <v>263</v>
      </c>
      <c r="K7385" t="s">
        <v>72</v>
      </c>
      <c r="L7385" t="s">
        <v>122</v>
      </c>
      <c r="M7385" s="14">
        <v>44771</v>
      </c>
      <c r="N7385" s="14">
        <v>44771</v>
      </c>
      <c r="O7385">
        <v>0</v>
      </c>
      <c r="P7385">
        <v>478.63</v>
      </c>
      <c r="R7385">
        <v>2110672000</v>
      </c>
      <c r="S7385">
        <v>162000000</v>
      </c>
      <c r="V7385" t="s">
        <v>160</v>
      </c>
      <c r="W7385" t="s">
        <v>205</v>
      </c>
      <c r="X7385" t="s">
        <v>161</v>
      </c>
      <c r="Y7385">
        <v>7</v>
      </c>
      <c r="Z7385">
        <v>7</v>
      </c>
      <c r="AA7385">
        <v>2022</v>
      </c>
      <c r="AB7385">
        <v>478.63</v>
      </c>
      <c r="AC7385" t="s">
        <v>71</v>
      </c>
      <c r="AD7385" t="s">
        <v>72</v>
      </c>
      <c r="AE7385">
        <v>2022</v>
      </c>
      <c r="AF7385">
        <v>2022</v>
      </c>
      <c r="AU7385"/>
    </row>
    <row r="7386" spans="1:47" x14ac:dyDescent="0.35">
      <c r="A7386" t="s">
        <v>160</v>
      </c>
      <c r="B7386" t="s">
        <v>35</v>
      </c>
      <c r="C7386" t="s">
        <v>252</v>
      </c>
      <c r="D7386" t="s">
        <v>159</v>
      </c>
      <c r="E7386" t="s">
        <v>162</v>
      </c>
      <c r="G7386" t="s">
        <v>1</v>
      </c>
      <c r="J7386" t="s">
        <v>263</v>
      </c>
      <c r="K7386" t="s">
        <v>72</v>
      </c>
      <c r="L7386" t="s">
        <v>122</v>
      </c>
      <c r="M7386" s="14">
        <v>44771</v>
      </c>
      <c r="N7386" s="14">
        <v>44771</v>
      </c>
      <c r="O7386">
        <v>0</v>
      </c>
      <c r="P7386">
        <v>142.86000000000001</v>
      </c>
      <c r="R7386">
        <v>2110672000</v>
      </c>
      <c r="S7386">
        <v>161020000</v>
      </c>
      <c r="V7386" t="s">
        <v>160</v>
      </c>
      <c r="W7386" t="s">
        <v>194</v>
      </c>
      <c r="X7386" t="s">
        <v>161</v>
      </c>
      <c r="Y7386">
        <v>7</v>
      </c>
      <c r="Z7386">
        <v>7</v>
      </c>
      <c r="AA7386">
        <v>2022</v>
      </c>
      <c r="AB7386">
        <v>142.86000000000001</v>
      </c>
      <c r="AC7386" t="s">
        <v>71</v>
      </c>
      <c r="AD7386" t="s">
        <v>72</v>
      </c>
      <c r="AE7386">
        <v>2022</v>
      </c>
      <c r="AF7386">
        <v>2022</v>
      </c>
      <c r="AU7386"/>
    </row>
    <row r="7387" spans="1:47" x14ac:dyDescent="0.35">
      <c r="A7387" t="s">
        <v>130</v>
      </c>
      <c r="B7387" t="s">
        <v>34</v>
      </c>
      <c r="C7387" t="s">
        <v>252</v>
      </c>
      <c r="D7387" t="s">
        <v>150</v>
      </c>
      <c r="E7387" t="s">
        <v>121</v>
      </c>
      <c r="G7387" t="s">
        <v>1</v>
      </c>
      <c r="H7387" t="s">
        <v>206</v>
      </c>
      <c r="J7387" t="s">
        <v>263</v>
      </c>
      <c r="K7387" t="s">
        <v>72</v>
      </c>
      <c r="L7387" t="s">
        <v>122</v>
      </c>
      <c r="M7387" s="14">
        <v>44771</v>
      </c>
      <c r="N7387" s="14">
        <v>44771</v>
      </c>
      <c r="O7387">
        <v>0</v>
      </c>
      <c r="P7387">
        <v>-7.52</v>
      </c>
      <c r="R7387">
        <v>2221511000</v>
      </c>
      <c r="S7387">
        <v>162000000</v>
      </c>
      <c r="V7387" t="s">
        <v>130</v>
      </c>
      <c r="W7387" t="s">
        <v>205</v>
      </c>
      <c r="X7387" t="s">
        <v>119</v>
      </c>
      <c r="Y7387">
        <v>7</v>
      </c>
      <c r="Z7387">
        <v>7</v>
      </c>
      <c r="AA7387">
        <v>2022</v>
      </c>
      <c r="AB7387">
        <v>7.52</v>
      </c>
      <c r="AC7387" t="s">
        <v>71</v>
      </c>
      <c r="AD7387" t="s">
        <v>71</v>
      </c>
      <c r="AE7387">
        <v>2022</v>
      </c>
      <c r="AF7387">
        <v>2022</v>
      </c>
      <c r="AU7387"/>
    </row>
    <row r="7388" spans="1:47" x14ac:dyDescent="0.35">
      <c r="A7388" t="s">
        <v>160</v>
      </c>
      <c r="B7388" t="s">
        <v>28</v>
      </c>
      <c r="C7388" t="s">
        <v>252</v>
      </c>
      <c r="D7388" t="s">
        <v>159</v>
      </c>
      <c r="E7388" t="s">
        <v>162</v>
      </c>
      <c r="G7388" t="s">
        <v>1</v>
      </c>
      <c r="J7388" t="s">
        <v>263</v>
      </c>
      <c r="K7388" t="s">
        <v>72</v>
      </c>
      <c r="L7388" t="s">
        <v>122</v>
      </c>
      <c r="M7388" s="14">
        <v>44771</v>
      </c>
      <c r="N7388" s="14">
        <v>44771</v>
      </c>
      <c r="O7388">
        <v>0</v>
      </c>
      <c r="P7388">
        <v>55.54</v>
      </c>
      <c r="R7388">
        <v>2110672000</v>
      </c>
      <c r="S7388">
        <v>161900000</v>
      </c>
      <c r="V7388" t="s">
        <v>160</v>
      </c>
      <c r="W7388" t="s">
        <v>199</v>
      </c>
      <c r="X7388" t="s">
        <v>161</v>
      </c>
      <c r="Y7388">
        <v>7</v>
      </c>
      <c r="Z7388">
        <v>7</v>
      </c>
      <c r="AA7388">
        <v>2022</v>
      </c>
      <c r="AB7388">
        <v>55.54</v>
      </c>
      <c r="AC7388" t="s">
        <v>71</v>
      </c>
      <c r="AD7388" t="s">
        <v>72</v>
      </c>
      <c r="AE7388">
        <v>2022</v>
      </c>
      <c r="AF7388">
        <v>2022</v>
      </c>
      <c r="AU7388"/>
    </row>
    <row r="7389" spans="1:47" x14ac:dyDescent="0.35">
      <c r="A7389" t="s">
        <v>130</v>
      </c>
      <c r="B7389" t="s">
        <v>34</v>
      </c>
      <c r="C7389" t="s">
        <v>252</v>
      </c>
      <c r="D7389" t="s">
        <v>150</v>
      </c>
      <c r="E7389" t="s">
        <v>121</v>
      </c>
      <c r="G7389" t="s">
        <v>1</v>
      </c>
      <c r="H7389" t="s">
        <v>206</v>
      </c>
      <c r="J7389" t="s">
        <v>263</v>
      </c>
      <c r="K7389" t="s">
        <v>72</v>
      </c>
      <c r="L7389" t="s">
        <v>122</v>
      </c>
      <c r="M7389" s="14">
        <v>44771</v>
      </c>
      <c r="N7389" s="14">
        <v>44771</v>
      </c>
      <c r="O7389">
        <v>0</v>
      </c>
      <c r="P7389">
        <v>-85.71</v>
      </c>
      <c r="R7389">
        <v>2221511000</v>
      </c>
      <c r="S7389">
        <v>162800000</v>
      </c>
      <c r="V7389" t="s">
        <v>130</v>
      </c>
      <c r="W7389" t="s">
        <v>204</v>
      </c>
      <c r="X7389" t="s">
        <v>119</v>
      </c>
      <c r="Y7389">
        <v>7</v>
      </c>
      <c r="Z7389">
        <v>7</v>
      </c>
      <c r="AA7389">
        <v>2022</v>
      </c>
      <c r="AB7389">
        <v>85.71</v>
      </c>
      <c r="AC7389" t="s">
        <v>71</v>
      </c>
      <c r="AD7389" t="s">
        <v>71</v>
      </c>
      <c r="AE7389">
        <v>2022</v>
      </c>
      <c r="AF7389">
        <v>2022</v>
      </c>
      <c r="AU7389"/>
    </row>
    <row r="7390" spans="1:47" x14ac:dyDescent="0.35">
      <c r="A7390" t="s">
        <v>160</v>
      </c>
      <c r="B7390" t="s">
        <v>35</v>
      </c>
      <c r="C7390" t="s">
        <v>252</v>
      </c>
      <c r="D7390" t="s">
        <v>159</v>
      </c>
      <c r="E7390" t="s">
        <v>162</v>
      </c>
      <c r="G7390" t="s">
        <v>1</v>
      </c>
      <c r="J7390" t="s">
        <v>263</v>
      </c>
      <c r="K7390" t="s">
        <v>72</v>
      </c>
      <c r="L7390" t="s">
        <v>122</v>
      </c>
      <c r="M7390" s="14">
        <v>44771</v>
      </c>
      <c r="N7390" s="14">
        <v>44771</v>
      </c>
      <c r="O7390">
        <v>0</v>
      </c>
      <c r="P7390">
        <v>2407.31</v>
      </c>
      <c r="R7390">
        <v>2110672000</v>
      </c>
      <c r="S7390">
        <v>161020000</v>
      </c>
      <c r="V7390" t="s">
        <v>160</v>
      </c>
      <c r="W7390" t="s">
        <v>194</v>
      </c>
      <c r="X7390" t="s">
        <v>161</v>
      </c>
      <c r="Y7390">
        <v>7</v>
      </c>
      <c r="Z7390">
        <v>7</v>
      </c>
      <c r="AA7390">
        <v>2022</v>
      </c>
      <c r="AB7390">
        <v>2407.31</v>
      </c>
      <c r="AC7390" t="s">
        <v>71</v>
      </c>
      <c r="AD7390" t="s">
        <v>72</v>
      </c>
      <c r="AE7390">
        <v>2022</v>
      </c>
      <c r="AF7390">
        <v>2022</v>
      </c>
      <c r="AU7390"/>
    </row>
    <row r="7391" spans="1:47" x14ac:dyDescent="0.35">
      <c r="A7391" t="s">
        <v>160</v>
      </c>
      <c r="B7391" t="s">
        <v>35</v>
      </c>
      <c r="C7391" t="s">
        <v>252</v>
      </c>
      <c r="D7391" t="s">
        <v>159</v>
      </c>
      <c r="E7391" t="s">
        <v>162</v>
      </c>
      <c r="G7391" t="s">
        <v>1</v>
      </c>
      <c r="J7391" t="s">
        <v>263</v>
      </c>
      <c r="K7391" t="s">
        <v>72</v>
      </c>
      <c r="L7391" t="s">
        <v>122</v>
      </c>
      <c r="M7391" s="14">
        <v>44771</v>
      </c>
      <c r="N7391" s="14">
        <v>44771</v>
      </c>
      <c r="O7391">
        <v>0</v>
      </c>
      <c r="P7391">
        <v>296.81</v>
      </c>
      <c r="R7391">
        <v>2110672000</v>
      </c>
      <c r="S7391">
        <v>161020000</v>
      </c>
      <c r="V7391" t="s">
        <v>160</v>
      </c>
      <c r="W7391" t="s">
        <v>194</v>
      </c>
      <c r="X7391" t="s">
        <v>161</v>
      </c>
      <c r="Y7391">
        <v>7</v>
      </c>
      <c r="Z7391">
        <v>7</v>
      </c>
      <c r="AA7391">
        <v>2022</v>
      </c>
      <c r="AB7391">
        <v>296.81</v>
      </c>
      <c r="AC7391" t="s">
        <v>71</v>
      </c>
      <c r="AD7391" t="s">
        <v>72</v>
      </c>
      <c r="AE7391">
        <v>2022</v>
      </c>
      <c r="AF7391">
        <v>2022</v>
      </c>
      <c r="AU7391"/>
    </row>
    <row r="7392" spans="1:47" x14ac:dyDescent="0.35">
      <c r="A7392" t="s">
        <v>160</v>
      </c>
      <c r="B7392" t="s">
        <v>35</v>
      </c>
      <c r="C7392" t="s">
        <v>252</v>
      </c>
      <c r="D7392" t="s">
        <v>159</v>
      </c>
      <c r="E7392" t="s">
        <v>162</v>
      </c>
      <c r="G7392" t="s">
        <v>1</v>
      </c>
      <c r="J7392" t="s">
        <v>263</v>
      </c>
      <c r="K7392" t="s">
        <v>72</v>
      </c>
      <c r="L7392" t="s">
        <v>122</v>
      </c>
      <c r="M7392" s="14">
        <v>44771</v>
      </c>
      <c r="N7392" s="14">
        <v>44771</v>
      </c>
      <c r="O7392">
        <v>0</v>
      </c>
      <c r="P7392">
        <v>409.16</v>
      </c>
      <c r="R7392">
        <v>2110672000</v>
      </c>
      <c r="S7392">
        <v>161020000</v>
      </c>
      <c r="V7392" t="s">
        <v>160</v>
      </c>
      <c r="W7392" t="s">
        <v>194</v>
      </c>
      <c r="X7392" t="s">
        <v>161</v>
      </c>
      <c r="Y7392">
        <v>7</v>
      </c>
      <c r="Z7392">
        <v>7</v>
      </c>
      <c r="AA7392">
        <v>2022</v>
      </c>
      <c r="AB7392">
        <v>409.16</v>
      </c>
      <c r="AC7392" t="s">
        <v>71</v>
      </c>
      <c r="AD7392" t="s">
        <v>72</v>
      </c>
      <c r="AE7392">
        <v>2022</v>
      </c>
      <c r="AF7392">
        <v>2022</v>
      </c>
      <c r="AU7392"/>
    </row>
    <row r="7393" spans="1:47" x14ac:dyDescent="0.35">
      <c r="A7393" t="s">
        <v>160</v>
      </c>
      <c r="B7393" t="s">
        <v>35</v>
      </c>
      <c r="C7393" t="s">
        <v>252</v>
      </c>
      <c r="D7393" t="s">
        <v>159</v>
      </c>
      <c r="E7393" t="s">
        <v>162</v>
      </c>
      <c r="G7393" t="s">
        <v>1</v>
      </c>
      <c r="J7393" t="s">
        <v>263</v>
      </c>
      <c r="K7393" t="s">
        <v>72</v>
      </c>
      <c r="L7393" t="s">
        <v>122</v>
      </c>
      <c r="M7393" s="14">
        <v>44771</v>
      </c>
      <c r="N7393" s="14">
        <v>44771</v>
      </c>
      <c r="O7393">
        <v>0</v>
      </c>
      <c r="P7393">
        <v>3839.03</v>
      </c>
      <c r="R7393">
        <v>2110672000</v>
      </c>
      <c r="S7393">
        <v>161020000</v>
      </c>
      <c r="V7393" t="s">
        <v>160</v>
      </c>
      <c r="W7393" t="s">
        <v>194</v>
      </c>
      <c r="X7393" t="s">
        <v>161</v>
      </c>
      <c r="Y7393">
        <v>7</v>
      </c>
      <c r="Z7393">
        <v>7</v>
      </c>
      <c r="AA7393">
        <v>2022</v>
      </c>
      <c r="AB7393">
        <v>3839.03</v>
      </c>
      <c r="AC7393" t="s">
        <v>71</v>
      </c>
      <c r="AD7393" t="s">
        <v>72</v>
      </c>
      <c r="AE7393">
        <v>2022</v>
      </c>
      <c r="AF7393">
        <v>2022</v>
      </c>
      <c r="AU7393"/>
    </row>
    <row r="7394" spans="1:47" x14ac:dyDescent="0.35">
      <c r="A7394" t="s">
        <v>160</v>
      </c>
      <c r="B7394" t="s">
        <v>35</v>
      </c>
      <c r="C7394" t="s">
        <v>252</v>
      </c>
      <c r="D7394" t="s">
        <v>159</v>
      </c>
      <c r="E7394" t="s">
        <v>162</v>
      </c>
      <c r="G7394" t="s">
        <v>1</v>
      </c>
      <c r="J7394" t="s">
        <v>263</v>
      </c>
      <c r="K7394" t="s">
        <v>72</v>
      </c>
      <c r="L7394" t="s">
        <v>122</v>
      </c>
      <c r="M7394" s="14">
        <v>44771</v>
      </c>
      <c r="N7394" s="14">
        <v>44771</v>
      </c>
      <c r="O7394">
        <v>0</v>
      </c>
      <c r="P7394">
        <v>9297.19</v>
      </c>
      <c r="R7394">
        <v>2110672000</v>
      </c>
      <c r="S7394">
        <v>161020000</v>
      </c>
      <c r="V7394" t="s">
        <v>160</v>
      </c>
      <c r="W7394" t="s">
        <v>194</v>
      </c>
      <c r="X7394" t="s">
        <v>161</v>
      </c>
      <c r="Y7394">
        <v>7</v>
      </c>
      <c r="Z7394">
        <v>7</v>
      </c>
      <c r="AA7394">
        <v>2022</v>
      </c>
      <c r="AB7394">
        <v>9297.19</v>
      </c>
      <c r="AC7394" t="s">
        <v>71</v>
      </c>
      <c r="AD7394" t="s">
        <v>72</v>
      </c>
      <c r="AE7394">
        <v>2022</v>
      </c>
      <c r="AF7394">
        <v>2022</v>
      </c>
      <c r="AU7394"/>
    </row>
    <row r="7395" spans="1:47" x14ac:dyDescent="0.35">
      <c r="A7395" t="s">
        <v>160</v>
      </c>
      <c r="B7395" t="s">
        <v>35</v>
      </c>
      <c r="C7395" t="s">
        <v>252</v>
      </c>
      <c r="D7395" t="s">
        <v>159</v>
      </c>
      <c r="E7395" t="s">
        <v>162</v>
      </c>
      <c r="G7395" t="s">
        <v>1</v>
      </c>
      <c r="J7395" t="s">
        <v>263</v>
      </c>
      <c r="K7395" t="s">
        <v>72</v>
      </c>
      <c r="L7395" t="s">
        <v>122</v>
      </c>
      <c r="M7395" s="14">
        <v>44771</v>
      </c>
      <c r="N7395" s="14">
        <v>44771</v>
      </c>
      <c r="O7395">
        <v>0</v>
      </c>
      <c r="P7395">
        <v>314.01</v>
      </c>
      <c r="R7395">
        <v>2110672000</v>
      </c>
      <c r="S7395">
        <v>161020000</v>
      </c>
      <c r="V7395" t="s">
        <v>160</v>
      </c>
      <c r="W7395" t="s">
        <v>194</v>
      </c>
      <c r="X7395" t="s">
        <v>161</v>
      </c>
      <c r="Y7395">
        <v>7</v>
      </c>
      <c r="Z7395">
        <v>7</v>
      </c>
      <c r="AA7395">
        <v>2022</v>
      </c>
      <c r="AB7395">
        <v>314.01</v>
      </c>
      <c r="AC7395" t="s">
        <v>71</v>
      </c>
      <c r="AD7395" t="s">
        <v>72</v>
      </c>
      <c r="AE7395">
        <v>2022</v>
      </c>
      <c r="AF7395">
        <v>2022</v>
      </c>
      <c r="AU7395"/>
    </row>
    <row r="7396" spans="1:47" x14ac:dyDescent="0.35">
      <c r="A7396" t="s">
        <v>130</v>
      </c>
      <c r="B7396" t="s">
        <v>36</v>
      </c>
      <c r="C7396" t="s">
        <v>252</v>
      </c>
      <c r="D7396" t="s">
        <v>150</v>
      </c>
      <c r="E7396" t="s">
        <v>121</v>
      </c>
      <c r="G7396" t="s">
        <v>1</v>
      </c>
      <c r="H7396" t="s">
        <v>206</v>
      </c>
      <c r="J7396" t="s">
        <v>263</v>
      </c>
      <c r="K7396" t="s">
        <v>72</v>
      </c>
      <c r="L7396" t="s">
        <v>122</v>
      </c>
      <c r="M7396" s="14">
        <v>44771</v>
      </c>
      <c r="N7396" s="14">
        <v>44771</v>
      </c>
      <c r="O7396">
        <v>0</v>
      </c>
      <c r="P7396">
        <v>-23809.52</v>
      </c>
      <c r="R7396">
        <v>2221517110</v>
      </c>
      <c r="S7396">
        <v>162800000</v>
      </c>
      <c r="V7396" t="s">
        <v>130</v>
      </c>
      <c r="W7396" t="s">
        <v>204</v>
      </c>
      <c r="X7396" t="s">
        <v>119</v>
      </c>
      <c r="Y7396">
        <v>7</v>
      </c>
      <c r="Z7396">
        <v>7</v>
      </c>
      <c r="AA7396">
        <v>2022</v>
      </c>
      <c r="AB7396">
        <v>23809.52</v>
      </c>
      <c r="AC7396" t="s">
        <v>71</v>
      </c>
      <c r="AD7396" t="s">
        <v>71</v>
      </c>
      <c r="AE7396">
        <v>2022</v>
      </c>
      <c r="AF7396">
        <v>2022</v>
      </c>
      <c r="AU7396"/>
    </row>
    <row r="7397" spans="1:47" x14ac:dyDescent="0.35">
      <c r="A7397" t="s">
        <v>187</v>
      </c>
      <c r="B7397" t="s">
        <v>65</v>
      </c>
      <c r="C7397" t="s">
        <v>252</v>
      </c>
      <c r="D7397" t="s">
        <v>150</v>
      </c>
      <c r="E7397" t="s">
        <v>121</v>
      </c>
      <c r="G7397" t="s">
        <v>1</v>
      </c>
      <c r="H7397" t="s">
        <v>206</v>
      </c>
      <c r="J7397" t="s">
        <v>263</v>
      </c>
      <c r="K7397" t="s">
        <v>72</v>
      </c>
      <c r="L7397" t="s">
        <v>122</v>
      </c>
      <c r="M7397" s="14">
        <v>44771</v>
      </c>
      <c r="N7397" s="14">
        <v>44771</v>
      </c>
      <c r="O7397">
        <v>0</v>
      </c>
      <c r="P7397">
        <v>-845.24</v>
      </c>
      <c r="R7397">
        <v>2220316000</v>
      </c>
      <c r="S7397">
        <v>161013000</v>
      </c>
      <c r="V7397" t="s">
        <v>187</v>
      </c>
      <c r="W7397" t="s">
        <v>223</v>
      </c>
      <c r="X7397" t="s">
        <v>140</v>
      </c>
      <c r="Y7397">
        <v>7</v>
      </c>
      <c r="Z7397">
        <v>7</v>
      </c>
      <c r="AA7397">
        <v>2022</v>
      </c>
      <c r="AB7397">
        <v>845.24</v>
      </c>
      <c r="AC7397" t="s">
        <v>71</v>
      </c>
      <c r="AD7397" t="s">
        <v>71</v>
      </c>
      <c r="AE7397">
        <v>2022</v>
      </c>
      <c r="AF7397">
        <v>2022</v>
      </c>
      <c r="AU7397"/>
    </row>
    <row r="7398" spans="1:47" x14ac:dyDescent="0.35">
      <c r="A7398" t="s">
        <v>160</v>
      </c>
      <c r="B7398" t="s">
        <v>25</v>
      </c>
      <c r="C7398" t="s">
        <v>252</v>
      </c>
      <c r="D7398" t="s">
        <v>159</v>
      </c>
      <c r="E7398" t="s">
        <v>162</v>
      </c>
      <c r="G7398" t="s">
        <v>1</v>
      </c>
      <c r="J7398" t="s">
        <v>263</v>
      </c>
      <c r="K7398" t="s">
        <v>72</v>
      </c>
      <c r="L7398" t="s">
        <v>122</v>
      </c>
      <c r="M7398" s="14">
        <v>44771</v>
      </c>
      <c r="N7398" s="14">
        <v>44771</v>
      </c>
      <c r="O7398">
        <v>0</v>
      </c>
      <c r="P7398">
        <v>7142.86</v>
      </c>
      <c r="R7398">
        <v>2110672000</v>
      </c>
      <c r="S7398">
        <v>161300000</v>
      </c>
      <c r="V7398" t="s">
        <v>160</v>
      </c>
      <c r="W7398" t="s">
        <v>192</v>
      </c>
      <c r="X7398" t="s">
        <v>161</v>
      </c>
      <c r="Y7398">
        <v>7</v>
      </c>
      <c r="Z7398">
        <v>7</v>
      </c>
      <c r="AA7398">
        <v>2022</v>
      </c>
      <c r="AB7398">
        <v>7142.86</v>
      </c>
      <c r="AC7398" t="s">
        <v>71</v>
      </c>
      <c r="AD7398" t="s">
        <v>72</v>
      </c>
      <c r="AE7398">
        <v>2022</v>
      </c>
      <c r="AF7398">
        <v>2022</v>
      </c>
      <c r="AU7398"/>
    </row>
    <row r="7399" spans="1:47" x14ac:dyDescent="0.35">
      <c r="A7399" t="s">
        <v>160</v>
      </c>
      <c r="B7399" t="s">
        <v>35</v>
      </c>
      <c r="C7399" t="s">
        <v>252</v>
      </c>
      <c r="D7399" t="s">
        <v>159</v>
      </c>
      <c r="E7399" t="s">
        <v>162</v>
      </c>
      <c r="G7399" t="s">
        <v>1</v>
      </c>
      <c r="J7399" t="s">
        <v>263</v>
      </c>
      <c r="K7399" t="s">
        <v>72</v>
      </c>
      <c r="L7399" t="s">
        <v>122</v>
      </c>
      <c r="M7399" s="14">
        <v>44773</v>
      </c>
      <c r="N7399" s="14">
        <v>44771</v>
      </c>
      <c r="O7399">
        <v>0</v>
      </c>
      <c r="P7399">
        <v>154.76</v>
      </c>
      <c r="R7399">
        <v>2110672000</v>
      </c>
      <c r="S7399">
        <v>161021000</v>
      </c>
      <c r="V7399" t="s">
        <v>160</v>
      </c>
      <c r="W7399" t="s">
        <v>215</v>
      </c>
      <c r="X7399" t="s">
        <v>161</v>
      </c>
      <c r="Y7399">
        <v>7</v>
      </c>
      <c r="Z7399">
        <v>7</v>
      </c>
      <c r="AA7399">
        <v>2022</v>
      </c>
      <c r="AB7399">
        <v>154.76</v>
      </c>
      <c r="AC7399" t="s">
        <v>71</v>
      </c>
      <c r="AD7399" t="s">
        <v>72</v>
      </c>
      <c r="AE7399">
        <v>2022</v>
      </c>
      <c r="AF7399">
        <v>2022</v>
      </c>
      <c r="AU7399"/>
    </row>
    <row r="7400" spans="1:47" x14ac:dyDescent="0.35">
      <c r="A7400" t="s">
        <v>160</v>
      </c>
      <c r="B7400" t="s">
        <v>35</v>
      </c>
      <c r="C7400" t="s">
        <v>252</v>
      </c>
      <c r="D7400" t="s">
        <v>159</v>
      </c>
      <c r="E7400" t="s">
        <v>162</v>
      </c>
      <c r="G7400" t="s">
        <v>1</v>
      </c>
      <c r="J7400" t="s">
        <v>263</v>
      </c>
      <c r="K7400" t="s">
        <v>72</v>
      </c>
      <c r="L7400" t="s">
        <v>122</v>
      </c>
      <c r="M7400" s="14">
        <v>44773</v>
      </c>
      <c r="N7400" s="14">
        <v>44771</v>
      </c>
      <c r="O7400">
        <v>0</v>
      </c>
      <c r="P7400">
        <v>202.38</v>
      </c>
      <c r="R7400">
        <v>2110672000</v>
      </c>
      <c r="S7400">
        <v>161021000</v>
      </c>
      <c r="V7400" t="s">
        <v>160</v>
      </c>
      <c r="W7400" t="s">
        <v>215</v>
      </c>
      <c r="X7400" t="s">
        <v>161</v>
      </c>
      <c r="Y7400">
        <v>7</v>
      </c>
      <c r="Z7400">
        <v>7</v>
      </c>
      <c r="AA7400">
        <v>2022</v>
      </c>
      <c r="AB7400">
        <v>202.38</v>
      </c>
      <c r="AC7400" t="s">
        <v>71</v>
      </c>
      <c r="AD7400" t="s">
        <v>72</v>
      </c>
      <c r="AE7400">
        <v>2022</v>
      </c>
      <c r="AF7400">
        <v>2022</v>
      </c>
      <c r="AU7400"/>
    </row>
    <row r="7401" spans="1:47" x14ac:dyDescent="0.35">
      <c r="A7401" t="s">
        <v>160</v>
      </c>
      <c r="B7401" t="s">
        <v>26</v>
      </c>
      <c r="C7401" t="s">
        <v>252</v>
      </c>
      <c r="D7401" t="s">
        <v>159</v>
      </c>
      <c r="E7401" t="s">
        <v>162</v>
      </c>
      <c r="G7401" t="s">
        <v>1</v>
      </c>
      <c r="J7401" t="s">
        <v>263</v>
      </c>
      <c r="K7401" t="s">
        <v>72</v>
      </c>
      <c r="L7401" t="s">
        <v>122</v>
      </c>
      <c r="M7401" s="14">
        <v>44773</v>
      </c>
      <c r="N7401" s="14">
        <v>44771</v>
      </c>
      <c r="O7401">
        <v>0</v>
      </c>
      <c r="P7401">
        <v>147.62</v>
      </c>
      <c r="R7401">
        <v>2110672000</v>
      </c>
      <c r="S7401">
        <v>161021000</v>
      </c>
      <c r="V7401" t="s">
        <v>160</v>
      </c>
      <c r="W7401" t="s">
        <v>215</v>
      </c>
      <c r="X7401" t="s">
        <v>161</v>
      </c>
      <c r="Y7401">
        <v>7</v>
      </c>
      <c r="Z7401">
        <v>7</v>
      </c>
      <c r="AA7401">
        <v>2022</v>
      </c>
      <c r="AB7401">
        <v>147.62</v>
      </c>
      <c r="AC7401" t="s">
        <v>71</v>
      </c>
      <c r="AD7401" t="s">
        <v>72</v>
      </c>
      <c r="AE7401">
        <v>2022</v>
      </c>
      <c r="AF7401">
        <v>2022</v>
      </c>
      <c r="AU7401"/>
    </row>
    <row r="7402" spans="1:47" x14ac:dyDescent="0.35">
      <c r="A7402" t="s">
        <v>238</v>
      </c>
      <c r="B7402" t="s">
        <v>53</v>
      </c>
      <c r="C7402" t="s">
        <v>252</v>
      </c>
      <c r="D7402" t="s">
        <v>150</v>
      </c>
      <c r="E7402" t="s">
        <v>121</v>
      </c>
      <c r="G7402" t="s">
        <v>1</v>
      </c>
      <c r="H7402" t="s">
        <v>206</v>
      </c>
      <c r="J7402" t="s">
        <v>263</v>
      </c>
      <c r="K7402" t="s">
        <v>72</v>
      </c>
      <c r="L7402" t="s">
        <v>122</v>
      </c>
      <c r="M7402" s="14">
        <v>44771</v>
      </c>
      <c r="N7402" s="14">
        <v>44771</v>
      </c>
      <c r="O7402">
        <v>0</v>
      </c>
      <c r="P7402">
        <v>-47619.05</v>
      </c>
      <c r="R7402">
        <v>2221517040</v>
      </c>
      <c r="S7402">
        <v>161007000</v>
      </c>
      <c r="V7402" t="s">
        <v>238</v>
      </c>
      <c r="W7402" t="s">
        <v>243</v>
      </c>
      <c r="X7402" t="s">
        <v>119</v>
      </c>
      <c r="Y7402">
        <v>7</v>
      </c>
      <c r="Z7402">
        <v>7</v>
      </c>
      <c r="AA7402">
        <v>2022</v>
      </c>
      <c r="AB7402">
        <v>47619.05</v>
      </c>
      <c r="AC7402" t="s">
        <v>71</v>
      </c>
      <c r="AD7402" t="s">
        <v>71</v>
      </c>
      <c r="AE7402">
        <v>2022</v>
      </c>
      <c r="AF7402">
        <v>2022</v>
      </c>
      <c r="AU7402"/>
    </row>
    <row r="7403" spans="1:47" x14ac:dyDescent="0.35">
      <c r="A7403" t="s">
        <v>160</v>
      </c>
      <c r="B7403" t="s">
        <v>35</v>
      </c>
      <c r="C7403" t="s">
        <v>252</v>
      </c>
      <c r="D7403" t="s">
        <v>159</v>
      </c>
      <c r="E7403" t="s">
        <v>162</v>
      </c>
      <c r="G7403" t="s">
        <v>1</v>
      </c>
      <c r="J7403" t="s">
        <v>263</v>
      </c>
      <c r="K7403" t="s">
        <v>72</v>
      </c>
      <c r="L7403" t="s">
        <v>122</v>
      </c>
      <c r="M7403" s="14">
        <v>44773</v>
      </c>
      <c r="N7403" s="14">
        <v>44771</v>
      </c>
      <c r="O7403">
        <v>0</v>
      </c>
      <c r="P7403">
        <v>6.45</v>
      </c>
      <c r="R7403">
        <v>2110672000</v>
      </c>
      <c r="S7403">
        <v>161021000</v>
      </c>
      <c r="V7403" t="s">
        <v>160</v>
      </c>
      <c r="W7403" t="s">
        <v>215</v>
      </c>
      <c r="X7403" t="s">
        <v>161</v>
      </c>
      <c r="Y7403">
        <v>7</v>
      </c>
      <c r="Z7403">
        <v>7</v>
      </c>
      <c r="AA7403">
        <v>2022</v>
      </c>
      <c r="AB7403">
        <v>6.45</v>
      </c>
      <c r="AC7403" t="s">
        <v>71</v>
      </c>
      <c r="AD7403" t="s">
        <v>72</v>
      </c>
      <c r="AE7403">
        <v>2022</v>
      </c>
      <c r="AF7403">
        <v>2022</v>
      </c>
      <c r="AU7403"/>
    </row>
    <row r="7404" spans="1:47" x14ac:dyDescent="0.35">
      <c r="A7404" t="s">
        <v>138</v>
      </c>
      <c r="C7404" t="s">
        <v>252</v>
      </c>
      <c r="D7404" t="s">
        <v>150</v>
      </c>
      <c r="E7404" t="s">
        <v>121</v>
      </c>
      <c r="G7404" t="s">
        <v>1</v>
      </c>
      <c r="J7404" t="s">
        <v>263</v>
      </c>
      <c r="K7404" t="s">
        <v>72</v>
      </c>
      <c r="L7404" t="s">
        <v>122</v>
      </c>
      <c r="M7404" s="14">
        <v>44771</v>
      </c>
      <c r="N7404" s="14">
        <v>44771</v>
      </c>
      <c r="O7404">
        <v>0</v>
      </c>
      <c r="P7404">
        <v>47619.05</v>
      </c>
      <c r="R7404">
        <v>2220200000</v>
      </c>
      <c r="S7404">
        <v>161002000</v>
      </c>
      <c r="V7404" t="s">
        <v>138</v>
      </c>
      <c r="W7404" t="s">
        <v>202</v>
      </c>
      <c r="X7404" t="s">
        <v>139</v>
      </c>
      <c r="Y7404">
        <v>7</v>
      </c>
      <c r="Z7404">
        <v>7</v>
      </c>
      <c r="AA7404">
        <v>2022</v>
      </c>
      <c r="AB7404">
        <v>-47619.05</v>
      </c>
      <c r="AC7404" t="s">
        <v>71</v>
      </c>
      <c r="AD7404" t="s">
        <v>72</v>
      </c>
      <c r="AE7404">
        <v>2022</v>
      </c>
      <c r="AF7404">
        <v>2022</v>
      </c>
      <c r="AU7404"/>
    </row>
    <row r="7405" spans="1:47" x14ac:dyDescent="0.35">
      <c r="A7405" t="s">
        <v>138</v>
      </c>
      <c r="B7405" t="s">
        <v>42</v>
      </c>
      <c r="C7405" t="s">
        <v>252</v>
      </c>
      <c r="D7405" t="s">
        <v>150</v>
      </c>
      <c r="E7405" t="s">
        <v>121</v>
      </c>
      <c r="G7405" t="s">
        <v>1</v>
      </c>
      <c r="H7405" t="s">
        <v>206</v>
      </c>
      <c r="J7405" t="s">
        <v>263</v>
      </c>
      <c r="K7405" t="s">
        <v>72</v>
      </c>
      <c r="L7405" t="s">
        <v>122</v>
      </c>
      <c r="M7405" s="14">
        <v>44771</v>
      </c>
      <c r="N7405" s="14">
        <v>44771</v>
      </c>
      <c r="O7405">
        <v>0</v>
      </c>
      <c r="P7405">
        <v>-666666.67000000004</v>
      </c>
      <c r="R7405">
        <v>2220200000</v>
      </c>
      <c r="S7405">
        <v>161001000</v>
      </c>
      <c r="V7405" t="s">
        <v>138</v>
      </c>
      <c r="W7405" t="s">
        <v>195</v>
      </c>
      <c r="X7405" t="s">
        <v>139</v>
      </c>
      <c r="Y7405">
        <v>7</v>
      </c>
      <c r="Z7405">
        <v>7</v>
      </c>
      <c r="AA7405">
        <v>2022</v>
      </c>
      <c r="AB7405">
        <v>666666.67000000004</v>
      </c>
      <c r="AC7405" t="s">
        <v>71</v>
      </c>
      <c r="AD7405" t="s">
        <v>71</v>
      </c>
      <c r="AE7405">
        <v>2022</v>
      </c>
      <c r="AF7405">
        <v>2022</v>
      </c>
      <c r="AU7405"/>
    </row>
    <row r="7406" spans="1:47" x14ac:dyDescent="0.35">
      <c r="A7406" t="s">
        <v>138</v>
      </c>
      <c r="B7406" t="s">
        <v>43</v>
      </c>
      <c r="C7406" t="s">
        <v>252</v>
      </c>
      <c r="D7406" t="s">
        <v>150</v>
      </c>
      <c r="E7406" t="s">
        <v>121</v>
      </c>
      <c r="G7406" t="s">
        <v>1</v>
      </c>
      <c r="H7406" t="s">
        <v>206</v>
      </c>
      <c r="J7406" t="s">
        <v>263</v>
      </c>
      <c r="K7406" t="s">
        <v>72</v>
      </c>
      <c r="L7406" t="s">
        <v>122</v>
      </c>
      <c r="M7406" s="14">
        <v>44771</v>
      </c>
      <c r="N7406" s="14">
        <v>44771</v>
      </c>
      <c r="O7406">
        <v>0</v>
      </c>
      <c r="P7406">
        <v>-32142.86</v>
      </c>
      <c r="R7406">
        <v>2220200000</v>
      </c>
      <c r="S7406">
        <v>161001000</v>
      </c>
      <c r="V7406" t="s">
        <v>138</v>
      </c>
      <c r="W7406" t="s">
        <v>195</v>
      </c>
      <c r="X7406" t="s">
        <v>139</v>
      </c>
      <c r="Y7406">
        <v>7</v>
      </c>
      <c r="Z7406">
        <v>7</v>
      </c>
      <c r="AA7406">
        <v>2022</v>
      </c>
      <c r="AB7406">
        <v>32142.86</v>
      </c>
      <c r="AC7406" t="s">
        <v>71</v>
      </c>
      <c r="AD7406" t="s">
        <v>71</v>
      </c>
      <c r="AE7406">
        <v>2022</v>
      </c>
      <c r="AF7406">
        <v>2022</v>
      </c>
      <c r="AU7406"/>
    </row>
    <row r="7407" spans="1:47" x14ac:dyDescent="0.35">
      <c r="A7407" t="s">
        <v>138</v>
      </c>
      <c r="B7407" t="s">
        <v>44</v>
      </c>
      <c r="C7407" t="s">
        <v>252</v>
      </c>
      <c r="D7407" t="s">
        <v>150</v>
      </c>
      <c r="E7407" t="s">
        <v>121</v>
      </c>
      <c r="G7407" t="s">
        <v>1</v>
      </c>
      <c r="H7407" t="s">
        <v>206</v>
      </c>
      <c r="J7407" t="s">
        <v>263</v>
      </c>
      <c r="K7407" t="s">
        <v>72</v>
      </c>
      <c r="L7407" t="s">
        <v>122</v>
      </c>
      <c r="M7407" s="14">
        <v>44771</v>
      </c>
      <c r="N7407" s="14">
        <v>44771</v>
      </c>
      <c r="O7407">
        <v>0</v>
      </c>
      <c r="P7407">
        <v>-2380952.38</v>
      </c>
      <c r="R7407">
        <v>2220200000</v>
      </c>
      <c r="S7407">
        <v>161001000</v>
      </c>
      <c r="V7407" t="s">
        <v>138</v>
      </c>
      <c r="W7407" t="s">
        <v>195</v>
      </c>
      <c r="X7407" t="s">
        <v>139</v>
      </c>
      <c r="Y7407">
        <v>7</v>
      </c>
      <c r="Z7407">
        <v>7</v>
      </c>
      <c r="AA7407">
        <v>2022</v>
      </c>
      <c r="AB7407">
        <v>2380952.38</v>
      </c>
      <c r="AC7407" t="s">
        <v>71</v>
      </c>
      <c r="AD7407" t="s">
        <v>71</v>
      </c>
      <c r="AE7407">
        <v>2022</v>
      </c>
      <c r="AF7407">
        <v>2022</v>
      </c>
      <c r="AU7407"/>
    </row>
    <row r="7408" spans="1:47" x14ac:dyDescent="0.35">
      <c r="A7408" t="s">
        <v>138</v>
      </c>
      <c r="B7408" t="s">
        <v>45</v>
      </c>
      <c r="C7408" t="s">
        <v>252</v>
      </c>
      <c r="D7408" t="s">
        <v>150</v>
      </c>
      <c r="E7408" t="s">
        <v>121</v>
      </c>
      <c r="G7408" t="s">
        <v>1</v>
      </c>
      <c r="H7408" t="s">
        <v>206</v>
      </c>
      <c r="J7408" t="s">
        <v>263</v>
      </c>
      <c r="K7408" t="s">
        <v>72</v>
      </c>
      <c r="L7408" t="s">
        <v>122</v>
      </c>
      <c r="M7408" s="14">
        <v>44771</v>
      </c>
      <c r="N7408" s="14">
        <v>44771</v>
      </c>
      <c r="O7408">
        <v>0</v>
      </c>
      <c r="P7408">
        <v>-9523.81</v>
      </c>
      <c r="R7408">
        <v>2220200000</v>
      </c>
      <c r="S7408">
        <v>161001000</v>
      </c>
      <c r="V7408" t="s">
        <v>138</v>
      </c>
      <c r="W7408" t="s">
        <v>195</v>
      </c>
      <c r="X7408" t="s">
        <v>139</v>
      </c>
      <c r="Y7408">
        <v>7</v>
      </c>
      <c r="Z7408">
        <v>7</v>
      </c>
      <c r="AA7408">
        <v>2022</v>
      </c>
      <c r="AB7408">
        <v>9523.81</v>
      </c>
      <c r="AC7408" t="s">
        <v>71</v>
      </c>
      <c r="AD7408" t="s">
        <v>71</v>
      </c>
      <c r="AE7408">
        <v>2022</v>
      </c>
      <c r="AF7408">
        <v>2022</v>
      </c>
      <c r="AU7408"/>
    </row>
    <row r="7409" spans="1:47" x14ac:dyDescent="0.35">
      <c r="A7409" t="s">
        <v>138</v>
      </c>
      <c r="B7409" t="s">
        <v>34</v>
      </c>
      <c r="C7409" t="s">
        <v>252</v>
      </c>
      <c r="D7409" t="s">
        <v>150</v>
      </c>
      <c r="E7409" t="s">
        <v>121</v>
      </c>
      <c r="G7409" t="s">
        <v>1</v>
      </c>
      <c r="H7409" t="s">
        <v>206</v>
      </c>
      <c r="J7409" t="s">
        <v>263</v>
      </c>
      <c r="K7409" t="s">
        <v>72</v>
      </c>
      <c r="L7409" t="s">
        <v>122</v>
      </c>
      <c r="M7409" s="14">
        <v>44771</v>
      </c>
      <c r="N7409" s="14">
        <v>44771</v>
      </c>
      <c r="O7409">
        <v>0</v>
      </c>
      <c r="P7409">
        <v>-1190.48</v>
      </c>
      <c r="R7409">
        <v>2220200000</v>
      </c>
      <c r="S7409">
        <v>161001000</v>
      </c>
      <c r="V7409" t="s">
        <v>138</v>
      </c>
      <c r="W7409" t="s">
        <v>195</v>
      </c>
      <c r="X7409" t="s">
        <v>139</v>
      </c>
      <c r="Y7409">
        <v>7</v>
      </c>
      <c r="Z7409">
        <v>7</v>
      </c>
      <c r="AA7409">
        <v>2022</v>
      </c>
      <c r="AB7409">
        <v>1190.48</v>
      </c>
      <c r="AC7409" t="s">
        <v>71</v>
      </c>
      <c r="AD7409" t="s">
        <v>71</v>
      </c>
      <c r="AE7409">
        <v>2022</v>
      </c>
      <c r="AF7409">
        <v>2022</v>
      </c>
      <c r="AU7409"/>
    </row>
    <row r="7410" spans="1:47" x14ac:dyDescent="0.35">
      <c r="A7410" t="s">
        <v>138</v>
      </c>
      <c r="B7410" t="s">
        <v>36</v>
      </c>
      <c r="C7410" t="s">
        <v>252</v>
      </c>
      <c r="D7410" t="s">
        <v>150</v>
      </c>
      <c r="E7410" t="s">
        <v>121</v>
      </c>
      <c r="G7410" t="s">
        <v>1</v>
      </c>
      <c r="H7410" t="s">
        <v>206</v>
      </c>
      <c r="J7410" t="s">
        <v>263</v>
      </c>
      <c r="K7410" t="s">
        <v>72</v>
      </c>
      <c r="L7410" t="s">
        <v>122</v>
      </c>
      <c r="M7410" s="14">
        <v>44771</v>
      </c>
      <c r="N7410" s="14">
        <v>44771</v>
      </c>
      <c r="O7410">
        <v>0</v>
      </c>
      <c r="P7410">
        <v>-1190.48</v>
      </c>
      <c r="R7410">
        <v>2220200000</v>
      </c>
      <c r="S7410">
        <v>161001000</v>
      </c>
      <c r="V7410" t="s">
        <v>138</v>
      </c>
      <c r="W7410" t="s">
        <v>195</v>
      </c>
      <c r="X7410" t="s">
        <v>139</v>
      </c>
      <c r="Y7410">
        <v>7</v>
      </c>
      <c r="Z7410">
        <v>7</v>
      </c>
      <c r="AA7410">
        <v>2022</v>
      </c>
      <c r="AB7410">
        <v>1190.48</v>
      </c>
      <c r="AC7410" t="s">
        <v>71</v>
      </c>
      <c r="AD7410" t="s">
        <v>71</v>
      </c>
      <c r="AE7410">
        <v>2022</v>
      </c>
      <c r="AF7410">
        <v>2022</v>
      </c>
      <c r="AU7410"/>
    </row>
    <row r="7411" spans="1:47" x14ac:dyDescent="0.35">
      <c r="A7411" t="s">
        <v>138</v>
      </c>
      <c r="B7411" t="s">
        <v>46</v>
      </c>
      <c r="C7411" t="s">
        <v>252</v>
      </c>
      <c r="D7411" t="s">
        <v>150</v>
      </c>
      <c r="E7411" t="s">
        <v>121</v>
      </c>
      <c r="G7411" t="s">
        <v>1</v>
      </c>
      <c r="H7411" t="s">
        <v>206</v>
      </c>
      <c r="J7411" t="s">
        <v>263</v>
      </c>
      <c r="K7411" t="s">
        <v>72</v>
      </c>
      <c r="L7411" t="s">
        <v>122</v>
      </c>
      <c r="M7411" s="14">
        <v>44771</v>
      </c>
      <c r="N7411" s="14">
        <v>44771</v>
      </c>
      <c r="O7411">
        <v>0</v>
      </c>
      <c r="P7411">
        <v>-23809.52</v>
      </c>
      <c r="R7411">
        <v>2220200000</v>
      </c>
      <c r="S7411">
        <v>161001000</v>
      </c>
      <c r="V7411" t="s">
        <v>138</v>
      </c>
      <c r="W7411" t="s">
        <v>195</v>
      </c>
      <c r="X7411" t="s">
        <v>139</v>
      </c>
      <c r="Y7411">
        <v>7</v>
      </c>
      <c r="Z7411">
        <v>7</v>
      </c>
      <c r="AA7411">
        <v>2022</v>
      </c>
      <c r="AB7411">
        <v>23809.52</v>
      </c>
      <c r="AC7411" t="s">
        <v>71</v>
      </c>
      <c r="AD7411" t="s">
        <v>71</v>
      </c>
      <c r="AE7411">
        <v>2022</v>
      </c>
      <c r="AF7411">
        <v>2022</v>
      </c>
      <c r="AU7411"/>
    </row>
    <row r="7412" spans="1:47" x14ac:dyDescent="0.35">
      <c r="A7412" t="s">
        <v>138</v>
      </c>
      <c r="C7412" t="s">
        <v>252</v>
      </c>
      <c r="D7412" t="s">
        <v>150</v>
      </c>
      <c r="E7412" t="s">
        <v>121</v>
      </c>
      <c r="J7412" t="s">
        <v>263</v>
      </c>
      <c r="K7412" t="s">
        <v>72</v>
      </c>
      <c r="L7412" t="s">
        <v>122</v>
      </c>
      <c r="M7412" s="14">
        <v>44771</v>
      </c>
      <c r="N7412" s="14">
        <v>44771</v>
      </c>
      <c r="O7412">
        <v>0</v>
      </c>
      <c r="P7412">
        <v>12487440.48</v>
      </c>
      <c r="R7412">
        <v>2220200000</v>
      </c>
      <c r="S7412">
        <v>161002000</v>
      </c>
      <c r="V7412" t="s">
        <v>138</v>
      </c>
      <c r="W7412" t="s">
        <v>202</v>
      </c>
      <c r="X7412" t="s">
        <v>139</v>
      </c>
      <c r="Y7412">
        <v>7</v>
      </c>
      <c r="Z7412">
        <v>7</v>
      </c>
      <c r="AA7412">
        <v>2022</v>
      </c>
      <c r="AB7412">
        <v>-12487440.48</v>
      </c>
      <c r="AC7412" t="s">
        <v>71</v>
      </c>
      <c r="AD7412" t="s">
        <v>72</v>
      </c>
      <c r="AE7412">
        <v>2022</v>
      </c>
      <c r="AF7412">
        <v>2022</v>
      </c>
      <c r="AU7412"/>
    </row>
    <row r="7413" spans="1:47" x14ac:dyDescent="0.35">
      <c r="A7413" t="s">
        <v>138</v>
      </c>
      <c r="C7413" t="s">
        <v>252</v>
      </c>
      <c r="D7413" t="s">
        <v>150</v>
      </c>
      <c r="E7413" t="s">
        <v>121</v>
      </c>
      <c r="G7413" t="s">
        <v>1</v>
      </c>
      <c r="J7413" t="s">
        <v>263</v>
      </c>
      <c r="K7413" t="s">
        <v>72</v>
      </c>
      <c r="L7413" t="s">
        <v>122</v>
      </c>
      <c r="M7413" s="14">
        <v>44771</v>
      </c>
      <c r="N7413" s="14">
        <v>44771</v>
      </c>
      <c r="O7413">
        <v>0</v>
      </c>
      <c r="P7413">
        <v>833333.33</v>
      </c>
      <c r="R7413">
        <v>2220200000</v>
      </c>
      <c r="S7413">
        <v>161002000</v>
      </c>
      <c r="V7413" t="s">
        <v>138</v>
      </c>
      <c r="W7413" t="s">
        <v>202</v>
      </c>
      <c r="X7413" t="s">
        <v>139</v>
      </c>
      <c r="Y7413">
        <v>7</v>
      </c>
      <c r="Z7413">
        <v>7</v>
      </c>
      <c r="AA7413">
        <v>2022</v>
      </c>
      <c r="AB7413">
        <v>-833333.33</v>
      </c>
      <c r="AC7413" t="s">
        <v>71</v>
      </c>
      <c r="AD7413" t="s">
        <v>72</v>
      </c>
      <c r="AE7413">
        <v>2022</v>
      </c>
      <c r="AF7413">
        <v>2022</v>
      </c>
      <c r="AU7413"/>
    </row>
    <row r="7414" spans="1:47" x14ac:dyDescent="0.35">
      <c r="A7414" t="s">
        <v>138</v>
      </c>
      <c r="C7414" t="s">
        <v>252</v>
      </c>
      <c r="D7414" t="s">
        <v>150</v>
      </c>
      <c r="E7414" t="s">
        <v>121</v>
      </c>
      <c r="G7414" t="s">
        <v>1</v>
      </c>
      <c r="J7414" t="s">
        <v>263</v>
      </c>
      <c r="K7414" t="s">
        <v>72</v>
      </c>
      <c r="L7414" t="s">
        <v>122</v>
      </c>
      <c r="M7414" s="14">
        <v>44771</v>
      </c>
      <c r="N7414" s="14">
        <v>44771</v>
      </c>
      <c r="O7414">
        <v>0</v>
      </c>
      <c r="P7414">
        <v>6488.1</v>
      </c>
      <c r="R7414">
        <v>2220200000</v>
      </c>
      <c r="S7414">
        <v>161002000</v>
      </c>
      <c r="V7414" t="s">
        <v>138</v>
      </c>
      <c r="W7414" t="s">
        <v>202</v>
      </c>
      <c r="X7414" t="s">
        <v>139</v>
      </c>
      <c r="Y7414">
        <v>7</v>
      </c>
      <c r="Z7414">
        <v>7</v>
      </c>
      <c r="AA7414">
        <v>2022</v>
      </c>
      <c r="AB7414">
        <v>-6488.1</v>
      </c>
      <c r="AC7414" t="s">
        <v>71</v>
      </c>
      <c r="AD7414" t="s">
        <v>72</v>
      </c>
      <c r="AE7414">
        <v>2022</v>
      </c>
      <c r="AF7414">
        <v>2022</v>
      </c>
      <c r="AU7414"/>
    </row>
    <row r="7415" spans="1:47" x14ac:dyDescent="0.35">
      <c r="A7415" t="s">
        <v>138</v>
      </c>
      <c r="B7415" t="s">
        <v>41</v>
      </c>
      <c r="C7415" t="s">
        <v>252</v>
      </c>
      <c r="D7415" t="s">
        <v>150</v>
      </c>
      <c r="E7415" t="s">
        <v>121</v>
      </c>
      <c r="G7415" t="s">
        <v>1</v>
      </c>
      <c r="H7415" t="s">
        <v>206</v>
      </c>
      <c r="J7415" t="s">
        <v>263</v>
      </c>
      <c r="K7415" t="s">
        <v>72</v>
      </c>
      <c r="L7415" t="s">
        <v>122</v>
      </c>
      <c r="M7415" s="14">
        <v>44771</v>
      </c>
      <c r="N7415" s="14">
        <v>44771</v>
      </c>
      <c r="O7415">
        <v>0</v>
      </c>
      <c r="P7415">
        <v>-8333333.3300000001</v>
      </c>
      <c r="R7415">
        <v>2220200000</v>
      </c>
      <c r="S7415">
        <v>161001000</v>
      </c>
      <c r="V7415" t="s">
        <v>138</v>
      </c>
      <c r="W7415" t="s">
        <v>195</v>
      </c>
      <c r="X7415" t="s">
        <v>139</v>
      </c>
      <c r="Y7415">
        <v>7</v>
      </c>
      <c r="Z7415">
        <v>7</v>
      </c>
      <c r="AA7415">
        <v>2022</v>
      </c>
      <c r="AB7415">
        <v>8333333.3300000001</v>
      </c>
      <c r="AC7415" t="s">
        <v>71</v>
      </c>
      <c r="AD7415" t="s">
        <v>71</v>
      </c>
      <c r="AE7415">
        <v>2022</v>
      </c>
      <c r="AF7415">
        <v>2022</v>
      </c>
      <c r="AU7415"/>
    </row>
    <row r="7416" spans="1:47" x14ac:dyDescent="0.35">
      <c r="A7416" t="s">
        <v>138</v>
      </c>
      <c r="C7416" t="s">
        <v>252</v>
      </c>
      <c r="D7416" t="s">
        <v>150</v>
      </c>
      <c r="E7416" t="s">
        <v>121</v>
      </c>
      <c r="G7416" t="s">
        <v>1</v>
      </c>
      <c r="J7416" t="s">
        <v>263</v>
      </c>
      <c r="K7416" t="s">
        <v>72</v>
      </c>
      <c r="L7416" t="s">
        <v>122</v>
      </c>
      <c r="M7416" s="14">
        <v>44771</v>
      </c>
      <c r="N7416" s="14">
        <v>44771</v>
      </c>
      <c r="O7416">
        <v>0</v>
      </c>
      <c r="P7416">
        <v>23809.52</v>
      </c>
      <c r="R7416">
        <v>2220200000</v>
      </c>
      <c r="S7416">
        <v>161002000</v>
      </c>
      <c r="V7416" t="s">
        <v>138</v>
      </c>
      <c r="W7416" t="s">
        <v>202</v>
      </c>
      <c r="X7416" t="s">
        <v>139</v>
      </c>
      <c r="Y7416">
        <v>7</v>
      </c>
      <c r="Z7416">
        <v>7</v>
      </c>
      <c r="AA7416">
        <v>2022</v>
      </c>
      <c r="AB7416">
        <v>-23809.52</v>
      </c>
      <c r="AC7416" t="s">
        <v>71</v>
      </c>
      <c r="AD7416" t="s">
        <v>72</v>
      </c>
      <c r="AE7416">
        <v>2022</v>
      </c>
      <c r="AF7416">
        <v>2022</v>
      </c>
      <c r="AU7416"/>
    </row>
    <row r="7417" spans="1:47" x14ac:dyDescent="0.35">
      <c r="A7417" t="s">
        <v>138</v>
      </c>
      <c r="C7417" t="s">
        <v>252</v>
      </c>
      <c r="D7417" t="s">
        <v>150</v>
      </c>
      <c r="E7417" t="s">
        <v>121</v>
      </c>
      <c r="G7417" t="s">
        <v>1</v>
      </c>
      <c r="J7417" t="s">
        <v>263</v>
      </c>
      <c r="K7417" t="s">
        <v>72</v>
      </c>
      <c r="L7417" t="s">
        <v>122</v>
      </c>
      <c r="M7417" s="14">
        <v>44771</v>
      </c>
      <c r="N7417" s="14">
        <v>44771</v>
      </c>
      <c r="O7417">
        <v>0</v>
      </c>
      <c r="P7417">
        <v>9047619.0500000007</v>
      </c>
      <c r="R7417">
        <v>2220200000</v>
      </c>
      <c r="S7417">
        <v>161002000</v>
      </c>
      <c r="V7417" t="s">
        <v>138</v>
      </c>
      <c r="W7417" t="s">
        <v>202</v>
      </c>
      <c r="X7417" t="s">
        <v>139</v>
      </c>
      <c r="Y7417">
        <v>7</v>
      </c>
      <c r="Z7417">
        <v>7</v>
      </c>
      <c r="AA7417">
        <v>2022</v>
      </c>
      <c r="AB7417">
        <v>-9047619.0500000007</v>
      </c>
      <c r="AC7417" t="s">
        <v>71</v>
      </c>
      <c r="AD7417" t="s">
        <v>72</v>
      </c>
      <c r="AE7417">
        <v>2022</v>
      </c>
      <c r="AF7417">
        <v>2022</v>
      </c>
      <c r="AU7417"/>
    </row>
    <row r="7418" spans="1:47" x14ac:dyDescent="0.35">
      <c r="A7418" t="s">
        <v>138</v>
      </c>
      <c r="C7418" t="s">
        <v>252</v>
      </c>
      <c r="D7418" t="s">
        <v>150</v>
      </c>
      <c r="E7418" t="s">
        <v>121</v>
      </c>
      <c r="G7418" t="s">
        <v>1</v>
      </c>
      <c r="J7418" t="s">
        <v>263</v>
      </c>
      <c r="K7418" t="s">
        <v>72</v>
      </c>
      <c r="L7418" t="s">
        <v>122</v>
      </c>
      <c r="M7418" s="14">
        <v>44771</v>
      </c>
      <c r="N7418" s="14">
        <v>44771</v>
      </c>
      <c r="O7418">
        <v>0</v>
      </c>
      <c r="P7418">
        <v>9523.81</v>
      </c>
      <c r="R7418">
        <v>2220200000</v>
      </c>
      <c r="S7418">
        <v>161002000</v>
      </c>
      <c r="V7418" t="s">
        <v>138</v>
      </c>
      <c r="W7418" t="s">
        <v>202</v>
      </c>
      <c r="X7418" t="s">
        <v>139</v>
      </c>
      <c r="Y7418">
        <v>7</v>
      </c>
      <c r="Z7418">
        <v>7</v>
      </c>
      <c r="AA7418">
        <v>2022</v>
      </c>
      <c r="AB7418">
        <v>-9523.81</v>
      </c>
      <c r="AC7418" t="s">
        <v>71</v>
      </c>
      <c r="AD7418" t="s">
        <v>72</v>
      </c>
      <c r="AE7418">
        <v>2022</v>
      </c>
      <c r="AF7418">
        <v>2022</v>
      </c>
      <c r="AU7418"/>
    </row>
    <row r="7419" spans="1:47" x14ac:dyDescent="0.35">
      <c r="A7419" t="s">
        <v>138</v>
      </c>
      <c r="C7419" t="s">
        <v>252</v>
      </c>
      <c r="D7419" t="s">
        <v>150</v>
      </c>
      <c r="E7419" t="s">
        <v>121</v>
      </c>
      <c r="G7419" t="s">
        <v>1</v>
      </c>
      <c r="J7419" t="s">
        <v>263</v>
      </c>
      <c r="K7419" t="s">
        <v>72</v>
      </c>
      <c r="L7419" t="s">
        <v>122</v>
      </c>
      <c r="M7419" s="14">
        <v>44771</v>
      </c>
      <c r="N7419" s="14">
        <v>44771</v>
      </c>
      <c r="O7419">
        <v>0</v>
      </c>
      <c r="P7419">
        <v>9523.81</v>
      </c>
      <c r="R7419">
        <v>2220200000</v>
      </c>
      <c r="S7419">
        <v>161002000</v>
      </c>
      <c r="V7419" t="s">
        <v>138</v>
      </c>
      <c r="W7419" t="s">
        <v>202</v>
      </c>
      <c r="X7419" t="s">
        <v>139</v>
      </c>
      <c r="Y7419">
        <v>7</v>
      </c>
      <c r="Z7419">
        <v>7</v>
      </c>
      <c r="AA7419">
        <v>2022</v>
      </c>
      <c r="AB7419">
        <v>-9523.81</v>
      </c>
      <c r="AC7419" t="s">
        <v>71</v>
      </c>
      <c r="AD7419" t="s">
        <v>72</v>
      </c>
      <c r="AE7419">
        <v>2022</v>
      </c>
      <c r="AF7419">
        <v>2022</v>
      </c>
      <c r="AU7419"/>
    </row>
    <row r="7420" spans="1:47" x14ac:dyDescent="0.35">
      <c r="A7420" t="s">
        <v>138</v>
      </c>
      <c r="B7420" t="s">
        <v>47</v>
      </c>
      <c r="C7420" t="s">
        <v>252</v>
      </c>
      <c r="D7420" t="s">
        <v>150</v>
      </c>
      <c r="E7420" t="s">
        <v>121</v>
      </c>
      <c r="G7420" t="s">
        <v>1</v>
      </c>
      <c r="H7420" t="s">
        <v>206</v>
      </c>
      <c r="J7420" t="s">
        <v>263</v>
      </c>
      <c r="K7420" t="s">
        <v>72</v>
      </c>
      <c r="L7420" t="s">
        <v>122</v>
      </c>
      <c r="M7420" s="14">
        <v>44771</v>
      </c>
      <c r="N7420" s="14">
        <v>44771</v>
      </c>
      <c r="O7420">
        <v>0</v>
      </c>
      <c r="P7420">
        <v>-47619.05</v>
      </c>
      <c r="R7420">
        <v>2220200000</v>
      </c>
      <c r="S7420">
        <v>161001000</v>
      </c>
      <c r="V7420" t="s">
        <v>138</v>
      </c>
      <c r="W7420" t="s">
        <v>195</v>
      </c>
      <c r="X7420" t="s">
        <v>139</v>
      </c>
      <c r="Y7420">
        <v>7</v>
      </c>
      <c r="Z7420">
        <v>7</v>
      </c>
      <c r="AA7420">
        <v>2022</v>
      </c>
      <c r="AB7420">
        <v>47619.05</v>
      </c>
      <c r="AC7420" t="s">
        <v>71</v>
      </c>
      <c r="AD7420" t="s">
        <v>71</v>
      </c>
      <c r="AE7420">
        <v>2022</v>
      </c>
      <c r="AF7420">
        <v>2022</v>
      </c>
      <c r="AU7420"/>
    </row>
    <row r="7421" spans="1:47" x14ac:dyDescent="0.35">
      <c r="A7421" t="s">
        <v>138</v>
      </c>
      <c r="B7421" t="s">
        <v>48</v>
      </c>
      <c r="C7421" t="s">
        <v>252</v>
      </c>
      <c r="D7421" t="s">
        <v>159</v>
      </c>
      <c r="E7421" t="s">
        <v>121</v>
      </c>
      <c r="G7421" t="s">
        <v>1</v>
      </c>
      <c r="J7421" t="s">
        <v>263</v>
      </c>
      <c r="K7421" t="s">
        <v>72</v>
      </c>
      <c r="L7421" t="s">
        <v>122</v>
      </c>
      <c r="M7421" s="14">
        <v>44771</v>
      </c>
      <c r="N7421" s="14">
        <v>44771</v>
      </c>
      <c r="O7421">
        <v>0</v>
      </c>
      <c r="P7421">
        <v>476190.48</v>
      </c>
      <c r="R7421">
        <v>2220200000</v>
      </c>
      <c r="S7421">
        <v>161020000</v>
      </c>
      <c r="V7421" t="s">
        <v>138</v>
      </c>
      <c r="W7421" t="s">
        <v>194</v>
      </c>
      <c r="X7421" t="s">
        <v>139</v>
      </c>
      <c r="Y7421">
        <v>7</v>
      </c>
      <c r="Z7421">
        <v>7</v>
      </c>
      <c r="AA7421">
        <v>2022</v>
      </c>
      <c r="AB7421">
        <v>476190.48</v>
      </c>
      <c r="AC7421" t="s">
        <v>71</v>
      </c>
      <c r="AD7421" t="s">
        <v>72</v>
      </c>
      <c r="AE7421">
        <v>2022</v>
      </c>
      <c r="AF7421">
        <v>2022</v>
      </c>
      <c r="AU7421"/>
    </row>
    <row r="7422" spans="1:47" x14ac:dyDescent="0.35">
      <c r="A7422" t="s">
        <v>138</v>
      </c>
      <c r="C7422" t="s">
        <v>252</v>
      </c>
      <c r="D7422" t="s">
        <v>150</v>
      </c>
      <c r="E7422" t="s">
        <v>121</v>
      </c>
      <c r="G7422" t="s">
        <v>1</v>
      </c>
      <c r="J7422" t="s">
        <v>263</v>
      </c>
      <c r="K7422" t="s">
        <v>72</v>
      </c>
      <c r="L7422" t="s">
        <v>122</v>
      </c>
      <c r="M7422" s="14">
        <v>44771</v>
      </c>
      <c r="N7422" s="14">
        <v>44771</v>
      </c>
      <c r="O7422">
        <v>0</v>
      </c>
      <c r="P7422">
        <v>2380.9499999999998</v>
      </c>
      <c r="R7422">
        <v>2220200000</v>
      </c>
      <c r="S7422">
        <v>161002000</v>
      </c>
      <c r="V7422" t="s">
        <v>138</v>
      </c>
      <c r="W7422" t="s">
        <v>202</v>
      </c>
      <c r="X7422" t="s">
        <v>139</v>
      </c>
      <c r="Y7422">
        <v>7</v>
      </c>
      <c r="Z7422">
        <v>7</v>
      </c>
      <c r="AA7422">
        <v>2022</v>
      </c>
      <c r="AB7422">
        <v>-2380.9499999999998</v>
      </c>
      <c r="AC7422" t="s">
        <v>71</v>
      </c>
      <c r="AD7422" t="s">
        <v>72</v>
      </c>
      <c r="AE7422">
        <v>2022</v>
      </c>
      <c r="AF7422">
        <v>2022</v>
      </c>
      <c r="AU7422"/>
    </row>
    <row r="7423" spans="1:47" x14ac:dyDescent="0.35">
      <c r="A7423" t="s">
        <v>138</v>
      </c>
      <c r="B7423" t="s">
        <v>65</v>
      </c>
      <c r="C7423" t="s">
        <v>252</v>
      </c>
      <c r="D7423" t="s">
        <v>150</v>
      </c>
      <c r="E7423" t="s">
        <v>121</v>
      </c>
      <c r="G7423" t="s">
        <v>1</v>
      </c>
      <c r="H7423" t="s">
        <v>206</v>
      </c>
      <c r="J7423" t="s">
        <v>263</v>
      </c>
      <c r="K7423" t="s">
        <v>72</v>
      </c>
      <c r="L7423" t="s">
        <v>122</v>
      </c>
      <c r="M7423" s="14">
        <v>44771</v>
      </c>
      <c r="N7423" s="14">
        <v>44771</v>
      </c>
      <c r="O7423">
        <v>0</v>
      </c>
      <c r="P7423">
        <v>-30.95</v>
      </c>
      <c r="R7423">
        <v>2220200000</v>
      </c>
      <c r="S7423">
        <v>161900000</v>
      </c>
      <c r="V7423" t="s">
        <v>138</v>
      </c>
      <c r="W7423" t="s">
        <v>199</v>
      </c>
      <c r="X7423" t="s">
        <v>139</v>
      </c>
      <c r="Y7423">
        <v>7</v>
      </c>
      <c r="Z7423">
        <v>7</v>
      </c>
      <c r="AA7423">
        <v>2022</v>
      </c>
      <c r="AB7423">
        <v>30.95</v>
      </c>
      <c r="AC7423" t="s">
        <v>71</v>
      </c>
      <c r="AD7423" t="s">
        <v>71</v>
      </c>
      <c r="AE7423">
        <v>2022</v>
      </c>
      <c r="AF7423">
        <v>2022</v>
      </c>
      <c r="AU7423"/>
    </row>
    <row r="7424" spans="1:47" x14ac:dyDescent="0.35">
      <c r="A7424" t="s">
        <v>138</v>
      </c>
      <c r="C7424" t="s">
        <v>252</v>
      </c>
      <c r="D7424" t="s">
        <v>150</v>
      </c>
      <c r="E7424" t="s">
        <v>121</v>
      </c>
      <c r="G7424" t="s">
        <v>1</v>
      </c>
      <c r="J7424" t="s">
        <v>263</v>
      </c>
      <c r="K7424" t="s">
        <v>72</v>
      </c>
      <c r="L7424" t="s">
        <v>122</v>
      </c>
      <c r="M7424" s="14">
        <v>44771</v>
      </c>
      <c r="N7424" s="14">
        <v>44771</v>
      </c>
      <c r="O7424">
        <v>0</v>
      </c>
      <c r="P7424">
        <v>23809.52</v>
      </c>
      <c r="R7424">
        <v>2220200000</v>
      </c>
      <c r="S7424">
        <v>161002000</v>
      </c>
      <c r="V7424" t="s">
        <v>138</v>
      </c>
      <c r="W7424" t="s">
        <v>202</v>
      </c>
      <c r="X7424" t="s">
        <v>139</v>
      </c>
      <c r="Y7424">
        <v>7</v>
      </c>
      <c r="Z7424">
        <v>7</v>
      </c>
      <c r="AA7424">
        <v>2022</v>
      </c>
      <c r="AB7424">
        <v>-23809.52</v>
      </c>
      <c r="AC7424" t="s">
        <v>71</v>
      </c>
      <c r="AD7424" t="s">
        <v>72</v>
      </c>
      <c r="AE7424">
        <v>2022</v>
      </c>
      <c r="AF7424">
        <v>2022</v>
      </c>
      <c r="AU7424"/>
    </row>
    <row r="7425" spans="1:47" x14ac:dyDescent="0.35">
      <c r="A7425" t="s">
        <v>138</v>
      </c>
      <c r="C7425" t="s">
        <v>252</v>
      </c>
      <c r="D7425" t="s">
        <v>150</v>
      </c>
      <c r="E7425" t="s">
        <v>121</v>
      </c>
      <c r="G7425" t="s">
        <v>1</v>
      </c>
      <c r="J7425" t="s">
        <v>263</v>
      </c>
      <c r="K7425" t="s">
        <v>72</v>
      </c>
      <c r="L7425" t="s">
        <v>122</v>
      </c>
      <c r="M7425" s="14">
        <v>44771</v>
      </c>
      <c r="N7425" s="14">
        <v>44771</v>
      </c>
      <c r="O7425">
        <v>0</v>
      </c>
      <c r="P7425">
        <v>35714.29</v>
      </c>
      <c r="R7425">
        <v>2220200000</v>
      </c>
      <c r="S7425">
        <v>161002000</v>
      </c>
      <c r="V7425" t="s">
        <v>138</v>
      </c>
      <c r="W7425" t="s">
        <v>202</v>
      </c>
      <c r="X7425" t="s">
        <v>139</v>
      </c>
      <c r="Y7425">
        <v>7</v>
      </c>
      <c r="Z7425">
        <v>7</v>
      </c>
      <c r="AA7425">
        <v>2022</v>
      </c>
      <c r="AB7425">
        <v>-35714.29</v>
      </c>
      <c r="AC7425" t="s">
        <v>71</v>
      </c>
      <c r="AD7425" t="s">
        <v>72</v>
      </c>
      <c r="AE7425">
        <v>2022</v>
      </c>
      <c r="AF7425">
        <v>2022</v>
      </c>
      <c r="AU7425"/>
    </row>
    <row r="7426" spans="1:47" x14ac:dyDescent="0.35">
      <c r="A7426" t="s">
        <v>138</v>
      </c>
      <c r="C7426" t="s">
        <v>252</v>
      </c>
      <c r="D7426" t="s">
        <v>150</v>
      </c>
      <c r="E7426" t="s">
        <v>121</v>
      </c>
      <c r="G7426" t="s">
        <v>1</v>
      </c>
      <c r="J7426" t="s">
        <v>263</v>
      </c>
      <c r="K7426" t="s">
        <v>72</v>
      </c>
      <c r="L7426" t="s">
        <v>122</v>
      </c>
      <c r="M7426" s="14">
        <v>44771</v>
      </c>
      <c r="N7426" s="14">
        <v>44771</v>
      </c>
      <c r="O7426">
        <v>0</v>
      </c>
      <c r="P7426">
        <v>19047.62</v>
      </c>
      <c r="R7426">
        <v>2220200000</v>
      </c>
      <c r="S7426">
        <v>161002000</v>
      </c>
      <c r="V7426" t="s">
        <v>138</v>
      </c>
      <c r="W7426" t="s">
        <v>202</v>
      </c>
      <c r="X7426" t="s">
        <v>139</v>
      </c>
      <c r="Y7426">
        <v>7</v>
      </c>
      <c r="Z7426">
        <v>7</v>
      </c>
      <c r="AA7426">
        <v>2022</v>
      </c>
      <c r="AB7426">
        <v>-19047.62</v>
      </c>
      <c r="AC7426" t="s">
        <v>71</v>
      </c>
      <c r="AD7426" t="s">
        <v>72</v>
      </c>
      <c r="AE7426">
        <v>2022</v>
      </c>
      <c r="AF7426">
        <v>2022</v>
      </c>
      <c r="AU7426"/>
    </row>
    <row r="7427" spans="1:47" x14ac:dyDescent="0.35">
      <c r="A7427" t="s">
        <v>138</v>
      </c>
      <c r="C7427" t="s">
        <v>252</v>
      </c>
      <c r="D7427" t="s">
        <v>150</v>
      </c>
      <c r="E7427" t="s">
        <v>121</v>
      </c>
      <c r="G7427" t="s">
        <v>1</v>
      </c>
      <c r="J7427" t="s">
        <v>263</v>
      </c>
      <c r="K7427" t="s">
        <v>72</v>
      </c>
      <c r="L7427" t="s">
        <v>122</v>
      </c>
      <c r="M7427" s="14">
        <v>44771</v>
      </c>
      <c r="N7427" s="14">
        <v>44771</v>
      </c>
      <c r="O7427">
        <v>0</v>
      </c>
      <c r="P7427">
        <v>47619.05</v>
      </c>
      <c r="R7427">
        <v>2220200000</v>
      </c>
      <c r="S7427">
        <v>161002000</v>
      </c>
      <c r="V7427" t="s">
        <v>138</v>
      </c>
      <c r="W7427" t="s">
        <v>202</v>
      </c>
      <c r="X7427" t="s">
        <v>139</v>
      </c>
      <c r="Y7427">
        <v>7</v>
      </c>
      <c r="Z7427">
        <v>7</v>
      </c>
      <c r="AA7427">
        <v>2022</v>
      </c>
      <c r="AB7427">
        <v>-47619.05</v>
      </c>
      <c r="AC7427" t="s">
        <v>71</v>
      </c>
      <c r="AD7427" t="s">
        <v>72</v>
      </c>
      <c r="AE7427">
        <v>2022</v>
      </c>
      <c r="AF7427">
        <v>2022</v>
      </c>
      <c r="AU7427"/>
    </row>
    <row r="7428" spans="1:47" x14ac:dyDescent="0.35">
      <c r="A7428" t="s">
        <v>138</v>
      </c>
      <c r="C7428" t="s">
        <v>252</v>
      </c>
      <c r="D7428" t="s">
        <v>150</v>
      </c>
      <c r="E7428" t="s">
        <v>121</v>
      </c>
      <c r="G7428" t="s">
        <v>1</v>
      </c>
      <c r="J7428" t="s">
        <v>263</v>
      </c>
      <c r="K7428" t="s">
        <v>72</v>
      </c>
      <c r="L7428" t="s">
        <v>122</v>
      </c>
      <c r="M7428" s="14">
        <v>44771</v>
      </c>
      <c r="N7428" s="14">
        <v>44771</v>
      </c>
      <c r="O7428">
        <v>0</v>
      </c>
      <c r="P7428">
        <v>2380952.38</v>
      </c>
      <c r="R7428">
        <v>2220200000</v>
      </c>
      <c r="S7428">
        <v>161002000</v>
      </c>
      <c r="V7428" t="s">
        <v>138</v>
      </c>
      <c r="W7428" t="s">
        <v>202</v>
      </c>
      <c r="X7428" t="s">
        <v>139</v>
      </c>
      <c r="Y7428">
        <v>7</v>
      </c>
      <c r="Z7428">
        <v>7</v>
      </c>
      <c r="AA7428">
        <v>2022</v>
      </c>
      <c r="AB7428">
        <v>-2380952.38</v>
      </c>
      <c r="AC7428" t="s">
        <v>71</v>
      </c>
      <c r="AD7428" t="s">
        <v>72</v>
      </c>
      <c r="AE7428">
        <v>2022</v>
      </c>
      <c r="AF7428">
        <v>2022</v>
      </c>
      <c r="AU7428"/>
    </row>
    <row r="7429" spans="1:47" x14ac:dyDescent="0.35">
      <c r="A7429" t="s">
        <v>160</v>
      </c>
      <c r="B7429" t="s">
        <v>25</v>
      </c>
      <c r="C7429" t="s">
        <v>252</v>
      </c>
      <c r="D7429" t="s">
        <v>159</v>
      </c>
      <c r="E7429" t="s">
        <v>162</v>
      </c>
      <c r="G7429" t="s">
        <v>1</v>
      </c>
      <c r="J7429" t="s">
        <v>263</v>
      </c>
      <c r="K7429" t="s">
        <v>72</v>
      </c>
      <c r="L7429" t="s">
        <v>122</v>
      </c>
      <c r="M7429" s="14">
        <v>44771</v>
      </c>
      <c r="N7429" s="14">
        <v>44771</v>
      </c>
      <c r="O7429">
        <v>0</v>
      </c>
      <c r="P7429">
        <v>10714.29</v>
      </c>
      <c r="R7429">
        <v>2110672000</v>
      </c>
      <c r="S7429">
        <v>161300000</v>
      </c>
      <c r="V7429" t="s">
        <v>160</v>
      </c>
      <c r="W7429" t="s">
        <v>192</v>
      </c>
      <c r="X7429" t="s">
        <v>161</v>
      </c>
      <c r="Y7429">
        <v>7</v>
      </c>
      <c r="Z7429">
        <v>7</v>
      </c>
      <c r="AA7429">
        <v>2022</v>
      </c>
      <c r="AB7429">
        <v>10714.29</v>
      </c>
      <c r="AC7429" t="s">
        <v>71</v>
      </c>
      <c r="AD7429" t="s">
        <v>72</v>
      </c>
      <c r="AE7429">
        <v>2022</v>
      </c>
      <c r="AF7429">
        <v>2022</v>
      </c>
      <c r="AU7429"/>
    </row>
    <row r="7430" spans="1:47" x14ac:dyDescent="0.35">
      <c r="A7430" t="s">
        <v>160</v>
      </c>
      <c r="B7430" t="s">
        <v>25</v>
      </c>
      <c r="C7430" t="s">
        <v>252</v>
      </c>
      <c r="D7430" t="s">
        <v>159</v>
      </c>
      <c r="E7430" t="s">
        <v>162</v>
      </c>
      <c r="G7430" t="s">
        <v>1</v>
      </c>
      <c r="J7430" t="s">
        <v>263</v>
      </c>
      <c r="K7430" t="s">
        <v>72</v>
      </c>
      <c r="L7430" t="s">
        <v>122</v>
      </c>
      <c r="M7430" s="14">
        <v>44771</v>
      </c>
      <c r="N7430" s="14">
        <v>44771</v>
      </c>
      <c r="O7430">
        <v>0</v>
      </c>
      <c r="P7430">
        <v>9047.6200000000008</v>
      </c>
      <c r="R7430">
        <v>2110672000</v>
      </c>
      <c r="S7430">
        <v>161300000</v>
      </c>
      <c r="V7430" t="s">
        <v>160</v>
      </c>
      <c r="W7430" t="s">
        <v>192</v>
      </c>
      <c r="X7430" t="s">
        <v>161</v>
      </c>
      <c r="Y7430">
        <v>7</v>
      </c>
      <c r="Z7430">
        <v>7</v>
      </c>
      <c r="AA7430">
        <v>2022</v>
      </c>
      <c r="AB7430">
        <v>9047.6200000000008</v>
      </c>
      <c r="AC7430" t="s">
        <v>71</v>
      </c>
      <c r="AD7430" t="s">
        <v>72</v>
      </c>
      <c r="AE7430">
        <v>2022</v>
      </c>
      <c r="AF7430">
        <v>2022</v>
      </c>
      <c r="AU7430"/>
    </row>
    <row r="7431" spans="1:47" x14ac:dyDescent="0.35">
      <c r="A7431" t="s">
        <v>160</v>
      </c>
      <c r="B7431" t="s">
        <v>25</v>
      </c>
      <c r="C7431" t="s">
        <v>252</v>
      </c>
      <c r="D7431" t="s">
        <v>159</v>
      </c>
      <c r="E7431" t="s">
        <v>162</v>
      </c>
      <c r="G7431" t="s">
        <v>1</v>
      </c>
      <c r="J7431" t="s">
        <v>263</v>
      </c>
      <c r="K7431" t="s">
        <v>72</v>
      </c>
      <c r="L7431" t="s">
        <v>122</v>
      </c>
      <c r="M7431" s="14">
        <v>44771</v>
      </c>
      <c r="N7431" s="14">
        <v>44771</v>
      </c>
      <c r="O7431">
        <v>0</v>
      </c>
      <c r="P7431">
        <v>1428.57</v>
      </c>
      <c r="R7431">
        <v>2110672000</v>
      </c>
      <c r="S7431">
        <v>161300000</v>
      </c>
      <c r="V7431" t="s">
        <v>160</v>
      </c>
      <c r="W7431" t="s">
        <v>192</v>
      </c>
      <c r="X7431" t="s">
        <v>161</v>
      </c>
      <c r="Y7431">
        <v>7</v>
      </c>
      <c r="Z7431">
        <v>7</v>
      </c>
      <c r="AA7431">
        <v>2022</v>
      </c>
      <c r="AB7431">
        <v>1428.57</v>
      </c>
      <c r="AC7431" t="s">
        <v>71</v>
      </c>
      <c r="AD7431" t="s">
        <v>72</v>
      </c>
      <c r="AE7431">
        <v>2022</v>
      </c>
      <c r="AF7431">
        <v>2022</v>
      </c>
      <c r="AU7431"/>
    </row>
    <row r="7432" spans="1:47" x14ac:dyDescent="0.35">
      <c r="A7432" t="s">
        <v>160</v>
      </c>
      <c r="B7432" t="s">
        <v>26</v>
      </c>
      <c r="C7432" t="s">
        <v>252</v>
      </c>
      <c r="D7432" t="s">
        <v>159</v>
      </c>
      <c r="E7432" t="s">
        <v>162</v>
      </c>
      <c r="G7432" t="s">
        <v>1</v>
      </c>
      <c r="J7432" t="s">
        <v>263</v>
      </c>
      <c r="K7432" t="s">
        <v>72</v>
      </c>
      <c r="L7432" t="s">
        <v>122</v>
      </c>
      <c r="M7432" s="14">
        <v>44771</v>
      </c>
      <c r="N7432" s="14">
        <v>44771</v>
      </c>
      <c r="O7432">
        <v>0</v>
      </c>
      <c r="P7432">
        <v>65770.25</v>
      </c>
      <c r="R7432">
        <v>2110672000</v>
      </c>
      <c r="S7432">
        <v>161016000</v>
      </c>
      <c r="V7432" t="s">
        <v>160</v>
      </c>
      <c r="W7432" t="s">
        <v>201</v>
      </c>
      <c r="X7432" t="s">
        <v>161</v>
      </c>
      <c r="Y7432">
        <v>7</v>
      </c>
      <c r="Z7432">
        <v>7</v>
      </c>
      <c r="AA7432">
        <v>2022</v>
      </c>
      <c r="AB7432">
        <v>65770.25</v>
      </c>
      <c r="AC7432" t="s">
        <v>71</v>
      </c>
      <c r="AD7432" t="s">
        <v>72</v>
      </c>
      <c r="AE7432">
        <v>2022</v>
      </c>
      <c r="AF7432">
        <v>2022</v>
      </c>
      <c r="AU7432"/>
    </row>
    <row r="7433" spans="1:47" x14ac:dyDescent="0.35">
      <c r="A7433" t="s">
        <v>138</v>
      </c>
      <c r="B7433" t="s">
        <v>65</v>
      </c>
      <c r="C7433" t="s">
        <v>252</v>
      </c>
      <c r="D7433" t="s">
        <v>150</v>
      </c>
      <c r="E7433" t="s">
        <v>121</v>
      </c>
      <c r="G7433" t="s">
        <v>1</v>
      </c>
      <c r="H7433" t="s">
        <v>206</v>
      </c>
      <c r="J7433" t="s">
        <v>263</v>
      </c>
      <c r="K7433" t="s">
        <v>72</v>
      </c>
      <c r="L7433" t="s">
        <v>122</v>
      </c>
      <c r="M7433" s="14">
        <v>44771</v>
      </c>
      <c r="N7433" s="14">
        <v>44771</v>
      </c>
      <c r="O7433">
        <v>0</v>
      </c>
      <c r="P7433">
        <v>-61.9</v>
      </c>
      <c r="R7433">
        <v>2220200000</v>
      </c>
      <c r="S7433">
        <v>162100000</v>
      </c>
      <c r="V7433" t="s">
        <v>138</v>
      </c>
      <c r="W7433" t="s">
        <v>214</v>
      </c>
      <c r="X7433" t="s">
        <v>139</v>
      </c>
      <c r="Y7433">
        <v>7</v>
      </c>
      <c r="Z7433">
        <v>7</v>
      </c>
      <c r="AA7433">
        <v>2022</v>
      </c>
      <c r="AB7433">
        <v>61.9</v>
      </c>
      <c r="AC7433" t="s">
        <v>71</v>
      </c>
      <c r="AD7433" t="s">
        <v>71</v>
      </c>
      <c r="AE7433">
        <v>2022</v>
      </c>
      <c r="AF7433">
        <v>2022</v>
      </c>
      <c r="AU7433"/>
    </row>
    <row r="7434" spans="1:47" x14ac:dyDescent="0.35">
      <c r="A7434" t="s">
        <v>160</v>
      </c>
      <c r="B7434" t="s">
        <v>26</v>
      </c>
      <c r="C7434" t="s">
        <v>252</v>
      </c>
      <c r="D7434" t="s">
        <v>159</v>
      </c>
      <c r="E7434" t="s">
        <v>162</v>
      </c>
      <c r="G7434" t="s">
        <v>1</v>
      </c>
      <c r="J7434" t="s">
        <v>263</v>
      </c>
      <c r="K7434" t="s">
        <v>72</v>
      </c>
      <c r="L7434" t="s">
        <v>122</v>
      </c>
      <c r="M7434" s="14">
        <v>44771</v>
      </c>
      <c r="N7434" s="14">
        <v>44771</v>
      </c>
      <c r="O7434">
        <v>0</v>
      </c>
      <c r="P7434">
        <v>4169.08</v>
      </c>
      <c r="R7434">
        <v>2110672000</v>
      </c>
      <c r="S7434">
        <v>162200000</v>
      </c>
      <c r="V7434" t="s">
        <v>160</v>
      </c>
      <c r="W7434" t="s">
        <v>229</v>
      </c>
      <c r="X7434" t="s">
        <v>161</v>
      </c>
      <c r="Y7434">
        <v>7</v>
      </c>
      <c r="Z7434">
        <v>7</v>
      </c>
      <c r="AA7434">
        <v>2022</v>
      </c>
      <c r="AB7434">
        <v>4169.08</v>
      </c>
      <c r="AC7434" t="s">
        <v>71</v>
      </c>
      <c r="AD7434" t="s">
        <v>72</v>
      </c>
      <c r="AE7434">
        <v>2022</v>
      </c>
      <c r="AF7434">
        <v>2022</v>
      </c>
      <c r="AU7434"/>
    </row>
    <row r="7435" spans="1:47" x14ac:dyDescent="0.35">
      <c r="A7435" t="s">
        <v>160</v>
      </c>
      <c r="B7435" t="s">
        <v>26</v>
      </c>
      <c r="C7435" t="s">
        <v>252</v>
      </c>
      <c r="D7435" t="s">
        <v>159</v>
      </c>
      <c r="E7435" t="s">
        <v>162</v>
      </c>
      <c r="G7435" t="s">
        <v>1</v>
      </c>
      <c r="J7435" t="s">
        <v>263</v>
      </c>
      <c r="K7435" t="s">
        <v>72</v>
      </c>
      <c r="L7435" t="s">
        <v>122</v>
      </c>
      <c r="M7435" s="14">
        <v>44771</v>
      </c>
      <c r="N7435" s="14">
        <v>44771</v>
      </c>
      <c r="O7435">
        <v>0</v>
      </c>
      <c r="P7435">
        <v>951.57</v>
      </c>
      <c r="R7435">
        <v>2110672000</v>
      </c>
      <c r="S7435">
        <v>162600000</v>
      </c>
      <c r="V7435" t="s">
        <v>160</v>
      </c>
      <c r="W7435" t="s">
        <v>196</v>
      </c>
      <c r="X7435" t="s">
        <v>161</v>
      </c>
      <c r="Y7435">
        <v>7</v>
      </c>
      <c r="Z7435">
        <v>7</v>
      </c>
      <c r="AA7435">
        <v>2022</v>
      </c>
      <c r="AB7435">
        <v>951.57</v>
      </c>
      <c r="AC7435" t="s">
        <v>71</v>
      </c>
      <c r="AD7435" t="s">
        <v>72</v>
      </c>
      <c r="AE7435">
        <v>2022</v>
      </c>
      <c r="AF7435">
        <v>2022</v>
      </c>
      <c r="AU7435"/>
    </row>
    <row r="7436" spans="1:47" x14ac:dyDescent="0.35">
      <c r="A7436" t="s">
        <v>203</v>
      </c>
      <c r="B7436" t="s">
        <v>51</v>
      </c>
      <c r="C7436" t="s">
        <v>252</v>
      </c>
      <c r="D7436" t="s">
        <v>150</v>
      </c>
      <c r="E7436" t="s">
        <v>121</v>
      </c>
      <c r="G7436" t="s">
        <v>1</v>
      </c>
      <c r="H7436" t="s">
        <v>206</v>
      </c>
      <c r="J7436" t="s">
        <v>263</v>
      </c>
      <c r="K7436" t="s">
        <v>72</v>
      </c>
      <c r="L7436" t="s">
        <v>122</v>
      </c>
      <c r="M7436" s="14">
        <v>44771</v>
      </c>
      <c r="N7436" s="14">
        <v>44771</v>
      </c>
      <c r="O7436">
        <v>0</v>
      </c>
      <c r="P7436">
        <v>-809523.81</v>
      </c>
      <c r="R7436">
        <v>2220141000</v>
      </c>
      <c r="S7436">
        <v>161020000</v>
      </c>
      <c r="V7436" t="s">
        <v>203</v>
      </c>
      <c r="W7436" t="s">
        <v>194</v>
      </c>
      <c r="X7436" t="s">
        <v>134</v>
      </c>
      <c r="Y7436">
        <v>7</v>
      </c>
      <c r="Z7436">
        <v>7</v>
      </c>
      <c r="AA7436">
        <v>2022</v>
      </c>
      <c r="AB7436">
        <v>809523.81</v>
      </c>
      <c r="AC7436" t="s">
        <v>71</v>
      </c>
      <c r="AD7436" t="s">
        <v>71</v>
      </c>
      <c r="AE7436">
        <v>2022</v>
      </c>
      <c r="AF7436">
        <v>2022</v>
      </c>
      <c r="AU7436"/>
    </row>
    <row r="7437" spans="1:47" x14ac:dyDescent="0.35">
      <c r="A7437" t="s">
        <v>130</v>
      </c>
      <c r="B7437" t="s">
        <v>33</v>
      </c>
      <c r="C7437" t="s">
        <v>252</v>
      </c>
      <c r="D7437" t="s">
        <v>150</v>
      </c>
      <c r="E7437" t="s">
        <v>121</v>
      </c>
      <c r="G7437" t="s">
        <v>1</v>
      </c>
      <c r="H7437" t="s">
        <v>206</v>
      </c>
      <c r="J7437" t="s">
        <v>263</v>
      </c>
      <c r="K7437" t="s">
        <v>72</v>
      </c>
      <c r="L7437" t="s">
        <v>122</v>
      </c>
      <c r="M7437" s="14">
        <v>44771</v>
      </c>
      <c r="N7437" s="14">
        <v>44771</v>
      </c>
      <c r="O7437">
        <v>0</v>
      </c>
      <c r="P7437">
        <v>-23.81</v>
      </c>
      <c r="R7437">
        <v>2221517160</v>
      </c>
      <c r="S7437">
        <v>161012000</v>
      </c>
      <c r="V7437" t="s">
        <v>130</v>
      </c>
      <c r="W7437" t="s">
        <v>213</v>
      </c>
      <c r="X7437" t="s">
        <v>119</v>
      </c>
      <c r="Y7437">
        <v>7</v>
      </c>
      <c r="Z7437">
        <v>7</v>
      </c>
      <c r="AA7437">
        <v>2022</v>
      </c>
      <c r="AB7437">
        <v>23.81</v>
      </c>
      <c r="AC7437" t="s">
        <v>71</v>
      </c>
      <c r="AD7437" t="s">
        <v>71</v>
      </c>
      <c r="AE7437">
        <v>2022</v>
      </c>
      <c r="AF7437">
        <v>2022</v>
      </c>
      <c r="AU7437"/>
    </row>
    <row r="7438" spans="1:47" x14ac:dyDescent="0.35">
      <c r="A7438" t="s">
        <v>160</v>
      </c>
      <c r="B7438" t="s">
        <v>26</v>
      </c>
      <c r="C7438" t="s">
        <v>252</v>
      </c>
      <c r="D7438" t="s">
        <v>159</v>
      </c>
      <c r="E7438" t="s">
        <v>162</v>
      </c>
      <c r="G7438" t="s">
        <v>1</v>
      </c>
      <c r="J7438" t="s">
        <v>263</v>
      </c>
      <c r="K7438" t="s">
        <v>72</v>
      </c>
      <c r="L7438" t="s">
        <v>122</v>
      </c>
      <c r="M7438" s="14">
        <v>44771</v>
      </c>
      <c r="N7438" s="14">
        <v>44771</v>
      </c>
      <c r="O7438">
        <v>0</v>
      </c>
      <c r="P7438">
        <v>248.57</v>
      </c>
      <c r="R7438">
        <v>2110672000</v>
      </c>
      <c r="S7438">
        <v>161011000</v>
      </c>
      <c r="V7438" t="s">
        <v>160</v>
      </c>
      <c r="W7438" t="s">
        <v>231</v>
      </c>
      <c r="X7438" t="s">
        <v>161</v>
      </c>
      <c r="Y7438">
        <v>7</v>
      </c>
      <c r="Z7438">
        <v>7</v>
      </c>
      <c r="AA7438">
        <v>2022</v>
      </c>
      <c r="AB7438">
        <v>248.57</v>
      </c>
      <c r="AC7438" t="s">
        <v>71</v>
      </c>
      <c r="AD7438" t="s">
        <v>72</v>
      </c>
      <c r="AE7438">
        <v>2022</v>
      </c>
      <c r="AF7438">
        <v>2022</v>
      </c>
      <c r="AU7438"/>
    </row>
    <row r="7439" spans="1:47" x14ac:dyDescent="0.35">
      <c r="A7439" t="s">
        <v>118</v>
      </c>
      <c r="B7439" t="s">
        <v>46</v>
      </c>
      <c r="C7439" t="s">
        <v>252</v>
      </c>
      <c r="D7439" t="s">
        <v>150</v>
      </c>
      <c r="E7439" t="s">
        <v>121</v>
      </c>
      <c r="G7439" t="s">
        <v>1</v>
      </c>
      <c r="H7439" t="s">
        <v>206</v>
      </c>
      <c r="J7439" t="s">
        <v>263</v>
      </c>
      <c r="K7439" t="s">
        <v>72</v>
      </c>
      <c r="L7439" t="s">
        <v>122</v>
      </c>
      <c r="M7439" s="14">
        <v>44773</v>
      </c>
      <c r="N7439" s="14">
        <v>44771</v>
      </c>
      <c r="O7439">
        <v>0</v>
      </c>
      <c r="P7439">
        <v>-11904.76</v>
      </c>
      <c r="R7439">
        <v>2221513000</v>
      </c>
      <c r="S7439">
        <v>161021000</v>
      </c>
      <c r="V7439" t="s">
        <v>118</v>
      </c>
      <c r="W7439" t="s">
        <v>215</v>
      </c>
      <c r="X7439" t="s">
        <v>119</v>
      </c>
      <c r="Y7439">
        <v>7</v>
      </c>
      <c r="Z7439">
        <v>7</v>
      </c>
      <c r="AA7439">
        <v>2022</v>
      </c>
      <c r="AB7439">
        <v>11904.76</v>
      </c>
      <c r="AC7439" t="s">
        <v>71</v>
      </c>
      <c r="AD7439" t="s">
        <v>71</v>
      </c>
      <c r="AE7439">
        <v>2022</v>
      </c>
      <c r="AF7439">
        <v>2022</v>
      </c>
      <c r="AU7439"/>
    </row>
    <row r="7440" spans="1:47" x14ac:dyDescent="0.35">
      <c r="A7440" t="s">
        <v>160</v>
      </c>
      <c r="B7440" t="s">
        <v>35</v>
      </c>
      <c r="C7440" t="s">
        <v>252</v>
      </c>
      <c r="D7440" t="s">
        <v>159</v>
      </c>
      <c r="E7440" t="s">
        <v>162</v>
      </c>
      <c r="G7440" t="s">
        <v>1</v>
      </c>
      <c r="J7440" t="s">
        <v>263</v>
      </c>
      <c r="K7440" t="s">
        <v>72</v>
      </c>
      <c r="L7440" t="s">
        <v>122</v>
      </c>
      <c r="M7440" s="14">
        <v>44771</v>
      </c>
      <c r="N7440" s="14">
        <v>44771</v>
      </c>
      <c r="O7440">
        <v>0</v>
      </c>
      <c r="P7440">
        <v>534.5</v>
      </c>
      <c r="R7440">
        <v>2110672000</v>
      </c>
      <c r="S7440">
        <v>162700000</v>
      </c>
      <c r="V7440" t="s">
        <v>160</v>
      </c>
      <c r="W7440" t="s">
        <v>200</v>
      </c>
      <c r="X7440" t="s">
        <v>161</v>
      </c>
      <c r="Y7440">
        <v>7</v>
      </c>
      <c r="Z7440">
        <v>7</v>
      </c>
      <c r="AA7440">
        <v>2022</v>
      </c>
      <c r="AB7440">
        <v>534.5</v>
      </c>
      <c r="AC7440" t="s">
        <v>71</v>
      </c>
      <c r="AD7440" t="s">
        <v>72</v>
      </c>
      <c r="AE7440">
        <v>2022</v>
      </c>
      <c r="AF7440">
        <v>2022</v>
      </c>
      <c r="AU7440"/>
    </row>
    <row r="7441" spans="1:47" x14ac:dyDescent="0.35">
      <c r="A7441" t="s">
        <v>203</v>
      </c>
      <c r="B7441" t="s">
        <v>52</v>
      </c>
      <c r="C7441" t="s">
        <v>252</v>
      </c>
      <c r="D7441" t="s">
        <v>150</v>
      </c>
      <c r="E7441" t="s">
        <v>121</v>
      </c>
      <c r="G7441" t="s">
        <v>1</v>
      </c>
      <c r="H7441" t="s">
        <v>206</v>
      </c>
      <c r="J7441" t="s">
        <v>263</v>
      </c>
      <c r="K7441" t="s">
        <v>72</v>
      </c>
      <c r="L7441" t="s">
        <v>122</v>
      </c>
      <c r="M7441" s="14">
        <v>44771</v>
      </c>
      <c r="N7441" s="14">
        <v>44771</v>
      </c>
      <c r="O7441">
        <v>0</v>
      </c>
      <c r="P7441">
        <v>-6488.1</v>
      </c>
      <c r="R7441">
        <v>2220142000</v>
      </c>
      <c r="S7441">
        <v>161020000</v>
      </c>
      <c r="V7441" t="s">
        <v>203</v>
      </c>
      <c r="W7441" t="s">
        <v>194</v>
      </c>
      <c r="X7441" t="s">
        <v>134</v>
      </c>
      <c r="Y7441">
        <v>7</v>
      </c>
      <c r="Z7441">
        <v>7</v>
      </c>
      <c r="AA7441">
        <v>2022</v>
      </c>
      <c r="AB7441">
        <v>6488.1</v>
      </c>
      <c r="AC7441" t="s">
        <v>71</v>
      </c>
      <c r="AD7441" t="s">
        <v>71</v>
      </c>
      <c r="AE7441">
        <v>2022</v>
      </c>
      <c r="AF7441">
        <v>2022</v>
      </c>
      <c r="AU7441"/>
    </row>
    <row r="7442" spans="1:47" x14ac:dyDescent="0.35">
      <c r="A7442" t="s">
        <v>130</v>
      </c>
      <c r="B7442" t="s">
        <v>40</v>
      </c>
      <c r="C7442" t="s">
        <v>252</v>
      </c>
      <c r="D7442" t="s">
        <v>150</v>
      </c>
      <c r="E7442" t="s">
        <v>121</v>
      </c>
      <c r="G7442" t="s">
        <v>1</v>
      </c>
      <c r="H7442" t="s">
        <v>206</v>
      </c>
      <c r="J7442" t="s">
        <v>263</v>
      </c>
      <c r="K7442" t="s">
        <v>72</v>
      </c>
      <c r="L7442" t="s">
        <v>122</v>
      </c>
      <c r="M7442" s="14">
        <v>44771</v>
      </c>
      <c r="N7442" s="14">
        <v>44771</v>
      </c>
      <c r="O7442">
        <v>0</v>
      </c>
      <c r="P7442">
        <v>-1047.6199999999999</v>
      </c>
      <c r="R7442">
        <v>2221517080</v>
      </c>
      <c r="S7442">
        <v>161020000</v>
      </c>
      <c r="V7442" t="s">
        <v>130</v>
      </c>
      <c r="W7442" t="s">
        <v>194</v>
      </c>
      <c r="X7442" t="s">
        <v>119</v>
      </c>
      <c r="Y7442">
        <v>7</v>
      </c>
      <c r="Z7442">
        <v>7</v>
      </c>
      <c r="AA7442">
        <v>2022</v>
      </c>
      <c r="AB7442">
        <v>1047.6199999999999</v>
      </c>
      <c r="AC7442" t="s">
        <v>71</v>
      </c>
      <c r="AD7442" t="s">
        <v>71</v>
      </c>
      <c r="AE7442">
        <v>2022</v>
      </c>
      <c r="AF7442">
        <v>2022</v>
      </c>
      <c r="AU7442"/>
    </row>
    <row r="7443" spans="1:47" x14ac:dyDescent="0.35">
      <c r="A7443" t="s">
        <v>155</v>
      </c>
      <c r="B7443" t="s">
        <v>32</v>
      </c>
      <c r="C7443" t="s">
        <v>252</v>
      </c>
      <c r="D7443" t="s">
        <v>150</v>
      </c>
      <c r="E7443" t="s">
        <v>121</v>
      </c>
      <c r="G7443" t="s">
        <v>1</v>
      </c>
      <c r="H7443" t="s">
        <v>206</v>
      </c>
      <c r="J7443" t="s">
        <v>263</v>
      </c>
      <c r="K7443" t="s">
        <v>72</v>
      </c>
      <c r="L7443" t="s">
        <v>122</v>
      </c>
      <c r="M7443" s="14">
        <v>44771</v>
      </c>
      <c r="N7443" s="14">
        <v>44771</v>
      </c>
      <c r="O7443">
        <v>0</v>
      </c>
      <c r="P7443">
        <v>-19047.62</v>
      </c>
      <c r="R7443">
        <v>2220610000</v>
      </c>
      <c r="S7443">
        <v>161012000</v>
      </c>
      <c r="V7443" t="s">
        <v>155</v>
      </c>
      <c r="W7443" t="s">
        <v>213</v>
      </c>
      <c r="X7443" t="s">
        <v>156</v>
      </c>
      <c r="Y7443">
        <v>7</v>
      </c>
      <c r="Z7443">
        <v>7</v>
      </c>
      <c r="AA7443">
        <v>2022</v>
      </c>
      <c r="AB7443">
        <v>19047.62</v>
      </c>
      <c r="AC7443" t="s">
        <v>71</v>
      </c>
      <c r="AD7443" t="s">
        <v>71</v>
      </c>
      <c r="AE7443">
        <v>2022</v>
      </c>
      <c r="AF7443">
        <v>2022</v>
      </c>
      <c r="AU7443"/>
    </row>
    <row r="7444" spans="1:47" x14ac:dyDescent="0.35">
      <c r="A7444" t="s">
        <v>126</v>
      </c>
      <c r="B7444" t="s">
        <v>56</v>
      </c>
      <c r="C7444" t="s">
        <v>252</v>
      </c>
      <c r="D7444" t="s">
        <v>150</v>
      </c>
      <c r="E7444" t="s">
        <v>121</v>
      </c>
      <c r="G7444" t="s">
        <v>1</v>
      </c>
      <c r="H7444" t="s">
        <v>206</v>
      </c>
      <c r="J7444" t="s">
        <v>263</v>
      </c>
      <c r="K7444" t="s">
        <v>72</v>
      </c>
      <c r="L7444" t="s">
        <v>122</v>
      </c>
      <c r="M7444" s="14">
        <v>44771</v>
      </c>
      <c r="N7444" s="14">
        <v>44771</v>
      </c>
      <c r="O7444">
        <v>0</v>
      </c>
      <c r="P7444">
        <v>-9523.81</v>
      </c>
      <c r="R7444">
        <v>2221200000</v>
      </c>
      <c r="S7444">
        <v>162600000</v>
      </c>
      <c r="V7444" t="s">
        <v>126</v>
      </c>
      <c r="W7444" t="s">
        <v>196</v>
      </c>
      <c r="X7444" t="s">
        <v>127</v>
      </c>
      <c r="Y7444">
        <v>7</v>
      </c>
      <c r="Z7444">
        <v>7</v>
      </c>
      <c r="AA7444">
        <v>2022</v>
      </c>
      <c r="AB7444">
        <v>9523.81</v>
      </c>
      <c r="AC7444" t="s">
        <v>71</v>
      </c>
      <c r="AD7444" t="s">
        <v>71</v>
      </c>
      <c r="AE7444">
        <v>2022</v>
      </c>
      <c r="AF7444">
        <v>2022</v>
      </c>
      <c r="AU7444"/>
    </row>
    <row r="7445" spans="1:47" x14ac:dyDescent="0.35">
      <c r="A7445" t="s">
        <v>155</v>
      </c>
      <c r="B7445" t="s">
        <v>49</v>
      </c>
      <c r="C7445" t="s">
        <v>252</v>
      </c>
      <c r="D7445" t="s">
        <v>150</v>
      </c>
      <c r="E7445" t="s">
        <v>121</v>
      </c>
      <c r="G7445" t="s">
        <v>1</v>
      </c>
      <c r="H7445" t="s">
        <v>206</v>
      </c>
      <c r="J7445" t="s">
        <v>263</v>
      </c>
      <c r="K7445" t="s">
        <v>72</v>
      </c>
      <c r="L7445" t="s">
        <v>122</v>
      </c>
      <c r="M7445" s="14">
        <v>44771</v>
      </c>
      <c r="N7445" s="14">
        <v>44771</v>
      </c>
      <c r="O7445">
        <v>0</v>
      </c>
      <c r="P7445">
        <v>-4761.8999999999996</v>
      </c>
      <c r="R7445">
        <v>2220620000</v>
      </c>
      <c r="S7445">
        <v>161012000</v>
      </c>
      <c r="V7445" t="s">
        <v>155</v>
      </c>
      <c r="W7445" t="s">
        <v>213</v>
      </c>
      <c r="X7445" t="s">
        <v>156</v>
      </c>
      <c r="Y7445">
        <v>7</v>
      </c>
      <c r="Z7445">
        <v>7</v>
      </c>
      <c r="AA7445">
        <v>2022</v>
      </c>
      <c r="AB7445">
        <v>4761.8999999999996</v>
      </c>
      <c r="AC7445" t="s">
        <v>71</v>
      </c>
      <c r="AD7445" t="s">
        <v>71</v>
      </c>
      <c r="AE7445">
        <v>2022</v>
      </c>
      <c r="AF7445">
        <v>2022</v>
      </c>
      <c r="AU7445"/>
    </row>
    <row r="7446" spans="1:47" x14ac:dyDescent="0.35">
      <c r="A7446" t="s">
        <v>160</v>
      </c>
      <c r="B7446" t="s">
        <v>26</v>
      </c>
      <c r="C7446" t="s">
        <v>252</v>
      </c>
      <c r="D7446" t="s">
        <v>159</v>
      </c>
      <c r="E7446" t="s">
        <v>162</v>
      </c>
      <c r="G7446" t="s">
        <v>1</v>
      </c>
      <c r="J7446" t="s">
        <v>263</v>
      </c>
      <c r="K7446" t="s">
        <v>72</v>
      </c>
      <c r="L7446" t="s">
        <v>122</v>
      </c>
      <c r="M7446" s="14">
        <v>44771</v>
      </c>
      <c r="N7446" s="14">
        <v>44771</v>
      </c>
      <c r="O7446">
        <v>0</v>
      </c>
      <c r="P7446">
        <v>502.76</v>
      </c>
      <c r="R7446">
        <v>2110672000</v>
      </c>
      <c r="S7446">
        <v>162700000</v>
      </c>
      <c r="V7446" t="s">
        <v>160</v>
      </c>
      <c r="W7446" t="s">
        <v>200</v>
      </c>
      <c r="X7446" t="s">
        <v>161</v>
      </c>
      <c r="Y7446">
        <v>7</v>
      </c>
      <c r="Z7446">
        <v>7</v>
      </c>
      <c r="AA7446">
        <v>2022</v>
      </c>
      <c r="AB7446">
        <v>502.76</v>
      </c>
      <c r="AC7446" t="s">
        <v>71</v>
      </c>
      <c r="AD7446" t="s">
        <v>72</v>
      </c>
      <c r="AE7446">
        <v>2022</v>
      </c>
      <c r="AF7446">
        <v>2022</v>
      </c>
      <c r="AU7446"/>
    </row>
    <row r="7447" spans="1:47" x14ac:dyDescent="0.35">
      <c r="A7447" t="s">
        <v>160</v>
      </c>
      <c r="B7447" t="s">
        <v>28</v>
      </c>
      <c r="C7447" t="s">
        <v>252</v>
      </c>
      <c r="D7447" t="s">
        <v>159</v>
      </c>
      <c r="E7447" t="s">
        <v>162</v>
      </c>
      <c r="G7447" t="s">
        <v>1</v>
      </c>
      <c r="J7447" t="s">
        <v>263</v>
      </c>
      <c r="K7447" t="s">
        <v>72</v>
      </c>
      <c r="L7447" t="s">
        <v>122</v>
      </c>
      <c r="M7447" s="14">
        <v>44771</v>
      </c>
      <c r="N7447" s="14">
        <v>44771</v>
      </c>
      <c r="O7447">
        <v>0</v>
      </c>
      <c r="P7447">
        <v>36.479999999999997</v>
      </c>
      <c r="R7447">
        <v>2110672000</v>
      </c>
      <c r="S7447">
        <v>161400000</v>
      </c>
      <c r="V7447" t="s">
        <v>160</v>
      </c>
      <c r="W7447" t="s">
        <v>211</v>
      </c>
      <c r="X7447" t="s">
        <v>161</v>
      </c>
      <c r="Y7447">
        <v>7</v>
      </c>
      <c r="Z7447">
        <v>7</v>
      </c>
      <c r="AA7447">
        <v>2022</v>
      </c>
      <c r="AB7447">
        <v>36.479999999999997</v>
      </c>
      <c r="AC7447" t="s">
        <v>71</v>
      </c>
      <c r="AD7447" t="s">
        <v>72</v>
      </c>
      <c r="AE7447">
        <v>2022</v>
      </c>
      <c r="AF7447">
        <v>2022</v>
      </c>
      <c r="AU7447"/>
    </row>
    <row r="7448" spans="1:47" x14ac:dyDescent="0.35">
      <c r="A7448" t="s">
        <v>176</v>
      </c>
      <c r="B7448" t="s">
        <v>27</v>
      </c>
      <c r="C7448" t="s">
        <v>252</v>
      </c>
      <c r="D7448" t="s">
        <v>150</v>
      </c>
      <c r="E7448" t="s">
        <v>121</v>
      </c>
      <c r="G7448" t="s">
        <v>1</v>
      </c>
      <c r="H7448" t="s">
        <v>206</v>
      </c>
      <c r="J7448" t="s">
        <v>263</v>
      </c>
      <c r="K7448" t="s">
        <v>72</v>
      </c>
      <c r="L7448" t="s">
        <v>122</v>
      </c>
      <c r="M7448" s="14">
        <v>44771</v>
      </c>
      <c r="N7448" s="14">
        <v>44771</v>
      </c>
      <c r="O7448">
        <v>0</v>
      </c>
      <c r="P7448">
        <v>-141.9</v>
      </c>
      <c r="R7448">
        <v>2221517010</v>
      </c>
      <c r="S7448">
        <v>161300000</v>
      </c>
      <c r="V7448" t="s">
        <v>176</v>
      </c>
      <c r="W7448" t="s">
        <v>192</v>
      </c>
      <c r="X7448" t="s">
        <v>119</v>
      </c>
      <c r="Y7448">
        <v>7</v>
      </c>
      <c r="Z7448">
        <v>7</v>
      </c>
      <c r="AA7448">
        <v>2022</v>
      </c>
      <c r="AB7448">
        <v>141.9</v>
      </c>
      <c r="AC7448" t="s">
        <v>71</v>
      </c>
      <c r="AD7448" t="s">
        <v>71</v>
      </c>
      <c r="AE7448">
        <v>2022</v>
      </c>
      <c r="AF7448">
        <v>2022</v>
      </c>
      <c r="AU7448"/>
    </row>
    <row r="7449" spans="1:47" x14ac:dyDescent="0.35">
      <c r="A7449" t="s">
        <v>160</v>
      </c>
      <c r="B7449" t="s">
        <v>28</v>
      </c>
      <c r="C7449" t="s">
        <v>252</v>
      </c>
      <c r="D7449" t="s">
        <v>159</v>
      </c>
      <c r="E7449" t="s">
        <v>162</v>
      </c>
      <c r="G7449" t="s">
        <v>1</v>
      </c>
      <c r="J7449" t="s">
        <v>263</v>
      </c>
      <c r="K7449" t="s">
        <v>72</v>
      </c>
      <c r="L7449" t="s">
        <v>122</v>
      </c>
      <c r="M7449" s="14">
        <v>44771</v>
      </c>
      <c r="N7449" s="14">
        <v>44771</v>
      </c>
      <c r="O7449">
        <v>0</v>
      </c>
      <c r="P7449">
        <v>50.72</v>
      </c>
      <c r="R7449">
        <v>2110672000</v>
      </c>
      <c r="S7449">
        <v>161800000</v>
      </c>
      <c r="V7449" t="s">
        <v>160</v>
      </c>
      <c r="W7449" t="s">
        <v>197</v>
      </c>
      <c r="X7449" t="s">
        <v>161</v>
      </c>
      <c r="Y7449">
        <v>7</v>
      </c>
      <c r="Z7449">
        <v>7</v>
      </c>
      <c r="AA7449">
        <v>2022</v>
      </c>
      <c r="AB7449">
        <v>50.72</v>
      </c>
      <c r="AC7449" t="s">
        <v>71</v>
      </c>
      <c r="AD7449" t="s">
        <v>72</v>
      </c>
      <c r="AE7449">
        <v>2022</v>
      </c>
      <c r="AF7449">
        <v>2022</v>
      </c>
      <c r="AU7449"/>
    </row>
    <row r="7450" spans="1:47" x14ac:dyDescent="0.35">
      <c r="A7450" t="s">
        <v>160</v>
      </c>
      <c r="B7450" t="s">
        <v>35</v>
      </c>
      <c r="C7450" t="s">
        <v>252</v>
      </c>
      <c r="D7450" t="s">
        <v>159</v>
      </c>
      <c r="E7450" t="s">
        <v>162</v>
      </c>
      <c r="G7450" t="s">
        <v>1</v>
      </c>
      <c r="J7450" t="s">
        <v>263</v>
      </c>
      <c r="K7450" t="s">
        <v>72</v>
      </c>
      <c r="L7450" t="s">
        <v>122</v>
      </c>
      <c r="M7450" s="14">
        <v>44771</v>
      </c>
      <c r="N7450" s="14">
        <v>44771</v>
      </c>
      <c r="O7450">
        <v>0</v>
      </c>
      <c r="P7450">
        <v>205.87</v>
      </c>
      <c r="R7450">
        <v>2110672000</v>
      </c>
      <c r="S7450">
        <v>161800000</v>
      </c>
      <c r="V7450" t="s">
        <v>160</v>
      </c>
      <c r="W7450" t="s">
        <v>197</v>
      </c>
      <c r="X7450" t="s">
        <v>161</v>
      </c>
      <c r="Y7450">
        <v>7</v>
      </c>
      <c r="Z7450">
        <v>7</v>
      </c>
      <c r="AA7450">
        <v>2022</v>
      </c>
      <c r="AB7450">
        <v>205.87</v>
      </c>
      <c r="AC7450" t="s">
        <v>71</v>
      </c>
      <c r="AD7450" t="s">
        <v>72</v>
      </c>
      <c r="AE7450">
        <v>2022</v>
      </c>
      <c r="AF7450">
        <v>2022</v>
      </c>
      <c r="AU7450"/>
    </row>
    <row r="7451" spans="1:47" x14ac:dyDescent="0.35">
      <c r="A7451" t="s">
        <v>160</v>
      </c>
      <c r="B7451" t="s">
        <v>28</v>
      </c>
      <c r="C7451" t="s">
        <v>252</v>
      </c>
      <c r="D7451" t="s">
        <v>159</v>
      </c>
      <c r="E7451" t="s">
        <v>162</v>
      </c>
      <c r="G7451" t="s">
        <v>1</v>
      </c>
      <c r="J7451" t="s">
        <v>263</v>
      </c>
      <c r="K7451" t="s">
        <v>72</v>
      </c>
      <c r="L7451" t="s">
        <v>122</v>
      </c>
      <c r="M7451" s="14">
        <v>44771</v>
      </c>
      <c r="N7451" s="14">
        <v>44771</v>
      </c>
      <c r="O7451">
        <v>0</v>
      </c>
      <c r="P7451">
        <v>82.44</v>
      </c>
      <c r="R7451">
        <v>2110672000</v>
      </c>
      <c r="S7451">
        <v>161800000</v>
      </c>
      <c r="V7451" t="s">
        <v>160</v>
      </c>
      <c r="W7451" t="s">
        <v>197</v>
      </c>
      <c r="X7451" t="s">
        <v>161</v>
      </c>
      <c r="Y7451">
        <v>7</v>
      </c>
      <c r="Z7451">
        <v>7</v>
      </c>
      <c r="AA7451">
        <v>2022</v>
      </c>
      <c r="AB7451">
        <v>82.44</v>
      </c>
      <c r="AC7451" t="s">
        <v>71</v>
      </c>
      <c r="AD7451" t="s">
        <v>72</v>
      </c>
      <c r="AE7451">
        <v>2022</v>
      </c>
      <c r="AF7451">
        <v>2022</v>
      </c>
      <c r="AU7451"/>
    </row>
    <row r="7452" spans="1:47" x14ac:dyDescent="0.35">
      <c r="A7452" t="s">
        <v>160</v>
      </c>
      <c r="B7452" t="s">
        <v>28</v>
      </c>
      <c r="C7452" t="s">
        <v>252</v>
      </c>
      <c r="D7452" t="s">
        <v>159</v>
      </c>
      <c r="E7452" t="s">
        <v>162</v>
      </c>
      <c r="G7452" t="s">
        <v>1</v>
      </c>
      <c r="J7452" t="s">
        <v>263</v>
      </c>
      <c r="K7452" t="s">
        <v>72</v>
      </c>
      <c r="L7452" t="s">
        <v>122</v>
      </c>
      <c r="M7452" s="14">
        <v>44771</v>
      </c>
      <c r="N7452" s="14">
        <v>44771</v>
      </c>
      <c r="O7452">
        <v>0</v>
      </c>
      <c r="P7452">
        <v>90.96</v>
      </c>
      <c r="R7452">
        <v>2110672000</v>
      </c>
      <c r="S7452">
        <v>161800000</v>
      </c>
      <c r="V7452" t="s">
        <v>160</v>
      </c>
      <c r="W7452" t="s">
        <v>197</v>
      </c>
      <c r="X7452" t="s">
        <v>161</v>
      </c>
      <c r="Y7452">
        <v>7</v>
      </c>
      <c r="Z7452">
        <v>7</v>
      </c>
      <c r="AA7452">
        <v>2022</v>
      </c>
      <c r="AB7452">
        <v>90.96</v>
      </c>
      <c r="AC7452" t="s">
        <v>71</v>
      </c>
      <c r="AD7452" t="s">
        <v>72</v>
      </c>
      <c r="AE7452">
        <v>2022</v>
      </c>
      <c r="AF7452">
        <v>2022</v>
      </c>
      <c r="AU7452"/>
    </row>
    <row r="7453" spans="1:47" x14ac:dyDescent="0.35">
      <c r="A7453" t="s">
        <v>160</v>
      </c>
      <c r="B7453" t="s">
        <v>28</v>
      </c>
      <c r="C7453" t="s">
        <v>252</v>
      </c>
      <c r="D7453" t="s">
        <v>159</v>
      </c>
      <c r="E7453" t="s">
        <v>162</v>
      </c>
      <c r="G7453" t="s">
        <v>1</v>
      </c>
      <c r="J7453" t="s">
        <v>263</v>
      </c>
      <c r="K7453" t="s">
        <v>72</v>
      </c>
      <c r="L7453" t="s">
        <v>122</v>
      </c>
      <c r="M7453" s="14">
        <v>44771</v>
      </c>
      <c r="N7453" s="14">
        <v>44771</v>
      </c>
      <c r="O7453">
        <v>0</v>
      </c>
      <c r="P7453">
        <v>52.26</v>
      </c>
      <c r="R7453">
        <v>2110672000</v>
      </c>
      <c r="S7453">
        <v>161800000</v>
      </c>
      <c r="V7453" t="s">
        <v>160</v>
      </c>
      <c r="W7453" t="s">
        <v>197</v>
      </c>
      <c r="X7453" t="s">
        <v>161</v>
      </c>
      <c r="Y7453">
        <v>7</v>
      </c>
      <c r="Z7453">
        <v>7</v>
      </c>
      <c r="AA7453">
        <v>2022</v>
      </c>
      <c r="AB7453">
        <v>52.26</v>
      </c>
      <c r="AC7453" t="s">
        <v>71</v>
      </c>
      <c r="AD7453" t="s">
        <v>72</v>
      </c>
      <c r="AE7453">
        <v>2022</v>
      </c>
      <c r="AF7453">
        <v>2022</v>
      </c>
      <c r="AU7453"/>
    </row>
    <row r="7454" spans="1:47" x14ac:dyDescent="0.35">
      <c r="A7454" t="s">
        <v>160</v>
      </c>
      <c r="B7454" t="s">
        <v>28</v>
      </c>
      <c r="C7454" t="s">
        <v>252</v>
      </c>
      <c r="D7454" t="s">
        <v>159</v>
      </c>
      <c r="E7454" t="s">
        <v>162</v>
      </c>
      <c r="G7454" t="s">
        <v>1</v>
      </c>
      <c r="J7454" t="s">
        <v>263</v>
      </c>
      <c r="K7454" t="s">
        <v>72</v>
      </c>
      <c r="L7454" t="s">
        <v>122</v>
      </c>
      <c r="M7454" s="14">
        <v>44771</v>
      </c>
      <c r="N7454" s="14">
        <v>44771</v>
      </c>
      <c r="O7454">
        <v>0</v>
      </c>
      <c r="P7454">
        <v>34.340000000000003</v>
      </c>
      <c r="R7454">
        <v>2110672000</v>
      </c>
      <c r="S7454">
        <v>161800000</v>
      </c>
      <c r="V7454" t="s">
        <v>160</v>
      </c>
      <c r="W7454" t="s">
        <v>197</v>
      </c>
      <c r="X7454" t="s">
        <v>161</v>
      </c>
      <c r="Y7454">
        <v>7</v>
      </c>
      <c r="Z7454">
        <v>7</v>
      </c>
      <c r="AA7454">
        <v>2022</v>
      </c>
      <c r="AB7454">
        <v>34.340000000000003</v>
      </c>
      <c r="AC7454" t="s">
        <v>71</v>
      </c>
      <c r="AD7454" t="s">
        <v>72</v>
      </c>
      <c r="AE7454">
        <v>2022</v>
      </c>
      <c r="AF7454">
        <v>2022</v>
      </c>
      <c r="AU7454"/>
    </row>
    <row r="7455" spans="1:47" x14ac:dyDescent="0.35">
      <c r="A7455" t="s">
        <v>148</v>
      </c>
      <c r="C7455" t="s">
        <v>252</v>
      </c>
      <c r="D7455" t="s">
        <v>159</v>
      </c>
      <c r="E7455" t="s">
        <v>162</v>
      </c>
      <c r="G7455" t="s">
        <v>1</v>
      </c>
      <c r="J7455" t="s">
        <v>263</v>
      </c>
      <c r="K7455" t="s">
        <v>72</v>
      </c>
      <c r="L7455" t="s">
        <v>122</v>
      </c>
      <c r="M7455" s="14">
        <v>44771</v>
      </c>
      <c r="N7455" s="14">
        <v>44771</v>
      </c>
      <c r="O7455">
        <v>0</v>
      </c>
      <c r="P7455">
        <v>35714.29</v>
      </c>
      <c r="R7455">
        <v>2110220000</v>
      </c>
      <c r="S7455">
        <v>161008000</v>
      </c>
      <c r="V7455" t="s">
        <v>148</v>
      </c>
      <c r="W7455" t="s">
        <v>224</v>
      </c>
      <c r="X7455" t="s">
        <v>152</v>
      </c>
      <c r="Y7455">
        <v>7</v>
      </c>
      <c r="Z7455">
        <v>7</v>
      </c>
      <c r="AA7455">
        <v>2022</v>
      </c>
      <c r="AB7455">
        <v>35714.29</v>
      </c>
      <c r="AC7455" t="s">
        <v>71</v>
      </c>
      <c r="AD7455" t="s">
        <v>72</v>
      </c>
      <c r="AE7455">
        <v>2022</v>
      </c>
      <c r="AF7455">
        <v>2022</v>
      </c>
      <c r="AU7455"/>
    </row>
    <row r="7456" spans="1:47" x14ac:dyDescent="0.35">
      <c r="A7456" t="s">
        <v>160</v>
      </c>
      <c r="B7456" t="s">
        <v>26</v>
      </c>
      <c r="C7456" t="s">
        <v>252</v>
      </c>
      <c r="D7456" t="s">
        <v>159</v>
      </c>
      <c r="E7456" t="s">
        <v>162</v>
      </c>
      <c r="G7456" t="s">
        <v>1</v>
      </c>
      <c r="J7456" t="s">
        <v>263</v>
      </c>
      <c r="K7456" t="s">
        <v>72</v>
      </c>
      <c r="L7456" t="s">
        <v>122</v>
      </c>
      <c r="M7456" s="14">
        <v>44771</v>
      </c>
      <c r="N7456" s="14">
        <v>44771</v>
      </c>
      <c r="O7456">
        <v>0</v>
      </c>
      <c r="P7456">
        <v>622.91</v>
      </c>
      <c r="R7456">
        <v>2110672000</v>
      </c>
      <c r="S7456">
        <v>162600000</v>
      </c>
      <c r="V7456" t="s">
        <v>160</v>
      </c>
      <c r="W7456" t="s">
        <v>196</v>
      </c>
      <c r="X7456" t="s">
        <v>161</v>
      </c>
      <c r="Y7456">
        <v>7</v>
      </c>
      <c r="Z7456">
        <v>7</v>
      </c>
      <c r="AA7456">
        <v>2022</v>
      </c>
      <c r="AB7456">
        <v>622.91</v>
      </c>
      <c r="AC7456" t="s">
        <v>71</v>
      </c>
      <c r="AD7456" t="s">
        <v>72</v>
      </c>
      <c r="AE7456">
        <v>2022</v>
      </c>
      <c r="AF7456">
        <v>2022</v>
      </c>
      <c r="AU7456"/>
    </row>
    <row r="7457" spans="1:47" x14ac:dyDescent="0.35">
      <c r="A7457" t="s">
        <v>160</v>
      </c>
      <c r="B7457" t="s">
        <v>28</v>
      </c>
      <c r="C7457" t="s">
        <v>252</v>
      </c>
      <c r="D7457" t="s">
        <v>159</v>
      </c>
      <c r="E7457" t="s">
        <v>162</v>
      </c>
      <c r="G7457" t="s">
        <v>1</v>
      </c>
      <c r="J7457" t="s">
        <v>263</v>
      </c>
      <c r="K7457" t="s">
        <v>72</v>
      </c>
      <c r="L7457" t="s">
        <v>122</v>
      </c>
      <c r="M7457" s="14">
        <v>44771</v>
      </c>
      <c r="N7457" s="14">
        <v>44771</v>
      </c>
      <c r="O7457">
        <v>0</v>
      </c>
      <c r="P7457">
        <v>36.479999999999997</v>
      </c>
      <c r="R7457">
        <v>2110672000</v>
      </c>
      <c r="S7457">
        <v>161400000</v>
      </c>
      <c r="V7457" t="s">
        <v>160</v>
      </c>
      <c r="W7457" t="s">
        <v>211</v>
      </c>
      <c r="X7457" t="s">
        <v>161</v>
      </c>
      <c r="Y7457">
        <v>7</v>
      </c>
      <c r="Z7457">
        <v>7</v>
      </c>
      <c r="AA7457">
        <v>2022</v>
      </c>
      <c r="AB7457">
        <v>36.479999999999997</v>
      </c>
      <c r="AC7457" t="s">
        <v>71</v>
      </c>
      <c r="AD7457" t="s">
        <v>72</v>
      </c>
      <c r="AE7457">
        <v>2022</v>
      </c>
      <c r="AF7457">
        <v>2022</v>
      </c>
      <c r="AU7457"/>
    </row>
    <row r="7458" spans="1:47" x14ac:dyDescent="0.35">
      <c r="A7458" t="s">
        <v>160</v>
      </c>
      <c r="B7458" t="s">
        <v>26</v>
      </c>
      <c r="C7458" t="s">
        <v>252</v>
      </c>
      <c r="D7458" t="s">
        <v>159</v>
      </c>
      <c r="E7458" t="s">
        <v>162</v>
      </c>
      <c r="G7458" t="s">
        <v>1</v>
      </c>
      <c r="J7458" t="s">
        <v>263</v>
      </c>
      <c r="K7458" t="s">
        <v>72</v>
      </c>
      <c r="L7458" t="s">
        <v>122</v>
      </c>
      <c r="M7458" s="14">
        <v>44771</v>
      </c>
      <c r="N7458" s="14">
        <v>44771</v>
      </c>
      <c r="O7458">
        <v>0</v>
      </c>
      <c r="P7458">
        <v>193.7</v>
      </c>
      <c r="R7458">
        <v>2110672000</v>
      </c>
      <c r="S7458">
        <v>162600000</v>
      </c>
      <c r="V7458" t="s">
        <v>160</v>
      </c>
      <c r="W7458" t="s">
        <v>196</v>
      </c>
      <c r="X7458" t="s">
        <v>161</v>
      </c>
      <c r="Y7458">
        <v>7</v>
      </c>
      <c r="Z7458">
        <v>7</v>
      </c>
      <c r="AA7458">
        <v>2022</v>
      </c>
      <c r="AB7458">
        <v>193.7</v>
      </c>
      <c r="AC7458" t="s">
        <v>71</v>
      </c>
      <c r="AD7458" t="s">
        <v>72</v>
      </c>
      <c r="AE7458">
        <v>2022</v>
      </c>
      <c r="AF7458">
        <v>2022</v>
      </c>
      <c r="AU7458"/>
    </row>
    <row r="7459" spans="1:47" x14ac:dyDescent="0.35">
      <c r="A7459" t="s">
        <v>160</v>
      </c>
      <c r="B7459" t="s">
        <v>28</v>
      </c>
      <c r="C7459" t="s">
        <v>252</v>
      </c>
      <c r="D7459" t="s">
        <v>159</v>
      </c>
      <c r="E7459" t="s">
        <v>162</v>
      </c>
      <c r="G7459" t="s">
        <v>1</v>
      </c>
      <c r="J7459" t="s">
        <v>263</v>
      </c>
      <c r="K7459" t="s">
        <v>72</v>
      </c>
      <c r="L7459" t="s">
        <v>122</v>
      </c>
      <c r="M7459" s="14">
        <v>44771</v>
      </c>
      <c r="N7459" s="14">
        <v>44771</v>
      </c>
      <c r="O7459">
        <v>0</v>
      </c>
      <c r="P7459">
        <v>20.54</v>
      </c>
      <c r="R7459">
        <v>2110672000</v>
      </c>
      <c r="S7459">
        <v>161400000</v>
      </c>
      <c r="V7459" t="s">
        <v>160</v>
      </c>
      <c r="W7459" t="s">
        <v>211</v>
      </c>
      <c r="X7459" t="s">
        <v>161</v>
      </c>
      <c r="Y7459">
        <v>7</v>
      </c>
      <c r="Z7459">
        <v>7</v>
      </c>
      <c r="AA7459">
        <v>2022</v>
      </c>
      <c r="AB7459">
        <v>20.54</v>
      </c>
      <c r="AC7459" t="s">
        <v>71</v>
      </c>
      <c r="AD7459" t="s">
        <v>72</v>
      </c>
      <c r="AE7459">
        <v>2022</v>
      </c>
      <c r="AF7459">
        <v>2022</v>
      </c>
      <c r="AU7459"/>
    </row>
    <row r="7460" spans="1:47" x14ac:dyDescent="0.35">
      <c r="A7460" t="s">
        <v>160</v>
      </c>
      <c r="B7460" t="s">
        <v>28</v>
      </c>
      <c r="C7460" t="s">
        <v>252</v>
      </c>
      <c r="D7460" t="s">
        <v>159</v>
      </c>
      <c r="E7460" t="s">
        <v>162</v>
      </c>
      <c r="G7460" t="s">
        <v>1</v>
      </c>
      <c r="J7460" t="s">
        <v>263</v>
      </c>
      <c r="K7460" t="s">
        <v>72</v>
      </c>
      <c r="L7460" t="s">
        <v>122</v>
      </c>
      <c r="M7460" s="14">
        <v>44771</v>
      </c>
      <c r="N7460" s="14">
        <v>44771</v>
      </c>
      <c r="O7460">
        <v>0</v>
      </c>
      <c r="P7460">
        <v>25.13</v>
      </c>
      <c r="R7460">
        <v>2110672000</v>
      </c>
      <c r="S7460">
        <v>161400000</v>
      </c>
      <c r="V7460" t="s">
        <v>160</v>
      </c>
      <c r="W7460" t="s">
        <v>211</v>
      </c>
      <c r="X7460" t="s">
        <v>161</v>
      </c>
      <c r="Y7460">
        <v>7</v>
      </c>
      <c r="Z7460">
        <v>7</v>
      </c>
      <c r="AA7460">
        <v>2022</v>
      </c>
      <c r="AB7460">
        <v>25.13</v>
      </c>
      <c r="AC7460" t="s">
        <v>71</v>
      </c>
      <c r="AD7460" t="s">
        <v>72</v>
      </c>
      <c r="AE7460">
        <v>2022</v>
      </c>
      <c r="AF7460">
        <v>2022</v>
      </c>
      <c r="AU7460"/>
    </row>
    <row r="7461" spans="1:47" x14ac:dyDescent="0.35">
      <c r="A7461" t="s">
        <v>160</v>
      </c>
      <c r="B7461" t="s">
        <v>28</v>
      </c>
      <c r="C7461" t="s">
        <v>252</v>
      </c>
      <c r="D7461" t="s">
        <v>159</v>
      </c>
      <c r="E7461" t="s">
        <v>162</v>
      </c>
      <c r="G7461" t="s">
        <v>1</v>
      </c>
      <c r="J7461" t="s">
        <v>263</v>
      </c>
      <c r="K7461" t="s">
        <v>72</v>
      </c>
      <c r="L7461" t="s">
        <v>122</v>
      </c>
      <c r="M7461" s="14">
        <v>44771</v>
      </c>
      <c r="N7461" s="14">
        <v>44771</v>
      </c>
      <c r="O7461">
        <v>0</v>
      </c>
      <c r="P7461">
        <v>30.62</v>
      </c>
      <c r="R7461">
        <v>2110672000</v>
      </c>
      <c r="S7461">
        <v>161400000</v>
      </c>
      <c r="V7461" t="s">
        <v>160</v>
      </c>
      <c r="W7461" t="s">
        <v>211</v>
      </c>
      <c r="X7461" t="s">
        <v>161</v>
      </c>
      <c r="Y7461">
        <v>7</v>
      </c>
      <c r="Z7461">
        <v>7</v>
      </c>
      <c r="AA7461">
        <v>2022</v>
      </c>
      <c r="AB7461">
        <v>30.62</v>
      </c>
      <c r="AC7461" t="s">
        <v>71</v>
      </c>
      <c r="AD7461" t="s">
        <v>72</v>
      </c>
      <c r="AE7461">
        <v>2022</v>
      </c>
      <c r="AF7461">
        <v>2022</v>
      </c>
      <c r="AU7461"/>
    </row>
    <row r="7462" spans="1:47" x14ac:dyDescent="0.35">
      <c r="A7462" t="s">
        <v>160</v>
      </c>
      <c r="B7462" t="s">
        <v>28</v>
      </c>
      <c r="C7462" t="s">
        <v>252</v>
      </c>
      <c r="D7462" t="s">
        <v>159</v>
      </c>
      <c r="E7462" t="s">
        <v>162</v>
      </c>
      <c r="G7462" t="s">
        <v>1</v>
      </c>
      <c r="J7462" t="s">
        <v>263</v>
      </c>
      <c r="K7462" t="s">
        <v>72</v>
      </c>
      <c r="L7462" t="s">
        <v>122</v>
      </c>
      <c r="M7462" s="14">
        <v>44771</v>
      </c>
      <c r="N7462" s="14">
        <v>44771</v>
      </c>
      <c r="O7462">
        <v>0</v>
      </c>
      <c r="P7462">
        <v>97.04</v>
      </c>
      <c r="R7462">
        <v>2110672000</v>
      </c>
      <c r="S7462">
        <v>161400000</v>
      </c>
      <c r="V7462" t="s">
        <v>160</v>
      </c>
      <c r="W7462" t="s">
        <v>211</v>
      </c>
      <c r="X7462" t="s">
        <v>161</v>
      </c>
      <c r="Y7462">
        <v>7</v>
      </c>
      <c r="Z7462">
        <v>7</v>
      </c>
      <c r="AA7462">
        <v>2022</v>
      </c>
      <c r="AB7462">
        <v>97.04</v>
      </c>
      <c r="AC7462" t="s">
        <v>71</v>
      </c>
      <c r="AD7462" t="s">
        <v>72</v>
      </c>
      <c r="AE7462">
        <v>2022</v>
      </c>
      <c r="AF7462">
        <v>2022</v>
      </c>
      <c r="AU7462"/>
    </row>
    <row r="7463" spans="1:47" x14ac:dyDescent="0.35">
      <c r="A7463" t="s">
        <v>160</v>
      </c>
      <c r="B7463" t="s">
        <v>26</v>
      </c>
      <c r="C7463" t="s">
        <v>252</v>
      </c>
      <c r="D7463" t="s">
        <v>159</v>
      </c>
      <c r="E7463" t="s">
        <v>162</v>
      </c>
      <c r="G7463" t="s">
        <v>1</v>
      </c>
      <c r="J7463" t="s">
        <v>263</v>
      </c>
      <c r="K7463" t="s">
        <v>72</v>
      </c>
      <c r="L7463" t="s">
        <v>122</v>
      </c>
      <c r="M7463" s="14">
        <v>44771</v>
      </c>
      <c r="N7463" s="14">
        <v>44771</v>
      </c>
      <c r="O7463">
        <v>0</v>
      </c>
      <c r="P7463">
        <v>920.25</v>
      </c>
      <c r="R7463">
        <v>2110672000</v>
      </c>
      <c r="S7463">
        <v>162600000</v>
      </c>
      <c r="V7463" t="s">
        <v>160</v>
      </c>
      <c r="W7463" t="s">
        <v>196</v>
      </c>
      <c r="X7463" t="s">
        <v>161</v>
      </c>
      <c r="Y7463">
        <v>7</v>
      </c>
      <c r="Z7463">
        <v>7</v>
      </c>
      <c r="AA7463">
        <v>2022</v>
      </c>
      <c r="AB7463">
        <v>920.25</v>
      </c>
      <c r="AC7463" t="s">
        <v>71</v>
      </c>
      <c r="AD7463" t="s">
        <v>72</v>
      </c>
      <c r="AE7463">
        <v>2022</v>
      </c>
      <c r="AF7463">
        <v>2022</v>
      </c>
      <c r="AU7463"/>
    </row>
    <row r="7464" spans="1:47" x14ac:dyDescent="0.35">
      <c r="A7464" t="s">
        <v>160</v>
      </c>
      <c r="B7464" t="s">
        <v>28</v>
      </c>
      <c r="C7464" t="s">
        <v>252</v>
      </c>
      <c r="D7464" t="s">
        <v>159</v>
      </c>
      <c r="E7464" t="s">
        <v>162</v>
      </c>
      <c r="G7464" t="s">
        <v>1</v>
      </c>
      <c r="J7464" t="s">
        <v>263</v>
      </c>
      <c r="K7464" t="s">
        <v>72</v>
      </c>
      <c r="L7464" t="s">
        <v>122</v>
      </c>
      <c r="M7464" s="14">
        <v>44771</v>
      </c>
      <c r="N7464" s="14">
        <v>44771</v>
      </c>
      <c r="O7464">
        <v>0</v>
      </c>
      <c r="P7464">
        <v>33.06</v>
      </c>
      <c r="R7464">
        <v>2110672000</v>
      </c>
      <c r="S7464">
        <v>161800000</v>
      </c>
      <c r="V7464" t="s">
        <v>160</v>
      </c>
      <c r="W7464" t="s">
        <v>197</v>
      </c>
      <c r="X7464" t="s">
        <v>161</v>
      </c>
      <c r="Y7464">
        <v>7</v>
      </c>
      <c r="Z7464">
        <v>7</v>
      </c>
      <c r="AA7464">
        <v>2022</v>
      </c>
      <c r="AB7464">
        <v>33.06</v>
      </c>
      <c r="AC7464" t="s">
        <v>71</v>
      </c>
      <c r="AD7464" t="s">
        <v>72</v>
      </c>
      <c r="AE7464">
        <v>2022</v>
      </c>
      <c r="AF7464">
        <v>2022</v>
      </c>
      <c r="AU7464"/>
    </row>
    <row r="7465" spans="1:47" x14ac:dyDescent="0.35">
      <c r="A7465" t="s">
        <v>160</v>
      </c>
      <c r="B7465" t="s">
        <v>35</v>
      </c>
      <c r="C7465" t="s">
        <v>252</v>
      </c>
      <c r="D7465" t="s">
        <v>159</v>
      </c>
      <c r="E7465" t="s">
        <v>162</v>
      </c>
      <c r="G7465" t="s">
        <v>1</v>
      </c>
      <c r="J7465" t="s">
        <v>263</v>
      </c>
      <c r="K7465" t="s">
        <v>72</v>
      </c>
      <c r="L7465" t="s">
        <v>122</v>
      </c>
      <c r="M7465" s="14">
        <v>44771</v>
      </c>
      <c r="N7465" s="14">
        <v>44771</v>
      </c>
      <c r="O7465">
        <v>0</v>
      </c>
      <c r="P7465">
        <v>108.51</v>
      </c>
      <c r="R7465">
        <v>2110672000</v>
      </c>
      <c r="S7465">
        <v>162600000</v>
      </c>
      <c r="V7465" t="s">
        <v>160</v>
      </c>
      <c r="W7465" t="s">
        <v>196</v>
      </c>
      <c r="X7465" t="s">
        <v>161</v>
      </c>
      <c r="Y7465">
        <v>7</v>
      </c>
      <c r="Z7465">
        <v>7</v>
      </c>
      <c r="AA7465">
        <v>2022</v>
      </c>
      <c r="AB7465">
        <v>108.51</v>
      </c>
      <c r="AC7465" t="s">
        <v>71</v>
      </c>
      <c r="AD7465" t="s">
        <v>72</v>
      </c>
      <c r="AE7465">
        <v>2022</v>
      </c>
      <c r="AF7465">
        <v>2022</v>
      </c>
      <c r="AU7465"/>
    </row>
    <row r="7466" spans="1:47" x14ac:dyDescent="0.35">
      <c r="A7466" t="s">
        <v>160</v>
      </c>
      <c r="B7466" t="s">
        <v>26</v>
      </c>
      <c r="C7466" t="s">
        <v>252</v>
      </c>
      <c r="D7466" t="s">
        <v>159</v>
      </c>
      <c r="E7466" t="s">
        <v>162</v>
      </c>
      <c r="G7466" t="s">
        <v>1</v>
      </c>
      <c r="J7466" t="s">
        <v>263</v>
      </c>
      <c r="K7466" t="s">
        <v>72</v>
      </c>
      <c r="L7466" t="s">
        <v>122</v>
      </c>
      <c r="M7466" s="14">
        <v>44771</v>
      </c>
      <c r="N7466" s="14">
        <v>44771</v>
      </c>
      <c r="O7466">
        <v>0</v>
      </c>
      <c r="P7466">
        <v>1190.48</v>
      </c>
      <c r="R7466">
        <v>2110672000</v>
      </c>
      <c r="S7466">
        <v>162600000</v>
      </c>
      <c r="V7466" t="s">
        <v>160</v>
      </c>
      <c r="W7466" t="s">
        <v>196</v>
      </c>
      <c r="X7466" t="s">
        <v>161</v>
      </c>
      <c r="Y7466">
        <v>7</v>
      </c>
      <c r="Z7466">
        <v>7</v>
      </c>
      <c r="AA7466">
        <v>2022</v>
      </c>
      <c r="AB7466">
        <v>1190.48</v>
      </c>
      <c r="AC7466" t="s">
        <v>71</v>
      </c>
      <c r="AD7466" t="s">
        <v>72</v>
      </c>
      <c r="AE7466">
        <v>2022</v>
      </c>
      <c r="AF7466">
        <v>2022</v>
      </c>
      <c r="AU7466"/>
    </row>
    <row r="7467" spans="1:47" x14ac:dyDescent="0.35">
      <c r="A7467" t="s">
        <v>160</v>
      </c>
      <c r="B7467" t="s">
        <v>26</v>
      </c>
      <c r="C7467" t="s">
        <v>252</v>
      </c>
      <c r="D7467" t="s">
        <v>159</v>
      </c>
      <c r="E7467" t="s">
        <v>162</v>
      </c>
      <c r="G7467" t="s">
        <v>1</v>
      </c>
      <c r="J7467" t="s">
        <v>263</v>
      </c>
      <c r="K7467" t="s">
        <v>72</v>
      </c>
      <c r="L7467" t="s">
        <v>122</v>
      </c>
      <c r="M7467" s="14">
        <v>44804</v>
      </c>
      <c r="N7467" s="14">
        <v>44804</v>
      </c>
      <c r="O7467">
        <v>0</v>
      </c>
      <c r="P7467">
        <v>1137.1099999999999</v>
      </c>
      <c r="R7467">
        <v>2110672000</v>
      </c>
      <c r="S7467">
        <v>161018000</v>
      </c>
      <c r="V7467" t="s">
        <v>160</v>
      </c>
      <c r="W7467" t="s">
        <v>228</v>
      </c>
      <c r="X7467" t="s">
        <v>161</v>
      </c>
      <c r="Y7467">
        <v>8</v>
      </c>
      <c r="Z7467">
        <v>8</v>
      </c>
      <c r="AA7467">
        <v>2022</v>
      </c>
      <c r="AB7467">
        <v>1137.1099999999999</v>
      </c>
      <c r="AC7467" t="s">
        <v>75</v>
      </c>
      <c r="AD7467" t="s">
        <v>72</v>
      </c>
      <c r="AE7467">
        <v>2022</v>
      </c>
      <c r="AF7467">
        <v>2022</v>
      </c>
      <c r="AU7467"/>
    </row>
    <row r="7468" spans="1:47" x14ac:dyDescent="0.35">
      <c r="A7468" t="s">
        <v>160</v>
      </c>
      <c r="B7468" t="s">
        <v>35</v>
      </c>
      <c r="C7468" t="s">
        <v>252</v>
      </c>
      <c r="D7468" t="s">
        <v>159</v>
      </c>
      <c r="E7468" t="s">
        <v>162</v>
      </c>
      <c r="G7468" t="s">
        <v>1</v>
      </c>
      <c r="J7468" t="s">
        <v>263</v>
      </c>
      <c r="K7468" t="s">
        <v>72</v>
      </c>
      <c r="L7468" t="s">
        <v>122</v>
      </c>
      <c r="M7468" s="14">
        <v>44804</v>
      </c>
      <c r="N7468" s="14">
        <v>44804</v>
      </c>
      <c r="O7468">
        <v>0</v>
      </c>
      <c r="P7468">
        <v>142.86000000000001</v>
      </c>
      <c r="R7468">
        <v>2110672000</v>
      </c>
      <c r="S7468">
        <v>161020000</v>
      </c>
      <c r="V7468" t="s">
        <v>160</v>
      </c>
      <c r="W7468" t="s">
        <v>194</v>
      </c>
      <c r="X7468" t="s">
        <v>161</v>
      </c>
      <c r="Y7468">
        <v>8</v>
      </c>
      <c r="Z7468">
        <v>8</v>
      </c>
      <c r="AA7468">
        <v>2022</v>
      </c>
      <c r="AB7468">
        <v>142.86000000000001</v>
      </c>
      <c r="AC7468" t="s">
        <v>75</v>
      </c>
      <c r="AD7468" t="s">
        <v>72</v>
      </c>
      <c r="AE7468">
        <v>2022</v>
      </c>
      <c r="AF7468">
        <v>2022</v>
      </c>
      <c r="AU7468"/>
    </row>
    <row r="7469" spans="1:47" x14ac:dyDescent="0.35">
      <c r="A7469" t="s">
        <v>160</v>
      </c>
      <c r="B7469" t="s">
        <v>35</v>
      </c>
      <c r="C7469" t="s">
        <v>252</v>
      </c>
      <c r="D7469" t="s">
        <v>159</v>
      </c>
      <c r="E7469" t="s">
        <v>162</v>
      </c>
      <c r="G7469" t="s">
        <v>1</v>
      </c>
      <c r="J7469" t="s">
        <v>263</v>
      </c>
      <c r="K7469" t="s">
        <v>72</v>
      </c>
      <c r="L7469" t="s">
        <v>122</v>
      </c>
      <c r="M7469" s="14">
        <v>44804</v>
      </c>
      <c r="N7469" s="14">
        <v>44804</v>
      </c>
      <c r="O7469">
        <v>0</v>
      </c>
      <c r="P7469">
        <v>2407.31</v>
      </c>
      <c r="R7469">
        <v>2110672000</v>
      </c>
      <c r="S7469">
        <v>161020000</v>
      </c>
      <c r="V7469" t="s">
        <v>160</v>
      </c>
      <c r="W7469" t="s">
        <v>194</v>
      </c>
      <c r="X7469" t="s">
        <v>161</v>
      </c>
      <c r="Y7469">
        <v>8</v>
      </c>
      <c r="Z7469">
        <v>8</v>
      </c>
      <c r="AA7469">
        <v>2022</v>
      </c>
      <c r="AB7469">
        <v>2407.31</v>
      </c>
      <c r="AC7469" t="s">
        <v>75</v>
      </c>
      <c r="AD7469" t="s">
        <v>72</v>
      </c>
      <c r="AE7469">
        <v>2022</v>
      </c>
      <c r="AF7469">
        <v>2022</v>
      </c>
      <c r="AU7469"/>
    </row>
    <row r="7470" spans="1:47" x14ac:dyDescent="0.35">
      <c r="A7470" t="s">
        <v>160</v>
      </c>
      <c r="B7470" t="s">
        <v>35</v>
      </c>
      <c r="C7470" t="s">
        <v>252</v>
      </c>
      <c r="D7470" t="s">
        <v>159</v>
      </c>
      <c r="E7470" t="s">
        <v>162</v>
      </c>
      <c r="G7470" t="s">
        <v>1</v>
      </c>
      <c r="J7470" t="s">
        <v>263</v>
      </c>
      <c r="K7470" t="s">
        <v>72</v>
      </c>
      <c r="L7470" t="s">
        <v>122</v>
      </c>
      <c r="M7470" s="14">
        <v>44804</v>
      </c>
      <c r="N7470" s="14">
        <v>44804</v>
      </c>
      <c r="O7470">
        <v>0</v>
      </c>
      <c r="P7470">
        <v>296.81</v>
      </c>
      <c r="R7470">
        <v>2110672000</v>
      </c>
      <c r="S7470">
        <v>161020000</v>
      </c>
      <c r="V7470" t="s">
        <v>160</v>
      </c>
      <c r="W7470" t="s">
        <v>194</v>
      </c>
      <c r="X7470" t="s">
        <v>161</v>
      </c>
      <c r="Y7470">
        <v>8</v>
      </c>
      <c r="Z7470">
        <v>8</v>
      </c>
      <c r="AA7470">
        <v>2022</v>
      </c>
      <c r="AB7470">
        <v>296.81</v>
      </c>
      <c r="AC7470" t="s">
        <v>75</v>
      </c>
      <c r="AD7470" t="s">
        <v>72</v>
      </c>
      <c r="AE7470">
        <v>2022</v>
      </c>
      <c r="AF7470">
        <v>2022</v>
      </c>
      <c r="AU7470"/>
    </row>
    <row r="7471" spans="1:47" x14ac:dyDescent="0.35">
      <c r="A7471" t="s">
        <v>160</v>
      </c>
      <c r="B7471" t="s">
        <v>35</v>
      </c>
      <c r="C7471" t="s">
        <v>252</v>
      </c>
      <c r="D7471" t="s">
        <v>159</v>
      </c>
      <c r="E7471" t="s">
        <v>162</v>
      </c>
      <c r="G7471" t="s">
        <v>1</v>
      </c>
      <c r="J7471" t="s">
        <v>263</v>
      </c>
      <c r="K7471" t="s">
        <v>72</v>
      </c>
      <c r="L7471" t="s">
        <v>122</v>
      </c>
      <c r="M7471" s="14">
        <v>44804</v>
      </c>
      <c r="N7471" s="14">
        <v>44804</v>
      </c>
      <c r="O7471">
        <v>0</v>
      </c>
      <c r="P7471">
        <v>409.16</v>
      </c>
      <c r="R7471">
        <v>2110672000</v>
      </c>
      <c r="S7471">
        <v>161020000</v>
      </c>
      <c r="V7471" t="s">
        <v>160</v>
      </c>
      <c r="W7471" t="s">
        <v>194</v>
      </c>
      <c r="X7471" t="s">
        <v>161</v>
      </c>
      <c r="Y7471">
        <v>8</v>
      </c>
      <c r="Z7471">
        <v>8</v>
      </c>
      <c r="AA7471">
        <v>2022</v>
      </c>
      <c r="AB7471">
        <v>409.16</v>
      </c>
      <c r="AC7471" t="s">
        <v>75</v>
      </c>
      <c r="AD7471" t="s">
        <v>72</v>
      </c>
      <c r="AE7471">
        <v>2022</v>
      </c>
      <c r="AF7471">
        <v>2022</v>
      </c>
      <c r="AU7471"/>
    </row>
    <row r="7472" spans="1:47" x14ac:dyDescent="0.35">
      <c r="A7472" t="s">
        <v>160</v>
      </c>
      <c r="B7472" t="s">
        <v>35</v>
      </c>
      <c r="C7472" t="s">
        <v>252</v>
      </c>
      <c r="D7472" t="s">
        <v>159</v>
      </c>
      <c r="E7472" t="s">
        <v>162</v>
      </c>
      <c r="G7472" t="s">
        <v>1</v>
      </c>
      <c r="J7472" t="s">
        <v>263</v>
      </c>
      <c r="K7472" t="s">
        <v>72</v>
      </c>
      <c r="L7472" t="s">
        <v>122</v>
      </c>
      <c r="M7472" s="14">
        <v>44804</v>
      </c>
      <c r="N7472" s="14">
        <v>44804</v>
      </c>
      <c r="O7472">
        <v>0</v>
      </c>
      <c r="P7472">
        <v>3839.03</v>
      </c>
      <c r="R7472">
        <v>2110672000</v>
      </c>
      <c r="S7472">
        <v>161020000</v>
      </c>
      <c r="V7472" t="s">
        <v>160</v>
      </c>
      <c r="W7472" t="s">
        <v>194</v>
      </c>
      <c r="X7472" t="s">
        <v>161</v>
      </c>
      <c r="Y7472">
        <v>8</v>
      </c>
      <c r="Z7472">
        <v>8</v>
      </c>
      <c r="AA7472">
        <v>2022</v>
      </c>
      <c r="AB7472">
        <v>3839.03</v>
      </c>
      <c r="AC7472" t="s">
        <v>75</v>
      </c>
      <c r="AD7472" t="s">
        <v>72</v>
      </c>
      <c r="AE7472">
        <v>2022</v>
      </c>
      <c r="AF7472">
        <v>2022</v>
      </c>
      <c r="AU7472"/>
    </row>
    <row r="7473" spans="1:47" x14ac:dyDescent="0.35">
      <c r="A7473" t="s">
        <v>160</v>
      </c>
      <c r="B7473" t="s">
        <v>35</v>
      </c>
      <c r="C7473" t="s">
        <v>252</v>
      </c>
      <c r="D7473" t="s">
        <v>159</v>
      </c>
      <c r="E7473" t="s">
        <v>162</v>
      </c>
      <c r="G7473" t="s">
        <v>1</v>
      </c>
      <c r="J7473" t="s">
        <v>263</v>
      </c>
      <c r="K7473" t="s">
        <v>72</v>
      </c>
      <c r="L7473" t="s">
        <v>122</v>
      </c>
      <c r="M7473" s="14">
        <v>44804</v>
      </c>
      <c r="N7473" s="14">
        <v>44804</v>
      </c>
      <c r="O7473">
        <v>0</v>
      </c>
      <c r="P7473">
        <v>363.2</v>
      </c>
      <c r="R7473">
        <v>2110672000</v>
      </c>
      <c r="S7473">
        <v>161020000</v>
      </c>
      <c r="V7473" t="s">
        <v>160</v>
      </c>
      <c r="W7473" t="s">
        <v>194</v>
      </c>
      <c r="X7473" t="s">
        <v>161</v>
      </c>
      <c r="Y7473">
        <v>8</v>
      </c>
      <c r="Z7473">
        <v>8</v>
      </c>
      <c r="AA7473">
        <v>2022</v>
      </c>
      <c r="AB7473">
        <v>363.2</v>
      </c>
      <c r="AC7473" t="s">
        <v>75</v>
      </c>
      <c r="AD7473" t="s">
        <v>72</v>
      </c>
      <c r="AE7473">
        <v>2022</v>
      </c>
      <c r="AF7473">
        <v>2022</v>
      </c>
      <c r="AU7473"/>
    </row>
    <row r="7474" spans="1:47" x14ac:dyDescent="0.35">
      <c r="A7474" t="s">
        <v>160</v>
      </c>
      <c r="B7474" t="s">
        <v>35</v>
      </c>
      <c r="C7474" t="s">
        <v>252</v>
      </c>
      <c r="D7474" t="s">
        <v>159</v>
      </c>
      <c r="E7474" t="s">
        <v>162</v>
      </c>
      <c r="G7474" t="s">
        <v>1</v>
      </c>
      <c r="J7474" t="s">
        <v>263</v>
      </c>
      <c r="K7474" t="s">
        <v>72</v>
      </c>
      <c r="L7474" t="s">
        <v>122</v>
      </c>
      <c r="M7474" s="14">
        <v>44804</v>
      </c>
      <c r="N7474" s="14">
        <v>44804</v>
      </c>
      <c r="O7474">
        <v>0</v>
      </c>
      <c r="P7474">
        <v>935.11</v>
      </c>
      <c r="R7474">
        <v>2110672000</v>
      </c>
      <c r="S7474">
        <v>161020000</v>
      </c>
      <c r="V7474" t="s">
        <v>160</v>
      </c>
      <c r="W7474" t="s">
        <v>194</v>
      </c>
      <c r="X7474" t="s">
        <v>161</v>
      </c>
      <c r="Y7474">
        <v>8</v>
      </c>
      <c r="Z7474">
        <v>8</v>
      </c>
      <c r="AA7474">
        <v>2022</v>
      </c>
      <c r="AB7474">
        <v>935.11</v>
      </c>
      <c r="AC7474" t="s">
        <v>75</v>
      </c>
      <c r="AD7474" t="s">
        <v>72</v>
      </c>
      <c r="AE7474">
        <v>2022</v>
      </c>
      <c r="AF7474">
        <v>2022</v>
      </c>
      <c r="AU7474"/>
    </row>
    <row r="7475" spans="1:47" x14ac:dyDescent="0.35">
      <c r="A7475" t="s">
        <v>160</v>
      </c>
      <c r="B7475" t="s">
        <v>35</v>
      </c>
      <c r="C7475" t="s">
        <v>252</v>
      </c>
      <c r="D7475" t="s">
        <v>159</v>
      </c>
      <c r="E7475" t="s">
        <v>162</v>
      </c>
      <c r="G7475" t="s">
        <v>1</v>
      </c>
      <c r="J7475" t="s">
        <v>263</v>
      </c>
      <c r="K7475" t="s">
        <v>72</v>
      </c>
      <c r="L7475" t="s">
        <v>122</v>
      </c>
      <c r="M7475" s="14">
        <v>44804</v>
      </c>
      <c r="N7475" s="14">
        <v>44804</v>
      </c>
      <c r="O7475">
        <v>0</v>
      </c>
      <c r="P7475">
        <v>1238.18</v>
      </c>
      <c r="R7475">
        <v>2110672000</v>
      </c>
      <c r="S7475">
        <v>161020000</v>
      </c>
      <c r="V7475" t="s">
        <v>160</v>
      </c>
      <c r="W7475" t="s">
        <v>194</v>
      </c>
      <c r="X7475" t="s">
        <v>161</v>
      </c>
      <c r="Y7475">
        <v>8</v>
      </c>
      <c r="Z7475">
        <v>8</v>
      </c>
      <c r="AA7475">
        <v>2022</v>
      </c>
      <c r="AB7475">
        <v>1238.18</v>
      </c>
      <c r="AC7475" t="s">
        <v>75</v>
      </c>
      <c r="AD7475" t="s">
        <v>72</v>
      </c>
      <c r="AE7475">
        <v>2022</v>
      </c>
      <c r="AF7475">
        <v>2022</v>
      </c>
      <c r="AU7475"/>
    </row>
    <row r="7476" spans="1:47" x14ac:dyDescent="0.35">
      <c r="A7476" t="s">
        <v>160</v>
      </c>
      <c r="B7476" t="s">
        <v>35</v>
      </c>
      <c r="C7476" t="s">
        <v>252</v>
      </c>
      <c r="D7476" t="s">
        <v>159</v>
      </c>
      <c r="E7476" t="s">
        <v>162</v>
      </c>
      <c r="G7476" t="s">
        <v>1</v>
      </c>
      <c r="J7476" t="s">
        <v>263</v>
      </c>
      <c r="K7476" t="s">
        <v>72</v>
      </c>
      <c r="L7476" t="s">
        <v>122</v>
      </c>
      <c r="M7476" s="14">
        <v>44804</v>
      </c>
      <c r="N7476" s="14">
        <v>44804</v>
      </c>
      <c r="O7476">
        <v>0</v>
      </c>
      <c r="P7476">
        <v>17774.54</v>
      </c>
      <c r="R7476">
        <v>2110672000</v>
      </c>
      <c r="S7476">
        <v>161020000</v>
      </c>
      <c r="V7476" t="s">
        <v>160</v>
      </c>
      <c r="W7476" t="s">
        <v>194</v>
      </c>
      <c r="X7476" t="s">
        <v>161</v>
      </c>
      <c r="Y7476">
        <v>8</v>
      </c>
      <c r="Z7476">
        <v>8</v>
      </c>
      <c r="AA7476">
        <v>2022</v>
      </c>
      <c r="AB7476">
        <v>17774.54</v>
      </c>
      <c r="AC7476" t="s">
        <v>75</v>
      </c>
      <c r="AD7476" t="s">
        <v>72</v>
      </c>
      <c r="AE7476">
        <v>2022</v>
      </c>
      <c r="AF7476">
        <v>2022</v>
      </c>
      <c r="AU7476"/>
    </row>
    <row r="7477" spans="1:47" x14ac:dyDescent="0.35">
      <c r="A7477" t="s">
        <v>160</v>
      </c>
      <c r="B7477" t="s">
        <v>35</v>
      </c>
      <c r="C7477" t="s">
        <v>252</v>
      </c>
      <c r="D7477" t="s">
        <v>159</v>
      </c>
      <c r="E7477" t="s">
        <v>162</v>
      </c>
      <c r="G7477" t="s">
        <v>1</v>
      </c>
      <c r="J7477" t="s">
        <v>263</v>
      </c>
      <c r="K7477" t="s">
        <v>72</v>
      </c>
      <c r="L7477" t="s">
        <v>122</v>
      </c>
      <c r="M7477" s="14">
        <v>44804</v>
      </c>
      <c r="N7477" s="14">
        <v>44804</v>
      </c>
      <c r="O7477">
        <v>0</v>
      </c>
      <c r="P7477">
        <v>636.07000000000005</v>
      </c>
      <c r="R7477">
        <v>2110672000</v>
      </c>
      <c r="S7477">
        <v>161020000</v>
      </c>
      <c r="V7477" t="s">
        <v>160</v>
      </c>
      <c r="W7477" t="s">
        <v>194</v>
      </c>
      <c r="X7477" t="s">
        <v>161</v>
      </c>
      <c r="Y7477">
        <v>8</v>
      </c>
      <c r="Z7477">
        <v>8</v>
      </c>
      <c r="AA7477">
        <v>2022</v>
      </c>
      <c r="AB7477">
        <v>636.07000000000005</v>
      </c>
      <c r="AC7477" t="s">
        <v>75</v>
      </c>
      <c r="AD7477" t="s">
        <v>72</v>
      </c>
      <c r="AE7477">
        <v>2022</v>
      </c>
      <c r="AF7477">
        <v>2022</v>
      </c>
      <c r="AU7477"/>
    </row>
    <row r="7478" spans="1:47" x14ac:dyDescent="0.35">
      <c r="A7478" t="s">
        <v>160</v>
      </c>
      <c r="B7478" t="s">
        <v>35</v>
      </c>
      <c r="C7478" t="s">
        <v>252</v>
      </c>
      <c r="D7478" t="s">
        <v>159</v>
      </c>
      <c r="E7478" t="s">
        <v>162</v>
      </c>
      <c r="G7478" t="s">
        <v>1</v>
      </c>
      <c r="J7478" t="s">
        <v>263</v>
      </c>
      <c r="K7478" t="s">
        <v>72</v>
      </c>
      <c r="L7478" t="s">
        <v>122</v>
      </c>
      <c r="M7478" s="14">
        <v>44804</v>
      </c>
      <c r="N7478" s="14">
        <v>44804</v>
      </c>
      <c r="O7478">
        <v>0</v>
      </c>
      <c r="P7478">
        <v>296.94</v>
      </c>
      <c r="R7478">
        <v>2110672000</v>
      </c>
      <c r="S7478">
        <v>161020000</v>
      </c>
      <c r="V7478" t="s">
        <v>160</v>
      </c>
      <c r="W7478" t="s">
        <v>194</v>
      </c>
      <c r="X7478" t="s">
        <v>161</v>
      </c>
      <c r="Y7478">
        <v>8</v>
      </c>
      <c r="Z7478">
        <v>8</v>
      </c>
      <c r="AA7478">
        <v>2022</v>
      </c>
      <c r="AB7478">
        <v>296.94</v>
      </c>
      <c r="AC7478" t="s">
        <v>75</v>
      </c>
      <c r="AD7478" t="s">
        <v>72</v>
      </c>
      <c r="AE7478">
        <v>2022</v>
      </c>
      <c r="AF7478">
        <v>2022</v>
      </c>
      <c r="AU7478"/>
    </row>
    <row r="7479" spans="1:47" x14ac:dyDescent="0.35">
      <c r="A7479" t="s">
        <v>160</v>
      </c>
      <c r="B7479" t="s">
        <v>35</v>
      </c>
      <c r="C7479" t="s">
        <v>252</v>
      </c>
      <c r="D7479" t="s">
        <v>159</v>
      </c>
      <c r="E7479" t="s">
        <v>162</v>
      </c>
      <c r="G7479" t="s">
        <v>1</v>
      </c>
      <c r="J7479" t="s">
        <v>263</v>
      </c>
      <c r="K7479" t="s">
        <v>72</v>
      </c>
      <c r="L7479" t="s">
        <v>122</v>
      </c>
      <c r="M7479" s="14">
        <v>44804</v>
      </c>
      <c r="N7479" s="14">
        <v>44804</v>
      </c>
      <c r="O7479">
        <v>0</v>
      </c>
      <c r="P7479">
        <v>14676.16</v>
      </c>
      <c r="R7479">
        <v>2110672000</v>
      </c>
      <c r="S7479">
        <v>161020000</v>
      </c>
      <c r="V7479" t="s">
        <v>160</v>
      </c>
      <c r="W7479" t="s">
        <v>194</v>
      </c>
      <c r="X7479" t="s">
        <v>161</v>
      </c>
      <c r="Y7479">
        <v>8</v>
      </c>
      <c r="Z7479">
        <v>8</v>
      </c>
      <c r="AA7479">
        <v>2022</v>
      </c>
      <c r="AB7479">
        <v>14676.16</v>
      </c>
      <c r="AC7479" t="s">
        <v>75</v>
      </c>
      <c r="AD7479" t="s">
        <v>72</v>
      </c>
      <c r="AE7479">
        <v>2022</v>
      </c>
      <c r="AF7479">
        <v>2022</v>
      </c>
      <c r="AU7479"/>
    </row>
    <row r="7480" spans="1:47" x14ac:dyDescent="0.35">
      <c r="A7480" t="s">
        <v>160</v>
      </c>
      <c r="B7480" t="s">
        <v>26</v>
      </c>
      <c r="C7480" t="s">
        <v>252</v>
      </c>
      <c r="D7480" t="s">
        <v>159</v>
      </c>
      <c r="E7480" t="s">
        <v>162</v>
      </c>
      <c r="G7480" t="s">
        <v>1</v>
      </c>
      <c r="J7480" t="s">
        <v>263</v>
      </c>
      <c r="K7480" t="s">
        <v>72</v>
      </c>
      <c r="L7480" t="s">
        <v>122</v>
      </c>
      <c r="M7480" s="14">
        <v>44804</v>
      </c>
      <c r="N7480" s="14">
        <v>44804</v>
      </c>
      <c r="O7480">
        <v>0</v>
      </c>
      <c r="P7480">
        <v>1708.1</v>
      </c>
      <c r="R7480">
        <v>2110672000</v>
      </c>
      <c r="S7480">
        <v>162000000</v>
      </c>
      <c r="V7480" t="s">
        <v>160</v>
      </c>
      <c r="W7480" t="s">
        <v>205</v>
      </c>
      <c r="X7480" t="s">
        <v>161</v>
      </c>
      <c r="Y7480">
        <v>8</v>
      </c>
      <c r="Z7480">
        <v>8</v>
      </c>
      <c r="AA7480">
        <v>2022</v>
      </c>
      <c r="AB7480">
        <v>1708.1</v>
      </c>
      <c r="AC7480" t="s">
        <v>75</v>
      </c>
      <c r="AD7480" t="s">
        <v>72</v>
      </c>
      <c r="AE7480">
        <v>2022</v>
      </c>
      <c r="AF7480">
        <v>2022</v>
      </c>
      <c r="AU7480"/>
    </row>
    <row r="7481" spans="1:47" x14ac:dyDescent="0.35">
      <c r="A7481" t="s">
        <v>160</v>
      </c>
      <c r="B7481" t="s">
        <v>35</v>
      </c>
      <c r="C7481" t="s">
        <v>252</v>
      </c>
      <c r="D7481" t="s">
        <v>159</v>
      </c>
      <c r="E7481" t="s">
        <v>162</v>
      </c>
      <c r="G7481" t="s">
        <v>1</v>
      </c>
      <c r="J7481" t="s">
        <v>263</v>
      </c>
      <c r="K7481" t="s">
        <v>72</v>
      </c>
      <c r="L7481" t="s">
        <v>122</v>
      </c>
      <c r="M7481" s="14">
        <v>44804</v>
      </c>
      <c r="N7481" s="14">
        <v>44804</v>
      </c>
      <c r="O7481">
        <v>0</v>
      </c>
      <c r="P7481">
        <v>4953.1499999999996</v>
      </c>
      <c r="R7481">
        <v>2110672000</v>
      </c>
      <c r="S7481">
        <v>161020000</v>
      </c>
      <c r="V7481" t="s">
        <v>160</v>
      </c>
      <c r="W7481" t="s">
        <v>194</v>
      </c>
      <c r="X7481" t="s">
        <v>161</v>
      </c>
      <c r="Y7481">
        <v>8</v>
      </c>
      <c r="Z7481">
        <v>8</v>
      </c>
      <c r="AA7481">
        <v>2022</v>
      </c>
      <c r="AB7481">
        <v>4953.1499999999996</v>
      </c>
      <c r="AC7481" t="s">
        <v>75</v>
      </c>
      <c r="AD7481" t="s">
        <v>72</v>
      </c>
      <c r="AE7481">
        <v>2022</v>
      </c>
      <c r="AF7481">
        <v>2022</v>
      </c>
      <c r="AU7481"/>
    </row>
    <row r="7482" spans="1:47" x14ac:dyDescent="0.35">
      <c r="A7482" t="s">
        <v>160</v>
      </c>
      <c r="B7482" t="s">
        <v>35</v>
      </c>
      <c r="C7482" t="s">
        <v>252</v>
      </c>
      <c r="D7482" t="s">
        <v>159</v>
      </c>
      <c r="E7482" t="s">
        <v>162</v>
      </c>
      <c r="G7482" t="s">
        <v>1</v>
      </c>
      <c r="J7482" t="s">
        <v>263</v>
      </c>
      <c r="K7482" t="s">
        <v>72</v>
      </c>
      <c r="L7482" t="s">
        <v>122</v>
      </c>
      <c r="M7482" s="14">
        <v>44804</v>
      </c>
      <c r="N7482" s="14">
        <v>44804</v>
      </c>
      <c r="O7482">
        <v>0</v>
      </c>
      <c r="P7482">
        <v>9297.19</v>
      </c>
      <c r="R7482">
        <v>2110672000</v>
      </c>
      <c r="S7482">
        <v>161020000</v>
      </c>
      <c r="V7482" t="s">
        <v>160</v>
      </c>
      <c r="W7482" t="s">
        <v>194</v>
      </c>
      <c r="X7482" t="s">
        <v>161</v>
      </c>
      <c r="Y7482">
        <v>8</v>
      </c>
      <c r="Z7482">
        <v>8</v>
      </c>
      <c r="AA7482">
        <v>2022</v>
      </c>
      <c r="AB7482">
        <v>9297.19</v>
      </c>
      <c r="AC7482" t="s">
        <v>75</v>
      </c>
      <c r="AD7482" t="s">
        <v>72</v>
      </c>
      <c r="AE7482">
        <v>2022</v>
      </c>
      <c r="AF7482">
        <v>2022</v>
      </c>
      <c r="AU7482"/>
    </row>
    <row r="7483" spans="1:47" x14ac:dyDescent="0.35">
      <c r="A7483" t="s">
        <v>160</v>
      </c>
      <c r="B7483" t="s">
        <v>35</v>
      </c>
      <c r="C7483" t="s">
        <v>252</v>
      </c>
      <c r="D7483" t="s">
        <v>159</v>
      </c>
      <c r="E7483" t="s">
        <v>162</v>
      </c>
      <c r="G7483" t="s">
        <v>1</v>
      </c>
      <c r="J7483" t="s">
        <v>263</v>
      </c>
      <c r="K7483" t="s">
        <v>72</v>
      </c>
      <c r="L7483" t="s">
        <v>122</v>
      </c>
      <c r="M7483" s="14">
        <v>44804</v>
      </c>
      <c r="N7483" s="14">
        <v>44804</v>
      </c>
      <c r="O7483">
        <v>0</v>
      </c>
      <c r="P7483">
        <v>36.32</v>
      </c>
      <c r="R7483">
        <v>2110672000</v>
      </c>
      <c r="S7483">
        <v>161020000</v>
      </c>
      <c r="V7483" t="s">
        <v>160</v>
      </c>
      <c r="W7483" t="s">
        <v>194</v>
      </c>
      <c r="X7483" t="s">
        <v>161</v>
      </c>
      <c r="Y7483">
        <v>8</v>
      </c>
      <c r="Z7483">
        <v>8</v>
      </c>
      <c r="AA7483">
        <v>2022</v>
      </c>
      <c r="AB7483">
        <v>36.32</v>
      </c>
      <c r="AC7483" t="s">
        <v>75</v>
      </c>
      <c r="AD7483" t="s">
        <v>72</v>
      </c>
      <c r="AE7483">
        <v>2022</v>
      </c>
      <c r="AF7483">
        <v>2022</v>
      </c>
      <c r="AU7483"/>
    </row>
    <row r="7484" spans="1:47" x14ac:dyDescent="0.35">
      <c r="A7484" t="s">
        <v>160</v>
      </c>
      <c r="B7484" t="s">
        <v>35</v>
      </c>
      <c r="C7484" t="s">
        <v>252</v>
      </c>
      <c r="D7484" t="s">
        <v>159</v>
      </c>
      <c r="E7484" t="s">
        <v>162</v>
      </c>
      <c r="G7484" t="s">
        <v>1</v>
      </c>
      <c r="J7484" t="s">
        <v>263</v>
      </c>
      <c r="K7484" t="s">
        <v>72</v>
      </c>
      <c r="L7484" t="s">
        <v>122</v>
      </c>
      <c r="M7484" s="14">
        <v>44804</v>
      </c>
      <c r="N7484" s="14">
        <v>44804</v>
      </c>
      <c r="O7484">
        <v>0</v>
      </c>
      <c r="P7484">
        <v>4940.68</v>
      </c>
      <c r="R7484">
        <v>2110672000</v>
      </c>
      <c r="S7484">
        <v>161020000</v>
      </c>
      <c r="V7484" t="s">
        <v>160</v>
      </c>
      <c r="W7484" t="s">
        <v>194</v>
      </c>
      <c r="X7484" t="s">
        <v>161</v>
      </c>
      <c r="Y7484">
        <v>8</v>
      </c>
      <c r="Z7484">
        <v>8</v>
      </c>
      <c r="AA7484">
        <v>2022</v>
      </c>
      <c r="AB7484">
        <v>4940.68</v>
      </c>
      <c r="AC7484" t="s">
        <v>75</v>
      </c>
      <c r="AD7484" t="s">
        <v>72</v>
      </c>
      <c r="AE7484">
        <v>2022</v>
      </c>
      <c r="AF7484">
        <v>2022</v>
      </c>
      <c r="AU7484"/>
    </row>
    <row r="7485" spans="1:47" x14ac:dyDescent="0.35">
      <c r="A7485" t="s">
        <v>160</v>
      </c>
      <c r="B7485" t="s">
        <v>35</v>
      </c>
      <c r="C7485" t="s">
        <v>252</v>
      </c>
      <c r="D7485" t="s">
        <v>159</v>
      </c>
      <c r="E7485" t="s">
        <v>162</v>
      </c>
      <c r="G7485" t="s">
        <v>1</v>
      </c>
      <c r="J7485" t="s">
        <v>263</v>
      </c>
      <c r="K7485" t="s">
        <v>72</v>
      </c>
      <c r="L7485" t="s">
        <v>122</v>
      </c>
      <c r="M7485" s="14">
        <v>44804</v>
      </c>
      <c r="N7485" s="14">
        <v>44804</v>
      </c>
      <c r="O7485">
        <v>0</v>
      </c>
      <c r="P7485">
        <v>803.96</v>
      </c>
      <c r="R7485">
        <v>2110672000</v>
      </c>
      <c r="S7485">
        <v>161020000</v>
      </c>
      <c r="V7485" t="s">
        <v>160</v>
      </c>
      <c r="W7485" t="s">
        <v>194</v>
      </c>
      <c r="X7485" t="s">
        <v>161</v>
      </c>
      <c r="Y7485">
        <v>8</v>
      </c>
      <c r="Z7485">
        <v>8</v>
      </c>
      <c r="AA7485">
        <v>2022</v>
      </c>
      <c r="AB7485">
        <v>803.96</v>
      </c>
      <c r="AC7485" t="s">
        <v>75</v>
      </c>
      <c r="AD7485" t="s">
        <v>72</v>
      </c>
      <c r="AE7485">
        <v>2022</v>
      </c>
      <c r="AF7485">
        <v>2022</v>
      </c>
      <c r="AU7485"/>
    </row>
    <row r="7486" spans="1:47" x14ac:dyDescent="0.35">
      <c r="A7486" t="s">
        <v>160</v>
      </c>
      <c r="B7486" t="s">
        <v>35</v>
      </c>
      <c r="C7486" t="s">
        <v>252</v>
      </c>
      <c r="D7486" t="s">
        <v>159</v>
      </c>
      <c r="E7486" t="s">
        <v>162</v>
      </c>
      <c r="G7486" t="s">
        <v>1</v>
      </c>
      <c r="J7486" t="s">
        <v>263</v>
      </c>
      <c r="K7486" t="s">
        <v>72</v>
      </c>
      <c r="L7486" t="s">
        <v>122</v>
      </c>
      <c r="M7486" s="14">
        <v>44804</v>
      </c>
      <c r="N7486" s="14">
        <v>44804</v>
      </c>
      <c r="O7486">
        <v>0</v>
      </c>
      <c r="P7486">
        <v>3545.52</v>
      </c>
      <c r="R7486">
        <v>2110672000</v>
      </c>
      <c r="S7486">
        <v>161020000</v>
      </c>
      <c r="V7486" t="s">
        <v>160</v>
      </c>
      <c r="W7486" t="s">
        <v>194</v>
      </c>
      <c r="X7486" t="s">
        <v>161</v>
      </c>
      <c r="Y7486">
        <v>8</v>
      </c>
      <c r="Z7486">
        <v>8</v>
      </c>
      <c r="AA7486">
        <v>2022</v>
      </c>
      <c r="AB7486">
        <v>3545.52</v>
      </c>
      <c r="AC7486" t="s">
        <v>75</v>
      </c>
      <c r="AD7486" t="s">
        <v>72</v>
      </c>
      <c r="AE7486">
        <v>2022</v>
      </c>
      <c r="AF7486">
        <v>2022</v>
      </c>
      <c r="AU7486"/>
    </row>
    <row r="7487" spans="1:47" x14ac:dyDescent="0.35">
      <c r="A7487" t="s">
        <v>160</v>
      </c>
      <c r="B7487" t="s">
        <v>35</v>
      </c>
      <c r="C7487" t="s">
        <v>252</v>
      </c>
      <c r="D7487" t="s">
        <v>159</v>
      </c>
      <c r="E7487" t="s">
        <v>162</v>
      </c>
      <c r="G7487" t="s">
        <v>1</v>
      </c>
      <c r="J7487" t="s">
        <v>263</v>
      </c>
      <c r="K7487" t="s">
        <v>72</v>
      </c>
      <c r="L7487" t="s">
        <v>122</v>
      </c>
      <c r="M7487" s="14">
        <v>44804</v>
      </c>
      <c r="N7487" s="14">
        <v>44804</v>
      </c>
      <c r="O7487">
        <v>0</v>
      </c>
      <c r="P7487">
        <v>7609.16</v>
      </c>
      <c r="R7487">
        <v>2110672000</v>
      </c>
      <c r="S7487">
        <v>161020000</v>
      </c>
      <c r="V7487" t="s">
        <v>160</v>
      </c>
      <c r="W7487" t="s">
        <v>194</v>
      </c>
      <c r="X7487" t="s">
        <v>161</v>
      </c>
      <c r="Y7487">
        <v>8</v>
      </c>
      <c r="Z7487">
        <v>8</v>
      </c>
      <c r="AA7487">
        <v>2022</v>
      </c>
      <c r="AB7487">
        <v>7609.16</v>
      </c>
      <c r="AC7487" t="s">
        <v>75</v>
      </c>
      <c r="AD7487" t="s">
        <v>72</v>
      </c>
      <c r="AE7487">
        <v>2022</v>
      </c>
      <c r="AF7487">
        <v>2022</v>
      </c>
      <c r="AU7487"/>
    </row>
    <row r="7488" spans="1:47" x14ac:dyDescent="0.35">
      <c r="A7488" t="s">
        <v>160</v>
      </c>
      <c r="B7488" t="s">
        <v>35</v>
      </c>
      <c r="C7488" t="s">
        <v>252</v>
      </c>
      <c r="D7488" t="s">
        <v>159</v>
      </c>
      <c r="E7488" t="s">
        <v>162</v>
      </c>
      <c r="G7488" t="s">
        <v>1</v>
      </c>
      <c r="J7488" t="s">
        <v>263</v>
      </c>
      <c r="K7488" t="s">
        <v>72</v>
      </c>
      <c r="L7488" t="s">
        <v>122</v>
      </c>
      <c r="M7488" s="14">
        <v>44804</v>
      </c>
      <c r="N7488" s="14">
        <v>44804</v>
      </c>
      <c r="O7488">
        <v>0</v>
      </c>
      <c r="P7488">
        <v>79.650000000000006</v>
      </c>
      <c r="R7488">
        <v>2110672000</v>
      </c>
      <c r="S7488">
        <v>161020000</v>
      </c>
      <c r="V7488" t="s">
        <v>160</v>
      </c>
      <c r="W7488" t="s">
        <v>194</v>
      </c>
      <c r="X7488" t="s">
        <v>161</v>
      </c>
      <c r="Y7488">
        <v>8</v>
      </c>
      <c r="Z7488">
        <v>8</v>
      </c>
      <c r="AA7488">
        <v>2022</v>
      </c>
      <c r="AB7488">
        <v>79.650000000000006</v>
      </c>
      <c r="AC7488" t="s">
        <v>75</v>
      </c>
      <c r="AD7488" t="s">
        <v>72</v>
      </c>
      <c r="AE7488">
        <v>2022</v>
      </c>
      <c r="AF7488">
        <v>2022</v>
      </c>
      <c r="AU7488"/>
    </row>
    <row r="7489" spans="1:47" x14ac:dyDescent="0.35">
      <c r="A7489" t="s">
        <v>160</v>
      </c>
      <c r="B7489" t="s">
        <v>35</v>
      </c>
      <c r="C7489" t="s">
        <v>252</v>
      </c>
      <c r="D7489" t="s">
        <v>159</v>
      </c>
      <c r="E7489" t="s">
        <v>162</v>
      </c>
      <c r="G7489" t="s">
        <v>1</v>
      </c>
      <c r="J7489" t="s">
        <v>263</v>
      </c>
      <c r="K7489" t="s">
        <v>72</v>
      </c>
      <c r="L7489" t="s">
        <v>122</v>
      </c>
      <c r="M7489" s="14">
        <v>44804</v>
      </c>
      <c r="N7489" s="14">
        <v>44804</v>
      </c>
      <c r="O7489">
        <v>0</v>
      </c>
      <c r="P7489">
        <v>314.01</v>
      </c>
      <c r="R7489">
        <v>2110672000</v>
      </c>
      <c r="S7489">
        <v>161020000</v>
      </c>
      <c r="V7489" t="s">
        <v>160</v>
      </c>
      <c r="W7489" t="s">
        <v>194</v>
      </c>
      <c r="X7489" t="s">
        <v>161</v>
      </c>
      <c r="Y7489">
        <v>8</v>
      </c>
      <c r="Z7489">
        <v>8</v>
      </c>
      <c r="AA7489">
        <v>2022</v>
      </c>
      <c r="AB7489">
        <v>314.01</v>
      </c>
      <c r="AC7489" t="s">
        <v>75</v>
      </c>
      <c r="AD7489" t="s">
        <v>72</v>
      </c>
      <c r="AE7489">
        <v>2022</v>
      </c>
      <c r="AF7489">
        <v>2022</v>
      </c>
      <c r="AU7489"/>
    </row>
    <row r="7490" spans="1:47" x14ac:dyDescent="0.35">
      <c r="A7490" t="s">
        <v>160</v>
      </c>
      <c r="B7490" t="s">
        <v>35</v>
      </c>
      <c r="C7490" t="s">
        <v>252</v>
      </c>
      <c r="D7490" t="s">
        <v>159</v>
      </c>
      <c r="E7490" t="s">
        <v>162</v>
      </c>
      <c r="G7490" t="s">
        <v>1</v>
      </c>
      <c r="J7490" t="s">
        <v>263</v>
      </c>
      <c r="K7490" t="s">
        <v>72</v>
      </c>
      <c r="L7490" t="s">
        <v>122</v>
      </c>
      <c r="M7490" s="14">
        <v>44804</v>
      </c>
      <c r="N7490" s="14">
        <v>44804</v>
      </c>
      <c r="O7490">
        <v>0</v>
      </c>
      <c r="P7490">
        <v>6193.85</v>
      </c>
      <c r="R7490">
        <v>2110672000</v>
      </c>
      <c r="S7490">
        <v>161020000</v>
      </c>
      <c r="V7490" t="s">
        <v>160</v>
      </c>
      <c r="W7490" t="s">
        <v>194</v>
      </c>
      <c r="X7490" t="s">
        <v>161</v>
      </c>
      <c r="Y7490">
        <v>8</v>
      </c>
      <c r="Z7490">
        <v>8</v>
      </c>
      <c r="AA7490">
        <v>2022</v>
      </c>
      <c r="AB7490">
        <v>6193.85</v>
      </c>
      <c r="AC7490" t="s">
        <v>75</v>
      </c>
      <c r="AD7490" t="s">
        <v>72</v>
      </c>
      <c r="AE7490">
        <v>2022</v>
      </c>
      <c r="AF7490">
        <v>2022</v>
      </c>
      <c r="AU7490"/>
    </row>
    <row r="7491" spans="1:47" x14ac:dyDescent="0.35">
      <c r="A7491" t="s">
        <v>175</v>
      </c>
      <c r="B7491" t="s">
        <v>39</v>
      </c>
      <c r="C7491" t="s">
        <v>252</v>
      </c>
      <c r="D7491" t="s">
        <v>150</v>
      </c>
      <c r="E7491" t="s">
        <v>121</v>
      </c>
      <c r="G7491" t="s">
        <v>1</v>
      </c>
      <c r="H7491" t="s">
        <v>206</v>
      </c>
      <c r="J7491" t="s">
        <v>263</v>
      </c>
      <c r="K7491" t="s">
        <v>72</v>
      </c>
      <c r="L7491" t="s">
        <v>122</v>
      </c>
      <c r="M7491" s="14">
        <v>44804</v>
      </c>
      <c r="N7491" s="14">
        <v>44804</v>
      </c>
      <c r="O7491">
        <v>0</v>
      </c>
      <c r="P7491">
        <v>-19047.62</v>
      </c>
      <c r="R7491">
        <v>2221506000</v>
      </c>
      <c r="S7491">
        <v>161026000</v>
      </c>
      <c r="V7491" t="s">
        <v>175</v>
      </c>
      <c r="W7491" t="s">
        <v>216</v>
      </c>
      <c r="X7491" t="s">
        <v>119</v>
      </c>
      <c r="Y7491">
        <v>8</v>
      </c>
      <c r="Z7491">
        <v>8</v>
      </c>
      <c r="AA7491">
        <v>2022</v>
      </c>
      <c r="AB7491">
        <v>19047.62</v>
      </c>
      <c r="AC7491" t="s">
        <v>75</v>
      </c>
      <c r="AD7491" t="s">
        <v>75</v>
      </c>
      <c r="AE7491">
        <v>2022</v>
      </c>
      <c r="AF7491">
        <v>2022</v>
      </c>
      <c r="AU7491"/>
    </row>
    <row r="7492" spans="1:47" x14ac:dyDescent="0.35">
      <c r="A7492" t="s">
        <v>160</v>
      </c>
      <c r="B7492" t="s">
        <v>25</v>
      </c>
      <c r="C7492" t="s">
        <v>252</v>
      </c>
      <c r="D7492" t="s">
        <v>159</v>
      </c>
      <c r="E7492" t="s">
        <v>162</v>
      </c>
      <c r="G7492" t="s">
        <v>1</v>
      </c>
      <c r="J7492" t="s">
        <v>263</v>
      </c>
      <c r="K7492" t="s">
        <v>72</v>
      </c>
      <c r="L7492" t="s">
        <v>122</v>
      </c>
      <c r="M7492" s="14">
        <v>44804</v>
      </c>
      <c r="N7492" s="14">
        <v>44804</v>
      </c>
      <c r="O7492">
        <v>0</v>
      </c>
      <c r="P7492">
        <v>3571.43</v>
      </c>
      <c r="R7492">
        <v>2110672000</v>
      </c>
      <c r="S7492">
        <v>161600000</v>
      </c>
      <c r="V7492" t="s">
        <v>160</v>
      </c>
      <c r="W7492" t="s">
        <v>198</v>
      </c>
      <c r="X7492" t="s">
        <v>161</v>
      </c>
      <c r="Y7492">
        <v>8</v>
      </c>
      <c r="Z7492">
        <v>8</v>
      </c>
      <c r="AA7492">
        <v>2022</v>
      </c>
      <c r="AB7492">
        <v>3571.43</v>
      </c>
      <c r="AC7492" t="s">
        <v>75</v>
      </c>
      <c r="AD7492" t="s">
        <v>72</v>
      </c>
      <c r="AE7492">
        <v>2022</v>
      </c>
      <c r="AF7492">
        <v>2022</v>
      </c>
      <c r="AU7492"/>
    </row>
    <row r="7493" spans="1:47" x14ac:dyDescent="0.35">
      <c r="A7493" t="s">
        <v>160</v>
      </c>
      <c r="B7493" t="s">
        <v>28</v>
      </c>
      <c r="C7493" t="s">
        <v>252</v>
      </c>
      <c r="D7493" t="s">
        <v>159</v>
      </c>
      <c r="E7493" t="s">
        <v>162</v>
      </c>
      <c r="G7493" t="s">
        <v>1</v>
      </c>
      <c r="J7493" t="s">
        <v>263</v>
      </c>
      <c r="K7493" t="s">
        <v>72</v>
      </c>
      <c r="L7493" t="s">
        <v>122</v>
      </c>
      <c r="M7493" s="14">
        <v>44804</v>
      </c>
      <c r="N7493" s="14">
        <v>44804</v>
      </c>
      <c r="O7493">
        <v>0</v>
      </c>
      <c r="P7493">
        <v>2380.9499999999998</v>
      </c>
      <c r="R7493">
        <v>2110672000</v>
      </c>
      <c r="S7493">
        <v>161600000</v>
      </c>
      <c r="V7493" t="s">
        <v>160</v>
      </c>
      <c r="W7493" t="s">
        <v>198</v>
      </c>
      <c r="X7493" t="s">
        <v>161</v>
      </c>
      <c r="Y7493">
        <v>8</v>
      </c>
      <c r="Z7493">
        <v>8</v>
      </c>
      <c r="AA7493">
        <v>2022</v>
      </c>
      <c r="AB7493">
        <v>2380.9499999999998</v>
      </c>
      <c r="AC7493" t="s">
        <v>75</v>
      </c>
      <c r="AD7493" t="s">
        <v>72</v>
      </c>
      <c r="AE7493">
        <v>2022</v>
      </c>
      <c r="AF7493">
        <v>2022</v>
      </c>
      <c r="AU7493"/>
    </row>
    <row r="7494" spans="1:47" x14ac:dyDescent="0.35">
      <c r="A7494" t="s">
        <v>130</v>
      </c>
      <c r="B7494" t="s">
        <v>34</v>
      </c>
      <c r="C7494" t="s">
        <v>252</v>
      </c>
      <c r="D7494" t="s">
        <v>150</v>
      </c>
      <c r="E7494" t="s">
        <v>121</v>
      </c>
      <c r="G7494" t="s">
        <v>1</v>
      </c>
      <c r="H7494" t="s">
        <v>206</v>
      </c>
      <c r="J7494" t="s">
        <v>263</v>
      </c>
      <c r="K7494" t="s">
        <v>72</v>
      </c>
      <c r="L7494" t="s">
        <v>122</v>
      </c>
      <c r="M7494" s="14">
        <v>44804</v>
      </c>
      <c r="N7494" s="14">
        <v>44804</v>
      </c>
      <c r="O7494">
        <v>0</v>
      </c>
      <c r="P7494">
        <v>-7.52</v>
      </c>
      <c r="R7494">
        <v>2221511000</v>
      </c>
      <c r="S7494">
        <v>162000000</v>
      </c>
      <c r="V7494" t="s">
        <v>130</v>
      </c>
      <c r="W7494" t="s">
        <v>205</v>
      </c>
      <c r="X7494" t="s">
        <v>119</v>
      </c>
      <c r="Y7494">
        <v>8</v>
      </c>
      <c r="Z7494">
        <v>8</v>
      </c>
      <c r="AA7494">
        <v>2022</v>
      </c>
      <c r="AB7494">
        <v>7.52</v>
      </c>
      <c r="AC7494" t="s">
        <v>75</v>
      </c>
      <c r="AD7494" t="s">
        <v>75</v>
      </c>
      <c r="AE7494">
        <v>2022</v>
      </c>
      <c r="AF7494">
        <v>2022</v>
      </c>
      <c r="AU7494"/>
    </row>
    <row r="7495" spans="1:47" x14ac:dyDescent="0.35">
      <c r="A7495" t="s">
        <v>160</v>
      </c>
      <c r="B7495" t="s">
        <v>26</v>
      </c>
      <c r="C7495" t="s">
        <v>252</v>
      </c>
      <c r="D7495" t="s">
        <v>159</v>
      </c>
      <c r="E7495" t="s">
        <v>162</v>
      </c>
      <c r="G7495" t="s">
        <v>1</v>
      </c>
      <c r="J7495" t="s">
        <v>263</v>
      </c>
      <c r="K7495" t="s">
        <v>72</v>
      </c>
      <c r="L7495" t="s">
        <v>122</v>
      </c>
      <c r="M7495" s="14">
        <v>44804</v>
      </c>
      <c r="N7495" s="14">
        <v>44804</v>
      </c>
      <c r="O7495">
        <v>0</v>
      </c>
      <c r="P7495">
        <v>553.51</v>
      </c>
      <c r="R7495">
        <v>2110672000</v>
      </c>
      <c r="S7495">
        <v>162300000</v>
      </c>
      <c r="V7495" t="s">
        <v>160</v>
      </c>
      <c r="W7495" t="s">
        <v>209</v>
      </c>
      <c r="X7495" t="s">
        <v>161</v>
      </c>
      <c r="Y7495">
        <v>8</v>
      </c>
      <c r="Z7495">
        <v>8</v>
      </c>
      <c r="AA7495">
        <v>2022</v>
      </c>
      <c r="AB7495">
        <v>553.51</v>
      </c>
      <c r="AC7495" t="s">
        <v>75</v>
      </c>
      <c r="AD7495" t="s">
        <v>72</v>
      </c>
      <c r="AE7495">
        <v>2022</v>
      </c>
      <c r="AF7495">
        <v>2022</v>
      </c>
      <c r="AU7495"/>
    </row>
    <row r="7496" spans="1:47" x14ac:dyDescent="0.35">
      <c r="A7496" t="s">
        <v>130</v>
      </c>
      <c r="B7496" t="s">
        <v>36</v>
      </c>
      <c r="C7496" t="s">
        <v>252</v>
      </c>
      <c r="D7496" t="s">
        <v>150</v>
      </c>
      <c r="E7496" t="s">
        <v>121</v>
      </c>
      <c r="G7496" t="s">
        <v>1</v>
      </c>
      <c r="H7496" t="s">
        <v>206</v>
      </c>
      <c r="J7496" t="s">
        <v>263</v>
      </c>
      <c r="K7496" t="s">
        <v>72</v>
      </c>
      <c r="L7496" t="s">
        <v>122</v>
      </c>
      <c r="M7496" s="14">
        <v>44804</v>
      </c>
      <c r="N7496" s="14">
        <v>44804</v>
      </c>
      <c r="O7496">
        <v>0</v>
      </c>
      <c r="P7496">
        <v>-30952.38</v>
      </c>
      <c r="R7496">
        <v>2221517110</v>
      </c>
      <c r="S7496">
        <v>162800000</v>
      </c>
      <c r="V7496" t="s">
        <v>130</v>
      </c>
      <c r="W7496" t="s">
        <v>204</v>
      </c>
      <c r="X7496" t="s">
        <v>119</v>
      </c>
      <c r="Y7496">
        <v>8</v>
      </c>
      <c r="Z7496">
        <v>8</v>
      </c>
      <c r="AA7496">
        <v>2022</v>
      </c>
      <c r="AB7496">
        <v>30952.38</v>
      </c>
      <c r="AC7496" t="s">
        <v>75</v>
      </c>
      <c r="AD7496" t="s">
        <v>75</v>
      </c>
      <c r="AE7496">
        <v>2022</v>
      </c>
      <c r="AF7496">
        <v>2022</v>
      </c>
      <c r="AU7496"/>
    </row>
    <row r="7497" spans="1:47" x14ac:dyDescent="0.35">
      <c r="A7497" t="s">
        <v>130</v>
      </c>
      <c r="B7497" t="s">
        <v>34</v>
      </c>
      <c r="C7497" t="s">
        <v>252</v>
      </c>
      <c r="D7497" t="s">
        <v>150</v>
      </c>
      <c r="E7497" t="s">
        <v>121</v>
      </c>
      <c r="G7497" t="s">
        <v>1</v>
      </c>
      <c r="H7497" t="s">
        <v>206</v>
      </c>
      <c r="J7497" t="s">
        <v>263</v>
      </c>
      <c r="K7497" t="s">
        <v>72</v>
      </c>
      <c r="L7497" t="s">
        <v>122</v>
      </c>
      <c r="M7497" s="14">
        <v>44804</v>
      </c>
      <c r="N7497" s="14">
        <v>44804</v>
      </c>
      <c r="O7497">
        <v>0</v>
      </c>
      <c r="P7497">
        <v>-416.67</v>
      </c>
      <c r="R7497">
        <v>2221511000</v>
      </c>
      <c r="S7497">
        <v>162800000</v>
      </c>
      <c r="V7497" t="s">
        <v>130</v>
      </c>
      <c r="W7497" t="s">
        <v>204</v>
      </c>
      <c r="X7497" t="s">
        <v>119</v>
      </c>
      <c r="Y7497">
        <v>8</v>
      </c>
      <c r="Z7497">
        <v>8</v>
      </c>
      <c r="AA7497">
        <v>2022</v>
      </c>
      <c r="AB7497">
        <v>416.67</v>
      </c>
      <c r="AC7497" t="s">
        <v>75</v>
      </c>
      <c r="AD7497" t="s">
        <v>75</v>
      </c>
      <c r="AE7497">
        <v>2022</v>
      </c>
      <c r="AF7497">
        <v>2022</v>
      </c>
      <c r="AU7497"/>
    </row>
    <row r="7498" spans="1:47" x14ac:dyDescent="0.35">
      <c r="A7498" t="s">
        <v>160</v>
      </c>
      <c r="B7498" t="s">
        <v>26</v>
      </c>
      <c r="C7498" t="s">
        <v>252</v>
      </c>
      <c r="D7498" t="s">
        <v>159</v>
      </c>
      <c r="E7498" t="s">
        <v>162</v>
      </c>
      <c r="G7498" t="s">
        <v>1</v>
      </c>
      <c r="J7498" t="s">
        <v>263</v>
      </c>
      <c r="K7498" t="s">
        <v>72</v>
      </c>
      <c r="L7498" t="s">
        <v>122</v>
      </c>
      <c r="M7498" s="14">
        <v>44804</v>
      </c>
      <c r="N7498" s="14">
        <v>44804</v>
      </c>
      <c r="O7498">
        <v>0</v>
      </c>
      <c r="P7498">
        <v>157142.85999999999</v>
      </c>
      <c r="R7498">
        <v>2110672000</v>
      </c>
      <c r="S7498">
        <v>162800000</v>
      </c>
      <c r="V7498" t="s">
        <v>160</v>
      </c>
      <c r="W7498" t="s">
        <v>204</v>
      </c>
      <c r="X7498" t="s">
        <v>161</v>
      </c>
      <c r="Y7498">
        <v>8</v>
      </c>
      <c r="Z7498">
        <v>8</v>
      </c>
      <c r="AA7498">
        <v>2022</v>
      </c>
      <c r="AB7498">
        <v>157142.85999999999</v>
      </c>
      <c r="AC7498" t="s">
        <v>75</v>
      </c>
      <c r="AD7498" t="s">
        <v>72</v>
      </c>
      <c r="AE7498">
        <v>2022</v>
      </c>
      <c r="AF7498">
        <v>2022</v>
      </c>
      <c r="AU7498"/>
    </row>
    <row r="7499" spans="1:47" x14ac:dyDescent="0.35">
      <c r="A7499" t="s">
        <v>160</v>
      </c>
      <c r="B7499" t="s">
        <v>26</v>
      </c>
      <c r="C7499" t="s">
        <v>252</v>
      </c>
      <c r="D7499" t="s">
        <v>159</v>
      </c>
      <c r="E7499" t="s">
        <v>162</v>
      </c>
      <c r="G7499" t="s">
        <v>1</v>
      </c>
      <c r="J7499" t="s">
        <v>263</v>
      </c>
      <c r="K7499" t="s">
        <v>72</v>
      </c>
      <c r="L7499" t="s">
        <v>122</v>
      </c>
      <c r="M7499" s="14">
        <v>44804</v>
      </c>
      <c r="N7499" s="14">
        <v>44804</v>
      </c>
      <c r="O7499">
        <v>0</v>
      </c>
      <c r="P7499">
        <v>4761.8999999999996</v>
      </c>
      <c r="R7499">
        <v>2110672000</v>
      </c>
      <c r="S7499">
        <v>162800000</v>
      </c>
      <c r="V7499" t="s">
        <v>160</v>
      </c>
      <c r="W7499" t="s">
        <v>204</v>
      </c>
      <c r="X7499" t="s">
        <v>161</v>
      </c>
      <c r="Y7499">
        <v>8</v>
      </c>
      <c r="Z7499">
        <v>8</v>
      </c>
      <c r="AA7499">
        <v>2022</v>
      </c>
      <c r="AB7499">
        <v>4761.8999999999996</v>
      </c>
      <c r="AC7499" t="s">
        <v>75</v>
      </c>
      <c r="AD7499" t="s">
        <v>72</v>
      </c>
      <c r="AE7499">
        <v>2022</v>
      </c>
      <c r="AF7499">
        <v>2022</v>
      </c>
      <c r="AU7499"/>
    </row>
    <row r="7500" spans="1:47" x14ac:dyDescent="0.35">
      <c r="A7500" t="s">
        <v>160</v>
      </c>
      <c r="B7500" t="s">
        <v>35</v>
      </c>
      <c r="C7500" t="s">
        <v>252</v>
      </c>
      <c r="D7500" t="s">
        <v>159</v>
      </c>
      <c r="E7500" t="s">
        <v>162</v>
      </c>
      <c r="G7500" t="s">
        <v>1</v>
      </c>
      <c r="J7500" t="s">
        <v>263</v>
      </c>
      <c r="K7500" t="s">
        <v>72</v>
      </c>
      <c r="L7500" t="s">
        <v>122</v>
      </c>
      <c r="M7500" s="14">
        <v>44804</v>
      </c>
      <c r="N7500" s="14">
        <v>44804</v>
      </c>
      <c r="O7500">
        <v>0</v>
      </c>
      <c r="P7500">
        <v>37.14</v>
      </c>
      <c r="R7500">
        <v>2110672000</v>
      </c>
      <c r="S7500">
        <v>162800000</v>
      </c>
      <c r="V7500" t="s">
        <v>160</v>
      </c>
      <c r="W7500" t="s">
        <v>204</v>
      </c>
      <c r="X7500" t="s">
        <v>161</v>
      </c>
      <c r="Y7500">
        <v>8</v>
      </c>
      <c r="Z7500">
        <v>8</v>
      </c>
      <c r="AA7500">
        <v>2022</v>
      </c>
      <c r="AB7500">
        <v>37.14</v>
      </c>
      <c r="AC7500" t="s">
        <v>75</v>
      </c>
      <c r="AD7500" t="s">
        <v>72</v>
      </c>
      <c r="AE7500">
        <v>2022</v>
      </c>
      <c r="AF7500">
        <v>2022</v>
      </c>
      <c r="AU7500"/>
    </row>
    <row r="7501" spans="1:47" x14ac:dyDescent="0.35">
      <c r="A7501" t="s">
        <v>160</v>
      </c>
      <c r="B7501" t="s">
        <v>25</v>
      </c>
      <c r="C7501" t="s">
        <v>252</v>
      </c>
      <c r="D7501" t="s">
        <v>159</v>
      </c>
      <c r="E7501" t="s">
        <v>162</v>
      </c>
      <c r="G7501" t="s">
        <v>1</v>
      </c>
      <c r="J7501" t="s">
        <v>263</v>
      </c>
      <c r="K7501" t="s">
        <v>72</v>
      </c>
      <c r="L7501" t="s">
        <v>122</v>
      </c>
      <c r="M7501" s="14">
        <v>44804</v>
      </c>
      <c r="N7501" s="14">
        <v>44804</v>
      </c>
      <c r="O7501">
        <v>0</v>
      </c>
      <c r="P7501">
        <v>2857.14</v>
      </c>
      <c r="R7501">
        <v>2110672000</v>
      </c>
      <c r="S7501">
        <v>161600000</v>
      </c>
      <c r="V7501" t="s">
        <v>160</v>
      </c>
      <c r="W7501" t="s">
        <v>198</v>
      </c>
      <c r="X7501" t="s">
        <v>161</v>
      </c>
      <c r="Y7501">
        <v>8</v>
      </c>
      <c r="Z7501">
        <v>8</v>
      </c>
      <c r="AA7501">
        <v>2022</v>
      </c>
      <c r="AB7501">
        <v>2857.14</v>
      </c>
      <c r="AC7501" t="s">
        <v>75</v>
      </c>
      <c r="AD7501" t="s">
        <v>72</v>
      </c>
      <c r="AE7501">
        <v>2022</v>
      </c>
      <c r="AF7501">
        <v>2022</v>
      </c>
      <c r="AU7501"/>
    </row>
    <row r="7502" spans="1:47" x14ac:dyDescent="0.35">
      <c r="A7502" t="s">
        <v>130</v>
      </c>
      <c r="B7502" t="s">
        <v>34</v>
      </c>
      <c r="C7502" t="s">
        <v>252</v>
      </c>
      <c r="D7502" t="s">
        <v>150</v>
      </c>
      <c r="E7502" t="s">
        <v>121</v>
      </c>
      <c r="G7502" t="s">
        <v>1</v>
      </c>
      <c r="H7502" t="s">
        <v>206</v>
      </c>
      <c r="J7502" t="s">
        <v>263</v>
      </c>
      <c r="K7502" t="s">
        <v>72</v>
      </c>
      <c r="L7502" t="s">
        <v>122</v>
      </c>
      <c r="M7502" s="14">
        <v>44804</v>
      </c>
      <c r="N7502" s="14">
        <v>44804</v>
      </c>
      <c r="O7502">
        <v>0</v>
      </c>
      <c r="P7502">
        <v>-40.840000000000003</v>
      </c>
      <c r="R7502">
        <v>2221511000</v>
      </c>
      <c r="S7502">
        <v>162000000</v>
      </c>
      <c r="V7502" t="s">
        <v>130</v>
      </c>
      <c r="W7502" t="s">
        <v>205</v>
      </c>
      <c r="X7502" t="s">
        <v>119</v>
      </c>
      <c r="Y7502">
        <v>8</v>
      </c>
      <c r="Z7502">
        <v>8</v>
      </c>
      <c r="AA7502">
        <v>2022</v>
      </c>
      <c r="AB7502">
        <v>40.840000000000003</v>
      </c>
      <c r="AC7502" t="s">
        <v>75</v>
      </c>
      <c r="AD7502" t="s">
        <v>75</v>
      </c>
      <c r="AE7502">
        <v>2022</v>
      </c>
      <c r="AF7502">
        <v>2022</v>
      </c>
      <c r="AU7502"/>
    </row>
    <row r="7503" spans="1:47" x14ac:dyDescent="0.35">
      <c r="A7503" t="s">
        <v>130</v>
      </c>
      <c r="B7503" t="s">
        <v>34</v>
      </c>
      <c r="C7503" t="s">
        <v>252</v>
      </c>
      <c r="D7503" t="s">
        <v>150</v>
      </c>
      <c r="E7503" t="s">
        <v>121</v>
      </c>
      <c r="G7503" t="s">
        <v>1</v>
      </c>
      <c r="H7503" t="s">
        <v>206</v>
      </c>
      <c r="J7503" t="s">
        <v>263</v>
      </c>
      <c r="K7503" t="s">
        <v>72</v>
      </c>
      <c r="L7503" t="s">
        <v>122</v>
      </c>
      <c r="M7503" s="14">
        <v>44804</v>
      </c>
      <c r="N7503" s="14">
        <v>44804</v>
      </c>
      <c r="O7503">
        <v>0</v>
      </c>
      <c r="P7503">
        <v>-113.1</v>
      </c>
      <c r="R7503">
        <v>2221511000</v>
      </c>
      <c r="S7503">
        <v>162000000</v>
      </c>
      <c r="V7503" t="s">
        <v>130</v>
      </c>
      <c r="W7503" t="s">
        <v>205</v>
      </c>
      <c r="X7503" t="s">
        <v>119</v>
      </c>
      <c r="Y7503">
        <v>8</v>
      </c>
      <c r="Z7503">
        <v>8</v>
      </c>
      <c r="AA7503">
        <v>2022</v>
      </c>
      <c r="AB7503">
        <v>113.1</v>
      </c>
      <c r="AC7503" t="s">
        <v>75</v>
      </c>
      <c r="AD7503" t="s">
        <v>75</v>
      </c>
      <c r="AE7503">
        <v>2022</v>
      </c>
      <c r="AF7503">
        <v>2022</v>
      </c>
      <c r="AU7503"/>
    </row>
    <row r="7504" spans="1:47" x14ac:dyDescent="0.35">
      <c r="A7504" t="s">
        <v>160</v>
      </c>
      <c r="B7504" t="s">
        <v>35</v>
      </c>
      <c r="C7504" t="s">
        <v>252</v>
      </c>
      <c r="D7504" t="s">
        <v>159</v>
      </c>
      <c r="E7504" t="s">
        <v>162</v>
      </c>
      <c r="G7504" t="s">
        <v>1</v>
      </c>
      <c r="J7504" t="s">
        <v>263</v>
      </c>
      <c r="K7504" t="s">
        <v>72</v>
      </c>
      <c r="L7504" t="s">
        <v>122</v>
      </c>
      <c r="M7504" s="14">
        <v>44804</v>
      </c>
      <c r="N7504" s="14">
        <v>44804</v>
      </c>
      <c r="O7504">
        <v>0</v>
      </c>
      <c r="P7504">
        <v>478.63</v>
      </c>
      <c r="R7504">
        <v>2110672000</v>
      </c>
      <c r="S7504">
        <v>162000000</v>
      </c>
      <c r="V7504" t="s">
        <v>160</v>
      </c>
      <c r="W7504" t="s">
        <v>205</v>
      </c>
      <c r="X7504" t="s">
        <v>161</v>
      </c>
      <c r="Y7504">
        <v>8</v>
      </c>
      <c r="Z7504">
        <v>8</v>
      </c>
      <c r="AA7504">
        <v>2022</v>
      </c>
      <c r="AB7504">
        <v>478.63</v>
      </c>
      <c r="AC7504" t="s">
        <v>75</v>
      </c>
      <c r="AD7504" t="s">
        <v>72</v>
      </c>
      <c r="AE7504">
        <v>2022</v>
      </c>
      <c r="AF7504">
        <v>2022</v>
      </c>
      <c r="AU7504"/>
    </row>
    <row r="7505" spans="1:47" x14ac:dyDescent="0.35">
      <c r="A7505" t="s">
        <v>188</v>
      </c>
      <c r="B7505" t="s">
        <v>31</v>
      </c>
      <c r="C7505" t="s">
        <v>252</v>
      </c>
      <c r="D7505" t="s">
        <v>159</v>
      </c>
      <c r="E7505" t="s">
        <v>162</v>
      </c>
      <c r="G7505" t="s">
        <v>1</v>
      </c>
      <c r="J7505" t="s">
        <v>263</v>
      </c>
      <c r="K7505" t="s">
        <v>72</v>
      </c>
      <c r="L7505" t="s">
        <v>122</v>
      </c>
      <c r="M7505" s="14">
        <v>44804</v>
      </c>
      <c r="N7505" s="14">
        <v>44804</v>
      </c>
      <c r="O7505">
        <v>0</v>
      </c>
      <c r="P7505">
        <v>652.78</v>
      </c>
      <c r="R7505">
        <v>2111070000</v>
      </c>
      <c r="S7505">
        <v>161900000</v>
      </c>
      <c r="V7505" t="s">
        <v>188</v>
      </c>
      <c r="W7505" t="s">
        <v>199</v>
      </c>
      <c r="X7505" t="s">
        <v>190</v>
      </c>
      <c r="Y7505">
        <v>8</v>
      </c>
      <c r="Z7505">
        <v>8</v>
      </c>
      <c r="AA7505">
        <v>2022</v>
      </c>
      <c r="AB7505">
        <v>652.78</v>
      </c>
      <c r="AC7505" t="s">
        <v>75</v>
      </c>
      <c r="AD7505" t="s">
        <v>72</v>
      </c>
      <c r="AE7505">
        <v>2022</v>
      </c>
      <c r="AF7505">
        <v>2022</v>
      </c>
      <c r="AU7505"/>
    </row>
    <row r="7506" spans="1:47" x14ac:dyDescent="0.35">
      <c r="A7506" t="s">
        <v>160</v>
      </c>
      <c r="B7506" t="s">
        <v>28</v>
      </c>
      <c r="C7506" t="s">
        <v>252</v>
      </c>
      <c r="D7506" t="s">
        <v>159</v>
      </c>
      <c r="E7506" t="s">
        <v>162</v>
      </c>
      <c r="G7506" t="s">
        <v>1</v>
      </c>
      <c r="J7506" t="s">
        <v>263</v>
      </c>
      <c r="K7506" t="s">
        <v>72</v>
      </c>
      <c r="L7506" t="s">
        <v>122</v>
      </c>
      <c r="M7506" s="14">
        <v>44804</v>
      </c>
      <c r="N7506" s="14">
        <v>44804</v>
      </c>
      <c r="O7506">
        <v>0</v>
      </c>
      <c r="P7506">
        <v>55.54</v>
      </c>
      <c r="R7506">
        <v>2110672000</v>
      </c>
      <c r="S7506">
        <v>161900000</v>
      </c>
      <c r="V7506" t="s">
        <v>160</v>
      </c>
      <c r="W7506" t="s">
        <v>199</v>
      </c>
      <c r="X7506" t="s">
        <v>161</v>
      </c>
      <c r="Y7506">
        <v>8</v>
      </c>
      <c r="Z7506">
        <v>8</v>
      </c>
      <c r="AA7506">
        <v>2022</v>
      </c>
      <c r="AB7506">
        <v>55.54</v>
      </c>
      <c r="AC7506" t="s">
        <v>75</v>
      </c>
      <c r="AD7506" t="s">
        <v>72</v>
      </c>
      <c r="AE7506">
        <v>2022</v>
      </c>
      <c r="AF7506">
        <v>2022</v>
      </c>
      <c r="AU7506"/>
    </row>
    <row r="7507" spans="1:47" x14ac:dyDescent="0.35">
      <c r="A7507" t="s">
        <v>130</v>
      </c>
      <c r="B7507" t="s">
        <v>36</v>
      </c>
      <c r="C7507" t="s">
        <v>252</v>
      </c>
      <c r="D7507" t="s">
        <v>150</v>
      </c>
      <c r="E7507" t="s">
        <v>121</v>
      </c>
      <c r="G7507" t="s">
        <v>1</v>
      </c>
      <c r="H7507" t="s">
        <v>206</v>
      </c>
      <c r="J7507" t="s">
        <v>263</v>
      </c>
      <c r="K7507" t="s">
        <v>72</v>
      </c>
      <c r="L7507" t="s">
        <v>122</v>
      </c>
      <c r="M7507" s="14">
        <v>44804</v>
      </c>
      <c r="N7507" s="14">
        <v>44804</v>
      </c>
      <c r="O7507">
        <v>0</v>
      </c>
      <c r="P7507">
        <v>-119.05</v>
      </c>
      <c r="R7507">
        <v>2221517110</v>
      </c>
      <c r="S7507">
        <v>161003000</v>
      </c>
      <c r="V7507" t="s">
        <v>130</v>
      </c>
      <c r="W7507" t="s">
        <v>232</v>
      </c>
      <c r="X7507" t="s">
        <v>119</v>
      </c>
      <c r="Y7507">
        <v>8</v>
      </c>
      <c r="Z7507">
        <v>8</v>
      </c>
      <c r="AA7507">
        <v>2022</v>
      </c>
      <c r="AB7507">
        <v>119.05</v>
      </c>
      <c r="AC7507" t="s">
        <v>75</v>
      </c>
      <c r="AD7507" t="s">
        <v>75</v>
      </c>
      <c r="AE7507">
        <v>2022</v>
      </c>
      <c r="AF7507">
        <v>2022</v>
      </c>
      <c r="AU7507"/>
    </row>
    <row r="7508" spans="1:47" x14ac:dyDescent="0.35">
      <c r="A7508" t="s">
        <v>160</v>
      </c>
      <c r="B7508" t="s">
        <v>35</v>
      </c>
      <c r="C7508" t="s">
        <v>252</v>
      </c>
      <c r="D7508" t="s">
        <v>159</v>
      </c>
      <c r="E7508" t="s">
        <v>162</v>
      </c>
      <c r="G7508" t="s">
        <v>1</v>
      </c>
      <c r="J7508" t="s">
        <v>263</v>
      </c>
      <c r="K7508" t="s">
        <v>72</v>
      </c>
      <c r="L7508" t="s">
        <v>122</v>
      </c>
      <c r="M7508" s="14">
        <v>44804</v>
      </c>
      <c r="N7508" s="14">
        <v>44804</v>
      </c>
      <c r="O7508">
        <v>0</v>
      </c>
      <c r="P7508">
        <v>32.74</v>
      </c>
      <c r="R7508">
        <v>2110672000</v>
      </c>
      <c r="S7508">
        <v>162000000</v>
      </c>
      <c r="V7508" t="s">
        <v>160</v>
      </c>
      <c r="W7508" t="s">
        <v>205</v>
      </c>
      <c r="X7508" t="s">
        <v>161</v>
      </c>
      <c r="Y7508">
        <v>8</v>
      </c>
      <c r="Z7508">
        <v>8</v>
      </c>
      <c r="AA7508">
        <v>2022</v>
      </c>
      <c r="AB7508">
        <v>32.74</v>
      </c>
      <c r="AC7508" t="s">
        <v>75</v>
      </c>
      <c r="AD7508" t="s">
        <v>72</v>
      </c>
      <c r="AE7508">
        <v>2022</v>
      </c>
      <c r="AF7508">
        <v>2022</v>
      </c>
      <c r="AU7508"/>
    </row>
    <row r="7509" spans="1:47" x14ac:dyDescent="0.35">
      <c r="A7509" t="s">
        <v>130</v>
      </c>
      <c r="B7509" t="s">
        <v>34</v>
      </c>
      <c r="C7509" t="s">
        <v>252</v>
      </c>
      <c r="D7509" t="s">
        <v>150</v>
      </c>
      <c r="E7509" t="s">
        <v>121</v>
      </c>
      <c r="G7509" t="s">
        <v>1</v>
      </c>
      <c r="H7509" t="s">
        <v>206</v>
      </c>
      <c r="J7509" t="s">
        <v>263</v>
      </c>
      <c r="K7509" t="s">
        <v>72</v>
      </c>
      <c r="L7509" t="s">
        <v>122</v>
      </c>
      <c r="M7509" s="14">
        <v>44804</v>
      </c>
      <c r="N7509" s="14">
        <v>44804</v>
      </c>
      <c r="O7509">
        <v>0</v>
      </c>
      <c r="P7509">
        <v>-7.14</v>
      </c>
      <c r="R7509">
        <v>2221511000</v>
      </c>
      <c r="S7509">
        <v>162000000</v>
      </c>
      <c r="V7509" t="s">
        <v>130</v>
      </c>
      <c r="W7509" t="s">
        <v>205</v>
      </c>
      <c r="X7509" t="s">
        <v>119</v>
      </c>
      <c r="Y7509">
        <v>8</v>
      </c>
      <c r="Z7509">
        <v>8</v>
      </c>
      <c r="AA7509">
        <v>2022</v>
      </c>
      <c r="AB7509">
        <v>7.14</v>
      </c>
      <c r="AC7509" t="s">
        <v>75</v>
      </c>
      <c r="AD7509" t="s">
        <v>75</v>
      </c>
      <c r="AE7509">
        <v>2022</v>
      </c>
      <c r="AF7509">
        <v>2022</v>
      </c>
      <c r="AU7509"/>
    </row>
    <row r="7510" spans="1:47" x14ac:dyDescent="0.35">
      <c r="A7510" t="s">
        <v>160</v>
      </c>
      <c r="B7510" t="s">
        <v>26</v>
      </c>
      <c r="C7510" t="s">
        <v>252</v>
      </c>
      <c r="D7510" t="s">
        <v>159</v>
      </c>
      <c r="E7510" t="s">
        <v>162</v>
      </c>
      <c r="G7510" t="s">
        <v>1</v>
      </c>
      <c r="J7510" t="s">
        <v>263</v>
      </c>
      <c r="K7510" t="s">
        <v>72</v>
      </c>
      <c r="L7510" t="s">
        <v>122</v>
      </c>
      <c r="M7510" s="14">
        <v>44804</v>
      </c>
      <c r="N7510" s="14">
        <v>44804</v>
      </c>
      <c r="O7510">
        <v>0</v>
      </c>
      <c r="P7510">
        <v>1666.67</v>
      </c>
      <c r="R7510">
        <v>2110672000</v>
      </c>
      <c r="S7510">
        <v>162000000</v>
      </c>
      <c r="V7510" t="s">
        <v>160</v>
      </c>
      <c r="W7510" t="s">
        <v>205</v>
      </c>
      <c r="X7510" t="s">
        <v>161</v>
      </c>
      <c r="Y7510">
        <v>8</v>
      </c>
      <c r="Z7510">
        <v>8</v>
      </c>
      <c r="AA7510">
        <v>2022</v>
      </c>
      <c r="AB7510">
        <v>1666.67</v>
      </c>
      <c r="AC7510" t="s">
        <v>75</v>
      </c>
      <c r="AD7510" t="s">
        <v>72</v>
      </c>
      <c r="AE7510">
        <v>2022</v>
      </c>
      <c r="AF7510">
        <v>2022</v>
      </c>
      <c r="AU7510"/>
    </row>
    <row r="7511" spans="1:47" x14ac:dyDescent="0.35">
      <c r="A7511" t="s">
        <v>130</v>
      </c>
      <c r="B7511" t="s">
        <v>24</v>
      </c>
      <c r="C7511" t="s">
        <v>252</v>
      </c>
      <c r="D7511" t="s">
        <v>150</v>
      </c>
      <c r="E7511" t="s">
        <v>121</v>
      </c>
      <c r="G7511" t="s">
        <v>1</v>
      </c>
      <c r="H7511" t="s">
        <v>206</v>
      </c>
      <c r="J7511" t="s">
        <v>263</v>
      </c>
      <c r="K7511" t="s">
        <v>72</v>
      </c>
      <c r="L7511" t="s">
        <v>122</v>
      </c>
      <c r="M7511" s="14">
        <v>44804</v>
      </c>
      <c r="N7511" s="14">
        <v>44804</v>
      </c>
      <c r="O7511">
        <v>0</v>
      </c>
      <c r="P7511">
        <v>-100.74</v>
      </c>
      <c r="R7511">
        <v>2221504000</v>
      </c>
      <c r="S7511">
        <v>162000000</v>
      </c>
      <c r="V7511" t="s">
        <v>130</v>
      </c>
      <c r="W7511" t="s">
        <v>205</v>
      </c>
      <c r="X7511" t="s">
        <v>119</v>
      </c>
      <c r="Y7511">
        <v>8</v>
      </c>
      <c r="Z7511">
        <v>8</v>
      </c>
      <c r="AA7511">
        <v>2022</v>
      </c>
      <c r="AB7511">
        <v>100.74</v>
      </c>
      <c r="AC7511" t="s">
        <v>75</v>
      </c>
      <c r="AD7511" t="s">
        <v>75</v>
      </c>
      <c r="AE7511">
        <v>2022</v>
      </c>
      <c r="AF7511">
        <v>2022</v>
      </c>
      <c r="AU7511"/>
    </row>
    <row r="7512" spans="1:47" x14ac:dyDescent="0.35">
      <c r="A7512" t="s">
        <v>160</v>
      </c>
      <c r="B7512" t="s">
        <v>26</v>
      </c>
      <c r="C7512" t="s">
        <v>252</v>
      </c>
      <c r="D7512" t="s">
        <v>159</v>
      </c>
      <c r="E7512" t="s">
        <v>162</v>
      </c>
      <c r="G7512" t="s">
        <v>1</v>
      </c>
      <c r="J7512" t="s">
        <v>263</v>
      </c>
      <c r="K7512" t="s">
        <v>72</v>
      </c>
      <c r="L7512" t="s">
        <v>122</v>
      </c>
      <c r="M7512" s="14">
        <v>44804</v>
      </c>
      <c r="N7512" s="14">
        <v>44804</v>
      </c>
      <c r="O7512">
        <v>0</v>
      </c>
      <c r="P7512">
        <v>147.62</v>
      </c>
      <c r="R7512">
        <v>2110672000</v>
      </c>
      <c r="S7512">
        <v>161021000</v>
      </c>
      <c r="V7512" t="s">
        <v>160</v>
      </c>
      <c r="W7512" t="s">
        <v>215</v>
      </c>
      <c r="X7512" t="s">
        <v>161</v>
      </c>
      <c r="Y7512">
        <v>8</v>
      </c>
      <c r="Z7512">
        <v>8</v>
      </c>
      <c r="AA7512">
        <v>2022</v>
      </c>
      <c r="AB7512">
        <v>147.62</v>
      </c>
      <c r="AC7512" t="s">
        <v>75</v>
      </c>
      <c r="AD7512" t="s">
        <v>72</v>
      </c>
      <c r="AE7512">
        <v>2022</v>
      </c>
      <c r="AF7512">
        <v>2022</v>
      </c>
      <c r="AU7512"/>
    </row>
    <row r="7513" spans="1:47" x14ac:dyDescent="0.35">
      <c r="A7513" t="s">
        <v>160</v>
      </c>
      <c r="B7513" t="s">
        <v>25</v>
      </c>
      <c r="C7513" t="s">
        <v>252</v>
      </c>
      <c r="D7513" t="s">
        <v>159</v>
      </c>
      <c r="E7513" t="s">
        <v>162</v>
      </c>
      <c r="G7513" t="s">
        <v>1</v>
      </c>
      <c r="J7513" t="s">
        <v>263</v>
      </c>
      <c r="K7513" t="s">
        <v>72</v>
      </c>
      <c r="L7513" t="s">
        <v>122</v>
      </c>
      <c r="M7513" s="14">
        <v>44804</v>
      </c>
      <c r="N7513" s="14">
        <v>44804</v>
      </c>
      <c r="O7513">
        <v>0</v>
      </c>
      <c r="P7513">
        <v>1428.57</v>
      </c>
      <c r="R7513">
        <v>2110672000</v>
      </c>
      <c r="S7513">
        <v>161300000</v>
      </c>
      <c r="V7513" t="s">
        <v>160</v>
      </c>
      <c r="W7513" t="s">
        <v>192</v>
      </c>
      <c r="X7513" t="s">
        <v>161</v>
      </c>
      <c r="Y7513">
        <v>8</v>
      </c>
      <c r="Z7513">
        <v>8</v>
      </c>
      <c r="AA7513">
        <v>2022</v>
      </c>
      <c r="AB7513">
        <v>1428.57</v>
      </c>
      <c r="AC7513" t="s">
        <v>75</v>
      </c>
      <c r="AD7513" t="s">
        <v>72</v>
      </c>
      <c r="AE7513">
        <v>2022</v>
      </c>
      <c r="AF7513">
        <v>2022</v>
      </c>
      <c r="AU7513"/>
    </row>
    <row r="7514" spans="1:47" x14ac:dyDescent="0.35">
      <c r="A7514" t="s">
        <v>138</v>
      </c>
      <c r="B7514" t="s">
        <v>43</v>
      </c>
      <c r="C7514" t="s">
        <v>252</v>
      </c>
      <c r="D7514" t="s">
        <v>150</v>
      </c>
      <c r="E7514" t="s">
        <v>121</v>
      </c>
      <c r="G7514" t="s">
        <v>1</v>
      </c>
      <c r="H7514" t="s">
        <v>206</v>
      </c>
      <c r="J7514" t="s">
        <v>263</v>
      </c>
      <c r="K7514" t="s">
        <v>72</v>
      </c>
      <c r="L7514" t="s">
        <v>122</v>
      </c>
      <c r="M7514" s="14">
        <v>44804</v>
      </c>
      <c r="N7514" s="14">
        <v>44804</v>
      </c>
      <c r="O7514">
        <v>0</v>
      </c>
      <c r="P7514">
        <v>-32142.86</v>
      </c>
      <c r="R7514">
        <v>2220200000</v>
      </c>
      <c r="S7514">
        <v>161001000</v>
      </c>
      <c r="V7514" t="s">
        <v>138</v>
      </c>
      <c r="W7514" t="s">
        <v>195</v>
      </c>
      <c r="X7514" t="s">
        <v>139</v>
      </c>
      <c r="Y7514">
        <v>8</v>
      </c>
      <c r="Z7514">
        <v>8</v>
      </c>
      <c r="AA7514">
        <v>2022</v>
      </c>
      <c r="AB7514">
        <v>32142.86</v>
      </c>
      <c r="AC7514" t="s">
        <v>75</v>
      </c>
      <c r="AD7514" t="s">
        <v>75</v>
      </c>
      <c r="AE7514">
        <v>2022</v>
      </c>
      <c r="AF7514">
        <v>2022</v>
      </c>
      <c r="AU7514"/>
    </row>
    <row r="7515" spans="1:47" x14ac:dyDescent="0.35">
      <c r="A7515" t="s">
        <v>138</v>
      </c>
      <c r="C7515" t="s">
        <v>252</v>
      </c>
      <c r="D7515" t="s">
        <v>150</v>
      </c>
      <c r="E7515" t="s">
        <v>121</v>
      </c>
      <c r="G7515" t="s">
        <v>1</v>
      </c>
      <c r="J7515" t="s">
        <v>263</v>
      </c>
      <c r="K7515" t="s">
        <v>72</v>
      </c>
      <c r="L7515" t="s">
        <v>122</v>
      </c>
      <c r="M7515" s="14">
        <v>44804</v>
      </c>
      <c r="N7515" s="14">
        <v>44804</v>
      </c>
      <c r="O7515">
        <v>0</v>
      </c>
      <c r="P7515">
        <v>12404761.9</v>
      </c>
      <c r="R7515">
        <v>2220200000</v>
      </c>
      <c r="S7515">
        <v>161002000</v>
      </c>
      <c r="V7515" t="s">
        <v>138</v>
      </c>
      <c r="W7515" t="s">
        <v>202</v>
      </c>
      <c r="X7515" t="s">
        <v>139</v>
      </c>
      <c r="Y7515">
        <v>8</v>
      </c>
      <c r="Z7515">
        <v>8</v>
      </c>
      <c r="AA7515">
        <v>2022</v>
      </c>
      <c r="AB7515">
        <v>-12404761.9</v>
      </c>
      <c r="AC7515" t="s">
        <v>75</v>
      </c>
      <c r="AD7515" t="s">
        <v>72</v>
      </c>
      <c r="AE7515">
        <v>2022</v>
      </c>
      <c r="AF7515">
        <v>2022</v>
      </c>
      <c r="AU7515"/>
    </row>
    <row r="7516" spans="1:47" x14ac:dyDescent="0.35">
      <c r="A7516" t="s">
        <v>160</v>
      </c>
      <c r="B7516" t="s">
        <v>35</v>
      </c>
      <c r="C7516" t="s">
        <v>252</v>
      </c>
      <c r="D7516" t="s">
        <v>159</v>
      </c>
      <c r="E7516" t="s">
        <v>162</v>
      </c>
      <c r="G7516" t="s">
        <v>1</v>
      </c>
      <c r="J7516" t="s">
        <v>263</v>
      </c>
      <c r="K7516" t="s">
        <v>72</v>
      </c>
      <c r="L7516" t="s">
        <v>122</v>
      </c>
      <c r="M7516" s="14">
        <v>44804</v>
      </c>
      <c r="N7516" s="14">
        <v>44804</v>
      </c>
      <c r="O7516">
        <v>0</v>
      </c>
      <c r="P7516">
        <v>6.45</v>
      </c>
      <c r="R7516">
        <v>2110672000</v>
      </c>
      <c r="S7516">
        <v>161021000</v>
      </c>
      <c r="V7516" t="s">
        <v>160</v>
      </c>
      <c r="W7516" t="s">
        <v>215</v>
      </c>
      <c r="X7516" t="s">
        <v>161</v>
      </c>
      <c r="Y7516">
        <v>8</v>
      </c>
      <c r="Z7516">
        <v>8</v>
      </c>
      <c r="AA7516">
        <v>2022</v>
      </c>
      <c r="AB7516">
        <v>6.45</v>
      </c>
      <c r="AC7516" t="s">
        <v>75</v>
      </c>
      <c r="AD7516" t="s">
        <v>72</v>
      </c>
      <c r="AE7516">
        <v>2022</v>
      </c>
      <c r="AF7516">
        <v>2022</v>
      </c>
      <c r="AU7516"/>
    </row>
    <row r="7517" spans="1:47" x14ac:dyDescent="0.35">
      <c r="A7517" t="s">
        <v>138</v>
      </c>
      <c r="B7517" t="s">
        <v>42</v>
      </c>
      <c r="C7517" t="s">
        <v>252</v>
      </c>
      <c r="D7517" t="s">
        <v>150</v>
      </c>
      <c r="E7517" t="s">
        <v>121</v>
      </c>
      <c r="G7517" t="s">
        <v>1</v>
      </c>
      <c r="H7517" t="s">
        <v>206</v>
      </c>
      <c r="J7517" t="s">
        <v>263</v>
      </c>
      <c r="K7517" t="s">
        <v>72</v>
      </c>
      <c r="L7517" t="s">
        <v>122</v>
      </c>
      <c r="M7517" s="14">
        <v>44804</v>
      </c>
      <c r="N7517" s="14">
        <v>44804</v>
      </c>
      <c r="O7517">
        <v>0</v>
      </c>
      <c r="P7517">
        <v>-476190.48</v>
      </c>
      <c r="R7517">
        <v>2220200000</v>
      </c>
      <c r="S7517">
        <v>161001000</v>
      </c>
      <c r="V7517" t="s">
        <v>138</v>
      </c>
      <c r="W7517" t="s">
        <v>195</v>
      </c>
      <c r="X7517" t="s">
        <v>139</v>
      </c>
      <c r="Y7517">
        <v>8</v>
      </c>
      <c r="Z7517">
        <v>8</v>
      </c>
      <c r="AA7517">
        <v>2022</v>
      </c>
      <c r="AB7517">
        <v>476190.48</v>
      </c>
      <c r="AC7517" t="s">
        <v>75</v>
      </c>
      <c r="AD7517" t="s">
        <v>75</v>
      </c>
      <c r="AE7517">
        <v>2022</v>
      </c>
      <c r="AF7517">
        <v>2022</v>
      </c>
      <c r="AU7517"/>
    </row>
    <row r="7518" spans="1:47" x14ac:dyDescent="0.35">
      <c r="A7518" t="s">
        <v>138</v>
      </c>
      <c r="C7518" t="s">
        <v>252</v>
      </c>
      <c r="D7518" t="s">
        <v>150</v>
      </c>
      <c r="E7518" t="s">
        <v>121</v>
      </c>
      <c r="G7518" t="s">
        <v>1</v>
      </c>
      <c r="J7518" t="s">
        <v>263</v>
      </c>
      <c r="K7518" t="s">
        <v>72</v>
      </c>
      <c r="L7518" t="s">
        <v>122</v>
      </c>
      <c r="M7518" s="14">
        <v>44804</v>
      </c>
      <c r="N7518" s="14">
        <v>44804</v>
      </c>
      <c r="O7518">
        <v>0</v>
      </c>
      <c r="P7518">
        <v>2380952.38</v>
      </c>
      <c r="R7518">
        <v>2220200000</v>
      </c>
      <c r="S7518">
        <v>161002000</v>
      </c>
      <c r="V7518" t="s">
        <v>138</v>
      </c>
      <c r="W7518" t="s">
        <v>202</v>
      </c>
      <c r="X7518" t="s">
        <v>139</v>
      </c>
      <c r="Y7518">
        <v>8</v>
      </c>
      <c r="Z7518">
        <v>8</v>
      </c>
      <c r="AA7518">
        <v>2022</v>
      </c>
      <c r="AB7518">
        <v>-2380952.38</v>
      </c>
      <c r="AC7518" t="s">
        <v>75</v>
      </c>
      <c r="AD7518" t="s">
        <v>72</v>
      </c>
      <c r="AE7518">
        <v>2022</v>
      </c>
      <c r="AF7518">
        <v>2022</v>
      </c>
      <c r="AU7518"/>
    </row>
    <row r="7519" spans="1:47" x14ac:dyDescent="0.35">
      <c r="A7519" t="s">
        <v>138</v>
      </c>
      <c r="C7519" t="s">
        <v>252</v>
      </c>
      <c r="D7519" t="s">
        <v>150</v>
      </c>
      <c r="E7519" t="s">
        <v>121</v>
      </c>
      <c r="J7519" t="s">
        <v>263</v>
      </c>
      <c r="K7519" t="s">
        <v>72</v>
      </c>
      <c r="L7519" t="s">
        <v>122</v>
      </c>
      <c r="M7519" s="14">
        <v>44804</v>
      </c>
      <c r="N7519" s="14">
        <v>44804</v>
      </c>
      <c r="O7519">
        <v>0</v>
      </c>
      <c r="P7519">
        <v>15013095.24</v>
      </c>
      <c r="R7519">
        <v>2220200000</v>
      </c>
      <c r="S7519">
        <v>161002000</v>
      </c>
      <c r="V7519" t="s">
        <v>138</v>
      </c>
      <c r="W7519" t="s">
        <v>202</v>
      </c>
      <c r="X7519" t="s">
        <v>139</v>
      </c>
      <c r="Y7519">
        <v>8</v>
      </c>
      <c r="Z7519">
        <v>8</v>
      </c>
      <c r="AA7519">
        <v>2022</v>
      </c>
      <c r="AB7519">
        <v>-15013095.24</v>
      </c>
      <c r="AC7519" t="s">
        <v>75</v>
      </c>
      <c r="AD7519" t="s">
        <v>72</v>
      </c>
      <c r="AE7519">
        <v>2022</v>
      </c>
      <c r="AF7519">
        <v>2022</v>
      </c>
      <c r="AU7519"/>
    </row>
    <row r="7520" spans="1:47" x14ac:dyDescent="0.35">
      <c r="A7520" t="s">
        <v>138</v>
      </c>
      <c r="C7520" t="s">
        <v>252</v>
      </c>
      <c r="D7520" t="s">
        <v>150</v>
      </c>
      <c r="E7520" t="s">
        <v>121</v>
      </c>
      <c r="G7520" t="s">
        <v>1</v>
      </c>
      <c r="J7520" t="s">
        <v>263</v>
      </c>
      <c r="K7520" t="s">
        <v>72</v>
      </c>
      <c r="L7520" t="s">
        <v>122</v>
      </c>
      <c r="M7520" s="14">
        <v>44804</v>
      </c>
      <c r="N7520" s="14">
        <v>44804</v>
      </c>
      <c r="O7520">
        <v>0</v>
      </c>
      <c r="P7520">
        <v>47619.05</v>
      </c>
      <c r="R7520">
        <v>2220200000</v>
      </c>
      <c r="S7520">
        <v>161002000</v>
      </c>
      <c r="V7520" t="s">
        <v>138</v>
      </c>
      <c r="W7520" t="s">
        <v>202</v>
      </c>
      <c r="X7520" t="s">
        <v>139</v>
      </c>
      <c r="Y7520">
        <v>8</v>
      </c>
      <c r="Z7520">
        <v>8</v>
      </c>
      <c r="AA7520">
        <v>2022</v>
      </c>
      <c r="AB7520">
        <v>-47619.05</v>
      </c>
      <c r="AC7520" t="s">
        <v>75</v>
      </c>
      <c r="AD7520" t="s">
        <v>72</v>
      </c>
      <c r="AE7520">
        <v>2022</v>
      </c>
      <c r="AF7520">
        <v>2022</v>
      </c>
      <c r="AU7520"/>
    </row>
    <row r="7521" spans="1:47" x14ac:dyDescent="0.35">
      <c r="A7521" t="s">
        <v>160</v>
      </c>
      <c r="B7521" t="s">
        <v>35</v>
      </c>
      <c r="C7521" t="s">
        <v>252</v>
      </c>
      <c r="D7521" t="s">
        <v>159</v>
      </c>
      <c r="E7521" t="s">
        <v>162</v>
      </c>
      <c r="G7521" t="s">
        <v>1</v>
      </c>
      <c r="J7521" t="s">
        <v>263</v>
      </c>
      <c r="K7521" t="s">
        <v>72</v>
      </c>
      <c r="L7521" t="s">
        <v>122</v>
      </c>
      <c r="M7521" s="14">
        <v>44804</v>
      </c>
      <c r="N7521" s="14">
        <v>44804</v>
      </c>
      <c r="O7521">
        <v>0</v>
      </c>
      <c r="P7521">
        <v>202.38</v>
      </c>
      <c r="R7521">
        <v>2110672000</v>
      </c>
      <c r="S7521">
        <v>161021000</v>
      </c>
      <c r="V7521" t="s">
        <v>160</v>
      </c>
      <c r="W7521" t="s">
        <v>215</v>
      </c>
      <c r="X7521" t="s">
        <v>161</v>
      </c>
      <c r="Y7521">
        <v>8</v>
      </c>
      <c r="Z7521">
        <v>8</v>
      </c>
      <c r="AA7521">
        <v>2022</v>
      </c>
      <c r="AB7521">
        <v>202.38</v>
      </c>
      <c r="AC7521" t="s">
        <v>75</v>
      </c>
      <c r="AD7521" t="s">
        <v>72</v>
      </c>
      <c r="AE7521">
        <v>2022</v>
      </c>
      <c r="AF7521">
        <v>2022</v>
      </c>
      <c r="AU7521"/>
    </row>
    <row r="7522" spans="1:47" x14ac:dyDescent="0.35">
      <c r="A7522" t="s">
        <v>160</v>
      </c>
      <c r="B7522" t="s">
        <v>35</v>
      </c>
      <c r="C7522" t="s">
        <v>252</v>
      </c>
      <c r="D7522" t="s">
        <v>159</v>
      </c>
      <c r="E7522" t="s">
        <v>162</v>
      </c>
      <c r="G7522" t="s">
        <v>1</v>
      </c>
      <c r="J7522" t="s">
        <v>263</v>
      </c>
      <c r="K7522" t="s">
        <v>72</v>
      </c>
      <c r="L7522" t="s">
        <v>122</v>
      </c>
      <c r="M7522" s="14">
        <v>44804</v>
      </c>
      <c r="N7522" s="14">
        <v>44804</v>
      </c>
      <c r="O7522">
        <v>0</v>
      </c>
      <c r="P7522">
        <v>154.76</v>
      </c>
      <c r="R7522">
        <v>2110672000</v>
      </c>
      <c r="S7522">
        <v>161021000</v>
      </c>
      <c r="V7522" t="s">
        <v>160</v>
      </c>
      <c r="W7522" t="s">
        <v>215</v>
      </c>
      <c r="X7522" t="s">
        <v>161</v>
      </c>
      <c r="Y7522">
        <v>8</v>
      </c>
      <c r="Z7522">
        <v>8</v>
      </c>
      <c r="AA7522">
        <v>2022</v>
      </c>
      <c r="AB7522">
        <v>154.76</v>
      </c>
      <c r="AC7522" t="s">
        <v>75</v>
      </c>
      <c r="AD7522" t="s">
        <v>72</v>
      </c>
      <c r="AE7522">
        <v>2022</v>
      </c>
      <c r="AF7522">
        <v>2022</v>
      </c>
      <c r="AU7522"/>
    </row>
    <row r="7523" spans="1:47" x14ac:dyDescent="0.35">
      <c r="A7523" t="s">
        <v>138</v>
      </c>
      <c r="C7523" t="s">
        <v>252</v>
      </c>
      <c r="D7523" t="s">
        <v>150</v>
      </c>
      <c r="E7523" t="s">
        <v>121</v>
      </c>
      <c r="G7523" t="s">
        <v>1</v>
      </c>
      <c r="J7523" t="s">
        <v>263</v>
      </c>
      <c r="K7523" t="s">
        <v>72</v>
      </c>
      <c r="L7523" t="s">
        <v>122</v>
      </c>
      <c r="M7523" s="14">
        <v>44804</v>
      </c>
      <c r="N7523" s="14">
        <v>44804</v>
      </c>
      <c r="O7523">
        <v>0</v>
      </c>
      <c r="P7523">
        <v>7142.86</v>
      </c>
      <c r="R7523">
        <v>2220200000</v>
      </c>
      <c r="S7523">
        <v>161002000</v>
      </c>
      <c r="V7523" t="s">
        <v>138</v>
      </c>
      <c r="W7523" t="s">
        <v>202</v>
      </c>
      <c r="X7523" t="s">
        <v>139</v>
      </c>
      <c r="Y7523">
        <v>8</v>
      </c>
      <c r="Z7523">
        <v>8</v>
      </c>
      <c r="AA7523">
        <v>2022</v>
      </c>
      <c r="AB7523">
        <v>-7142.86</v>
      </c>
      <c r="AC7523" t="s">
        <v>75</v>
      </c>
      <c r="AD7523" t="s">
        <v>72</v>
      </c>
      <c r="AE7523">
        <v>2022</v>
      </c>
      <c r="AF7523">
        <v>2022</v>
      </c>
      <c r="AU7523"/>
    </row>
    <row r="7524" spans="1:47" x14ac:dyDescent="0.35">
      <c r="A7524" t="s">
        <v>160</v>
      </c>
      <c r="B7524" t="s">
        <v>25</v>
      </c>
      <c r="C7524" t="s">
        <v>252</v>
      </c>
      <c r="D7524" t="s">
        <v>159</v>
      </c>
      <c r="E7524" t="s">
        <v>162</v>
      </c>
      <c r="G7524" t="s">
        <v>1</v>
      </c>
      <c r="J7524" t="s">
        <v>263</v>
      </c>
      <c r="K7524" t="s">
        <v>72</v>
      </c>
      <c r="L7524" t="s">
        <v>122</v>
      </c>
      <c r="M7524" s="14">
        <v>44804</v>
      </c>
      <c r="N7524" s="14">
        <v>44804</v>
      </c>
      <c r="O7524">
        <v>0</v>
      </c>
      <c r="P7524">
        <v>10714.29</v>
      </c>
      <c r="R7524">
        <v>2110672000</v>
      </c>
      <c r="S7524">
        <v>161300000</v>
      </c>
      <c r="V7524" t="s">
        <v>160</v>
      </c>
      <c r="W7524" t="s">
        <v>192</v>
      </c>
      <c r="X7524" t="s">
        <v>161</v>
      </c>
      <c r="Y7524">
        <v>8</v>
      </c>
      <c r="Z7524">
        <v>8</v>
      </c>
      <c r="AA7524">
        <v>2022</v>
      </c>
      <c r="AB7524">
        <v>10714.29</v>
      </c>
      <c r="AC7524" t="s">
        <v>75</v>
      </c>
      <c r="AD7524" t="s">
        <v>72</v>
      </c>
      <c r="AE7524">
        <v>2022</v>
      </c>
      <c r="AF7524">
        <v>2022</v>
      </c>
      <c r="AU7524"/>
    </row>
    <row r="7525" spans="1:47" x14ac:dyDescent="0.35">
      <c r="A7525" t="s">
        <v>138</v>
      </c>
      <c r="B7525" t="s">
        <v>65</v>
      </c>
      <c r="C7525" t="s">
        <v>252</v>
      </c>
      <c r="D7525" t="s">
        <v>150</v>
      </c>
      <c r="E7525" t="s">
        <v>121</v>
      </c>
      <c r="G7525" t="s">
        <v>1</v>
      </c>
      <c r="H7525" t="s">
        <v>206</v>
      </c>
      <c r="J7525" t="s">
        <v>263</v>
      </c>
      <c r="K7525" t="s">
        <v>72</v>
      </c>
      <c r="L7525" t="s">
        <v>122</v>
      </c>
      <c r="M7525" s="14">
        <v>44804</v>
      </c>
      <c r="N7525" s="14">
        <v>44804</v>
      </c>
      <c r="O7525">
        <v>0</v>
      </c>
      <c r="P7525">
        <v>-30.95</v>
      </c>
      <c r="R7525">
        <v>2220200000</v>
      </c>
      <c r="S7525">
        <v>161900000</v>
      </c>
      <c r="V7525" t="s">
        <v>138</v>
      </c>
      <c r="W7525" t="s">
        <v>199</v>
      </c>
      <c r="X7525" t="s">
        <v>139</v>
      </c>
      <c r="Y7525">
        <v>8</v>
      </c>
      <c r="Z7525">
        <v>8</v>
      </c>
      <c r="AA7525">
        <v>2022</v>
      </c>
      <c r="AB7525">
        <v>30.95</v>
      </c>
      <c r="AC7525" t="s">
        <v>75</v>
      </c>
      <c r="AD7525" t="s">
        <v>75</v>
      </c>
      <c r="AE7525">
        <v>2022</v>
      </c>
      <c r="AF7525">
        <v>2022</v>
      </c>
      <c r="AU7525"/>
    </row>
    <row r="7526" spans="1:47" x14ac:dyDescent="0.35">
      <c r="A7526" t="s">
        <v>138</v>
      </c>
      <c r="B7526" t="s">
        <v>41</v>
      </c>
      <c r="C7526" t="s">
        <v>252</v>
      </c>
      <c r="D7526" t="s">
        <v>150</v>
      </c>
      <c r="E7526" t="s">
        <v>121</v>
      </c>
      <c r="G7526" t="s">
        <v>1</v>
      </c>
      <c r="H7526" t="s">
        <v>206</v>
      </c>
      <c r="J7526" t="s">
        <v>263</v>
      </c>
      <c r="K7526" t="s">
        <v>72</v>
      </c>
      <c r="L7526" t="s">
        <v>122</v>
      </c>
      <c r="M7526" s="14">
        <v>44804</v>
      </c>
      <c r="N7526" s="14">
        <v>44804</v>
      </c>
      <c r="O7526">
        <v>0</v>
      </c>
      <c r="P7526">
        <v>-7142857.1399999997</v>
      </c>
      <c r="R7526">
        <v>2220200000</v>
      </c>
      <c r="S7526">
        <v>161001000</v>
      </c>
      <c r="V7526" t="s">
        <v>138</v>
      </c>
      <c r="W7526" t="s">
        <v>195</v>
      </c>
      <c r="X7526" t="s">
        <v>139</v>
      </c>
      <c r="Y7526">
        <v>8</v>
      </c>
      <c r="Z7526">
        <v>8</v>
      </c>
      <c r="AA7526">
        <v>2022</v>
      </c>
      <c r="AB7526">
        <v>7142857.1399999997</v>
      </c>
      <c r="AC7526" t="s">
        <v>75</v>
      </c>
      <c r="AD7526" t="s">
        <v>75</v>
      </c>
      <c r="AE7526">
        <v>2022</v>
      </c>
      <c r="AF7526">
        <v>2022</v>
      </c>
      <c r="AU7526"/>
    </row>
    <row r="7527" spans="1:47" x14ac:dyDescent="0.35">
      <c r="A7527" t="s">
        <v>138</v>
      </c>
      <c r="B7527" t="s">
        <v>45</v>
      </c>
      <c r="C7527" t="s">
        <v>252</v>
      </c>
      <c r="D7527" t="s">
        <v>150</v>
      </c>
      <c r="E7527" t="s">
        <v>121</v>
      </c>
      <c r="G7527" t="s">
        <v>1</v>
      </c>
      <c r="H7527" t="s">
        <v>206</v>
      </c>
      <c r="J7527" t="s">
        <v>263</v>
      </c>
      <c r="K7527" t="s">
        <v>72</v>
      </c>
      <c r="L7527" t="s">
        <v>122</v>
      </c>
      <c r="M7527" s="14">
        <v>44804</v>
      </c>
      <c r="N7527" s="14">
        <v>44804</v>
      </c>
      <c r="O7527">
        <v>0</v>
      </c>
      <c r="P7527">
        <v>-7142.86</v>
      </c>
      <c r="R7527">
        <v>2220200000</v>
      </c>
      <c r="S7527">
        <v>161001000</v>
      </c>
      <c r="V7527" t="s">
        <v>138</v>
      </c>
      <c r="W7527" t="s">
        <v>195</v>
      </c>
      <c r="X7527" t="s">
        <v>139</v>
      </c>
      <c r="Y7527">
        <v>8</v>
      </c>
      <c r="Z7527">
        <v>8</v>
      </c>
      <c r="AA7527">
        <v>2022</v>
      </c>
      <c r="AB7527">
        <v>7142.86</v>
      </c>
      <c r="AC7527" t="s">
        <v>75</v>
      </c>
      <c r="AD7527" t="s">
        <v>75</v>
      </c>
      <c r="AE7527">
        <v>2022</v>
      </c>
      <c r="AF7527">
        <v>2022</v>
      </c>
      <c r="AU7527"/>
    </row>
    <row r="7528" spans="1:47" x14ac:dyDescent="0.35">
      <c r="A7528" t="s">
        <v>138</v>
      </c>
      <c r="C7528" t="s">
        <v>252</v>
      </c>
      <c r="D7528" t="s">
        <v>150</v>
      </c>
      <c r="E7528" t="s">
        <v>121</v>
      </c>
      <c r="G7528" t="s">
        <v>1</v>
      </c>
      <c r="J7528" t="s">
        <v>263</v>
      </c>
      <c r="K7528" t="s">
        <v>72</v>
      </c>
      <c r="L7528" t="s">
        <v>122</v>
      </c>
      <c r="M7528" s="14">
        <v>44804</v>
      </c>
      <c r="N7528" s="14">
        <v>44804</v>
      </c>
      <c r="O7528">
        <v>0</v>
      </c>
      <c r="P7528">
        <v>23809.52</v>
      </c>
      <c r="R7528">
        <v>2220200000</v>
      </c>
      <c r="S7528">
        <v>161002000</v>
      </c>
      <c r="V7528" t="s">
        <v>138</v>
      </c>
      <c r="W7528" t="s">
        <v>202</v>
      </c>
      <c r="X7528" t="s">
        <v>139</v>
      </c>
      <c r="Y7528">
        <v>8</v>
      </c>
      <c r="Z7528">
        <v>8</v>
      </c>
      <c r="AA7528">
        <v>2022</v>
      </c>
      <c r="AB7528">
        <v>-23809.52</v>
      </c>
      <c r="AC7528" t="s">
        <v>75</v>
      </c>
      <c r="AD7528" t="s">
        <v>72</v>
      </c>
      <c r="AE7528">
        <v>2022</v>
      </c>
      <c r="AF7528">
        <v>2022</v>
      </c>
      <c r="AU7528"/>
    </row>
    <row r="7529" spans="1:47" x14ac:dyDescent="0.35">
      <c r="A7529" t="s">
        <v>138</v>
      </c>
      <c r="C7529" t="s">
        <v>252</v>
      </c>
      <c r="D7529" t="s">
        <v>150</v>
      </c>
      <c r="E7529" t="s">
        <v>121</v>
      </c>
      <c r="G7529" t="s">
        <v>1</v>
      </c>
      <c r="J7529" t="s">
        <v>263</v>
      </c>
      <c r="K7529" t="s">
        <v>72</v>
      </c>
      <c r="L7529" t="s">
        <v>122</v>
      </c>
      <c r="M7529" s="14">
        <v>44804</v>
      </c>
      <c r="N7529" s="14">
        <v>44804</v>
      </c>
      <c r="O7529">
        <v>0</v>
      </c>
      <c r="P7529">
        <v>47619.05</v>
      </c>
      <c r="R7529">
        <v>2220200000</v>
      </c>
      <c r="S7529">
        <v>161002000</v>
      </c>
      <c r="V7529" t="s">
        <v>138</v>
      </c>
      <c r="W7529" t="s">
        <v>202</v>
      </c>
      <c r="X7529" t="s">
        <v>139</v>
      </c>
      <c r="Y7529">
        <v>8</v>
      </c>
      <c r="Z7529">
        <v>8</v>
      </c>
      <c r="AA7529">
        <v>2022</v>
      </c>
      <c r="AB7529">
        <v>-47619.05</v>
      </c>
      <c r="AC7529" t="s">
        <v>75</v>
      </c>
      <c r="AD7529" t="s">
        <v>72</v>
      </c>
      <c r="AE7529">
        <v>2022</v>
      </c>
      <c r="AF7529">
        <v>2022</v>
      </c>
      <c r="AU7529"/>
    </row>
    <row r="7530" spans="1:47" x14ac:dyDescent="0.35">
      <c r="A7530" t="s">
        <v>138</v>
      </c>
      <c r="C7530" t="s">
        <v>252</v>
      </c>
      <c r="D7530" t="s">
        <v>150</v>
      </c>
      <c r="E7530" t="s">
        <v>121</v>
      </c>
      <c r="G7530" t="s">
        <v>1</v>
      </c>
      <c r="J7530" t="s">
        <v>263</v>
      </c>
      <c r="K7530" t="s">
        <v>72</v>
      </c>
      <c r="L7530" t="s">
        <v>122</v>
      </c>
      <c r="M7530" s="14">
        <v>44804</v>
      </c>
      <c r="N7530" s="14">
        <v>44804</v>
      </c>
      <c r="O7530">
        <v>0</v>
      </c>
      <c r="P7530">
        <v>1190.48</v>
      </c>
      <c r="R7530">
        <v>2220200000</v>
      </c>
      <c r="S7530">
        <v>161002000</v>
      </c>
      <c r="V7530" t="s">
        <v>138</v>
      </c>
      <c r="W7530" t="s">
        <v>202</v>
      </c>
      <c r="X7530" t="s">
        <v>139</v>
      </c>
      <c r="Y7530">
        <v>8</v>
      </c>
      <c r="Z7530">
        <v>8</v>
      </c>
      <c r="AA7530">
        <v>2022</v>
      </c>
      <c r="AB7530">
        <v>-1190.48</v>
      </c>
      <c r="AC7530" t="s">
        <v>75</v>
      </c>
      <c r="AD7530" t="s">
        <v>72</v>
      </c>
      <c r="AE7530">
        <v>2022</v>
      </c>
      <c r="AF7530">
        <v>2022</v>
      </c>
      <c r="AU7530"/>
    </row>
    <row r="7531" spans="1:47" x14ac:dyDescent="0.35">
      <c r="A7531" t="s">
        <v>138</v>
      </c>
      <c r="B7531" t="s">
        <v>48</v>
      </c>
      <c r="C7531" t="s">
        <v>252</v>
      </c>
      <c r="D7531" t="s">
        <v>159</v>
      </c>
      <c r="E7531" t="s">
        <v>121</v>
      </c>
      <c r="G7531" t="s">
        <v>1</v>
      </c>
      <c r="J7531" t="s">
        <v>263</v>
      </c>
      <c r="K7531" t="s">
        <v>72</v>
      </c>
      <c r="L7531" t="s">
        <v>122</v>
      </c>
      <c r="M7531" s="14">
        <v>44804</v>
      </c>
      <c r="N7531" s="14">
        <v>44804</v>
      </c>
      <c r="O7531">
        <v>0</v>
      </c>
      <c r="P7531">
        <v>476190.48</v>
      </c>
      <c r="R7531">
        <v>2220200000</v>
      </c>
      <c r="S7531">
        <v>161020000</v>
      </c>
      <c r="V7531" t="s">
        <v>138</v>
      </c>
      <c r="W7531" t="s">
        <v>194</v>
      </c>
      <c r="X7531" t="s">
        <v>139</v>
      </c>
      <c r="Y7531">
        <v>8</v>
      </c>
      <c r="Z7531">
        <v>8</v>
      </c>
      <c r="AA7531">
        <v>2022</v>
      </c>
      <c r="AB7531">
        <v>476190.48</v>
      </c>
      <c r="AC7531" t="s">
        <v>75</v>
      </c>
      <c r="AD7531" t="s">
        <v>72</v>
      </c>
      <c r="AE7531">
        <v>2022</v>
      </c>
      <c r="AF7531">
        <v>2022</v>
      </c>
      <c r="AU7531"/>
    </row>
    <row r="7532" spans="1:47" x14ac:dyDescent="0.35">
      <c r="A7532" t="s">
        <v>138</v>
      </c>
      <c r="B7532" t="s">
        <v>47</v>
      </c>
      <c r="C7532" t="s">
        <v>252</v>
      </c>
      <c r="D7532" t="s">
        <v>150</v>
      </c>
      <c r="E7532" t="s">
        <v>121</v>
      </c>
      <c r="G7532" t="s">
        <v>1</v>
      </c>
      <c r="H7532" t="s">
        <v>206</v>
      </c>
      <c r="J7532" t="s">
        <v>263</v>
      </c>
      <c r="K7532" t="s">
        <v>72</v>
      </c>
      <c r="L7532" t="s">
        <v>122</v>
      </c>
      <c r="M7532" s="14">
        <v>44804</v>
      </c>
      <c r="N7532" s="14">
        <v>44804</v>
      </c>
      <c r="O7532">
        <v>0</v>
      </c>
      <c r="P7532">
        <v>-47619.05</v>
      </c>
      <c r="R7532">
        <v>2220200000</v>
      </c>
      <c r="S7532">
        <v>161001000</v>
      </c>
      <c r="V7532" t="s">
        <v>138</v>
      </c>
      <c r="W7532" t="s">
        <v>195</v>
      </c>
      <c r="X7532" t="s">
        <v>139</v>
      </c>
      <c r="Y7532">
        <v>8</v>
      </c>
      <c r="Z7532">
        <v>8</v>
      </c>
      <c r="AA7532">
        <v>2022</v>
      </c>
      <c r="AB7532">
        <v>47619.05</v>
      </c>
      <c r="AC7532" t="s">
        <v>75</v>
      </c>
      <c r="AD7532" t="s">
        <v>75</v>
      </c>
      <c r="AE7532">
        <v>2022</v>
      </c>
      <c r="AF7532">
        <v>2022</v>
      </c>
      <c r="AU7532"/>
    </row>
    <row r="7533" spans="1:47" x14ac:dyDescent="0.35">
      <c r="A7533" t="s">
        <v>138</v>
      </c>
      <c r="B7533" t="s">
        <v>46</v>
      </c>
      <c r="C7533" t="s">
        <v>252</v>
      </c>
      <c r="D7533" t="s">
        <v>150</v>
      </c>
      <c r="E7533" t="s">
        <v>121</v>
      </c>
      <c r="G7533" t="s">
        <v>1</v>
      </c>
      <c r="H7533" t="s">
        <v>206</v>
      </c>
      <c r="J7533" t="s">
        <v>263</v>
      </c>
      <c r="K7533" t="s">
        <v>72</v>
      </c>
      <c r="L7533" t="s">
        <v>122</v>
      </c>
      <c r="M7533" s="14">
        <v>44804</v>
      </c>
      <c r="N7533" s="14">
        <v>44804</v>
      </c>
      <c r="O7533">
        <v>0</v>
      </c>
      <c r="P7533">
        <v>-23809.52</v>
      </c>
      <c r="R7533">
        <v>2220200000</v>
      </c>
      <c r="S7533">
        <v>161001000</v>
      </c>
      <c r="V7533" t="s">
        <v>138</v>
      </c>
      <c r="W7533" t="s">
        <v>195</v>
      </c>
      <c r="X7533" t="s">
        <v>139</v>
      </c>
      <c r="Y7533">
        <v>8</v>
      </c>
      <c r="Z7533">
        <v>8</v>
      </c>
      <c r="AA7533">
        <v>2022</v>
      </c>
      <c r="AB7533">
        <v>23809.52</v>
      </c>
      <c r="AC7533" t="s">
        <v>75</v>
      </c>
      <c r="AD7533" t="s">
        <v>75</v>
      </c>
      <c r="AE7533">
        <v>2022</v>
      </c>
      <c r="AF7533">
        <v>2022</v>
      </c>
      <c r="AU7533"/>
    </row>
    <row r="7534" spans="1:47" x14ac:dyDescent="0.35">
      <c r="A7534" t="s">
        <v>138</v>
      </c>
      <c r="B7534" t="s">
        <v>36</v>
      </c>
      <c r="C7534" t="s">
        <v>252</v>
      </c>
      <c r="D7534" t="s">
        <v>150</v>
      </c>
      <c r="E7534" t="s">
        <v>121</v>
      </c>
      <c r="G7534" t="s">
        <v>1</v>
      </c>
      <c r="H7534" t="s">
        <v>206</v>
      </c>
      <c r="J7534" t="s">
        <v>263</v>
      </c>
      <c r="K7534" t="s">
        <v>72</v>
      </c>
      <c r="L7534" t="s">
        <v>122</v>
      </c>
      <c r="M7534" s="14">
        <v>44804</v>
      </c>
      <c r="N7534" s="14">
        <v>44804</v>
      </c>
      <c r="O7534">
        <v>0</v>
      </c>
      <c r="P7534">
        <v>-1190.48</v>
      </c>
      <c r="R7534">
        <v>2220200000</v>
      </c>
      <c r="S7534">
        <v>161001000</v>
      </c>
      <c r="V7534" t="s">
        <v>138</v>
      </c>
      <c r="W7534" t="s">
        <v>195</v>
      </c>
      <c r="X7534" t="s">
        <v>139</v>
      </c>
      <c r="Y7534">
        <v>8</v>
      </c>
      <c r="Z7534">
        <v>8</v>
      </c>
      <c r="AA7534">
        <v>2022</v>
      </c>
      <c r="AB7534">
        <v>1190.48</v>
      </c>
      <c r="AC7534" t="s">
        <v>75</v>
      </c>
      <c r="AD7534" t="s">
        <v>75</v>
      </c>
      <c r="AE7534">
        <v>2022</v>
      </c>
      <c r="AF7534">
        <v>2022</v>
      </c>
      <c r="AU7534"/>
    </row>
    <row r="7535" spans="1:47" x14ac:dyDescent="0.35">
      <c r="A7535" t="s">
        <v>138</v>
      </c>
      <c r="C7535" t="s">
        <v>252</v>
      </c>
      <c r="D7535" t="s">
        <v>150</v>
      </c>
      <c r="E7535" t="s">
        <v>121</v>
      </c>
      <c r="G7535" t="s">
        <v>1</v>
      </c>
      <c r="J7535" t="s">
        <v>263</v>
      </c>
      <c r="K7535" t="s">
        <v>72</v>
      </c>
      <c r="L7535" t="s">
        <v>122</v>
      </c>
      <c r="M7535" s="14">
        <v>44804</v>
      </c>
      <c r="N7535" s="14">
        <v>44804</v>
      </c>
      <c r="O7535">
        <v>0</v>
      </c>
      <c r="P7535">
        <v>47619.05</v>
      </c>
      <c r="R7535">
        <v>2220200000</v>
      </c>
      <c r="S7535">
        <v>161002000</v>
      </c>
      <c r="V7535" t="s">
        <v>138</v>
      </c>
      <c r="W7535" t="s">
        <v>202</v>
      </c>
      <c r="X7535" t="s">
        <v>139</v>
      </c>
      <c r="Y7535">
        <v>8</v>
      </c>
      <c r="Z7535">
        <v>8</v>
      </c>
      <c r="AA7535">
        <v>2022</v>
      </c>
      <c r="AB7535">
        <v>-47619.05</v>
      </c>
      <c r="AC7535" t="s">
        <v>75</v>
      </c>
      <c r="AD7535" t="s">
        <v>72</v>
      </c>
      <c r="AE7535">
        <v>2022</v>
      </c>
      <c r="AF7535">
        <v>2022</v>
      </c>
      <c r="AU7535"/>
    </row>
    <row r="7536" spans="1:47" x14ac:dyDescent="0.35">
      <c r="A7536" t="s">
        <v>138</v>
      </c>
      <c r="B7536" t="s">
        <v>34</v>
      </c>
      <c r="C7536" t="s">
        <v>252</v>
      </c>
      <c r="D7536" t="s">
        <v>150</v>
      </c>
      <c r="E7536" t="s">
        <v>121</v>
      </c>
      <c r="G7536" t="s">
        <v>1</v>
      </c>
      <c r="H7536" t="s">
        <v>206</v>
      </c>
      <c r="J7536" t="s">
        <v>263</v>
      </c>
      <c r="K7536" t="s">
        <v>72</v>
      </c>
      <c r="L7536" t="s">
        <v>122</v>
      </c>
      <c r="M7536" s="14">
        <v>44804</v>
      </c>
      <c r="N7536" s="14">
        <v>44804</v>
      </c>
      <c r="O7536">
        <v>0</v>
      </c>
      <c r="P7536">
        <v>-1190.48</v>
      </c>
      <c r="R7536">
        <v>2220200000</v>
      </c>
      <c r="S7536">
        <v>161001000</v>
      </c>
      <c r="V7536" t="s">
        <v>138</v>
      </c>
      <c r="W7536" t="s">
        <v>195</v>
      </c>
      <c r="X7536" t="s">
        <v>139</v>
      </c>
      <c r="Y7536">
        <v>8</v>
      </c>
      <c r="Z7536">
        <v>8</v>
      </c>
      <c r="AA7536">
        <v>2022</v>
      </c>
      <c r="AB7536">
        <v>1190.48</v>
      </c>
      <c r="AC7536" t="s">
        <v>75</v>
      </c>
      <c r="AD7536" t="s">
        <v>75</v>
      </c>
      <c r="AE7536">
        <v>2022</v>
      </c>
      <c r="AF7536">
        <v>2022</v>
      </c>
      <c r="AU7536"/>
    </row>
    <row r="7537" spans="1:47" x14ac:dyDescent="0.35">
      <c r="A7537" t="s">
        <v>138</v>
      </c>
      <c r="C7537" t="s">
        <v>252</v>
      </c>
      <c r="D7537" t="s">
        <v>150</v>
      </c>
      <c r="E7537" t="s">
        <v>121</v>
      </c>
      <c r="G7537" t="s">
        <v>1</v>
      </c>
      <c r="J7537" t="s">
        <v>263</v>
      </c>
      <c r="K7537" t="s">
        <v>72</v>
      </c>
      <c r="L7537" t="s">
        <v>122</v>
      </c>
      <c r="M7537" s="14">
        <v>44804</v>
      </c>
      <c r="N7537" s="14">
        <v>44804</v>
      </c>
      <c r="O7537">
        <v>0</v>
      </c>
      <c r="P7537">
        <v>23809.52</v>
      </c>
      <c r="R7537">
        <v>2220200000</v>
      </c>
      <c r="S7537">
        <v>161002000</v>
      </c>
      <c r="V7537" t="s">
        <v>138</v>
      </c>
      <c r="W7537" t="s">
        <v>202</v>
      </c>
      <c r="X7537" t="s">
        <v>139</v>
      </c>
      <c r="Y7537">
        <v>8</v>
      </c>
      <c r="Z7537">
        <v>8</v>
      </c>
      <c r="AA7537">
        <v>2022</v>
      </c>
      <c r="AB7537">
        <v>-23809.52</v>
      </c>
      <c r="AC7537" t="s">
        <v>75</v>
      </c>
      <c r="AD7537" t="s">
        <v>72</v>
      </c>
      <c r="AE7537">
        <v>2022</v>
      </c>
      <c r="AF7537">
        <v>2022</v>
      </c>
      <c r="AU7537"/>
    </row>
    <row r="7538" spans="1:47" x14ac:dyDescent="0.35">
      <c r="A7538" t="s">
        <v>160</v>
      </c>
      <c r="B7538" t="s">
        <v>25</v>
      </c>
      <c r="C7538" t="s">
        <v>252</v>
      </c>
      <c r="D7538" t="s">
        <v>159</v>
      </c>
      <c r="E7538" t="s">
        <v>162</v>
      </c>
      <c r="G7538" t="s">
        <v>1</v>
      </c>
      <c r="J7538" t="s">
        <v>263</v>
      </c>
      <c r="K7538" t="s">
        <v>72</v>
      </c>
      <c r="L7538" t="s">
        <v>122</v>
      </c>
      <c r="M7538" s="14">
        <v>44804</v>
      </c>
      <c r="N7538" s="14">
        <v>44804</v>
      </c>
      <c r="O7538">
        <v>0</v>
      </c>
      <c r="P7538">
        <v>7142.86</v>
      </c>
      <c r="R7538">
        <v>2110672000</v>
      </c>
      <c r="S7538">
        <v>161300000</v>
      </c>
      <c r="V7538" t="s">
        <v>160</v>
      </c>
      <c r="W7538" t="s">
        <v>192</v>
      </c>
      <c r="X7538" t="s">
        <v>161</v>
      </c>
      <c r="Y7538">
        <v>8</v>
      </c>
      <c r="Z7538">
        <v>8</v>
      </c>
      <c r="AA7538">
        <v>2022</v>
      </c>
      <c r="AB7538">
        <v>7142.86</v>
      </c>
      <c r="AC7538" t="s">
        <v>75</v>
      </c>
      <c r="AD7538" t="s">
        <v>72</v>
      </c>
      <c r="AE7538">
        <v>2022</v>
      </c>
      <c r="AF7538">
        <v>2022</v>
      </c>
      <c r="AU7538"/>
    </row>
    <row r="7539" spans="1:47" x14ac:dyDescent="0.35">
      <c r="A7539" t="s">
        <v>238</v>
      </c>
      <c r="B7539" t="s">
        <v>53</v>
      </c>
      <c r="C7539" t="s">
        <v>252</v>
      </c>
      <c r="D7539" t="s">
        <v>150</v>
      </c>
      <c r="E7539" t="s">
        <v>121</v>
      </c>
      <c r="G7539" t="s">
        <v>1</v>
      </c>
      <c r="H7539" t="s">
        <v>206</v>
      </c>
      <c r="J7539" t="s">
        <v>263</v>
      </c>
      <c r="K7539" t="s">
        <v>72</v>
      </c>
      <c r="L7539" t="s">
        <v>122</v>
      </c>
      <c r="M7539" s="14">
        <v>44804</v>
      </c>
      <c r="N7539" s="14">
        <v>44804</v>
      </c>
      <c r="O7539">
        <v>0</v>
      </c>
      <c r="P7539">
        <v>-23809.52</v>
      </c>
      <c r="R7539">
        <v>2221517040</v>
      </c>
      <c r="S7539">
        <v>161007000</v>
      </c>
      <c r="V7539" t="s">
        <v>238</v>
      </c>
      <c r="W7539" t="s">
        <v>243</v>
      </c>
      <c r="X7539" t="s">
        <v>119</v>
      </c>
      <c r="Y7539">
        <v>8</v>
      </c>
      <c r="Z7539">
        <v>8</v>
      </c>
      <c r="AA7539">
        <v>2022</v>
      </c>
      <c r="AB7539">
        <v>23809.52</v>
      </c>
      <c r="AC7539" t="s">
        <v>75</v>
      </c>
      <c r="AD7539" t="s">
        <v>75</v>
      </c>
      <c r="AE7539">
        <v>2022</v>
      </c>
      <c r="AF7539">
        <v>2022</v>
      </c>
      <c r="AU7539"/>
    </row>
    <row r="7540" spans="1:47" x14ac:dyDescent="0.35">
      <c r="A7540" t="s">
        <v>160</v>
      </c>
      <c r="B7540" t="s">
        <v>25</v>
      </c>
      <c r="C7540" t="s">
        <v>252</v>
      </c>
      <c r="D7540" t="s">
        <v>159</v>
      </c>
      <c r="E7540" t="s">
        <v>162</v>
      </c>
      <c r="G7540" t="s">
        <v>1</v>
      </c>
      <c r="J7540" t="s">
        <v>263</v>
      </c>
      <c r="K7540" t="s">
        <v>72</v>
      </c>
      <c r="L7540" t="s">
        <v>122</v>
      </c>
      <c r="M7540" s="14">
        <v>44804</v>
      </c>
      <c r="N7540" s="14">
        <v>44804</v>
      </c>
      <c r="O7540">
        <v>0</v>
      </c>
      <c r="P7540">
        <v>9047.6200000000008</v>
      </c>
      <c r="R7540">
        <v>2110672000</v>
      </c>
      <c r="S7540">
        <v>161300000</v>
      </c>
      <c r="V7540" t="s">
        <v>160</v>
      </c>
      <c r="W7540" t="s">
        <v>192</v>
      </c>
      <c r="X7540" t="s">
        <v>161</v>
      </c>
      <c r="Y7540">
        <v>8</v>
      </c>
      <c r="Z7540">
        <v>8</v>
      </c>
      <c r="AA7540">
        <v>2022</v>
      </c>
      <c r="AB7540">
        <v>9047.6200000000008</v>
      </c>
      <c r="AC7540" t="s">
        <v>75</v>
      </c>
      <c r="AD7540" t="s">
        <v>72</v>
      </c>
      <c r="AE7540">
        <v>2022</v>
      </c>
      <c r="AF7540">
        <v>2022</v>
      </c>
      <c r="AU7540"/>
    </row>
    <row r="7541" spans="1:47" x14ac:dyDescent="0.35">
      <c r="A7541" t="s">
        <v>138</v>
      </c>
      <c r="B7541" t="s">
        <v>44</v>
      </c>
      <c r="C7541" t="s">
        <v>252</v>
      </c>
      <c r="D7541" t="s">
        <v>150</v>
      </c>
      <c r="E7541" t="s">
        <v>121</v>
      </c>
      <c r="G7541" t="s">
        <v>1</v>
      </c>
      <c r="H7541" t="s">
        <v>206</v>
      </c>
      <c r="J7541" t="s">
        <v>263</v>
      </c>
      <c r="K7541" t="s">
        <v>72</v>
      </c>
      <c r="L7541" t="s">
        <v>122</v>
      </c>
      <c r="M7541" s="14">
        <v>44804</v>
      </c>
      <c r="N7541" s="14">
        <v>44804</v>
      </c>
      <c r="O7541">
        <v>0</v>
      </c>
      <c r="P7541">
        <v>-2380952.38</v>
      </c>
      <c r="R7541">
        <v>2220200000</v>
      </c>
      <c r="S7541">
        <v>161001000</v>
      </c>
      <c r="V7541" t="s">
        <v>138</v>
      </c>
      <c r="W7541" t="s">
        <v>195</v>
      </c>
      <c r="X7541" t="s">
        <v>139</v>
      </c>
      <c r="Y7541">
        <v>8</v>
      </c>
      <c r="Z7541">
        <v>8</v>
      </c>
      <c r="AA7541">
        <v>2022</v>
      </c>
      <c r="AB7541">
        <v>2380952.38</v>
      </c>
      <c r="AC7541" t="s">
        <v>75</v>
      </c>
      <c r="AD7541" t="s">
        <v>75</v>
      </c>
      <c r="AE7541">
        <v>2022</v>
      </c>
      <c r="AF7541">
        <v>2022</v>
      </c>
      <c r="AU7541"/>
    </row>
    <row r="7542" spans="1:47" x14ac:dyDescent="0.35">
      <c r="A7542" t="s">
        <v>138</v>
      </c>
      <c r="C7542" t="s">
        <v>252</v>
      </c>
      <c r="D7542" t="s">
        <v>150</v>
      </c>
      <c r="E7542" t="s">
        <v>121</v>
      </c>
      <c r="G7542" t="s">
        <v>1</v>
      </c>
      <c r="J7542" t="s">
        <v>263</v>
      </c>
      <c r="K7542" t="s">
        <v>72</v>
      </c>
      <c r="L7542" t="s">
        <v>122</v>
      </c>
      <c r="M7542" s="14">
        <v>44804</v>
      </c>
      <c r="N7542" s="14">
        <v>44804</v>
      </c>
      <c r="O7542">
        <v>0</v>
      </c>
      <c r="P7542">
        <v>28571.43</v>
      </c>
      <c r="R7542">
        <v>2220200000</v>
      </c>
      <c r="S7542">
        <v>161002000</v>
      </c>
      <c r="V7542" t="s">
        <v>138</v>
      </c>
      <c r="W7542" t="s">
        <v>202</v>
      </c>
      <c r="X7542" t="s">
        <v>139</v>
      </c>
      <c r="Y7542">
        <v>8</v>
      </c>
      <c r="Z7542">
        <v>8</v>
      </c>
      <c r="AA7542">
        <v>2022</v>
      </c>
      <c r="AB7542">
        <v>-28571.43</v>
      </c>
      <c r="AC7542" t="s">
        <v>75</v>
      </c>
      <c r="AD7542" t="s">
        <v>72</v>
      </c>
      <c r="AE7542">
        <v>2022</v>
      </c>
      <c r="AF7542">
        <v>2022</v>
      </c>
      <c r="AU7542"/>
    </row>
    <row r="7543" spans="1:47" x14ac:dyDescent="0.35">
      <c r="A7543" t="s">
        <v>160</v>
      </c>
      <c r="B7543" t="s">
        <v>26</v>
      </c>
      <c r="C7543" t="s">
        <v>252</v>
      </c>
      <c r="D7543" t="s">
        <v>159</v>
      </c>
      <c r="E7543" t="s">
        <v>162</v>
      </c>
      <c r="G7543" t="s">
        <v>1</v>
      </c>
      <c r="J7543" t="s">
        <v>263</v>
      </c>
      <c r="K7543" t="s">
        <v>72</v>
      </c>
      <c r="L7543" t="s">
        <v>122</v>
      </c>
      <c r="M7543" s="14">
        <v>44804</v>
      </c>
      <c r="N7543" s="14">
        <v>44804</v>
      </c>
      <c r="O7543">
        <v>0</v>
      </c>
      <c r="P7543">
        <v>65770.25</v>
      </c>
      <c r="R7543">
        <v>2110672000</v>
      </c>
      <c r="S7543">
        <v>161016000</v>
      </c>
      <c r="V7543" t="s">
        <v>160</v>
      </c>
      <c r="W7543" t="s">
        <v>201</v>
      </c>
      <c r="X7543" t="s">
        <v>161</v>
      </c>
      <c r="Y7543">
        <v>8</v>
      </c>
      <c r="Z7543">
        <v>8</v>
      </c>
      <c r="AA7543">
        <v>2022</v>
      </c>
      <c r="AB7543">
        <v>65770.25</v>
      </c>
      <c r="AC7543" t="s">
        <v>75</v>
      </c>
      <c r="AD7543" t="s">
        <v>72</v>
      </c>
      <c r="AE7543">
        <v>2022</v>
      </c>
      <c r="AF7543">
        <v>2022</v>
      </c>
      <c r="AU7543"/>
    </row>
    <row r="7544" spans="1:47" x14ac:dyDescent="0.35">
      <c r="A7544" t="s">
        <v>160</v>
      </c>
      <c r="B7544" t="s">
        <v>26</v>
      </c>
      <c r="C7544" t="s">
        <v>252</v>
      </c>
      <c r="D7544" t="s">
        <v>159</v>
      </c>
      <c r="E7544" t="s">
        <v>162</v>
      </c>
      <c r="G7544" t="s">
        <v>1</v>
      </c>
      <c r="J7544" t="s">
        <v>263</v>
      </c>
      <c r="K7544" t="s">
        <v>72</v>
      </c>
      <c r="L7544" t="s">
        <v>122</v>
      </c>
      <c r="M7544" s="14">
        <v>44804</v>
      </c>
      <c r="N7544" s="14">
        <v>44804</v>
      </c>
      <c r="O7544">
        <v>0</v>
      </c>
      <c r="P7544">
        <v>951.57</v>
      </c>
      <c r="R7544">
        <v>2110672000</v>
      </c>
      <c r="S7544">
        <v>162600000</v>
      </c>
      <c r="V7544" t="s">
        <v>160</v>
      </c>
      <c r="W7544" t="s">
        <v>196</v>
      </c>
      <c r="X7544" t="s">
        <v>161</v>
      </c>
      <c r="Y7544">
        <v>8</v>
      </c>
      <c r="Z7544">
        <v>8</v>
      </c>
      <c r="AA7544">
        <v>2022</v>
      </c>
      <c r="AB7544">
        <v>951.57</v>
      </c>
      <c r="AC7544" t="s">
        <v>75</v>
      </c>
      <c r="AD7544" t="s">
        <v>72</v>
      </c>
      <c r="AE7544">
        <v>2022</v>
      </c>
      <c r="AF7544">
        <v>2022</v>
      </c>
      <c r="AU7544"/>
    </row>
    <row r="7545" spans="1:47" x14ac:dyDescent="0.35">
      <c r="A7545" t="s">
        <v>160</v>
      </c>
      <c r="B7545" t="s">
        <v>26</v>
      </c>
      <c r="C7545" t="s">
        <v>252</v>
      </c>
      <c r="D7545" t="s">
        <v>159</v>
      </c>
      <c r="E7545" t="s">
        <v>162</v>
      </c>
      <c r="G7545" t="s">
        <v>1</v>
      </c>
      <c r="J7545" t="s">
        <v>263</v>
      </c>
      <c r="K7545" t="s">
        <v>72</v>
      </c>
      <c r="L7545" t="s">
        <v>122</v>
      </c>
      <c r="M7545" s="14">
        <v>44804</v>
      </c>
      <c r="N7545" s="14">
        <v>44804</v>
      </c>
      <c r="O7545">
        <v>0</v>
      </c>
      <c r="P7545">
        <v>1190.48</v>
      </c>
      <c r="R7545">
        <v>2110672000</v>
      </c>
      <c r="S7545">
        <v>162600000</v>
      </c>
      <c r="V7545" t="s">
        <v>160</v>
      </c>
      <c r="W7545" t="s">
        <v>196</v>
      </c>
      <c r="X7545" t="s">
        <v>161</v>
      </c>
      <c r="Y7545">
        <v>8</v>
      </c>
      <c r="Z7545">
        <v>8</v>
      </c>
      <c r="AA7545">
        <v>2022</v>
      </c>
      <c r="AB7545">
        <v>1190.48</v>
      </c>
      <c r="AC7545" t="s">
        <v>75</v>
      </c>
      <c r="AD7545" t="s">
        <v>72</v>
      </c>
      <c r="AE7545">
        <v>2022</v>
      </c>
      <c r="AF7545">
        <v>2022</v>
      </c>
      <c r="AU7545"/>
    </row>
    <row r="7546" spans="1:47" x14ac:dyDescent="0.35">
      <c r="A7546" t="s">
        <v>160</v>
      </c>
      <c r="B7546" t="s">
        <v>26</v>
      </c>
      <c r="C7546" t="s">
        <v>252</v>
      </c>
      <c r="D7546" t="s">
        <v>159</v>
      </c>
      <c r="E7546" t="s">
        <v>162</v>
      </c>
      <c r="G7546" t="s">
        <v>1</v>
      </c>
      <c r="J7546" t="s">
        <v>263</v>
      </c>
      <c r="K7546" t="s">
        <v>72</v>
      </c>
      <c r="L7546" t="s">
        <v>122</v>
      </c>
      <c r="M7546" s="14">
        <v>44804</v>
      </c>
      <c r="N7546" s="14">
        <v>44804</v>
      </c>
      <c r="O7546">
        <v>0</v>
      </c>
      <c r="P7546">
        <v>622.91</v>
      </c>
      <c r="R7546">
        <v>2110672000</v>
      </c>
      <c r="S7546">
        <v>162600000</v>
      </c>
      <c r="V7546" t="s">
        <v>160</v>
      </c>
      <c r="W7546" t="s">
        <v>196</v>
      </c>
      <c r="X7546" t="s">
        <v>161</v>
      </c>
      <c r="Y7546">
        <v>8</v>
      </c>
      <c r="Z7546">
        <v>8</v>
      </c>
      <c r="AA7546">
        <v>2022</v>
      </c>
      <c r="AB7546">
        <v>622.91</v>
      </c>
      <c r="AC7546" t="s">
        <v>75</v>
      </c>
      <c r="AD7546" t="s">
        <v>72</v>
      </c>
      <c r="AE7546">
        <v>2022</v>
      </c>
      <c r="AF7546">
        <v>2022</v>
      </c>
      <c r="AU7546"/>
    </row>
    <row r="7547" spans="1:47" x14ac:dyDescent="0.35">
      <c r="A7547" t="s">
        <v>160</v>
      </c>
      <c r="B7547" t="s">
        <v>35</v>
      </c>
      <c r="C7547" t="s">
        <v>252</v>
      </c>
      <c r="D7547" t="s">
        <v>159</v>
      </c>
      <c r="E7547" t="s">
        <v>162</v>
      </c>
      <c r="G7547" t="s">
        <v>1</v>
      </c>
      <c r="J7547" t="s">
        <v>263</v>
      </c>
      <c r="K7547" t="s">
        <v>72</v>
      </c>
      <c r="L7547" t="s">
        <v>122</v>
      </c>
      <c r="M7547" s="14">
        <v>44804</v>
      </c>
      <c r="N7547" s="14">
        <v>44804</v>
      </c>
      <c r="O7547">
        <v>0</v>
      </c>
      <c r="P7547">
        <v>108.51</v>
      </c>
      <c r="R7547">
        <v>2110672000</v>
      </c>
      <c r="S7547">
        <v>162600000</v>
      </c>
      <c r="V7547" t="s">
        <v>160</v>
      </c>
      <c r="W7547" t="s">
        <v>196</v>
      </c>
      <c r="X7547" t="s">
        <v>161</v>
      </c>
      <c r="Y7547">
        <v>8</v>
      </c>
      <c r="Z7547">
        <v>8</v>
      </c>
      <c r="AA7547">
        <v>2022</v>
      </c>
      <c r="AB7547">
        <v>108.51</v>
      </c>
      <c r="AC7547" t="s">
        <v>75</v>
      </c>
      <c r="AD7547" t="s">
        <v>72</v>
      </c>
      <c r="AE7547">
        <v>2022</v>
      </c>
      <c r="AF7547">
        <v>2022</v>
      </c>
      <c r="AU7547"/>
    </row>
    <row r="7548" spans="1:47" x14ac:dyDescent="0.35">
      <c r="A7548" t="s">
        <v>148</v>
      </c>
      <c r="C7548" t="s">
        <v>252</v>
      </c>
      <c r="D7548" t="s">
        <v>159</v>
      </c>
      <c r="E7548" t="s">
        <v>162</v>
      </c>
      <c r="G7548" t="s">
        <v>1</v>
      </c>
      <c r="J7548" t="s">
        <v>263</v>
      </c>
      <c r="K7548" t="s">
        <v>72</v>
      </c>
      <c r="L7548" t="s">
        <v>122</v>
      </c>
      <c r="M7548" s="14">
        <v>44804</v>
      </c>
      <c r="N7548" s="14">
        <v>44804</v>
      </c>
      <c r="O7548">
        <v>0</v>
      </c>
      <c r="P7548">
        <v>35714.29</v>
      </c>
      <c r="R7548">
        <v>2110220000</v>
      </c>
      <c r="S7548">
        <v>161008000</v>
      </c>
      <c r="V7548" t="s">
        <v>148</v>
      </c>
      <c r="W7548" t="s">
        <v>224</v>
      </c>
      <c r="X7548" t="s">
        <v>152</v>
      </c>
      <c r="Y7548">
        <v>8</v>
      </c>
      <c r="Z7548">
        <v>8</v>
      </c>
      <c r="AA7548">
        <v>2022</v>
      </c>
      <c r="AB7548">
        <v>35714.29</v>
      </c>
      <c r="AC7548" t="s">
        <v>75</v>
      </c>
      <c r="AD7548" t="s">
        <v>72</v>
      </c>
      <c r="AE7548">
        <v>2022</v>
      </c>
      <c r="AF7548">
        <v>2022</v>
      </c>
      <c r="AU7548"/>
    </row>
    <row r="7549" spans="1:47" x14ac:dyDescent="0.35">
      <c r="A7549" t="s">
        <v>160</v>
      </c>
      <c r="B7549" t="s">
        <v>26</v>
      </c>
      <c r="C7549" t="s">
        <v>252</v>
      </c>
      <c r="D7549" t="s">
        <v>159</v>
      </c>
      <c r="E7549" t="s">
        <v>162</v>
      </c>
      <c r="G7549" t="s">
        <v>1</v>
      </c>
      <c r="J7549" t="s">
        <v>263</v>
      </c>
      <c r="K7549" t="s">
        <v>72</v>
      </c>
      <c r="L7549" t="s">
        <v>122</v>
      </c>
      <c r="M7549" s="14">
        <v>44804</v>
      </c>
      <c r="N7549" s="14">
        <v>44804</v>
      </c>
      <c r="O7549">
        <v>0</v>
      </c>
      <c r="P7549">
        <v>193.7</v>
      </c>
      <c r="R7549">
        <v>2110672000</v>
      </c>
      <c r="S7549">
        <v>162600000</v>
      </c>
      <c r="V7549" t="s">
        <v>160</v>
      </c>
      <c r="W7549" t="s">
        <v>196</v>
      </c>
      <c r="X7549" t="s">
        <v>161</v>
      </c>
      <c r="Y7549">
        <v>8</v>
      </c>
      <c r="Z7549">
        <v>8</v>
      </c>
      <c r="AA7549">
        <v>2022</v>
      </c>
      <c r="AB7549">
        <v>193.7</v>
      </c>
      <c r="AC7549" t="s">
        <v>75</v>
      </c>
      <c r="AD7549" t="s">
        <v>72</v>
      </c>
      <c r="AE7549">
        <v>2022</v>
      </c>
      <c r="AF7549">
        <v>2022</v>
      </c>
      <c r="AU7549"/>
    </row>
    <row r="7550" spans="1:47" x14ac:dyDescent="0.35">
      <c r="A7550" t="s">
        <v>155</v>
      </c>
      <c r="B7550" t="s">
        <v>32</v>
      </c>
      <c r="C7550" t="s">
        <v>252</v>
      </c>
      <c r="D7550" t="s">
        <v>150</v>
      </c>
      <c r="E7550" t="s">
        <v>121</v>
      </c>
      <c r="G7550" t="s">
        <v>1</v>
      </c>
      <c r="H7550" t="s">
        <v>206</v>
      </c>
      <c r="J7550" t="s">
        <v>263</v>
      </c>
      <c r="K7550" t="s">
        <v>72</v>
      </c>
      <c r="L7550" t="s">
        <v>122</v>
      </c>
      <c r="M7550" s="14">
        <v>44804</v>
      </c>
      <c r="N7550" s="14">
        <v>44804</v>
      </c>
      <c r="O7550">
        <v>0</v>
      </c>
      <c r="P7550">
        <v>-19047.62</v>
      </c>
      <c r="R7550">
        <v>2220610000</v>
      </c>
      <c r="S7550">
        <v>161012000</v>
      </c>
      <c r="V7550" t="s">
        <v>155</v>
      </c>
      <c r="W7550" t="s">
        <v>213</v>
      </c>
      <c r="X7550" t="s">
        <v>156</v>
      </c>
      <c r="Y7550">
        <v>8</v>
      </c>
      <c r="Z7550">
        <v>8</v>
      </c>
      <c r="AA7550">
        <v>2022</v>
      </c>
      <c r="AB7550">
        <v>19047.62</v>
      </c>
      <c r="AC7550" t="s">
        <v>75</v>
      </c>
      <c r="AD7550" t="s">
        <v>75</v>
      </c>
      <c r="AE7550">
        <v>2022</v>
      </c>
      <c r="AF7550">
        <v>2022</v>
      </c>
      <c r="AU7550"/>
    </row>
    <row r="7551" spans="1:47" x14ac:dyDescent="0.35">
      <c r="A7551" t="s">
        <v>176</v>
      </c>
      <c r="B7551" t="s">
        <v>27</v>
      </c>
      <c r="C7551" t="s">
        <v>252</v>
      </c>
      <c r="D7551" t="s">
        <v>150</v>
      </c>
      <c r="E7551" t="s">
        <v>121</v>
      </c>
      <c r="G7551" t="s">
        <v>1</v>
      </c>
      <c r="H7551" t="s">
        <v>206</v>
      </c>
      <c r="J7551" t="s">
        <v>263</v>
      </c>
      <c r="K7551" t="s">
        <v>72</v>
      </c>
      <c r="L7551" t="s">
        <v>122</v>
      </c>
      <c r="M7551" s="14">
        <v>44804</v>
      </c>
      <c r="N7551" s="14">
        <v>44804</v>
      </c>
      <c r="O7551">
        <v>0</v>
      </c>
      <c r="P7551">
        <v>-143.57</v>
      </c>
      <c r="R7551">
        <v>2221517010</v>
      </c>
      <c r="S7551">
        <v>161300000</v>
      </c>
      <c r="V7551" t="s">
        <v>176</v>
      </c>
      <c r="W7551" t="s">
        <v>192</v>
      </c>
      <c r="X7551" t="s">
        <v>119</v>
      </c>
      <c r="Y7551">
        <v>8</v>
      </c>
      <c r="Z7551">
        <v>8</v>
      </c>
      <c r="AA7551">
        <v>2022</v>
      </c>
      <c r="AB7551">
        <v>143.57</v>
      </c>
      <c r="AC7551" t="s">
        <v>75</v>
      </c>
      <c r="AD7551" t="s">
        <v>75</v>
      </c>
      <c r="AE7551">
        <v>2022</v>
      </c>
      <c r="AF7551">
        <v>2022</v>
      </c>
      <c r="AU7551"/>
    </row>
    <row r="7552" spans="1:47" x14ac:dyDescent="0.35">
      <c r="A7552" t="s">
        <v>160</v>
      </c>
      <c r="B7552" t="s">
        <v>28</v>
      </c>
      <c r="C7552" t="s">
        <v>252</v>
      </c>
      <c r="D7552" t="s">
        <v>159</v>
      </c>
      <c r="E7552" t="s">
        <v>162</v>
      </c>
      <c r="G7552" t="s">
        <v>1</v>
      </c>
      <c r="J7552" t="s">
        <v>263</v>
      </c>
      <c r="K7552" t="s">
        <v>72</v>
      </c>
      <c r="L7552" t="s">
        <v>122</v>
      </c>
      <c r="M7552" s="14">
        <v>44804</v>
      </c>
      <c r="N7552" s="14">
        <v>44804</v>
      </c>
      <c r="O7552">
        <v>0</v>
      </c>
      <c r="P7552">
        <v>20.54</v>
      </c>
      <c r="R7552">
        <v>2110672000</v>
      </c>
      <c r="S7552">
        <v>161400000</v>
      </c>
      <c r="V7552" t="s">
        <v>160</v>
      </c>
      <c r="W7552" t="s">
        <v>211</v>
      </c>
      <c r="X7552" t="s">
        <v>161</v>
      </c>
      <c r="Y7552">
        <v>8</v>
      </c>
      <c r="Z7552">
        <v>8</v>
      </c>
      <c r="AA7552">
        <v>2022</v>
      </c>
      <c r="AB7552">
        <v>20.54</v>
      </c>
      <c r="AC7552" t="s">
        <v>75</v>
      </c>
      <c r="AD7552" t="s">
        <v>72</v>
      </c>
      <c r="AE7552">
        <v>2022</v>
      </c>
      <c r="AF7552">
        <v>2022</v>
      </c>
      <c r="AU7552"/>
    </row>
    <row r="7553" spans="1:47" x14ac:dyDescent="0.35">
      <c r="A7553" t="s">
        <v>160</v>
      </c>
      <c r="B7553" t="s">
        <v>28</v>
      </c>
      <c r="C7553" t="s">
        <v>252</v>
      </c>
      <c r="D7553" t="s">
        <v>159</v>
      </c>
      <c r="E7553" t="s">
        <v>162</v>
      </c>
      <c r="G7553" t="s">
        <v>1</v>
      </c>
      <c r="J7553" t="s">
        <v>263</v>
      </c>
      <c r="K7553" t="s">
        <v>72</v>
      </c>
      <c r="L7553" t="s">
        <v>122</v>
      </c>
      <c r="M7553" s="14">
        <v>44804</v>
      </c>
      <c r="N7553" s="14">
        <v>44804</v>
      </c>
      <c r="O7553">
        <v>0</v>
      </c>
      <c r="P7553">
        <v>25.13</v>
      </c>
      <c r="R7553">
        <v>2110672000</v>
      </c>
      <c r="S7553">
        <v>161400000</v>
      </c>
      <c r="V7553" t="s">
        <v>160</v>
      </c>
      <c r="W7553" t="s">
        <v>211</v>
      </c>
      <c r="X7553" t="s">
        <v>161</v>
      </c>
      <c r="Y7553">
        <v>8</v>
      </c>
      <c r="Z7553">
        <v>8</v>
      </c>
      <c r="AA7553">
        <v>2022</v>
      </c>
      <c r="AB7553">
        <v>25.13</v>
      </c>
      <c r="AC7553" t="s">
        <v>75</v>
      </c>
      <c r="AD7553" t="s">
        <v>72</v>
      </c>
      <c r="AE7553">
        <v>2022</v>
      </c>
      <c r="AF7553">
        <v>2022</v>
      </c>
      <c r="AU7553"/>
    </row>
    <row r="7554" spans="1:47" x14ac:dyDescent="0.35">
      <c r="A7554" t="s">
        <v>160</v>
      </c>
      <c r="B7554" t="s">
        <v>28</v>
      </c>
      <c r="C7554" t="s">
        <v>252</v>
      </c>
      <c r="D7554" t="s">
        <v>159</v>
      </c>
      <c r="E7554" t="s">
        <v>162</v>
      </c>
      <c r="G7554" t="s">
        <v>1</v>
      </c>
      <c r="J7554" t="s">
        <v>263</v>
      </c>
      <c r="K7554" t="s">
        <v>72</v>
      </c>
      <c r="L7554" t="s">
        <v>122</v>
      </c>
      <c r="M7554" s="14">
        <v>44804</v>
      </c>
      <c r="N7554" s="14">
        <v>44804</v>
      </c>
      <c r="O7554">
        <v>0</v>
      </c>
      <c r="P7554">
        <v>30.62</v>
      </c>
      <c r="R7554">
        <v>2110672000</v>
      </c>
      <c r="S7554">
        <v>161400000</v>
      </c>
      <c r="V7554" t="s">
        <v>160</v>
      </c>
      <c r="W7554" t="s">
        <v>211</v>
      </c>
      <c r="X7554" t="s">
        <v>161</v>
      </c>
      <c r="Y7554">
        <v>8</v>
      </c>
      <c r="Z7554">
        <v>8</v>
      </c>
      <c r="AA7554">
        <v>2022</v>
      </c>
      <c r="AB7554">
        <v>30.62</v>
      </c>
      <c r="AC7554" t="s">
        <v>75</v>
      </c>
      <c r="AD7554" t="s">
        <v>72</v>
      </c>
      <c r="AE7554">
        <v>2022</v>
      </c>
      <c r="AF7554">
        <v>2022</v>
      </c>
      <c r="AU7554"/>
    </row>
    <row r="7555" spans="1:47" x14ac:dyDescent="0.35">
      <c r="A7555" t="s">
        <v>160</v>
      </c>
      <c r="B7555" t="s">
        <v>28</v>
      </c>
      <c r="C7555" t="s">
        <v>252</v>
      </c>
      <c r="D7555" t="s">
        <v>159</v>
      </c>
      <c r="E7555" t="s">
        <v>162</v>
      </c>
      <c r="G7555" t="s">
        <v>1</v>
      </c>
      <c r="J7555" t="s">
        <v>263</v>
      </c>
      <c r="K7555" t="s">
        <v>72</v>
      </c>
      <c r="L7555" t="s">
        <v>122</v>
      </c>
      <c r="M7555" s="14">
        <v>44804</v>
      </c>
      <c r="N7555" s="14">
        <v>44804</v>
      </c>
      <c r="O7555">
        <v>0</v>
      </c>
      <c r="P7555">
        <v>36.479999999999997</v>
      </c>
      <c r="R7555">
        <v>2110672000</v>
      </c>
      <c r="S7555">
        <v>161400000</v>
      </c>
      <c r="V7555" t="s">
        <v>160</v>
      </c>
      <c r="W7555" t="s">
        <v>211</v>
      </c>
      <c r="X7555" t="s">
        <v>161</v>
      </c>
      <c r="Y7555">
        <v>8</v>
      </c>
      <c r="Z7555">
        <v>8</v>
      </c>
      <c r="AA7555">
        <v>2022</v>
      </c>
      <c r="AB7555">
        <v>36.479999999999997</v>
      </c>
      <c r="AC7555" t="s">
        <v>75</v>
      </c>
      <c r="AD7555" t="s">
        <v>72</v>
      </c>
      <c r="AE7555">
        <v>2022</v>
      </c>
      <c r="AF7555">
        <v>2022</v>
      </c>
      <c r="AU7555"/>
    </row>
    <row r="7556" spans="1:47" x14ac:dyDescent="0.35">
      <c r="A7556" t="s">
        <v>160</v>
      </c>
      <c r="B7556" t="s">
        <v>28</v>
      </c>
      <c r="C7556" t="s">
        <v>252</v>
      </c>
      <c r="D7556" t="s">
        <v>159</v>
      </c>
      <c r="E7556" t="s">
        <v>162</v>
      </c>
      <c r="G7556" t="s">
        <v>1</v>
      </c>
      <c r="J7556" t="s">
        <v>263</v>
      </c>
      <c r="K7556" t="s">
        <v>72</v>
      </c>
      <c r="L7556" t="s">
        <v>122</v>
      </c>
      <c r="M7556" s="14">
        <v>44804</v>
      </c>
      <c r="N7556" s="14">
        <v>44804</v>
      </c>
      <c r="O7556">
        <v>0</v>
      </c>
      <c r="P7556">
        <v>90.96</v>
      </c>
      <c r="R7556">
        <v>2110672000</v>
      </c>
      <c r="S7556">
        <v>161800000</v>
      </c>
      <c r="V7556" t="s">
        <v>160</v>
      </c>
      <c r="W7556" t="s">
        <v>197</v>
      </c>
      <c r="X7556" t="s">
        <v>161</v>
      </c>
      <c r="Y7556">
        <v>8</v>
      </c>
      <c r="Z7556">
        <v>8</v>
      </c>
      <c r="AA7556">
        <v>2022</v>
      </c>
      <c r="AB7556">
        <v>90.96</v>
      </c>
      <c r="AC7556" t="s">
        <v>75</v>
      </c>
      <c r="AD7556" t="s">
        <v>72</v>
      </c>
      <c r="AE7556">
        <v>2022</v>
      </c>
      <c r="AF7556">
        <v>2022</v>
      </c>
      <c r="AU7556"/>
    </row>
    <row r="7557" spans="1:47" x14ac:dyDescent="0.35">
      <c r="A7557" t="s">
        <v>160</v>
      </c>
      <c r="B7557" t="s">
        <v>28</v>
      </c>
      <c r="C7557" t="s">
        <v>252</v>
      </c>
      <c r="D7557" t="s">
        <v>159</v>
      </c>
      <c r="E7557" t="s">
        <v>162</v>
      </c>
      <c r="G7557" t="s">
        <v>1</v>
      </c>
      <c r="J7557" t="s">
        <v>263</v>
      </c>
      <c r="K7557" t="s">
        <v>72</v>
      </c>
      <c r="L7557" t="s">
        <v>122</v>
      </c>
      <c r="M7557" s="14">
        <v>44804</v>
      </c>
      <c r="N7557" s="14">
        <v>44804</v>
      </c>
      <c r="O7557">
        <v>0</v>
      </c>
      <c r="P7557">
        <v>82.44</v>
      </c>
      <c r="R7557">
        <v>2110672000</v>
      </c>
      <c r="S7557">
        <v>161800000</v>
      </c>
      <c r="V7557" t="s">
        <v>160</v>
      </c>
      <c r="W7557" t="s">
        <v>197</v>
      </c>
      <c r="X7557" t="s">
        <v>161</v>
      </c>
      <c r="Y7557">
        <v>8</v>
      </c>
      <c r="Z7557">
        <v>8</v>
      </c>
      <c r="AA7557">
        <v>2022</v>
      </c>
      <c r="AB7557">
        <v>82.44</v>
      </c>
      <c r="AC7557" t="s">
        <v>75</v>
      </c>
      <c r="AD7557" t="s">
        <v>72</v>
      </c>
      <c r="AE7557">
        <v>2022</v>
      </c>
      <c r="AF7557">
        <v>2022</v>
      </c>
      <c r="AU7557"/>
    </row>
    <row r="7558" spans="1:47" x14ac:dyDescent="0.35">
      <c r="A7558" t="s">
        <v>160</v>
      </c>
      <c r="B7558" t="s">
        <v>35</v>
      </c>
      <c r="C7558" t="s">
        <v>252</v>
      </c>
      <c r="D7558" t="s">
        <v>159</v>
      </c>
      <c r="E7558" t="s">
        <v>162</v>
      </c>
      <c r="G7558" t="s">
        <v>1</v>
      </c>
      <c r="J7558" t="s">
        <v>263</v>
      </c>
      <c r="K7558" t="s">
        <v>72</v>
      </c>
      <c r="L7558" t="s">
        <v>122</v>
      </c>
      <c r="M7558" s="14">
        <v>44804</v>
      </c>
      <c r="N7558" s="14">
        <v>44804</v>
      </c>
      <c r="O7558">
        <v>0</v>
      </c>
      <c r="P7558">
        <v>205.87</v>
      </c>
      <c r="R7558">
        <v>2110672000</v>
      </c>
      <c r="S7558">
        <v>161800000</v>
      </c>
      <c r="V7558" t="s">
        <v>160</v>
      </c>
      <c r="W7558" t="s">
        <v>197</v>
      </c>
      <c r="X7558" t="s">
        <v>161</v>
      </c>
      <c r="Y7558">
        <v>8</v>
      </c>
      <c r="Z7558">
        <v>8</v>
      </c>
      <c r="AA7558">
        <v>2022</v>
      </c>
      <c r="AB7558">
        <v>205.87</v>
      </c>
      <c r="AC7558" t="s">
        <v>75</v>
      </c>
      <c r="AD7558" t="s">
        <v>72</v>
      </c>
      <c r="AE7558">
        <v>2022</v>
      </c>
      <c r="AF7558">
        <v>2022</v>
      </c>
      <c r="AU7558"/>
    </row>
    <row r="7559" spans="1:47" x14ac:dyDescent="0.35">
      <c r="A7559" t="s">
        <v>160</v>
      </c>
      <c r="B7559" t="s">
        <v>26</v>
      </c>
      <c r="C7559" t="s">
        <v>252</v>
      </c>
      <c r="D7559" t="s">
        <v>159</v>
      </c>
      <c r="E7559" t="s">
        <v>162</v>
      </c>
      <c r="G7559" t="s">
        <v>1</v>
      </c>
      <c r="J7559" t="s">
        <v>263</v>
      </c>
      <c r="K7559" t="s">
        <v>72</v>
      </c>
      <c r="L7559" t="s">
        <v>122</v>
      </c>
      <c r="M7559" s="14">
        <v>44804</v>
      </c>
      <c r="N7559" s="14">
        <v>44804</v>
      </c>
      <c r="O7559">
        <v>0</v>
      </c>
      <c r="P7559">
        <v>920.25</v>
      </c>
      <c r="R7559">
        <v>2110672000</v>
      </c>
      <c r="S7559">
        <v>162600000</v>
      </c>
      <c r="V7559" t="s">
        <v>160</v>
      </c>
      <c r="W7559" t="s">
        <v>196</v>
      </c>
      <c r="X7559" t="s">
        <v>161</v>
      </c>
      <c r="Y7559">
        <v>8</v>
      </c>
      <c r="Z7559">
        <v>8</v>
      </c>
      <c r="AA7559">
        <v>2022</v>
      </c>
      <c r="AB7559">
        <v>920.25</v>
      </c>
      <c r="AC7559" t="s">
        <v>75</v>
      </c>
      <c r="AD7559" t="s">
        <v>72</v>
      </c>
      <c r="AE7559">
        <v>2022</v>
      </c>
      <c r="AF7559">
        <v>2022</v>
      </c>
      <c r="AU7559"/>
    </row>
    <row r="7560" spans="1:47" x14ac:dyDescent="0.35">
      <c r="A7560" t="s">
        <v>155</v>
      </c>
      <c r="B7560" t="s">
        <v>49</v>
      </c>
      <c r="C7560" t="s">
        <v>252</v>
      </c>
      <c r="D7560" t="s">
        <v>150</v>
      </c>
      <c r="E7560" t="s">
        <v>121</v>
      </c>
      <c r="G7560" t="s">
        <v>1</v>
      </c>
      <c r="H7560" t="s">
        <v>206</v>
      </c>
      <c r="J7560" t="s">
        <v>263</v>
      </c>
      <c r="K7560" t="s">
        <v>72</v>
      </c>
      <c r="L7560" t="s">
        <v>122</v>
      </c>
      <c r="M7560" s="14">
        <v>44804</v>
      </c>
      <c r="N7560" s="14">
        <v>44804</v>
      </c>
      <c r="O7560">
        <v>0</v>
      </c>
      <c r="P7560">
        <v>-4761.8999999999996</v>
      </c>
      <c r="R7560">
        <v>2220620000</v>
      </c>
      <c r="S7560">
        <v>161012000</v>
      </c>
      <c r="V7560" t="s">
        <v>155</v>
      </c>
      <c r="W7560" t="s">
        <v>213</v>
      </c>
      <c r="X7560" t="s">
        <v>156</v>
      </c>
      <c r="Y7560">
        <v>8</v>
      </c>
      <c r="Z7560">
        <v>8</v>
      </c>
      <c r="AA7560">
        <v>2022</v>
      </c>
      <c r="AB7560">
        <v>4761.8999999999996</v>
      </c>
      <c r="AC7560" t="s">
        <v>75</v>
      </c>
      <c r="AD7560" t="s">
        <v>75</v>
      </c>
      <c r="AE7560">
        <v>2022</v>
      </c>
      <c r="AF7560">
        <v>2022</v>
      </c>
      <c r="AU7560"/>
    </row>
    <row r="7561" spans="1:47" x14ac:dyDescent="0.35">
      <c r="A7561" t="s">
        <v>160</v>
      </c>
      <c r="B7561" t="s">
        <v>28</v>
      </c>
      <c r="C7561" t="s">
        <v>252</v>
      </c>
      <c r="D7561" t="s">
        <v>159</v>
      </c>
      <c r="E7561" t="s">
        <v>162</v>
      </c>
      <c r="G7561" t="s">
        <v>1</v>
      </c>
      <c r="J7561" t="s">
        <v>263</v>
      </c>
      <c r="K7561" t="s">
        <v>72</v>
      </c>
      <c r="L7561" t="s">
        <v>122</v>
      </c>
      <c r="M7561" s="14">
        <v>44804</v>
      </c>
      <c r="N7561" s="14">
        <v>44804</v>
      </c>
      <c r="O7561">
        <v>0</v>
      </c>
      <c r="P7561">
        <v>33.06</v>
      </c>
      <c r="R7561">
        <v>2110672000</v>
      </c>
      <c r="S7561">
        <v>161800000</v>
      </c>
      <c r="V7561" t="s">
        <v>160</v>
      </c>
      <c r="W7561" t="s">
        <v>197</v>
      </c>
      <c r="X7561" t="s">
        <v>161</v>
      </c>
      <c r="Y7561">
        <v>8</v>
      </c>
      <c r="Z7561">
        <v>8</v>
      </c>
      <c r="AA7561">
        <v>2022</v>
      </c>
      <c r="AB7561">
        <v>33.06</v>
      </c>
      <c r="AC7561" t="s">
        <v>75</v>
      </c>
      <c r="AD7561" t="s">
        <v>72</v>
      </c>
      <c r="AE7561">
        <v>2022</v>
      </c>
      <c r="AF7561">
        <v>2022</v>
      </c>
      <c r="AU7561"/>
    </row>
    <row r="7562" spans="1:47" x14ac:dyDescent="0.35">
      <c r="A7562" t="s">
        <v>160</v>
      </c>
      <c r="B7562" t="s">
        <v>28</v>
      </c>
      <c r="C7562" t="s">
        <v>252</v>
      </c>
      <c r="D7562" t="s">
        <v>159</v>
      </c>
      <c r="E7562" t="s">
        <v>162</v>
      </c>
      <c r="G7562" t="s">
        <v>1</v>
      </c>
      <c r="J7562" t="s">
        <v>263</v>
      </c>
      <c r="K7562" t="s">
        <v>72</v>
      </c>
      <c r="L7562" t="s">
        <v>122</v>
      </c>
      <c r="M7562" s="14">
        <v>44804</v>
      </c>
      <c r="N7562" s="14">
        <v>44804</v>
      </c>
      <c r="O7562">
        <v>0</v>
      </c>
      <c r="P7562">
        <v>36.479999999999997</v>
      </c>
      <c r="R7562">
        <v>2110672000</v>
      </c>
      <c r="S7562">
        <v>161400000</v>
      </c>
      <c r="V7562" t="s">
        <v>160</v>
      </c>
      <c r="W7562" t="s">
        <v>211</v>
      </c>
      <c r="X7562" t="s">
        <v>161</v>
      </c>
      <c r="Y7562">
        <v>8</v>
      </c>
      <c r="Z7562">
        <v>8</v>
      </c>
      <c r="AA7562">
        <v>2022</v>
      </c>
      <c r="AB7562">
        <v>36.479999999999997</v>
      </c>
      <c r="AC7562" t="s">
        <v>75</v>
      </c>
      <c r="AD7562" t="s">
        <v>72</v>
      </c>
      <c r="AE7562">
        <v>2022</v>
      </c>
      <c r="AF7562">
        <v>2022</v>
      </c>
      <c r="AU7562"/>
    </row>
    <row r="7563" spans="1:47" x14ac:dyDescent="0.35">
      <c r="A7563" t="s">
        <v>160</v>
      </c>
      <c r="B7563" t="s">
        <v>28</v>
      </c>
      <c r="C7563" t="s">
        <v>252</v>
      </c>
      <c r="D7563" t="s">
        <v>159</v>
      </c>
      <c r="E7563" t="s">
        <v>162</v>
      </c>
      <c r="G7563" t="s">
        <v>1</v>
      </c>
      <c r="J7563" t="s">
        <v>263</v>
      </c>
      <c r="K7563" t="s">
        <v>72</v>
      </c>
      <c r="L7563" t="s">
        <v>122</v>
      </c>
      <c r="M7563" s="14">
        <v>44804</v>
      </c>
      <c r="N7563" s="14">
        <v>44804</v>
      </c>
      <c r="O7563">
        <v>0</v>
      </c>
      <c r="P7563">
        <v>34.340000000000003</v>
      </c>
      <c r="R7563">
        <v>2110672000</v>
      </c>
      <c r="S7563">
        <v>161800000</v>
      </c>
      <c r="V7563" t="s">
        <v>160</v>
      </c>
      <c r="W7563" t="s">
        <v>197</v>
      </c>
      <c r="X7563" t="s">
        <v>161</v>
      </c>
      <c r="Y7563">
        <v>8</v>
      </c>
      <c r="Z7563">
        <v>8</v>
      </c>
      <c r="AA7563">
        <v>2022</v>
      </c>
      <c r="AB7563">
        <v>34.340000000000003</v>
      </c>
      <c r="AC7563" t="s">
        <v>75</v>
      </c>
      <c r="AD7563" t="s">
        <v>72</v>
      </c>
      <c r="AE7563">
        <v>2022</v>
      </c>
      <c r="AF7563">
        <v>2022</v>
      </c>
      <c r="AU7563"/>
    </row>
    <row r="7564" spans="1:47" x14ac:dyDescent="0.35">
      <c r="A7564" t="s">
        <v>160</v>
      </c>
      <c r="B7564" t="s">
        <v>28</v>
      </c>
      <c r="C7564" t="s">
        <v>252</v>
      </c>
      <c r="D7564" t="s">
        <v>159</v>
      </c>
      <c r="E7564" t="s">
        <v>162</v>
      </c>
      <c r="G7564" t="s">
        <v>1</v>
      </c>
      <c r="J7564" t="s">
        <v>263</v>
      </c>
      <c r="K7564" t="s">
        <v>72</v>
      </c>
      <c r="L7564" t="s">
        <v>122</v>
      </c>
      <c r="M7564" s="14">
        <v>44804</v>
      </c>
      <c r="N7564" s="14">
        <v>44804</v>
      </c>
      <c r="O7564">
        <v>0</v>
      </c>
      <c r="P7564">
        <v>97.04</v>
      </c>
      <c r="R7564">
        <v>2110672000</v>
      </c>
      <c r="S7564">
        <v>161400000</v>
      </c>
      <c r="V7564" t="s">
        <v>160</v>
      </c>
      <c r="W7564" t="s">
        <v>211</v>
      </c>
      <c r="X7564" t="s">
        <v>161</v>
      </c>
      <c r="Y7564">
        <v>8</v>
      </c>
      <c r="Z7564">
        <v>8</v>
      </c>
      <c r="AA7564">
        <v>2022</v>
      </c>
      <c r="AB7564">
        <v>97.04</v>
      </c>
      <c r="AC7564" t="s">
        <v>75</v>
      </c>
      <c r="AD7564" t="s">
        <v>72</v>
      </c>
      <c r="AE7564">
        <v>2022</v>
      </c>
      <c r="AF7564">
        <v>2022</v>
      </c>
      <c r="AU7564"/>
    </row>
    <row r="7565" spans="1:47" x14ac:dyDescent="0.35">
      <c r="A7565" t="s">
        <v>160</v>
      </c>
      <c r="B7565" t="s">
        <v>26</v>
      </c>
      <c r="C7565" t="s">
        <v>252</v>
      </c>
      <c r="D7565" t="s">
        <v>159</v>
      </c>
      <c r="E7565" t="s">
        <v>162</v>
      </c>
      <c r="G7565" t="s">
        <v>1</v>
      </c>
      <c r="J7565" t="s">
        <v>263</v>
      </c>
      <c r="K7565" t="s">
        <v>72</v>
      </c>
      <c r="L7565" t="s">
        <v>122</v>
      </c>
      <c r="M7565" s="14">
        <v>44804</v>
      </c>
      <c r="N7565" s="14">
        <v>44804</v>
      </c>
      <c r="O7565">
        <v>0</v>
      </c>
      <c r="P7565">
        <v>248.57</v>
      </c>
      <c r="R7565">
        <v>2110672000</v>
      </c>
      <c r="S7565">
        <v>161011000</v>
      </c>
      <c r="V7565" t="s">
        <v>160</v>
      </c>
      <c r="W7565" t="s">
        <v>231</v>
      </c>
      <c r="X7565" t="s">
        <v>161</v>
      </c>
      <c r="Y7565">
        <v>8</v>
      </c>
      <c r="Z7565">
        <v>8</v>
      </c>
      <c r="AA7565">
        <v>2022</v>
      </c>
      <c r="AB7565">
        <v>248.57</v>
      </c>
      <c r="AC7565" t="s">
        <v>75</v>
      </c>
      <c r="AD7565" t="s">
        <v>72</v>
      </c>
      <c r="AE7565">
        <v>2022</v>
      </c>
      <c r="AF7565">
        <v>2022</v>
      </c>
      <c r="AU7565"/>
    </row>
    <row r="7566" spans="1:47" x14ac:dyDescent="0.35">
      <c r="A7566" t="s">
        <v>118</v>
      </c>
      <c r="B7566" t="s">
        <v>46</v>
      </c>
      <c r="C7566" t="s">
        <v>252</v>
      </c>
      <c r="D7566" t="s">
        <v>150</v>
      </c>
      <c r="E7566" t="s">
        <v>121</v>
      </c>
      <c r="G7566" t="s">
        <v>1</v>
      </c>
      <c r="H7566" t="s">
        <v>206</v>
      </c>
      <c r="J7566" t="s">
        <v>263</v>
      </c>
      <c r="K7566" t="s">
        <v>72</v>
      </c>
      <c r="L7566" t="s">
        <v>122</v>
      </c>
      <c r="M7566" s="14">
        <v>44804</v>
      </c>
      <c r="N7566" s="14">
        <v>44804</v>
      </c>
      <c r="O7566">
        <v>0</v>
      </c>
      <c r="P7566">
        <v>-11904.76</v>
      </c>
      <c r="R7566">
        <v>2221513000</v>
      </c>
      <c r="S7566">
        <v>161021000</v>
      </c>
      <c r="V7566" t="s">
        <v>118</v>
      </c>
      <c r="W7566" t="s">
        <v>215</v>
      </c>
      <c r="X7566" t="s">
        <v>119</v>
      </c>
      <c r="Y7566">
        <v>8</v>
      </c>
      <c r="Z7566">
        <v>8</v>
      </c>
      <c r="AA7566">
        <v>2022</v>
      </c>
      <c r="AB7566">
        <v>11904.76</v>
      </c>
      <c r="AC7566" t="s">
        <v>75</v>
      </c>
      <c r="AD7566" t="s">
        <v>75</v>
      </c>
      <c r="AE7566">
        <v>2022</v>
      </c>
      <c r="AF7566">
        <v>2022</v>
      </c>
      <c r="AU7566"/>
    </row>
    <row r="7567" spans="1:47" x14ac:dyDescent="0.35">
      <c r="A7567" t="s">
        <v>130</v>
      </c>
      <c r="B7567" t="s">
        <v>33</v>
      </c>
      <c r="C7567" t="s">
        <v>252</v>
      </c>
      <c r="D7567" t="s">
        <v>150</v>
      </c>
      <c r="E7567" t="s">
        <v>121</v>
      </c>
      <c r="G7567" t="s">
        <v>1</v>
      </c>
      <c r="H7567" t="s">
        <v>206</v>
      </c>
      <c r="J7567" t="s">
        <v>263</v>
      </c>
      <c r="K7567" t="s">
        <v>72</v>
      </c>
      <c r="L7567" t="s">
        <v>122</v>
      </c>
      <c r="M7567" s="14">
        <v>44804</v>
      </c>
      <c r="N7567" s="14">
        <v>44804</v>
      </c>
      <c r="O7567">
        <v>0</v>
      </c>
      <c r="P7567">
        <v>-23.81</v>
      </c>
      <c r="R7567">
        <v>2221517160</v>
      </c>
      <c r="S7567">
        <v>161012000</v>
      </c>
      <c r="V7567" t="s">
        <v>130</v>
      </c>
      <c r="W7567" t="s">
        <v>213</v>
      </c>
      <c r="X7567" t="s">
        <v>119</v>
      </c>
      <c r="Y7567">
        <v>8</v>
      </c>
      <c r="Z7567">
        <v>8</v>
      </c>
      <c r="AA7567">
        <v>2022</v>
      </c>
      <c r="AB7567">
        <v>23.81</v>
      </c>
      <c r="AC7567" t="s">
        <v>75</v>
      </c>
      <c r="AD7567" t="s">
        <v>75</v>
      </c>
      <c r="AE7567">
        <v>2022</v>
      </c>
      <c r="AF7567">
        <v>2022</v>
      </c>
      <c r="AU7567"/>
    </row>
    <row r="7568" spans="1:47" x14ac:dyDescent="0.35">
      <c r="A7568" t="s">
        <v>160</v>
      </c>
      <c r="B7568" t="s">
        <v>28</v>
      </c>
      <c r="C7568" t="s">
        <v>252</v>
      </c>
      <c r="D7568" t="s">
        <v>159</v>
      </c>
      <c r="E7568" t="s">
        <v>162</v>
      </c>
      <c r="G7568" t="s">
        <v>1</v>
      </c>
      <c r="J7568" t="s">
        <v>263</v>
      </c>
      <c r="K7568" t="s">
        <v>72</v>
      </c>
      <c r="L7568" t="s">
        <v>122</v>
      </c>
      <c r="M7568" s="14">
        <v>44804</v>
      </c>
      <c r="N7568" s="14">
        <v>44804</v>
      </c>
      <c r="O7568">
        <v>0</v>
      </c>
      <c r="P7568">
        <v>52.26</v>
      </c>
      <c r="R7568">
        <v>2110672000</v>
      </c>
      <c r="S7568">
        <v>161800000</v>
      </c>
      <c r="V7568" t="s">
        <v>160</v>
      </c>
      <c r="W7568" t="s">
        <v>197</v>
      </c>
      <c r="X7568" t="s">
        <v>161</v>
      </c>
      <c r="Y7568">
        <v>8</v>
      </c>
      <c r="Z7568">
        <v>8</v>
      </c>
      <c r="AA7568">
        <v>2022</v>
      </c>
      <c r="AB7568">
        <v>52.26</v>
      </c>
      <c r="AC7568" t="s">
        <v>75</v>
      </c>
      <c r="AD7568" t="s">
        <v>72</v>
      </c>
      <c r="AE7568">
        <v>2022</v>
      </c>
      <c r="AF7568">
        <v>2022</v>
      </c>
      <c r="AU7568"/>
    </row>
    <row r="7569" spans="1:47" x14ac:dyDescent="0.35">
      <c r="A7569" t="s">
        <v>126</v>
      </c>
      <c r="B7569" t="s">
        <v>56</v>
      </c>
      <c r="C7569" t="s">
        <v>252</v>
      </c>
      <c r="D7569" t="s">
        <v>150</v>
      </c>
      <c r="E7569" t="s">
        <v>121</v>
      </c>
      <c r="G7569" t="s">
        <v>1</v>
      </c>
      <c r="H7569" t="s">
        <v>206</v>
      </c>
      <c r="J7569" t="s">
        <v>263</v>
      </c>
      <c r="K7569" t="s">
        <v>72</v>
      </c>
      <c r="L7569" t="s">
        <v>122</v>
      </c>
      <c r="M7569" s="14">
        <v>44804</v>
      </c>
      <c r="N7569" s="14">
        <v>44804</v>
      </c>
      <c r="O7569">
        <v>0</v>
      </c>
      <c r="P7569">
        <v>-1190.48</v>
      </c>
      <c r="R7569">
        <v>2221200000</v>
      </c>
      <c r="S7569">
        <v>162600000</v>
      </c>
      <c r="V7569" t="s">
        <v>126</v>
      </c>
      <c r="W7569" t="s">
        <v>196</v>
      </c>
      <c r="X7569" t="s">
        <v>127</v>
      </c>
      <c r="Y7569">
        <v>8</v>
      </c>
      <c r="Z7569">
        <v>8</v>
      </c>
      <c r="AA7569">
        <v>2022</v>
      </c>
      <c r="AB7569">
        <v>1190.48</v>
      </c>
      <c r="AC7569" t="s">
        <v>75</v>
      </c>
      <c r="AD7569" t="s">
        <v>75</v>
      </c>
      <c r="AE7569">
        <v>2022</v>
      </c>
      <c r="AF7569">
        <v>2022</v>
      </c>
      <c r="AU7569"/>
    </row>
    <row r="7570" spans="1:47" x14ac:dyDescent="0.35">
      <c r="A7570" t="s">
        <v>160</v>
      </c>
      <c r="B7570" t="s">
        <v>35</v>
      </c>
      <c r="C7570" t="s">
        <v>252</v>
      </c>
      <c r="D7570" t="s">
        <v>159</v>
      </c>
      <c r="E7570" t="s">
        <v>162</v>
      </c>
      <c r="G7570" t="s">
        <v>1</v>
      </c>
      <c r="J7570" t="s">
        <v>263</v>
      </c>
      <c r="K7570" t="s">
        <v>72</v>
      </c>
      <c r="L7570" t="s">
        <v>122</v>
      </c>
      <c r="M7570" s="14">
        <v>44804</v>
      </c>
      <c r="N7570" s="14">
        <v>44804</v>
      </c>
      <c r="O7570">
        <v>0</v>
      </c>
      <c r="P7570">
        <v>534.5</v>
      </c>
      <c r="R7570">
        <v>2110672000</v>
      </c>
      <c r="S7570">
        <v>162700000</v>
      </c>
      <c r="V7570" t="s">
        <v>160</v>
      </c>
      <c r="W7570" t="s">
        <v>200</v>
      </c>
      <c r="X7570" t="s">
        <v>161</v>
      </c>
      <c r="Y7570">
        <v>8</v>
      </c>
      <c r="Z7570">
        <v>8</v>
      </c>
      <c r="AA7570">
        <v>2022</v>
      </c>
      <c r="AB7570">
        <v>534.5</v>
      </c>
      <c r="AC7570" t="s">
        <v>75</v>
      </c>
      <c r="AD7570" t="s">
        <v>72</v>
      </c>
      <c r="AE7570">
        <v>2022</v>
      </c>
      <c r="AF7570">
        <v>2022</v>
      </c>
      <c r="AU7570"/>
    </row>
    <row r="7571" spans="1:47" x14ac:dyDescent="0.35">
      <c r="A7571" t="s">
        <v>160</v>
      </c>
      <c r="B7571" t="s">
        <v>26</v>
      </c>
      <c r="C7571" t="s">
        <v>252</v>
      </c>
      <c r="D7571" t="s">
        <v>159</v>
      </c>
      <c r="E7571" t="s">
        <v>162</v>
      </c>
      <c r="G7571" t="s">
        <v>1</v>
      </c>
      <c r="J7571" t="s">
        <v>263</v>
      </c>
      <c r="K7571" t="s">
        <v>72</v>
      </c>
      <c r="L7571" t="s">
        <v>122</v>
      </c>
      <c r="M7571" s="14">
        <v>44804</v>
      </c>
      <c r="N7571" s="14">
        <v>44804</v>
      </c>
      <c r="O7571">
        <v>0</v>
      </c>
      <c r="P7571">
        <v>502.76</v>
      </c>
      <c r="R7571">
        <v>2110672000</v>
      </c>
      <c r="S7571">
        <v>162700000</v>
      </c>
      <c r="V7571" t="s">
        <v>160</v>
      </c>
      <c r="W7571" t="s">
        <v>200</v>
      </c>
      <c r="X7571" t="s">
        <v>161</v>
      </c>
      <c r="Y7571">
        <v>8</v>
      </c>
      <c r="Z7571">
        <v>8</v>
      </c>
      <c r="AA7571">
        <v>2022</v>
      </c>
      <c r="AB7571">
        <v>502.76</v>
      </c>
      <c r="AC7571" t="s">
        <v>75</v>
      </c>
      <c r="AD7571" t="s">
        <v>72</v>
      </c>
      <c r="AE7571">
        <v>2022</v>
      </c>
      <c r="AF7571">
        <v>2022</v>
      </c>
      <c r="AU7571"/>
    </row>
    <row r="7572" spans="1:47" x14ac:dyDescent="0.35">
      <c r="A7572" t="s">
        <v>160</v>
      </c>
      <c r="B7572" t="s">
        <v>28</v>
      </c>
      <c r="C7572" t="s">
        <v>252</v>
      </c>
      <c r="D7572" t="s">
        <v>159</v>
      </c>
      <c r="E7572" t="s">
        <v>162</v>
      </c>
      <c r="G7572" t="s">
        <v>1</v>
      </c>
      <c r="J7572" t="s">
        <v>263</v>
      </c>
      <c r="K7572" t="s">
        <v>72</v>
      </c>
      <c r="L7572" t="s">
        <v>122</v>
      </c>
      <c r="M7572" s="14">
        <v>44804</v>
      </c>
      <c r="N7572" s="14">
        <v>44804</v>
      </c>
      <c r="O7572">
        <v>0</v>
      </c>
      <c r="P7572">
        <v>50.72</v>
      </c>
      <c r="R7572">
        <v>2110672000</v>
      </c>
      <c r="S7572">
        <v>161800000</v>
      </c>
      <c r="V7572" t="s">
        <v>160</v>
      </c>
      <c r="W7572" t="s">
        <v>197</v>
      </c>
      <c r="X7572" t="s">
        <v>161</v>
      </c>
      <c r="Y7572">
        <v>8</v>
      </c>
      <c r="Z7572">
        <v>8</v>
      </c>
      <c r="AA7572">
        <v>2022</v>
      </c>
      <c r="AB7572">
        <v>50.72</v>
      </c>
      <c r="AC7572" t="s">
        <v>75</v>
      </c>
      <c r="AD7572" t="s">
        <v>72</v>
      </c>
      <c r="AE7572">
        <v>2022</v>
      </c>
      <c r="AF7572">
        <v>2022</v>
      </c>
      <c r="AU7572"/>
    </row>
    <row r="7573" spans="1:47" x14ac:dyDescent="0.35">
      <c r="A7573" t="s">
        <v>160</v>
      </c>
      <c r="B7573" t="s">
        <v>35</v>
      </c>
      <c r="C7573" t="s">
        <v>252</v>
      </c>
      <c r="D7573" t="s">
        <v>159</v>
      </c>
      <c r="E7573" t="s">
        <v>162</v>
      </c>
      <c r="G7573" t="s">
        <v>1</v>
      </c>
      <c r="J7573" t="s">
        <v>263</v>
      </c>
      <c r="K7573" t="s">
        <v>72</v>
      </c>
      <c r="L7573" t="s">
        <v>122</v>
      </c>
      <c r="M7573" s="14">
        <v>44834</v>
      </c>
      <c r="N7573" s="14">
        <v>44834</v>
      </c>
      <c r="O7573">
        <v>0</v>
      </c>
      <c r="P7573">
        <v>1238.18</v>
      </c>
      <c r="R7573">
        <v>2110672000</v>
      </c>
      <c r="S7573">
        <v>161020000</v>
      </c>
      <c r="V7573" t="s">
        <v>160</v>
      </c>
      <c r="W7573" t="s">
        <v>194</v>
      </c>
      <c r="X7573" t="s">
        <v>161</v>
      </c>
      <c r="Y7573">
        <v>9</v>
      </c>
      <c r="Z7573">
        <v>9</v>
      </c>
      <c r="AA7573">
        <v>2022</v>
      </c>
      <c r="AB7573">
        <v>1238.18</v>
      </c>
      <c r="AC7573" t="s">
        <v>77</v>
      </c>
      <c r="AD7573" t="s">
        <v>72</v>
      </c>
      <c r="AE7573">
        <v>2022</v>
      </c>
      <c r="AF7573">
        <v>2022</v>
      </c>
      <c r="AU7573"/>
    </row>
    <row r="7574" spans="1:47" x14ac:dyDescent="0.35">
      <c r="A7574" t="s">
        <v>160</v>
      </c>
      <c r="B7574" t="s">
        <v>35</v>
      </c>
      <c r="C7574" t="s">
        <v>252</v>
      </c>
      <c r="D7574" t="s">
        <v>159</v>
      </c>
      <c r="E7574" t="s">
        <v>162</v>
      </c>
      <c r="G7574" t="s">
        <v>1</v>
      </c>
      <c r="J7574" t="s">
        <v>263</v>
      </c>
      <c r="K7574" t="s">
        <v>72</v>
      </c>
      <c r="L7574" t="s">
        <v>122</v>
      </c>
      <c r="M7574" s="14">
        <v>44834</v>
      </c>
      <c r="N7574" s="14">
        <v>44834</v>
      </c>
      <c r="O7574">
        <v>0</v>
      </c>
      <c r="P7574">
        <v>935.11</v>
      </c>
      <c r="R7574">
        <v>2110672000</v>
      </c>
      <c r="S7574">
        <v>161020000</v>
      </c>
      <c r="V7574" t="s">
        <v>160</v>
      </c>
      <c r="W7574" t="s">
        <v>194</v>
      </c>
      <c r="X7574" t="s">
        <v>161</v>
      </c>
      <c r="Y7574">
        <v>9</v>
      </c>
      <c r="Z7574">
        <v>9</v>
      </c>
      <c r="AA7574">
        <v>2022</v>
      </c>
      <c r="AB7574">
        <v>935.11</v>
      </c>
      <c r="AC7574" t="s">
        <v>77</v>
      </c>
      <c r="AD7574" t="s">
        <v>72</v>
      </c>
      <c r="AE7574">
        <v>2022</v>
      </c>
      <c r="AF7574">
        <v>2022</v>
      </c>
      <c r="AU7574"/>
    </row>
    <row r="7575" spans="1:47" x14ac:dyDescent="0.35">
      <c r="A7575" t="s">
        <v>160</v>
      </c>
      <c r="B7575" t="s">
        <v>26</v>
      </c>
      <c r="C7575" t="s">
        <v>252</v>
      </c>
      <c r="D7575" t="s">
        <v>159</v>
      </c>
      <c r="E7575" t="s">
        <v>162</v>
      </c>
      <c r="G7575" t="s">
        <v>1</v>
      </c>
      <c r="J7575" t="s">
        <v>263</v>
      </c>
      <c r="K7575" t="s">
        <v>72</v>
      </c>
      <c r="L7575" t="s">
        <v>122</v>
      </c>
      <c r="M7575" s="14">
        <v>44834</v>
      </c>
      <c r="N7575" s="14">
        <v>44834</v>
      </c>
      <c r="O7575">
        <v>0</v>
      </c>
      <c r="P7575">
        <v>553.51</v>
      </c>
      <c r="R7575">
        <v>2110672000</v>
      </c>
      <c r="S7575">
        <v>162300000</v>
      </c>
      <c r="V7575" t="s">
        <v>160</v>
      </c>
      <c r="W7575" t="s">
        <v>209</v>
      </c>
      <c r="X7575" t="s">
        <v>161</v>
      </c>
      <c r="Y7575">
        <v>9</v>
      </c>
      <c r="Z7575">
        <v>9</v>
      </c>
      <c r="AA7575">
        <v>2022</v>
      </c>
      <c r="AB7575">
        <v>553.51</v>
      </c>
      <c r="AC7575" t="s">
        <v>77</v>
      </c>
      <c r="AD7575" t="s">
        <v>72</v>
      </c>
      <c r="AE7575">
        <v>2022</v>
      </c>
      <c r="AF7575">
        <v>2022</v>
      </c>
      <c r="AU7575"/>
    </row>
    <row r="7576" spans="1:47" x14ac:dyDescent="0.35">
      <c r="A7576" t="s">
        <v>130</v>
      </c>
      <c r="B7576" t="s">
        <v>34</v>
      </c>
      <c r="C7576" t="s">
        <v>252</v>
      </c>
      <c r="D7576" t="s">
        <v>150</v>
      </c>
      <c r="E7576" t="s">
        <v>121</v>
      </c>
      <c r="G7576" t="s">
        <v>1</v>
      </c>
      <c r="H7576" t="s">
        <v>206</v>
      </c>
      <c r="J7576" t="s">
        <v>263</v>
      </c>
      <c r="K7576" t="s">
        <v>72</v>
      </c>
      <c r="L7576" t="s">
        <v>122</v>
      </c>
      <c r="M7576" s="14">
        <v>44834</v>
      </c>
      <c r="N7576" s="14">
        <v>44834</v>
      </c>
      <c r="O7576">
        <v>0</v>
      </c>
      <c r="P7576">
        <v>-7.52</v>
      </c>
      <c r="R7576">
        <v>2221511000</v>
      </c>
      <c r="S7576">
        <v>162000000</v>
      </c>
      <c r="V7576" t="s">
        <v>130</v>
      </c>
      <c r="W7576" t="s">
        <v>205</v>
      </c>
      <c r="X7576" t="s">
        <v>119</v>
      </c>
      <c r="Y7576">
        <v>9</v>
      </c>
      <c r="Z7576">
        <v>9</v>
      </c>
      <c r="AA7576">
        <v>2022</v>
      </c>
      <c r="AB7576">
        <v>7.52</v>
      </c>
      <c r="AC7576" t="s">
        <v>77</v>
      </c>
      <c r="AD7576" t="s">
        <v>77</v>
      </c>
      <c r="AE7576">
        <v>2022</v>
      </c>
      <c r="AF7576">
        <v>2022</v>
      </c>
      <c r="AU7576"/>
    </row>
    <row r="7577" spans="1:47" x14ac:dyDescent="0.35">
      <c r="A7577" t="s">
        <v>130</v>
      </c>
      <c r="B7577" t="s">
        <v>34</v>
      </c>
      <c r="C7577" t="s">
        <v>252</v>
      </c>
      <c r="D7577" t="s">
        <v>150</v>
      </c>
      <c r="E7577" t="s">
        <v>121</v>
      </c>
      <c r="G7577" t="s">
        <v>1</v>
      </c>
      <c r="H7577" t="s">
        <v>206</v>
      </c>
      <c r="J7577" t="s">
        <v>263</v>
      </c>
      <c r="K7577" t="s">
        <v>72</v>
      </c>
      <c r="L7577" t="s">
        <v>122</v>
      </c>
      <c r="M7577" s="14">
        <v>44834</v>
      </c>
      <c r="N7577" s="14">
        <v>44834</v>
      </c>
      <c r="O7577">
        <v>0</v>
      </c>
      <c r="P7577">
        <v>-7.14</v>
      </c>
      <c r="R7577">
        <v>2221511000</v>
      </c>
      <c r="S7577">
        <v>162000000</v>
      </c>
      <c r="V7577" t="s">
        <v>130</v>
      </c>
      <c r="W7577" t="s">
        <v>205</v>
      </c>
      <c r="X7577" t="s">
        <v>119</v>
      </c>
      <c r="Y7577">
        <v>9</v>
      </c>
      <c r="Z7577">
        <v>9</v>
      </c>
      <c r="AA7577">
        <v>2022</v>
      </c>
      <c r="AB7577">
        <v>7.14</v>
      </c>
      <c r="AC7577" t="s">
        <v>77</v>
      </c>
      <c r="AD7577" t="s">
        <v>77</v>
      </c>
      <c r="AE7577">
        <v>2022</v>
      </c>
      <c r="AF7577">
        <v>2022</v>
      </c>
      <c r="AU7577"/>
    </row>
    <row r="7578" spans="1:47" x14ac:dyDescent="0.35">
      <c r="A7578" t="s">
        <v>130</v>
      </c>
      <c r="B7578" t="s">
        <v>34</v>
      </c>
      <c r="C7578" t="s">
        <v>252</v>
      </c>
      <c r="D7578" t="s">
        <v>150</v>
      </c>
      <c r="E7578" t="s">
        <v>121</v>
      </c>
      <c r="G7578" t="s">
        <v>1</v>
      </c>
      <c r="H7578" t="s">
        <v>206</v>
      </c>
      <c r="J7578" t="s">
        <v>263</v>
      </c>
      <c r="K7578" t="s">
        <v>72</v>
      </c>
      <c r="L7578" t="s">
        <v>122</v>
      </c>
      <c r="M7578" s="14">
        <v>44834</v>
      </c>
      <c r="N7578" s="14">
        <v>44834</v>
      </c>
      <c r="O7578">
        <v>0</v>
      </c>
      <c r="P7578">
        <v>-113.1</v>
      </c>
      <c r="R7578">
        <v>2221511000</v>
      </c>
      <c r="S7578">
        <v>162000000</v>
      </c>
      <c r="V7578" t="s">
        <v>130</v>
      </c>
      <c r="W7578" t="s">
        <v>205</v>
      </c>
      <c r="X7578" t="s">
        <v>119</v>
      </c>
      <c r="Y7578">
        <v>9</v>
      </c>
      <c r="Z7578">
        <v>9</v>
      </c>
      <c r="AA7578">
        <v>2022</v>
      </c>
      <c r="AB7578">
        <v>113.1</v>
      </c>
      <c r="AC7578" t="s">
        <v>77</v>
      </c>
      <c r="AD7578" t="s">
        <v>77</v>
      </c>
      <c r="AE7578">
        <v>2022</v>
      </c>
      <c r="AF7578">
        <v>2022</v>
      </c>
      <c r="AU7578"/>
    </row>
    <row r="7579" spans="1:47" x14ac:dyDescent="0.35">
      <c r="A7579" t="s">
        <v>130</v>
      </c>
      <c r="B7579" t="s">
        <v>34</v>
      </c>
      <c r="C7579" t="s">
        <v>252</v>
      </c>
      <c r="D7579" t="s">
        <v>150</v>
      </c>
      <c r="E7579" t="s">
        <v>121</v>
      </c>
      <c r="G7579" t="s">
        <v>1</v>
      </c>
      <c r="H7579" t="s">
        <v>206</v>
      </c>
      <c r="J7579" t="s">
        <v>263</v>
      </c>
      <c r="K7579" t="s">
        <v>72</v>
      </c>
      <c r="L7579" t="s">
        <v>122</v>
      </c>
      <c r="M7579" s="14">
        <v>44834</v>
      </c>
      <c r="N7579" s="14">
        <v>44834</v>
      </c>
      <c r="O7579">
        <v>0</v>
      </c>
      <c r="P7579">
        <v>-40.840000000000003</v>
      </c>
      <c r="R7579">
        <v>2221511000</v>
      </c>
      <c r="S7579">
        <v>162000000</v>
      </c>
      <c r="V7579" t="s">
        <v>130</v>
      </c>
      <c r="W7579" t="s">
        <v>205</v>
      </c>
      <c r="X7579" t="s">
        <v>119</v>
      </c>
      <c r="Y7579">
        <v>9</v>
      </c>
      <c r="Z7579">
        <v>9</v>
      </c>
      <c r="AA7579">
        <v>2022</v>
      </c>
      <c r="AB7579">
        <v>40.840000000000003</v>
      </c>
      <c r="AC7579" t="s">
        <v>77</v>
      </c>
      <c r="AD7579" t="s">
        <v>77</v>
      </c>
      <c r="AE7579">
        <v>2022</v>
      </c>
      <c r="AF7579">
        <v>2022</v>
      </c>
      <c r="AU7579"/>
    </row>
    <row r="7580" spans="1:47" x14ac:dyDescent="0.35">
      <c r="A7580" t="s">
        <v>160</v>
      </c>
      <c r="B7580" t="s">
        <v>35</v>
      </c>
      <c r="C7580" t="s">
        <v>252</v>
      </c>
      <c r="D7580" t="s">
        <v>159</v>
      </c>
      <c r="E7580" t="s">
        <v>162</v>
      </c>
      <c r="G7580" t="s">
        <v>1</v>
      </c>
      <c r="J7580" t="s">
        <v>263</v>
      </c>
      <c r="K7580" t="s">
        <v>72</v>
      </c>
      <c r="L7580" t="s">
        <v>122</v>
      </c>
      <c r="M7580" s="14">
        <v>44834</v>
      </c>
      <c r="N7580" s="14">
        <v>44834</v>
      </c>
      <c r="O7580">
        <v>0</v>
      </c>
      <c r="P7580">
        <v>14676.16</v>
      </c>
      <c r="R7580">
        <v>2110672000</v>
      </c>
      <c r="S7580">
        <v>161020000</v>
      </c>
      <c r="V7580" t="s">
        <v>160</v>
      </c>
      <c r="W7580" t="s">
        <v>194</v>
      </c>
      <c r="X7580" t="s">
        <v>161</v>
      </c>
      <c r="Y7580">
        <v>9</v>
      </c>
      <c r="Z7580">
        <v>9</v>
      </c>
      <c r="AA7580">
        <v>2022</v>
      </c>
      <c r="AB7580">
        <v>14676.16</v>
      </c>
      <c r="AC7580" t="s">
        <v>77</v>
      </c>
      <c r="AD7580" t="s">
        <v>72</v>
      </c>
      <c r="AE7580">
        <v>2022</v>
      </c>
      <c r="AF7580">
        <v>2022</v>
      </c>
      <c r="AU7580"/>
    </row>
    <row r="7581" spans="1:47" x14ac:dyDescent="0.35">
      <c r="A7581" t="s">
        <v>160</v>
      </c>
      <c r="B7581" t="s">
        <v>26</v>
      </c>
      <c r="C7581" t="s">
        <v>252</v>
      </c>
      <c r="D7581" t="s">
        <v>159</v>
      </c>
      <c r="E7581" t="s">
        <v>162</v>
      </c>
      <c r="G7581" t="s">
        <v>1</v>
      </c>
      <c r="J7581" t="s">
        <v>263</v>
      </c>
      <c r="K7581" t="s">
        <v>72</v>
      </c>
      <c r="L7581" t="s">
        <v>122</v>
      </c>
      <c r="M7581" s="14">
        <v>44834</v>
      </c>
      <c r="N7581" s="14">
        <v>44834</v>
      </c>
      <c r="O7581">
        <v>0</v>
      </c>
      <c r="P7581">
        <v>1137.1099999999999</v>
      </c>
      <c r="R7581">
        <v>2110672000</v>
      </c>
      <c r="S7581">
        <v>161018000</v>
      </c>
      <c r="V7581" t="s">
        <v>160</v>
      </c>
      <c r="W7581" t="s">
        <v>228</v>
      </c>
      <c r="X7581" t="s">
        <v>161</v>
      </c>
      <c r="Y7581">
        <v>9</v>
      </c>
      <c r="Z7581">
        <v>9</v>
      </c>
      <c r="AA7581">
        <v>2022</v>
      </c>
      <c r="AB7581">
        <v>1137.1099999999999</v>
      </c>
      <c r="AC7581" t="s">
        <v>77</v>
      </c>
      <c r="AD7581" t="s">
        <v>72</v>
      </c>
      <c r="AE7581">
        <v>2022</v>
      </c>
      <c r="AF7581">
        <v>2022</v>
      </c>
      <c r="AU7581"/>
    </row>
    <row r="7582" spans="1:47" x14ac:dyDescent="0.35">
      <c r="A7582" t="s">
        <v>160</v>
      </c>
      <c r="B7582" t="s">
        <v>35</v>
      </c>
      <c r="C7582" t="s">
        <v>252</v>
      </c>
      <c r="D7582" t="s">
        <v>159</v>
      </c>
      <c r="E7582" t="s">
        <v>162</v>
      </c>
      <c r="G7582" t="s">
        <v>1</v>
      </c>
      <c r="J7582" t="s">
        <v>263</v>
      </c>
      <c r="K7582" t="s">
        <v>72</v>
      </c>
      <c r="L7582" t="s">
        <v>122</v>
      </c>
      <c r="M7582" s="14">
        <v>44834</v>
      </c>
      <c r="N7582" s="14">
        <v>44834</v>
      </c>
      <c r="O7582">
        <v>0</v>
      </c>
      <c r="P7582">
        <v>3545.52</v>
      </c>
      <c r="R7582">
        <v>2110672000</v>
      </c>
      <c r="S7582">
        <v>161020000</v>
      </c>
      <c r="V7582" t="s">
        <v>160</v>
      </c>
      <c r="W7582" t="s">
        <v>194</v>
      </c>
      <c r="X7582" t="s">
        <v>161</v>
      </c>
      <c r="Y7582">
        <v>9</v>
      </c>
      <c r="Z7582">
        <v>9</v>
      </c>
      <c r="AA7582">
        <v>2022</v>
      </c>
      <c r="AB7582">
        <v>3545.52</v>
      </c>
      <c r="AC7582" t="s">
        <v>77</v>
      </c>
      <c r="AD7582" t="s">
        <v>72</v>
      </c>
      <c r="AE7582">
        <v>2022</v>
      </c>
      <c r="AF7582">
        <v>2022</v>
      </c>
      <c r="AU7582"/>
    </row>
    <row r="7583" spans="1:47" x14ac:dyDescent="0.35">
      <c r="A7583" t="s">
        <v>160</v>
      </c>
      <c r="B7583" t="s">
        <v>35</v>
      </c>
      <c r="C7583" t="s">
        <v>252</v>
      </c>
      <c r="D7583" t="s">
        <v>159</v>
      </c>
      <c r="E7583" t="s">
        <v>162</v>
      </c>
      <c r="G7583" t="s">
        <v>1</v>
      </c>
      <c r="J7583" t="s">
        <v>263</v>
      </c>
      <c r="K7583" t="s">
        <v>72</v>
      </c>
      <c r="L7583" t="s">
        <v>122</v>
      </c>
      <c r="M7583" s="14">
        <v>44834</v>
      </c>
      <c r="N7583" s="14">
        <v>44834</v>
      </c>
      <c r="O7583">
        <v>0</v>
      </c>
      <c r="P7583">
        <v>142.86000000000001</v>
      </c>
      <c r="R7583">
        <v>2110672000</v>
      </c>
      <c r="S7583">
        <v>161020000</v>
      </c>
      <c r="V7583" t="s">
        <v>160</v>
      </c>
      <c r="W7583" t="s">
        <v>194</v>
      </c>
      <c r="X7583" t="s">
        <v>161</v>
      </c>
      <c r="Y7583">
        <v>9</v>
      </c>
      <c r="Z7583">
        <v>9</v>
      </c>
      <c r="AA7583">
        <v>2022</v>
      </c>
      <c r="AB7583">
        <v>142.86000000000001</v>
      </c>
      <c r="AC7583" t="s">
        <v>77</v>
      </c>
      <c r="AD7583" t="s">
        <v>72</v>
      </c>
      <c r="AE7583">
        <v>2022</v>
      </c>
      <c r="AF7583">
        <v>2022</v>
      </c>
      <c r="AU7583"/>
    </row>
    <row r="7584" spans="1:47" x14ac:dyDescent="0.35">
      <c r="A7584" t="s">
        <v>160</v>
      </c>
      <c r="B7584" t="s">
        <v>35</v>
      </c>
      <c r="C7584" t="s">
        <v>252</v>
      </c>
      <c r="D7584" t="s">
        <v>159</v>
      </c>
      <c r="E7584" t="s">
        <v>162</v>
      </c>
      <c r="G7584" t="s">
        <v>1</v>
      </c>
      <c r="J7584" t="s">
        <v>263</v>
      </c>
      <c r="K7584" t="s">
        <v>72</v>
      </c>
      <c r="L7584" t="s">
        <v>122</v>
      </c>
      <c r="M7584" s="14">
        <v>44834</v>
      </c>
      <c r="N7584" s="14">
        <v>44834</v>
      </c>
      <c r="O7584">
        <v>0</v>
      </c>
      <c r="P7584">
        <v>2407.31</v>
      </c>
      <c r="R7584">
        <v>2110672000</v>
      </c>
      <c r="S7584">
        <v>161020000</v>
      </c>
      <c r="V7584" t="s">
        <v>160</v>
      </c>
      <c r="W7584" t="s">
        <v>194</v>
      </c>
      <c r="X7584" t="s">
        <v>161</v>
      </c>
      <c r="Y7584">
        <v>9</v>
      </c>
      <c r="Z7584">
        <v>9</v>
      </c>
      <c r="AA7584">
        <v>2022</v>
      </c>
      <c r="AB7584">
        <v>2407.31</v>
      </c>
      <c r="AC7584" t="s">
        <v>77</v>
      </c>
      <c r="AD7584" t="s">
        <v>72</v>
      </c>
      <c r="AE7584">
        <v>2022</v>
      </c>
      <c r="AF7584">
        <v>2022</v>
      </c>
      <c r="AU7584"/>
    </row>
    <row r="7585" spans="1:47" x14ac:dyDescent="0.35">
      <c r="A7585" t="s">
        <v>160</v>
      </c>
      <c r="B7585" t="s">
        <v>35</v>
      </c>
      <c r="C7585" t="s">
        <v>252</v>
      </c>
      <c r="D7585" t="s">
        <v>159</v>
      </c>
      <c r="E7585" t="s">
        <v>162</v>
      </c>
      <c r="G7585" t="s">
        <v>1</v>
      </c>
      <c r="J7585" t="s">
        <v>263</v>
      </c>
      <c r="K7585" t="s">
        <v>72</v>
      </c>
      <c r="L7585" t="s">
        <v>122</v>
      </c>
      <c r="M7585" s="14">
        <v>44834</v>
      </c>
      <c r="N7585" s="14">
        <v>44834</v>
      </c>
      <c r="O7585">
        <v>0</v>
      </c>
      <c r="P7585">
        <v>296.81</v>
      </c>
      <c r="R7585">
        <v>2110672000</v>
      </c>
      <c r="S7585">
        <v>161020000</v>
      </c>
      <c r="V7585" t="s">
        <v>160</v>
      </c>
      <c r="W7585" t="s">
        <v>194</v>
      </c>
      <c r="X7585" t="s">
        <v>161</v>
      </c>
      <c r="Y7585">
        <v>9</v>
      </c>
      <c r="Z7585">
        <v>9</v>
      </c>
      <c r="AA7585">
        <v>2022</v>
      </c>
      <c r="AB7585">
        <v>296.81</v>
      </c>
      <c r="AC7585" t="s">
        <v>77</v>
      </c>
      <c r="AD7585" t="s">
        <v>72</v>
      </c>
      <c r="AE7585">
        <v>2022</v>
      </c>
      <c r="AF7585">
        <v>2022</v>
      </c>
      <c r="AU7585"/>
    </row>
    <row r="7586" spans="1:47" x14ac:dyDescent="0.35">
      <c r="A7586" t="s">
        <v>160</v>
      </c>
      <c r="B7586" t="s">
        <v>35</v>
      </c>
      <c r="C7586" t="s">
        <v>252</v>
      </c>
      <c r="D7586" t="s">
        <v>159</v>
      </c>
      <c r="E7586" t="s">
        <v>162</v>
      </c>
      <c r="G7586" t="s">
        <v>1</v>
      </c>
      <c r="J7586" t="s">
        <v>263</v>
      </c>
      <c r="K7586" t="s">
        <v>72</v>
      </c>
      <c r="L7586" t="s">
        <v>122</v>
      </c>
      <c r="M7586" s="14">
        <v>44834</v>
      </c>
      <c r="N7586" s="14">
        <v>44834</v>
      </c>
      <c r="O7586">
        <v>0</v>
      </c>
      <c r="P7586">
        <v>409.16</v>
      </c>
      <c r="R7586">
        <v>2110672000</v>
      </c>
      <c r="S7586">
        <v>161020000</v>
      </c>
      <c r="V7586" t="s">
        <v>160</v>
      </c>
      <c r="W7586" t="s">
        <v>194</v>
      </c>
      <c r="X7586" t="s">
        <v>161</v>
      </c>
      <c r="Y7586">
        <v>9</v>
      </c>
      <c r="Z7586">
        <v>9</v>
      </c>
      <c r="AA7586">
        <v>2022</v>
      </c>
      <c r="AB7586">
        <v>409.16</v>
      </c>
      <c r="AC7586" t="s">
        <v>77</v>
      </c>
      <c r="AD7586" t="s">
        <v>72</v>
      </c>
      <c r="AE7586">
        <v>2022</v>
      </c>
      <c r="AF7586">
        <v>2022</v>
      </c>
      <c r="AU7586"/>
    </row>
    <row r="7587" spans="1:47" x14ac:dyDescent="0.35">
      <c r="A7587" t="s">
        <v>160</v>
      </c>
      <c r="B7587" t="s">
        <v>35</v>
      </c>
      <c r="C7587" t="s">
        <v>252</v>
      </c>
      <c r="D7587" t="s">
        <v>159</v>
      </c>
      <c r="E7587" t="s">
        <v>162</v>
      </c>
      <c r="G7587" t="s">
        <v>1</v>
      </c>
      <c r="J7587" t="s">
        <v>263</v>
      </c>
      <c r="K7587" t="s">
        <v>72</v>
      </c>
      <c r="L7587" t="s">
        <v>122</v>
      </c>
      <c r="M7587" s="14">
        <v>44834</v>
      </c>
      <c r="N7587" s="14">
        <v>44834</v>
      </c>
      <c r="O7587">
        <v>0</v>
      </c>
      <c r="P7587">
        <v>3839.03</v>
      </c>
      <c r="R7587">
        <v>2110672000</v>
      </c>
      <c r="S7587">
        <v>161020000</v>
      </c>
      <c r="V7587" t="s">
        <v>160</v>
      </c>
      <c r="W7587" t="s">
        <v>194</v>
      </c>
      <c r="X7587" t="s">
        <v>161</v>
      </c>
      <c r="Y7587">
        <v>9</v>
      </c>
      <c r="Z7587">
        <v>9</v>
      </c>
      <c r="AA7587">
        <v>2022</v>
      </c>
      <c r="AB7587">
        <v>3839.03</v>
      </c>
      <c r="AC7587" t="s">
        <v>77</v>
      </c>
      <c r="AD7587" t="s">
        <v>72</v>
      </c>
      <c r="AE7587">
        <v>2022</v>
      </c>
      <c r="AF7587">
        <v>2022</v>
      </c>
      <c r="AU7587"/>
    </row>
    <row r="7588" spans="1:47" x14ac:dyDescent="0.35">
      <c r="A7588" t="s">
        <v>160</v>
      </c>
      <c r="B7588" t="s">
        <v>35</v>
      </c>
      <c r="C7588" t="s">
        <v>252</v>
      </c>
      <c r="D7588" t="s">
        <v>159</v>
      </c>
      <c r="E7588" t="s">
        <v>162</v>
      </c>
      <c r="G7588" t="s">
        <v>1</v>
      </c>
      <c r="J7588" t="s">
        <v>263</v>
      </c>
      <c r="K7588" t="s">
        <v>72</v>
      </c>
      <c r="L7588" t="s">
        <v>122</v>
      </c>
      <c r="M7588" s="14">
        <v>44834</v>
      </c>
      <c r="N7588" s="14">
        <v>44834</v>
      </c>
      <c r="O7588">
        <v>0</v>
      </c>
      <c r="P7588">
        <v>9297.19</v>
      </c>
      <c r="R7588">
        <v>2110672000</v>
      </c>
      <c r="S7588">
        <v>161020000</v>
      </c>
      <c r="V7588" t="s">
        <v>160</v>
      </c>
      <c r="W7588" t="s">
        <v>194</v>
      </c>
      <c r="X7588" t="s">
        <v>161</v>
      </c>
      <c r="Y7588">
        <v>9</v>
      </c>
      <c r="Z7588">
        <v>9</v>
      </c>
      <c r="AA7588">
        <v>2022</v>
      </c>
      <c r="AB7588">
        <v>9297.19</v>
      </c>
      <c r="AC7588" t="s">
        <v>77</v>
      </c>
      <c r="AD7588" t="s">
        <v>72</v>
      </c>
      <c r="AE7588">
        <v>2022</v>
      </c>
      <c r="AF7588">
        <v>2022</v>
      </c>
      <c r="AU7588"/>
    </row>
    <row r="7589" spans="1:47" x14ac:dyDescent="0.35">
      <c r="A7589" t="s">
        <v>160</v>
      </c>
      <c r="B7589" t="s">
        <v>35</v>
      </c>
      <c r="C7589" t="s">
        <v>252</v>
      </c>
      <c r="D7589" t="s">
        <v>159</v>
      </c>
      <c r="E7589" t="s">
        <v>162</v>
      </c>
      <c r="G7589" t="s">
        <v>1</v>
      </c>
      <c r="J7589" t="s">
        <v>263</v>
      </c>
      <c r="K7589" t="s">
        <v>72</v>
      </c>
      <c r="L7589" t="s">
        <v>122</v>
      </c>
      <c r="M7589" s="14">
        <v>44834</v>
      </c>
      <c r="N7589" s="14">
        <v>44834</v>
      </c>
      <c r="O7589">
        <v>0</v>
      </c>
      <c r="P7589">
        <v>314.01</v>
      </c>
      <c r="R7589">
        <v>2110672000</v>
      </c>
      <c r="S7589">
        <v>161020000</v>
      </c>
      <c r="V7589" t="s">
        <v>160</v>
      </c>
      <c r="W7589" t="s">
        <v>194</v>
      </c>
      <c r="X7589" t="s">
        <v>161</v>
      </c>
      <c r="Y7589">
        <v>9</v>
      </c>
      <c r="Z7589">
        <v>9</v>
      </c>
      <c r="AA7589">
        <v>2022</v>
      </c>
      <c r="AB7589">
        <v>314.01</v>
      </c>
      <c r="AC7589" t="s">
        <v>77</v>
      </c>
      <c r="AD7589" t="s">
        <v>72</v>
      </c>
      <c r="AE7589">
        <v>2022</v>
      </c>
      <c r="AF7589">
        <v>2022</v>
      </c>
      <c r="AU7589"/>
    </row>
    <row r="7590" spans="1:47" x14ac:dyDescent="0.35">
      <c r="A7590" t="s">
        <v>160</v>
      </c>
      <c r="B7590" t="s">
        <v>35</v>
      </c>
      <c r="C7590" t="s">
        <v>252</v>
      </c>
      <c r="D7590" t="s">
        <v>159</v>
      </c>
      <c r="E7590" t="s">
        <v>162</v>
      </c>
      <c r="G7590" t="s">
        <v>1</v>
      </c>
      <c r="J7590" t="s">
        <v>263</v>
      </c>
      <c r="K7590" t="s">
        <v>72</v>
      </c>
      <c r="L7590" t="s">
        <v>122</v>
      </c>
      <c r="M7590" s="14">
        <v>44834</v>
      </c>
      <c r="N7590" s="14">
        <v>44834</v>
      </c>
      <c r="O7590">
        <v>0</v>
      </c>
      <c r="P7590">
        <v>636.07000000000005</v>
      </c>
      <c r="R7590">
        <v>2110672000</v>
      </c>
      <c r="S7590">
        <v>161020000</v>
      </c>
      <c r="V7590" t="s">
        <v>160</v>
      </c>
      <c r="W7590" t="s">
        <v>194</v>
      </c>
      <c r="X7590" t="s">
        <v>161</v>
      </c>
      <c r="Y7590">
        <v>9</v>
      </c>
      <c r="Z7590">
        <v>9</v>
      </c>
      <c r="AA7590">
        <v>2022</v>
      </c>
      <c r="AB7590">
        <v>636.07000000000005</v>
      </c>
      <c r="AC7590" t="s">
        <v>77</v>
      </c>
      <c r="AD7590" t="s">
        <v>72</v>
      </c>
      <c r="AE7590">
        <v>2022</v>
      </c>
      <c r="AF7590">
        <v>2022</v>
      </c>
      <c r="AU7590"/>
    </row>
    <row r="7591" spans="1:47" x14ac:dyDescent="0.35">
      <c r="A7591" t="s">
        <v>160</v>
      </c>
      <c r="B7591" t="s">
        <v>35</v>
      </c>
      <c r="C7591" t="s">
        <v>252</v>
      </c>
      <c r="D7591" t="s">
        <v>159</v>
      </c>
      <c r="E7591" t="s">
        <v>162</v>
      </c>
      <c r="G7591" t="s">
        <v>1</v>
      </c>
      <c r="J7591" t="s">
        <v>263</v>
      </c>
      <c r="K7591" t="s">
        <v>72</v>
      </c>
      <c r="L7591" t="s">
        <v>122</v>
      </c>
      <c r="M7591" s="14">
        <v>44834</v>
      </c>
      <c r="N7591" s="14">
        <v>44834</v>
      </c>
      <c r="O7591">
        <v>0</v>
      </c>
      <c r="P7591">
        <v>7609.16</v>
      </c>
      <c r="R7591">
        <v>2110672000</v>
      </c>
      <c r="S7591">
        <v>161020000</v>
      </c>
      <c r="V7591" t="s">
        <v>160</v>
      </c>
      <c r="W7591" t="s">
        <v>194</v>
      </c>
      <c r="X7591" t="s">
        <v>161</v>
      </c>
      <c r="Y7591">
        <v>9</v>
      </c>
      <c r="Z7591">
        <v>9</v>
      </c>
      <c r="AA7591">
        <v>2022</v>
      </c>
      <c r="AB7591">
        <v>7609.16</v>
      </c>
      <c r="AC7591" t="s">
        <v>77</v>
      </c>
      <c r="AD7591" t="s">
        <v>72</v>
      </c>
      <c r="AE7591">
        <v>2022</v>
      </c>
      <c r="AF7591">
        <v>2022</v>
      </c>
      <c r="AU7591"/>
    </row>
    <row r="7592" spans="1:47" x14ac:dyDescent="0.35">
      <c r="A7592" t="s">
        <v>160</v>
      </c>
      <c r="B7592" t="s">
        <v>35</v>
      </c>
      <c r="C7592" t="s">
        <v>252</v>
      </c>
      <c r="D7592" t="s">
        <v>159</v>
      </c>
      <c r="E7592" t="s">
        <v>162</v>
      </c>
      <c r="G7592" t="s">
        <v>1</v>
      </c>
      <c r="J7592" t="s">
        <v>263</v>
      </c>
      <c r="K7592" t="s">
        <v>72</v>
      </c>
      <c r="L7592" t="s">
        <v>122</v>
      </c>
      <c r="M7592" s="14">
        <v>44834</v>
      </c>
      <c r="N7592" s="14">
        <v>44834</v>
      </c>
      <c r="O7592">
        <v>0</v>
      </c>
      <c r="P7592">
        <v>17774.54</v>
      </c>
      <c r="R7592">
        <v>2110672000</v>
      </c>
      <c r="S7592">
        <v>161020000</v>
      </c>
      <c r="V7592" t="s">
        <v>160</v>
      </c>
      <c r="W7592" t="s">
        <v>194</v>
      </c>
      <c r="X7592" t="s">
        <v>161</v>
      </c>
      <c r="Y7592">
        <v>9</v>
      </c>
      <c r="Z7592">
        <v>9</v>
      </c>
      <c r="AA7592">
        <v>2022</v>
      </c>
      <c r="AB7592">
        <v>17774.54</v>
      </c>
      <c r="AC7592" t="s">
        <v>77</v>
      </c>
      <c r="AD7592" t="s">
        <v>72</v>
      </c>
      <c r="AE7592">
        <v>2022</v>
      </c>
      <c r="AF7592">
        <v>2022</v>
      </c>
      <c r="AU7592"/>
    </row>
    <row r="7593" spans="1:47" x14ac:dyDescent="0.35">
      <c r="A7593" t="s">
        <v>160</v>
      </c>
      <c r="B7593" t="s">
        <v>35</v>
      </c>
      <c r="C7593" t="s">
        <v>252</v>
      </c>
      <c r="D7593" t="s">
        <v>159</v>
      </c>
      <c r="E7593" t="s">
        <v>162</v>
      </c>
      <c r="G7593" t="s">
        <v>1</v>
      </c>
      <c r="J7593" t="s">
        <v>263</v>
      </c>
      <c r="K7593" t="s">
        <v>72</v>
      </c>
      <c r="L7593" t="s">
        <v>122</v>
      </c>
      <c r="M7593" s="14">
        <v>44834</v>
      </c>
      <c r="N7593" s="14">
        <v>44834</v>
      </c>
      <c r="O7593">
        <v>0</v>
      </c>
      <c r="P7593">
        <v>803.96</v>
      </c>
      <c r="R7593">
        <v>2110672000</v>
      </c>
      <c r="S7593">
        <v>161020000</v>
      </c>
      <c r="V7593" t="s">
        <v>160</v>
      </c>
      <c r="W7593" t="s">
        <v>194</v>
      </c>
      <c r="X7593" t="s">
        <v>161</v>
      </c>
      <c r="Y7593">
        <v>9</v>
      </c>
      <c r="Z7593">
        <v>9</v>
      </c>
      <c r="AA7593">
        <v>2022</v>
      </c>
      <c r="AB7593">
        <v>803.96</v>
      </c>
      <c r="AC7593" t="s">
        <v>77</v>
      </c>
      <c r="AD7593" t="s">
        <v>72</v>
      </c>
      <c r="AE7593">
        <v>2022</v>
      </c>
      <c r="AF7593">
        <v>2022</v>
      </c>
      <c r="AU7593"/>
    </row>
    <row r="7594" spans="1:47" x14ac:dyDescent="0.35">
      <c r="A7594" t="s">
        <v>160</v>
      </c>
      <c r="B7594" t="s">
        <v>35</v>
      </c>
      <c r="C7594" t="s">
        <v>252</v>
      </c>
      <c r="D7594" t="s">
        <v>159</v>
      </c>
      <c r="E7594" t="s">
        <v>162</v>
      </c>
      <c r="G7594" t="s">
        <v>1</v>
      </c>
      <c r="J7594" t="s">
        <v>263</v>
      </c>
      <c r="K7594" t="s">
        <v>72</v>
      </c>
      <c r="L7594" t="s">
        <v>122</v>
      </c>
      <c r="M7594" s="14">
        <v>44834</v>
      </c>
      <c r="N7594" s="14">
        <v>44834</v>
      </c>
      <c r="O7594">
        <v>0</v>
      </c>
      <c r="P7594">
        <v>4940.68</v>
      </c>
      <c r="R7594">
        <v>2110672000</v>
      </c>
      <c r="S7594">
        <v>161020000</v>
      </c>
      <c r="V7594" t="s">
        <v>160</v>
      </c>
      <c r="W7594" t="s">
        <v>194</v>
      </c>
      <c r="X7594" t="s">
        <v>161</v>
      </c>
      <c r="Y7594">
        <v>9</v>
      </c>
      <c r="Z7594">
        <v>9</v>
      </c>
      <c r="AA7594">
        <v>2022</v>
      </c>
      <c r="AB7594">
        <v>4940.68</v>
      </c>
      <c r="AC7594" t="s">
        <v>77</v>
      </c>
      <c r="AD7594" t="s">
        <v>72</v>
      </c>
      <c r="AE7594">
        <v>2022</v>
      </c>
      <c r="AF7594">
        <v>2022</v>
      </c>
      <c r="AU7594"/>
    </row>
    <row r="7595" spans="1:47" x14ac:dyDescent="0.35">
      <c r="A7595" t="s">
        <v>160</v>
      </c>
      <c r="B7595" t="s">
        <v>35</v>
      </c>
      <c r="C7595" t="s">
        <v>252</v>
      </c>
      <c r="D7595" t="s">
        <v>159</v>
      </c>
      <c r="E7595" t="s">
        <v>162</v>
      </c>
      <c r="G7595" t="s">
        <v>1</v>
      </c>
      <c r="J7595" t="s">
        <v>263</v>
      </c>
      <c r="K7595" t="s">
        <v>72</v>
      </c>
      <c r="L7595" t="s">
        <v>122</v>
      </c>
      <c r="M7595" s="14">
        <v>44834</v>
      </c>
      <c r="N7595" s="14">
        <v>44834</v>
      </c>
      <c r="O7595">
        <v>0</v>
      </c>
      <c r="P7595">
        <v>36.32</v>
      </c>
      <c r="R7595">
        <v>2110672000</v>
      </c>
      <c r="S7595">
        <v>161020000</v>
      </c>
      <c r="V7595" t="s">
        <v>160</v>
      </c>
      <c r="W7595" t="s">
        <v>194</v>
      </c>
      <c r="X7595" t="s">
        <v>161</v>
      </c>
      <c r="Y7595">
        <v>9</v>
      </c>
      <c r="Z7595">
        <v>9</v>
      </c>
      <c r="AA7595">
        <v>2022</v>
      </c>
      <c r="AB7595">
        <v>36.32</v>
      </c>
      <c r="AC7595" t="s">
        <v>77</v>
      </c>
      <c r="AD7595" t="s">
        <v>72</v>
      </c>
      <c r="AE7595">
        <v>2022</v>
      </c>
      <c r="AF7595">
        <v>2022</v>
      </c>
      <c r="AU7595"/>
    </row>
    <row r="7596" spans="1:47" x14ac:dyDescent="0.35">
      <c r="A7596" t="s">
        <v>160</v>
      </c>
      <c r="B7596" t="s">
        <v>35</v>
      </c>
      <c r="C7596" t="s">
        <v>252</v>
      </c>
      <c r="D7596" t="s">
        <v>159</v>
      </c>
      <c r="E7596" t="s">
        <v>162</v>
      </c>
      <c r="G7596" t="s">
        <v>1</v>
      </c>
      <c r="J7596" t="s">
        <v>263</v>
      </c>
      <c r="K7596" t="s">
        <v>72</v>
      </c>
      <c r="L7596" t="s">
        <v>122</v>
      </c>
      <c r="M7596" s="14">
        <v>44834</v>
      </c>
      <c r="N7596" s="14">
        <v>44834</v>
      </c>
      <c r="O7596">
        <v>0</v>
      </c>
      <c r="P7596">
        <v>363.2</v>
      </c>
      <c r="R7596">
        <v>2110672000</v>
      </c>
      <c r="S7596">
        <v>161020000</v>
      </c>
      <c r="V7596" t="s">
        <v>160</v>
      </c>
      <c r="W7596" t="s">
        <v>194</v>
      </c>
      <c r="X7596" t="s">
        <v>161</v>
      </c>
      <c r="Y7596">
        <v>9</v>
      </c>
      <c r="Z7596">
        <v>9</v>
      </c>
      <c r="AA7596">
        <v>2022</v>
      </c>
      <c r="AB7596">
        <v>363.2</v>
      </c>
      <c r="AC7596" t="s">
        <v>77</v>
      </c>
      <c r="AD7596" t="s">
        <v>72</v>
      </c>
      <c r="AE7596">
        <v>2022</v>
      </c>
      <c r="AF7596">
        <v>2022</v>
      </c>
      <c r="AU7596"/>
    </row>
    <row r="7597" spans="1:47" x14ac:dyDescent="0.35">
      <c r="A7597" t="s">
        <v>160</v>
      </c>
      <c r="B7597" t="s">
        <v>35</v>
      </c>
      <c r="C7597" t="s">
        <v>252</v>
      </c>
      <c r="D7597" t="s">
        <v>159</v>
      </c>
      <c r="E7597" t="s">
        <v>162</v>
      </c>
      <c r="G7597" t="s">
        <v>1</v>
      </c>
      <c r="J7597" t="s">
        <v>263</v>
      </c>
      <c r="K7597" t="s">
        <v>72</v>
      </c>
      <c r="L7597" t="s">
        <v>122</v>
      </c>
      <c r="M7597" s="14">
        <v>44834</v>
      </c>
      <c r="N7597" s="14">
        <v>44834</v>
      </c>
      <c r="O7597">
        <v>0</v>
      </c>
      <c r="P7597">
        <v>4953.1499999999996</v>
      </c>
      <c r="R7597">
        <v>2110672000</v>
      </c>
      <c r="S7597">
        <v>161020000</v>
      </c>
      <c r="V7597" t="s">
        <v>160</v>
      </c>
      <c r="W7597" t="s">
        <v>194</v>
      </c>
      <c r="X7597" t="s">
        <v>161</v>
      </c>
      <c r="Y7597">
        <v>9</v>
      </c>
      <c r="Z7597">
        <v>9</v>
      </c>
      <c r="AA7597">
        <v>2022</v>
      </c>
      <c r="AB7597">
        <v>4953.1499999999996</v>
      </c>
      <c r="AC7597" t="s">
        <v>77</v>
      </c>
      <c r="AD7597" t="s">
        <v>72</v>
      </c>
      <c r="AE7597">
        <v>2022</v>
      </c>
      <c r="AF7597">
        <v>2022</v>
      </c>
      <c r="AU7597"/>
    </row>
    <row r="7598" spans="1:47" x14ac:dyDescent="0.35">
      <c r="A7598" t="s">
        <v>160</v>
      </c>
      <c r="B7598" t="s">
        <v>35</v>
      </c>
      <c r="C7598" t="s">
        <v>252</v>
      </c>
      <c r="D7598" t="s">
        <v>159</v>
      </c>
      <c r="E7598" t="s">
        <v>162</v>
      </c>
      <c r="G7598" t="s">
        <v>1</v>
      </c>
      <c r="J7598" t="s">
        <v>263</v>
      </c>
      <c r="K7598" t="s">
        <v>72</v>
      </c>
      <c r="L7598" t="s">
        <v>122</v>
      </c>
      <c r="M7598" s="14">
        <v>44834</v>
      </c>
      <c r="N7598" s="14">
        <v>44834</v>
      </c>
      <c r="O7598">
        <v>0</v>
      </c>
      <c r="P7598">
        <v>6193.85</v>
      </c>
      <c r="R7598">
        <v>2110672000</v>
      </c>
      <c r="S7598">
        <v>161020000</v>
      </c>
      <c r="V7598" t="s">
        <v>160</v>
      </c>
      <c r="W7598" t="s">
        <v>194</v>
      </c>
      <c r="X7598" t="s">
        <v>161</v>
      </c>
      <c r="Y7598">
        <v>9</v>
      </c>
      <c r="Z7598">
        <v>9</v>
      </c>
      <c r="AA7598">
        <v>2022</v>
      </c>
      <c r="AB7598">
        <v>6193.85</v>
      </c>
      <c r="AC7598" t="s">
        <v>77</v>
      </c>
      <c r="AD7598" t="s">
        <v>72</v>
      </c>
      <c r="AE7598">
        <v>2022</v>
      </c>
      <c r="AF7598">
        <v>2022</v>
      </c>
      <c r="AU7598"/>
    </row>
    <row r="7599" spans="1:47" x14ac:dyDescent="0.35">
      <c r="A7599" t="s">
        <v>160</v>
      </c>
      <c r="B7599" t="s">
        <v>35</v>
      </c>
      <c r="C7599" t="s">
        <v>252</v>
      </c>
      <c r="D7599" t="s">
        <v>159</v>
      </c>
      <c r="E7599" t="s">
        <v>162</v>
      </c>
      <c r="G7599" t="s">
        <v>1</v>
      </c>
      <c r="J7599" t="s">
        <v>263</v>
      </c>
      <c r="K7599" t="s">
        <v>72</v>
      </c>
      <c r="L7599" t="s">
        <v>122</v>
      </c>
      <c r="M7599" s="14">
        <v>44834</v>
      </c>
      <c r="N7599" s="14">
        <v>44834</v>
      </c>
      <c r="O7599">
        <v>0</v>
      </c>
      <c r="P7599">
        <v>296.94</v>
      </c>
      <c r="R7599">
        <v>2110672000</v>
      </c>
      <c r="S7599">
        <v>161020000</v>
      </c>
      <c r="V7599" t="s">
        <v>160</v>
      </c>
      <c r="W7599" t="s">
        <v>194</v>
      </c>
      <c r="X7599" t="s">
        <v>161</v>
      </c>
      <c r="Y7599">
        <v>9</v>
      </c>
      <c r="Z7599">
        <v>9</v>
      </c>
      <c r="AA7599">
        <v>2022</v>
      </c>
      <c r="AB7599">
        <v>296.94</v>
      </c>
      <c r="AC7599" t="s">
        <v>77</v>
      </c>
      <c r="AD7599" t="s">
        <v>72</v>
      </c>
      <c r="AE7599">
        <v>2022</v>
      </c>
      <c r="AF7599">
        <v>2022</v>
      </c>
      <c r="AU7599"/>
    </row>
    <row r="7600" spans="1:47" x14ac:dyDescent="0.35">
      <c r="A7600" t="s">
        <v>160</v>
      </c>
      <c r="B7600" t="s">
        <v>35</v>
      </c>
      <c r="C7600" t="s">
        <v>252</v>
      </c>
      <c r="D7600" t="s">
        <v>159</v>
      </c>
      <c r="E7600" t="s">
        <v>162</v>
      </c>
      <c r="G7600" t="s">
        <v>1</v>
      </c>
      <c r="J7600" t="s">
        <v>263</v>
      </c>
      <c r="K7600" t="s">
        <v>72</v>
      </c>
      <c r="L7600" t="s">
        <v>122</v>
      </c>
      <c r="M7600" s="14">
        <v>44834</v>
      </c>
      <c r="N7600" s="14">
        <v>44834</v>
      </c>
      <c r="O7600">
        <v>0</v>
      </c>
      <c r="P7600">
        <v>32.74</v>
      </c>
      <c r="R7600">
        <v>2110672000</v>
      </c>
      <c r="S7600">
        <v>162000000</v>
      </c>
      <c r="V7600" t="s">
        <v>160</v>
      </c>
      <c r="W7600" t="s">
        <v>205</v>
      </c>
      <c r="X7600" t="s">
        <v>161</v>
      </c>
      <c r="Y7600">
        <v>9</v>
      </c>
      <c r="Z7600">
        <v>9</v>
      </c>
      <c r="AA7600">
        <v>2022</v>
      </c>
      <c r="AB7600">
        <v>32.74</v>
      </c>
      <c r="AC7600" t="s">
        <v>77</v>
      </c>
      <c r="AD7600" t="s">
        <v>72</v>
      </c>
      <c r="AE7600">
        <v>2022</v>
      </c>
      <c r="AF7600">
        <v>2022</v>
      </c>
      <c r="AU7600"/>
    </row>
    <row r="7601" spans="1:47" x14ac:dyDescent="0.35">
      <c r="A7601" t="s">
        <v>160</v>
      </c>
      <c r="B7601" t="s">
        <v>35</v>
      </c>
      <c r="C7601" t="s">
        <v>252</v>
      </c>
      <c r="D7601" t="s">
        <v>159</v>
      </c>
      <c r="E7601" t="s">
        <v>162</v>
      </c>
      <c r="G7601" t="s">
        <v>1</v>
      </c>
      <c r="J7601" t="s">
        <v>263</v>
      </c>
      <c r="K7601" t="s">
        <v>72</v>
      </c>
      <c r="L7601" t="s">
        <v>122</v>
      </c>
      <c r="M7601" s="14">
        <v>44834</v>
      </c>
      <c r="N7601" s="14">
        <v>44834</v>
      </c>
      <c r="O7601">
        <v>0</v>
      </c>
      <c r="P7601">
        <v>79.650000000000006</v>
      </c>
      <c r="R7601">
        <v>2110672000</v>
      </c>
      <c r="S7601">
        <v>161020000</v>
      </c>
      <c r="V7601" t="s">
        <v>160</v>
      </c>
      <c r="W7601" t="s">
        <v>194</v>
      </c>
      <c r="X7601" t="s">
        <v>161</v>
      </c>
      <c r="Y7601">
        <v>9</v>
      </c>
      <c r="Z7601">
        <v>9</v>
      </c>
      <c r="AA7601">
        <v>2022</v>
      </c>
      <c r="AB7601">
        <v>79.650000000000006</v>
      </c>
      <c r="AC7601" t="s">
        <v>77</v>
      </c>
      <c r="AD7601" t="s">
        <v>72</v>
      </c>
      <c r="AE7601">
        <v>2022</v>
      </c>
      <c r="AF7601">
        <v>2022</v>
      </c>
      <c r="AU7601"/>
    </row>
    <row r="7602" spans="1:47" x14ac:dyDescent="0.35">
      <c r="A7602" t="s">
        <v>130</v>
      </c>
      <c r="B7602" t="s">
        <v>34</v>
      </c>
      <c r="C7602" t="s">
        <v>252</v>
      </c>
      <c r="D7602" t="s">
        <v>150</v>
      </c>
      <c r="E7602" t="s">
        <v>121</v>
      </c>
      <c r="G7602" t="s">
        <v>1</v>
      </c>
      <c r="H7602" t="s">
        <v>206</v>
      </c>
      <c r="J7602" t="s">
        <v>263</v>
      </c>
      <c r="K7602" t="s">
        <v>72</v>
      </c>
      <c r="L7602" t="s">
        <v>122</v>
      </c>
      <c r="M7602" s="14">
        <v>44834</v>
      </c>
      <c r="N7602" s="14">
        <v>44834</v>
      </c>
      <c r="O7602">
        <v>0</v>
      </c>
      <c r="P7602">
        <v>-833.33</v>
      </c>
      <c r="R7602">
        <v>2221511000</v>
      </c>
      <c r="S7602">
        <v>162800000</v>
      </c>
      <c r="V7602" t="s">
        <v>130</v>
      </c>
      <c r="W7602" t="s">
        <v>204</v>
      </c>
      <c r="X7602" t="s">
        <v>119</v>
      </c>
      <c r="Y7602">
        <v>9</v>
      </c>
      <c r="Z7602">
        <v>9</v>
      </c>
      <c r="AA7602">
        <v>2022</v>
      </c>
      <c r="AB7602">
        <v>833.33</v>
      </c>
      <c r="AC7602" t="s">
        <v>77</v>
      </c>
      <c r="AD7602" t="s">
        <v>77</v>
      </c>
      <c r="AE7602">
        <v>2022</v>
      </c>
      <c r="AF7602">
        <v>2022</v>
      </c>
      <c r="AU7602"/>
    </row>
    <row r="7603" spans="1:47" x14ac:dyDescent="0.35">
      <c r="A7603" t="s">
        <v>130</v>
      </c>
      <c r="B7603" t="s">
        <v>36</v>
      </c>
      <c r="C7603" t="s">
        <v>252</v>
      </c>
      <c r="D7603" t="s">
        <v>150</v>
      </c>
      <c r="E7603" t="s">
        <v>121</v>
      </c>
      <c r="G7603" t="s">
        <v>1</v>
      </c>
      <c r="H7603" t="s">
        <v>206</v>
      </c>
      <c r="J7603" t="s">
        <v>263</v>
      </c>
      <c r="K7603" t="s">
        <v>72</v>
      </c>
      <c r="L7603" t="s">
        <v>122</v>
      </c>
      <c r="M7603" s="14">
        <v>44834</v>
      </c>
      <c r="N7603" s="14">
        <v>44834</v>
      </c>
      <c r="O7603">
        <v>0</v>
      </c>
      <c r="P7603">
        <v>-119.05</v>
      </c>
      <c r="R7603">
        <v>2221517110</v>
      </c>
      <c r="S7603">
        <v>161003000</v>
      </c>
      <c r="V7603" t="s">
        <v>130</v>
      </c>
      <c r="W7603" t="s">
        <v>232</v>
      </c>
      <c r="X7603" t="s">
        <v>119</v>
      </c>
      <c r="Y7603">
        <v>9</v>
      </c>
      <c r="Z7603">
        <v>9</v>
      </c>
      <c r="AA7603">
        <v>2022</v>
      </c>
      <c r="AB7603">
        <v>119.05</v>
      </c>
      <c r="AC7603" t="s">
        <v>77</v>
      </c>
      <c r="AD7603" t="s">
        <v>77</v>
      </c>
      <c r="AE7603">
        <v>2022</v>
      </c>
      <c r="AF7603">
        <v>2022</v>
      </c>
      <c r="AU7603"/>
    </row>
    <row r="7604" spans="1:47" x14ac:dyDescent="0.35">
      <c r="A7604" t="s">
        <v>130</v>
      </c>
      <c r="B7604" t="s">
        <v>24</v>
      </c>
      <c r="C7604" t="s">
        <v>252</v>
      </c>
      <c r="D7604" t="s">
        <v>150</v>
      </c>
      <c r="E7604" t="s">
        <v>121</v>
      </c>
      <c r="G7604" t="s">
        <v>1</v>
      </c>
      <c r="H7604" t="s">
        <v>206</v>
      </c>
      <c r="J7604" t="s">
        <v>263</v>
      </c>
      <c r="K7604" t="s">
        <v>72</v>
      </c>
      <c r="L7604" t="s">
        <v>122</v>
      </c>
      <c r="M7604" s="14">
        <v>44834</v>
      </c>
      <c r="N7604" s="14">
        <v>44834</v>
      </c>
      <c r="O7604">
        <v>0</v>
      </c>
      <c r="P7604">
        <v>-100.74</v>
      </c>
      <c r="R7604">
        <v>2221504000</v>
      </c>
      <c r="S7604">
        <v>162000000</v>
      </c>
      <c r="V7604" t="s">
        <v>130</v>
      </c>
      <c r="W7604" t="s">
        <v>205</v>
      </c>
      <c r="X7604" t="s">
        <v>119</v>
      </c>
      <c r="Y7604">
        <v>9</v>
      </c>
      <c r="Z7604">
        <v>9</v>
      </c>
      <c r="AA7604">
        <v>2022</v>
      </c>
      <c r="AB7604">
        <v>100.74</v>
      </c>
      <c r="AC7604" t="s">
        <v>77</v>
      </c>
      <c r="AD7604" t="s">
        <v>77</v>
      </c>
      <c r="AE7604">
        <v>2022</v>
      </c>
      <c r="AF7604">
        <v>2022</v>
      </c>
      <c r="AU7604"/>
    </row>
    <row r="7605" spans="1:47" x14ac:dyDescent="0.35">
      <c r="A7605" t="s">
        <v>160</v>
      </c>
      <c r="B7605" t="s">
        <v>28</v>
      </c>
      <c r="C7605" t="s">
        <v>252</v>
      </c>
      <c r="D7605" t="s">
        <v>159</v>
      </c>
      <c r="E7605" t="s">
        <v>162</v>
      </c>
      <c r="G7605" t="s">
        <v>1</v>
      </c>
      <c r="J7605" t="s">
        <v>263</v>
      </c>
      <c r="K7605" t="s">
        <v>72</v>
      </c>
      <c r="L7605" t="s">
        <v>122</v>
      </c>
      <c r="M7605" s="14">
        <v>44834</v>
      </c>
      <c r="N7605" s="14">
        <v>44834</v>
      </c>
      <c r="O7605">
        <v>0</v>
      </c>
      <c r="P7605">
        <v>55.54</v>
      </c>
      <c r="R7605">
        <v>2110672000</v>
      </c>
      <c r="S7605">
        <v>161900000</v>
      </c>
      <c r="V7605" t="s">
        <v>160</v>
      </c>
      <c r="W7605" t="s">
        <v>199</v>
      </c>
      <c r="X7605" t="s">
        <v>161</v>
      </c>
      <c r="Y7605">
        <v>9</v>
      </c>
      <c r="Z7605">
        <v>9</v>
      </c>
      <c r="AA7605">
        <v>2022</v>
      </c>
      <c r="AB7605">
        <v>55.54</v>
      </c>
      <c r="AC7605" t="s">
        <v>77</v>
      </c>
      <c r="AD7605" t="s">
        <v>72</v>
      </c>
      <c r="AE7605">
        <v>2022</v>
      </c>
      <c r="AF7605">
        <v>2022</v>
      </c>
      <c r="AU7605"/>
    </row>
    <row r="7606" spans="1:47" x14ac:dyDescent="0.35">
      <c r="A7606" t="s">
        <v>160</v>
      </c>
      <c r="B7606" t="s">
        <v>35</v>
      </c>
      <c r="C7606" t="s">
        <v>252</v>
      </c>
      <c r="D7606" t="s">
        <v>159</v>
      </c>
      <c r="E7606" t="s">
        <v>162</v>
      </c>
      <c r="G7606" t="s">
        <v>1</v>
      </c>
      <c r="J7606" t="s">
        <v>263</v>
      </c>
      <c r="K7606" t="s">
        <v>72</v>
      </c>
      <c r="L7606" t="s">
        <v>122</v>
      </c>
      <c r="M7606" s="14">
        <v>44834</v>
      </c>
      <c r="N7606" s="14">
        <v>44834</v>
      </c>
      <c r="O7606">
        <v>0</v>
      </c>
      <c r="P7606">
        <v>478.63</v>
      </c>
      <c r="R7606">
        <v>2110672000</v>
      </c>
      <c r="S7606">
        <v>162000000</v>
      </c>
      <c r="V7606" t="s">
        <v>160</v>
      </c>
      <c r="W7606" t="s">
        <v>205</v>
      </c>
      <c r="X7606" t="s">
        <v>161</v>
      </c>
      <c r="Y7606">
        <v>9</v>
      </c>
      <c r="Z7606">
        <v>9</v>
      </c>
      <c r="AA7606">
        <v>2022</v>
      </c>
      <c r="AB7606">
        <v>478.63</v>
      </c>
      <c r="AC7606" t="s">
        <v>77</v>
      </c>
      <c r="AD7606" t="s">
        <v>72</v>
      </c>
      <c r="AE7606">
        <v>2022</v>
      </c>
      <c r="AF7606">
        <v>2022</v>
      </c>
      <c r="AU7606"/>
    </row>
    <row r="7607" spans="1:47" x14ac:dyDescent="0.35">
      <c r="A7607" t="s">
        <v>175</v>
      </c>
      <c r="B7607" t="s">
        <v>39</v>
      </c>
      <c r="C7607" t="s">
        <v>252</v>
      </c>
      <c r="D7607" t="s">
        <v>150</v>
      </c>
      <c r="E7607" t="s">
        <v>121</v>
      </c>
      <c r="G7607" t="s">
        <v>1</v>
      </c>
      <c r="H7607" t="s">
        <v>206</v>
      </c>
      <c r="J7607" t="s">
        <v>263</v>
      </c>
      <c r="K7607" t="s">
        <v>72</v>
      </c>
      <c r="L7607" t="s">
        <v>122</v>
      </c>
      <c r="M7607" s="14">
        <v>44834</v>
      </c>
      <c r="N7607" s="14">
        <v>44834</v>
      </c>
      <c r="O7607">
        <v>0</v>
      </c>
      <c r="P7607">
        <v>-23809.52</v>
      </c>
      <c r="R7607">
        <v>2221506000</v>
      </c>
      <c r="S7607">
        <v>161026000</v>
      </c>
      <c r="V7607" t="s">
        <v>175</v>
      </c>
      <c r="W7607" t="s">
        <v>216</v>
      </c>
      <c r="X7607" t="s">
        <v>119</v>
      </c>
      <c r="Y7607">
        <v>9</v>
      </c>
      <c r="Z7607">
        <v>9</v>
      </c>
      <c r="AA7607">
        <v>2022</v>
      </c>
      <c r="AB7607">
        <v>23809.52</v>
      </c>
      <c r="AC7607" t="s">
        <v>77</v>
      </c>
      <c r="AD7607" t="s">
        <v>77</v>
      </c>
      <c r="AE7607">
        <v>2022</v>
      </c>
      <c r="AF7607">
        <v>2022</v>
      </c>
      <c r="AU7607"/>
    </row>
    <row r="7608" spans="1:47" x14ac:dyDescent="0.35">
      <c r="A7608" t="s">
        <v>188</v>
      </c>
      <c r="B7608" t="s">
        <v>31</v>
      </c>
      <c r="C7608" t="s">
        <v>252</v>
      </c>
      <c r="D7608" t="s">
        <v>159</v>
      </c>
      <c r="E7608" t="s">
        <v>162</v>
      </c>
      <c r="G7608" t="s">
        <v>1</v>
      </c>
      <c r="J7608" t="s">
        <v>263</v>
      </c>
      <c r="K7608" t="s">
        <v>72</v>
      </c>
      <c r="L7608" t="s">
        <v>122</v>
      </c>
      <c r="M7608" s="14">
        <v>44834</v>
      </c>
      <c r="N7608" s="14">
        <v>44834</v>
      </c>
      <c r="O7608">
        <v>0</v>
      </c>
      <c r="P7608">
        <v>652.78</v>
      </c>
      <c r="R7608">
        <v>2111070000</v>
      </c>
      <c r="S7608">
        <v>161900000</v>
      </c>
      <c r="V7608" t="s">
        <v>188</v>
      </c>
      <c r="W7608" t="s">
        <v>199</v>
      </c>
      <c r="X7608" t="s">
        <v>190</v>
      </c>
      <c r="Y7608">
        <v>9</v>
      </c>
      <c r="Z7608">
        <v>9</v>
      </c>
      <c r="AA7608">
        <v>2022</v>
      </c>
      <c r="AB7608">
        <v>652.78</v>
      </c>
      <c r="AC7608" t="s">
        <v>77</v>
      </c>
      <c r="AD7608" t="s">
        <v>72</v>
      </c>
      <c r="AE7608">
        <v>2022</v>
      </c>
      <c r="AF7608">
        <v>2022</v>
      </c>
      <c r="AU7608"/>
    </row>
    <row r="7609" spans="1:47" x14ac:dyDescent="0.35">
      <c r="A7609" t="s">
        <v>160</v>
      </c>
      <c r="B7609" t="s">
        <v>25</v>
      </c>
      <c r="C7609" t="s">
        <v>252</v>
      </c>
      <c r="D7609" t="s">
        <v>159</v>
      </c>
      <c r="E7609" t="s">
        <v>162</v>
      </c>
      <c r="G7609" t="s">
        <v>1</v>
      </c>
      <c r="J7609" t="s">
        <v>263</v>
      </c>
      <c r="K7609" t="s">
        <v>72</v>
      </c>
      <c r="L7609" t="s">
        <v>122</v>
      </c>
      <c r="M7609" s="14">
        <v>44834</v>
      </c>
      <c r="N7609" s="14">
        <v>44834</v>
      </c>
      <c r="O7609">
        <v>0</v>
      </c>
      <c r="P7609">
        <v>2857.14</v>
      </c>
      <c r="R7609">
        <v>2110672000</v>
      </c>
      <c r="S7609">
        <v>161600000</v>
      </c>
      <c r="V7609" t="s">
        <v>160</v>
      </c>
      <c r="W7609" t="s">
        <v>198</v>
      </c>
      <c r="X7609" t="s">
        <v>161</v>
      </c>
      <c r="Y7609">
        <v>9</v>
      </c>
      <c r="Z7609">
        <v>9</v>
      </c>
      <c r="AA7609">
        <v>2022</v>
      </c>
      <c r="AB7609">
        <v>2857.14</v>
      </c>
      <c r="AC7609" t="s">
        <v>77</v>
      </c>
      <c r="AD7609" t="s">
        <v>72</v>
      </c>
      <c r="AE7609">
        <v>2022</v>
      </c>
      <c r="AF7609">
        <v>2022</v>
      </c>
      <c r="AU7609"/>
    </row>
    <row r="7610" spans="1:47" x14ac:dyDescent="0.35">
      <c r="A7610" t="s">
        <v>130</v>
      </c>
      <c r="B7610" t="s">
        <v>36</v>
      </c>
      <c r="C7610" t="s">
        <v>252</v>
      </c>
      <c r="D7610" t="s">
        <v>150</v>
      </c>
      <c r="E7610" t="s">
        <v>121</v>
      </c>
      <c r="G7610" t="s">
        <v>1</v>
      </c>
      <c r="H7610" t="s">
        <v>206</v>
      </c>
      <c r="J7610" t="s">
        <v>263</v>
      </c>
      <c r="K7610" t="s">
        <v>72</v>
      </c>
      <c r="L7610" t="s">
        <v>122</v>
      </c>
      <c r="M7610" s="14">
        <v>44834</v>
      </c>
      <c r="N7610" s="14">
        <v>44834</v>
      </c>
      <c r="O7610">
        <v>0</v>
      </c>
      <c r="P7610">
        <v>-47619.05</v>
      </c>
      <c r="R7610">
        <v>2221517110</v>
      </c>
      <c r="S7610">
        <v>162800000</v>
      </c>
      <c r="V7610" t="s">
        <v>130</v>
      </c>
      <c r="W7610" t="s">
        <v>204</v>
      </c>
      <c r="X7610" t="s">
        <v>119</v>
      </c>
      <c r="Y7610">
        <v>9</v>
      </c>
      <c r="Z7610">
        <v>9</v>
      </c>
      <c r="AA7610">
        <v>2022</v>
      </c>
      <c r="AB7610">
        <v>47619.05</v>
      </c>
      <c r="AC7610" t="s">
        <v>77</v>
      </c>
      <c r="AD7610" t="s">
        <v>77</v>
      </c>
      <c r="AE7610">
        <v>2022</v>
      </c>
      <c r="AF7610">
        <v>2022</v>
      </c>
      <c r="AU7610"/>
    </row>
    <row r="7611" spans="1:47" x14ac:dyDescent="0.35">
      <c r="A7611" t="s">
        <v>160</v>
      </c>
      <c r="B7611" t="s">
        <v>28</v>
      </c>
      <c r="C7611" t="s">
        <v>252</v>
      </c>
      <c r="D7611" t="s">
        <v>159</v>
      </c>
      <c r="E7611" t="s">
        <v>162</v>
      </c>
      <c r="G7611" t="s">
        <v>1</v>
      </c>
      <c r="J7611" t="s">
        <v>263</v>
      </c>
      <c r="K7611" t="s">
        <v>72</v>
      </c>
      <c r="L7611" t="s">
        <v>122</v>
      </c>
      <c r="M7611" s="14">
        <v>44834</v>
      </c>
      <c r="N7611" s="14">
        <v>44834</v>
      </c>
      <c r="O7611">
        <v>0</v>
      </c>
      <c r="P7611">
        <v>2380.9499999999998</v>
      </c>
      <c r="R7611">
        <v>2110672000</v>
      </c>
      <c r="S7611">
        <v>161600000</v>
      </c>
      <c r="V7611" t="s">
        <v>160</v>
      </c>
      <c r="W7611" t="s">
        <v>198</v>
      </c>
      <c r="X7611" t="s">
        <v>161</v>
      </c>
      <c r="Y7611">
        <v>9</v>
      </c>
      <c r="Z7611">
        <v>9</v>
      </c>
      <c r="AA7611">
        <v>2022</v>
      </c>
      <c r="AB7611">
        <v>2380.9499999999998</v>
      </c>
      <c r="AC7611" t="s">
        <v>77</v>
      </c>
      <c r="AD7611" t="s">
        <v>72</v>
      </c>
      <c r="AE7611">
        <v>2022</v>
      </c>
      <c r="AF7611">
        <v>2022</v>
      </c>
      <c r="AU7611"/>
    </row>
    <row r="7612" spans="1:47" x14ac:dyDescent="0.35">
      <c r="A7612" t="s">
        <v>160</v>
      </c>
      <c r="B7612" t="s">
        <v>26</v>
      </c>
      <c r="C7612" t="s">
        <v>252</v>
      </c>
      <c r="D7612" t="s">
        <v>159</v>
      </c>
      <c r="E7612" t="s">
        <v>162</v>
      </c>
      <c r="G7612" t="s">
        <v>1</v>
      </c>
      <c r="J7612" t="s">
        <v>263</v>
      </c>
      <c r="K7612" t="s">
        <v>72</v>
      </c>
      <c r="L7612" t="s">
        <v>122</v>
      </c>
      <c r="M7612" s="14">
        <v>44834</v>
      </c>
      <c r="N7612" s="14">
        <v>44834</v>
      </c>
      <c r="O7612">
        <v>0</v>
      </c>
      <c r="P7612">
        <v>157142.85999999999</v>
      </c>
      <c r="R7612">
        <v>2110672000</v>
      </c>
      <c r="S7612">
        <v>162800000</v>
      </c>
      <c r="V7612" t="s">
        <v>160</v>
      </c>
      <c r="W7612" t="s">
        <v>204</v>
      </c>
      <c r="X7612" t="s">
        <v>161</v>
      </c>
      <c r="Y7612">
        <v>9</v>
      </c>
      <c r="Z7612">
        <v>9</v>
      </c>
      <c r="AA7612">
        <v>2022</v>
      </c>
      <c r="AB7612">
        <v>157142.85999999999</v>
      </c>
      <c r="AC7612" t="s">
        <v>77</v>
      </c>
      <c r="AD7612" t="s">
        <v>72</v>
      </c>
      <c r="AE7612">
        <v>2022</v>
      </c>
      <c r="AF7612">
        <v>2022</v>
      </c>
      <c r="AU7612"/>
    </row>
    <row r="7613" spans="1:47" x14ac:dyDescent="0.35">
      <c r="A7613" t="s">
        <v>160</v>
      </c>
      <c r="B7613" t="s">
        <v>26</v>
      </c>
      <c r="C7613" t="s">
        <v>252</v>
      </c>
      <c r="D7613" t="s">
        <v>159</v>
      </c>
      <c r="E7613" t="s">
        <v>162</v>
      </c>
      <c r="G7613" t="s">
        <v>1</v>
      </c>
      <c r="J7613" t="s">
        <v>263</v>
      </c>
      <c r="K7613" t="s">
        <v>72</v>
      </c>
      <c r="L7613" t="s">
        <v>122</v>
      </c>
      <c r="M7613" s="14">
        <v>44834</v>
      </c>
      <c r="N7613" s="14">
        <v>44834</v>
      </c>
      <c r="O7613">
        <v>0</v>
      </c>
      <c r="P7613">
        <v>4761.8999999999996</v>
      </c>
      <c r="R7613">
        <v>2110672000</v>
      </c>
      <c r="S7613">
        <v>162800000</v>
      </c>
      <c r="V7613" t="s">
        <v>160</v>
      </c>
      <c r="W7613" t="s">
        <v>204</v>
      </c>
      <c r="X7613" t="s">
        <v>161</v>
      </c>
      <c r="Y7613">
        <v>9</v>
      </c>
      <c r="Z7613">
        <v>9</v>
      </c>
      <c r="AA7613">
        <v>2022</v>
      </c>
      <c r="AB7613">
        <v>4761.8999999999996</v>
      </c>
      <c r="AC7613" t="s">
        <v>77</v>
      </c>
      <c r="AD7613" t="s">
        <v>72</v>
      </c>
      <c r="AE7613">
        <v>2022</v>
      </c>
      <c r="AF7613">
        <v>2022</v>
      </c>
      <c r="AU7613"/>
    </row>
    <row r="7614" spans="1:47" x14ac:dyDescent="0.35">
      <c r="A7614" t="s">
        <v>160</v>
      </c>
      <c r="B7614" t="s">
        <v>35</v>
      </c>
      <c r="C7614" t="s">
        <v>252</v>
      </c>
      <c r="D7614" t="s">
        <v>159</v>
      </c>
      <c r="E7614" t="s">
        <v>162</v>
      </c>
      <c r="G7614" t="s">
        <v>1</v>
      </c>
      <c r="J7614" t="s">
        <v>263</v>
      </c>
      <c r="K7614" t="s">
        <v>72</v>
      </c>
      <c r="L7614" t="s">
        <v>122</v>
      </c>
      <c r="M7614" s="14">
        <v>44834</v>
      </c>
      <c r="N7614" s="14">
        <v>44834</v>
      </c>
      <c r="O7614">
        <v>0</v>
      </c>
      <c r="P7614">
        <v>37.14</v>
      </c>
      <c r="R7614">
        <v>2110672000</v>
      </c>
      <c r="S7614">
        <v>162800000</v>
      </c>
      <c r="V7614" t="s">
        <v>160</v>
      </c>
      <c r="W7614" t="s">
        <v>204</v>
      </c>
      <c r="X7614" t="s">
        <v>161</v>
      </c>
      <c r="Y7614">
        <v>9</v>
      </c>
      <c r="Z7614">
        <v>9</v>
      </c>
      <c r="AA7614">
        <v>2022</v>
      </c>
      <c r="AB7614">
        <v>37.14</v>
      </c>
      <c r="AC7614" t="s">
        <v>77</v>
      </c>
      <c r="AD7614" t="s">
        <v>72</v>
      </c>
      <c r="AE7614">
        <v>2022</v>
      </c>
      <c r="AF7614">
        <v>2022</v>
      </c>
      <c r="AU7614"/>
    </row>
    <row r="7615" spans="1:47" x14ac:dyDescent="0.35">
      <c r="A7615" t="s">
        <v>160</v>
      </c>
      <c r="B7615" t="s">
        <v>25</v>
      </c>
      <c r="C7615" t="s">
        <v>252</v>
      </c>
      <c r="D7615" t="s">
        <v>159</v>
      </c>
      <c r="E7615" t="s">
        <v>162</v>
      </c>
      <c r="G7615" t="s">
        <v>1</v>
      </c>
      <c r="J7615" t="s">
        <v>263</v>
      </c>
      <c r="K7615" t="s">
        <v>72</v>
      </c>
      <c r="L7615" t="s">
        <v>122</v>
      </c>
      <c r="M7615" s="14">
        <v>44834</v>
      </c>
      <c r="N7615" s="14">
        <v>44834</v>
      </c>
      <c r="O7615">
        <v>0</v>
      </c>
      <c r="P7615">
        <v>3571.43</v>
      </c>
      <c r="R7615">
        <v>2110672000</v>
      </c>
      <c r="S7615">
        <v>161600000</v>
      </c>
      <c r="V7615" t="s">
        <v>160</v>
      </c>
      <c r="W7615" t="s">
        <v>198</v>
      </c>
      <c r="X7615" t="s">
        <v>161</v>
      </c>
      <c r="Y7615">
        <v>9</v>
      </c>
      <c r="Z7615">
        <v>9</v>
      </c>
      <c r="AA7615">
        <v>2022</v>
      </c>
      <c r="AB7615">
        <v>3571.43</v>
      </c>
      <c r="AC7615" t="s">
        <v>77</v>
      </c>
      <c r="AD7615" t="s">
        <v>72</v>
      </c>
      <c r="AE7615">
        <v>2022</v>
      </c>
      <c r="AF7615">
        <v>2022</v>
      </c>
      <c r="AU7615"/>
    </row>
    <row r="7616" spans="1:47" x14ac:dyDescent="0.35">
      <c r="A7616" t="s">
        <v>160</v>
      </c>
      <c r="B7616" t="s">
        <v>26</v>
      </c>
      <c r="C7616" t="s">
        <v>252</v>
      </c>
      <c r="D7616" t="s">
        <v>159</v>
      </c>
      <c r="E7616" t="s">
        <v>162</v>
      </c>
      <c r="G7616" t="s">
        <v>1</v>
      </c>
      <c r="J7616" t="s">
        <v>263</v>
      </c>
      <c r="K7616" t="s">
        <v>72</v>
      </c>
      <c r="L7616" t="s">
        <v>122</v>
      </c>
      <c r="M7616" s="14">
        <v>44834</v>
      </c>
      <c r="N7616" s="14">
        <v>44834</v>
      </c>
      <c r="O7616">
        <v>0</v>
      </c>
      <c r="P7616">
        <v>1666.67</v>
      </c>
      <c r="R7616">
        <v>2110672000</v>
      </c>
      <c r="S7616">
        <v>162000000</v>
      </c>
      <c r="V7616" t="s">
        <v>160</v>
      </c>
      <c r="W7616" t="s">
        <v>205</v>
      </c>
      <c r="X7616" t="s">
        <v>161</v>
      </c>
      <c r="Y7616">
        <v>9</v>
      </c>
      <c r="Z7616">
        <v>9</v>
      </c>
      <c r="AA7616">
        <v>2022</v>
      </c>
      <c r="AB7616">
        <v>1666.67</v>
      </c>
      <c r="AC7616" t="s">
        <v>77</v>
      </c>
      <c r="AD7616" t="s">
        <v>72</v>
      </c>
      <c r="AE7616">
        <v>2022</v>
      </c>
      <c r="AF7616">
        <v>2022</v>
      </c>
      <c r="AU7616"/>
    </row>
    <row r="7617" spans="1:47" x14ac:dyDescent="0.35">
      <c r="A7617" t="s">
        <v>160</v>
      </c>
      <c r="B7617" t="s">
        <v>26</v>
      </c>
      <c r="C7617" t="s">
        <v>252</v>
      </c>
      <c r="D7617" t="s">
        <v>159</v>
      </c>
      <c r="E7617" t="s">
        <v>162</v>
      </c>
      <c r="G7617" t="s">
        <v>1</v>
      </c>
      <c r="J7617" t="s">
        <v>263</v>
      </c>
      <c r="K7617" t="s">
        <v>72</v>
      </c>
      <c r="L7617" t="s">
        <v>122</v>
      </c>
      <c r="M7617" s="14">
        <v>44834</v>
      </c>
      <c r="N7617" s="14">
        <v>44834</v>
      </c>
      <c r="O7617">
        <v>0</v>
      </c>
      <c r="P7617">
        <v>1708.1</v>
      </c>
      <c r="R7617">
        <v>2110672000</v>
      </c>
      <c r="S7617">
        <v>162000000</v>
      </c>
      <c r="V7617" t="s">
        <v>160</v>
      </c>
      <c r="W7617" t="s">
        <v>205</v>
      </c>
      <c r="X7617" t="s">
        <v>161</v>
      </c>
      <c r="Y7617">
        <v>9</v>
      </c>
      <c r="Z7617">
        <v>9</v>
      </c>
      <c r="AA7617">
        <v>2022</v>
      </c>
      <c r="AB7617">
        <v>1708.1</v>
      </c>
      <c r="AC7617" t="s">
        <v>77</v>
      </c>
      <c r="AD7617" t="s">
        <v>72</v>
      </c>
      <c r="AE7617">
        <v>2022</v>
      </c>
      <c r="AF7617">
        <v>2022</v>
      </c>
      <c r="AU7617"/>
    </row>
    <row r="7618" spans="1:47" x14ac:dyDescent="0.35">
      <c r="A7618" t="s">
        <v>138</v>
      </c>
      <c r="C7618" t="s">
        <v>252</v>
      </c>
      <c r="D7618" t="s">
        <v>150</v>
      </c>
      <c r="E7618" t="s">
        <v>121</v>
      </c>
      <c r="G7618" t="s">
        <v>1</v>
      </c>
      <c r="J7618" t="s">
        <v>263</v>
      </c>
      <c r="K7618" t="s">
        <v>72</v>
      </c>
      <c r="L7618" t="s">
        <v>122</v>
      </c>
      <c r="M7618" s="14">
        <v>44834</v>
      </c>
      <c r="N7618" s="14">
        <v>44834</v>
      </c>
      <c r="O7618">
        <v>0</v>
      </c>
      <c r="P7618">
        <v>47619.05</v>
      </c>
      <c r="R7618">
        <v>2220200000</v>
      </c>
      <c r="S7618">
        <v>161002000</v>
      </c>
      <c r="V7618" t="s">
        <v>138</v>
      </c>
      <c r="W7618" t="s">
        <v>202</v>
      </c>
      <c r="X7618" t="s">
        <v>139</v>
      </c>
      <c r="Y7618">
        <v>9</v>
      </c>
      <c r="Z7618">
        <v>9</v>
      </c>
      <c r="AA7618">
        <v>2022</v>
      </c>
      <c r="AB7618">
        <v>-47619.05</v>
      </c>
      <c r="AC7618" t="s">
        <v>77</v>
      </c>
      <c r="AD7618" t="s">
        <v>72</v>
      </c>
      <c r="AE7618">
        <v>2022</v>
      </c>
      <c r="AF7618">
        <v>2022</v>
      </c>
      <c r="AU7618"/>
    </row>
    <row r="7619" spans="1:47" x14ac:dyDescent="0.35">
      <c r="A7619" t="s">
        <v>138</v>
      </c>
      <c r="C7619" t="s">
        <v>252</v>
      </c>
      <c r="D7619" t="s">
        <v>150</v>
      </c>
      <c r="E7619" t="s">
        <v>121</v>
      </c>
      <c r="G7619" t="s">
        <v>1</v>
      </c>
      <c r="J7619" t="s">
        <v>263</v>
      </c>
      <c r="K7619" t="s">
        <v>72</v>
      </c>
      <c r="L7619" t="s">
        <v>122</v>
      </c>
      <c r="M7619" s="14">
        <v>44834</v>
      </c>
      <c r="N7619" s="14">
        <v>44834</v>
      </c>
      <c r="O7619">
        <v>0</v>
      </c>
      <c r="P7619">
        <v>47619.05</v>
      </c>
      <c r="R7619">
        <v>2220200000</v>
      </c>
      <c r="S7619">
        <v>161002000</v>
      </c>
      <c r="V7619" t="s">
        <v>138</v>
      </c>
      <c r="W7619" t="s">
        <v>202</v>
      </c>
      <c r="X7619" t="s">
        <v>139</v>
      </c>
      <c r="Y7619">
        <v>9</v>
      </c>
      <c r="Z7619">
        <v>9</v>
      </c>
      <c r="AA7619">
        <v>2022</v>
      </c>
      <c r="AB7619">
        <v>-47619.05</v>
      </c>
      <c r="AC7619" t="s">
        <v>77</v>
      </c>
      <c r="AD7619" t="s">
        <v>72</v>
      </c>
      <c r="AE7619">
        <v>2022</v>
      </c>
      <c r="AF7619">
        <v>2022</v>
      </c>
      <c r="AU7619"/>
    </row>
    <row r="7620" spans="1:47" x14ac:dyDescent="0.35">
      <c r="A7620" t="s">
        <v>138</v>
      </c>
      <c r="C7620" t="s">
        <v>252</v>
      </c>
      <c r="D7620" t="s">
        <v>150</v>
      </c>
      <c r="E7620" t="s">
        <v>121</v>
      </c>
      <c r="G7620" t="s">
        <v>1</v>
      </c>
      <c r="J7620" t="s">
        <v>263</v>
      </c>
      <c r="K7620" t="s">
        <v>72</v>
      </c>
      <c r="L7620" t="s">
        <v>122</v>
      </c>
      <c r="M7620" s="14">
        <v>44834</v>
      </c>
      <c r="N7620" s="14">
        <v>44834</v>
      </c>
      <c r="O7620">
        <v>0</v>
      </c>
      <c r="P7620">
        <v>16666.669999999998</v>
      </c>
      <c r="R7620">
        <v>2220200000</v>
      </c>
      <c r="S7620">
        <v>161002000</v>
      </c>
      <c r="V7620" t="s">
        <v>138</v>
      </c>
      <c r="W7620" t="s">
        <v>202</v>
      </c>
      <c r="X7620" t="s">
        <v>139</v>
      </c>
      <c r="Y7620">
        <v>9</v>
      </c>
      <c r="Z7620">
        <v>9</v>
      </c>
      <c r="AA7620">
        <v>2022</v>
      </c>
      <c r="AB7620">
        <v>-16666.669999999998</v>
      </c>
      <c r="AC7620" t="s">
        <v>77</v>
      </c>
      <c r="AD7620" t="s">
        <v>72</v>
      </c>
      <c r="AE7620">
        <v>2022</v>
      </c>
      <c r="AF7620">
        <v>2022</v>
      </c>
      <c r="AU7620"/>
    </row>
    <row r="7621" spans="1:47" x14ac:dyDescent="0.35">
      <c r="A7621" t="s">
        <v>138</v>
      </c>
      <c r="B7621" t="s">
        <v>42</v>
      </c>
      <c r="C7621" t="s">
        <v>252</v>
      </c>
      <c r="D7621" t="s">
        <v>150</v>
      </c>
      <c r="E7621" t="s">
        <v>121</v>
      </c>
      <c r="G7621" t="s">
        <v>1</v>
      </c>
      <c r="H7621" t="s">
        <v>206</v>
      </c>
      <c r="J7621" t="s">
        <v>263</v>
      </c>
      <c r="K7621" t="s">
        <v>72</v>
      </c>
      <c r="L7621" t="s">
        <v>122</v>
      </c>
      <c r="M7621" s="14">
        <v>44834</v>
      </c>
      <c r="N7621" s="14">
        <v>44834</v>
      </c>
      <c r="O7621">
        <v>0</v>
      </c>
      <c r="P7621">
        <v>-1666666.67</v>
      </c>
      <c r="R7621">
        <v>2220200000</v>
      </c>
      <c r="S7621">
        <v>161001000</v>
      </c>
      <c r="V7621" t="s">
        <v>138</v>
      </c>
      <c r="W7621" t="s">
        <v>195</v>
      </c>
      <c r="X7621" t="s">
        <v>139</v>
      </c>
      <c r="Y7621">
        <v>9</v>
      </c>
      <c r="Z7621">
        <v>9</v>
      </c>
      <c r="AA7621">
        <v>2022</v>
      </c>
      <c r="AB7621">
        <v>1666666.67</v>
      </c>
      <c r="AC7621" t="s">
        <v>77</v>
      </c>
      <c r="AD7621" t="s">
        <v>77</v>
      </c>
      <c r="AE7621">
        <v>2022</v>
      </c>
      <c r="AF7621">
        <v>2022</v>
      </c>
      <c r="AU7621"/>
    </row>
    <row r="7622" spans="1:47" x14ac:dyDescent="0.35">
      <c r="A7622" t="s">
        <v>138</v>
      </c>
      <c r="B7622" t="s">
        <v>47</v>
      </c>
      <c r="C7622" t="s">
        <v>252</v>
      </c>
      <c r="D7622" t="s">
        <v>150</v>
      </c>
      <c r="E7622" t="s">
        <v>121</v>
      </c>
      <c r="G7622" t="s">
        <v>1</v>
      </c>
      <c r="H7622" t="s">
        <v>206</v>
      </c>
      <c r="J7622" t="s">
        <v>263</v>
      </c>
      <c r="K7622" t="s">
        <v>72</v>
      </c>
      <c r="L7622" t="s">
        <v>122</v>
      </c>
      <c r="M7622" s="14">
        <v>44834</v>
      </c>
      <c r="N7622" s="14">
        <v>44834</v>
      </c>
      <c r="O7622">
        <v>0</v>
      </c>
      <c r="P7622">
        <v>-47619.05</v>
      </c>
      <c r="R7622">
        <v>2220200000</v>
      </c>
      <c r="S7622">
        <v>161001000</v>
      </c>
      <c r="V7622" t="s">
        <v>138</v>
      </c>
      <c r="W7622" t="s">
        <v>195</v>
      </c>
      <c r="X7622" t="s">
        <v>139</v>
      </c>
      <c r="Y7622">
        <v>9</v>
      </c>
      <c r="Z7622">
        <v>9</v>
      </c>
      <c r="AA7622">
        <v>2022</v>
      </c>
      <c r="AB7622">
        <v>47619.05</v>
      </c>
      <c r="AC7622" t="s">
        <v>77</v>
      </c>
      <c r="AD7622" t="s">
        <v>77</v>
      </c>
      <c r="AE7622">
        <v>2022</v>
      </c>
      <c r="AF7622">
        <v>2022</v>
      </c>
      <c r="AU7622"/>
    </row>
    <row r="7623" spans="1:47" x14ac:dyDescent="0.35">
      <c r="A7623" t="s">
        <v>138</v>
      </c>
      <c r="B7623" t="s">
        <v>46</v>
      </c>
      <c r="C7623" t="s">
        <v>252</v>
      </c>
      <c r="D7623" t="s">
        <v>150</v>
      </c>
      <c r="E7623" t="s">
        <v>121</v>
      </c>
      <c r="G7623" t="s">
        <v>1</v>
      </c>
      <c r="H7623" t="s">
        <v>206</v>
      </c>
      <c r="J7623" t="s">
        <v>263</v>
      </c>
      <c r="K7623" t="s">
        <v>72</v>
      </c>
      <c r="L7623" t="s">
        <v>122</v>
      </c>
      <c r="M7623" s="14">
        <v>44834</v>
      </c>
      <c r="N7623" s="14">
        <v>44834</v>
      </c>
      <c r="O7623">
        <v>0</v>
      </c>
      <c r="P7623">
        <v>-47619.05</v>
      </c>
      <c r="R7623">
        <v>2220200000</v>
      </c>
      <c r="S7623">
        <v>161001000</v>
      </c>
      <c r="V7623" t="s">
        <v>138</v>
      </c>
      <c r="W7623" t="s">
        <v>195</v>
      </c>
      <c r="X7623" t="s">
        <v>139</v>
      </c>
      <c r="Y7623">
        <v>9</v>
      </c>
      <c r="Z7623">
        <v>9</v>
      </c>
      <c r="AA7623">
        <v>2022</v>
      </c>
      <c r="AB7623">
        <v>47619.05</v>
      </c>
      <c r="AC7623" t="s">
        <v>77</v>
      </c>
      <c r="AD7623" t="s">
        <v>77</v>
      </c>
      <c r="AE7623">
        <v>2022</v>
      </c>
      <c r="AF7623">
        <v>2022</v>
      </c>
      <c r="AU7623"/>
    </row>
    <row r="7624" spans="1:47" x14ac:dyDescent="0.35">
      <c r="A7624" t="s">
        <v>138</v>
      </c>
      <c r="B7624" t="s">
        <v>36</v>
      </c>
      <c r="C7624" t="s">
        <v>252</v>
      </c>
      <c r="D7624" t="s">
        <v>150</v>
      </c>
      <c r="E7624" t="s">
        <v>121</v>
      </c>
      <c r="G7624" t="s">
        <v>1</v>
      </c>
      <c r="H7624" t="s">
        <v>206</v>
      </c>
      <c r="J7624" t="s">
        <v>263</v>
      </c>
      <c r="K7624" t="s">
        <v>72</v>
      </c>
      <c r="L7624" t="s">
        <v>122</v>
      </c>
      <c r="M7624" s="14">
        <v>44834</v>
      </c>
      <c r="N7624" s="14">
        <v>44834</v>
      </c>
      <c r="O7624">
        <v>0</v>
      </c>
      <c r="P7624">
        <v>-1190.48</v>
      </c>
      <c r="R7624">
        <v>2220200000</v>
      </c>
      <c r="S7624">
        <v>161001000</v>
      </c>
      <c r="V7624" t="s">
        <v>138</v>
      </c>
      <c r="W7624" t="s">
        <v>195</v>
      </c>
      <c r="X7624" t="s">
        <v>139</v>
      </c>
      <c r="Y7624">
        <v>9</v>
      </c>
      <c r="Z7624">
        <v>9</v>
      </c>
      <c r="AA7624">
        <v>2022</v>
      </c>
      <c r="AB7624">
        <v>1190.48</v>
      </c>
      <c r="AC7624" t="s">
        <v>77</v>
      </c>
      <c r="AD7624" t="s">
        <v>77</v>
      </c>
      <c r="AE7624">
        <v>2022</v>
      </c>
      <c r="AF7624">
        <v>2022</v>
      </c>
      <c r="AU7624"/>
    </row>
    <row r="7625" spans="1:47" x14ac:dyDescent="0.35">
      <c r="A7625" t="s">
        <v>138</v>
      </c>
      <c r="B7625" t="s">
        <v>34</v>
      </c>
      <c r="C7625" t="s">
        <v>252</v>
      </c>
      <c r="D7625" t="s">
        <v>150</v>
      </c>
      <c r="E7625" t="s">
        <v>121</v>
      </c>
      <c r="G7625" t="s">
        <v>1</v>
      </c>
      <c r="H7625" t="s">
        <v>206</v>
      </c>
      <c r="J7625" t="s">
        <v>263</v>
      </c>
      <c r="K7625" t="s">
        <v>72</v>
      </c>
      <c r="L7625" t="s">
        <v>122</v>
      </c>
      <c r="M7625" s="14">
        <v>44834</v>
      </c>
      <c r="N7625" s="14">
        <v>44834</v>
      </c>
      <c r="O7625">
        <v>0</v>
      </c>
      <c r="P7625">
        <v>-1190.48</v>
      </c>
      <c r="R7625">
        <v>2220200000</v>
      </c>
      <c r="S7625">
        <v>161001000</v>
      </c>
      <c r="V7625" t="s">
        <v>138</v>
      </c>
      <c r="W7625" t="s">
        <v>195</v>
      </c>
      <c r="X7625" t="s">
        <v>139</v>
      </c>
      <c r="Y7625">
        <v>9</v>
      </c>
      <c r="Z7625">
        <v>9</v>
      </c>
      <c r="AA7625">
        <v>2022</v>
      </c>
      <c r="AB7625">
        <v>1190.48</v>
      </c>
      <c r="AC7625" t="s">
        <v>77</v>
      </c>
      <c r="AD7625" t="s">
        <v>77</v>
      </c>
      <c r="AE7625">
        <v>2022</v>
      </c>
      <c r="AF7625">
        <v>2022</v>
      </c>
      <c r="AU7625"/>
    </row>
    <row r="7626" spans="1:47" x14ac:dyDescent="0.35">
      <c r="A7626" t="s">
        <v>138</v>
      </c>
      <c r="B7626" t="s">
        <v>45</v>
      </c>
      <c r="C7626" t="s">
        <v>252</v>
      </c>
      <c r="D7626" t="s">
        <v>150</v>
      </c>
      <c r="E7626" t="s">
        <v>121</v>
      </c>
      <c r="G7626" t="s">
        <v>1</v>
      </c>
      <c r="H7626" t="s">
        <v>206</v>
      </c>
      <c r="J7626" t="s">
        <v>263</v>
      </c>
      <c r="K7626" t="s">
        <v>72</v>
      </c>
      <c r="L7626" t="s">
        <v>122</v>
      </c>
      <c r="M7626" s="14">
        <v>44834</v>
      </c>
      <c r="N7626" s="14">
        <v>44834</v>
      </c>
      <c r="O7626">
        <v>0</v>
      </c>
      <c r="P7626">
        <v>-7142.86</v>
      </c>
      <c r="R7626">
        <v>2220200000</v>
      </c>
      <c r="S7626">
        <v>161001000</v>
      </c>
      <c r="V7626" t="s">
        <v>138</v>
      </c>
      <c r="W7626" t="s">
        <v>195</v>
      </c>
      <c r="X7626" t="s">
        <v>139</v>
      </c>
      <c r="Y7626">
        <v>9</v>
      </c>
      <c r="Z7626">
        <v>9</v>
      </c>
      <c r="AA7626">
        <v>2022</v>
      </c>
      <c r="AB7626">
        <v>7142.86</v>
      </c>
      <c r="AC7626" t="s">
        <v>77</v>
      </c>
      <c r="AD7626" t="s">
        <v>77</v>
      </c>
      <c r="AE7626">
        <v>2022</v>
      </c>
      <c r="AF7626">
        <v>2022</v>
      </c>
      <c r="AU7626"/>
    </row>
    <row r="7627" spans="1:47" x14ac:dyDescent="0.35">
      <c r="A7627" t="s">
        <v>138</v>
      </c>
      <c r="C7627" t="s">
        <v>252</v>
      </c>
      <c r="D7627" t="s">
        <v>150</v>
      </c>
      <c r="E7627" t="s">
        <v>121</v>
      </c>
      <c r="G7627" t="s">
        <v>1</v>
      </c>
      <c r="J7627" t="s">
        <v>263</v>
      </c>
      <c r="K7627" t="s">
        <v>72</v>
      </c>
      <c r="L7627" t="s">
        <v>122</v>
      </c>
      <c r="M7627" s="14">
        <v>44834</v>
      </c>
      <c r="N7627" s="14">
        <v>44834</v>
      </c>
      <c r="O7627">
        <v>0</v>
      </c>
      <c r="P7627">
        <v>7142.86</v>
      </c>
      <c r="R7627">
        <v>2220200000</v>
      </c>
      <c r="S7627">
        <v>161002000</v>
      </c>
      <c r="V7627" t="s">
        <v>138</v>
      </c>
      <c r="W7627" t="s">
        <v>202</v>
      </c>
      <c r="X7627" t="s">
        <v>139</v>
      </c>
      <c r="Y7627">
        <v>9</v>
      </c>
      <c r="Z7627">
        <v>9</v>
      </c>
      <c r="AA7627">
        <v>2022</v>
      </c>
      <c r="AB7627">
        <v>-7142.86</v>
      </c>
      <c r="AC7627" t="s">
        <v>77</v>
      </c>
      <c r="AD7627" t="s">
        <v>72</v>
      </c>
      <c r="AE7627">
        <v>2022</v>
      </c>
      <c r="AF7627">
        <v>2022</v>
      </c>
      <c r="AU7627"/>
    </row>
    <row r="7628" spans="1:47" x14ac:dyDescent="0.35">
      <c r="A7628" t="s">
        <v>138</v>
      </c>
      <c r="B7628" t="s">
        <v>43</v>
      </c>
      <c r="C7628" t="s">
        <v>252</v>
      </c>
      <c r="D7628" t="s">
        <v>150</v>
      </c>
      <c r="E7628" t="s">
        <v>121</v>
      </c>
      <c r="G7628" t="s">
        <v>1</v>
      </c>
      <c r="H7628" t="s">
        <v>206</v>
      </c>
      <c r="J7628" t="s">
        <v>263</v>
      </c>
      <c r="K7628" t="s">
        <v>72</v>
      </c>
      <c r="L7628" t="s">
        <v>122</v>
      </c>
      <c r="M7628" s="14">
        <v>44834</v>
      </c>
      <c r="N7628" s="14">
        <v>44834</v>
      </c>
      <c r="O7628">
        <v>0</v>
      </c>
      <c r="P7628">
        <v>-32142.86</v>
      </c>
      <c r="R7628">
        <v>2220200000</v>
      </c>
      <c r="S7628">
        <v>161001000</v>
      </c>
      <c r="V7628" t="s">
        <v>138</v>
      </c>
      <c r="W7628" t="s">
        <v>195</v>
      </c>
      <c r="X7628" t="s">
        <v>139</v>
      </c>
      <c r="Y7628">
        <v>9</v>
      </c>
      <c r="Z7628">
        <v>9</v>
      </c>
      <c r="AA7628">
        <v>2022</v>
      </c>
      <c r="AB7628">
        <v>32142.86</v>
      </c>
      <c r="AC7628" t="s">
        <v>77</v>
      </c>
      <c r="AD7628" t="s">
        <v>77</v>
      </c>
      <c r="AE7628">
        <v>2022</v>
      </c>
      <c r="AF7628">
        <v>2022</v>
      </c>
      <c r="AU7628"/>
    </row>
    <row r="7629" spans="1:47" x14ac:dyDescent="0.35">
      <c r="A7629" t="s">
        <v>138</v>
      </c>
      <c r="C7629" t="s">
        <v>252</v>
      </c>
      <c r="D7629" t="s">
        <v>150</v>
      </c>
      <c r="E7629" t="s">
        <v>121</v>
      </c>
      <c r="G7629" t="s">
        <v>1</v>
      </c>
      <c r="J7629" t="s">
        <v>263</v>
      </c>
      <c r="K7629" t="s">
        <v>72</v>
      </c>
      <c r="L7629" t="s">
        <v>122</v>
      </c>
      <c r="M7629" s="14">
        <v>44834</v>
      </c>
      <c r="N7629" s="14">
        <v>44834</v>
      </c>
      <c r="O7629">
        <v>0</v>
      </c>
      <c r="P7629">
        <v>1190.48</v>
      </c>
      <c r="R7629">
        <v>2220200000</v>
      </c>
      <c r="S7629">
        <v>161002000</v>
      </c>
      <c r="V7629" t="s">
        <v>138</v>
      </c>
      <c r="W7629" t="s">
        <v>202</v>
      </c>
      <c r="X7629" t="s">
        <v>139</v>
      </c>
      <c r="Y7629">
        <v>9</v>
      </c>
      <c r="Z7629">
        <v>9</v>
      </c>
      <c r="AA7629">
        <v>2022</v>
      </c>
      <c r="AB7629">
        <v>-1190.48</v>
      </c>
      <c r="AC7629" t="s">
        <v>77</v>
      </c>
      <c r="AD7629" t="s">
        <v>72</v>
      </c>
      <c r="AE7629">
        <v>2022</v>
      </c>
      <c r="AF7629">
        <v>2022</v>
      </c>
      <c r="AU7629"/>
    </row>
    <row r="7630" spans="1:47" x14ac:dyDescent="0.35">
      <c r="A7630" t="s">
        <v>160</v>
      </c>
      <c r="B7630" t="s">
        <v>26</v>
      </c>
      <c r="C7630" t="s">
        <v>252</v>
      </c>
      <c r="D7630" t="s">
        <v>159</v>
      </c>
      <c r="E7630" t="s">
        <v>162</v>
      </c>
      <c r="G7630" t="s">
        <v>1</v>
      </c>
      <c r="J7630" t="s">
        <v>263</v>
      </c>
      <c r="K7630" t="s">
        <v>72</v>
      </c>
      <c r="L7630" t="s">
        <v>122</v>
      </c>
      <c r="M7630" s="14">
        <v>44834</v>
      </c>
      <c r="N7630" s="14">
        <v>44834</v>
      </c>
      <c r="O7630">
        <v>0</v>
      </c>
      <c r="P7630">
        <v>147.62</v>
      </c>
      <c r="R7630">
        <v>2110672000</v>
      </c>
      <c r="S7630">
        <v>161021000</v>
      </c>
      <c r="V7630" t="s">
        <v>160</v>
      </c>
      <c r="W7630" t="s">
        <v>215</v>
      </c>
      <c r="X7630" t="s">
        <v>161</v>
      </c>
      <c r="Y7630">
        <v>9</v>
      </c>
      <c r="Z7630">
        <v>9</v>
      </c>
      <c r="AA7630">
        <v>2022</v>
      </c>
      <c r="AB7630">
        <v>147.62</v>
      </c>
      <c r="AC7630" t="s">
        <v>77</v>
      </c>
      <c r="AD7630" t="s">
        <v>72</v>
      </c>
      <c r="AE7630">
        <v>2022</v>
      </c>
      <c r="AF7630">
        <v>2022</v>
      </c>
      <c r="AU7630"/>
    </row>
    <row r="7631" spans="1:47" x14ac:dyDescent="0.35">
      <c r="A7631" t="s">
        <v>138</v>
      </c>
      <c r="C7631" t="s">
        <v>252</v>
      </c>
      <c r="D7631" t="s">
        <v>150</v>
      </c>
      <c r="E7631" t="s">
        <v>121</v>
      </c>
      <c r="G7631" t="s">
        <v>1</v>
      </c>
      <c r="J7631" t="s">
        <v>263</v>
      </c>
      <c r="K7631" t="s">
        <v>72</v>
      </c>
      <c r="L7631" t="s">
        <v>122</v>
      </c>
      <c r="M7631" s="14">
        <v>44834</v>
      </c>
      <c r="N7631" s="14">
        <v>44834</v>
      </c>
      <c r="O7631">
        <v>0</v>
      </c>
      <c r="P7631">
        <v>23809.52</v>
      </c>
      <c r="R7631">
        <v>2220200000</v>
      </c>
      <c r="S7631">
        <v>161002000</v>
      </c>
      <c r="V7631" t="s">
        <v>138</v>
      </c>
      <c r="W7631" t="s">
        <v>202</v>
      </c>
      <c r="X7631" t="s">
        <v>139</v>
      </c>
      <c r="Y7631">
        <v>9</v>
      </c>
      <c r="Z7631">
        <v>9</v>
      </c>
      <c r="AA7631">
        <v>2022</v>
      </c>
      <c r="AB7631">
        <v>-23809.52</v>
      </c>
      <c r="AC7631" t="s">
        <v>77</v>
      </c>
      <c r="AD7631" t="s">
        <v>72</v>
      </c>
      <c r="AE7631">
        <v>2022</v>
      </c>
      <c r="AF7631">
        <v>2022</v>
      </c>
      <c r="AU7631"/>
    </row>
    <row r="7632" spans="1:47" x14ac:dyDescent="0.35">
      <c r="A7632" t="s">
        <v>138</v>
      </c>
      <c r="B7632" t="s">
        <v>48</v>
      </c>
      <c r="C7632" t="s">
        <v>252</v>
      </c>
      <c r="D7632" t="s">
        <v>159</v>
      </c>
      <c r="E7632" t="s">
        <v>121</v>
      </c>
      <c r="G7632" t="s">
        <v>1</v>
      </c>
      <c r="J7632" t="s">
        <v>263</v>
      </c>
      <c r="K7632" t="s">
        <v>72</v>
      </c>
      <c r="L7632" t="s">
        <v>122</v>
      </c>
      <c r="M7632" s="14">
        <v>44834</v>
      </c>
      <c r="N7632" s="14">
        <v>44834</v>
      </c>
      <c r="O7632">
        <v>0</v>
      </c>
      <c r="P7632">
        <v>476190.48</v>
      </c>
      <c r="R7632">
        <v>2220200000</v>
      </c>
      <c r="S7632">
        <v>161020000</v>
      </c>
      <c r="V7632" t="s">
        <v>138</v>
      </c>
      <c r="W7632" t="s">
        <v>194</v>
      </c>
      <c r="X7632" t="s">
        <v>139</v>
      </c>
      <c r="Y7632">
        <v>9</v>
      </c>
      <c r="Z7632">
        <v>9</v>
      </c>
      <c r="AA7632">
        <v>2022</v>
      </c>
      <c r="AB7632">
        <v>476190.48</v>
      </c>
      <c r="AC7632" t="s">
        <v>77</v>
      </c>
      <c r="AD7632" t="s">
        <v>72</v>
      </c>
      <c r="AE7632">
        <v>2022</v>
      </c>
      <c r="AF7632">
        <v>2022</v>
      </c>
      <c r="AU7632"/>
    </row>
    <row r="7633" spans="1:47" x14ac:dyDescent="0.35">
      <c r="A7633" t="s">
        <v>138</v>
      </c>
      <c r="C7633" t="s">
        <v>252</v>
      </c>
      <c r="D7633" t="s">
        <v>150</v>
      </c>
      <c r="E7633" t="s">
        <v>121</v>
      </c>
      <c r="G7633" t="s">
        <v>1</v>
      </c>
      <c r="J7633" t="s">
        <v>263</v>
      </c>
      <c r="K7633" t="s">
        <v>72</v>
      </c>
      <c r="L7633" t="s">
        <v>122</v>
      </c>
      <c r="M7633" s="14">
        <v>44834</v>
      </c>
      <c r="N7633" s="14">
        <v>44834</v>
      </c>
      <c r="O7633">
        <v>0</v>
      </c>
      <c r="P7633">
        <v>8095238.0999999996</v>
      </c>
      <c r="R7633">
        <v>2220200000</v>
      </c>
      <c r="S7633">
        <v>161002000</v>
      </c>
      <c r="V7633" t="s">
        <v>138</v>
      </c>
      <c r="W7633" t="s">
        <v>202</v>
      </c>
      <c r="X7633" t="s">
        <v>139</v>
      </c>
      <c r="Y7633">
        <v>9</v>
      </c>
      <c r="Z7633">
        <v>9</v>
      </c>
      <c r="AA7633">
        <v>2022</v>
      </c>
      <c r="AB7633">
        <v>-8095238.0999999996</v>
      </c>
      <c r="AC7633" t="s">
        <v>77</v>
      </c>
      <c r="AD7633" t="s">
        <v>72</v>
      </c>
      <c r="AE7633">
        <v>2022</v>
      </c>
      <c r="AF7633">
        <v>2022</v>
      </c>
      <c r="AU7633"/>
    </row>
    <row r="7634" spans="1:47" x14ac:dyDescent="0.35">
      <c r="A7634" t="s">
        <v>138</v>
      </c>
      <c r="C7634" t="s">
        <v>252</v>
      </c>
      <c r="D7634" t="s">
        <v>150</v>
      </c>
      <c r="E7634" t="s">
        <v>121</v>
      </c>
      <c r="G7634" t="s">
        <v>1</v>
      </c>
      <c r="J7634" t="s">
        <v>263</v>
      </c>
      <c r="K7634" t="s">
        <v>72</v>
      </c>
      <c r="L7634" t="s">
        <v>122</v>
      </c>
      <c r="M7634" s="14">
        <v>44834</v>
      </c>
      <c r="N7634" s="14">
        <v>44834</v>
      </c>
      <c r="O7634">
        <v>0</v>
      </c>
      <c r="P7634">
        <v>2023809.52</v>
      </c>
      <c r="R7634">
        <v>2220200000</v>
      </c>
      <c r="S7634">
        <v>161002000</v>
      </c>
      <c r="V7634" t="s">
        <v>138</v>
      </c>
      <c r="W7634" t="s">
        <v>202</v>
      </c>
      <c r="X7634" t="s">
        <v>139</v>
      </c>
      <c r="Y7634">
        <v>9</v>
      </c>
      <c r="Z7634">
        <v>9</v>
      </c>
      <c r="AA7634">
        <v>2022</v>
      </c>
      <c r="AB7634">
        <v>-2023809.52</v>
      </c>
      <c r="AC7634" t="s">
        <v>77</v>
      </c>
      <c r="AD7634" t="s">
        <v>72</v>
      </c>
      <c r="AE7634">
        <v>2022</v>
      </c>
      <c r="AF7634">
        <v>2022</v>
      </c>
      <c r="AU7634"/>
    </row>
    <row r="7635" spans="1:47" x14ac:dyDescent="0.35">
      <c r="A7635" t="s">
        <v>138</v>
      </c>
      <c r="C7635" t="s">
        <v>252</v>
      </c>
      <c r="D7635" t="s">
        <v>150</v>
      </c>
      <c r="E7635" t="s">
        <v>121</v>
      </c>
      <c r="G7635" t="s">
        <v>1</v>
      </c>
      <c r="J7635" t="s">
        <v>263</v>
      </c>
      <c r="K7635" t="s">
        <v>72</v>
      </c>
      <c r="L7635" t="s">
        <v>122</v>
      </c>
      <c r="M7635" s="14">
        <v>44834</v>
      </c>
      <c r="N7635" s="14">
        <v>44834</v>
      </c>
      <c r="O7635">
        <v>0</v>
      </c>
      <c r="P7635">
        <v>23809.52</v>
      </c>
      <c r="R7635">
        <v>2220200000</v>
      </c>
      <c r="S7635">
        <v>161002000</v>
      </c>
      <c r="V7635" t="s">
        <v>138</v>
      </c>
      <c r="W7635" t="s">
        <v>202</v>
      </c>
      <c r="X7635" t="s">
        <v>139</v>
      </c>
      <c r="Y7635">
        <v>9</v>
      </c>
      <c r="Z7635">
        <v>9</v>
      </c>
      <c r="AA7635">
        <v>2022</v>
      </c>
      <c r="AB7635">
        <v>-23809.52</v>
      </c>
      <c r="AC7635" t="s">
        <v>77</v>
      </c>
      <c r="AD7635" t="s">
        <v>72</v>
      </c>
      <c r="AE7635">
        <v>2022</v>
      </c>
      <c r="AF7635">
        <v>2022</v>
      </c>
      <c r="AU7635"/>
    </row>
    <row r="7636" spans="1:47" x14ac:dyDescent="0.35">
      <c r="A7636" t="s">
        <v>138</v>
      </c>
      <c r="B7636" t="s">
        <v>44</v>
      </c>
      <c r="C7636" t="s">
        <v>252</v>
      </c>
      <c r="D7636" t="s">
        <v>150</v>
      </c>
      <c r="E7636" t="s">
        <v>121</v>
      </c>
      <c r="G7636" t="s">
        <v>1</v>
      </c>
      <c r="H7636" t="s">
        <v>206</v>
      </c>
      <c r="J7636" t="s">
        <v>263</v>
      </c>
      <c r="K7636" t="s">
        <v>72</v>
      </c>
      <c r="L7636" t="s">
        <v>122</v>
      </c>
      <c r="M7636" s="14">
        <v>44834</v>
      </c>
      <c r="N7636" s="14">
        <v>44834</v>
      </c>
      <c r="O7636">
        <v>0</v>
      </c>
      <c r="P7636">
        <v>-2023809.52</v>
      </c>
      <c r="R7636">
        <v>2220200000</v>
      </c>
      <c r="S7636">
        <v>161001000</v>
      </c>
      <c r="V7636" t="s">
        <v>138</v>
      </c>
      <c r="W7636" t="s">
        <v>195</v>
      </c>
      <c r="X7636" t="s">
        <v>139</v>
      </c>
      <c r="Y7636">
        <v>9</v>
      </c>
      <c r="Z7636">
        <v>9</v>
      </c>
      <c r="AA7636">
        <v>2022</v>
      </c>
      <c r="AB7636">
        <v>2023809.52</v>
      </c>
      <c r="AC7636" t="s">
        <v>77</v>
      </c>
      <c r="AD7636" t="s">
        <v>77</v>
      </c>
      <c r="AE7636">
        <v>2022</v>
      </c>
      <c r="AF7636">
        <v>2022</v>
      </c>
      <c r="AU7636"/>
    </row>
    <row r="7637" spans="1:47" x14ac:dyDescent="0.35">
      <c r="A7637" t="s">
        <v>138</v>
      </c>
      <c r="C7637" t="s">
        <v>252</v>
      </c>
      <c r="D7637" t="s">
        <v>150</v>
      </c>
      <c r="E7637" t="s">
        <v>121</v>
      </c>
      <c r="J7637" t="s">
        <v>263</v>
      </c>
      <c r="K7637" t="s">
        <v>72</v>
      </c>
      <c r="L7637" t="s">
        <v>122</v>
      </c>
      <c r="M7637" s="14">
        <v>44834</v>
      </c>
      <c r="N7637" s="14">
        <v>44834</v>
      </c>
      <c r="O7637">
        <v>0</v>
      </c>
      <c r="P7637">
        <v>10310714.289999999</v>
      </c>
      <c r="R7637">
        <v>2220200000</v>
      </c>
      <c r="S7637">
        <v>161002000</v>
      </c>
      <c r="V7637" t="s">
        <v>138</v>
      </c>
      <c r="W7637" t="s">
        <v>202</v>
      </c>
      <c r="X7637" t="s">
        <v>139</v>
      </c>
      <c r="Y7637">
        <v>9</v>
      </c>
      <c r="Z7637">
        <v>9</v>
      </c>
      <c r="AA7637">
        <v>2022</v>
      </c>
      <c r="AB7637">
        <v>-10310714.289999999</v>
      </c>
      <c r="AC7637" t="s">
        <v>77</v>
      </c>
      <c r="AD7637" t="s">
        <v>72</v>
      </c>
      <c r="AE7637">
        <v>2022</v>
      </c>
      <c r="AF7637">
        <v>2022</v>
      </c>
      <c r="AU7637"/>
    </row>
    <row r="7638" spans="1:47" x14ac:dyDescent="0.35">
      <c r="A7638" t="s">
        <v>160</v>
      </c>
      <c r="B7638" t="s">
        <v>25</v>
      </c>
      <c r="C7638" t="s">
        <v>252</v>
      </c>
      <c r="D7638" t="s">
        <v>159</v>
      </c>
      <c r="E7638" t="s">
        <v>162</v>
      </c>
      <c r="G7638" t="s">
        <v>1</v>
      </c>
      <c r="J7638" t="s">
        <v>263</v>
      </c>
      <c r="K7638" t="s">
        <v>72</v>
      </c>
      <c r="L7638" t="s">
        <v>122</v>
      </c>
      <c r="M7638" s="14">
        <v>44834</v>
      </c>
      <c r="N7638" s="14">
        <v>44834</v>
      </c>
      <c r="O7638">
        <v>0</v>
      </c>
      <c r="P7638">
        <v>1428.57</v>
      </c>
      <c r="R7638">
        <v>2110672000</v>
      </c>
      <c r="S7638">
        <v>161300000</v>
      </c>
      <c r="V7638" t="s">
        <v>160</v>
      </c>
      <c r="W7638" t="s">
        <v>192</v>
      </c>
      <c r="X7638" t="s">
        <v>161</v>
      </c>
      <c r="Y7638">
        <v>9</v>
      </c>
      <c r="Z7638">
        <v>9</v>
      </c>
      <c r="AA7638">
        <v>2022</v>
      </c>
      <c r="AB7638">
        <v>1428.57</v>
      </c>
      <c r="AC7638" t="s">
        <v>77</v>
      </c>
      <c r="AD7638" t="s">
        <v>72</v>
      </c>
      <c r="AE7638">
        <v>2022</v>
      </c>
      <c r="AF7638">
        <v>2022</v>
      </c>
      <c r="AU7638"/>
    </row>
    <row r="7639" spans="1:47" x14ac:dyDescent="0.35">
      <c r="A7639" t="s">
        <v>238</v>
      </c>
      <c r="B7639" t="s">
        <v>53</v>
      </c>
      <c r="C7639" t="s">
        <v>252</v>
      </c>
      <c r="D7639" t="s">
        <v>150</v>
      </c>
      <c r="E7639" t="s">
        <v>121</v>
      </c>
      <c r="G7639" t="s">
        <v>1</v>
      </c>
      <c r="H7639" t="s">
        <v>206</v>
      </c>
      <c r="J7639" t="s">
        <v>263</v>
      </c>
      <c r="K7639" t="s">
        <v>72</v>
      </c>
      <c r="L7639" t="s">
        <v>122</v>
      </c>
      <c r="M7639" s="14">
        <v>44834</v>
      </c>
      <c r="N7639" s="14">
        <v>44834</v>
      </c>
      <c r="O7639">
        <v>0</v>
      </c>
      <c r="P7639">
        <v>-28571.43</v>
      </c>
      <c r="R7639">
        <v>2221517040</v>
      </c>
      <c r="S7639">
        <v>161007000</v>
      </c>
      <c r="V7639" t="s">
        <v>238</v>
      </c>
      <c r="W7639" t="s">
        <v>243</v>
      </c>
      <c r="X7639" t="s">
        <v>119</v>
      </c>
      <c r="Y7639">
        <v>9</v>
      </c>
      <c r="Z7639">
        <v>9</v>
      </c>
      <c r="AA7639">
        <v>2022</v>
      </c>
      <c r="AB7639">
        <v>28571.43</v>
      </c>
      <c r="AC7639" t="s">
        <v>77</v>
      </c>
      <c r="AD7639" t="s">
        <v>77</v>
      </c>
      <c r="AE7639">
        <v>2022</v>
      </c>
      <c r="AF7639">
        <v>2022</v>
      </c>
      <c r="AU7639"/>
    </row>
    <row r="7640" spans="1:47" x14ac:dyDescent="0.35">
      <c r="A7640" t="s">
        <v>160</v>
      </c>
      <c r="B7640" t="s">
        <v>35</v>
      </c>
      <c r="C7640" t="s">
        <v>252</v>
      </c>
      <c r="D7640" t="s">
        <v>159</v>
      </c>
      <c r="E7640" t="s">
        <v>162</v>
      </c>
      <c r="G7640" t="s">
        <v>1</v>
      </c>
      <c r="J7640" t="s">
        <v>263</v>
      </c>
      <c r="K7640" t="s">
        <v>72</v>
      </c>
      <c r="L7640" t="s">
        <v>122</v>
      </c>
      <c r="M7640" s="14">
        <v>44834</v>
      </c>
      <c r="N7640" s="14">
        <v>44834</v>
      </c>
      <c r="O7640">
        <v>0</v>
      </c>
      <c r="P7640">
        <v>6.45</v>
      </c>
      <c r="R7640">
        <v>2110672000</v>
      </c>
      <c r="S7640">
        <v>161021000</v>
      </c>
      <c r="V7640" t="s">
        <v>160</v>
      </c>
      <c r="W7640" t="s">
        <v>215</v>
      </c>
      <c r="X7640" t="s">
        <v>161</v>
      </c>
      <c r="Y7640">
        <v>9</v>
      </c>
      <c r="Z7640">
        <v>9</v>
      </c>
      <c r="AA7640">
        <v>2022</v>
      </c>
      <c r="AB7640">
        <v>6.45</v>
      </c>
      <c r="AC7640" t="s">
        <v>77</v>
      </c>
      <c r="AD7640" t="s">
        <v>72</v>
      </c>
      <c r="AE7640">
        <v>2022</v>
      </c>
      <c r="AF7640">
        <v>2022</v>
      </c>
      <c r="AU7640"/>
    </row>
    <row r="7641" spans="1:47" x14ac:dyDescent="0.35">
      <c r="A7641" t="s">
        <v>160</v>
      </c>
      <c r="B7641" t="s">
        <v>35</v>
      </c>
      <c r="C7641" t="s">
        <v>252</v>
      </c>
      <c r="D7641" t="s">
        <v>159</v>
      </c>
      <c r="E7641" t="s">
        <v>162</v>
      </c>
      <c r="G7641" t="s">
        <v>1</v>
      </c>
      <c r="J7641" t="s">
        <v>263</v>
      </c>
      <c r="K7641" t="s">
        <v>72</v>
      </c>
      <c r="L7641" t="s">
        <v>122</v>
      </c>
      <c r="M7641" s="14">
        <v>44834</v>
      </c>
      <c r="N7641" s="14">
        <v>44834</v>
      </c>
      <c r="O7641">
        <v>0</v>
      </c>
      <c r="P7641">
        <v>154.76</v>
      </c>
      <c r="R7641">
        <v>2110672000</v>
      </c>
      <c r="S7641">
        <v>161021000</v>
      </c>
      <c r="V7641" t="s">
        <v>160</v>
      </c>
      <c r="W7641" t="s">
        <v>215</v>
      </c>
      <c r="X7641" t="s">
        <v>161</v>
      </c>
      <c r="Y7641">
        <v>9</v>
      </c>
      <c r="Z7641">
        <v>9</v>
      </c>
      <c r="AA7641">
        <v>2022</v>
      </c>
      <c r="AB7641">
        <v>154.76</v>
      </c>
      <c r="AC7641" t="s">
        <v>77</v>
      </c>
      <c r="AD7641" t="s">
        <v>72</v>
      </c>
      <c r="AE7641">
        <v>2022</v>
      </c>
      <c r="AF7641">
        <v>2022</v>
      </c>
      <c r="AU7641"/>
    </row>
    <row r="7642" spans="1:47" x14ac:dyDescent="0.35">
      <c r="A7642" t="s">
        <v>138</v>
      </c>
      <c r="B7642" t="s">
        <v>41</v>
      </c>
      <c r="C7642" t="s">
        <v>252</v>
      </c>
      <c r="D7642" t="s">
        <v>150</v>
      </c>
      <c r="E7642" t="s">
        <v>121</v>
      </c>
      <c r="G7642" t="s">
        <v>1</v>
      </c>
      <c r="H7642" t="s">
        <v>206</v>
      </c>
      <c r="J7642" t="s">
        <v>263</v>
      </c>
      <c r="K7642" t="s">
        <v>72</v>
      </c>
      <c r="L7642" t="s">
        <v>122</v>
      </c>
      <c r="M7642" s="14">
        <v>44834</v>
      </c>
      <c r="N7642" s="14">
        <v>44834</v>
      </c>
      <c r="O7642">
        <v>0</v>
      </c>
      <c r="P7642">
        <v>-11309523.810000001</v>
      </c>
      <c r="R7642">
        <v>2220200000</v>
      </c>
      <c r="S7642">
        <v>161001000</v>
      </c>
      <c r="V7642" t="s">
        <v>138</v>
      </c>
      <c r="W7642" t="s">
        <v>195</v>
      </c>
      <c r="X7642" t="s">
        <v>139</v>
      </c>
      <c r="Y7642">
        <v>9</v>
      </c>
      <c r="Z7642">
        <v>9</v>
      </c>
      <c r="AA7642">
        <v>2022</v>
      </c>
      <c r="AB7642">
        <v>11309523.810000001</v>
      </c>
      <c r="AC7642" t="s">
        <v>77</v>
      </c>
      <c r="AD7642" t="s">
        <v>77</v>
      </c>
      <c r="AE7642">
        <v>2022</v>
      </c>
      <c r="AF7642">
        <v>2022</v>
      </c>
      <c r="AU7642"/>
    </row>
    <row r="7643" spans="1:47" x14ac:dyDescent="0.35">
      <c r="A7643" t="s">
        <v>160</v>
      </c>
      <c r="B7643" t="s">
        <v>35</v>
      </c>
      <c r="C7643" t="s">
        <v>252</v>
      </c>
      <c r="D7643" t="s">
        <v>159</v>
      </c>
      <c r="E7643" t="s">
        <v>162</v>
      </c>
      <c r="G7643" t="s">
        <v>1</v>
      </c>
      <c r="J7643" t="s">
        <v>263</v>
      </c>
      <c r="K7643" t="s">
        <v>72</v>
      </c>
      <c r="L7643" t="s">
        <v>122</v>
      </c>
      <c r="M7643" s="14">
        <v>44834</v>
      </c>
      <c r="N7643" s="14">
        <v>44834</v>
      </c>
      <c r="O7643">
        <v>0</v>
      </c>
      <c r="P7643">
        <v>202.38</v>
      </c>
      <c r="R7643">
        <v>2110672000</v>
      </c>
      <c r="S7643">
        <v>161021000</v>
      </c>
      <c r="V7643" t="s">
        <v>160</v>
      </c>
      <c r="W7643" t="s">
        <v>215</v>
      </c>
      <c r="X7643" t="s">
        <v>161</v>
      </c>
      <c r="Y7643">
        <v>9</v>
      </c>
      <c r="Z7643">
        <v>9</v>
      </c>
      <c r="AA7643">
        <v>2022</v>
      </c>
      <c r="AB7643">
        <v>202.38</v>
      </c>
      <c r="AC7643" t="s">
        <v>77</v>
      </c>
      <c r="AD7643" t="s">
        <v>72</v>
      </c>
      <c r="AE7643">
        <v>2022</v>
      </c>
      <c r="AF7643">
        <v>2022</v>
      </c>
      <c r="AU7643"/>
    </row>
    <row r="7644" spans="1:47" x14ac:dyDescent="0.35">
      <c r="A7644" t="s">
        <v>160</v>
      </c>
      <c r="B7644" t="s">
        <v>25</v>
      </c>
      <c r="C7644" t="s">
        <v>252</v>
      </c>
      <c r="D7644" t="s">
        <v>159</v>
      </c>
      <c r="E7644" t="s">
        <v>162</v>
      </c>
      <c r="G7644" t="s">
        <v>1</v>
      </c>
      <c r="J7644" t="s">
        <v>263</v>
      </c>
      <c r="K7644" t="s">
        <v>72</v>
      </c>
      <c r="L7644" t="s">
        <v>122</v>
      </c>
      <c r="M7644" s="14">
        <v>44834</v>
      </c>
      <c r="N7644" s="14">
        <v>44834</v>
      </c>
      <c r="O7644">
        <v>0</v>
      </c>
      <c r="P7644">
        <v>10714.29</v>
      </c>
      <c r="R7644">
        <v>2110672000</v>
      </c>
      <c r="S7644">
        <v>161300000</v>
      </c>
      <c r="V7644" t="s">
        <v>160</v>
      </c>
      <c r="W7644" t="s">
        <v>192</v>
      </c>
      <c r="X7644" t="s">
        <v>161</v>
      </c>
      <c r="Y7644">
        <v>9</v>
      </c>
      <c r="Z7644">
        <v>9</v>
      </c>
      <c r="AA7644">
        <v>2022</v>
      </c>
      <c r="AB7644">
        <v>10714.29</v>
      </c>
      <c r="AC7644" t="s">
        <v>77</v>
      </c>
      <c r="AD7644" t="s">
        <v>72</v>
      </c>
      <c r="AE7644">
        <v>2022</v>
      </c>
      <c r="AF7644">
        <v>2022</v>
      </c>
      <c r="AU7644"/>
    </row>
    <row r="7645" spans="1:47" x14ac:dyDescent="0.35">
      <c r="A7645" t="s">
        <v>138</v>
      </c>
      <c r="C7645" t="s">
        <v>252</v>
      </c>
      <c r="D7645" t="s">
        <v>150</v>
      </c>
      <c r="E7645" t="s">
        <v>121</v>
      </c>
      <c r="G7645" t="s">
        <v>1</v>
      </c>
      <c r="J7645" t="s">
        <v>263</v>
      </c>
      <c r="K7645" t="s">
        <v>72</v>
      </c>
      <c r="L7645" t="s">
        <v>122</v>
      </c>
      <c r="M7645" s="14">
        <v>44834</v>
      </c>
      <c r="N7645" s="14">
        <v>44834</v>
      </c>
      <c r="O7645">
        <v>0</v>
      </c>
      <c r="P7645">
        <v>23809.52</v>
      </c>
      <c r="R7645">
        <v>2220200000</v>
      </c>
      <c r="S7645">
        <v>161002000</v>
      </c>
      <c r="V7645" t="s">
        <v>138</v>
      </c>
      <c r="W7645" t="s">
        <v>202</v>
      </c>
      <c r="X7645" t="s">
        <v>139</v>
      </c>
      <c r="Y7645">
        <v>9</v>
      </c>
      <c r="Z7645">
        <v>9</v>
      </c>
      <c r="AA7645">
        <v>2022</v>
      </c>
      <c r="AB7645">
        <v>-23809.52</v>
      </c>
      <c r="AC7645" t="s">
        <v>77</v>
      </c>
      <c r="AD7645" t="s">
        <v>72</v>
      </c>
      <c r="AE7645">
        <v>2022</v>
      </c>
      <c r="AF7645">
        <v>2022</v>
      </c>
      <c r="AU7645"/>
    </row>
    <row r="7646" spans="1:47" x14ac:dyDescent="0.35">
      <c r="A7646" t="s">
        <v>160</v>
      </c>
      <c r="B7646" t="s">
        <v>25</v>
      </c>
      <c r="C7646" t="s">
        <v>252</v>
      </c>
      <c r="D7646" t="s">
        <v>159</v>
      </c>
      <c r="E7646" t="s">
        <v>162</v>
      </c>
      <c r="G7646" t="s">
        <v>1</v>
      </c>
      <c r="J7646" t="s">
        <v>263</v>
      </c>
      <c r="K7646" t="s">
        <v>72</v>
      </c>
      <c r="L7646" t="s">
        <v>122</v>
      </c>
      <c r="M7646" s="14">
        <v>44834</v>
      </c>
      <c r="N7646" s="14">
        <v>44834</v>
      </c>
      <c r="O7646">
        <v>0</v>
      </c>
      <c r="P7646">
        <v>9047.6200000000008</v>
      </c>
      <c r="R7646">
        <v>2110672000</v>
      </c>
      <c r="S7646">
        <v>161300000</v>
      </c>
      <c r="V7646" t="s">
        <v>160</v>
      </c>
      <c r="W7646" t="s">
        <v>192</v>
      </c>
      <c r="X7646" t="s">
        <v>161</v>
      </c>
      <c r="Y7646">
        <v>9</v>
      </c>
      <c r="Z7646">
        <v>9</v>
      </c>
      <c r="AA7646">
        <v>2022</v>
      </c>
      <c r="AB7646">
        <v>9047.6200000000008</v>
      </c>
      <c r="AC7646" t="s">
        <v>77</v>
      </c>
      <c r="AD7646" t="s">
        <v>72</v>
      </c>
      <c r="AE7646">
        <v>2022</v>
      </c>
      <c r="AF7646">
        <v>2022</v>
      </c>
      <c r="AU7646"/>
    </row>
    <row r="7647" spans="1:47" x14ac:dyDescent="0.35">
      <c r="A7647" t="s">
        <v>160</v>
      </c>
      <c r="B7647" t="s">
        <v>25</v>
      </c>
      <c r="C7647" t="s">
        <v>252</v>
      </c>
      <c r="D7647" t="s">
        <v>159</v>
      </c>
      <c r="E7647" t="s">
        <v>162</v>
      </c>
      <c r="G7647" t="s">
        <v>1</v>
      </c>
      <c r="J7647" t="s">
        <v>263</v>
      </c>
      <c r="K7647" t="s">
        <v>72</v>
      </c>
      <c r="L7647" t="s">
        <v>122</v>
      </c>
      <c r="M7647" s="14">
        <v>44834</v>
      </c>
      <c r="N7647" s="14">
        <v>44834</v>
      </c>
      <c r="O7647">
        <v>0</v>
      </c>
      <c r="P7647">
        <v>7142.86</v>
      </c>
      <c r="R7647">
        <v>2110672000</v>
      </c>
      <c r="S7647">
        <v>161300000</v>
      </c>
      <c r="V7647" t="s">
        <v>160</v>
      </c>
      <c r="W7647" t="s">
        <v>192</v>
      </c>
      <c r="X7647" t="s">
        <v>161</v>
      </c>
      <c r="Y7647">
        <v>9</v>
      </c>
      <c r="Z7647">
        <v>9</v>
      </c>
      <c r="AA7647">
        <v>2022</v>
      </c>
      <c r="AB7647">
        <v>7142.86</v>
      </c>
      <c r="AC7647" t="s">
        <v>77</v>
      </c>
      <c r="AD7647" t="s">
        <v>72</v>
      </c>
      <c r="AE7647">
        <v>2022</v>
      </c>
      <c r="AF7647">
        <v>2022</v>
      </c>
      <c r="AU7647"/>
    </row>
    <row r="7648" spans="1:47" x14ac:dyDescent="0.35">
      <c r="A7648" t="s">
        <v>160</v>
      </c>
      <c r="B7648" t="s">
        <v>26</v>
      </c>
      <c r="C7648" t="s">
        <v>252</v>
      </c>
      <c r="D7648" t="s">
        <v>159</v>
      </c>
      <c r="E7648" t="s">
        <v>162</v>
      </c>
      <c r="G7648" t="s">
        <v>1</v>
      </c>
      <c r="J7648" t="s">
        <v>263</v>
      </c>
      <c r="K7648" t="s">
        <v>72</v>
      </c>
      <c r="L7648" t="s">
        <v>122</v>
      </c>
      <c r="M7648" s="14">
        <v>44834</v>
      </c>
      <c r="N7648" s="14">
        <v>44834</v>
      </c>
      <c r="O7648">
        <v>0</v>
      </c>
      <c r="P7648">
        <v>65770.25</v>
      </c>
      <c r="R7648">
        <v>2110672000</v>
      </c>
      <c r="S7648">
        <v>161016000</v>
      </c>
      <c r="V7648" t="s">
        <v>160</v>
      </c>
      <c r="W7648" t="s">
        <v>201</v>
      </c>
      <c r="X7648" t="s">
        <v>161</v>
      </c>
      <c r="Y7648">
        <v>9</v>
      </c>
      <c r="Z7648">
        <v>9</v>
      </c>
      <c r="AA7648">
        <v>2022</v>
      </c>
      <c r="AB7648">
        <v>65770.25</v>
      </c>
      <c r="AC7648" t="s">
        <v>77</v>
      </c>
      <c r="AD7648" t="s">
        <v>72</v>
      </c>
      <c r="AE7648">
        <v>2022</v>
      </c>
      <c r="AF7648">
        <v>2022</v>
      </c>
      <c r="AU7648"/>
    </row>
    <row r="7649" spans="1:47" x14ac:dyDescent="0.35">
      <c r="A7649" t="s">
        <v>160</v>
      </c>
      <c r="B7649" t="s">
        <v>28</v>
      </c>
      <c r="C7649" t="s">
        <v>252</v>
      </c>
      <c r="D7649" t="s">
        <v>159</v>
      </c>
      <c r="E7649" t="s">
        <v>162</v>
      </c>
      <c r="G7649" t="s">
        <v>1</v>
      </c>
      <c r="J7649" t="s">
        <v>263</v>
      </c>
      <c r="K7649" t="s">
        <v>72</v>
      </c>
      <c r="L7649" t="s">
        <v>122</v>
      </c>
      <c r="M7649" s="14">
        <v>44834</v>
      </c>
      <c r="N7649" s="14">
        <v>44834</v>
      </c>
      <c r="O7649">
        <v>0</v>
      </c>
      <c r="P7649">
        <v>34.340000000000003</v>
      </c>
      <c r="R7649">
        <v>2110672000</v>
      </c>
      <c r="S7649">
        <v>161800000</v>
      </c>
      <c r="V7649" t="s">
        <v>160</v>
      </c>
      <c r="W7649" t="s">
        <v>197</v>
      </c>
      <c r="X7649" t="s">
        <v>161</v>
      </c>
      <c r="Y7649">
        <v>9</v>
      </c>
      <c r="Z7649">
        <v>9</v>
      </c>
      <c r="AA7649">
        <v>2022</v>
      </c>
      <c r="AB7649">
        <v>34.340000000000003</v>
      </c>
      <c r="AC7649" t="s">
        <v>77</v>
      </c>
      <c r="AD7649" t="s">
        <v>72</v>
      </c>
      <c r="AE7649">
        <v>2022</v>
      </c>
      <c r="AF7649">
        <v>2022</v>
      </c>
      <c r="AU7649"/>
    </row>
    <row r="7650" spans="1:47" x14ac:dyDescent="0.35">
      <c r="A7650" t="s">
        <v>160</v>
      </c>
      <c r="B7650" t="s">
        <v>26</v>
      </c>
      <c r="C7650" t="s">
        <v>252</v>
      </c>
      <c r="D7650" t="s">
        <v>159</v>
      </c>
      <c r="E7650" t="s">
        <v>162</v>
      </c>
      <c r="G7650" t="s">
        <v>1</v>
      </c>
      <c r="J7650" t="s">
        <v>263</v>
      </c>
      <c r="K7650" t="s">
        <v>72</v>
      </c>
      <c r="L7650" t="s">
        <v>122</v>
      </c>
      <c r="M7650" s="14">
        <v>44834</v>
      </c>
      <c r="N7650" s="14">
        <v>44834</v>
      </c>
      <c r="O7650">
        <v>0</v>
      </c>
      <c r="P7650">
        <v>1190.48</v>
      </c>
      <c r="R7650">
        <v>2110672000</v>
      </c>
      <c r="S7650">
        <v>162600000</v>
      </c>
      <c r="V7650" t="s">
        <v>160</v>
      </c>
      <c r="W7650" t="s">
        <v>196</v>
      </c>
      <c r="X7650" t="s">
        <v>161</v>
      </c>
      <c r="Y7650">
        <v>9</v>
      </c>
      <c r="Z7650">
        <v>9</v>
      </c>
      <c r="AA7650">
        <v>2022</v>
      </c>
      <c r="AB7650">
        <v>1190.48</v>
      </c>
      <c r="AC7650" t="s">
        <v>77</v>
      </c>
      <c r="AD7650" t="s">
        <v>72</v>
      </c>
      <c r="AE7650">
        <v>2022</v>
      </c>
      <c r="AF7650">
        <v>2022</v>
      </c>
      <c r="AU7650"/>
    </row>
    <row r="7651" spans="1:47" x14ac:dyDescent="0.35">
      <c r="A7651" t="s">
        <v>160</v>
      </c>
      <c r="B7651" t="s">
        <v>26</v>
      </c>
      <c r="C7651" t="s">
        <v>252</v>
      </c>
      <c r="D7651" t="s">
        <v>159</v>
      </c>
      <c r="E7651" t="s">
        <v>162</v>
      </c>
      <c r="G7651" t="s">
        <v>1</v>
      </c>
      <c r="J7651" t="s">
        <v>263</v>
      </c>
      <c r="K7651" t="s">
        <v>72</v>
      </c>
      <c r="L7651" t="s">
        <v>122</v>
      </c>
      <c r="M7651" s="14">
        <v>44834</v>
      </c>
      <c r="N7651" s="14">
        <v>44834</v>
      </c>
      <c r="O7651">
        <v>0</v>
      </c>
      <c r="P7651">
        <v>622.91</v>
      </c>
      <c r="R7651">
        <v>2110672000</v>
      </c>
      <c r="S7651">
        <v>162600000</v>
      </c>
      <c r="V7651" t="s">
        <v>160</v>
      </c>
      <c r="W7651" t="s">
        <v>196</v>
      </c>
      <c r="X7651" t="s">
        <v>161</v>
      </c>
      <c r="Y7651">
        <v>9</v>
      </c>
      <c r="Z7651">
        <v>9</v>
      </c>
      <c r="AA7651">
        <v>2022</v>
      </c>
      <c r="AB7651">
        <v>622.91</v>
      </c>
      <c r="AC7651" t="s">
        <v>77</v>
      </c>
      <c r="AD7651" t="s">
        <v>72</v>
      </c>
      <c r="AE7651">
        <v>2022</v>
      </c>
      <c r="AF7651">
        <v>2022</v>
      </c>
      <c r="AU7651"/>
    </row>
    <row r="7652" spans="1:47" x14ac:dyDescent="0.35">
      <c r="A7652" t="s">
        <v>160</v>
      </c>
      <c r="B7652" t="s">
        <v>35</v>
      </c>
      <c r="C7652" t="s">
        <v>252</v>
      </c>
      <c r="D7652" t="s">
        <v>159</v>
      </c>
      <c r="E7652" t="s">
        <v>162</v>
      </c>
      <c r="G7652" t="s">
        <v>1</v>
      </c>
      <c r="J7652" t="s">
        <v>263</v>
      </c>
      <c r="K7652" t="s">
        <v>72</v>
      </c>
      <c r="L7652" t="s">
        <v>122</v>
      </c>
      <c r="M7652" s="14">
        <v>44834</v>
      </c>
      <c r="N7652" s="14">
        <v>44834</v>
      </c>
      <c r="O7652">
        <v>0</v>
      </c>
      <c r="P7652">
        <v>108.51</v>
      </c>
      <c r="R7652">
        <v>2110672000</v>
      </c>
      <c r="S7652">
        <v>162600000</v>
      </c>
      <c r="V7652" t="s">
        <v>160</v>
      </c>
      <c r="W7652" t="s">
        <v>196</v>
      </c>
      <c r="X7652" t="s">
        <v>161</v>
      </c>
      <c r="Y7652">
        <v>9</v>
      </c>
      <c r="Z7652">
        <v>9</v>
      </c>
      <c r="AA7652">
        <v>2022</v>
      </c>
      <c r="AB7652">
        <v>108.51</v>
      </c>
      <c r="AC7652" t="s">
        <v>77</v>
      </c>
      <c r="AD7652" t="s">
        <v>72</v>
      </c>
      <c r="AE7652">
        <v>2022</v>
      </c>
      <c r="AF7652">
        <v>2022</v>
      </c>
      <c r="AU7652"/>
    </row>
    <row r="7653" spans="1:47" x14ac:dyDescent="0.35">
      <c r="A7653" t="s">
        <v>160</v>
      </c>
      <c r="B7653" t="s">
        <v>26</v>
      </c>
      <c r="C7653" t="s">
        <v>252</v>
      </c>
      <c r="D7653" t="s">
        <v>159</v>
      </c>
      <c r="E7653" t="s">
        <v>162</v>
      </c>
      <c r="G7653" t="s">
        <v>1</v>
      </c>
      <c r="J7653" t="s">
        <v>263</v>
      </c>
      <c r="K7653" t="s">
        <v>72</v>
      </c>
      <c r="L7653" t="s">
        <v>122</v>
      </c>
      <c r="M7653" s="14">
        <v>44834</v>
      </c>
      <c r="N7653" s="14">
        <v>44834</v>
      </c>
      <c r="O7653">
        <v>0</v>
      </c>
      <c r="P7653">
        <v>951.57</v>
      </c>
      <c r="R7653">
        <v>2110672000</v>
      </c>
      <c r="S7653">
        <v>162600000</v>
      </c>
      <c r="V7653" t="s">
        <v>160</v>
      </c>
      <c r="W7653" t="s">
        <v>196</v>
      </c>
      <c r="X7653" t="s">
        <v>161</v>
      </c>
      <c r="Y7653">
        <v>9</v>
      </c>
      <c r="Z7653">
        <v>9</v>
      </c>
      <c r="AA7653">
        <v>2022</v>
      </c>
      <c r="AB7653">
        <v>951.57</v>
      </c>
      <c r="AC7653" t="s">
        <v>77</v>
      </c>
      <c r="AD7653" t="s">
        <v>72</v>
      </c>
      <c r="AE7653">
        <v>2022</v>
      </c>
      <c r="AF7653">
        <v>2022</v>
      </c>
      <c r="AU7653"/>
    </row>
    <row r="7654" spans="1:47" x14ac:dyDescent="0.35">
      <c r="A7654" t="s">
        <v>130</v>
      </c>
      <c r="B7654" t="s">
        <v>33</v>
      </c>
      <c r="C7654" t="s">
        <v>252</v>
      </c>
      <c r="D7654" t="s">
        <v>150</v>
      </c>
      <c r="E7654" t="s">
        <v>121</v>
      </c>
      <c r="G7654" t="s">
        <v>1</v>
      </c>
      <c r="H7654" t="s">
        <v>206</v>
      </c>
      <c r="J7654" t="s">
        <v>263</v>
      </c>
      <c r="K7654" t="s">
        <v>72</v>
      </c>
      <c r="L7654" t="s">
        <v>122</v>
      </c>
      <c r="M7654" s="14">
        <v>44834</v>
      </c>
      <c r="N7654" s="14">
        <v>44834</v>
      </c>
      <c r="O7654">
        <v>0</v>
      </c>
      <c r="P7654">
        <v>-23.81</v>
      </c>
      <c r="R7654">
        <v>2221517160</v>
      </c>
      <c r="S7654">
        <v>161012000</v>
      </c>
      <c r="V7654" t="s">
        <v>130</v>
      </c>
      <c r="W7654" t="s">
        <v>213</v>
      </c>
      <c r="X7654" t="s">
        <v>119</v>
      </c>
      <c r="Y7654">
        <v>9</v>
      </c>
      <c r="Z7654">
        <v>9</v>
      </c>
      <c r="AA7654">
        <v>2022</v>
      </c>
      <c r="AB7654">
        <v>23.81</v>
      </c>
      <c r="AC7654" t="s">
        <v>77</v>
      </c>
      <c r="AD7654" t="s">
        <v>77</v>
      </c>
      <c r="AE7654">
        <v>2022</v>
      </c>
      <c r="AF7654">
        <v>2022</v>
      </c>
      <c r="AU7654"/>
    </row>
    <row r="7655" spans="1:47" x14ac:dyDescent="0.35">
      <c r="A7655" t="s">
        <v>160</v>
      </c>
      <c r="B7655" t="s">
        <v>28</v>
      </c>
      <c r="C7655" t="s">
        <v>252</v>
      </c>
      <c r="D7655" t="s">
        <v>159</v>
      </c>
      <c r="E7655" t="s">
        <v>162</v>
      </c>
      <c r="G7655" t="s">
        <v>1</v>
      </c>
      <c r="J7655" t="s">
        <v>263</v>
      </c>
      <c r="K7655" t="s">
        <v>72</v>
      </c>
      <c r="L7655" t="s">
        <v>122</v>
      </c>
      <c r="M7655" s="14">
        <v>44834</v>
      </c>
      <c r="N7655" s="14">
        <v>44834</v>
      </c>
      <c r="O7655">
        <v>0</v>
      </c>
      <c r="P7655">
        <v>33.06</v>
      </c>
      <c r="R7655">
        <v>2110672000</v>
      </c>
      <c r="S7655">
        <v>161800000</v>
      </c>
      <c r="V7655" t="s">
        <v>160</v>
      </c>
      <c r="W7655" t="s">
        <v>197</v>
      </c>
      <c r="X7655" t="s">
        <v>161</v>
      </c>
      <c r="Y7655">
        <v>9</v>
      </c>
      <c r="Z7655">
        <v>9</v>
      </c>
      <c r="AA7655">
        <v>2022</v>
      </c>
      <c r="AB7655">
        <v>33.06</v>
      </c>
      <c r="AC7655" t="s">
        <v>77</v>
      </c>
      <c r="AD7655" t="s">
        <v>72</v>
      </c>
      <c r="AE7655">
        <v>2022</v>
      </c>
      <c r="AF7655">
        <v>2022</v>
      </c>
      <c r="AU7655"/>
    </row>
    <row r="7656" spans="1:47" x14ac:dyDescent="0.35">
      <c r="A7656" t="s">
        <v>160</v>
      </c>
      <c r="B7656" t="s">
        <v>28</v>
      </c>
      <c r="C7656" t="s">
        <v>252</v>
      </c>
      <c r="D7656" t="s">
        <v>159</v>
      </c>
      <c r="E7656" t="s">
        <v>162</v>
      </c>
      <c r="G7656" t="s">
        <v>1</v>
      </c>
      <c r="J7656" t="s">
        <v>263</v>
      </c>
      <c r="K7656" t="s">
        <v>72</v>
      </c>
      <c r="L7656" t="s">
        <v>122</v>
      </c>
      <c r="M7656" s="14">
        <v>44834</v>
      </c>
      <c r="N7656" s="14">
        <v>44834</v>
      </c>
      <c r="O7656">
        <v>0</v>
      </c>
      <c r="P7656">
        <v>52.26</v>
      </c>
      <c r="R7656">
        <v>2110672000</v>
      </c>
      <c r="S7656">
        <v>161800000</v>
      </c>
      <c r="V7656" t="s">
        <v>160</v>
      </c>
      <c r="W7656" t="s">
        <v>197</v>
      </c>
      <c r="X7656" t="s">
        <v>161</v>
      </c>
      <c r="Y7656">
        <v>9</v>
      </c>
      <c r="Z7656">
        <v>9</v>
      </c>
      <c r="AA7656">
        <v>2022</v>
      </c>
      <c r="AB7656">
        <v>52.26</v>
      </c>
      <c r="AC7656" t="s">
        <v>77</v>
      </c>
      <c r="AD7656" t="s">
        <v>72</v>
      </c>
      <c r="AE7656">
        <v>2022</v>
      </c>
      <c r="AF7656">
        <v>2022</v>
      </c>
      <c r="AU7656"/>
    </row>
    <row r="7657" spans="1:47" x14ac:dyDescent="0.35">
      <c r="A7657" t="s">
        <v>160</v>
      </c>
      <c r="B7657" t="s">
        <v>35</v>
      </c>
      <c r="C7657" t="s">
        <v>252</v>
      </c>
      <c r="D7657" t="s">
        <v>159</v>
      </c>
      <c r="E7657" t="s">
        <v>162</v>
      </c>
      <c r="G7657" t="s">
        <v>1</v>
      </c>
      <c r="J7657" t="s">
        <v>263</v>
      </c>
      <c r="K7657" t="s">
        <v>72</v>
      </c>
      <c r="L7657" t="s">
        <v>122</v>
      </c>
      <c r="M7657" s="14">
        <v>44834</v>
      </c>
      <c r="N7657" s="14">
        <v>44834</v>
      </c>
      <c r="O7657">
        <v>0</v>
      </c>
      <c r="P7657">
        <v>205.87</v>
      </c>
      <c r="R7657">
        <v>2110672000</v>
      </c>
      <c r="S7657">
        <v>161800000</v>
      </c>
      <c r="V7657" t="s">
        <v>160</v>
      </c>
      <c r="W7657" t="s">
        <v>197</v>
      </c>
      <c r="X7657" t="s">
        <v>161</v>
      </c>
      <c r="Y7657">
        <v>9</v>
      </c>
      <c r="Z7657">
        <v>9</v>
      </c>
      <c r="AA7657">
        <v>2022</v>
      </c>
      <c r="AB7657">
        <v>205.87</v>
      </c>
      <c r="AC7657" t="s">
        <v>77</v>
      </c>
      <c r="AD7657" t="s">
        <v>72</v>
      </c>
      <c r="AE7657">
        <v>2022</v>
      </c>
      <c r="AF7657">
        <v>2022</v>
      </c>
      <c r="AU7657"/>
    </row>
    <row r="7658" spans="1:47" x14ac:dyDescent="0.35">
      <c r="A7658" t="s">
        <v>160</v>
      </c>
      <c r="B7658" t="s">
        <v>28</v>
      </c>
      <c r="C7658" t="s">
        <v>252</v>
      </c>
      <c r="D7658" t="s">
        <v>159</v>
      </c>
      <c r="E7658" t="s">
        <v>162</v>
      </c>
      <c r="G7658" t="s">
        <v>1</v>
      </c>
      <c r="J7658" t="s">
        <v>263</v>
      </c>
      <c r="K7658" t="s">
        <v>72</v>
      </c>
      <c r="L7658" t="s">
        <v>122</v>
      </c>
      <c r="M7658" s="14">
        <v>44834</v>
      </c>
      <c r="N7658" s="14">
        <v>44834</v>
      </c>
      <c r="O7658">
        <v>0</v>
      </c>
      <c r="P7658">
        <v>82.44</v>
      </c>
      <c r="R7658">
        <v>2110672000</v>
      </c>
      <c r="S7658">
        <v>161800000</v>
      </c>
      <c r="V7658" t="s">
        <v>160</v>
      </c>
      <c r="W7658" t="s">
        <v>197</v>
      </c>
      <c r="X7658" t="s">
        <v>161</v>
      </c>
      <c r="Y7658">
        <v>9</v>
      </c>
      <c r="Z7658">
        <v>9</v>
      </c>
      <c r="AA7658">
        <v>2022</v>
      </c>
      <c r="AB7658">
        <v>82.44</v>
      </c>
      <c r="AC7658" t="s">
        <v>77</v>
      </c>
      <c r="AD7658" t="s">
        <v>72</v>
      </c>
      <c r="AE7658">
        <v>2022</v>
      </c>
      <c r="AF7658">
        <v>2022</v>
      </c>
      <c r="AU7658"/>
    </row>
    <row r="7659" spans="1:47" x14ac:dyDescent="0.35">
      <c r="A7659" t="s">
        <v>160</v>
      </c>
      <c r="B7659" t="s">
        <v>26</v>
      </c>
      <c r="C7659" t="s">
        <v>252</v>
      </c>
      <c r="D7659" t="s">
        <v>159</v>
      </c>
      <c r="E7659" t="s">
        <v>162</v>
      </c>
      <c r="G7659" t="s">
        <v>1</v>
      </c>
      <c r="J7659" t="s">
        <v>263</v>
      </c>
      <c r="K7659" t="s">
        <v>72</v>
      </c>
      <c r="L7659" t="s">
        <v>122</v>
      </c>
      <c r="M7659" s="14">
        <v>44834</v>
      </c>
      <c r="N7659" s="14">
        <v>44834</v>
      </c>
      <c r="O7659">
        <v>0</v>
      </c>
      <c r="P7659">
        <v>920.25</v>
      </c>
      <c r="R7659">
        <v>2110672000</v>
      </c>
      <c r="S7659">
        <v>162600000</v>
      </c>
      <c r="V7659" t="s">
        <v>160</v>
      </c>
      <c r="W7659" t="s">
        <v>196</v>
      </c>
      <c r="X7659" t="s">
        <v>161</v>
      </c>
      <c r="Y7659">
        <v>9</v>
      </c>
      <c r="Z7659">
        <v>9</v>
      </c>
      <c r="AA7659">
        <v>2022</v>
      </c>
      <c r="AB7659">
        <v>920.25</v>
      </c>
      <c r="AC7659" t="s">
        <v>77</v>
      </c>
      <c r="AD7659" t="s">
        <v>72</v>
      </c>
      <c r="AE7659">
        <v>2022</v>
      </c>
      <c r="AF7659">
        <v>2022</v>
      </c>
      <c r="AU7659"/>
    </row>
    <row r="7660" spans="1:47" x14ac:dyDescent="0.35">
      <c r="A7660" t="s">
        <v>155</v>
      </c>
      <c r="B7660" t="s">
        <v>32</v>
      </c>
      <c r="C7660" t="s">
        <v>252</v>
      </c>
      <c r="D7660" t="s">
        <v>150</v>
      </c>
      <c r="E7660" t="s">
        <v>121</v>
      </c>
      <c r="G7660" t="s">
        <v>1</v>
      </c>
      <c r="H7660" t="s">
        <v>206</v>
      </c>
      <c r="J7660" t="s">
        <v>263</v>
      </c>
      <c r="K7660" t="s">
        <v>72</v>
      </c>
      <c r="L7660" t="s">
        <v>122</v>
      </c>
      <c r="M7660" s="14">
        <v>44834</v>
      </c>
      <c r="N7660" s="14">
        <v>44834</v>
      </c>
      <c r="O7660">
        <v>0</v>
      </c>
      <c r="P7660">
        <v>-19047.62</v>
      </c>
      <c r="R7660">
        <v>2220610000</v>
      </c>
      <c r="S7660">
        <v>161012000</v>
      </c>
      <c r="V7660" t="s">
        <v>155</v>
      </c>
      <c r="W7660" t="s">
        <v>213</v>
      </c>
      <c r="X7660" t="s">
        <v>156</v>
      </c>
      <c r="Y7660">
        <v>9</v>
      </c>
      <c r="Z7660">
        <v>9</v>
      </c>
      <c r="AA7660">
        <v>2022</v>
      </c>
      <c r="AB7660">
        <v>19047.62</v>
      </c>
      <c r="AC7660" t="s">
        <v>77</v>
      </c>
      <c r="AD7660" t="s">
        <v>77</v>
      </c>
      <c r="AE7660">
        <v>2022</v>
      </c>
      <c r="AF7660">
        <v>2022</v>
      </c>
      <c r="AU7660"/>
    </row>
    <row r="7661" spans="1:47" x14ac:dyDescent="0.35">
      <c r="A7661" t="s">
        <v>155</v>
      </c>
      <c r="B7661" t="s">
        <v>49</v>
      </c>
      <c r="C7661" t="s">
        <v>252</v>
      </c>
      <c r="D7661" t="s">
        <v>150</v>
      </c>
      <c r="E7661" t="s">
        <v>121</v>
      </c>
      <c r="G7661" t="s">
        <v>1</v>
      </c>
      <c r="H7661" t="s">
        <v>206</v>
      </c>
      <c r="J7661" t="s">
        <v>263</v>
      </c>
      <c r="K7661" t="s">
        <v>72</v>
      </c>
      <c r="L7661" t="s">
        <v>122</v>
      </c>
      <c r="M7661" s="14">
        <v>44834</v>
      </c>
      <c r="N7661" s="14">
        <v>44834</v>
      </c>
      <c r="O7661">
        <v>0</v>
      </c>
      <c r="P7661">
        <v>-4761.8999999999996</v>
      </c>
      <c r="R7661">
        <v>2220620000</v>
      </c>
      <c r="S7661">
        <v>161012000</v>
      </c>
      <c r="V7661" t="s">
        <v>155</v>
      </c>
      <c r="W7661" t="s">
        <v>213</v>
      </c>
      <c r="X7661" t="s">
        <v>156</v>
      </c>
      <c r="Y7661">
        <v>9</v>
      </c>
      <c r="Z7661">
        <v>9</v>
      </c>
      <c r="AA7661">
        <v>2022</v>
      </c>
      <c r="AB7661">
        <v>4761.8999999999996</v>
      </c>
      <c r="AC7661" t="s">
        <v>77</v>
      </c>
      <c r="AD7661" t="s">
        <v>77</v>
      </c>
      <c r="AE7661">
        <v>2022</v>
      </c>
      <c r="AF7661">
        <v>2022</v>
      </c>
      <c r="AU7661"/>
    </row>
    <row r="7662" spans="1:47" x14ac:dyDescent="0.35">
      <c r="A7662" t="s">
        <v>160</v>
      </c>
      <c r="B7662" t="s">
        <v>26</v>
      </c>
      <c r="C7662" t="s">
        <v>252</v>
      </c>
      <c r="D7662" t="s">
        <v>159</v>
      </c>
      <c r="E7662" t="s">
        <v>162</v>
      </c>
      <c r="G7662" t="s">
        <v>1</v>
      </c>
      <c r="J7662" t="s">
        <v>263</v>
      </c>
      <c r="K7662" t="s">
        <v>72</v>
      </c>
      <c r="L7662" t="s">
        <v>122</v>
      </c>
      <c r="M7662" s="14">
        <v>44834</v>
      </c>
      <c r="N7662" s="14">
        <v>44834</v>
      </c>
      <c r="O7662">
        <v>0</v>
      </c>
      <c r="P7662">
        <v>248.57</v>
      </c>
      <c r="R7662">
        <v>2110672000</v>
      </c>
      <c r="S7662">
        <v>161011000</v>
      </c>
      <c r="V7662" t="s">
        <v>160</v>
      </c>
      <c r="W7662" t="s">
        <v>231</v>
      </c>
      <c r="X7662" t="s">
        <v>161</v>
      </c>
      <c r="Y7662">
        <v>9</v>
      </c>
      <c r="Z7662">
        <v>9</v>
      </c>
      <c r="AA7662">
        <v>2022</v>
      </c>
      <c r="AB7662">
        <v>248.57</v>
      </c>
      <c r="AC7662" t="s">
        <v>77</v>
      </c>
      <c r="AD7662" t="s">
        <v>72</v>
      </c>
      <c r="AE7662">
        <v>2022</v>
      </c>
      <c r="AF7662">
        <v>2022</v>
      </c>
      <c r="AU7662"/>
    </row>
    <row r="7663" spans="1:47" x14ac:dyDescent="0.35">
      <c r="A7663" t="s">
        <v>118</v>
      </c>
      <c r="B7663" t="s">
        <v>46</v>
      </c>
      <c r="C7663" t="s">
        <v>252</v>
      </c>
      <c r="D7663" t="s">
        <v>150</v>
      </c>
      <c r="E7663" t="s">
        <v>121</v>
      </c>
      <c r="G7663" t="s">
        <v>1</v>
      </c>
      <c r="H7663" t="s">
        <v>206</v>
      </c>
      <c r="J7663" t="s">
        <v>263</v>
      </c>
      <c r="K7663" t="s">
        <v>72</v>
      </c>
      <c r="L7663" t="s">
        <v>122</v>
      </c>
      <c r="M7663" s="14">
        <v>44834</v>
      </c>
      <c r="N7663" s="14">
        <v>44834</v>
      </c>
      <c r="O7663">
        <v>0</v>
      </c>
      <c r="P7663">
        <v>-11904.76</v>
      </c>
      <c r="R7663">
        <v>2221513000</v>
      </c>
      <c r="S7663">
        <v>161021000</v>
      </c>
      <c r="V7663" t="s">
        <v>118</v>
      </c>
      <c r="W7663" t="s">
        <v>215</v>
      </c>
      <c r="X7663" t="s">
        <v>119</v>
      </c>
      <c r="Y7663">
        <v>9</v>
      </c>
      <c r="Z7663">
        <v>9</v>
      </c>
      <c r="AA7663">
        <v>2022</v>
      </c>
      <c r="AB7663">
        <v>11904.76</v>
      </c>
      <c r="AC7663" t="s">
        <v>77</v>
      </c>
      <c r="AD7663" t="s">
        <v>77</v>
      </c>
      <c r="AE7663">
        <v>2022</v>
      </c>
      <c r="AF7663">
        <v>2022</v>
      </c>
      <c r="AU7663"/>
    </row>
    <row r="7664" spans="1:47" x14ac:dyDescent="0.35">
      <c r="A7664" t="s">
        <v>126</v>
      </c>
      <c r="B7664" t="s">
        <v>56</v>
      </c>
      <c r="C7664" t="s">
        <v>252</v>
      </c>
      <c r="D7664" t="s">
        <v>150</v>
      </c>
      <c r="E7664" t="s">
        <v>121</v>
      </c>
      <c r="G7664" t="s">
        <v>1</v>
      </c>
      <c r="H7664" t="s">
        <v>206</v>
      </c>
      <c r="J7664" t="s">
        <v>263</v>
      </c>
      <c r="K7664" t="s">
        <v>72</v>
      </c>
      <c r="L7664" t="s">
        <v>122</v>
      </c>
      <c r="M7664" s="14">
        <v>44834</v>
      </c>
      <c r="N7664" s="14">
        <v>44834</v>
      </c>
      <c r="O7664">
        <v>0</v>
      </c>
      <c r="P7664">
        <v>-1190.48</v>
      </c>
      <c r="R7664">
        <v>2221200000</v>
      </c>
      <c r="S7664">
        <v>162600000</v>
      </c>
      <c r="V7664" t="s">
        <v>126</v>
      </c>
      <c r="W7664" t="s">
        <v>196</v>
      </c>
      <c r="X7664" t="s">
        <v>127</v>
      </c>
      <c r="Y7664">
        <v>9</v>
      </c>
      <c r="Z7664">
        <v>9</v>
      </c>
      <c r="AA7664">
        <v>2022</v>
      </c>
      <c r="AB7664">
        <v>1190.48</v>
      </c>
      <c r="AC7664" t="s">
        <v>77</v>
      </c>
      <c r="AD7664" t="s">
        <v>77</v>
      </c>
      <c r="AE7664">
        <v>2022</v>
      </c>
      <c r="AF7664">
        <v>2022</v>
      </c>
      <c r="AU7664"/>
    </row>
    <row r="7665" spans="1:47" x14ac:dyDescent="0.35">
      <c r="A7665" t="s">
        <v>160</v>
      </c>
      <c r="B7665" t="s">
        <v>35</v>
      </c>
      <c r="C7665" t="s">
        <v>252</v>
      </c>
      <c r="D7665" t="s">
        <v>159</v>
      </c>
      <c r="E7665" t="s">
        <v>162</v>
      </c>
      <c r="G7665" t="s">
        <v>1</v>
      </c>
      <c r="J7665" t="s">
        <v>263</v>
      </c>
      <c r="K7665" t="s">
        <v>72</v>
      </c>
      <c r="L7665" t="s">
        <v>122</v>
      </c>
      <c r="M7665" s="14">
        <v>44834</v>
      </c>
      <c r="N7665" s="14">
        <v>44834</v>
      </c>
      <c r="O7665">
        <v>0</v>
      </c>
      <c r="P7665">
        <v>534.5</v>
      </c>
      <c r="R7665">
        <v>2110672000</v>
      </c>
      <c r="S7665">
        <v>162700000</v>
      </c>
      <c r="V7665" t="s">
        <v>160</v>
      </c>
      <c r="W7665" t="s">
        <v>200</v>
      </c>
      <c r="X7665" t="s">
        <v>161</v>
      </c>
      <c r="Y7665">
        <v>9</v>
      </c>
      <c r="Z7665">
        <v>9</v>
      </c>
      <c r="AA7665">
        <v>2022</v>
      </c>
      <c r="AB7665">
        <v>534.5</v>
      </c>
      <c r="AC7665" t="s">
        <v>77</v>
      </c>
      <c r="AD7665" t="s">
        <v>72</v>
      </c>
      <c r="AE7665">
        <v>2022</v>
      </c>
      <c r="AF7665">
        <v>2022</v>
      </c>
      <c r="AU7665"/>
    </row>
    <row r="7666" spans="1:47" x14ac:dyDescent="0.35">
      <c r="A7666" t="s">
        <v>160</v>
      </c>
      <c r="B7666" t="s">
        <v>26</v>
      </c>
      <c r="C7666" t="s">
        <v>252</v>
      </c>
      <c r="D7666" t="s">
        <v>159</v>
      </c>
      <c r="E7666" t="s">
        <v>162</v>
      </c>
      <c r="G7666" t="s">
        <v>1</v>
      </c>
      <c r="J7666" t="s">
        <v>263</v>
      </c>
      <c r="K7666" t="s">
        <v>72</v>
      </c>
      <c r="L7666" t="s">
        <v>122</v>
      </c>
      <c r="M7666" s="14">
        <v>44834</v>
      </c>
      <c r="N7666" s="14">
        <v>44834</v>
      </c>
      <c r="O7666">
        <v>0</v>
      </c>
      <c r="P7666">
        <v>502.76</v>
      </c>
      <c r="R7666">
        <v>2110672000</v>
      </c>
      <c r="S7666">
        <v>162700000</v>
      </c>
      <c r="V7666" t="s">
        <v>160</v>
      </c>
      <c r="W7666" t="s">
        <v>200</v>
      </c>
      <c r="X7666" t="s">
        <v>161</v>
      </c>
      <c r="Y7666">
        <v>9</v>
      </c>
      <c r="Z7666">
        <v>9</v>
      </c>
      <c r="AA7666">
        <v>2022</v>
      </c>
      <c r="AB7666">
        <v>502.76</v>
      </c>
      <c r="AC7666" t="s">
        <v>77</v>
      </c>
      <c r="AD7666" t="s">
        <v>72</v>
      </c>
      <c r="AE7666">
        <v>2022</v>
      </c>
      <c r="AF7666">
        <v>2022</v>
      </c>
      <c r="AU7666"/>
    </row>
    <row r="7667" spans="1:47" x14ac:dyDescent="0.35">
      <c r="A7667" t="s">
        <v>160</v>
      </c>
      <c r="B7667" t="s">
        <v>28</v>
      </c>
      <c r="C7667" t="s">
        <v>252</v>
      </c>
      <c r="D7667" t="s">
        <v>159</v>
      </c>
      <c r="E7667" t="s">
        <v>162</v>
      </c>
      <c r="G7667" t="s">
        <v>1</v>
      </c>
      <c r="J7667" t="s">
        <v>263</v>
      </c>
      <c r="K7667" t="s">
        <v>72</v>
      </c>
      <c r="L7667" t="s">
        <v>122</v>
      </c>
      <c r="M7667" s="14">
        <v>44834</v>
      </c>
      <c r="N7667" s="14">
        <v>44834</v>
      </c>
      <c r="O7667">
        <v>0</v>
      </c>
      <c r="P7667">
        <v>90.96</v>
      </c>
      <c r="R7667">
        <v>2110672000</v>
      </c>
      <c r="S7667">
        <v>161800000</v>
      </c>
      <c r="V7667" t="s">
        <v>160</v>
      </c>
      <c r="W7667" t="s">
        <v>197</v>
      </c>
      <c r="X7667" t="s">
        <v>161</v>
      </c>
      <c r="Y7667">
        <v>9</v>
      </c>
      <c r="Z7667">
        <v>9</v>
      </c>
      <c r="AA7667">
        <v>2022</v>
      </c>
      <c r="AB7667">
        <v>90.96</v>
      </c>
      <c r="AC7667" t="s">
        <v>77</v>
      </c>
      <c r="AD7667" t="s">
        <v>72</v>
      </c>
      <c r="AE7667">
        <v>2022</v>
      </c>
      <c r="AF7667">
        <v>2022</v>
      </c>
      <c r="AU7667"/>
    </row>
    <row r="7668" spans="1:47" x14ac:dyDescent="0.35">
      <c r="A7668" t="s">
        <v>160</v>
      </c>
      <c r="B7668" t="s">
        <v>28</v>
      </c>
      <c r="C7668" t="s">
        <v>252</v>
      </c>
      <c r="D7668" t="s">
        <v>159</v>
      </c>
      <c r="E7668" t="s">
        <v>162</v>
      </c>
      <c r="G7668" t="s">
        <v>1</v>
      </c>
      <c r="J7668" t="s">
        <v>263</v>
      </c>
      <c r="K7668" t="s">
        <v>72</v>
      </c>
      <c r="L7668" t="s">
        <v>122</v>
      </c>
      <c r="M7668" s="14">
        <v>44834</v>
      </c>
      <c r="N7668" s="14">
        <v>44834</v>
      </c>
      <c r="O7668">
        <v>0</v>
      </c>
      <c r="P7668">
        <v>50.72</v>
      </c>
      <c r="R7668">
        <v>2110672000</v>
      </c>
      <c r="S7668">
        <v>161800000</v>
      </c>
      <c r="V7668" t="s">
        <v>160</v>
      </c>
      <c r="W7668" t="s">
        <v>197</v>
      </c>
      <c r="X7668" t="s">
        <v>161</v>
      </c>
      <c r="Y7668">
        <v>9</v>
      </c>
      <c r="Z7668">
        <v>9</v>
      </c>
      <c r="AA7668">
        <v>2022</v>
      </c>
      <c r="AB7668">
        <v>50.72</v>
      </c>
      <c r="AC7668" t="s">
        <v>77</v>
      </c>
      <c r="AD7668" t="s">
        <v>72</v>
      </c>
      <c r="AE7668">
        <v>2022</v>
      </c>
      <c r="AF7668">
        <v>2022</v>
      </c>
      <c r="AU7668"/>
    </row>
    <row r="7669" spans="1:47" x14ac:dyDescent="0.35">
      <c r="A7669" t="s">
        <v>160</v>
      </c>
      <c r="B7669" t="s">
        <v>28</v>
      </c>
      <c r="C7669" t="s">
        <v>252</v>
      </c>
      <c r="D7669" t="s">
        <v>159</v>
      </c>
      <c r="E7669" t="s">
        <v>162</v>
      </c>
      <c r="G7669" t="s">
        <v>1</v>
      </c>
      <c r="J7669" t="s">
        <v>263</v>
      </c>
      <c r="K7669" t="s">
        <v>72</v>
      </c>
      <c r="L7669" t="s">
        <v>122</v>
      </c>
      <c r="M7669" s="14">
        <v>44834</v>
      </c>
      <c r="N7669" s="14">
        <v>44834</v>
      </c>
      <c r="O7669">
        <v>0</v>
      </c>
      <c r="P7669">
        <v>97.04</v>
      </c>
      <c r="R7669">
        <v>2110672000</v>
      </c>
      <c r="S7669">
        <v>161400000</v>
      </c>
      <c r="V7669" t="s">
        <v>160</v>
      </c>
      <c r="W7669" t="s">
        <v>211</v>
      </c>
      <c r="X7669" t="s">
        <v>161</v>
      </c>
      <c r="Y7669">
        <v>9</v>
      </c>
      <c r="Z7669">
        <v>9</v>
      </c>
      <c r="AA7669">
        <v>2022</v>
      </c>
      <c r="AB7669">
        <v>97.04</v>
      </c>
      <c r="AC7669" t="s">
        <v>77</v>
      </c>
      <c r="AD7669" t="s">
        <v>72</v>
      </c>
      <c r="AE7669">
        <v>2022</v>
      </c>
      <c r="AF7669">
        <v>2022</v>
      </c>
      <c r="AU7669"/>
    </row>
    <row r="7670" spans="1:47" x14ac:dyDescent="0.35">
      <c r="A7670" t="s">
        <v>160</v>
      </c>
      <c r="B7670" t="s">
        <v>28</v>
      </c>
      <c r="C7670" t="s">
        <v>252</v>
      </c>
      <c r="D7670" t="s">
        <v>159</v>
      </c>
      <c r="E7670" t="s">
        <v>162</v>
      </c>
      <c r="G7670" t="s">
        <v>1</v>
      </c>
      <c r="J7670" t="s">
        <v>263</v>
      </c>
      <c r="K7670" t="s">
        <v>72</v>
      </c>
      <c r="L7670" t="s">
        <v>122</v>
      </c>
      <c r="M7670" s="14">
        <v>44834</v>
      </c>
      <c r="N7670" s="14">
        <v>44834</v>
      </c>
      <c r="O7670">
        <v>0</v>
      </c>
      <c r="P7670">
        <v>36.479999999999997</v>
      </c>
      <c r="R7670">
        <v>2110672000</v>
      </c>
      <c r="S7670">
        <v>161400000</v>
      </c>
      <c r="V7670" t="s">
        <v>160</v>
      </c>
      <c r="W7670" t="s">
        <v>211</v>
      </c>
      <c r="X7670" t="s">
        <v>161</v>
      </c>
      <c r="Y7670">
        <v>9</v>
      </c>
      <c r="Z7670">
        <v>9</v>
      </c>
      <c r="AA7670">
        <v>2022</v>
      </c>
      <c r="AB7670">
        <v>36.479999999999997</v>
      </c>
      <c r="AC7670" t="s">
        <v>77</v>
      </c>
      <c r="AD7670" t="s">
        <v>72</v>
      </c>
      <c r="AE7670">
        <v>2022</v>
      </c>
      <c r="AF7670">
        <v>2022</v>
      </c>
      <c r="AU7670"/>
    </row>
    <row r="7671" spans="1:47" x14ac:dyDescent="0.35">
      <c r="A7671" t="s">
        <v>160</v>
      </c>
      <c r="B7671" t="s">
        <v>28</v>
      </c>
      <c r="C7671" t="s">
        <v>252</v>
      </c>
      <c r="D7671" t="s">
        <v>159</v>
      </c>
      <c r="E7671" t="s">
        <v>162</v>
      </c>
      <c r="G7671" t="s">
        <v>1</v>
      </c>
      <c r="J7671" t="s">
        <v>263</v>
      </c>
      <c r="K7671" t="s">
        <v>72</v>
      </c>
      <c r="L7671" t="s">
        <v>122</v>
      </c>
      <c r="M7671" s="14">
        <v>44834</v>
      </c>
      <c r="N7671" s="14">
        <v>44834</v>
      </c>
      <c r="O7671">
        <v>0</v>
      </c>
      <c r="P7671">
        <v>20.54</v>
      </c>
      <c r="R7671">
        <v>2110672000</v>
      </c>
      <c r="S7671">
        <v>161400000</v>
      </c>
      <c r="V7671" t="s">
        <v>160</v>
      </c>
      <c r="W7671" t="s">
        <v>211</v>
      </c>
      <c r="X7671" t="s">
        <v>161</v>
      </c>
      <c r="Y7671">
        <v>9</v>
      </c>
      <c r="Z7671">
        <v>9</v>
      </c>
      <c r="AA7671">
        <v>2022</v>
      </c>
      <c r="AB7671">
        <v>20.54</v>
      </c>
      <c r="AC7671" t="s">
        <v>77</v>
      </c>
      <c r="AD7671" t="s">
        <v>72</v>
      </c>
      <c r="AE7671">
        <v>2022</v>
      </c>
      <c r="AF7671">
        <v>2022</v>
      </c>
      <c r="AU7671"/>
    </row>
    <row r="7672" spans="1:47" x14ac:dyDescent="0.35">
      <c r="A7672" t="s">
        <v>160</v>
      </c>
      <c r="B7672" t="s">
        <v>28</v>
      </c>
      <c r="C7672" t="s">
        <v>252</v>
      </c>
      <c r="D7672" t="s">
        <v>159</v>
      </c>
      <c r="E7672" t="s">
        <v>162</v>
      </c>
      <c r="G7672" t="s">
        <v>1</v>
      </c>
      <c r="J7672" t="s">
        <v>263</v>
      </c>
      <c r="K7672" t="s">
        <v>72</v>
      </c>
      <c r="L7672" t="s">
        <v>122</v>
      </c>
      <c r="M7672" s="14">
        <v>44834</v>
      </c>
      <c r="N7672" s="14">
        <v>44834</v>
      </c>
      <c r="O7672">
        <v>0</v>
      </c>
      <c r="P7672">
        <v>25.13</v>
      </c>
      <c r="R7672">
        <v>2110672000</v>
      </c>
      <c r="S7672">
        <v>161400000</v>
      </c>
      <c r="V7672" t="s">
        <v>160</v>
      </c>
      <c r="W7672" t="s">
        <v>211</v>
      </c>
      <c r="X7672" t="s">
        <v>161</v>
      </c>
      <c r="Y7672">
        <v>9</v>
      </c>
      <c r="Z7672">
        <v>9</v>
      </c>
      <c r="AA7672">
        <v>2022</v>
      </c>
      <c r="AB7672">
        <v>25.13</v>
      </c>
      <c r="AC7672" t="s">
        <v>77</v>
      </c>
      <c r="AD7672" t="s">
        <v>72</v>
      </c>
      <c r="AE7672">
        <v>2022</v>
      </c>
      <c r="AF7672">
        <v>2022</v>
      </c>
      <c r="AU7672"/>
    </row>
    <row r="7673" spans="1:47" x14ac:dyDescent="0.35">
      <c r="A7673" t="s">
        <v>130</v>
      </c>
      <c r="B7673" t="s">
        <v>40</v>
      </c>
      <c r="C7673" t="s">
        <v>252</v>
      </c>
      <c r="D7673" t="s">
        <v>150</v>
      </c>
      <c r="E7673" t="s">
        <v>121</v>
      </c>
      <c r="G7673" t="s">
        <v>1</v>
      </c>
      <c r="H7673" t="s">
        <v>206</v>
      </c>
      <c r="J7673" t="s">
        <v>263</v>
      </c>
      <c r="K7673" t="s">
        <v>72</v>
      </c>
      <c r="L7673" t="s">
        <v>122</v>
      </c>
      <c r="M7673" s="14">
        <v>44834</v>
      </c>
      <c r="N7673" s="14">
        <v>44834</v>
      </c>
      <c r="O7673">
        <v>0</v>
      </c>
      <c r="P7673">
        <v>-523.80999999999995</v>
      </c>
      <c r="R7673">
        <v>2221517080</v>
      </c>
      <c r="S7673">
        <v>161020000</v>
      </c>
      <c r="V7673" t="s">
        <v>130</v>
      </c>
      <c r="W7673" t="s">
        <v>194</v>
      </c>
      <c r="X7673" t="s">
        <v>119</v>
      </c>
      <c r="Y7673">
        <v>9</v>
      </c>
      <c r="Z7673">
        <v>9</v>
      </c>
      <c r="AA7673">
        <v>2022</v>
      </c>
      <c r="AB7673">
        <v>523.80999999999995</v>
      </c>
      <c r="AC7673" t="s">
        <v>77</v>
      </c>
      <c r="AD7673" t="s">
        <v>77</v>
      </c>
      <c r="AE7673">
        <v>2022</v>
      </c>
      <c r="AF7673">
        <v>2022</v>
      </c>
      <c r="AU7673"/>
    </row>
    <row r="7674" spans="1:47" x14ac:dyDescent="0.35">
      <c r="A7674" t="s">
        <v>160</v>
      </c>
      <c r="B7674" t="s">
        <v>28</v>
      </c>
      <c r="C7674" t="s">
        <v>252</v>
      </c>
      <c r="D7674" t="s">
        <v>159</v>
      </c>
      <c r="E7674" t="s">
        <v>162</v>
      </c>
      <c r="G7674" t="s">
        <v>1</v>
      </c>
      <c r="J7674" t="s">
        <v>263</v>
      </c>
      <c r="K7674" t="s">
        <v>72</v>
      </c>
      <c r="L7674" t="s">
        <v>122</v>
      </c>
      <c r="M7674" s="14">
        <v>44834</v>
      </c>
      <c r="N7674" s="14">
        <v>44834</v>
      </c>
      <c r="O7674">
        <v>0</v>
      </c>
      <c r="P7674">
        <v>30.62</v>
      </c>
      <c r="R7674">
        <v>2110672000</v>
      </c>
      <c r="S7674">
        <v>161400000</v>
      </c>
      <c r="V7674" t="s">
        <v>160</v>
      </c>
      <c r="W7674" t="s">
        <v>211</v>
      </c>
      <c r="X7674" t="s">
        <v>161</v>
      </c>
      <c r="Y7674">
        <v>9</v>
      </c>
      <c r="Z7674">
        <v>9</v>
      </c>
      <c r="AA7674">
        <v>2022</v>
      </c>
      <c r="AB7674">
        <v>30.62</v>
      </c>
      <c r="AC7674" t="s">
        <v>77</v>
      </c>
      <c r="AD7674" t="s">
        <v>72</v>
      </c>
      <c r="AE7674">
        <v>2022</v>
      </c>
      <c r="AF7674">
        <v>2022</v>
      </c>
      <c r="AU7674"/>
    </row>
    <row r="7675" spans="1:47" x14ac:dyDescent="0.35">
      <c r="A7675" t="s">
        <v>160</v>
      </c>
      <c r="B7675" t="s">
        <v>28</v>
      </c>
      <c r="C7675" t="s">
        <v>252</v>
      </c>
      <c r="D7675" t="s">
        <v>159</v>
      </c>
      <c r="E7675" t="s">
        <v>162</v>
      </c>
      <c r="G7675" t="s">
        <v>1</v>
      </c>
      <c r="J7675" t="s">
        <v>263</v>
      </c>
      <c r="K7675" t="s">
        <v>72</v>
      </c>
      <c r="L7675" t="s">
        <v>122</v>
      </c>
      <c r="M7675" s="14">
        <v>44834</v>
      </c>
      <c r="N7675" s="14">
        <v>44834</v>
      </c>
      <c r="O7675">
        <v>0</v>
      </c>
      <c r="P7675">
        <v>36.479999999999997</v>
      </c>
      <c r="R7675">
        <v>2110672000</v>
      </c>
      <c r="S7675">
        <v>161400000</v>
      </c>
      <c r="V7675" t="s">
        <v>160</v>
      </c>
      <c r="W7675" t="s">
        <v>211</v>
      </c>
      <c r="X7675" t="s">
        <v>161</v>
      </c>
      <c r="Y7675">
        <v>9</v>
      </c>
      <c r="Z7675">
        <v>9</v>
      </c>
      <c r="AA7675">
        <v>2022</v>
      </c>
      <c r="AB7675">
        <v>36.479999999999997</v>
      </c>
      <c r="AC7675" t="s">
        <v>77</v>
      </c>
      <c r="AD7675" t="s">
        <v>72</v>
      </c>
      <c r="AE7675">
        <v>2022</v>
      </c>
      <c r="AF7675">
        <v>2022</v>
      </c>
      <c r="AU7675"/>
    </row>
    <row r="7676" spans="1:47" x14ac:dyDescent="0.35">
      <c r="A7676" t="s">
        <v>148</v>
      </c>
      <c r="C7676" t="s">
        <v>252</v>
      </c>
      <c r="D7676" t="s">
        <v>159</v>
      </c>
      <c r="E7676" t="s">
        <v>162</v>
      </c>
      <c r="G7676" t="s">
        <v>1</v>
      </c>
      <c r="J7676" t="s">
        <v>263</v>
      </c>
      <c r="K7676" t="s">
        <v>72</v>
      </c>
      <c r="L7676" t="s">
        <v>122</v>
      </c>
      <c r="M7676" s="14">
        <v>44834</v>
      </c>
      <c r="N7676" s="14">
        <v>44834</v>
      </c>
      <c r="O7676">
        <v>0</v>
      </c>
      <c r="P7676">
        <v>35714.29</v>
      </c>
      <c r="R7676">
        <v>2110220000</v>
      </c>
      <c r="S7676">
        <v>161008000</v>
      </c>
      <c r="V7676" t="s">
        <v>148</v>
      </c>
      <c r="W7676" t="s">
        <v>224</v>
      </c>
      <c r="X7676" t="s">
        <v>152</v>
      </c>
      <c r="Y7676">
        <v>9</v>
      </c>
      <c r="Z7676">
        <v>9</v>
      </c>
      <c r="AA7676">
        <v>2022</v>
      </c>
      <c r="AB7676">
        <v>35714.29</v>
      </c>
      <c r="AC7676" t="s">
        <v>77</v>
      </c>
      <c r="AD7676" t="s">
        <v>72</v>
      </c>
      <c r="AE7676">
        <v>2022</v>
      </c>
      <c r="AF7676">
        <v>2022</v>
      </c>
      <c r="AU7676"/>
    </row>
    <row r="7677" spans="1:47" x14ac:dyDescent="0.35">
      <c r="A7677" t="s">
        <v>176</v>
      </c>
      <c r="B7677" t="s">
        <v>27</v>
      </c>
      <c r="C7677" t="s">
        <v>252</v>
      </c>
      <c r="D7677" t="s">
        <v>150</v>
      </c>
      <c r="E7677" t="s">
        <v>121</v>
      </c>
      <c r="G7677" t="s">
        <v>1</v>
      </c>
      <c r="H7677" t="s">
        <v>206</v>
      </c>
      <c r="J7677" t="s">
        <v>263</v>
      </c>
      <c r="K7677" t="s">
        <v>72</v>
      </c>
      <c r="L7677" t="s">
        <v>122</v>
      </c>
      <c r="M7677" s="14">
        <v>44834</v>
      </c>
      <c r="N7677" s="14">
        <v>44834</v>
      </c>
      <c r="O7677">
        <v>0</v>
      </c>
      <c r="P7677">
        <v>-143.57</v>
      </c>
      <c r="R7677">
        <v>2221517010</v>
      </c>
      <c r="S7677">
        <v>161300000</v>
      </c>
      <c r="V7677" t="s">
        <v>176</v>
      </c>
      <c r="W7677" t="s">
        <v>192</v>
      </c>
      <c r="X7677" t="s">
        <v>119</v>
      </c>
      <c r="Y7677">
        <v>9</v>
      </c>
      <c r="Z7677">
        <v>9</v>
      </c>
      <c r="AA7677">
        <v>2022</v>
      </c>
      <c r="AB7677">
        <v>143.57</v>
      </c>
      <c r="AC7677" t="s">
        <v>77</v>
      </c>
      <c r="AD7677" t="s">
        <v>77</v>
      </c>
      <c r="AE7677">
        <v>2022</v>
      </c>
      <c r="AF7677">
        <v>2022</v>
      </c>
      <c r="AU7677"/>
    </row>
    <row r="7678" spans="1:47" x14ac:dyDescent="0.35">
      <c r="A7678" t="s">
        <v>160</v>
      </c>
      <c r="B7678" t="s">
        <v>26</v>
      </c>
      <c r="C7678" t="s">
        <v>252</v>
      </c>
      <c r="D7678" t="s">
        <v>159</v>
      </c>
      <c r="E7678" t="s">
        <v>162</v>
      </c>
      <c r="G7678" t="s">
        <v>1</v>
      </c>
      <c r="J7678" t="s">
        <v>263</v>
      </c>
      <c r="K7678" t="s">
        <v>72</v>
      </c>
      <c r="L7678" t="s">
        <v>122</v>
      </c>
      <c r="M7678" s="14">
        <v>44834</v>
      </c>
      <c r="N7678" s="14">
        <v>44834</v>
      </c>
      <c r="O7678">
        <v>0</v>
      </c>
      <c r="P7678">
        <v>193.7</v>
      </c>
      <c r="R7678">
        <v>2110672000</v>
      </c>
      <c r="S7678">
        <v>162600000</v>
      </c>
      <c r="V7678" t="s">
        <v>160</v>
      </c>
      <c r="W7678" t="s">
        <v>196</v>
      </c>
      <c r="X7678" t="s">
        <v>161</v>
      </c>
      <c r="Y7678">
        <v>9</v>
      </c>
      <c r="Z7678">
        <v>9</v>
      </c>
      <c r="AA7678">
        <v>2022</v>
      </c>
      <c r="AB7678">
        <v>193.7</v>
      </c>
      <c r="AC7678" t="s">
        <v>77</v>
      </c>
      <c r="AD7678" t="s">
        <v>72</v>
      </c>
      <c r="AE7678">
        <v>2022</v>
      </c>
      <c r="AF7678">
        <v>2022</v>
      </c>
      <c r="AU7678"/>
    </row>
    <row r="7679" spans="1:47" x14ac:dyDescent="0.35">
      <c r="A7679" t="s">
        <v>160</v>
      </c>
      <c r="B7679" t="s">
        <v>35</v>
      </c>
      <c r="C7679" t="s">
        <v>252</v>
      </c>
      <c r="D7679" t="s">
        <v>159</v>
      </c>
      <c r="E7679" t="s">
        <v>162</v>
      </c>
      <c r="G7679" t="s">
        <v>1</v>
      </c>
      <c r="J7679" t="s">
        <v>263</v>
      </c>
      <c r="K7679" t="s">
        <v>72</v>
      </c>
      <c r="L7679" t="s">
        <v>122</v>
      </c>
      <c r="M7679" s="14">
        <v>44865</v>
      </c>
      <c r="N7679" s="14">
        <v>44865</v>
      </c>
      <c r="O7679">
        <v>0</v>
      </c>
      <c r="P7679">
        <v>363.2</v>
      </c>
      <c r="R7679">
        <v>2110672000</v>
      </c>
      <c r="S7679">
        <v>161020000</v>
      </c>
      <c r="V7679" t="s">
        <v>160</v>
      </c>
      <c r="W7679" t="s">
        <v>194</v>
      </c>
      <c r="X7679" t="s">
        <v>161</v>
      </c>
      <c r="Y7679">
        <v>10</v>
      </c>
      <c r="Z7679">
        <v>10</v>
      </c>
      <c r="AA7679">
        <v>2022</v>
      </c>
      <c r="AB7679">
        <v>363.2</v>
      </c>
      <c r="AC7679" t="s">
        <v>78</v>
      </c>
      <c r="AD7679" t="s">
        <v>72</v>
      </c>
      <c r="AE7679">
        <v>2022</v>
      </c>
      <c r="AF7679">
        <v>2022</v>
      </c>
      <c r="AU7679"/>
    </row>
    <row r="7680" spans="1:47" x14ac:dyDescent="0.35">
      <c r="A7680" t="s">
        <v>130</v>
      </c>
      <c r="B7680" t="s">
        <v>36</v>
      </c>
      <c r="C7680" t="s">
        <v>252</v>
      </c>
      <c r="D7680" t="s">
        <v>150</v>
      </c>
      <c r="E7680" t="s">
        <v>121</v>
      </c>
      <c r="G7680" t="s">
        <v>1</v>
      </c>
      <c r="H7680" t="s">
        <v>206</v>
      </c>
      <c r="J7680" t="s">
        <v>263</v>
      </c>
      <c r="K7680" t="s">
        <v>72</v>
      </c>
      <c r="L7680" t="s">
        <v>122</v>
      </c>
      <c r="M7680" s="14">
        <v>44865</v>
      </c>
      <c r="N7680" s="14">
        <v>44865</v>
      </c>
      <c r="O7680">
        <v>0</v>
      </c>
      <c r="P7680">
        <v>-119.05</v>
      </c>
      <c r="R7680">
        <v>2221517110</v>
      </c>
      <c r="S7680">
        <v>161003000</v>
      </c>
      <c r="V7680" t="s">
        <v>130</v>
      </c>
      <c r="W7680" t="s">
        <v>232</v>
      </c>
      <c r="X7680" t="s">
        <v>119</v>
      </c>
      <c r="Y7680">
        <v>10</v>
      </c>
      <c r="Z7680">
        <v>10</v>
      </c>
      <c r="AA7680">
        <v>2022</v>
      </c>
      <c r="AB7680">
        <v>119.05</v>
      </c>
      <c r="AC7680" t="s">
        <v>78</v>
      </c>
      <c r="AD7680" t="s">
        <v>78</v>
      </c>
      <c r="AE7680">
        <v>2022</v>
      </c>
      <c r="AF7680">
        <v>2022</v>
      </c>
      <c r="AU7680"/>
    </row>
    <row r="7681" spans="1:47" x14ac:dyDescent="0.35">
      <c r="A7681" t="s">
        <v>188</v>
      </c>
      <c r="B7681" t="s">
        <v>31</v>
      </c>
      <c r="C7681" t="s">
        <v>252</v>
      </c>
      <c r="D7681" t="s">
        <v>159</v>
      </c>
      <c r="E7681" t="s">
        <v>162</v>
      </c>
      <c r="G7681" t="s">
        <v>1</v>
      </c>
      <c r="J7681" t="s">
        <v>263</v>
      </c>
      <c r="K7681" t="s">
        <v>72</v>
      </c>
      <c r="L7681" t="s">
        <v>122</v>
      </c>
      <c r="M7681" s="14">
        <v>44865</v>
      </c>
      <c r="N7681" s="14">
        <v>44865</v>
      </c>
      <c r="O7681">
        <v>0</v>
      </c>
      <c r="P7681">
        <v>652.78</v>
      </c>
      <c r="R7681">
        <v>2111070000</v>
      </c>
      <c r="S7681">
        <v>161900000</v>
      </c>
      <c r="V7681" t="s">
        <v>188</v>
      </c>
      <c r="W7681" t="s">
        <v>199</v>
      </c>
      <c r="X7681" t="s">
        <v>190</v>
      </c>
      <c r="Y7681">
        <v>10</v>
      </c>
      <c r="Z7681">
        <v>10</v>
      </c>
      <c r="AA7681">
        <v>2022</v>
      </c>
      <c r="AB7681">
        <v>652.78</v>
      </c>
      <c r="AC7681" t="s">
        <v>78</v>
      </c>
      <c r="AD7681" t="s">
        <v>72</v>
      </c>
      <c r="AE7681">
        <v>2022</v>
      </c>
      <c r="AF7681">
        <v>2022</v>
      </c>
      <c r="AU7681"/>
    </row>
    <row r="7682" spans="1:47" x14ac:dyDescent="0.35">
      <c r="A7682" t="s">
        <v>160</v>
      </c>
      <c r="B7682" t="s">
        <v>28</v>
      </c>
      <c r="C7682" t="s">
        <v>252</v>
      </c>
      <c r="D7682" t="s">
        <v>159</v>
      </c>
      <c r="E7682" t="s">
        <v>162</v>
      </c>
      <c r="G7682" t="s">
        <v>1</v>
      </c>
      <c r="J7682" t="s">
        <v>263</v>
      </c>
      <c r="K7682" t="s">
        <v>72</v>
      </c>
      <c r="L7682" t="s">
        <v>122</v>
      </c>
      <c r="M7682" s="14">
        <v>44865</v>
      </c>
      <c r="N7682" s="14">
        <v>44865</v>
      </c>
      <c r="O7682">
        <v>0</v>
      </c>
      <c r="P7682">
        <v>55.54</v>
      </c>
      <c r="R7682">
        <v>2110672000</v>
      </c>
      <c r="S7682">
        <v>161900000</v>
      </c>
      <c r="V7682" t="s">
        <v>160</v>
      </c>
      <c r="W7682" t="s">
        <v>199</v>
      </c>
      <c r="X7682" t="s">
        <v>161</v>
      </c>
      <c r="Y7682">
        <v>10</v>
      </c>
      <c r="Z7682">
        <v>10</v>
      </c>
      <c r="AA7682">
        <v>2022</v>
      </c>
      <c r="AB7682">
        <v>55.54</v>
      </c>
      <c r="AC7682" t="s">
        <v>78</v>
      </c>
      <c r="AD7682" t="s">
        <v>72</v>
      </c>
      <c r="AE7682">
        <v>2022</v>
      </c>
      <c r="AF7682">
        <v>2022</v>
      </c>
      <c r="AU7682"/>
    </row>
    <row r="7683" spans="1:47" x14ac:dyDescent="0.35">
      <c r="A7683" t="s">
        <v>160</v>
      </c>
      <c r="B7683" t="s">
        <v>35</v>
      </c>
      <c r="C7683" t="s">
        <v>252</v>
      </c>
      <c r="D7683" t="s">
        <v>159</v>
      </c>
      <c r="E7683" t="s">
        <v>162</v>
      </c>
      <c r="G7683" t="s">
        <v>1</v>
      </c>
      <c r="J7683" t="s">
        <v>263</v>
      </c>
      <c r="K7683" t="s">
        <v>72</v>
      </c>
      <c r="L7683" t="s">
        <v>122</v>
      </c>
      <c r="M7683" s="14">
        <v>44865</v>
      </c>
      <c r="N7683" s="14">
        <v>44865</v>
      </c>
      <c r="O7683">
        <v>0</v>
      </c>
      <c r="P7683">
        <v>935.11</v>
      </c>
      <c r="R7683">
        <v>2110672000</v>
      </c>
      <c r="S7683">
        <v>161020000</v>
      </c>
      <c r="V7683" t="s">
        <v>160</v>
      </c>
      <c r="W7683" t="s">
        <v>194</v>
      </c>
      <c r="X7683" t="s">
        <v>161</v>
      </c>
      <c r="Y7683">
        <v>10</v>
      </c>
      <c r="Z7683">
        <v>10</v>
      </c>
      <c r="AA7683">
        <v>2022</v>
      </c>
      <c r="AB7683">
        <v>935.11</v>
      </c>
      <c r="AC7683" t="s">
        <v>78</v>
      </c>
      <c r="AD7683" t="s">
        <v>72</v>
      </c>
      <c r="AE7683">
        <v>2022</v>
      </c>
      <c r="AF7683">
        <v>2022</v>
      </c>
      <c r="AU7683"/>
    </row>
    <row r="7684" spans="1:47" x14ac:dyDescent="0.35">
      <c r="A7684" t="s">
        <v>160</v>
      </c>
      <c r="B7684" t="s">
        <v>35</v>
      </c>
      <c r="C7684" t="s">
        <v>252</v>
      </c>
      <c r="D7684" t="s">
        <v>159</v>
      </c>
      <c r="E7684" t="s">
        <v>162</v>
      </c>
      <c r="G7684" t="s">
        <v>1</v>
      </c>
      <c r="J7684" t="s">
        <v>263</v>
      </c>
      <c r="K7684" t="s">
        <v>72</v>
      </c>
      <c r="L7684" t="s">
        <v>122</v>
      </c>
      <c r="M7684" s="14">
        <v>44865</v>
      </c>
      <c r="N7684" s="14">
        <v>44865</v>
      </c>
      <c r="O7684">
        <v>0</v>
      </c>
      <c r="P7684">
        <v>1238.18</v>
      </c>
      <c r="R7684">
        <v>2110672000</v>
      </c>
      <c r="S7684">
        <v>161020000</v>
      </c>
      <c r="V7684" t="s">
        <v>160</v>
      </c>
      <c r="W7684" t="s">
        <v>194</v>
      </c>
      <c r="X7684" t="s">
        <v>161</v>
      </c>
      <c r="Y7684">
        <v>10</v>
      </c>
      <c r="Z7684">
        <v>10</v>
      </c>
      <c r="AA7684">
        <v>2022</v>
      </c>
      <c r="AB7684">
        <v>1238.18</v>
      </c>
      <c r="AC7684" t="s">
        <v>78</v>
      </c>
      <c r="AD7684" t="s">
        <v>72</v>
      </c>
      <c r="AE7684">
        <v>2022</v>
      </c>
      <c r="AF7684">
        <v>2022</v>
      </c>
      <c r="AU7684"/>
    </row>
    <row r="7685" spans="1:47" x14ac:dyDescent="0.35">
      <c r="A7685" t="s">
        <v>160</v>
      </c>
      <c r="B7685" t="s">
        <v>35</v>
      </c>
      <c r="C7685" t="s">
        <v>252</v>
      </c>
      <c r="D7685" t="s">
        <v>159</v>
      </c>
      <c r="E7685" t="s">
        <v>162</v>
      </c>
      <c r="G7685" t="s">
        <v>1</v>
      </c>
      <c r="J7685" t="s">
        <v>263</v>
      </c>
      <c r="K7685" t="s">
        <v>72</v>
      </c>
      <c r="L7685" t="s">
        <v>122</v>
      </c>
      <c r="M7685" s="14">
        <v>44865</v>
      </c>
      <c r="N7685" s="14">
        <v>44865</v>
      </c>
      <c r="O7685">
        <v>0</v>
      </c>
      <c r="P7685">
        <v>17774.54</v>
      </c>
      <c r="R7685">
        <v>2110672000</v>
      </c>
      <c r="S7685">
        <v>161020000</v>
      </c>
      <c r="V7685" t="s">
        <v>160</v>
      </c>
      <c r="W7685" t="s">
        <v>194</v>
      </c>
      <c r="X7685" t="s">
        <v>161</v>
      </c>
      <c r="Y7685">
        <v>10</v>
      </c>
      <c r="Z7685">
        <v>10</v>
      </c>
      <c r="AA7685">
        <v>2022</v>
      </c>
      <c r="AB7685">
        <v>17774.54</v>
      </c>
      <c r="AC7685" t="s">
        <v>78</v>
      </c>
      <c r="AD7685" t="s">
        <v>72</v>
      </c>
      <c r="AE7685">
        <v>2022</v>
      </c>
      <c r="AF7685">
        <v>2022</v>
      </c>
      <c r="AU7685"/>
    </row>
    <row r="7686" spans="1:47" x14ac:dyDescent="0.35">
      <c r="A7686" t="s">
        <v>160</v>
      </c>
      <c r="B7686" t="s">
        <v>35</v>
      </c>
      <c r="C7686" t="s">
        <v>252</v>
      </c>
      <c r="D7686" t="s">
        <v>159</v>
      </c>
      <c r="E7686" t="s">
        <v>162</v>
      </c>
      <c r="G7686" t="s">
        <v>1</v>
      </c>
      <c r="J7686" t="s">
        <v>263</v>
      </c>
      <c r="K7686" t="s">
        <v>72</v>
      </c>
      <c r="L7686" t="s">
        <v>122</v>
      </c>
      <c r="M7686" s="14">
        <v>44865</v>
      </c>
      <c r="N7686" s="14">
        <v>44865</v>
      </c>
      <c r="O7686">
        <v>0</v>
      </c>
      <c r="P7686">
        <v>636.07000000000005</v>
      </c>
      <c r="R7686">
        <v>2110672000</v>
      </c>
      <c r="S7686">
        <v>161020000</v>
      </c>
      <c r="V7686" t="s">
        <v>160</v>
      </c>
      <c r="W7686" t="s">
        <v>194</v>
      </c>
      <c r="X7686" t="s">
        <v>161</v>
      </c>
      <c r="Y7686">
        <v>10</v>
      </c>
      <c r="Z7686">
        <v>10</v>
      </c>
      <c r="AA7686">
        <v>2022</v>
      </c>
      <c r="AB7686">
        <v>636.07000000000005</v>
      </c>
      <c r="AC7686" t="s">
        <v>78</v>
      </c>
      <c r="AD7686" t="s">
        <v>72</v>
      </c>
      <c r="AE7686">
        <v>2022</v>
      </c>
      <c r="AF7686">
        <v>2022</v>
      </c>
      <c r="AU7686"/>
    </row>
    <row r="7687" spans="1:47" x14ac:dyDescent="0.35">
      <c r="A7687" t="s">
        <v>160</v>
      </c>
      <c r="B7687" t="s">
        <v>35</v>
      </c>
      <c r="C7687" t="s">
        <v>252</v>
      </c>
      <c r="D7687" t="s">
        <v>159</v>
      </c>
      <c r="E7687" t="s">
        <v>162</v>
      </c>
      <c r="G7687" t="s">
        <v>1</v>
      </c>
      <c r="J7687" t="s">
        <v>263</v>
      </c>
      <c r="K7687" t="s">
        <v>72</v>
      </c>
      <c r="L7687" t="s">
        <v>122</v>
      </c>
      <c r="M7687" s="14">
        <v>44865</v>
      </c>
      <c r="N7687" s="14">
        <v>44865</v>
      </c>
      <c r="O7687">
        <v>0</v>
      </c>
      <c r="P7687">
        <v>296.94</v>
      </c>
      <c r="R7687">
        <v>2110672000</v>
      </c>
      <c r="S7687">
        <v>161020000</v>
      </c>
      <c r="V7687" t="s">
        <v>160</v>
      </c>
      <c r="W7687" t="s">
        <v>194</v>
      </c>
      <c r="X7687" t="s">
        <v>161</v>
      </c>
      <c r="Y7687">
        <v>10</v>
      </c>
      <c r="Z7687">
        <v>10</v>
      </c>
      <c r="AA7687">
        <v>2022</v>
      </c>
      <c r="AB7687">
        <v>296.94</v>
      </c>
      <c r="AC7687" t="s">
        <v>78</v>
      </c>
      <c r="AD7687" t="s">
        <v>72</v>
      </c>
      <c r="AE7687">
        <v>2022</v>
      </c>
      <c r="AF7687">
        <v>2022</v>
      </c>
      <c r="AU7687"/>
    </row>
    <row r="7688" spans="1:47" x14ac:dyDescent="0.35">
      <c r="A7688" t="s">
        <v>160</v>
      </c>
      <c r="B7688" t="s">
        <v>35</v>
      </c>
      <c r="C7688" t="s">
        <v>252</v>
      </c>
      <c r="D7688" t="s">
        <v>159</v>
      </c>
      <c r="E7688" t="s">
        <v>162</v>
      </c>
      <c r="G7688" t="s">
        <v>1</v>
      </c>
      <c r="J7688" t="s">
        <v>263</v>
      </c>
      <c r="K7688" t="s">
        <v>72</v>
      </c>
      <c r="L7688" t="s">
        <v>122</v>
      </c>
      <c r="M7688" s="14">
        <v>44865</v>
      </c>
      <c r="N7688" s="14">
        <v>44865</v>
      </c>
      <c r="O7688">
        <v>0</v>
      </c>
      <c r="P7688">
        <v>14676.16</v>
      </c>
      <c r="R7688">
        <v>2110672000</v>
      </c>
      <c r="S7688">
        <v>161020000</v>
      </c>
      <c r="V7688" t="s">
        <v>160</v>
      </c>
      <c r="W7688" t="s">
        <v>194</v>
      </c>
      <c r="X7688" t="s">
        <v>161</v>
      </c>
      <c r="Y7688">
        <v>10</v>
      </c>
      <c r="Z7688">
        <v>10</v>
      </c>
      <c r="AA7688">
        <v>2022</v>
      </c>
      <c r="AB7688">
        <v>14676.16</v>
      </c>
      <c r="AC7688" t="s">
        <v>78</v>
      </c>
      <c r="AD7688" t="s">
        <v>72</v>
      </c>
      <c r="AE7688">
        <v>2022</v>
      </c>
      <c r="AF7688">
        <v>2022</v>
      </c>
      <c r="AU7688"/>
    </row>
    <row r="7689" spans="1:47" x14ac:dyDescent="0.35">
      <c r="A7689" t="s">
        <v>160</v>
      </c>
      <c r="B7689" t="s">
        <v>35</v>
      </c>
      <c r="C7689" t="s">
        <v>252</v>
      </c>
      <c r="D7689" t="s">
        <v>159</v>
      </c>
      <c r="E7689" t="s">
        <v>162</v>
      </c>
      <c r="G7689" t="s">
        <v>1</v>
      </c>
      <c r="J7689" t="s">
        <v>263</v>
      </c>
      <c r="K7689" t="s">
        <v>72</v>
      </c>
      <c r="L7689" t="s">
        <v>122</v>
      </c>
      <c r="M7689" s="14">
        <v>44865</v>
      </c>
      <c r="N7689" s="14">
        <v>44865</v>
      </c>
      <c r="O7689">
        <v>0</v>
      </c>
      <c r="P7689">
        <v>32.74</v>
      </c>
      <c r="R7689">
        <v>2110672000</v>
      </c>
      <c r="S7689">
        <v>162000000</v>
      </c>
      <c r="V7689" t="s">
        <v>160</v>
      </c>
      <c r="W7689" t="s">
        <v>205</v>
      </c>
      <c r="X7689" t="s">
        <v>161</v>
      </c>
      <c r="Y7689">
        <v>10</v>
      </c>
      <c r="Z7689">
        <v>10</v>
      </c>
      <c r="AA7689">
        <v>2022</v>
      </c>
      <c r="AB7689">
        <v>32.74</v>
      </c>
      <c r="AC7689" t="s">
        <v>78</v>
      </c>
      <c r="AD7689" t="s">
        <v>72</v>
      </c>
      <c r="AE7689">
        <v>2022</v>
      </c>
      <c r="AF7689">
        <v>2022</v>
      </c>
      <c r="AU7689"/>
    </row>
    <row r="7690" spans="1:47" x14ac:dyDescent="0.35">
      <c r="A7690" t="s">
        <v>160</v>
      </c>
      <c r="B7690" t="s">
        <v>35</v>
      </c>
      <c r="C7690" t="s">
        <v>252</v>
      </c>
      <c r="D7690" t="s">
        <v>159</v>
      </c>
      <c r="E7690" t="s">
        <v>162</v>
      </c>
      <c r="G7690" t="s">
        <v>1</v>
      </c>
      <c r="J7690" t="s">
        <v>263</v>
      </c>
      <c r="K7690" t="s">
        <v>72</v>
      </c>
      <c r="L7690" t="s">
        <v>122</v>
      </c>
      <c r="M7690" s="14">
        <v>44865</v>
      </c>
      <c r="N7690" s="14">
        <v>44865</v>
      </c>
      <c r="O7690">
        <v>0</v>
      </c>
      <c r="P7690">
        <v>4953.1499999999996</v>
      </c>
      <c r="R7690">
        <v>2110672000</v>
      </c>
      <c r="S7690">
        <v>161020000</v>
      </c>
      <c r="V7690" t="s">
        <v>160</v>
      </c>
      <c r="W7690" t="s">
        <v>194</v>
      </c>
      <c r="X7690" t="s">
        <v>161</v>
      </c>
      <c r="Y7690">
        <v>10</v>
      </c>
      <c r="Z7690">
        <v>10</v>
      </c>
      <c r="AA7690">
        <v>2022</v>
      </c>
      <c r="AB7690">
        <v>4953.1499999999996</v>
      </c>
      <c r="AC7690" t="s">
        <v>78</v>
      </c>
      <c r="AD7690" t="s">
        <v>72</v>
      </c>
      <c r="AE7690">
        <v>2022</v>
      </c>
      <c r="AF7690">
        <v>2022</v>
      </c>
      <c r="AU7690"/>
    </row>
    <row r="7691" spans="1:47" x14ac:dyDescent="0.35">
      <c r="A7691" t="s">
        <v>160</v>
      </c>
      <c r="B7691" t="s">
        <v>25</v>
      </c>
      <c r="C7691" t="s">
        <v>252</v>
      </c>
      <c r="D7691" t="s">
        <v>159</v>
      </c>
      <c r="E7691" t="s">
        <v>162</v>
      </c>
      <c r="G7691" t="s">
        <v>1</v>
      </c>
      <c r="J7691" t="s">
        <v>263</v>
      </c>
      <c r="K7691" t="s">
        <v>72</v>
      </c>
      <c r="L7691" t="s">
        <v>122</v>
      </c>
      <c r="M7691" s="14">
        <v>44865</v>
      </c>
      <c r="N7691" s="14">
        <v>44865</v>
      </c>
      <c r="O7691">
        <v>0</v>
      </c>
      <c r="P7691">
        <v>3571.43</v>
      </c>
      <c r="R7691">
        <v>2110672000</v>
      </c>
      <c r="S7691">
        <v>161600000</v>
      </c>
      <c r="V7691" t="s">
        <v>160</v>
      </c>
      <c r="W7691" t="s">
        <v>198</v>
      </c>
      <c r="X7691" t="s">
        <v>161</v>
      </c>
      <c r="Y7691">
        <v>10</v>
      </c>
      <c r="Z7691">
        <v>10</v>
      </c>
      <c r="AA7691">
        <v>2022</v>
      </c>
      <c r="AB7691">
        <v>3571.43</v>
      </c>
      <c r="AC7691" t="s">
        <v>78</v>
      </c>
      <c r="AD7691" t="s">
        <v>72</v>
      </c>
      <c r="AE7691">
        <v>2022</v>
      </c>
      <c r="AF7691">
        <v>2022</v>
      </c>
      <c r="AU7691"/>
    </row>
    <row r="7692" spans="1:47" x14ac:dyDescent="0.35">
      <c r="A7692" t="s">
        <v>160</v>
      </c>
      <c r="B7692" t="s">
        <v>35</v>
      </c>
      <c r="C7692" t="s">
        <v>252</v>
      </c>
      <c r="D7692" t="s">
        <v>159</v>
      </c>
      <c r="E7692" t="s">
        <v>162</v>
      </c>
      <c r="G7692" t="s">
        <v>1</v>
      </c>
      <c r="J7692" t="s">
        <v>263</v>
      </c>
      <c r="K7692" t="s">
        <v>72</v>
      </c>
      <c r="L7692" t="s">
        <v>122</v>
      </c>
      <c r="M7692" s="14">
        <v>44865</v>
      </c>
      <c r="N7692" s="14">
        <v>44865</v>
      </c>
      <c r="O7692">
        <v>0</v>
      </c>
      <c r="P7692">
        <v>36.32</v>
      </c>
      <c r="R7692">
        <v>2110672000</v>
      </c>
      <c r="S7692">
        <v>161020000</v>
      </c>
      <c r="V7692" t="s">
        <v>160</v>
      </c>
      <c r="W7692" t="s">
        <v>194</v>
      </c>
      <c r="X7692" t="s">
        <v>161</v>
      </c>
      <c r="Y7692">
        <v>10</v>
      </c>
      <c r="Z7692">
        <v>10</v>
      </c>
      <c r="AA7692">
        <v>2022</v>
      </c>
      <c r="AB7692">
        <v>36.32</v>
      </c>
      <c r="AC7692" t="s">
        <v>78</v>
      </c>
      <c r="AD7692" t="s">
        <v>72</v>
      </c>
      <c r="AE7692">
        <v>2022</v>
      </c>
      <c r="AF7692">
        <v>2022</v>
      </c>
      <c r="AU7692"/>
    </row>
    <row r="7693" spans="1:47" x14ac:dyDescent="0.35">
      <c r="A7693" t="s">
        <v>160</v>
      </c>
      <c r="B7693" t="s">
        <v>35</v>
      </c>
      <c r="C7693" t="s">
        <v>252</v>
      </c>
      <c r="D7693" t="s">
        <v>159</v>
      </c>
      <c r="E7693" t="s">
        <v>162</v>
      </c>
      <c r="G7693" t="s">
        <v>1</v>
      </c>
      <c r="J7693" t="s">
        <v>263</v>
      </c>
      <c r="K7693" t="s">
        <v>72</v>
      </c>
      <c r="L7693" t="s">
        <v>122</v>
      </c>
      <c r="M7693" s="14">
        <v>44865</v>
      </c>
      <c r="N7693" s="14">
        <v>44865</v>
      </c>
      <c r="O7693">
        <v>0</v>
      </c>
      <c r="P7693">
        <v>4940.68</v>
      </c>
      <c r="R7693">
        <v>2110672000</v>
      </c>
      <c r="S7693">
        <v>161020000</v>
      </c>
      <c r="V7693" t="s">
        <v>160</v>
      </c>
      <c r="W7693" t="s">
        <v>194</v>
      </c>
      <c r="X7693" t="s">
        <v>161</v>
      </c>
      <c r="Y7693">
        <v>10</v>
      </c>
      <c r="Z7693">
        <v>10</v>
      </c>
      <c r="AA7693">
        <v>2022</v>
      </c>
      <c r="AB7693">
        <v>4940.68</v>
      </c>
      <c r="AC7693" t="s">
        <v>78</v>
      </c>
      <c r="AD7693" t="s">
        <v>72</v>
      </c>
      <c r="AE7693">
        <v>2022</v>
      </c>
      <c r="AF7693">
        <v>2022</v>
      </c>
      <c r="AU7693"/>
    </row>
    <row r="7694" spans="1:47" x14ac:dyDescent="0.35">
      <c r="A7694" t="s">
        <v>160</v>
      </c>
      <c r="B7694" t="s">
        <v>35</v>
      </c>
      <c r="C7694" t="s">
        <v>252</v>
      </c>
      <c r="D7694" t="s">
        <v>159</v>
      </c>
      <c r="E7694" t="s">
        <v>162</v>
      </c>
      <c r="G7694" t="s">
        <v>1</v>
      </c>
      <c r="J7694" t="s">
        <v>263</v>
      </c>
      <c r="K7694" t="s">
        <v>72</v>
      </c>
      <c r="L7694" t="s">
        <v>122</v>
      </c>
      <c r="M7694" s="14">
        <v>44865</v>
      </c>
      <c r="N7694" s="14">
        <v>44865</v>
      </c>
      <c r="O7694">
        <v>0</v>
      </c>
      <c r="P7694">
        <v>803.96</v>
      </c>
      <c r="R7694">
        <v>2110672000</v>
      </c>
      <c r="S7694">
        <v>161020000</v>
      </c>
      <c r="V7694" t="s">
        <v>160</v>
      </c>
      <c r="W7694" t="s">
        <v>194</v>
      </c>
      <c r="X7694" t="s">
        <v>161</v>
      </c>
      <c r="Y7694">
        <v>10</v>
      </c>
      <c r="Z7694">
        <v>10</v>
      </c>
      <c r="AA7694">
        <v>2022</v>
      </c>
      <c r="AB7694">
        <v>803.96</v>
      </c>
      <c r="AC7694" t="s">
        <v>78</v>
      </c>
      <c r="AD7694" t="s">
        <v>72</v>
      </c>
      <c r="AE7694">
        <v>2022</v>
      </c>
      <c r="AF7694">
        <v>2022</v>
      </c>
      <c r="AU7694"/>
    </row>
    <row r="7695" spans="1:47" x14ac:dyDescent="0.35">
      <c r="A7695" t="s">
        <v>160</v>
      </c>
      <c r="B7695" t="s">
        <v>35</v>
      </c>
      <c r="C7695" t="s">
        <v>252</v>
      </c>
      <c r="D7695" t="s">
        <v>159</v>
      </c>
      <c r="E7695" t="s">
        <v>162</v>
      </c>
      <c r="G7695" t="s">
        <v>1</v>
      </c>
      <c r="J7695" t="s">
        <v>263</v>
      </c>
      <c r="K7695" t="s">
        <v>72</v>
      </c>
      <c r="L7695" t="s">
        <v>122</v>
      </c>
      <c r="M7695" s="14">
        <v>44865</v>
      </c>
      <c r="N7695" s="14">
        <v>44865</v>
      </c>
      <c r="O7695">
        <v>0</v>
      </c>
      <c r="P7695">
        <v>3545.52</v>
      </c>
      <c r="R7695">
        <v>2110672000</v>
      </c>
      <c r="S7695">
        <v>161020000</v>
      </c>
      <c r="V7695" t="s">
        <v>160</v>
      </c>
      <c r="W7695" t="s">
        <v>194</v>
      </c>
      <c r="X7695" t="s">
        <v>161</v>
      </c>
      <c r="Y7695">
        <v>10</v>
      </c>
      <c r="Z7695">
        <v>10</v>
      </c>
      <c r="AA7695">
        <v>2022</v>
      </c>
      <c r="AB7695">
        <v>3545.52</v>
      </c>
      <c r="AC7695" t="s">
        <v>78</v>
      </c>
      <c r="AD7695" t="s">
        <v>72</v>
      </c>
      <c r="AE7695">
        <v>2022</v>
      </c>
      <c r="AF7695">
        <v>2022</v>
      </c>
      <c r="AU7695"/>
    </row>
    <row r="7696" spans="1:47" x14ac:dyDescent="0.35">
      <c r="A7696" t="s">
        <v>160</v>
      </c>
      <c r="B7696" t="s">
        <v>35</v>
      </c>
      <c r="C7696" t="s">
        <v>252</v>
      </c>
      <c r="D7696" t="s">
        <v>159</v>
      </c>
      <c r="E7696" t="s">
        <v>162</v>
      </c>
      <c r="G7696" t="s">
        <v>1</v>
      </c>
      <c r="J7696" t="s">
        <v>263</v>
      </c>
      <c r="K7696" t="s">
        <v>72</v>
      </c>
      <c r="L7696" t="s">
        <v>122</v>
      </c>
      <c r="M7696" s="14">
        <v>44865</v>
      </c>
      <c r="N7696" s="14">
        <v>44865</v>
      </c>
      <c r="O7696">
        <v>0</v>
      </c>
      <c r="P7696">
        <v>7609.16</v>
      </c>
      <c r="R7696">
        <v>2110672000</v>
      </c>
      <c r="S7696">
        <v>161020000</v>
      </c>
      <c r="V7696" t="s">
        <v>160</v>
      </c>
      <c r="W7696" t="s">
        <v>194</v>
      </c>
      <c r="X7696" t="s">
        <v>161</v>
      </c>
      <c r="Y7696">
        <v>10</v>
      </c>
      <c r="Z7696">
        <v>10</v>
      </c>
      <c r="AA7696">
        <v>2022</v>
      </c>
      <c r="AB7696">
        <v>7609.16</v>
      </c>
      <c r="AC7696" t="s">
        <v>78</v>
      </c>
      <c r="AD7696" t="s">
        <v>72</v>
      </c>
      <c r="AE7696">
        <v>2022</v>
      </c>
      <c r="AF7696">
        <v>2022</v>
      </c>
      <c r="AU7696"/>
    </row>
    <row r="7697" spans="1:47" x14ac:dyDescent="0.35">
      <c r="A7697" t="s">
        <v>160</v>
      </c>
      <c r="B7697" t="s">
        <v>35</v>
      </c>
      <c r="C7697" t="s">
        <v>252</v>
      </c>
      <c r="D7697" t="s">
        <v>159</v>
      </c>
      <c r="E7697" t="s">
        <v>162</v>
      </c>
      <c r="G7697" t="s">
        <v>1</v>
      </c>
      <c r="J7697" t="s">
        <v>263</v>
      </c>
      <c r="K7697" t="s">
        <v>72</v>
      </c>
      <c r="L7697" t="s">
        <v>122</v>
      </c>
      <c r="M7697" s="14">
        <v>44865</v>
      </c>
      <c r="N7697" s="14">
        <v>44865</v>
      </c>
      <c r="O7697">
        <v>0</v>
      </c>
      <c r="P7697">
        <v>79.650000000000006</v>
      </c>
      <c r="R7697">
        <v>2110672000</v>
      </c>
      <c r="S7697">
        <v>161020000</v>
      </c>
      <c r="V7697" t="s">
        <v>160</v>
      </c>
      <c r="W7697" t="s">
        <v>194</v>
      </c>
      <c r="X7697" t="s">
        <v>161</v>
      </c>
      <c r="Y7697">
        <v>10</v>
      </c>
      <c r="Z7697">
        <v>10</v>
      </c>
      <c r="AA7697">
        <v>2022</v>
      </c>
      <c r="AB7697">
        <v>79.650000000000006</v>
      </c>
      <c r="AC7697" t="s">
        <v>78</v>
      </c>
      <c r="AD7697" t="s">
        <v>72</v>
      </c>
      <c r="AE7697">
        <v>2022</v>
      </c>
      <c r="AF7697">
        <v>2022</v>
      </c>
      <c r="AU7697"/>
    </row>
    <row r="7698" spans="1:47" x14ac:dyDescent="0.35">
      <c r="A7698" t="s">
        <v>160</v>
      </c>
      <c r="B7698" t="s">
        <v>35</v>
      </c>
      <c r="C7698" t="s">
        <v>252</v>
      </c>
      <c r="D7698" t="s">
        <v>159</v>
      </c>
      <c r="E7698" t="s">
        <v>162</v>
      </c>
      <c r="G7698" t="s">
        <v>1</v>
      </c>
      <c r="J7698" t="s">
        <v>263</v>
      </c>
      <c r="K7698" t="s">
        <v>72</v>
      </c>
      <c r="L7698" t="s">
        <v>122</v>
      </c>
      <c r="M7698" s="14">
        <v>44865</v>
      </c>
      <c r="N7698" s="14">
        <v>44865</v>
      </c>
      <c r="O7698">
        <v>0</v>
      </c>
      <c r="P7698">
        <v>314.01</v>
      </c>
      <c r="R7698">
        <v>2110672000</v>
      </c>
      <c r="S7698">
        <v>161020000</v>
      </c>
      <c r="V7698" t="s">
        <v>160</v>
      </c>
      <c r="W7698" t="s">
        <v>194</v>
      </c>
      <c r="X7698" t="s">
        <v>161</v>
      </c>
      <c r="Y7698">
        <v>10</v>
      </c>
      <c r="Z7698">
        <v>10</v>
      </c>
      <c r="AA7698">
        <v>2022</v>
      </c>
      <c r="AB7698">
        <v>314.01</v>
      </c>
      <c r="AC7698" t="s">
        <v>78</v>
      </c>
      <c r="AD7698" t="s">
        <v>72</v>
      </c>
      <c r="AE7698">
        <v>2022</v>
      </c>
      <c r="AF7698">
        <v>2022</v>
      </c>
      <c r="AU7698"/>
    </row>
    <row r="7699" spans="1:47" x14ac:dyDescent="0.35">
      <c r="A7699" t="s">
        <v>160</v>
      </c>
      <c r="B7699" t="s">
        <v>35</v>
      </c>
      <c r="C7699" t="s">
        <v>252</v>
      </c>
      <c r="D7699" t="s">
        <v>159</v>
      </c>
      <c r="E7699" t="s">
        <v>162</v>
      </c>
      <c r="G7699" t="s">
        <v>1</v>
      </c>
      <c r="J7699" t="s">
        <v>263</v>
      </c>
      <c r="K7699" t="s">
        <v>72</v>
      </c>
      <c r="L7699" t="s">
        <v>122</v>
      </c>
      <c r="M7699" s="14">
        <v>44865</v>
      </c>
      <c r="N7699" s="14">
        <v>44865</v>
      </c>
      <c r="O7699">
        <v>0</v>
      </c>
      <c r="P7699">
        <v>9297.19</v>
      </c>
      <c r="R7699">
        <v>2110672000</v>
      </c>
      <c r="S7699">
        <v>161020000</v>
      </c>
      <c r="V7699" t="s">
        <v>160</v>
      </c>
      <c r="W7699" t="s">
        <v>194</v>
      </c>
      <c r="X7699" t="s">
        <v>161</v>
      </c>
      <c r="Y7699">
        <v>10</v>
      </c>
      <c r="Z7699">
        <v>10</v>
      </c>
      <c r="AA7699">
        <v>2022</v>
      </c>
      <c r="AB7699">
        <v>9297.19</v>
      </c>
      <c r="AC7699" t="s">
        <v>78</v>
      </c>
      <c r="AD7699" t="s">
        <v>72</v>
      </c>
      <c r="AE7699">
        <v>2022</v>
      </c>
      <c r="AF7699">
        <v>2022</v>
      </c>
      <c r="AU7699"/>
    </row>
    <row r="7700" spans="1:47" x14ac:dyDescent="0.35">
      <c r="A7700" t="s">
        <v>160</v>
      </c>
      <c r="B7700" t="s">
        <v>35</v>
      </c>
      <c r="C7700" t="s">
        <v>252</v>
      </c>
      <c r="D7700" t="s">
        <v>159</v>
      </c>
      <c r="E7700" t="s">
        <v>162</v>
      </c>
      <c r="G7700" t="s">
        <v>1</v>
      </c>
      <c r="J7700" t="s">
        <v>263</v>
      </c>
      <c r="K7700" t="s">
        <v>72</v>
      </c>
      <c r="L7700" t="s">
        <v>122</v>
      </c>
      <c r="M7700" s="14">
        <v>44865</v>
      </c>
      <c r="N7700" s="14">
        <v>44865</v>
      </c>
      <c r="O7700">
        <v>0</v>
      </c>
      <c r="P7700">
        <v>3839.03</v>
      </c>
      <c r="R7700">
        <v>2110672000</v>
      </c>
      <c r="S7700">
        <v>161020000</v>
      </c>
      <c r="V7700" t="s">
        <v>160</v>
      </c>
      <c r="W7700" t="s">
        <v>194</v>
      </c>
      <c r="X7700" t="s">
        <v>161</v>
      </c>
      <c r="Y7700">
        <v>10</v>
      </c>
      <c r="Z7700">
        <v>10</v>
      </c>
      <c r="AA7700">
        <v>2022</v>
      </c>
      <c r="AB7700">
        <v>3839.03</v>
      </c>
      <c r="AC7700" t="s">
        <v>78</v>
      </c>
      <c r="AD7700" t="s">
        <v>72</v>
      </c>
      <c r="AE7700">
        <v>2022</v>
      </c>
      <c r="AF7700">
        <v>2022</v>
      </c>
      <c r="AU7700"/>
    </row>
    <row r="7701" spans="1:47" x14ac:dyDescent="0.35">
      <c r="A7701" t="s">
        <v>160</v>
      </c>
      <c r="B7701" t="s">
        <v>35</v>
      </c>
      <c r="C7701" t="s">
        <v>252</v>
      </c>
      <c r="D7701" t="s">
        <v>159</v>
      </c>
      <c r="E7701" t="s">
        <v>162</v>
      </c>
      <c r="G7701" t="s">
        <v>1</v>
      </c>
      <c r="J7701" t="s">
        <v>263</v>
      </c>
      <c r="K7701" t="s">
        <v>72</v>
      </c>
      <c r="L7701" t="s">
        <v>122</v>
      </c>
      <c r="M7701" s="14">
        <v>44865</v>
      </c>
      <c r="N7701" s="14">
        <v>44865</v>
      </c>
      <c r="O7701">
        <v>0</v>
      </c>
      <c r="P7701">
        <v>409.16</v>
      </c>
      <c r="R7701">
        <v>2110672000</v>
      </c>
      <c r="S7701">
        <v>161020000</v>
      </c>
      <c r="V7701" t="s">
        <v>160</v>
      </c>
      <c r="W7701" t="s">
        <v>194</v>
      </c>
      <c r="X7701" t="s">
        <v>161</v>
      </c>
      <c r="Y7701">
        <v>10</v>
      </c>
      <c r="Z7701">
        <v>10</v>
      </c>
      <c r="AA7701">
        <v>2022</v>
      </c>
      <c r="AB7701">
        <v>409.16</v>
      </c>
      <c r="AC7701" t="s">
        <v>78</v>
      </c>
      <c r="AD7701" t="s">
        <v>72</v>
      </c>
      <c r="AE7701">
        <v>2022</v>
      </c>
      <c r="AF7701">
        <v>2022</v>
      </c>
      <c r="AU7701"/>
    </row>
    <row r="7702" spans="1:47" x14ac:dyDescent="0.35">
      <c r="A7702" t="s">
        <v>160</v>
      </c>
      <c r="B7702" t="s">
        <v>35</v>
      </c>
      <c r="C7702" t="s">
        <v>252</v>
      </c>
      <c r="D7702" t="s">
        <v>159</v>
      </c>
      <c r="E7702" t="s">
        <v>162</v>
      </c>
      <c r="G7702" t="s">
        <v>1</v>
      </c>
      <c r="J7702" t="s">
        <v>263</v>
      </c>
      <c r="K7702" t="s">
        <v>72</v>
      </c>
      <c r="L7702" t="s">
        <v>122</v>
      </c>
      <c r="M7702" s="14">
        <v>44865</v>
      </c>
      <c r="N7702" s="14">
        <v>44865</v>
      </c>
      <c r="O7702">
        <v>0</v>
      </c>
      <c r="P7702">
        <v>296.81</v>
      </c>
      <c r="R7702">
        <v>2110672000</v>
      </c>
      <c r="S7702">
        <v>161020000</v>
      </c>
      <c r="V7702" t="s">
        <v>160</v>
      </c>
      <c r="W7702" t="s">
        <v>194</v>
      </c>
      <c r="X7702" t="s">
        <v>161</v>
      </c>
      <c r="Y7702">
        <v>10</v>
      </c>
      <c r="Z7702">
        <v>10</v>
      </c>
      <c r="AA7702">
        <v>2022</v>
      </c>
      <c r="AB7702">
        <v>296.81</v>
      </c>
      <c r="AC7702" t="s">
        <v>78</v>
      </c>
      <c r="AD7702" t="s">
        <v>72</v>
      </c>
      <c r="AE7702">
        <v>2022</v>
      </c>
      <c r="AF7702">
        <v>2022</v>
      </c>
      <c r="AU7702"/>
    </row>
    <row r="7703" spans="1:47" x14ac:dyDescent="0.35">
      <c r="A7703" t="s">
        <v>160</v>
      </c>
      <c r="B7703" t="s">
        <v>35</v>
      </c>
      <c r="C7703" t="s">
        <v>252</v>
      </c>
      <c r="D7703" t="s">
        <v>159</v>
      </c>
      <c r="E7703" t="s">
        <v>162</v>
      </c>
      <c r="G7703" t="s">
        <v>1</v>
      </c>
      <c r="J7703" t="s">
        <v>263</v>
      </c>
      <c r="K7703" t="s">
        <v>72</v>
      </c>
      <c r="L7703" t="s">
        <v>122</v>
      </c>
      <c r="M7703" s="14">
        <v>44865</v>
      </c>
      <c r="N7703" s="14">
        <v>44865</v>
      </c>
      <c r="O7703">
        <v>0</v>
      </c>
      <c r="P7703">
        <v>2407.31</v>
      </c>
      <c r="R7703">
        <v>2110672000</v>
      </c>
      <c r="S7703">
        <v>161020000</v>
      </c>
      <c r="V7703" t="s">
        <v>160</v>
      </c>
      <c r="W7703" t="s">
        <v>194</v>
      </c>
      <c r="X7703" t="s">
        <v>161</v>
      </c>
      <c r="Y7703">
        <v>10</v>
      </c>
      <c r="Z7703">
        <v>10</v>
      </c>
      <c r="AA7703">
        <v>2022</v>
      </c>
      <c r="AB7703">
        <v>2407.31</v>
      </c>
      <c r="AC7703" t="s">
        <v>78</v>
      </c>
      <c r="AD7703" t="s">
        <v>72</v>
      </c>
      <c r="AE7703">
        <v>2022</v>
      </c>
      <c r="AF7703">
        <v>2022</v>
      </c>
      <c r="AU7703"/>
    </row>
    <row r="7704" spans="1:47" x14ac:dyDescent="0.35">
      <c r="A7704" t="s">
        <v>160</v>
      </c>
      <c r="B7704" t="s">
        <v>35</v>
      </c>
      <c r="C7704" t="s">
        <v>252</v>
      </c>
      <c r="D7704" t="s">
        <v>159</v>
      </c>
      <c r="E7704" t="s">
        <v>162</v>
      </c>
      <c r="G7704" t="s">
        <v>1</v>
      </c>
      <c r="J7704" t="s">
        <v>263</v>
      </c>
      <c r="K7704" t="s">
        <v>72</v>
      </c>
      <c r="L7704" t="s">
        <v>122</v>
      </c>
      <c r="M7704" s="14">
        <v>44865</v>
      </c>
      <c r="N7704" s="14">
        <v>44865</v>
      </c>
      <c r="O7704">
        <v>0</v>
      </c>
      <c r="P7704">
        <v>142.86000000000001</v>
      </c>
      <c r="R7704">
        <v>2110672000</v>
      </c>
      <c r="S7704">
        <v>161020000</v>
      </c>
      <c r="V7704" t="s">
        <v>160</v>
      </c>
      <c r="W7704" t="s">
        <v>194</v>
      </c>
      <c r="X7704" t="s">
        <v>161</v>
      </c>
      <c r="Y7704">
        <v>10</v>
      </c>
      <c r="Z7704">
        <v>10</v>
      </c>
      <c r="AA7704">
        <v>2022</v>
      </c>
      <c r="AB7704">
        <v>142.86000000000001</v>
      </c>
      <c r="AC7704" t="s">
        <v>78</v>
      </c>
      <c r="AD7704" t="s">
        <v>72</v>
      </c>
      <c r="AE7704">
        <v>2022</v>
      </c>
      <c r="AF7704">
        <v>2022</v>
      </c>
      <c r="AU7704"/>
    </row>
    <row r="7705" spans="1:47" x14ac:dyDescent="0.35">
      <c r="A7705" t="s">
        <v>160</v>
      </c>
      <c r="B7705" t="s">
        <v>35</v>
      </c>
      <c r="C7705" t="s">
        <v>252</v>
      </c>
      <c r="D7705" t="s">
        <v>159</v>
      </c>
      <c r="E7705" t="s">
        <v>162</v>
      </c>
      <c r="G7705" t="s">
        <v>1</v>
      </c>
      <c r="J7705" t="s">
        <v>263</v>
      </c>
      <c r="K7705" t="s">
        <v>72</v>
      </c>
      <c r="L7705" t="s">
        <v>122</v>
      </c>
      <c r="M7705" s="14">
        <v>44865</v>
      </c>
      <c r="N7705" s="14">
        <v>44865</v>
      </c>
      <c r="O7705">
        <v>0</v>
      </c>
      <c r="P7705">
        <v>6193.85</v>
      </c>
      <c r="R7705">
        <v>2110672000</v>
      </c>
      <c r="S7705">
        <v>161020000</v>
      </c>
      <c r="V7705" t="s">
        <v>160</v>
      </c>
      <c r="W7705" t="s">
        <v>194</v>
      </c>
      <c r="X7705" t="s">
        <v>161</v>
      </c>
      <c r="Y7705">
        <v>10</v>
      </c>
      <c r="Z7705">
        <v>10</v>
      </c>
      <c r="AA7705">
        <v>2022</v>
      </c>
      <c r="AB7705">
        <v>6193.85</v>
      </c>
      <c r="AC7705" t="s">
        <v>78</v>
      </c>
      <c r="AD7705" t="s">
        <v>72</v>
      </c>
      <c r="AE7705">
        <v>2022</v>
      </c>
      <c r="AF7705">
        <v>2022</v>
      </c>
      <c r="AU7705"/>
    </row>
    <row r="7706" spans="1:47" x14ac:dyDescent="0.35">
      <c r="A7706" t="s">
        <v>160</v>
      </c>
      <c r="B7706" t="s">
        <v>26</v>
      </c>
      <c r="C7706" t="s">
        <v>252</v>
      </c>
      <c r="D7706" t="s">
        <v>159</v>
      </c>
      <c r="E7706" t="s">
        <v>162</v>
      </c>
      <c r="G7706" t="s">
        <v>1</v>
      </c>
      <c r="J7706" t="s">
        <v>263</v>
      </c>
      <c r="K7706" t="s">
        <v>72</v>
      </c>
      <c r="L7706" t="s">
        <v>122</v>
      </c>
      <c r="M7706" s="14">
        <v>44865</v>
      </c>
      <c r="N7706" s="14">
        <v>44865</v>
      </c>
      <c r="O7706">
        <v>0</v>
      </c>
      <c r="P7706">
        <v>1666.67</v>
      </c>
      <c r="R7706">
        <v>2110672000</v>
      </c>
      <c r="S7706">
        <v>162000000</v>
      </c>
      <c r="V7706" t="s">
        <v>160</v>
      </c>
      <c r="W7706" t="s">
        <v>205</v>
      </c>
      <c r="X7706" t="s">
        <v>161</v>
      </c>
      <c r="Y7706">
        <v>10</v>
      </c>
      <c r="Z7706">
        <v>10</v>
      </c>
      <c r="AA7706">
        <v>2022</v>
      </c>
      <c r="AB7706">
        <v>1666.67</v>
      </c>
      <c r="AC7706" t="s">
        <v>78</v>
      </c>
      <c r="AD7706" t="s">
        <v>72</v>
      </c>
      <c r="AE7706">
        <v>2022</v>
      </c>
      <c r="AF7706">
        <v>2022</v>
      </c>
      <c r="AU7706"/>
    </row>
    <row r="7707" spans="1:47" x14ac:dyDescent="0.35">
      <c r="A7707" t="s">
        <v>130</v>
      </c>
      <c r="B7707" t="s">
        <v>34</v>
      </c>
      <c r="C7707" t="s">
        <v>252</v>
      </c>
      <c r="D7707" t="s">
        <v>150</v>
      </c>
      <c r="E7707" t="s">
        <v>121</v>
      </c>
      <c r="G7707" t="s">
        <v>1</v>
      </c>
      <c r="H7707" t="s">
        <v>206</v>
      </c>
      <c r="J7707" t="s">
        <v>263</v>
      </c>
      <c r="K7707" t="s">
        <v>72</v>
      </c>
      <c r="L7707" t="s">
        <v>122</v>
      </c>
      <c r="M7707" s="14">
        <v>44865</v>
      </c>
      <c r="N7707" s="14">
        <v>44865</v>
      </c>
      <c r="O7707">
        <v>0</v>
      </c>
      <c r="P7707">
        <v>-7.14</v>
      </c>
      <c r="R7707">
        <v>2221511000</v>
      </c>
      <c r="S7707">
        <v>162000000</v>
      </c>
      <c r="V7707" t="s">
        <v>130</v>
      </c>
      <c r="W7707" t="s">
        <v>205</v>
      </c>
      <c r="X7707" t="s">
        <v>119</v>
      </c>
      <c r="Y7707">
        <v>10</v>
      </c>
      <c r="Z7707">
        <v>10</v>
      </c>
      <c r="AA7707">
        <v>2022</v>
      </c>
      <c r="AB7707">
        <v>7.14</v>
      </c>
      <c r="AC7707" t="s">
        <v>78</v>
      </c>
      <c r="AD7707" t="s">
        <v>78</v>
      </c>
      <c r="AE7707">
        <v>2022</v>
      </c>
      <c r="AF7707">
        <v>2022</v>
      </c>
      <c r="AU7707"/>
    </row>
    <row r="7708" spans="1:47" x14ac:dyDescent="0.35">
      <c r="A7708" t="s">
        <v>160</v>
      </c>
      <c r="B7708" t="s">
        <v>26</v>
      </c>
      <c r="C7708" t="s">
        <v>252</v>
      </c>
      <c r="D7708" t="s">
        <v>159</v>
      </c>
      <c r="E7708" t="s">
        <v>162</v>
      </c>
      <c r="G7708" t="s">
        <v>1</v>
      </c>
      <c r="J7708" t="s">
        <v>263</v>
      </c>
      <c r="K7708" t="s">
        <v>72</v>
      </c>
      <c r="L7708" t="s">
        <v>122</v>
      </c>
      <c r="M7708" s="14">
        <v>44865</v>
      </c>
      <c r="N7708" s="14">
        <v>44865</v>
      </c>
      <c r="O7708">
        <v>0</v>
      </c>
      <c r="P7708">
        <v>157142.85999999999</v>
      </c>
      <c r="R7708">
        <v>2110672000</v>
      </c>
      <c r="S7708">
        <v>162800000</v>
      </c>
      <c r="V7708" t="s">
        <v>160</v>
      </c>
      <c r="W7708" t="s">
        <v>204</v>
      </c>
      <c r="X7708" t="s">
        <v>161</v>
      </c>
      <c r="Y7708">
        <v>10</v>
      </c>
      <c r="Z7708">
        <v>10</v>
      </c>
      <c r="AA7708">
        <v>2022</v>
      </c>
      <c r="AB7708">
        <v>157142.85999999999</v>
      </c>
      <c r="AC7708" t="s">
        <v>78</v>
      </c>
      <c r="AD7708" t="s">
        <v>72</v>
      </c>
      <c r="AE7708">
        <v>2022</v>
      </c>
      <c r="AF7708">
        <v>2022</v>
      </c>
      <c r="AU7708"/>
    </row>
    <row r="7709" spans="1:47" x14ac:dyDescent="0.35">
      <c r="A7709" t="s">
        <v>130</v>
      </c>
      <c r="B7709" t="s">
        <v>34</v>
      </c>
      <c r="C7709" t="s">
        <v>252</v>
      </c>
      <c r="D7709" t="s">
        <v>150</v>
      </c>
      <c r="E7709" t="s">
        <v>121</v>
      </c>
      <c r="G7709" t="s">
        <v>1</v>
      </c>
      <c r="H7709" t="s">
        <v>206</v>
      </c>
      <c r="J7709" t="s">
        <v>263</v>
      </c>
      <c r="K7709" t="s">
        <v>72</v>
      </c>
      <c r="L7709" t="s">
        <v>122</v>
      </c>
      <c r="M7709" s="14">
        <v>44865</v>
      </c>
      <c r="N7709" s="14">
        <v>44865</v>
      </c>
      <c r="O7709">
        <v>0</v>
      </c>
      <c r="P7709">
        <v>-113.1</v>
      </c>
      <c r="R7709">
        <v>2221511000</v>
      </c>
      <c r="S7709">
        <v>162000000</v>
      </c>
      <c r="V7709" t="s">
        <v>130</v>
      </c>
      <c r="W7709" t="s">
        <v>205</v>
      </c>
      <c r="X7709" t="s">
        <v>119</v>
      </c>
      <c r="Y7709">
        <v>10</v>
      </c>
      <c r="Z7709">
        <v>10</v>
      </c>
      <c r="AA7709">
        <v>2022</v>
      </c>
      <c r="AB7709">
        <v>113.1</v>
      </c>
      <c r="AC7709" t="s">
        <v>78</v>
      </c>
      <c r="AD7709" t="s">
        <v>78</v>
      </c>
      <c r="AE7709">
        <v>2022</v>
      </c>
      <c r="AF7709">
        <v>2022</v>
      </c>
      <c r="AU7709"/>
    </row>
    <row r="7710" spans="1:47" x14ac:dyDescent="0.35">
      <c r="A7710" t="s">
        <v>187</v>
      </c>
      <c r="B7710" t="s">
        <v>65</v>
      </c>
      <c r="C7710" t="s">
        <v>252</v>
      </c>
      <c r="D7710" t="s">
        <v>150</v>
      </c>
      <c r="E7710" t="s">
        <v>121</v>
      </c>
      <c r="G7710" t="s">
        <v>1</v>
      </c>
      <c r="H7710" t="s">
        <v>206</v>
      </c>
      <c r="J7710" t="s">
        <v>263</v>
      </c>
      <c r="K7710" t="s">
        <v>72</v>
      </c>
      <c r="L7710" t="s">
        <v>122</v>
      </c>
      <c r="M7710" s="14">
        <v>44865</v>
      </c>
      <c r="N7710" s="14">
        <v>44865</v>
      </c>
      <c r="O7710">
        <v>0</v>
      </c>
      <c r="P7710">
        <v>-3442.86</v>
      </c>
      <c r="R7710">
        <v>2220316000</v>
      </c>
      <c r="S7710">
        <v>161013000</v>
      </c>
      <c r="V7710" t="s">
        <v>187</v>
      </c>
      <c r="W7710" t="s">
        <v>223</v>
      </c>
      <c r="X7710" t="s">
        <v>140</v>
      </c>
      <c r="Y7710">
        <v>10</v>
      </c>
      <c r="Z7710">
        <v>10</v>
      </c>
      <c r="AA7710">
        <v>2022</v>
      </c>
      <c r="AB7710">
        <v>3442.86</v>
      </c>
      <c r="AC7710" t="s">
        <v>78</v>
      </c>
      <c r="AD7710" t="s">
        <v>78</v>
      </c>
      <c r="AE7710">
        <v>2022</v>
      </c>
      <c r="AF7710">
        <v>2022</v>
      </c>
      <c r="AU7710"/>
    </row>
    <row r="7711" spans="1:47" x14ac:dyDescent="0.35">
      <c r="A7711" t="s">
        <v>160</v>
      </c>
      <c r="B7711" t="s">
        <v>35</v>
      </c>
      <c r="C7711" t="s">
        <v>252</v>
      </c>
      <c r="D7711" t="s">
        <v>159</v>
      </c>
      <c r="E7711" t="s">
        <v>162</v>
      </c>
      <c r="G7711" t="s">
        <v>1</v>
      </c>
      <c r="J7711" t="s">
        <v>263</v>
      </c>
      <c r="K7711" t="s">
        <v>72</v>
      </c>
      <c r="L7711" t="s">
        <v>122</v>
      </c>
      <c r="M7711" s="14">
        <v>44865</v>
      </c>
      <c r="N7711" s="14">
        <v>44865</v>
      </c>
      <c r="O7711">
        <v>0</v>
      </c>
      <c r="P7711">
        <v>37.14</v>
      </c>
      <c r="R7711">
        <v>2110672000</v>
      </c>
      <c r="S7711">
        <v>162800000</v>
      </c>
      <c r="V7711" t="s">
        <v>160</v>
      </c>
      <c r="W7711" t="s">
        <v>204</v>
      </c>
      <c r="X7711" t="s">
        <v>161</v>
      </c>
      <c r="Y7711">
        <v>10</v>
      </c>
      <c r="Z7711">
        <v>10</v>
      </c>
      <c r="AA7711">
        <v>2022</v>
      </c>
      <c r="AB7711">
        <v>37.14</v>
      </c>
      <c r="AC7711" t="s">
        <v>78</v>
      </c>
      <c r="AD7711" t="s">
        <v>72</v>
      </c>
      <c r="AE7711">
        <v>2022</v>
      </c>
      <c r="AF7711">
        <v>2022</v>
      </c>
      <c r="AU7711"/>
    </row>
    <row r="7712" spans="1:47" x14ac:dyDescent="0.35">
      <c r="A7712" t="s">
        <v>130</v>
      </c>
      <c r="B7712" t="s">
        <v>34</v>
      </c>
      <c r="C7712" t="s">
        <v>252</v>
      </c>
      <c r="D7712" t="s">
        <v>150</v>
      </c>
      <c r="E7712" t="s">
        <v>121</v>
      </c>
      <c r="G7712" t="s">
        <v>1</v>
      </c>
      <c r="H7712" t="s">
        <v>206</v>
      </c>
      <c r="J7712" t="s">
        <v>263</v>
      </c>
      <c r="K7712" t="s">
        <v>72</v>
      </c>
      <c r="L7712" t="s">
        <v>122</v>
      </c>
      <c r="M7712" s="14">
        <v>44865</v>
      </c>
      <c r="N7712" s="14">
        <v>44865</v>
      </c>
      <c r="O7712">
        <v>0</v>
      </c>
      <c r="P7712">
        <v>-7.52</v>
      </c>
      <c r="R7712">
        <v>2221511000</v>
      </c>
      <c r="S7712">
        <v>162000000</v>
      </c>
      <c r="V7712" t="s">
        <v>130</v>
      </c>
      <c r="W7712" t="s">
        <v>205</v>
      </c>
      <c r="X7712" t="s">
        <v>119</v>
      </c>
      <c r="Y7712">
        <v>10</v>
      </c>
      <c r="Z7712">
        <v>10</v>
      </c>
      <c r="AA7712">
        <v>2022</v>
      </c>
      <c r="AB7712">
        <v>7.52</v>
      </c>
      <c r="AC7712" t="s">
        <v>78</v>
      </c>
      <c r="AD7712" t="s">
        <v>78</v>
      </c>
      <c r="AE7712">
        <v>2022</v>
      </c>
      <c r="AF7712">
        <v>2022</v>
      </c>
      <c r="AU7712"/>
    </row>
    <row r="7713" spans="1:47" x14ac:dyDescent="0.35">
      <c r="A7713" t="s">
        <v>130</v>
      </c>
      <c r="B7713" t="s">
        <v>34</v>
      </c>
      <c r="C7713" t="s">
        <v>252</v>
      </c>
      <c r="D7713" t="s">
        <v>150</v>
      </c>
      <c r="E7713" t="s">
        <v>121</v>
      </c>
      <c r="G7713" t="s">
        <v>1</v>
      </c>
      <c r="H7713" t="s">
        <v>206</v>
      </c>
      <c r="J7713" t="s">
        <v>263</v>
      </c>
      <c r="K7713" t="s">
        <v>72</v>
      </c>
      <c r="L7713" t="s">
        <v>122</v>
      </c>
      <c r="M7713" s="14">
        <v>44865</v>
      </c>
      <c r="N7713" s="14">
        <v>44865</v>
      </c>
      <c r="O7713">
        <v>0</v>
      </c>
      <c r="P7713">
        <v>-295.24</v>
      </c>
      <c r="R7713">
        <v>2221511000</v>
      </c>
      <c r="S7713">
        <v>162800000</v>
      </c>
      <c r="V7713" t="s">
        <v>130</v>
      </c>
      <c r="W7713" t="s">
        <v>204</v>
      </c>
      <c r="X7713" t="s">
        <v>119</v>
      </c>
      <c r="Y7713">
        <v>10</v>
      </c>
      <c r="Z7713">
        <v>10</v>
      </c>
      <c r="AA7713">
        <v>2022</v>
      </c>
      <c r="AB7713">
        <v>295.24</v>
      </c>
      <c r="AC7713" t="s">
        <v>78</v>
      </c>
      <c r="AD7713" t="s">
        <v>78</v>
      </c>
      <c r="AE7713">
        <v>2022</v>
      </c>
      <c r="AF7713">
        <v>2022</v>
      </c>
      <c r="AU7713"/>
    </row>
    <row r="7714" spans="1:47" x14ac:dyDescent="0.35">
      <c r="A7714" t="s">
        <v>160</v>
      </c>
      <c r="B7714" t="s">
        <v>26</v>
      </c>
      <c r="C7714" t="s">
        <v>252</v>
      </c>
      <c r="D7714" t="s">
        <v>159</v>
      </c>
      <c r="E7714" t="s">
        <v>162</v>
      </c>
      <c r="G7714" t="s">
        <v>1</v>
      </c>
      <c r="J7714" t="s">
        <v>263</v>
      </c>
      <c r="K7714" t="s">
        <v>72</v>
      </c>
      <c r="L7714" t="s">
        <v>122</v>
      </c>
      <c r="M7714" s="14">
        <v>44865</v>
      </c>
      <c r="N7714" s="14">
        <v>44865</v>
      </c>
      <c r="O7714">
        <v>0</v>
      </c>
      <c r="P7714">
        <v>553.51</v>
      </c>
      <c r="R7714">
        <v>2110672000</v>
      </c>
      <c r="S7714">
        <v>162300000</v>
      </c>
      <c r="V7714" t="s">
        <v>160</v>
      </c>
      <c r="W7714" t="s">
        <v>209</v>
      </c>
      <c r="X7714" t="s">
        <v>161</v>
      </c>
      <c r="Y7714">
        <v>10</v>
      </c>
      <c r="Z7714">
        <v>10</v>
      </c>
      <c r="AA7714">
        <v>2022</v>
      </c>
      <c r="AB7714">
        <v>553.51</v>
      </c>
      <c r="AC7714" t="s">
        <v>78</v>
      </c>
      <c r="AD7714" t="s">
        <v>72</v>
      </c>
      <c r="AE7714">
        <v>2022</v>
      </c>
      <c r="AF7714">
        <v>2022</v>
      </c>
      <c r="AU7714"/>
    </row>
    <row r="7715" spans="1:47" x14ac:dyDescent="0.35">
      <c r="A7715" t="s">
        <v>160</v>
      </c>
      <c r="B7715" t="s">
        <v>26</v>
      </c>
      <c r="C7715" t="s">
        <v>252</v>
      </c>
      <c r="D7715" t="s">
        <v>159</v>
      </c>
      <c r="E7715" t="s">
        <v>162</v>
      </c>
      <c r="G7715" t="s">
        <v>1</v>
      </c>
      <c r="J7715" t="s">
        <v>263</v>
      </c>
      <c r="K7715" t="s">
        <v>72</v>
      </c>
      <c r="L7715" t="s">
        <v>122</v>
      </c>
      <c r="M7715" s="14">
        <v>44865</v>
      </c>
      <c r="N7715" s="14">
        <v>44865</v>
      </c>
      <c r="O7715">
        <v>0</v>
      </c>
      <c r="P7715">
        <v>1708.1</v>
      </c>
      <c r="R7715">
        <v>2110672000</v>
      </c>
      <c r="S7715">
        <v>162000000</v>
      </c>
      <c r="V7715" t="s">
        <v>160</v>
      </c>
      <c r="W7715" t="s">
        <v>205</v>
      </c>
      <c r="X7715" t="s">
        <v>161</v>
      </c>
      <c r="Y7715">
        <v>10</v>
      </c>
      <c r="Z7715">
        <v>10</v>
      </c>
      <c r="AA7715">
        <v>2022</v>
      </c>
      <c r="AB7715">
        <v>1708.1</v>
      </c>
      <c r="AC7715" t="s">
        <v>78</v>
      </c>
      <c r="AD7715" t="s">
        <v>72</v>
      </c>
      <c r="AE7715">
        <v>2022</v>
      </c>
      <c r="AF7715">
        <v>2022</v>
      </c>
      <c r="AU7715"/>
    </row>
    <row r="7716" spans="1:47" x14ac:dyDescent="0.35">
      <c r="A7716" t="s">
        <v>130</v>
      </c>
      <c r="B7716" t="s">
        <v>24</v>
      </c>
      <c r="C7716" t="s">
        <v>252</v>
      </c>
      <c r="D7716" t="s">
        <v>150</v>
      </c>
      <c r="E7716" t="s">
        <v>121</v>
      </c>
      <c r="G7716" t="s">
        <v>1</v>
      </c>
      <c r="H7716" t="s">
        <v>206</v>
      </c>
      <c r="J7716" t="s">
        <v>263</v>
      </c>
      <c r="K7716" t="s">
        <v>72</v>
      </c>
      <c r="L7716" t="s">
        <v>122</v>
      </c>
      <c r="M7716" s="14">
        <v>44865</v>
      </c>
      <c r="N7716" s="14">
        <v>44865</v>
      </c>
      <c r="O7716">
        <v>0</v>
      </c>
      <c r="P7716">
        <v>-100.74</v>
      </c>
      <c r="R7716">
        <v>2221504000</v>
      </c>
      <c r="S7716">
        <v>162000000</v>
      </c>
      <c r="V7716" t="s">
        <v>130</v>
      </c>
      <c r="W7716" t="s">
        <v>205</v>
      </c>
      <c r="X7716" t="s">
        <v>119</v>
      </c>
      <c r="Y7716">
        <v>10</v>
      </c>
      <c r="Z7716">
        <v>10</v>
      </c>
      <c r="AA7716">
        <v>2022</v>
      </c>
      <c r="AB7716">
        <v>100.74</v>
      </c>
      <c r="AC7716" t="s">
        <v>78</v>
      </c>
      <c r="AD7716" t="s">
        <v>78</v>
      </c>
      <c r="AE7716">
        <v>2022</v>
      </c>
      <c r="AF7716">
        <v>2022</v>
      </c>
      <c r="AU7716"/>
    </row>
    <row r="7717" spans="1:47" x14ac:dyDescent="0.35">
      <c r="A7717" t="s">
        <v>130</v>
      </c>
      <c r="B7717" t="s">
        <v>34</v>
      </c>
      <c r="C7717" t="s">
        <v>252</v>
      </c>
      <c r="D7717" t="s">
        <v>150</v>
      </c>
      <c r="E7717" t="s">
        <v>121</v>
      </c>
      <c r="G7717" t="s">
        <v>1</v>
      </c>
      <c r="H7717" t="s">
        <v>206</v>
      </c>
      <c r="J7717" t="s">
        <v>263</v>
      </c>
      <c r="K7717" t="s">
        <v>72</v>
      </c>
      <c r="L7717" t="s">
        <v>122</v>
      </c>
      <c r="M7717" s="14">
        <v>44865</v>
      </c>
      <c r="N7717" s="14">
        <v>44865</v>
      </c>
      <c r="O7717">
        <v>0</v>
      </c>
      <c r="P7717">
        <v>-40.840000000000003</v>
      </c>
      <c r="R7717">
        <v>2221511000</v>
      </c>
      <c r="S7717">
        <v>162000000</v>
      </c>
      <c r="V7717" t="s">
        <v>130</v>
      </c>
      <c r="W7717" t="s">
        <v>205</v>
      </c>
      <c r="X7717" t="s">
        <v>119</v>
      </c>
      <c r="Y7717">
        <v>10</v>
      </c>
      <c r="Z7717">
        <v>10</v>
      </c>
      <c r="AA7717">
        <v>2022</v>
      </c>
      <c r="AB7717">
        <v>40.840000000000003</v>
      </c>
      <c r="AC7717" t="s">
        <v>78</v>
      </c>
      <c r="AD7717" t="s">
        <v>78</v>
      </c>
      <c r="AE7717">
        <v>2022</v>
      </c>
      <c r="AF7717">
        <v>2022</v>
      </c>
      <c r="AU7717"/>
    </row>
    <row r="7718" spans="1:47" x14ac:dyDescent="0.35">
      <c r="A7718" t="s">
        <v>160</v>
      </c>
      <c r="B7718" t="s">
        <v>35</v>
      </c>
      <c r="C7718" t="s">
        <v>252</v>
      </c>
      <c r="D7718" t="s">
        <v>159</v>
      </c>
      <c r="E7718" t="s">
        <v>162</v>
      </c>
      <c r="G7718" t="s">
        <v>1</v>
      </c>
      <c r="J7718" t="s">
        <v>263</v>
      </c>
      <c r="K7718" t="s">
        <v>72</v>
      </c>
      <c r="L7718" t="s">
        <v>122</v>
      </c>
      <c r="M7718" s="14">
        <v>44865</v>
      </c>
      <c r="N7718" s="14">
        <v>44865</v>
      </c>
      <c r="O7718">
        <v>0</v>
      </c>
      <c r="P7718">
        <v>478.63</v>
      </c>
      <c r="R7718">
        <v>2110672000</v>
      </c>
      <c r="S7718">
        <v>162000000</v>
      </c>
      <c r="V7718" t="s">
        <v>160</v>
      </c>
      <c r="W7718" t="s">
        <v>205</v>
      </c>
      <c r="X7718" t="s">
        <v>161</v>
      </c>
      <c r="Y7718">
        <v>10</v>
      </c>
      <c r="Z7718">
        <v>10</v>
      </c>
      <c r="AA7718">
        <v>2022</v>
      </c>
      <c r="AB7718">
        <v>478.63</v>
      </c>
      <c r="AC7718" t="s">
        <v>78</v>
      </c>
      <c r="AD7718" t="s">
        <v>72</v>
      </c>
      <c r="AE7718">
        <v>2022</v>
      </c>
      <c r="AF7718">
        <v>2022</v>
      </c>
      <c r="AU7718"/>
    </row>
    <row r="7719" spans="1:47" x14ac:dyDescent="0.35">
      <c r="A7719" t="s">
        <v>160</v>
      </c>
      <c r="B7719" t="s">
        <v>28</v>
      </c>
      <c r="C7719" t="s">
        <v>252</v>
      </c>
      <c r="D7719" t="s">
        <v>159</v>
      </c>
      <c r="E7719" t="s">
        <v>162</v>
      </c>
      <c r="G7719" t="s">
        <v>1</v>
      </c>
      <c r="J7719" t="s">
        <v>263</v>
      </c>
      <c r="K7719" t="s">
        <v>72</v>
      </c>
      <c r="L7719" t="s">
        <v>122</v>
      </c>
      <c r="M7719" s="14">
        <v>44865</v>
      </c>
      <c r="N7719" s="14">
        <v>44865</v>
      </c>
      <c r="O7719">
        <v>0</v>
      </c>
      <c r="P7719">
        <v>2380.9499999999998</v>
      </c>
      <c r="R7719">
        <v>2110672000</v>
      </c>
      <c r="S7719">
        <v>161600000</v>
      </c>
      <c r="V7719" t="s">
        <v>160</v>
      </c>
      <c r="W7719" t="s">
        <v>198</v>
      </c>
      <c r="X7719" t="s">
        <v>161</v>
      </c>
      <c r="Y7719">
        <v>10</v>
      </c>
      <c r="Z7719">
        <v>10</v>
      </c>
      <c r="AA7719">
        <v>2022</v>
      </c>
      <c r="AB7719">
        <v>2380.9499999999998</v>
      </c>
      <c r="AC7719" t="s">
        <v>78</v>
      </c>
      <c r="AD7719" t="s">
        <v>72</v>
      </c>
      <c r="AE7719">
        <v>2022</v>
      </c>
      <c r="AF7719">
        <v>2022</v>
      </c>
      <c r="AU7719"/>
    </row>
    <row r="7720" spans="1:47" x14ac:dyDescent="0.35">
      <c r="A7720" t="s">
        <v>160</v>
      </c>
      <c r="B7720" t="s">
        <v>25</v>
      </c>
      <c r="C7720" t="s">
        <v>252</v>
      </c>
      <c r="D7720" t="s">
        <v>159</v>
      </c>
      <c r="E7720" t="s">
        <v>162</v>
      </c>
      <c r="G7720" t="s">
        <v>1</v>
      </c>
      <c r="J7720" t="s">
        <v>263</v>
      </c>
      <c r="K7720" t="s">
        <v>72</v>
      </c>
      <c r="L7720" t="s">
        <v>122</v>
      </c>
      <c r="M7720" s="14">
        <v>44865</v>
      </c>
      <c r="N7720" s="14">
        <v>44865</v>
      </c>
      <c r="O7720">
        <v>0</v>
      </c>
      <c r="P7720">
        <v>2857.14</v>
      </c>
      <c r="R7720">
        <v>2110672000</v>
      </c>
      <c r="S7720">
        <v>161600000</v>
      </c>
      <c r="V7720" t="s">
        <v>160</v>
      </c>
      <c r="W7720" t="s">
        <v>198</v>
      </c>
      <c r="X7720" t="s">
        <v>161</v>
      </c>
      <c r="Y7720">
        <v>10</v>
      </c>
      <c r="Z7720">
        <v>10</v>
      </c>
      <c r="AA7720">
        <v>2022</v>
      </c>
      <c r="AB7720">
        <v>2857.14</v>
      </c>
      <c r="AC7720" t="s">
        <v>78</v>
      </c>
      <c r="AD7720" t="s">
        <v>72</v>
      </c>
      <c r="AE7720">
        <v>2022</v>
      </c>
      <c r="AF7720">
        <v>2022</v>
      </c>
      <c r="AU7720"/>
    </row>
    <row r="7721" spans="1:47" x14ac:dyDescent="0.35">
      <c r="A7721" t="s">
        <v>175</v>
      </c>
      <c r="B7721" t="s">
        <v>39</v>
      </c>
      <c r="C7721" t="s">
        <v>252</v>
      </c>
      <c r="D7721" t="s">
        <v>150</v>
      </c>
      <c r="E7721" t="s">
        <v>121</v>
      </c>
      <c r="G7721" t="s">
        <v>1</v>
      </c>
      <c r="H7721" t="s">
        <v>206</v>
      </c>
      <c r="J7721" t="s">
        <v>263</v>
      </c>
      <c r="K7721" t="s">
        <v>72</v>
      </c>
      <c r="L7721" t="s">
        <v>122</v>
      </c>
      <c r="M7721" s="14">
        <v>44865</v>
      </c>
      <c r="N7721" s="14">
        <v>44865</v>
      </c>
      <c r="O7721">
        <v>0</v>
      </c>
      <c r="P7721">
        <v>-16666.669999999998</v>
      </c>
      <c r="R7721">
        <v>2221506000</v>
      </c>
      <c r="S7721">
        <v>161026000</v>
      </c>
      <c r="V7721" t="s">
        <v>175</v>
      </c>
      <c r="W7721" t="s">
        <v>216</v>
      </c>
      <c r="X7721" t="s">
        <v>119</v>
      </c>
      <c r="Y7721">
        <v>10</v>
      </c>
      <c r="Z7721">
        <v>10</v>
      </c>
      <c r="AA7721">
        <v>2022</v>
      </c>
      <c r="AB7721">
        <v>16666.669999999998</v>
      </c>
      <c r="AC7721" t="s">
        <v>78</v>
      </c>
      <c r="AD7721" t="s">
        <v>78</v>
      </c>
      <c r="AE7721">
        <v>2022</v>
      </c>
      <c r="AF7721">
        <v>2022</v>
      </c>
      <c r="AU7721"/>
    </row>
    <row r="7722" spans="1:47" x14ac:dyDescent="0.35">
      <c r="A7722" t="s">
        <v>160</v>
      </c>
      <c r="B7722" t="s">
        <v>26</v>
      </c>
      <c r="C7722" t="s">
        <v>252</v>
      </c>
      <c r="D7722" t="s">
        <v>159</v>
      </c>
      <c r="E7722" t="s">
        <v>162</v>
      </c>
      <c r="G7722" t="s">
        <v>1</v>
      </c>
      <c r="J7722" t="s">
        <v>263</v>
      </c>
      <c r="K7722" t="s">
        <v>72</v>
      </c>
      <c r="L7722" t="s">
        <v>122</v>
      </c>
      <c r="M7722" s="14">
        <v>44865</v>
      </c>
      <c r="N7722" s="14">
        <v>44865</v>
      </c>
      <c r="O7722">
        <v>0</v>
      </c>
      <c r="P7722">
        <v>1137.1099999999999</v>
      </c>
      <c r="R7722">
        <v>2110672000</v>
      </c>
      <c r="S7722">
        <v>161018000</v>
      </c>
      <c r="V7722" t="s">
        <v>160</v>
      </c>
      <c r="W7722" t="s">
        <v>228</v>
      </c>
      <c r="X7722" t="s">
        <v>161</v>
      </c>
      <c r="Y7722">
        <v>10</v>
      </c>
      <c r="Z7722">
        <v>10</v>
      </c>
      <c r="AA7722">
        <v>2022</v>
      </c>
      <c r="AB7722">
        <v>1137.1099999999999</v>
      </c>
      <c r="AC7722" t="s">
        <v>78</v>
      </c>
      <c r="AD7722" t="s">
        <v>72</v>
      </c>
      <c r="AE7722">
        <v>2022</v>
      </c>
      <c r="AF7722">
        <v>2022</v>
      </c>
      <c r="AU7722"/>
    </row>
    <row r="7723" spans="1:47" x14ac:dyDescent="0.35">
      <c r="A7723" t="s">
        <v>130</v>
      </c>
      <c r="B7723" t="s">
        <v>36</v>
      </c>
      <c r="C7723" t="s">
        <v>252</v>
      </c>
      <c r="D7723" t="s">
        <v>150</v>
      </c>
      <c r="E7723" t="s">
        <v>121</v>
      </c>
      <c r="G7723" t="s">
        <v>1</v>
      </c>
      <c r="H7723" t="s">
        <v>206</v>
      </c>
      <c r="J7723" t="s">
        <v>263</v>
      </c>
      <c r="K7723" t="s">
        <v>72</v>
      </c>
      <c r="L7723" t="s">
        <v>122</v>
      </c>
      <c r="M7723" s="14">
        <v>44865</v>
      </c>
      <c r="N7723" s="14">
        <v>44865</v>
      </c>
      <c r="O7723">
        <v>0</v>
      </c>
      <c r="P7723">
        <v>-14285.71</v>
      </c>
      <c r="R7723">
        <v>2221517110</v>
      </c>
      <c r="S7723">
        <v>162800000</v>
      </c>
      <c r="V7723" t="s">
        <v>130</v>
      </c>
      <c r="W7723" t="s">
        <v>204</v>
      </c>
      <c r="X7723" t="s">
        <v>119</v>
      </c>
      <c r="Y7723">
        <v>10</v>
      </c>
      <c r="Z7723">
        <v>10</v>
      </c>
      <c r="AA7723">
        <v>2022</v>
      </c>
      <c r="AB7723">
        <v>14285.71</v>
      </c>
      <c r="AC7723" t="s">
        <v>78</v>
      </c>
      <c r="AD7723" t="s">
        <v>78</v>
      </c>
      <c r="AE7723">
        <v>2022</v>
      </c>
      <c r="AF7723">
        <v>2022</v>
      </c>
      <c r="AU7723"/>
    </row>
    <row r="7724" spans="1:47" x14ac:dyDescent="0.35">
      <c r="A7724" t="s">
        <v>160</v>
      </c>
      <c r="B7724" t="s">
        <v>35</v>
      </c>
      <c r="C7724" t="s">
        <v>252</v>
      </c>
      <c r="D7724" t="s">
        <v>159</v>
      </c>
      <c r="E7724" t="s">
        <v>162</v>
      </c>
      <c r="G7724" t="s">
        <v>1</v>
      </c>
      <c r="J7724" t="s">
        <v>263</v>
      </c>
      <c r="K7724" t="s">
        <v>72</v>
      </c>
      <c r="L7724" t="s">
        <v>122</v>
      </c>
      <c r="M7724" s="14">
        <v>44865</v>
      </c>
      <c r="N7724" s="14">
        <v>44865</v>
      </c>
      <c r="O7724">
        <v>0</v>
      </c>
      <c r="P7724">
        <v>202.38</v>
      </c>
      <c r="R7724">
        <v>2110672000</v>
      </c>
      <c r="S7724">
        <v>161021000</v>
      </c>
      <c r="V7724" t="s">
        <v>160</v>
      </c>
      <c r="W7724" t="s">
        <v>215</v>
      </c>
      <c r="X7724" t="s">
        <v>161</v>
      </c>
      <c r="Y7724">
        <v>10</v>
      </c>
      <c r="Z7724">
        <v>10</v>
      </c>
      <c r="AA7724">
        <v>2022</v>
      </c>
      <c r="AB7724">
        <v>202.38</v>
      </c>
      <c r="AC7724" t="s">
        <v>78</v>
      </c>
      <c r="AD7724" t="s">
        <v>72</v>
      </c>
      <c r="AE7724">
        <v>2022</v>
      </c>
      <c r="AF7724">
        <v>2022</v>
      </c>
      <c r="AU7724"/>
    </row>
    <row r="7725" spans="1:47" x14ac:dyDescent="0.35">
      <c r="A7725" t="s">
        <v>160</v>
      </c>
      <c r="B7725" t="s">
        <v>25</v>
      </c>
      <c r="C7725" t="s">
        <v>252</v>
      </c>
      <c r="D7725" t="s">
        <v>159</v>
      </c>
      <c r="E7725" t="s">
        <v>162</v>
      </c>
      <c r="G7725" t="s">
        <v>1</v>
      </c>
      <c r="J7725" t="s">
        <v>263</v>
      </c>
      <c r="K7725" t="s">
        <v>72</v>
      </c>
      <c r="L7725" t="s">
        <v>122</v>
      </c>
      <c r="M7725" s="14">
        <v>44865</v>
      </c>
      <c r="N7725" s="14">
        <v>44865</v>
      </c>
      <c r="O7725">
        <v>0</v>
      </c>
      <c r="P7725">
        <v>1428.57</v>
      </c>
      <c r="R7725">
        <v>2110672000</v>
      </c>
      <c r="S7725">
        <v>161300000</v>
      </c>
      <c r="V7725" t="s">
        <v>160</v>
      </c>
      <c r="W7725" t="s">
        <v>192</v>
      </c>
      <c r="X7725" t="s">
        <v>161</v>
      </c>
      <c r="Y7725">
        <v>10</v>
      </c>
      <c r="Z7725">
        <v>10</v>
      </c>
      <c r="AA7725">
        <v>2022</v>
      </c>
      <c r="AB7725">
        <v>1428.57</v>
      </c>
      <c r="AC7725" t="s">
        <v>78</v>
      </c>
      <c r="AD7725" t="s">
        <v>72</v>
      </c>
      <c r="AE7725">
        <v>2022</v>
      </c>
      <c r="AF7725">
        <v>2022</v>
      </c>
      <c r="AU7725"/>
    </row>
    <row r="7726" spans="1:47" x14ac:dyDescent="0.35">
      <c r="A7726" t="s">
        <v>160</v>
      </c>
      <c r="B7726" t="s">
        <v>25</v>
      </c>
      <c r="C7726" t="s">
        <v>252</v>
      </c>
      <c r="D7726" t="s">
        <v>159</v>
      </c>
      <c r="E7726" t="s">
        <v>162</v>
      </c>
      <c r="G7726" t="s">
        <v>1</v>
      </c>
      <c r="J7726" t="s">
        <v>263</v>
      </c>
      <c r="K7726" t="s">
        <v>72</v>
      </c>
      <c r="L7726" t="s">
        <v>122</v>
      </c>
      <c r="M7726" s="14">
        <v>44865</v>
      </c>
      <c r="N7726" s="14">
        <v>44865</v>
      </c>
      <c r="O7726">
        <v>0</v>
      </c>
      <c r="P7726">
        <v>10714.29</v>
      </c>
      <c r="R7726">
        <v>2110672000</v>
      </c>
      <c r="S7726">
        <v>161300000</v>
      </c>
      <c r="V7726" t="s">
        <v>160</v>
      </c>
      <c r="W7726" t="s">
        <v>192</v>
      </c>
      <c r="X7726" t="s">
        <v>161</v>
      </c>
      <c r="Y7726">
        <v>10</v>
      </c>
      <c r="Z7726">
        <v>10</v>
      </c>
      <c r="AA7726">
        <v>2022</v>
      </c>
      <c r="AB7726">
        <v>10714.29</v>
      </c>
      <c r="AC7726" t="s">
        <v>78</v>
      </c>
      <c r="AD7726" t="s">
        <v>72</v>
      </c>
      <c r="AE7726">
        <v>2022</v>
      </c>
      <c r="AF7726">
        <v>2022</v>
      </c>
      <c r="AU7726"/>
    </row>
    <row r="7727" spans="1:47" x14ac:dyDescent="0.35">
      <c r="A7727" t="s">
        <v>160</v>
      </c>
      <c r="B7727" t="s">
        <v>25</v>
      </c>
      <c r="C7727" t="s">
        <v>252</v>
      </c>
      <c r="D7727" t="s">
        <v>159</v>
      </c>
      <c r="E7727" t="s">
        <v>162</v>
      </c>
      <c r="G7727" t="s">
        <v>1</v>
      </c>
      <c r="J7727" t="s">
        <v>263</v>
      </c>
      <c r="K7727" t="s">
        <v>72</v>
      </c>
      <c r="L7727" t="s">
        <v>122</v>
      </c>
      <c r="M7727" s="14">
        <v>44865</v>
      </c>
      <c r="N7727" s="14">
        <v>44865</v>
      </c>
      <c r="O7727">
        <v>0</v>
      </c>
      <c r="P7727">
        <v>9047.6200000000008</v>
      </c>
      <c r="R7727">
        <v>2110672000</v>
      </c>
      <c r="S7727">
        <v>161300000</v>
      </c>
      <c r="V7727" t="s">
        <v>160</v>
      </c>
      <c r="W7727" t="s">
        <v>192</v>
      </c>
      <c r="X7727" t="s">
        <v>161</v>
      </c>
      <c r="Y7727">
        <v>10</v>
      </c>
      <c r="Z7727">
        <v>10</v>
      </c>
      <c r="AA7727">
        <v>2022</v>
      </c>
      <c r="AB7727">
        <v>9047.6200000000008</v>
      </c>
      <c r="AC7727" t="s">
        <v>78</v>
      </c>
      <c r="AD7727" t="s">
        <v>72</v>
      </c>
      <c r="AE7727">
        <v>2022</v>
      </c>
      <c r="AF7727">
        <v>2022</v>
      </c>
      <c r="AU7727"/>
    </row>
    <row r="7728" spans="1:47" x14ac:dyDescent="0.35">
      <c r="A7728" t="s">
        <v>160</v>
      </c>
      <c r="B7728" t="s">
        <v>35</v>
      </c>
      <c r="C7728" t="s">
        <v>252</v>
      </c>
      <c r="D7728" t="s">
        <v>159</v>
      </c>
      <c r="E7728" t="s">
        <v>162</v>
      </c>
      <c r="G7728" t="s">
        <v>1</v>
      </c>
      <c r="J7728" t="s">
        <v>263</v>
      </c>
      <c r="K7728" t="s">
        <v>72</v>
      </c>
      <c r="L7728" t="s">
        <v>122</v>
      </c>
      <c r="M7728" s="14">
        <v>44865</v>
      </c>
      <c r="N7728" s="14">
        <v>44865</v>
      </c>
      <c r="O7728">
        <v>0</v>
      </c>
      <c r="P7728">
        <v>6.45</v>
      </c>
      <c r="R7728">
        <v>2110672000</v>
      </c>
      <c r="S7728">
        <v>161021000</v>
      </c>
      <c r="V7728" t="s">
        <v>160</v>
      </c>
      <c r="W7728" t="s">
        <v>215</v>
      </c>
      <c r="X7728" t="s">
        <v>161</v>
      </c>
      <c r="Y7728">
        <v>10</v>
      </c>
      <c r="Z7728">
        <v>10</v>
      </c>
      <c r="AA7728">
        <v>2022</v>
      </c>
      <c r="AB7728">
        <v>6.45</v>
      </c>
      <c r="AC7728" t="s">
        <v>78</v>
      </c>
      <c r="AD7728" t="s">
        <v>72</v>
      </c>
      <c r="AE7728">
        <v>2022</v>
      </c>
      <c r="AF7728">
        <v>2022</v>
      </c>
      <c r="AU7728"/>
    </row>
    <row r="7729" spans="1:47" x14ac:dyDescent="0.35">
      <c r="A7729" t="s">
        <v>160</v>
      </c>
      <c r="B7729" t="s">
        <v>26</v>
      </c>
      <c r="C7729" t="s">
        <v>252</v>
      </c>
      <c r="D7729" t="s">
        <v>159</v>
      </c>
      <c r="E7729" t="s">
        <v>162</v>
      </c>
      <c r="G7729" t="s">
        <v>1</v>
      </c>
      <c r="J7729" t="s">
        <v>263</v>
      </c>
      <c r="K7729" t="s">
        <v>72</v>
      </c>
      <c r="L7729" t="s">
        <v>122</v>
      </c>
      <c r="M7729" s="14">
        <v>44865</v>
      </c>
      <c r="N7729" s="14">
        <v>44865</v>
      </c>
      <c r="O7729">
        <v>0</v>
      </c>
      <c r="P7729">
        <v>147.62</v>
      </c>
      <c r="R7729">
        <v>2110672000</v>
      </c>
      <c r="S7729">
        <v>161021000</v>
      </c>
      <c r="V7729" t="s">
        <v>160</v>
      </c>
      <c r="W7729" t="s">
        <v>215</v>
      </c>
      <c r="X7729" t="s">
        <v>161</v>
      </c>
      <c r="Y7729">
        <v>10</v>
      </c>
      <c r="Z7729">
        <v>10</v>
      </c>
      <c r="AA7729">
        <v>2022</v>
      </c>
      <c r="AB7729">
        <v>147.62</v>
      </c>
      <c r="AC7729" t="s">
        <v>78</v>
      </c>
      <c r="AD7729" t="s">
        <v>72</v>
      </c>
      <c r="AE7729">
        <v>2022</v>
      </c>
      <c r="AF7729">
        <v>2022</v>
      </c>
      <c r="AU7729"/>
    </row>
    <row r="7730" spans="1:47" x14ac:dyDescent="0.35">
      <c r="A7730" t="s">
        <v>160</v>
      </c>
      <c r="B7730" t="s">
        <v>35</v>
      </c>
      <c r="C7730" t="s">
        <v>252</v>
      </c>
      <c r="D7730" t="s">
        <v>159</v>
      </c>
      <c r="E7730" t="s">
        <v>162</v>
      </c>
      <c r="G7730" t="s">
        <v>1</v>
      </c>
      <c r="J7730" t="s">
        <v>263</v>
      </c>
      <c r="K7730" t="s">
        <v>72</v>
      </c>
      <c r="L7730" t="s">
        <v>122</v>
      </c>
      <c r="M7730" s="14">
        <v>44865</v>
      </c>
      <c r="N7730" s="14">
        <v>44865</v>
      </c>
      <c r="O7730">
        <v>0</v>
      </c>
      <c r="P7730">
        <v>154.76</v>
      </c>
      <c r="R7730">
        <v>2110672000</v>
      </c>
      <c r="S7730">
        <v>161021000</v>
      </c>
      <c r="V7730" t="s">
        <v>160</v>
      </c>
      <c r="W7730" t="s">
        <v>215</v>
      </c>
      <c r="X7730" t="s">
        <v>161</v>
      </c>
      <c r="Y7730">
        <v>10</v>
      </c>
      <c r="Z7730">
        <v>10</v>
      </c>
      <c r="AA7730">
        <v>2022</v>
      </c>
      <c r="AB7730">
        <v>154.76</v>
      </c>
      <c r="AC7730" t="s">
        <v>78</v>
      </c>
      <c r="AD7730" t="s">
        <v>72</v>
      </c>
      <c r="AE7730">
        <v>2022</v>
      </c>
      <c r="AF7730">
        <v>2022</v>
      </c>
      <c r="AU7730"/>
    </row>
    <row r="7731" spans="1:47" x14ac:dyDescent="0.35">
      <c r="A7731" t="s">
        <v>238</v>
      </c>
      <c r="B7731" t="s">
        <v>53</v>
      </c>
      <c r="C7731" t="s">
        <v>252</v>
      </c>
      <c r="D7731" t="s">
        <v>150</v>
      </c>
      <c r="E7731" t="s">
        <v>121</v>
      </c>
      <c r="G7731" t="s">
        <v>1</v>
      </c>
      <c r="H7731" t="s">
        <v>206</v>
      </c>
      <c r="J7731" t="s">
        <v>263</v>
      </c>
      <c r="K7731" t="s">
        <v>72</v>
      </c>
      <c r="L7731" t="s">
        <v>122</v>
      </c>
      <c r="M7731" s="14">
        <v>44865</v>
      </c>
      <c r="N7731" s="14">
        <v>44865</v>
      </c>
      <c r="O7731">
        <v>0</v>
      </c>
      <c r="P7731">
        <v>-23809.52</v>
      </c>
      <c r="R7731">
        <v>2221517040</v>
      </c>
      <c r="S7731">
        <v>161007000</v>
      </c>
      <c r="V7731" t="s">
        <v>238</v>
      </c>
      <c r="W7731" t="s">
        <v>243</v>
      </c>
      <c r="X7731" t="s">
        <v>119</v>
      </c>
      <c r="Y7731">
        <v>10</v>
      </c>
      <c r="Z7731">
        <v>10</v>
      </c>
      <c r="AA7731">
        <v>2022</v>
      </c>
      <c r="AB7731">
        <v>23809.52</v>
      </c>
      <c r="AC7731" t="s">
        <v>78</v>
      </c>
      <c r="AD7731" t="s">
        <v>78</v>
      </c>
      <c r="AE7731">
        <v>2022</v>
      </c>
      <c r="AF7731">
        <v>2022</v>
      </c>
      <c r="AU7731"/>
    </row>
    <row r="7732" spans="1:47" x14ac:dyDescent="0.35">
      <c r="A7732" t="s">
        <v>160</v>
      </c>
      <c r="B7732" t="s">
        <v>25</v>
      </c>
      <c r="C7732" t="s">
        <v>252</v>
      </c>
      <c r="D7732" t="s">
        <v>159</v>
      </c>
      <c r="E7732" t="s">
        <v>162</v>
      </c>
      <c r="G7732" t="s">
        <v>1</v>
      </c>
      <c r="J7732" t="s">
        <v>263</v>
      </c>
      <c r="K7732" t="s">
        <v>72</v>
      </c>
      <c r="L7732" t="s">
        <v>122</v>
      </c>
      <c r="M7732" s="14">
        <v>44865</v>
      </c>
      <c r="N7732" s="14">
        <v>44865</v>
      </c>
      <c r="O7732">
        <v>0</v>
      </c>
      <c r="P7732">
        <v>7142.86</v>
      </c>
      <c r="R7732">
        <v>2110672000</v>
      </c>
      <c r="S7732">
        <v>161300000</v>
      </c>
      <c r="V7732" t="s">
        <v>160</v>
      </c>
      <c r="W7732" t="s">
        <v>192</v>
      </c>
      <c r="X7732" t="s">
        <v>161</v>
      </c>
      <c r="Y7732">
        <v>10</v>
      </c>
      <c r="Z7732">
        <v>10</v>
      </c>
      <c r="AA7732">
        <v>2022</v>
      </c>
      <c r="AB7732">
        <v>7142.86</v>
      </c>
      <c r="AC7732" t="s">
        <v>78</v>
      </c>
      <c r="AD7732" t="s">
        <v>72</v>
      </c>
      <c r="AE7732">
        <v>2022</v>
      </c>
      <c r="AF7732">
        <v>2022</v>
      </c>
      <c r="AU7732"/>
    </row>
    <row r="7733" spans="1:47" x14ac:dyDescent="0.35">
      <c r="A7733" t="s">
        <v>138</v>
      </c>
      <c r="C7733" t="s">
        <v>252</v>
      </c>
      <c r="D7733" t="s">
        <v>150</v>
      </c>
      <c r="E7733" t="s">
        <v>121</v>
      </c>
      <c r="G7733" t="s">
        <v>1</v>
      </c>
      <c r="J7733" t="s">
        <v>263</v>
      </c>
      <c r="K7733" t="s">
        <v>72</v>
      </c>
      <c r="L7733" t="s">
        <v>122</v>
      </c>
      <c r="M7733" s="14">
        <v>44865</v>
      </c>
      <c r="N7733" s="14">
        <v>44865</v>
      </c>
      <c r="O7733">
        <v>0</v>
      </c>
      <c r="P7733">
        <v>19047.62</v>
      </c>
      <c r="R7733">
        <v>2220200000</v>
      </c>
      <c r="S7733">
        <v>161002000</v>
      </c>
      <c r="V7733" t="s">
        <v>138</v>
      </c>
      <c r="W7733" t="s">
        <v>202</v>
      </c>
      <c r="X7733" t="s">
        <v>139</v>
      </c>
      <c r="Y7733">
        <v>10</v>
      </c>
      <c r="Z7733">
        <v>10</v>
      </c>
      <c r="AA7733">
        <v>2022</v>
      </c>
      <c r="AB7733">
        <v>-19047.62</v>
      </c>
      <c r="AC7733" t="s">
        <v>78</v>
      </c>
      <c r="AD7733" t="s">
        <v>72</v>
      </c>
      <c r="AE7733">
        <v>2022</v>
      </c>
      <c r="AF7733">
        <v>2022</v>
      </c>
      <c r="AU7733"/>
    </row>
    <row r="7734" spans="1:47" x14ac:dyDescent="0.35">
      <c r="A7734" t="s">
        <v>138</v>
      </c>
      <c r="B7734" t="s">
        <v>46</v>
      </c>
      <c r="C7734" t="s">
        <v>252</v>
      </c>
      <c r="D7734" t="s">
        <v>150</v>
      </c>
      <c r="E7734" t="s">
        <v>121</v>
      </c>
      <c r="G7734" t="s">
        <v>1</v>
      </c>
      <c r="H7734" t="s">
        <v>206</v>
      </c>
      <c r="J7734" t="s">
        <v>263</v>
      </c>
      <c r="K7734" t="s">
        <v>72</v>
      </c>
      <c r="L7734" t="s">
        <v>122</v>
      </c>
      <c r="M7734" s="14">
        <v>44865</v>
      </c>
      <c r="N7734" s="14">
        <v>44865</v>
      </c>
      <c r="O7734">
        <v>0</v>
      </c>
      <c r="P7734">
        <v>-35714.29</v>
      </c>
      <c r="R7734">
        <v>2220200000</v>
      </c>
      <c r="S7734">
        <v>161001000</v>
      </c>
      <c r="V7734" t="s">
        <v>138</v>
      </c>
      <c r="W7734" t="s">
        <v>195</v>
      </c>
      <c r="X7734" t="s">
        <v>139</v>
      </c>
      <c r="Y7734">
        <v>10</v>
      </c>
      <c r="Z7734">
        <v>10</v>
      </c>
      <c r="AA7734">
        <v>2022</v>
      </c>
      <c r="AB7734">
        <v>35714.29</v>
      </c>
      <c r="AC7734" t="s">
        <v>78</v>
      </c>
      <c r="AD7734" t="s">
        <v>78</v>
      </c>
      <c r="AE7734">
        <v>2022</v>
      </c>
      <c r="AF7734">
        <v>2022</v>
      </c>
      <c r="AU7734"/>
    </row>
    <row r="7735" spans="1:47" x14ac:dyDescent="0.35">
      <c r="A7735" t="s">
        <v>138</v>
      </c>
      <c r="B7735" t="s">
        <v>36</v>
      </c>
      <c r="C7735" t="s">
        <v>252</v>
      </c>
      <c r="D7735" t="s">
        <v>150</v>
      </c>
      <c r="E7735" t="s">
        <v>121</v>
      </c>
      <c r="G7735" t="s">
        <v>1</v>
      </c>
      <c r="H7735" t="s">
        <v>206</v>
      </c>
      <c r="J7735" t="s">
        <v>263</v>
      </c>
      <c r="K7735" t="s">
        <v>72</v>
      </c>
      <c r="L7735" t="s">
        <v>122</v>
      </c>
      <c r="M7735" s="14">
        <v>44865</v>
      </c>
      <c r="N7735" s="14">
        <v>44865</v>
      </c>
      <c r="O7735">
        <v>0</v>
      </c>
      <c r="P7735">
        <v>-1190.48</v>
      </c>
      <c r="R7735">
        <v>2220200000</v>
      </c>
      <c r="S7735">
        <v>161001000</v>
      </c>
      <c r="V7735" t="s">
        <v>138</v>
      </c>
      <c r="W7735" t="s">
        <v>195</v>
      </c>
      <c r="X7735" t="s">
        <v>139</v>
      </c>
      <c r="Y7735">
        <v>10</v>
      </c>
      <c r="Z7735">
        <v>10</v>
      </c>
      <c r="AA7735">
        <v>2022</v>
      </c>
      <c r="AB7735">
        <v>1190.48</v>
      </c>
      <c r="AC7735" t="s">
        <v>78</v>
      </c>
      <c r="AD7735" t="s">
        <v>78</v>
      </c>
      <c r="AE7735">
        <v>2022</v>
      </c>
      <c r="AF7735">
        <v>2022</v>
      </c>
      <c r="AU7735"/>
    </row>
    <row r="7736" spans="1:47" x14ac:dyDescent="0.35">
      <c r="A7736" t="s">
        <v>138</v>
      </c>
      <c r="B7736" t="s">
        <v>34</v>
      </c>
      <c r="C7736" t="s">
        <v>252</v>
      </c>
      <c r="D7736" t="s">
        <v>150</v>
      </c>
      <c r="E7736" t="s">
        <v>121</v>
      </c>
      <c r="G7736" t="s">
        <v>1</v>
      </c>
      <c r="H7736" t="s">
        <v>206</v>
      </c>
      <c r="J7736" t="s">
        <v>263</v>
      </c>
      <c r="K7736" t="s">
        <v>72</v>
      </c>
      <c r="L7736" t="s">
        <v>122</v>
      </c>
      <c r="M7736" s="14">
        <v>44865</v>
      </c>
      <c r="N7736" s="14">
        <v>44865</v>
      </c>
      <c r="O7736">
        <v>0</v>
      </c>
      <c r="P7736">
        <v>-1190.48</v>
      </c>
      <c r="R7736">
        <v>2220200000</v>
      </c>
      <c r="S7736">
        <v>161001000</v>
      </c>
      <c r="V7736" t="s">
        <v>138</v>
      </c>
      <c r="W7736" t="s">
        <v>195</v>
      </c>
      <c r="X7736" t="s">
        <v>139</v>
      </c>
      <c r="Y7736">
        <v>10</v>
      </c>
      <c r="Z7736">
        <v>10</v>
      </c>
      <c r="AA7736">
        <v>2022</v>
      </c>
      <c r="AB7736">
        <v>1190.48</v>
      </c>
      <c r="AC7736" t="s">
        <v>78</v>
      </c>
      <c r="AD7736" t="s">
        <v>78</v>
      </c>
      <c r="AE7736">
        <v>2022</v>
      </c>
      <c r="AF7736">
        <v>2022</v>
      </c>
      <c r="AU7736"/>
    </row>
    <row r="7737" spans="1:47" x14ac:dyDescent="0.35">
      <c r="A7737" t="s">
        <v>138</v>
      </c>
      <c r="B7737" t="s">
        <v>45</v>
      </c>
      <c r="C7737" t="s">
        <v>252</v>
      </c>
      <c r="D7737" t="s">
        <v>150</v>
      </c>
      <c r="E7737" t="s">
        <v>121</v>
      </c>
      <c r="G7737" t="s">
        <v>1</v>
      </c>
      <c r="H7737" t="s">
        <v>206</v>
      </c>
      <c r="J7737" t="s">
        <v>263</v>
      </c>
      <c r="K7737" t="s">
        <v>72</v>
      </c>
      <c r="L7737" t="s">
        <v>122</v>
      </c>
      <c r="M7737" s="14">
        <v>44865</v>
      </c>
      <c r="N7737" s="14">
        <v>44865</v>
      </c>
      <c r="O7737">
        <v>0</v>
      </c>
      <c r="P7737">
        <v>-7142.86</v>
      </c>
      <c r="R7737">
        <v>2220200000</v>
      </c>
      <c r="S7737">
        <v>161001000</v>
      </c>
      <c r="V7737" t="s">
        <v>138</v>
      </c>
      <c r="W7737" t="s">
        <v>195</v>
      </c>
      <c r="X7737" t="s">
        <v>139</v>
      </c>
      <c r="Y7737">
        <v>10</v>
      </c>
      <c r="Z7737">
        <v>10</v>
      </c>
      <c r="AA7737">
        <v>2022</v>
      </c>
      <c r="AB7737">
        <v>7142.86</v>
      </c>
      <c r="AC7737" t="s">
        <v>78</v>
      </c>
      <c r="AD7737" t="s">
        <v>78</v>
      </c>
      <c r="AE7737">
        <v>2022</v>
      </c>
      <c r="AF7737">
        <v>2022</v>
      </c>
      <c r="AU7737"/>
    </row>
    <row r="7738" spans="1:47" x14ac:dyDescent="0.35">
      <c r="A7738" t="s">
        <v>138</v>
      </c>
      <c r="B7738" t="s">
        <v>44</v>
      </c>
      <c r="C7738" t="s">
        <v>252</v>
      </c>
      <c r="D7738" t="s">
        <v>150</v>
      </c>
      <c r="E7738" t="s">
        <v>121</v>
      </c>
      <c r="G7738" t="s">
        <v>1</v>
      </c>
      <c r="H7738" t="s">
        <v>206</v>
      </c>
      <c r="J7738" t="s">
        <v>263</v>
      </c>
      <c r="K7738" t="s">
        <v>72</v>
      </c>
      <c r="L7738" t="s">
        <v>122</v>
      </c>
      <c r="M7738" s="14">
        <v>44865</v>
      </c>
      <c r="N7738" s="14">
        <v>44865</v>
      </c>
      <c r="O7738">
        <v>0</v>
      </c>
      <c r="P7738">
        <v>-3095238.1</v>
      </c>
      <c r="R7738">
        <v>2220200000</v>
      </c>
      <c r="S7738">
        <v>161001000</v>
      </c>
      <c r="V7738" t="s">
        <v>138</v>
      </c>
      <c r="W7738" t="s">
        <v>195</v>
      </c>
      <c r="X7738" t="s">
        <v>139</v>
      </c>
      <c r="Y7738">
        <v>10</v>
      </c>
      <c r="Z7738">
        <v>10</v>
      </c>
      <c r="AA7738">
        <v>2022</v>
      </c>
      <c r="AB7738">
        <v>3095238.1</v>
      </c>
      <c r="AC7738" t="s">
        <v>78</v>
      </c>
      <c r="AD7738" t="s">
        <v>78</v>
      </c>
      <c r="AE7738">
        <v>2022</v>
      </c>
      <c r="AF7738">
        <v>2022</v>
      </c>
      <c r="AU7738"/>
    </row>
    <row r="7739" spans="1:47" x14ac:dyDescent="0.35">
      <c r="A7739" t="s">
        <v>138</v>
      </c>
      <c r="B7739" t="s">
        <v>43</v>
      </c>
      <c r="C7739" t="s">
        <v>252</v>
      </c>
      <c r="D7739" t="s">
        <v>150</v>
      </c>
      <c r="E7739" t="s">
        <v>121</v>
      </c>
      <c r="G7739" t="s">
        <v>1</v>
      </c>
      <c r="H7739" t="s">
        <v>206</v>
      </c>
      <c r="J7739" t="s">
        <v>263</v>
      </c>
      <c r="K7739" t="s">
        <v>72</v>
      </c>
      <c r="L7739" t="s">
        <v>122</v>
      </c>
      <c r="M7739" s="14">
        <v>44865</v>
      </c>
      <c r="N7739" s="14">
        <v>44865</v>
      </c>
      <c r="O7739">
        <v>0</v>
      </c>
      <c r="P7739">
        <v>-55952.38</v>
      </c>
      <c r="R7739">
        <v>2220200000</v>
      </c>
      <c r="S7739">
        <v>161001000</v>
      </c>
      <c r="V7739" t="s">
        <v>138</v>
      </c>
      <c r="W7739" t="s">
        <v>195</v>
      </c>
      <c r="X7739" t="s">
        <v>139</v>
      </c>
      <c r="Y7739">
        <v>10</v>
      </c>
      <c r="Z7739">
        <v>10</v>
      </c>
      <c r="AA7739">
        <v>2022</v>
      </c>
      <c r="AB7739">
        <v>55952.38</v>
      </c>
      <c r="AC7739" t="s">
        <v>78</v>
      </c>
      <c r="AD7739" t="s">
        <v>78</v>
      </c>
      <c r="AE7739">
        <v>2022</v>
      </c>
      <c r="AF7739">
        <v>2022</v>
      </c>
      <c r="AU7739"/>
    </row>
    <row r="7740" spans="1:47" x14ac:dyDescent="0.35">
      <c r="A7740" t="s">
        <v>138</v>
      </c>
      <c r="B7740" t="s">
        <v>42</v>
      </c>
      <c r="C7740" t="s">
        <v>252</v>
      </c>
      <c r="D7740" t="s">
        <v>150</v>
      </c>
      <c r="E7740" t="s">
        <v>121</v>
      </c>
      <c r="G7740" t="s">
        <v>1</v>
      </c>
      <c r="H7740" t="s">
        <v>206</v>
      </c>
      <c r="J7740" t="s">
        <v>263</v>
      </c>
      <c r="K7740" t="s">
        <v>72</v>
      </c>
      <c r="L7740" t="s">
        <v>122</v>
      </c>
      <c r="M7740" s="14">
        <v>44865</v>
      </c>
      <c r="N7740" s="14">
        <v>44865</v>
      </c>
      <c r="O7740">
        <v>0</v>
      </c>
      <c r="P7740">
        <v>-476190.48</v>
      </c>
      <c r="R7740">
        <v>2220200000</v>
      </c>
      <c r="S7740">
        <v>161001000</v>
      </c>
      <c r="V7740" t="s">
        <v>138</v>
      </c>
      <c r="W7740" t="s">
        <v>195</v>
      </c>
      <c r="X7740" t="s">
        <v>139</v>
      </c>
      <c r="Y7740">
        <v>10</v>
      </c>
      <c r="Z7740">
        <v>10</v>
      </c>
      <c r="AA7740">
        <v>2022</v>
      </c>
      <c r="AB7740">
        <v>476190.48</v>
      </c>
      <c r="AC7740" t="s">
        <v>78</v>
      </c>
      <c r="AD7740" t="s">
        <v>78</v>
      </c>
      <c r="AE7740">
        <v>2022</v>
      </c>
      <c r="AF7740">
        <v>2022</v>
      </c>
      <c r="AU7740"/>
    </row>
    <row r="7741" spans="1:47" x14ac:dyDescent="0.35">
      <c r="A7741" t="s">
        <v>138</v>
      </c>
      <c r="B7741" t="s">
        <v>41</v>
      </c>
      <c r="C7741" t="s">
        <v>252</v>
      </c>
      <c r="D7741" t="s">
        <v>150</v>
      </c>
      <c r="E7741" t="s">
        <v>121</v>
      </c>
      <c r="G7741" t="s">
        <v>1</v>
      </c>
      <c r="H7741" t="s">
        <v>206</v>
      </c>
      <c r="J7741" t="s">
        <v>263</v>
      </c>
      <c r="K7741" t="s">
        <v>72</v>
      </c>
      <c r="L7741" t="s">
        <v>122</v>
      </c>
      <c r="M7741" s="14">
        <v>44865</v>
      </c>
      <c r="N7741" s="14">
        <v>44865</v>
      </c>
      <c r="O7741">
        <v>0</v>
      </c>
      <c r="P7741">
        <v>-6190476.1900000004</v>
      </c>
      <c r="R7741">
        <v>2220200000</v>
      </c>
      <c r="S7741">
        <v>161001000</v>
      </c>
      <c r="V7741" t="s">
        <v>138</v>
      </c>
      <c r="W7741" t="s">
        <v>195</v>
      </c>
      <c r="X7741" t="s">
        <v>139</v>
      </c>
      <c r="Y7741">
        <v>10</v>
      </c>
      <c r="Z7741">
        <v>10</v>
      </c>
      <c r="AA7741">
        <v>2022</v>
      </c>
      <c r="AB7741">
        <v>6190476.1900000004</v>
      </c>
      <c r="AC7741" t="s">
        <v>78</v>
      </c>
      <c r="AD7741" t="s">
        <v>78</v>
      </c>
      <c r="AE7741">
        <v>2022</v>
      </c>
      <c r="AF7741">
        <v>2022</v>
      </c>
      <c r="AU7741"/>
    </row>
    <row r="7742" spans="1:47" x14ac:dyDescent="0.35">
      <c r="A7742" t="s">
        <v>138</v>
      </c>
      <c r="B7742" t="s">
        <v>47</v>
      </c>
      <c r="C7742" t="s">
        <v>252</v>
      </c>
      <c r="D7742" t="s">
        <v>150</v>
      </c>
      <c r="E7742" t="s">
        <v>121</v>
      </c>
      <c r="G7742" t="s">
        <v>1</v>
      </c>
      <c r="H7742" t="s">
        <v>206</v>
      </c>
      <c r="J7742" t="s">
        <v>263</v>
      </c>
      <c r="K7742" t="s">
        <v>72</v>
      </c>
      <c r="L7742" t="s">
        <v>122</v>
      </c>
      <c r="M7742" s="14">
        <v>44865</v>
      </c>
      <c r="N7742" s="14">
        <v>44865</v>
      </c>
      <c r="O7742">
        <v>0</v>
      </c>
      <c r="P7742">
        <v>-47619.05</v>
      </c>
      <c r="R7742">
        <v>2220200000</v>
      </c>
      <c r="S7742">
        <v>161001000</v>
      </c>
      <c r="V7742" t="s">
        <v>138</v>
      </c>
      <c r="W7742" t="s">
        <v>195</v>
      </c>
      <c r="X7742" t="s">
        <v>139</v>
      </c>
      <c r="Y7742">
        <v>10</v>
      </c>
      <c r="Z7742">
        <v>10</v>
      </c>
      <c r="AA7742">
        <v>2022</v>
      </c>
      <c r="AB7742">
        <v>47619.05</v>
      </c>
      <c r="AC7742" t="s">
        <v>78</v>
      </c>
      <c r="AD7742" t="s">
        <v>78</v>
      </c>
      <c r="AE7742">
        <v>2022</v>
      </c>
      <c r="AF7742">
        <v>2022</v>
      </c>
      <c r="AU7742"/>
    </row>
    <row r="7743" spans="1:47" x14ac:dyDescent="0.35">
      <c r="A7743" t="s">
        <v>138</v>
      </c>
      <c r="C7743" t="s">
        <v>252</v>
      </c>
      <c r="D7743" t="s">
        <v>150</v>
      </c>
      <c r="E7743" t="s">
        <v>121</v>
      </c>
      <c r="G7743" t="s">
        <v>1</v>
      </c>
      <c r="J7743" t="s">
        <v>263</v>
      </c>
      <c r="K7743" t="s">
        <v>72</v>
      </c>
      <c r="L7743" t="s">
        <v>122</v>
      </c>
      <c r="M7743" s="14">
        <v>44865</v>
      </c>
      <c r="N7743" s="14">
        <v>44865</v>
      </c>
      <c r="O7743">
        <v>0</v>
      </c>
      <c r="P7743">
        <v>9523.81</v>
      </c>
      <c r="R7743">
        <v>2220200000</v>
      </c>
      <c r="S7743">
        <v>161002000</v>
      </c>
      <c r="V7743" t="s">
        <v>138</v>
      </c>
      <c r="W7743" t="s">
        <v>202</v>
      </c>
      <c r="X7743" t="s">
        <v>139</v>
      </c>
      <c r="Y7743">
        <v>10</v>
      </c>
      <c r="Z7743">
        <v>10</v>
      </c>
      <c r="AA7743">
        <v>2022</v>
      </c>
      <c r="AB7743">
        <v>-9523.81</v>
      </c>
      <c r="AC7743" t="s">
        <v>78</v>
      </c>
      <c r="AD7743" t="s">
        <v>72</v>
      </c>
      <c r="AE7743">
        <v>2022</v>
      </c>
      <c r="AF7743">
        <v>2022</v>
      </c>
      <c r="AU7743"/>
    </row>
    <row r="7744" spans="1:47" x14ac:dyDescent="0.35">
      <c r="A7744" t="s">
        <v>160</v>
      </c>
      <c r="B7744" t="s">
        <v>26</v>
      </c>
      <c r="C7744" t="s">
        <v>252</v>
      </c>
      <c r="D7744" t="s">
        <v>159</v>
      </c>
      <c r="E7744" t="s">
        <v>162</v>
      </c>
      <c r="G7744" t="s">
        <v>1</v>
      </c>
      <c r="J7744" t="s">
        <v>263</v>
      </c>
      <c r="K7744" t="s">
        <v>72</v>
      </c>
      <c r="L7744" t="s">
        <v>122</v>
      </c>
      <c r="M7744" s="14">
        <v>44865</v>
      </c>
      <c r="N7744" s="14">
        <v>44865</v>
      </c>
      <c r="O7744">
        <v>0</v>
      </c>
      <c r="P7744">
        <v>65770.25</v>
      </c>
      <c r="R7744">
        <v>2110672000</v>
      </c>
      <c r="S7744">
        <v>161016000</v>
      </c>
      <c r="V7744" t="s">
        <v>160</v>
      </c>
      <c r="W7744" t="s">
        <v>201</v>
      </c>
      <c r="X7744" t="s">
        <v>161</v>
      </c>
      <c r="Y7744">
        <v>10</v>
      </c>
      <c r="Z7744">
        <v>10</v>
      </c>
      <c r="AA7744">
        <v>2022</v>
      </c>
      <c r="AB7744">
        <v>65770.25</v>
      </c>
      <c r="AC7744" t="s">
        <v>78</v>
      </c>
      <c r="AD7744" t="s">
        <v>72</v>
      </c>
      <c r="AE7744">
        <v>2022</v>
      </c>
      <c r="AF7744">
        <v>2022</v>
      </c>
      <c r="AU7744"/>
    </row>
    <row r="7745" spans="1:47" x14ac:dyDescent="0.35">
      <c r="A7745" t="s">
        <v>138</v>
      </c>
      <c r="B7745" t="s">
        <v>65</v>
      </c>
      <c r="C7745" t="s">
        <v>252</v>
      </c>
      <c r="D7745" t="s">
        <v>150</v>
      </c>
      <c r="E7745" t="s">
        <v>121</v>
      </c>
      <c r="G7745" t="s">
        <v>1</v>
      </c>
      <c r="H7745" t="s">
        <v>206</v>
      </c>
      <c r="J7745" t="s">
        <v>263</v>
      </c>
      <c r="K7745" t="s">
        <v>72</v>
      </c>
      <c r="L7745" t="s">
        <v>122</v>
      </c>
      <c r="M7745" s="14">
        <v>44865</v>
      </c>
      <c r="N7745" s="14">
        <v>44865</v>
      </c>
      <c r="O7745">
        <v>0</v>
      </c>
      <c r="P7745">
        <v>-92.86</v>
      </c>
      <c r="R7745">
        <v>2220200000</v>
      </c>
      <c r="S7745">
        <v>162100000</v>
      </c>
      <c r="V7745" t="s">
        <v>138</v>
      </c>
      <c r="W7745" t="s">
        <v>214</v>
      </c>
      <c r="X7745" t="s">
        <v>139</v>
      </c>
      <c r="Y7745">
        <v>10</v>
      </c>
      <c r="Z7745">
        <v>10</v>
      </c>
      <c r="AA7745">
        <v>2022</v>
      </c>
      <c r="AB7745">
        <v>92.86</v>
      </c>
      <c r="AC7745" t="s">
        <v>78</v>
      </c>
      <c r="AD7745" t="s">
        <v>78</v>
      </c>
      <c r="AE7745">
        <v>2022</v>
      </c>
      <c r="AF7745">
        <v>2022</v>
      </c>
      <c r="AU7745"/>
    </row>
    <row r="7746" spans="1:47" x14ac:dyDescent="0.35">
      <c r="A7746" t="s">
        <v>138</v>
      </c>
      <c r="C7746" t="s">
        <v>252</v>
      </c>
      <c r="D7746" t="s">
        <v>150</v>
      </c>
      <c r="E7746" t="s">
        <v>121</v>
      </c>
      <c r="J7746" t="s">
        <v>263</v>
      </c>
      <c r="K7746" t="s">
        <v>72</v>
      </c>
      <c r="L7746" t="s">
        <v>122</v>
      </c>
      <c r="M7746" s="14">
        <v>44865</v>
      </c>
      <c r="N7746" s="14">
        <v>44865</v>
      </c>
      <c r="O7746">
        <v>0</v>
      </c>
      <c r="P7746">
        <v>10847440.48</v>
      </c>
      <c r="R7746">
        <v>2220200000</v>
      </c>
      <c r="S7746">
        <v>161002000</v>
      </c>
      <c r="V7746" t="s">
        <v>138</v>
      </c>
      <c r="W7746" t="s">
        <v>202</v>
      </c>
      <c r="X7746" t="s">
        <v>139</v>
      </c>
      <c r="Y7746">
        <v>10</v>
      </c>
      <c r="Z7746">
        <v>10</v>
      </c>
      <c r="AA7746">
        <v>2022</v>
      </c>
      <c r="AB7746">
        <v>-10847440.48</v>
      </c>
      <c r="AC7746" t="s">
        <v>78</v>
      </c>
      <c r="AD7746" t="s">
        <v>72</v>
      </c>
      <c r="AE7746">
        <v>2022</v>
      </c>
      <c r="AF7746">
        <v>2022</v>
      </c>
      <c r="AU7746"/>
    </row>
    <row r="7747" spans="1:47" x14ac:dyDescent="0.35">
      <c r="A7747" t="s">
        <v>138</v>
      </c>
      <c r="C7747" t="s">
        <v>252</v>
      </c>
      <c r="D7747" t="s">
        <v>150</v>
      </c>
      <c r="E7747" t="s">
        <v>121</v>
      </c>
      <c r="G7747" t="s">
        <v>1</v>
      </c>
      <c r="J7747" t="s">
        <v>263</v>
      </c>
      <c r="K7747" t="s">
        <v>72</v>
      </c>
      <c r="L7747" t="s">
        <v>122</v>
      </c>
      <c r="M7747" s="14">
        <v>44865</v>
      </c>
      <c r="N7747" s="14">
        <v>44865</v>
      </c>
      <c r="O7747">
        <v>0</v>
      </c>
      <c r="P7747">
        <v>21904.76</v>
      </c>
      <c r="R7747">
        <v>2220200000</v>
      </c>
      <c r="S7747">
        <v>161002000</v>
      </c>
      <c r="V7747" t="s">
        <v>138</v>
      </c>
      <c r="W7747" t="s">
        <v>202</v>
      </c>
      <c r="X7747" t="s">
        <v>139</v>
      </c>
      <c r="Y7747">
        <v>10</v>
      </c>
      <c r="Z7747">
        <v>10</v>
      </c>
      <c r="AA7747">
        <v>2022</v>
      </c>
      <c r="AB7747">
        <v>-21904.76</v>
      </c>
      <c r="AC7747" t="s">
        <v>78</v>
      </c>
      <c r="AD7747" t="s">
        <v>72</v>
      </c>
      <c r="AE7747">
        <v>2022</v>
      </c>
      <c r="AF7747">
        <v>2022</v>
      </c>
      <c r="AU7747"/>
    </row>
    <row r="7748" spans="1:47" x14ac:dyDescent="0.35">
      <c r="A7748" t="s">
        <v>138</v>
      </c>
      <c r="C7748" t="s">
        <v>252</v>
      </c>
      <c r="D7748" t="s">
        <v>150</v>
      </c>
      <c r="E7748" t="s">
        <v>121</v>
      </c>
      <c r="G7748" t="s">
        <v>1</v>
      </c>
      <c r="J7748" t="s">
        <v>263</v>
      </c>
      <c r="K7748" t="s">
        <v>72</v>
      </c>
      <c r="L7748" t="s">
        <v>122</v>
      </c>
      <c r="M7748" s="14">
        <v>44865</v>
      </c>
      <c r="N7748" s="14">
        <v>44865</v>
      </c>
      <c r="O7748">
        <v>0</v>
      </c>
      <c r="P7748">
        <v>23809.52</v>
      </c>
      <c r="R7748">
        <v>2220200000</v>
      </c>
      <c r="S7748">
        <v>161002000</v>
      </c>
      <c r="V7748" t="s">
        <v>138</v>
      </c>
      <c r="W7748" t="s">
        <v>202</v>
      </c>
      <c r="X7748" t="s">
        <v>139</v>
      </c>
      <c r="Y7748">
        <v>10</v>
      </c>
      <c r="Z7748">
        <v>10</v>
      </c>
      <c r="AA7748">
        <v>2022</v>
      </c>
      <c r="AB7748">
        <v>-23809.52</v>
      </c>
      <c r="AC7748" t="s">
        <v>78</v>
      </c>
      <c r="AD7748" t="s">
        <v>72</v>
      </c>
      <c r="AE7748">
        <v>2022</v>
      </c>
      <c r="AF7748">
        <v>2022</v>
      </c>
      <c r="AU7748"/>
    </row>
    <row r="7749" spans="1:47" x14ac:dyDescent="0.35">
      <c r="A7749" t="s">
        <v>138</v>
      </c>
      <c r="C7749" t="s">
        <v>252</v>
      </c>
      <c r="D7749" t="s">
        <v>150</v>
      </c>
      <c r="E7749" t="s">
        <v>121</v>
      </c>
      <c r="G7749" t="s">
        <v>1</v>
      </c>
      <c r="J7749" t="s">
        <v>263</v>
      </c>
      <c r="K7749" t="s">
        <v>72</v>
      </c>
      <c r="L7749" t="s">
        <v>122</v>
      </c>
      <c r="M7749" s="14">
        <v>44865</v>
      </c>
      <c r="N7749" s="14">
        <v>44865</v>
      </c>
      <c r="O7749">
        <v>0</v>
      </c>
      <c r="P7749">
        <v>7142.86</v>
      </c>
      <c r="R7749">
        <v>2220200000</v>
      </c>
      <c r="S7749">
        <v>161002000</v>
      </c>
      <c r="V7749" t="s">
        <v>138</v>
      </c>
      <c r="W7749" t="s">
        <v>202</v>
      </c>
      <c r="X7749" t="s">
        <v>139</v>
      </c>
      <c r="Y7749">
        <v>10</v>
      </c>
      <c r="Z7749">
        <v>10</v>
      </c>
      <c r="AA7749">
        <v>2022</v>
      </c>
      <c r="AB7749">
        <v>-7142.86</v>
      </c>
      <c r="AC7749" t="s">
        <v>78</v>
      </c>
      <c r="AD7749" t="s">
        <v>72</v>
      </c>
      <c r="AE7749">
        <v>2022</v>
      </c>
      <c r="AF7749">
        <v>2022</v>
      </c>
      <c r="AU7749"/>
    </row>
    <row r="7750" spans="1:47" x14ac:dyDescent="0.35">
      <c r="A7750" t="s">
        <v>138</v>
      </c>
      <c r="C7750" t="s">
        <v>252</v>
      </c>
      <c r="D7750" t="s">
        <v>150</v>
      </c>
      <c r="E7750" t="s">
        <v>121</v>
      </c>
      <c r="G7750" t="s">
        <v>1</v>
      </c>
      <c r="J7750" t="s">
        <v>263</v>
      </c>
      <c r="K7750" t="s">
        <v>72</v>
      </c>
      <c r="L7750" t="s">
        <v>122</v>
      </c>
      <c r="M7750" s="14">
        <v>44865</v>
      </c>
      <c r="N7750" s="14">
        <v>44865</v>
      </c>
      <c r="O7750">
        <v>0</v>
      </c>
      <c r="P7750">
        <v>35714.29</v>
      </c>
      <c r="R7750">
        <v>2220200000</v>
      </c>
      <c r="S7750">
        <v>161002000</v>
      </c>
      <c r="V7750" t="s">
        <v>138</v>
      </c>
      <c r="W7750" t="s">
        <v>202</v>
      </c>
      <c r="X7750" t="s">
        <v>139</v>
      </c>
      <c r="Y7750">
        <v>10</v>
      </c>
      <c r="Z7750">
        <v>10</v>
      </c>
      <c r="AA7750">
        <v>2022</v>
      </c>
      <c r="AB7750">
        <v>-35714.29</v>
      </c>
      <c r="AC7750" t="s">
        <v>78</v>
      </c>
      <c r="AD7750" t="s">
        <v>72</v>
      </c>
      <c r="AE7750">
        <v>2022</v>
      </c>
      <c r="AF7750">
        <v>2022</v>
      </c>
      <c r="AU7750"/>
    </row>
    <row r="7751" spans="1:47" x14ac:dyDescent="0.35">
      <c r="A7751" t="s">
        <v>138</v>
      </c>
      <c r="B7751" t="s">
        <v>48</v>
      </c>
      <c r="C7751" t="s">
        <v>252</v>
      </c>
      <c r="D7751" t="s">
        <v>159</v>
      </c>
      <c r="E7751" t="s">
        <v>121</v>
      </c>
      <c r="G7751" t="s">
        <v>1</v>
      </c>
      <c r="J7751" t="s">
        <v>263</v>
      </c>
      <c r="K7751" t="s">
        <v>72</v>
      </c>
      <c r="L7751" t="s">
        <v>122</v>
      </c>
      <c r="M7751" s="14">
        <v>44865</v>
      </c>
      <c r="N7751" s="14">
        <v>44865</v>
      </c>
      <c r="O7751">
        <v>0</v>
      </c>
      <c r="P7751">
        <v>476190.48</v>
      </c>
      <c r="R7751">
        <v>2220200000</v>
      </c>
      <c r="S7751">
        <v>161020000</v>
      </c>
      <c r="V7751" t="s">
        <v>138</v>
      </c>
      <c r="W7751" t="s">
        <v>194</v>
      </c>
      <c r="X7751" t="s">
        <v>139</v>
      </c>
      <c r="Y7751">
        <v>10</v>
      </c>
      <c r="Z7751">
        <v>10</v>
      </c>
      <c r="AA7751">
        <v>2022</v>
      </c>
      <c r="AB7751">
        <v>476190.48</v>
      </c>
      <c r="AC7751" t="s">
        <v>78</v>
      </c>
      <c r="AD7751" t="s">
        <v>72</v>
      </c>
      <c r="AE7751">
        <v>2022</v>
      </c>
      <c r="AF7751">
        <v>2022</v>
      </c>
      <c r="AU7751"/>
    </row>
    <row r="7752" spans="1:47" x14ac:dyDescent="0.35">
      <c r="A7752" t="s">
        <v>138</v>
      </c>
      <c r="C7752" t="s">
        <v>252</v>
      </c>
      <c r="D7752" t="s">
        <v>150</v>
      </c>
      <c r="E7752" t="s">
        <v>121</v>
      </c>
      <c r="G7752" t="s">
        <v>1</v>
      </c>
      <c r="J7752" t="s">
        <v>263</v>
      </c>
      <c r="K7752" t="s">
        <v>72</v>
      </c>
      <c r="L7752" t="s">
        <v>122</v>
      </c>
      <c r="M7752" s="14">
        <v>44865</v>
      </c>
      <c r="N7752" s="14">
        <v>44865</v>
      </c>
      <c r="O7752">
        <v>0</v>
      </c>
      <c r="P7752">
        <v>47619.05</v>
      </c>
      <c r="R7752">
        <v>2220200000</v>
      </c>
      <c r="S7752">
        <v>161002000</v>
      </c>
      <c r="V7752" t="s">
        <v>138</v>
      </c>
      <c r="W7752" t="s">
        <v>202</v>
      </c>
      <c r="X7752" t="s">
        <v>139</v>
      </c>
      <c r="Y7752">
        <v>10</v>
      </c>
      <c r="Z7752">
        <v>10</v>
      </c>
      <c r="AA7752">
        <v>2022</v>
      </c>
      <c r="AB7752">
        <v>-47619.05</v>
      </c>
      <c r="AC7752" t="s">
        <v>78</v>
      </c>
      <c r="AD7752" t="s">
        <v>72</v>
      </c>
      <c r="AE7752">
        <v>2022</v>
      </c>
      <c r="AF7752">
        <v>2022</v>
      </c>
      <c r="AU7752"/>
    </row>
    <row r="7753" spans="1:47" x14ac:dyDescent="0.35">
      <c r="A7753" t="s">
        <v>138</v>
      </c>
      <c r="C7753" t="s">
        <v>252</v>
      </c>
      <c r="D7753" t="s">
        <v>150</v>
      </c>
      <c r="E7753" t="s">
        <v>121</v>
      </c>
      <c r="G7753" t="s">
        <v>1</v>
      </c>
      <c r="J7753" t="s">
        <v>263</v>
      </c>
      <c r="K7753" t="s">
        <v>72</v>
      </c>
      <c r="L7753" t="s">
        <v>122</v>
      </c>
      <c r="M7753" s="14">
        <v>44865</v>
      </c>
      <c r="N7753" s="14">
        <v>44865</v>
      </c>
      <c r="O7753">
        <v>0</v>
      </c>
      <c r="P7753">
        <v>33333.33</v>
      </c>
      <c r="R7753">
        <v>2220200000</v>
      </c>
      <c r="S7753">
        <v>161002000</v>
      </c>
      <c r="V7753" t="s">
        <v>138</v>
      </c>
      <c r="W7753" t="s">
        <v>202</v>
      </c>
      <c r="X7753" t="s">
        <v>139</v>
      </c>
      <c r="Y7753">
        <v>10</v>
      </c>
      <c r="Z7753">
        <v>10</v>
      </c>
      <c r="AA7753">
        <v>2022</v>
      </c>
      <c r="AB7753">
        <v>-33333.33</v>
      </c>
      <c r="AC7753" t="s">
        <v>78</v>
      </c>
      <c r="AD7753" t="s">
        <v>72</v>
      </c>
      <c r="AE7753">
        <v>2022</v>
      </c>
      <c r="AF7753">
        <v>2022</v>
      </c>
      <c r="AU7753"/>
    </row>
    <row r="7754" spans="1:47" x14ac:dyDescent="0.35">
      <c r="A7754" t="s">
        <v>138</v>
      </c>
      <c r="C7754" t="s">
        <v>252</v>
      </c>
      <c r="D7754" t="s">
        <v>150</v>
      </c>
      <c r="E7754" t="s">
        <v>121</v>
      </c>
      <c r="G7754" t="s">
        <v>1</v>
      </c>
      <c r="J7754" t="s">
        <v>263</v>
      </c>
      <c r="K7754" t="s">
        <v>72</v>
      </c>
      <c r="L7754" t="s">
        <v>122</v>
      </c>
      <c r="M7754" s="14">
        <v>44865</v>
      </c>
      <c r="N7754" s="14">
        <v>44865</v>
      </c>
      <c r="O7754">
        <v>0</v>
      </c>
      <c r="P7754">
        <v>6488.1</v>
      </c>
      <c r="R7754">
        <v>2220200000</v>
      </c>
      <c r="S7754">
        <v>161002000</v>
      </c>
      <c r="V7754" t="s">
        <v>138</v>
      </c>
      <c r="W7754" t="s">
        <v>202</v>
      </c>
      <c r="X7754" t="s">
        <v>139</v>
      </c>
      <c r="Y7754">
        <v>10</v>
      </c>
      <c r="Z7754">
        <v>10</v>
      </c>
      <c r="AA7754">
        <v>2022</v>
      </c>
      <c r="AB7754">
        <v>-6488.1</v>
      </c>
      <c r="AC7754" t="s">
        <v>78</v>
      </c>
      <c r="AD7754" t="s">
        <v>72</v>
      </c>
      <c r="AE7754">
        <v>2022</v>
      </c>
      <c r="AF7754">
        <v>2022</v>
      </c>
      <c r="AU7754"/>
    </row>
    <row r="7755" spans="1:47" x14ac:dyDescent="0.35">
      <c r="A7755" t="s">
        <v>138</v>
      </c>
      <c r="C7755" t="s">
        <v>252</v>
      </c>
      <c r="D7755" t="s">
        <v>150</v>
      </c>
      <c r="E7755" t="s">
        <v>121</v>
      </c>
      <c r="G7755" t="s">
        <v>1</v>
      </c>
      <c r="J7755" t="s">
        <v>263</v>
      </c>
      <c r="K7755" t="s">
        <v>72</v>
      </c>
      <c r="L7755" t="s">
        <v>122</v>
      </c>
      <c r="M7755" s="14">
        <v>44865</v>
      </c>
      <c r="N7755" s="14">
        <v>44865</v>
      </c>
      <c r="O7755">
        <v>0</v>
      </c>
      <c r="P7755">
        <v>833333.33</v>
      </c>
      <c r="R7755">
        <v>2220200000</v>
      </c>
      <c r="S7755">
        <v>161002000</v>
      </c>
      <c r="V7755" t="s">
        <v>138</v>
      </c>
      <c r="W7755" t="s">
        <v>202</v>
      </c>
      <c r="X7755" t="s">
        <v>139</v>
      </c>
      <c r="Y7755">
        <v>10</v>
      </c>
      <c r="Z7755">
        <v>10</v>
      </c>
      <c r="AA7755">
        <v>2022</v>
      </c>
      <c r="AB7755">
        <v>-833333.33</v>
      </c>
      <c r="AC7755" t="s">
        <v>78</v>
      </c>
      <c r="AD7755" t="s">
        <v>72</v>
      </c>
      <c r="AE7755">
        <v>2022</v>
      </c>
      <c r="AF7755">
        <v>2022</v>
      </c>
      <c r="AU7755"/>
    </row>
    <row r="7756" spans="1:47" x14ac:dyDescent="0.35">
      <c r="A7756" t="s">
        <v>138</v>
      </c>
      <c r="C7756" t="s">
        <v>252</v>
      </c>
      <c r="D7756" t="s">
        <v>150</v>
      </c>
      <c r="E7756" t="s">
        <v>121</v>
      </c>
      <c r="G7756" t="s">
        <v>1</v>
      </c>
      <c r="J7756" t="s">
        <v>263</v>
      </c>
      <c r="K7756" t="s">
        <v>72</v>
      </c>
      <c r="L7756" t="s">
        <v>122</v>
      </c>
      <c r="M7756" s="14">
        <v>44865</v>
      </c>
      <c r="N7756" s="14">
        <v>44865</v>
      </c>
      <c r="O7756">
        <v>0</v>
      </c>
      <c r="P7756">
        <v>6714285.71</v>
      </c>
      <c r="R7756">
        <v>2220200000</v>
      </c>
      <c r="S7756">
        <v>161002000</v>
      </c>
      <c r="V7756" t="s">
        <v>138</v>
      </c>
      <c r="W7756" t="s">
        <v>202</v>
      </c>
      <c r="X7756" t="s">
        <v>139</v>
      </c>
      <c r="Y7756">
        <v>10</v>
      </c>
      <c r="Z7756">
        <v>10</v>
      </c>
      <c r="AA7756">
        <v>2022</v>
      </c>
      <c r="AB7756">
        <v>-6714285.71</v>
      </c>
      <c r="AC7756" t="s">
        <v>78</v>
      </c>
      <c r="AD7756" t="s">
        <v>72</v>
      </c>
      <c r="AE7756">
        <v>2022</v>
      </c>
      <c r="AF7756">
        <v>2022</v>
      </c>
      <c r="AU7756"/>
    </row>
    <row r="7757" spans="1:47" x14ac:dyDescent="0.35">
      <c r="A7757" t="s">
        <v>138</v>
      </c>
      <c r="C7757" t="s">
        <v>252</v>
      </c>
      <c r="D7757" t="s">
        <v>150</v>
      </c>
      <c r="E7757" t="s">
        <v>121</v>
      </c>
      <c r="G7757" t="s">
        <v>1</v>
      </c>
      <c r="J7757" t="s">
        <v>263</v>
      </c>
      <c r="K7757" t="s">
        <v>72</v>
      </c>
      <c r="L7757" t="s">
        <v>122</v>
      </c>
      <c r="M7757" s="14">
        <v>44865</v>
      </c>
      <c r="N7757" s="14">
        <v>44865</v>
      </c>
      <c r="O7757">
        <v>0</v>
      </c>
      <c r="P7757">
        <v>3095238.1</v>
      </c>
      <c r="R7757">
        <v>2220200000</v>
      </c>
      <c r="S7757">
        <v>161002000</v>
      </c>
      <c r="V7757" t="s">
        <v>138</v>
      </c>
      <c r="W7757" t="s">
        <v>202</v>
      </c>
      <c r="X7757" t="s">
        <v>139</v>
      </c>
      <c r="Y7757">
        <v>10</v>
      </c>
      <c r="Z7757">
        <v>10</v>
      </c>
      <c r="AA7757">
        <v>2022</v>
      </c>
      <c r="AB7757">
        <v>-3095238.1</v>
      </c>
      <c r="AC7757" t="s">
        <v>78</v>
      </c>
      <c r="AD7757" t="s">
        <v>72</v>
      </c>
      <c r="AE7757">
        <v>2022</v>
      </c>
      <c r="AF7757">
        <v>2022</v>
      </c>
      <c r="AU7757"/>
    </row>
    <row r="7758" spans="1:47" x14ac:dyDescent="0.35">
      <c r="A7758" t="s">
        <v>160</v>
      </c>
      <c r="B7758" t="s">
        <v>35</v>
      </c>
      <c r="C7758" t="s">
        <v>252</v>
      </c>
      <c r="D7758" t="s">
        <v>159</v>
      </c>
      <c r="E7758" t="s">
        <v>162</v>
      </c>
      <c r="G7758" t="s">
        <v>1</v>
      </c>
      <c r="J7758" t="s">
        <v>263</v>
      </c>
      <c r="K7758" t="s">
        <v>72</v>
      </c>
      <c r="L7758" t="s">
        <v>122</v>
      </c>
      <c r="M7758" s="14">
        <v>44865</v>
      </c>
      <c r="N7758" s="14">
        <v>44865</v>
      </c>
      <c r="O7758">
        <v>0</v>
      </c>
      <c r="P7758">
        <v>205.87</v>
      </c>
      <c r="R7758">
        <v>2110672000</v>
      </c>
      <c r="S7758">
        <v>161800000</v>
      </c>
      <c r="V7758" t="s">
        <v>160</v>
      </c>
      <c r="W7758" t="s">
        <v>197</v>
      </c>
      <c r="X7758" t="s">
        <v>161</v>
      </c>
      <c r="Y7758">
        <v>10</v>
      </c>
      <c r="Z7758">
        <v>10</v>
      </c>
      <c r="AA7758">
        <v>2022</v>
      </c>
      <c r="AB7758">
        <v>205.87</v>
      </c>
      <c r="AC7758" t="s">
        <v>78</v>
      </c>
      <c r="AD7758" t="s">
        <v>72</v>
      </c>
      <c r="AE7758">
        <v>2022</v>
      </c>
      <c r="AF7758">
        <v>2022</v>
      </c>
      <c r="AU7758"/>
    </row>
    <row r="7759" spans="1:47" x14ac:dyDescent="0.35">
      <c r="A7759" t="s">
        <v>160</v>
      </c>
      <c r="B7759" t="s">
        <v>28</v>
      </c>
      <c r="C7759" t="s">
        <v>252</v>
      </c>
      <c r="D7759" t="s">
        <v>159</v>
      </c>
      <c r="E7759" t="s">
        <v>162</v>
      </c>
      <c r="G7759" t="s">
        <v>1</v>
      </c>
      <c r="J7759" t="s">
        <v>263</v>
      </c>
      <c r="K7759" t="s">
        <v>72</v>
      </c>
      <c r="L7759" t="s">
        <v>122</v>
      </c>
      <c r="M7759" s="14">
        <v>44865</v>
      </c>
      <c r="N7759" s="14">
        <v>44865</v>
      </c>
      <c r="O7759">
        <v>0</v>
      </c>
      <c r="P7759">
        <v>50.72</v>
      </c>
      <c r="R7759">
        <v>2110672000</v>
      </c>
      <c r="S7759">
        <v>161800000</v>
      </c>
      <c r="V7759" t="s">
        <v>160</v>
      </c>
      <c r="W7759" t="s">
        <v>197</v>
      </c>
      <c r="X7759" t="s">
        <v>161</v>
      </c>
      <c r="Y7759">
        <v>10</v>
      </c>
      <c r="Z7759">
        <v>10</v>
      </c>
      <c r="AA7759">
        <v>2022</v>
      </c>
      <c r="AB7759">
        <v>50.72</v>
      </c>
      <c r="AC7759" t="s">
        <v>78</v>
      </c>
      <c r="AD7759" t="s">
        <v>72</v>
      </c>
      <c r="AE7759">
        <v>2022</v>
      </c>
      <c r="AF7759">
        <v>2022</v>
      </c>
      <c r="AU7759"/>
    </row>
    <row r="7760" spans="1:47" x14ac:dyDescent="0.35">
      <c r="A7760" t="s">
        <v>155</v>
      </c>
      <c r="B7760" t="s">
        <v>32</v>
      </c>
      <c r="C7760" t="s">
        <v>252</v>
      </c>
      <c r="D7760" t="s">
        <v>150</v>
      </c>
      <c r="E7760" t="s">
        <v>121</v>
      </c>
      <c r="G7760" t="s">
        <v>1</v>
      </c>
      <c r="H7760" t="s">
        <v>206</v>
      </c>
      <c r="J7760" t="s">
        <v>263</v>
      </c>
      <c r="K7760" t="s">
        <v>72</v>
      </c>
      <c r="L7760" t="s">
        <v>122</v>
      </c>
      <c r="M7760" s="14">
        <v>44865</v>
      </c>
      <c r="N7760" s="14">
        <v>44865</v>
      </c>
      <c r="O7760">
        <v>0</v>
      </c>
      <c r="P7760">
        <v>-19047.62</v>
      </c>
      <c r="R7760">
        <v>2220610000</v>
      </c>
      <c r="S7760">
        <v>161012000</v>
      </c>
      <c r="V7760" t="s">
        <v>155</v>
      </c>
      <c r="W7760" t="s">
        <v>213</v>
      </c>
      <c r="X7760" t="s">
        <v>156</v>
      </c>
      <c r="Y7760">
        <v>10</v>
      </c>
      <c r="Z7760">
        <v>10</v>
      </c>
      <c r="AA7760">
        <v>2022</v>
      </c>
      <c r="AB7760">
        <v>19047.62</v>
      </c>
      <c r="AC7760" t="s">
        <v>78</v>
      </c>
      <c r="AD7760" t="s">
        <v>78</v>
      </c>
      <c r="AE7760">
        <v>2022</v>
      </c>
      <c r="AF7760">
        <v>2022</v>
      </c>
      <c r="AU7760"/>
    </row>
    <row r="7761" spans="1:47" x14ac:dyDescent="0.35">
      <c r="A7761" t="s">
        <v>160</v>
      </c>
      <c r="B7761" t="s">
        <v>28</v>
      </c>
      <c r="C7761" t="s">
        <v>252</v>
      </c>
      <c r="D7761" t="s">
        <v>159</v>
      </c>
      <c r="E7761" t="s">
        <v>162</v>
      </c>
      <c r="G7761" t="s">
        <v>1</v>
      </c>
      <c r="J7761" t="s">
        <v>263</v>
      </c>
      <c r="K7761" t="s">
        <v>72</v>
      </c>
      <c r="L7761" t="s">
        <v>122</v>
      </c>
      <c r="M7761" s="14">
        <v>44865</v>
      </c>
      <c r="N7761" s="14">
        <v>44865</v>
      </c>
      <c r="O7761">
        <v>0</v>
      </c>
      <c r="P7761">
        <v>52.26</v>
      </c>
      <c r="R7761">
        <v>2110672000</v>
      </c>
      <c r="S7761">
        <v>161800000</v>
      </c>
      <c r="V7761" t="s">
        <v>160</v>
      </c>
      <c r="W7761" t="s">
        <v>197</v>
      </c>
      <c r="X7761" t="s">
        <v>161</v>
      </c>
      <c r="Y7761">
        <v>10</v>
      </c>
      <c r="Z7761">
        <v>10</v>
      </c>
      <c r="AA7761">
        <v>2022</v>
      </c>
      <c r="AB7761">
        <v>52.26</v>
      </c>
      <c r="AC7761" t="s">
        <v>78</v>
      </c>
      <c r="AD7761" t="s">
        <v>72</v>
      </c>
      <c r="AE7761">
        <v>2022</v>
      </c>
      <c r="AF7761">
        <v>2022</v>
      </c>
      <c r="AU7761"/>
    </row>
    <row r="7762" spans="1:47" x14ac:dyDescent="0.35">
      <c r="A7762" t="s">
        <v>130</v>
      </c>
      <c r="B7762" t="s">
        <v>33</v>
      </c>
      <c r="C7762" t="s">
        <v>252</v>
      </c>
      <c r="D7762" t="s">
        <v>150</v>
      </c>
      <c r="E7762" t="s">
        <v>121</v>
      </c>
      <c r="G7762" t="s">
        <v>1</v>
      </c>
      <c r="H7762" t="s">
        <v>206</v>
      </c>
      <c r="J7762" t="s">
        <v>263</v>
      </c>
      <c r="K7762" t="s">
        <v>72</v>
      </c>
      <c r="L7762" t="s">
        <v>122</v>
      </c>
      <c r="M7762" s="14">
        <v>44865</v>
      </c>
      <c r="N7762" s="14">
        <v>44865</v>
      </c>
      <c r="O7762">
        <v>0</v>
      </c>
      <c r="P7762">
        <v>-23.81</v>
      </c>
      <c r="R7762">
        <v>2221517160</v>
      </c>
      <c r="S7762">
        <v>161012000</v>
      </c>
      <c r="V7762" t="s">
        <v>130</v>
      </c>
      <c r="W7762" t="s">
        <v>213</v>
      </c>
      <c r="X7762" t="s">
        <v>119</v>
      </c>
      <c r="Y7762">
        <v>10</v>
      </c>
      <c r="Z7762">
        <v>10</v>
      </c>
      <c r="AA7762">
        <v>2022</v>
      </c>
      <c r="AB7762">
        <v>23.81</v>
      </c>
      <c r="AC7762" t="s">
        <v>78</v>
      </c>
      <c r="AD7762" t="s">
        <v>78</v>
      </c>
      <c r="AE7762">
        <v>2022</v>
      </c>
      <c r="AF7762">
        <v>2022</v>
      </c>
      <c r="AU7762"/>
    </row>
    <row r="7763" spans="1:47" x14ac:dyDescent="0.35">
      <c r="A7763" t="s">
        <v>155</v>
      </c>
      <c r="B7763" t="s">
        <v>49</v>
      </c>
      <c r="C7763" t="s">
        <v>252</v>
      </c>
      <c r="D7763" t="s">
        <v>150</v>
      </c>
      <c r="E7763" t="s">
        <v>121</v>
      </c>
      <c r="G7763" t="s">
        <v>1</v>
      </c>
      <c r="H7763" t="s">
        <v>206</v>
      </c>
      <c r="J7763" t="s">
        <v>263</v>
      </c>
      <c r="K7763" t="s">
        <v>72</v>
      </c>
      <c r="L7763" t="s">
        <v>122</v>
      </c>
      <c r="M7763" s="14">
        <v>44865</v>
      </c>
      <c r="N7763" s="14">
        <v>44865</v>
      </c>
      <c r="O7763">
        <v>0</v>
      </c>
      <c r="P7763">
        <v>-14285.71</v>
      </c>
      <c r="R7763">
        <v>2220620000</v>
      </c>
      <c r="S7763">
        <v>161012000</v>
      </c>
      <c r="V7763" t="s">
        <v>155</v>
      </c>
      <c r="W7763" t="s">
        <v>213</v>
      </c>
      <c r="X7763" t="s">
        <v>156</v>
      </c>
      <c r="Y7763">
        <v>10</v>
      </c>
      <c r="Z7763">
        <v>10</v>
      </c>
      <c r="AA7763">
        <v>2022</v>
      </c>
      <c r="AB7763">
        <v>14285.71</v>
      </c>
      <c r="AC7763" t="s">
        <v>78</v>
      </c>
      <c r="AD7763" t="s">
        <v>78</v>
      </c>
      <c r="AE7763">
        <v>2022</v>
      </c>
      <c r="AF7763">
        <v>2022</v>
      </c>
      <c r="AU7763"/>
    </row>
    <row r="7764" spans="1:47" x14ac:dyDescent="0.35">
      <c r="A7764" t="s">
        <v>118</v>
      </c>
      <c r="B7764" t="s">
        <v>46</v>
      </c>
      <c r="C7764" t="s">
        <v>252</v>
      </c>
      <c r="D7764" t="s">
        <v>150</v>
      </c>
      <c r="E7764" t="s">
        <v>121</v>
      </c>
      <c r="G7764" t="s">
        <v>1</v>
      </c>
      <c r="H7764" t="s">
        <v>206</v>
      </c>
      <c r="J7764" t="s">
        <v>263</v>
      </c>
      <c r="K7764" t="s">
        <v>72</v>
      </c>
      <c r="L7764" t="s">
        <v>122</v>
      </c>
      <c r="M7764" s="14">
        <v>44865</v>
      </c>
      <c r="N7764" s="14">
        <v>44865</v>
      </c>
      <c r="O7764">
        <v>0</v>
      </c>
      <c r="P7764">
        <v>-11904.76</v>
      </c>
      <c r="R7764">
        <v>2221513000</v>
      </c>
      <c r="S7764">
        <v>161021000</v>
      </c>
      <c r="V7764" t="s">
        <v>118</v>
      </c>
      <c r="W7764" t="s">
        <v>215</v>
      </c>
      <c r="X7764" t="s">
        <v>119</v>
      </c>
      <c r="Y7764">
        <v>10</v>
      </c>
      <c r="Z7764">
        <v>10</v>
      </c>
      <c r="AA7764">
        <v>2022</v>
      </c>
      <c r="AB7764">
        <v>11904.76</v>
      </c>
      <c r="AC7764" t="s">
        <v>78</v>
      </c>
      <c r="AD7764" t="s">
        <v>78</v>
      </c>
      <c r="AE7764">
        <v>2022</v>
      </c>
      <c r="AF7764">
        <v>2022</v>
      </c>
      <c r="AU7764"/>
    </row>
    <row r="7765" spans="1:47" x14ac:dyDescent="0.35">
      <c r="A7765" t="s">
        <v>160</v>
      </c>
      <c r="B7765" t="s">
        <v>28</v>
      </c>
      <c r="C7765" t="s">
        <v>252</v>
      </c>
      <c r="D7765" t="s">
        <v>159</v>
      </c>
      <c r="E7765" t="s">
        <v>162</v>
      </c>
      <c r="G7765" t="s">
        <v>1</v>
      </c>
      <c r="J7765" t="s">
        <v>263</v>
      </c>
      <c r="K7765" t="s">
        <v>72</v>
      </c>
      <c r="L7765" t="s">
        <v>122</v>
      </c>
      <c r="M7765" s="14">
        <v>44865</v>
      </c>
      <c r="N7765" s="14">
        <v>44865</v>
      </c>
      <c r="O7765">
        <v>0</v>
      </c>
      <c r="P7765">
        <v>90.96</v>
      </c>
      <c r="R7765">
        <v>2110672000</v>
      </c>
      <c r="S7765">
        <v>161800000</v>
      </c>
      <c r="V7765" t="s">
        <v>160</v>
      </c>
      <c r="W7765" t="s">
        <v>197</v>
      </c>
      <c r="X7765" t="s">
        <v>161</v>
      </c>
      <c r="Y7765">
        <v>10</v>
      </c>
      <c r="Z7765">
        <v>10</v>
      </c>
      <c r="AA7765">
        <v>2022</v>
      </c>
      <c r="AB7765">
        <v>90.96</v>
      </c>
      <c r="AC7765" t="s">
        <v>78</v>
      </c>
      <c r="AD7765" t="s">
        <v>72</v>
      </c>
      <c r="AE7765">
        <v>2022</v>
      </c>
      <c r="AF7765">
        <v>2022</v>
      </c>
      <c r="AU7765"/>
    </row>
    <row r="7766" spans="1:47" x14ac:dyDescent="0.35">
      <c r="A7766" t="s">
        <v>160</v>
      </c>
      <c r="B7766" t="s">
        <v>28</v>
      </c>
      <c r="C7766" t="s">
        <v>252</v>
      </c>
      <c r="D7766" t="s">
        <v>159</v>
      </c>
      <c r="E7766" t="s">
        <v>162</v>
      </c>
      <c r="G7766" t="s">
        <v>1</v>
      </c>
      <c r="J7766" t="s">
        <v>263</v>
      </c>
      <c r="K7766" t="s">
        <v>72</v>
      </c>
      <c r="L7766" t="s">
        <v>122</v>
      </c>
      <c r="M7766" s="14">
        <v>44865</v>
      </c>
      <c r="N7766" s="14">
        <v>44865</v>
      </c>
      <c r="O7766">
        <v>0</v>
      </c>
      <c r="P7766">
        <v>34.340000000000003</v>
      </c>
      <c r="R7766">
        <v>2110672000</v>
      </c>
      <c r="S7766">
        <v>161800000</v>
      </c>
      <c r="V7766" t="s">
        <v>160</v>
      </c>
      <c r="W7766" t="s">
        <v>197</v>
      </c>
      <c r="X7766" t="s">
        <v>161</v>
      </c>
      <c r="Y7766">
        <v>10</v>
      </c>
      <c r="Z7766">
        <v>10</v>
      </c>
      <c r="AA7766">
        <v>2022</v>
      </c>
      <c r="AB7766">
        <v>34.340000000000003</v>
      </c>
      <c r="AC7766" t="s">
        <v>78</v>
      </c>
      <c r="AD7766" t="s">
        <v>72</v>
      </c>
      <c r="AE7766">
        <v>2022</v>
      </c>
      <c r="AF7766">
        <v>2022</v>
      </c>
      <c r="AU7766"/>
    </row>
    <row r="7767" spans="1:47" x14ac:dyDescent="0.35">
      <c r="A7767" t="s">
        <v>160</v>
      </c>
      <c r="B7767" t="s">
        <v>35</v>
      </c>
      <c r="C7767" t="s">
        <v>252</v>
      </c>
      <c r="D7767" t="s">
        <v>159</v>
      </c>
      <c r="E7767" t="s">
        <v>162</v>
      </c>
      <c r="G7767" t="s">
        <v>1</v>
      </c>
      <c r="J7767" t="s">
        <v>263</v>
      </c>
      <c r="K7767" t="s">
        <v>72</v>
      </c>
      <c r="L7767" t="s">
        <v>122</v>
      </c>
      <c r="M7767" s="14">
        <v>44865</v>
      </c>
      <c r="N7767" s="14">
        <v>44865</v>
      </c>
      <c r="O7767">
        <v>0</v>
      </c>
      <c r="P7767">
        <v>534.5</v>
      </c>
      <c r="R7767">
        <v>2110672000</v>
      </c>
      <c r="S7767">
        <v>162700000</v>
      </c>
      <c r="V7767" t="s">
        <v>160</v>
      </c>
      <c r="W7767" t="s">
        <v>200</v>
      </c>
      <c r="X7767" t="s">
        <v>161</v>
      </c>
      <c r="Y7767">
        <v>10</v>
      </c>
      <c r="Z7767">
        <v>10</v>
      </c>
      <c r="AA7767">
        <v>2022</v>
      </c>
      <c r="AB7767">
        <v>534.5</v>
      </c>
      <c r="AC7767" t="s">
        <v>78</v>
      </c>
      <c r="AD7767" t="s">
        <v>72</v>
      </c>
      <c r="AE7767">
        <v>2022</v>
      </c>
      <c r="AF7767">
        <v>2022</v>
      </c>
      <c r="AU7767"/>
    </row>
    <row r="7768" spans="1:47" x14ac:dyDescent="0.35">
      <c r="A7768" t="s">
        <v>160</v>
      </c>
      <c r="B7768" t="s">
        <v>26</v>
      </c>
      <c r="C7768" t="s">
        <v>252</v>
      </c>
      <c r="D7768" t="s">
        <v>159</v>
      </c>
      <c r="E7768" t="s">
        <v>162</v>
      </c>
      <c r="G7768" t="s">
        <v>1</v>
      </c>
      <c r="J7768" t="s">
        <v>263</v>
      </c>
      <c r="K7768" t="s">
        <v>72</v>
      </c>
      <c r="L7768" t="s">
        <v>122</v>
      </c>
      <c r="M7768" s="14">
        <v>44865</v>
      </c>
      <c r="N7768" s="14">
        <v>44865</v>
      </c>
      <c r="O7768">
        <v>0</v>
      </c>
      <c r="P7768">
        <v>502.76</v>
      </c>
      <c r="R7768">
        <v>2110672000</v>
      </c>
      <c r="S7768">
        <v>162700000</v>
      </c>
      <c r="V7768" t="s">
        <v>160</v>
      </c>
      <c r="W7768" t="s">
        <v>200</v>
      </c>
      <c r="X7768" t="s">
        <v>161</v>
      </c>
      <c r="Y7768">
        <v>10</v>
      </c>
      <c r="Z7768">
        <v>10</v>
      </c>
      <c r="AA7768">
        <v>2022</v>
      </c>
      <c r="AB7768">
        <v>502.76</v>
      </c>
      <c r="AC7768" t="s">
        <v>78</v>
      </c>
      <c r="AD7768" t="s">
        <v>72</v>
      </c>
      <c r="AE7768">
        <v>2022</v>
      </c>
      <c r="AF7768">
        <v>2022</v>
      </c>
      <c r="AU7768"/>
    </row>
    <row r="7769" spans="1:47" x14ac:dyDescent="0.35">
      <c r="A7769" t="s">
        <v>160</v>
      </c>
      <c r="B7769" t="s">
        <v>26</v>
      </c>
      <c r="C7769" t="s">
        <v>252</v>
      </c>
      <c r="D7769" t="s">
        <v>159</v>
      </c>
      <c r="E7769" t="s">
        <v>162</v>
      </c>
      <c r="G7769" t="s">
        <v>1</v>
      </c>
      <c r="J7769" t="s">
        <v>263</v>
      </c>
      <c r="K7769" t="s">
        <v>72</v>
      </c>
      <c r="L7769" t="s">
        <v>122</v>
      </c>
      <c r="M7769" s="14">
        <v>44865</v>
      </c>
      <c r="N7769" s="14">
        <v>44865</v>
      </c>
      <c r="O7769">
        <v>0</v>
      </c>
      <c r="P7769">
        <v>248.57</v>
      </c>
      <c r="R7769">
        <v>2110672000</v>
      </c>
      <c r="S7769">
        <v>161011000</v>
      </c>
      <c r="V7769" t="s">
        <v>160</v>
      </c>
      <c r="W7769" t="s">
        <v>231</v>
      </c>
      <c r="X7769" t="s">
        <v>161</v>
      </c>
      <c r="Y7769">
        <v>10</v>
      </c>
      <c r="Z7769">
        <v>10</v>
      </c>
      <c r="AA7769">
        <v>2022</v>
      </c>
      <c r="AB7769">
        <v>248.57</v>
      </c>
      <c r="AC7769" t="s">
        <v>78</v>
      </c>
      <c r="AD7769" t="s">
        <v>72</v>
      </c>
      <c r="AE7769">
        <v>2022</v>
      </c>
      <c r="AF7769">
        <v>2022</v>
      </c>
      <c r="AU7769"/>
    </row>
    <row r="7770" spans="1:47" x14ac:dyDescent="0.35">
      <c r="A7770" t="s">
        <v>160</v>
      </c>
      <c r="B7770" t="s">
        <v>28</v>
      </c>
      <c r="C7770" t="s">
        <v>252</v>
      </c>
      <c r="D7770" t="s">
        <v>159</v>
      </c>
      <c r="E7770" t="s">
        <v>162</v>
      </c>
      <c r="G7770" t="s">
        <v>1</v>
      </c>
      <c r="J7770" t="s">
        <v>263</v>
      </c>
      <c r="K7770" t="s">
        <v>72</v>
      </c>
      <c r="L7770" t="s">
        <v>122</v>
      </c>
      <c r="M7770" s="14">
        <v>44865</v>
      </c>
      <c r="N7770" s="14">
        <v>44865</v>
      </c>
      <c r="O7770">
        <v>0</v>
      </c>
      <c r="P7770">
        <v>85.38</v>
      </c>
      <c r="R7770">
        <v>2110672000</v>
      </c>
      <c r="S7770">
        <v>161400000</v>
      </c>
      <c r="V7770" t="s">
        <v>160</v>
      </c>
      <c r="W7770" t="s">
        <v>211</v>
      </c>
      <c r="X7770" t="s">
        <v>161</v>
      </c>
      <c r="Y7770">
        <v>10</v>
      </c>
      <c r="Z7770">
        <v>10</v>
      </c>
      <c r="AA7770">
        <v>2022</v>
      </c>
      <c r="AB7770">
        <v>85.38</v>
      </c>
      <c r="AC7770" t="s">
        <v>78</v>
      </c>
      <c r="AD7770" t="s">
        <v>72</v>
      </c>
      <c r="AE7770">
        <v>2022</v>
      </c>
      <c r="AF7770">
        <v>2022</v>
      </c>
      <c r="AU7770"/>
    </row>
    <row r="7771" spans="1:47" x14ac:dyDescent="0.35">
      <c r="A7771" t="s">
        <v>160</v>
      </c>
      <c r="B7771" t="s">
        <v>28</v>
      </c>
      <c r="C7771" t="s">
        <v>252</v>
      </c>
      <c r="D7771" t="s">
        <v>159</v>
      </c>
      <c r="E7771" t="s">
        <v>162</v>
      </c>
      <c r="G7771" t="s">
        <v>1</v>
      </c>
      <c r="J7771" t="s">
        <v>263</v>
      </c>
      <c r="K7771" t="s">
        <v>72</v>
      </c>
      <c r="L7771" t="s">
        <v>122</v>
      </c>
      <c r="M7771" s="14">
        <v>44865</v>
      </c>
      <c r="N7771" s="14">
        <v>44865</v>
      </c>
      <c r="O7771">
        <v>0</v>
      </c>
      <c r="P7771">
        <v>85.38</v>
      </c>
      <c r="R7771">
        <v>2110672000</v>
      </c>
      <c r="S7771">
        <v>161400000</v>
      </c>
      <c r="V7771" t="s">
        <v>160</v>
      </c>
      <c r="W7771" t="s">
        <v>211</v>
      </c>
      <c r="X7771" t="s">
        <v>161</v>
      </c>
      <c r="Y7771">
        <v>10</v>
      </c>
      <c r="Z7771">
        <v>10</v>
      </c>
      <c r="AA7771">
        <v>2022</v>
      </c>
      <c r="AB7771">
        <v>85.38</v>
      </c>
      <c r="AC7771" t="s">
        <v>78</v>
      </c>
      <c r="AD7771" t="s">
        <v>72</v>
      </c>
      <c r="AE7771">
        <v>2022</v>
      </c>
      <c r="AF7771">
        <v>2022</v>
      </c>
      <c r="AU7771"/>
    </row>
    <row r="7772" spans="1:47" x14ac:dyDescent="0.35">
      <c r="A7772" t="s">
        <v>160</v>
      </c>
      <c r="B7772" t="s">
        <v>28</v>
      </c>
      <c r="C7772" t="s">
        <v>252</v>
      </c>
      <c r="D7772" t="s">
        <v>159</v>
      </c>
      <c r="E7772" t="s">
        <v>162</v>
      </c>
      <c r="G7772" t="s">
        <v>1</v>
      </c>
      <c r="J7772" t="s">
        <v>263</v>
      </c>
      <c r="K7772" t="s">
        <v>72</v>
      </c>
      <c r="L7772" t="s">
        <v>122</v>
      </c>
      <c r="M7772" s="14">
        <v>44865</v>
      </c>
      <c r="N7772" s="14">
        <v>44865</v>
      </c>
      <c r="O7772">
        <v>0</v>
      </c>
      <c r="P7772">
        <v>53.14</v>
      </c>
      <c r="R7772">
        <v>2110672000</v>
      </c>
      <c r="S7772">
        <v>161400000</v>
      </c>
      <c r="V7772" t="s">
        <v>160</v>
      </c>
      <c r="W7772" t="s">
        <v>211</v>
      </c>
      <c r="X7772" t="s">
        <v>161</v>
      </c>
      <c r="Y7772">
        <v>10</v>
      </c>
      <c r="Z7772">
        <v>10</v>
      </c>
      <c r="AA7772">
        <v>2022</v>
      </c>
      <c r="AB7772">
        <v>53.14</v>
      </c>
      <c r="AC7772" t="s">
        <v>78</v>
      </c>
      <c r="AD7772" t="s">
        <v>72</v>
      </c>
      <c r="AE7772">
        <v>2022</v>
      </c>
      <c r="AF7772">
        <v>2022</v>
      </c>
      <c r="AU7772"/>
    </row>
    <row r="7773" spans="1:47" x14ac:dyDescent="0.35">
      <c r="A7773" t="s">
        <v>160</v>
      </c>
      <c r="B7773" t="s">
        <v>28</v>
      </c>
      <c r="C7773" t="s">
        <v>252</v>
      </c>
      <c r="D7773" t="s">
        <v>159</v>
      </c>
      <c r="E7773" t="s">
        <v>162</v>
      </c>
      <c r="G7773" t="s">
        <v>1</v>
      </c>
      <c r="J7773" t="s">
        <v>263</v>
      </c>
      <c r="K7773" t="s">
        <v>72</v>
      </c>
      <c r="L7773" t="s">
        <v>122</v>
      </c>
      <c r="M7773" s="14">
        <v>44865</v>
      </c>
      <c r="N7773" s="14">
        <v>44865</v>
      </c>
      <c r="O7773">
        <v>0</v>
      </c>
      <c r="P7773">
        <v>74.03</v>
      </c>
      <c r="R7773">
        <v>2110672000</v>
      </c>
      <c r="S7773">
        <v>161400000</v>
      </c>
      <c r="V7773" t="s">
        <v>160</v>
      </c>
      <c r="W7773" t="s">
        <v>211</v>
      </c>
      <c r="X7773" t="s">
        <v>161</v>
      </c>
      <c r="Y7773">
        <v>10</v>
      </c>
      <c r="Z7773">
        <v>10</v>
      </c>
      <c r="AA7773">
        <v>2022</v>
      </c>
      <c r="AB7773">
        <v>74.03</v>
      </c>
      <c r="AC7773" t="s">
        <v>78</v>
      </c>
      <c r="AD7773" t="s">
        <v>72</v>
      </c>
      <c r="AE7773">
        <v>2022</v>
      </c>
      <c r="AF7773">
        <v>2022</v>
      </c>
      <c r="AU7773"/>
    </row>
    <row r="7774" spans="1:47" x14ac:dyDescent="0.35">
      <c r="A7774" t="s">
        <v>160</v>
      </c>
      <c r="B7774" t="s">
        <v>28</v>
      </c>
      <c r="C7774" t="s">
        <v>252</v>
      </c>
      <c r="D7774" t="s">
        <v>159</v>
      </c>
      <c r="E7774" t="s">
        <v>162</v>
      </c>
      <c r="G7774" t="s">
        <v>1</v>
      </c>
      <c r="J7774" t="s">
        <v>263</v>
      </c>
      <c r="K7774" t="s">
        <v>72</v>
      </c>
      <c r="L7774" t="s">
        <v>122</v>
      </c>
      <c r="M7774" s="14">
        <v>44865</v>
      </c>
      <c r="N7774" s="14">
        <v>44865</v>
      </c>
      <c r="O7774">
        <v>0</v>
      </c>
      <c r="P7774">
        <v>30.62</v>
      </c>
      <c r="R7774">
        <v>2110672000</v>
      </c>
      <c r="S7774">
        <v>161400000</v>
      </c>
      <c r="V7774" t="s">
        <v>160</v>
      </c>
      <c r="W7774" t="s">
        <v>211</v>
      </c>
      <c r="X7774" t="s">
        <v>161</v>
      </c>
      <c r="Y7774">
        <v>10</v>
      </c>
      <c r="Z7774">
        <v>10</v>
      </c>
      <c r="AA7774">
        <v>2022</v>
      </c>
      <c r="AB7774">
        <v>30.62</v>
      </c>
      <c r="AC7774" t="s">
        <v>78</v>
      </c>
      <c r="AD7774" t="s">
        <v>72</v>
      </c>
      <c r="AE7774">
        <v>2022</v>
      </c>
      <c r="AF7774">
        <v>2022</v>
      </c>
      <c r="AU7774"/>
    </row>
    <row r="7775" spans="1:47" x14ac:dyDescent="0.35">
      <c r="A7775" t="s">
        <v>160</v>
      </c>
      <c r="B7775" t="s">
        <v>28</v>
      </c>
      <c r="C7775" t="s">
        <v>252</v>
      </c>
      <c r="D7775" t="s">
        <v>159</v>
      </c>
      <c r="E7775" t="s">
        <v>162</v>
      </c>
      <c r="G7775" t="s">
        <v>1</v>
      </c>
      <c r="J7775" t="s">
        <v>263</v>
      </c>
      <c r="K7775" t="s">
        <v>72</v>
      </c>
      <c r="L7775" t="s">
        <v>122</v>
      </c>
      <c r="M7775" s="14">
        <v>44865</v>
      </c>
      <c r="N7775" s="14">
        <v>44865</v>
      </c>
      <c r="O7775">
        <v>0</v>
      </c>
      <c r="P7775">
        <v>172.64</v>
      </c>
      <c r="R7775">
        <v>2110672000</v>
      </c>
      <c r="S7775">
        <v>161400000</v>
      </c>
      <c r="V7775" t="s">
        <v>160</v>
      </c>
      <c r="W7775" t="s">
        <v>211</v>
      </c>
      <c r="X7775" t="s">
        <v>161</v>
      </c>
      <c r="Y7775">
        <v>10</v>
      </c>
      <c r="Z7775">
        <v>10</v>
      </c>
      <c r="AA7775">
        <v>2022</v>
      </c>
      <c r="AB7775">
        <v>172.64</v>
      </c>
      <c r="AC7775" t="s">
        <v>78</v>
      </c>
      <c r="AD7775" t="s">
        <v>72</v>
      </c>
      <c r="AE7775">
        <v>2022</v>
      </c>
      <c r="AF7775">
        <v>2022</v>
      </c>
      <c r="AU7775"/>
    </row>
    <row r="7776" spans="1:47" x14ac:dyDescent="0.35">
      <c r="A7776" t="s">
        <v>160</v>
      </c>
      <c r="B7776" t="s">
        <v>26</v>
      </c>
      <c r="C7776" t="s">
        <v>252</v>
      </c>
      <c r="D7776" t="s">
        <v>159</v>
      </c>
      <c r="E7776" t="s">
        <v>162</v>
      </c>
      <c r="G7776" t="s">
        <v>1</v>
      </c>
      <c r="J7776" t="s">
        <v>263</v>
      </c>
      <c r="K7776" t="s">
        <v>72</v>
      </c>
      <c r="L7776" t="s">
        <v>122</v>
      </c>
      <c r="M7776" s="14">
        <v>44865</v>
      </c>
      <c r="N7776" s="14">
        <v>44865</v>
      </c>
      <c r="O7776">
        <v>0</v>
      </c>
      <c r="P7776">
        <v>193.7</v>
      </c>
      <c r="R7776">
        <v>2110672000</v>
      </c>
      <c r="S7776">
        <v>162600000</v>
      </c>
      <c r="V7776" t="s">
        <v>160</v>
      </c>
      <c r="W7776" t="s">
        <v>196</v>
      </c>
      <c r="X7776" t="s">
        <v>161</v>
      </c>
      <c r="Y7776">
        <v>10</v>
      </c>
      <c r="Z7776">
        <v>10</v>
      </c>
      <c r="AA7776">
        <v>2022</v>
      </c>
      <c r="AB7776">
        <v>193.7</v>
      </c>
      <c r="AC7776" t="s">
        <v>78</v>
      </c>
      <c r="AD7776" t="s">
        <v>72</v>
      </c>
      <c r="AE7776">
        <v>2022</v>
      </c>
      <c r="AF7776">
        <v>2022</v>
      </c>
      <c r="AU7776"/>
    </row>
    <row r="7777" spans="1:47" x14ac:dyDescent="0.35">
      <c r="A7777" t="s">
        <v>160</v>
      </c>
      <c r="B7777" t="s">
        <v>28</v>
      </c>
      <c r="C7777" t="s">
        <v>252</v>
      </c>
      <c r="D7777" t="s">
        <v>159</v>
      </c>
      <c r="E7777" t="s">
        <v>162</v>
      </c>
      <c r="G7777" t="s">
        <v>1</v>
      </c>
      <c r="J7777" t="s">
        <v>263</v>
      </c>
      <c r="K7777" t="s">
        <v>72</v>
      </c>
      <c r="L7777" t="s">
        <v>122</v>
      </c>
      <c r="M7777" s="14">
        <v>44865</v>
      </c>
      <c r="N7777" s="14">
        <v>44865</v>
      </c>
      <c r="O7777">
        <v>0</v>
      </c>
      <c r="P7777">
        <v>82.44</v>
      </c>
      <c r="R7777">
        <v>2110672000</v>
      </c>
      <c r="S7777">
        <v>161800000</v>
      </c>
      <c r="V7777" t="s">
        <v>160</v>
      </c>
      <c r="W7777" t="s">
        <v>197</v>
      </c>
      <c r="X7777" t="s">
        <v>161</v>
      </c>
      <c r="Y7777">
        <v>10</v>
      </c>
      <c r="Z7777">
        <v>10</v>
      </c>
      <c r="AA7777">
        <v>2022</v>
      </c>
      <c r="AB7777">
        <v>82.44</v>
      </c>
      <c r="AC7777" t="s">
        <v>78</v>
      </c>
      <c r="AD7777" t="s">
        <v>72</v>
      </c>
      <c r="AE7777">
        <v>2022</v>
      </c>
      <c r="AF7777">
        <v>2022</v>
      </c>
      <c r="AU7777"/>
    </row>
    <row r="7778" spans="1:47" x14ac:dyDescent="0.35">
      <c r="A7778" t="s">
        <v>203</v>
      </c>
      <c r="B7778" t="s">
        <v>51</v>
      </c>
      <c r="C7778" t="s">
        <v>252</v>
      </c>
      <c r="D7778" t="s">
        <v>150</v>
      </c>
      <c r="E7778" t="s">
        <v>121</v>
      </c>
      <c r="G7778" t="s">
        <v>1</v>
      </c>
      <c r="H7778" t="s">
        <v>206</v>
      </c>
      <c r="J7778" t="s">
        <v>263</v>
      </c>
      <c r="K7778" t="s">
        <v>72</v>
      </c>
      <c r="L7778" t="s">
        <v>122</v>
      </c>
      <c r="M7778" s="14">
        <v>44865</v>
      </c>
      <c r="N7778" s="14">
        <v>44865</v>
      </c>
      <c r="O7778">
        <v>0</v>
      </c>
      <c r="P7778">
        <v>-809523.81</v>
      </c>
      <c r="R7778">
        <v>2220141000</v>
      </c>
      <c r="S7778">
        <v>161020000</v>
      </c>
      <c r="V7778" t="s">
        <v>203</v>
      </c>
      <c r="W7778" t="s">
        <v>194</v>
      </c>
      <c r="X7778" t="s">
        <v>134</v>
      </c>
      <c r="Y7778">
        <v>10</v>
      </c>
      <c r="Z7778">
        <v>10</v>
      </c>
      <c r="AA7778">
        <v>2022</v>
      </c>
      <c r="AB7778">
        <v>809523.81</v>
      </c>
      <c r="AC7778" t="s">
        <v>78</v>
      </c>
      <c r="AD7778" t="s">
        <v>78</v>
      </c>
      <c r="AE7778">
        <v>2022</v>
      </c>
      <c r="AF7778">
        <v>2022</v>
      </c>
      <c r="AU7778"/>
    </row>
    <row r="7779" spans="1:47" x14ac:dyDescent="0.35">
      <c r="A7779" t="s">
        <v>160</v>
      </c>
      <c r="B7779" t="s">
        <v>28</v>
      </c>
      <c r="C7779" t="s">
        <v>252</v>
      </c>
      <c r="D7779" t="s">
        <v>159</v>
      </c>
      <c r="E7779" t="s">
        <v>162</v>
      </c>
      <c r="G7779" t="s">
        <v>1</v>
      </c>
      <c r="J7779" t="s">
        <v>263</v>
      </c>
      <c r="K7779" t="s">
        <v>72</v>
      </c>
      <c r="L7779" t="s">
        <v>122</v>
      </c>
      <c r="M7779" s="14">
        <v>44865</v>
      </c>
      <c r="N7779" s="14">
        <v>44865</v>
      </c>
      <c r="O7779">
        <v>0</v>
      </c>
      <c r="P7779">
        <v>33.06</v>
      </c>
      <c r="R7779">
        <v>2110672000</v>
      </c>
      <c r="S7779">
        <v>161800000</v>
      </c>
      <c r="V7779" t="s">
        <v>160</v>
      </c>
      <c r="W7779" t="s">
        <v>197</v>
      </c>
      <c r="X7779" t="s">
        <v>161</v>
      </c>
      <c r="Y7779">
        <v>10</v>
      </c>
      <c r="Z7779">
        <v>10</v>
      </c>
      <c r="AA7779">
        <v>2022</v>
      </c>
      <c r="AB7779">
        <v>33.06</v>
      </c>
      <c r="AC7779" t="s">
        <v>78</v>
      </c>
      <c r="AD7779" t="s">
        <v>72</v>
      </c>
      <c r="AE7779">
        <v>2022</v>
      </c>
      <c r="AF7779">
        <v>2022</v>
      </c>
      <c r="AU7779"/>
    </row>
    <row r="7780" spans="1:47" x14ac:dyDescent="0.35">
      <c r="A7780" t="s">
        <v>160</v>
      </c>
      <c r="B7780" t="s">
        <v>35</v>
      </c>
      <c r="C7780" t="s">
        <v>252</v>
      </c>
      <c r="D7780" t="s">
        <v>159</v>
      </c>
      <c r="E7780" t="s">
        <v>162</v>
      </c>
      <c r="G7780" t="s">
        <v>1</v>
      </c>
      <c r="J7780" t="s">
        <v>263</v>
      </c>
      <c r="K7780" t="s">
        <v>72</v>
      </c>
      <c r="L7780" t="s">
        <v>122</v>
      </c>
      <c r="M7780" s="14">
        <v>44865</v>
      </c>
      <c r="N7780" s="14">
        <v>44865</v>
      </c>
      <c r="O7780">
        <v>0</v>
      </c>
      <c r="P7780">
        <v>108.51</v>
      </c>
      <c r="R7780">
        <v>2110672000</v>
      </c>
      <c r="S7780">
        <v>162600000</v>
      </c>
      <c r="V7780" t="s">
        <v>160</v>
      </c>
      <c r="W7780" t="s">
        <v>196</v>
      </c>
      <c r="X7780" t="s">
        <v>161</v>
      </c>
      <c r="Y7780">
        <v>10</v>
      </c>
      <c r="Z7780">
        <v>10</v>
      </c>
      <c r="AA7780">
        <v>2022</v>
      </c>
      <c r="AB7780">
        <v>108.51</v>
      </c>
      <c r="AC7780" t="s">
        <v>78</v>
      </c>
      <c r="AD7780" t="s">
        <v>72</v>
      </c>
      <c r="AE7780">
        <v>2022</v>
      </c>
      <c r="AF7780">
        <v>2022</v>
      </c>
      <c r="AU7780"/>
    </row>
    <row r="7781" spans="1:47" x14ac:dyDescent="0.35">
      <c r="A7781" t="s">
        <v>160</v>
      </c>
      <c r="B7781" t="s">
        <v>26</v>
      </c>
      <c r="C7781" t="s">
        <v>252</v>
      </c>
      <c r="D7781" t="s">
        <v>159</v>
      </c>
      <c r="E7781" t="s">
        <v>162</v>
      </c>
      <c r="G7781" t="s">
        <v>1</v>
      </c>
      <c r="J7781" t="s">
        <v>263</v>
      </c>
      <c r="K7781" t="s">
        <v>72</v>
      </c>
      <c r="L7781" t="s">
        <v>122</v>
      </c>
      <c r="M7781" s="14">
        <v>44865</v>
      </c>
      <c r="N7781" s="14">
        <v>44865</v>
      </c>
      <c r="O7781">
        <v>0</v>
      </c>
      <c r="P7781">
        <v>622.91</v>
      </c>
      <c r="R7781">
        <v>2110672000</v>
      </c>
      <c r="S7781">
        <v>162600000</v>
      </c>
      <c r="V7781" t="s">
        <v>160</v>
      </c>
      <c r="W7781" t="s">
        <v>196</v>
      </c>
      <c r="X7781" t="s">
        <v>161</v>
      </c>
      <c r="Y7781">
        <v>10</v>
      </c>
      <c r="Z7781">
        <v>10</v>
      </c>
      <c r="AA7781">
        <v>2022</v>
      </c>
      <c r="AB7781">
        <v>622.91</v>
      </c>
      <c r="AC7781" t="s">
        <v>78</v>
      </c>
      <c r="AD7781" t="s">
        <v>72</v>
      </c>
      <c r="AE7781">
        <v>2022</v>
      </c>
      <c r="AF7781">
        <v>2022</v>
      </c>
      <c r="AU7781"/>
    </row>
    <row r="7782" spans="1:47" x14ac:dyDescent="0.35">
      <c r="A7782" t="s">
        <v>160</v>
      </c>
      <c r="B7782" t="s">
        <v>26</v>
      </c>
      <c r="C7782" t="s">
        <v>252</v>
      </c>
      <c r="D7782" t="s">
        <v>159</v>
      </c>
      <c r="E7782" t="s">
        <v>162</v>
      </c>
      <c r="G7782" t="s">
        <v>1</v>
      </c>
      <c r="J7782" t="s">
        <v>263</v>
      </c>
      <c r="K7782" t="s">
        <v>72</v>
      </c>
      <c r="L7782" t="s">
        <v>122</v>
      </c>
      <c r="M7782" s="14">
        <v>44865</v>
      </c>
      <c r="N7782" s="14">
        <v>44865</v>
      </c>
      <c r="O7782">
        <v>0</v>
      </c>
      <c r="P7782">
        <v>1190.48</v>
      </c>
      <c r="R7782">
        <v>2110672000</v>
      </c>
      <c r="S7782">
        <v>162600000</v>
      </c>
      <c r="V7782" t="s">
        <v>160</v>
      </c>
      <c r="W7782" t="s">
        <v>196</v>
      </c>
      <c r="X7782" t="s">
        <v>161</v>
      </c>
      <c r="Y7782">
        <v>10</v>
      </c>
      <c r="Z7782">
        <v>10</v>
      </c>
      <c r="AA7782">
        <v>2022</v>
      </c>
      <c r="AB7782">
        <v>1190.48</v>
      </c>
      <c r="AC7782" t="s">
        <v>78</v>
      </c>
      <c r="AD7782" t="s">
        <v>72</v>
      </c>
      <c r="AE7782">
        <v>2022</v>
      </c>
      <c r="AF7782">
        <v>2022</v>
      </c>
      <c r="AU7782"/>
    </row>
    <row r="7783" spans="1:47" x14ac:dyDescent="0.35">
      <c r="A7783" t="s">
        <v>148</v>
      </c>
      <c r="C7783" t="s">
        <v>252</v>
      </c>
      <c r="D7783" t="s">
        <v>159</v>
      </c>
      <c r="E7783" t="s">
        <v>162</v>
      </c>
      <c r="G7783" t="s">
        <v>1</v>
      </c>
      <c r="J7783" t="s">
        <v>263</v>
      </c>
      <c r="K7783" t="s">
        <v>72</v>
      </c>
      <c r="L7783" t="s">
        <v>122</v>
      </c>
      <c r="M7783" s="14">
        <v>44865</v>
      </c>
      <c r="N7783" s="14">
        <v>44865</v>
      </c>
      <c r="O7783">
        <v>0</v>
      </c>
      <c r="P7783">
        <v>35714.29</v>
      </c>
      <c r="R7783">
        <v>2110220000</v>
      </c>
      <c r="S7783">
        <v>161008000</v>
      </c>
      <c r="V7783" t="s">
        <v>148</v>
      </c>
      <c r="W7783" t="s">
        <v>224</v>
      </c>
      <c r="X7783" t="s">
        <v>152</v>
      </c>
      <c r="Y7783">
        <v>10</v>
      </c>
      <c r="Z7783">
        <v>10</v>
      </c>
      <c r="AA7783">
        <v>2022</v>
      </c>
      <c r="AB7783">
        <v>35714.29</v>
      </c>
      <c r="AC7783" t="s">
        <v>78</v>
      </c>
      <c r="AD7783" t="s">
        <v>72</v>
      </c>
      <c r="AE7783">
        <v>2022</v>
      </c>
      <c r="AF7783">
        <v>2022</v>
      </c>
      <c r="AU7783"/>
    </row>
    <row r="7784" spans="1:47" x14ac:dyDescent="0.35">
      <c r="A7784" t="s">
        <v>176</v>
      </c>
      <c r="B7784" t="s">
        <v>27</v>
      </c>
      <c r="C7784" t="s">
        <v>252</v>
      </c>
      <c r="D7784" t="s">
        <v>150</v>
      </c>
      <c r="E7784" t="s">
        <v>121</v>
      </c>
      <c r="G7784" t="s">
        <v>1</v>
      </c>
      <c r="H7784" t="s">
        <v>206</v>
      </c>
      <c r="J7784" t="s">
        <v>263</v>
      </c>
      <c r="K7784" t="s">
        <v>72</v>
      </c>
      <c r="L7784" t="s">
        <v>122</v>
      </c>
      <c r="M7784" s="14">
        <v>44865</v>
      </c>
      <c r="N7784" s="14">
        <v>44865</v>
      </c>
      <c r="O7784">
        <v>0</v>
      </c>
      <c r="P7784">
        <v>-143.57</v>
      </c>
      <c r="R7784">
        <v>2221517010</v>
      </c>
      <c r="S7784">
        <v>161300000</v>
      </c>
      <c r="V7784" t="s">
        <v>176</v>
      </c>
      <c r="W7784" t="s">
        <v>192</v>
      </c>
      <c r="X7784" t="s">
        <v>119</v>
      </c>
      <c r="Y7784">
        <v>10</v>
      </c>
      <c r="Z7784">
        <v>10</v>
      </c>
      <c r="AA7784">
        <v>2022</v>
      </c>
      <c r="AB7784">
        <v>143.57</v>
      </c>
      <c r="AC7784" t="s">
        <v>78</v>
      </c>
      <c r="AD7784" t="s">
        <v>78</v>
      </c>
      <c r="AE7784">
        <v>2022</v>
      </c>
      <c r="AF7784">
        <v>2022</v>
      </c>
      <c r="AU7784"/>
    </row>
    <row r="7785" spans="1:47" x14ac:dyDescent="0.35">
      <c r="A7785" t="s">
        <v>160</v>
      </c>
      <c r="B7785" t="s">
        <v>26</v>
      </c>
      <c r="C7785" t="s">
        <v>252</v>
      </c>
      <c r="D7785" t="s">
        <v>159</v>
      </c>
      <c r="E7785" t="s">
        <v>162</v>
      </c>
      <c r="G7785" t="s">
        <v>1</v>
      </c>
      <c r="J7785" t="s">
        <v>263</v>
      </c>
      <c r="K7785" t="s">
        <v>72</v>
      </c>
      <c r="L7785" t="s">
        <v>122</v>
      </c>
      <c r="M7785" s="14">
        <v>44865</v>
      </c>
      <c r="N7785" s="14">
        <v>44865</v>
      </c>
      <c r="O7785">
        <v>0</v>
      </c>
      <c r="P7785">
        <v>920.25</v>
      </c>
      <c r="R7785">
        <v>2110672000</v>
      </c>
      <c r="S7785">
        <v>162600000</v>
      </c>
      <c r="V7785" t="s">
        <v>160</v>
      </c>
      <c r="W7785" t="s">
        <v>196</v>
      </c>
      <c r="X7785" t="s">
        <v>161</v>
      </c>
      <c r="Y7785">
        <v>10</v>
      </c>
      <c r="Z7785">
        <v>10</v>
      </c>
      <c r="AA7785">
        <v>2022</v>
      </c>
      <c r="AB7785">
        <v>920.25</v>
      </c>
      <c r="AC7785" t="s">
        <v>78</v>
      </c>
      <c r="AD7785" t="s">
        <v>72</v>
      </c>
      <c r="AE7785">
        <v>2022</v>
      </c>
      <c r="AF7785">
        <v>2022</v>
      </c>
      <c r="AU7785"/>
    </row>
    <row r="7786" spans="1:47" x14ac:dyDescent="0.35">
      <c r="A7786" t="s">
        <v>126</v>
      </c>
      <c r="B7786" t="s">
        <v>56</v>
      </c>
      <c r="C7786" t="s">
        <v>252</v>
      </c>
      <c r="D7786" t="s">
        <v>150</v>
      </c>
      <c r="E7786" t="s">
        <v>121</v>
      </c>
      <c r="G7786" t="s">
        <v>1</v>
      </c>
      <c r="H7786" t="s">
        <v>206</v>
      </c>
      <c r="J7786" t="s">
        <v>263</v>
      </c>
      <c r="K7786" t="s">
        <v>72</v>
      </c>
      <c r="L7786" t="s">
        <v>122</v>
      </c>
      <c r="M7786" s="14">
        <v>44865</v>
      </c>
      <c r="N7786" s="14">
        <v>44865</v>
      </c>
      <c r="O7786">
        <v>0</v>
      </c>
      <c r="P7786">
        <v>-9523.81</v>
      </c>
      <c r="R7786">
        <v>2221200000</v>
      </c>
      <c r="S7786">
        <v>162600000</v>
      </c>
      <c r="V7786" t="s">
        <v>126</v>
      </c>
      <c r="W7786" t="s">
        <v>196</v>
      </c>
      <c r="X7786" t="s">
        <v>127</v>
      </c>
      <c r="Y7786">
        <v>10</v>
      </c>
      <c r="Z7786">
        <v>10</v>
      </c>
      <c r="AA7786">
        <v>2022</v>
      </c>
      <c r="AB7786">
        <v>9523.81</v>
      </c>
      <c r="AC7786" t="s">
        <v>78</v>
      </c>
      <c r="AD7786" t="s">
        <v>78</v>
      </c>
      <c r="AE7786">
        <v>2022</v>
      </c>
      <c r="AF7786">
        <v>2022</v>
      </c>
      <c r="AU7786"/>
    </row>
    <row r="7787" spans="1:47" x14ac:dyDescent="0.35">
      <c r="A7787" t="s">
        <v>160</v>
      </c>
      <c r="B7787" t="s">
        <v>26</v>
      </c>
      <c r="C7787" t="s">
        <v>252</v>
      </c>
      <c r="D7787" t="s">
        <v>159</v>
      </c>
      <c r="E7787" t="s">
        <v>162</v>
      </c>
      <c r="G7787" t="s">
        <v>1</v>
      </c>
      <c r="J7787" t="s">
        <v>263</v>
      </c>
      <c r="K7787" t="s">
        <v>72</v>
      </c>
      <c r="L7787" t="s">
        <v>122</v>
      </c>
      <c r="M7787" s="14">
        <v>44865</v>
      </c>
      <c r="N7787" s="14">
        <v>44865</v>
      </c>
      <c r="O7787">
        <v>0</v>
      </c>
      <c r="P7787">
        <v>951.57</v>
      </c>
      <c r="R7787">
        <v>2110672000</v>
      </c>
      <c r="S7787">
        <v>162600000</v>
      </c>
      <c r="V7787" t="s">
        <v>160</v>
      </c>
      <c r="W7787" t="s">
        <v>196</v>
      </c>
      <c r="X7787" t="s">
        <v>161</v>
      </c>
      <c r="Y7787">
        <v>10</v>
      </c>
      <c r="Z7787">
        <v>10</v>
      </c>
      <c r="AA7787">
        <v>2022</v>
      </c>
      <c r="AB7787">
        <v>951.57</v>
      </c>
      <c r="AC7787" t="s">
        <v>78</v>
      </c>
      <c r="AD7787" t="s">
        <v>72</v>
      </c>
      <c r="AE7787">
        <v>2022</v>
      </c>
      <c r="AF7787">
        <v>2022</v>
      </c>
      <c r="AU7787"/>
    </row>
    <row r="7788" spans="1:47" x14ac:dyDescent="0.35">
      <c r="A7788" t="s">
        <v>203</v>
      </c>
      <c r="B7788" t="s">
        <v>52</v>
      </c>
      <c r="C7788" t="s">
        <v>252</v>
      </c>
      <c r="D7788" t="s">
        <v>150</v>
      </c>
      <c r="E7788" t="s">
        <v>121</v>
      </c>
      <c r="G7788" t="s">
        <v>1</v>
      </c>
      <c r="H7788" t="s">
        <v>206</v>
      </c>
      <c r="J7788" t="s">
        <v>263</v>
      </c>
      <c r="K7788" t="s">
        <v>72</v>
      </c>
      <c r="L7788" t="s">
        <v>122</v>
      </c>
      <c r="M7788" s="14">
        <v>44865</v>
      </c>
      <c r="N7788" s="14">
        <v>44865</v>
      </c>
      <c r="O7788">
        <v>0</v>
      </c>
      <c r="P7788">
        <v>-6488.1</v>
      </c>
      <c r="R7788">
        <v>2220142000</v>
      </c>
      <c r="S7788">
        <v>161020000</v>
      </c>
      <c r="V7788" t="s">
        <v>203</v>
      </c>
      <c r="W7788" t="s">
        <v>194</v>
      </c>
      <c r="X7788" t="s">
        <v>134</v>
      </c>
      <c r="Y7788">
        <v>10</v>
      </c>
      <c r="Z7788">
        <v>10</v>
      </c>
      <c r="AA7788">
        <v>2022</v>
      </c>
      <c r="AB7788">
        <v>6488.1</v>
      </c>
      <c r="AC7788" t="s">
        <v>78</v>
      </c>
      <c r="AD7788" t="s">
        <v>78</v>
      </c>
      <c r="AE7788">
        <v>2022</v>
      </c>
      <c r="AF7788">
        <v>2022</v>
      </c>
      <c r="AU7788"/>
    </row>
    <row r="7789" spans="1:47" x14ac:dyDescent="0.35">
      <c r="A7789" t="s">
        <v>160</v>
      </c>
      <c r="B7789" t="s">
        <v>35</v>
      </c>
      <c r="C7789" t="s">
        <v>252</v>
      </c>
      <c r="D7789" t="s">
        <v>159</v>
      </c>
      <c r="E7789" t="s">
        <v>162</v>
      </c>
      <c r="G7789" t="s">
        <v>1</v>
      </c>
      <c r="J7789" t="s">
        <v>263</v>
      </c>
      <c r="K7789" t="s">
        <v>72</v>
      </c>
      <c r="L7789" t="s">
        <v>122</v>
      </c>
      <c r="M7789" s="14">
        <v>44895</v>
      </c>
      <c r="N7789" s="14">
        <v>44895</v>
      </c>
      <c r="O7789">
        <v>0</v>
      </c>
      <c r="P7789">
        <v>36.32</v>
      </c>
      <c r="R7789">
        <v>2110672000</v>
      </c>
      <c r="S7789">
        <v>161020000</v>
      </c>
      <c r="V7789" t="s">
        <v>160</v>
      </c>
      <c r="W7789" t="s">
        <v>194</v>
      </c>
      <c r="X7789" t="s">
        <v>161</v>
      </c>
      <c r="Y7789">
        <v>11</v>
      </c>
      <c r="Z7789">
        <v>11</v>
      </c>
      <c r="AA7789">
        <v>2022</v>
      </c>
      <c r="AB7789">
        <v>36.32</v>
      </c>
      <c r="AC7789" t="s">
        <v>79</v>
      </c>
      <c r="AD7789" t="s">
        <v>72</v>
      </c>
      <c r="AE7789">
        <v>2022</v>
      </c>
      <c r="AF7789">
        <v>2022</v>
      </c>
      <c r="AU7789"/>
    </row>
    <row r="7790" spans="1:47" x14ac:dyDescent="0.35">
      <c r="A7790" t="s">
        <v>160</v>
      </c>
      <c r="B7790" t="s">
        <v>35</v>
      </c>
      <c r="C7790" t="s">
        <v>252</v>
      </c>
      <c r="D7790" t="s">
        <v>159</v>
      </c>
      <c r="E7790" t="s">
        <v>162</v>
      </c>
      <c r="G7790" t="s">
        <v>1</v>
      </c>
      <c r="J7790" t="s">
        <v>263</v>
      </c>
      <c r="K7790" t="s">
        <v>72</v>
      </c>
      <c r="L7790" t="s">
        <v>122</v>
      </c>
      <c r="M7790" s="14">
        <v>44895</v>
      </c>
      <c r="N7790" s="14">
        <v>44895</v>
      </c>
      <c r="O7790">
        <v>0</v>
      </c>
      <c r="P7790">
        <v>363.2</v>
      </c>
      <c r="R7790">
        <v>2110672000</v>
      </c>
      <c r="S7790">
        <v>161020000</v>
      </c>
      <c r="V7790" t="s">
        <v>160</v>
      </c>
      <c r="W7790" t="s">
        <v>194</v>
      </c>
      <c r="X7790" t="s">
        <v>161</v>
      </c>
      <c r="Y7790">
        <v>11</v>
      </c>
      <c r="Z7790">
        <v>11</v>
      </c>
      <c r="AA7790">
        <v>2022</v>
      </c>
      <c r="AB7790">
        <v>363.2</v>
      </c>
      <c r="AC7790" t="s">
        <v>79</v>
      </c>
      <c r="AD7790" t="s">
        <v>72</v>
      </c>
      <c r="AE7790">
        <v>2022</v>
      </c>
      <c r="AF7790">
        <v>2022</v>
      </c>
      <c r="AU7790"/>
    </row>
    <row r="7791" spans="1:47" x14ac:dyDescent="0.35">
      <c r="A7791" t="s">
        <v>160</v>
      </c>
      <c r="B7791" t="s">
        <v>35</v>
      </c>
      <c r="C7791" t="s">
        <v>252</v>
      </c>
      <c r="D7791" t="s">
        <v>159</v>
      </c>
      <c r="E7791" t="s">
        <v>162</v>
      </c>
      <c r="G7791" t="s">
        <v>1</v>
      </c>
      <c r="J7791" t="s">
        <v>263</v>
      </c>
      <c r="K7791" t="s">
        <v>72</v>
      </c>
      <c r="L7791" t="s">
        <v>122</v>
      </c>
      <c r="M7791" s="14">
        <v>44895</v>
      </c>
      <c r="N7791" s="14">
        <v>44895</v>
      </c>
      <c r="O7791">
        <v>0</v>
      </c>
      <c r="P7791">
        <v>4940.68</v>
      </c>
      <c r="R7791">
        <v>2110672000</v>
      </c>
      <c r="S7791">
        <v>161020000</v>
      </c>
      <c r="V7791" t="s">
        <v>160</v>
      </c>
      <c r="W7791" t="s">
        <v>194</v>
      </c>
      <c r="X7791" t="s">
        <v>161</v>
      </c>
      <c r="Y7791">
        <v>11</v>
      </c>
      <c r="Z7791">
        <v>11</v>
      </c>
      <c r="AA7791">
        <v>2022</v>
      </c>
      <c r="AB7791">
        <v>4940.68</v>
      </c>
      <c r="AC7791" t="s">
        <v>79</v>
      </c>
      <c r="AD7791" t="s">
        <v>72</v>
      </c>
      <c r="AE7791">
        <v>2022</v>
      </c>
      <c r="AF7791">
        <v>2022</v>
      </c>
      <c r="AU7791"/>
    </row>
    <row r="7792" spans="1:47" x14ac:dyDescent="0.35">
      <c r="A7792" t="s">
        <v>160</v>
      </c>
      <c r="B7792" t="s">
        <v>35</v>
      </c>
      <c r="C7792" t="s">
        <v>252</v>
      </c>
      <c r="D7792" t="s">
        <v>159</v>
      </c>
      <c r="E7792" t="s">
        <v>162</v>
      </c>
      <c r="G7792" t="s">
        <v>1</v>
      </c>
      <c r="J7792" t="s">
        <v>263</v>
      </c>
      <c r="K7792" t="s">
        <v>72</v>
      </c>
      <c r="L7792" t="s">
        <v>122</v>
      </c>
      <c r="M7792" s="14">
        <v>44895</v>
      </c>
      <c r="N7792" s="14">
        <v>44895</v>
      </c>
      <c r="O7792">
        <v>0</v>
      </c>
      <c r="P7792">
        <v>4953.1499999999996</v>
      </c>
      <c r="R7792">
        <v>2110672000</v>
      </c>
      <c r="S7792">
        <v>161020000</v>
      </c>
      <c r="V7792" t="s">
        <v>160</v>
      </c>
      <c r="W7792" t="s">
        <v>194</v>
      </c>
      <c r="X7792" t="s">
        <v>161</v>
      </c>
      <c r="Y7792">
        <v>11</v>
      </c>
      <c r="Z7792">
        <v>11</v>
      </c>
      <c r="AA7792">
        <v>2022</v>
      </c>
      <c r="AB7792">
        <v>4953.1499999999996</v>
      </c>
      <c r="AC7792" t="s">
        <v>79</v>
      </c>
      <c r="AD7792" t="s">
        <v>72</v>
      </c>
      <c r="AE7792">
        <v>2022</v>
      </c>
      <c r="AF7792">
        <v>2022</v>
      </c>
      <c r="AU7792"/>
    </row>
    <row r="7793" spans="1:47" x14ac:dyDescent="0.35">
      <c r="A7793" t="s">
        <v>160</v>
      </c>
      <c r="B7793" t="s">
        <v>35</v>
      </c>
      <c r="C7793" t="s">
        <v>252</v>
      </c>
      <c r="D7793" t="s">
        <v>159</v>
      </c>
      <c r="E7793" t="s">
        <v>162</v>
      </c>
      <c r="G7793" t="s">
        <v>1</v>
      </c>
      <c r="J7793" t="s">
        <v>263</v>
      </c>
      <c r="K7793" t="s">
        <v>72</v>
      </c>
      <c r="L7793" t="s">
        <v>122</v>
      </c>
      <c r="M7793" s="14">
        <v>44895</v>
      </c>
      <c r="N7793" s="14">
        <v>44895</v>
      </c>
      <c r="O7793">
        <v>0</v>
      </c>
      <c r="P7793">
        <v>79.650000000000006</v>
      </c>
      <c r="R7793">
        <v>2110672000</v>
      </c>
      <c r="S7793">
        <v>161020000</v>
      </c>
      <c r="V7793" t="s">
        <v>160</v>
      </c>
      <c r="W7793" t="s">
        <v>194</v>
      </c>
      <c r="X7793" t="s">
        <v>161</v>
      </c>
      <c r="Y7793">
        <v>11</v>
      </c>
      <c r="Z7793">
        <v>11</v>
      </c>
      <c r="AA7793">
        <v>2022</v>
      </c>
      <c r="AB7793">
        <v>79.650000000000006</v>
      </c>
      <c r="AC7793" t="s">
        <v>79</v>
      </c>
      <c r="AD7793" t="s">
        <v>72</v>
      </c>
      <c r="AE7793">
        <v>2022</v>
      </c>
      <c r="AF7793">
        <v>2022</v>
      </c>
      <c r="AU7793"/>
    </row>
    <row r="7794" spans="1:47" x14ac:dyDescent="0.35">
      <c r="A7794" t="s">
        <v>160</v>
      </c>
      <c r="B7794" t="s">
        <v>35</v>
      </c>
      <c r="C7794" t="s">
        <v>252</v>
      </c>
      <c r="D7794" t="s">
        <v>159</v>
      </c>
      <c r="E7794" t="s">
        <v>162</v>
      </c>
      <c r="G7794" t="s">
        <v>1</v>
      </c>
      <c r="J7794" t="s">
        <v>263</v>
      </c>
      <c r="K7794" t="s">
        <v>72</v>
      </c>
      <c r="L7794" t="s">
        <v>122</v>
      </c>
      <c r="M7794" s="14">
        <v>44895</v>
      </c>
      <c r="N7794" s="14">
        <v>44895</v>
      </c>
      <c r="O7794">
        <v>0</v>
      </c>
      <c r="P7794">
        <v>14676.16</v>
      </c>
      <c r="R7794">
        <v>2110672000</v>
      </c>
      <c r="S7794">
        <v>161020000</v>
      </c>
      <c r="V7794" t="s">
        <v>160</v>
      </c>
      <c r="W7794" t="s">
        <v>194</v>
      </c>
      <c r="X7794" t="s">
        <v>161</v>
      </c>
      <c r="Y7794">
        <v>11</v>
      </c>
      <c r="Z7794">
        <v>11</v>
      </c>
      <c r="AA7794">
        <v>2022</v>
      </c>
      <c r="AB7794">
        <v>14676.16</v>
      </c>
      <c r="AC7794" t="s">
        <v>79</v>
      </c>
      <c r="AD7794" t="s">
        <v>72</v>
      </c>
      <c r="AE7794">
        <v>2022</v>
      </c>
      <c r="AF7794">
        <v>2022</v>
      </c>
      <c r="AU7794"/>
    </row>
    <row r="7795" spans="1:47" x14ac:dyDescent="0.35">
      <c r="A7795" t="s">
        <v>160</v>
      </c>
      <c r="B7795" t="s">
        <v>35</v>
      </c>
      <c r="C7795" t="s">
        <v>252</v>
      </c>
      <c r="D7795" t="s">
        <v>159</v>
      </c>
      <c r="E7795" t="s">
        <v>162</v>
      </c>
      <c r="G7795" t="s">
        <v>1</v>
      </c>
      <c r="J7795" t="s">
        <v>263</v>
      </c>
      <c r="K7795" t="s">
        <v>72</v>
      </c>
      <c r="L7795" t="s">
        <v>122</v>
      </c>
      <c r="M7795" s="14">
        <v>44895</v>
      </c>
      <c r="N7795" s="14">
        <v>44895</v>
      </c>
      <c r="O7795">
        <v>0</v>
      </c>
      <c r="P7795">
        <v>181.99</v>
      </c>
      <c r="R7795">
        <v>2110672000</v>
      </c>
      <c r="S7795">
        <v>161020000</v>
      </c>
      <c r="V7795" t="s">
        <v>160</v>
      </c>
      <c r="W7795" t="s">
        <v>194</v>
      </c>
      <c r="X7795" t="s">
        <v>161</v>
      </c>
      <c r="Y7795">
        <v>11</v>
      </c>
      <c r="Z7795">
        <v>11</v>
      </c>
      <c r="AA7795">
        <v>2022</v>
      </c>
      <c r="AB7795">
        <v>181.99</v>
      </c>
      <c r="AC7795" t="s">
        <v>79</v>
      </c>
      <c r="AD7795" t="s">
        <v>72</v>
      </c>
      <c r="AE7795">
        <v>2022</v>
      </c>
      <c r="AF7795">
        <v>2022</v>
      </c>
      <c r="AU7795"/>
    </row>
    <row r="7796" spans="1:47" x14ac:dyDescent="0.35">
      <c r="A7796" t="s">
        <v>160</v>
      </c>
      <c r="B7796" t="s">
        <v>35</v>
      </c>
      <c r="C7796" t="s">
        <v>252</v>
      </c>
      <c r="D7796" t="s">
        <v>159</v>
      </c>
      <c r="E7796" t="s">
        <v>162</v>
      </c>
      <c r="G7796" t="s">
        <v>1</v>
      </c>
      <c r="J7796" t="s">
        <v>263</v>
      </c>
      <c r="K7796" t="s">
        <v>72</v>
      </c>
      <c r="L7796" t="s">
        <v>122</v>
      </c>
      <c r="M7796" s="14">
        <v>44895</v>
      </c>
      <c r="N7796" s="14">
        <v>44895</v>
      </c>
      <c r="O7796">
        <v>0</v>
      </c>
      <c r="P7796">
        <v>636.07000000000005</v>
      </c>
      <c r="R7796">
        <v>2110672000</v>
      </c>
      <c r="S7796">
        <v>161020000</v>
      </c>
      <c r="V7796" t="s">
        <v>160</v>
      </c>
      <c r="W7796" t="s">
        <v>194</v>
      </c>
      <c r="X7796" t="s">
        <v>161</v>
      </c>
      <c r="Y7796">
        <v>11</v>
      </c>
      <c r="Z7796">
        <v>11</v>
      </c>
      <c r="AA7796">
        <v>2022</v>
      </c>
      <c r="AB7796">
        <v>636.07000000000005</v>
      </c>
      <c r="AC7796" t="s">
        <v>79</v>
      </c>
      <c r="AD7796" t="s">
        <v>72</v>
      </c>
      <c r="AE7796">
        <v>2022</v>
      </c>
      <c r="AF7796">
        <v>2022</v>
      </c>
      <c r="AU7796"/>
    </row>
    <row r="7797" spans="1:47" x14ac:dyDescent="0.35">
      <c r="A7797" t="s">
        <v>160</v>
      </c>
      <c r="B7797" t="s">
        <v>35</v>
      </c>
      <c r="C7797" t="s">
        <v>252</v>
      </c>
      <c r="D7797" t="s">
        <v>159</v>
      </c>
      <c r="E7797" t="s">
        <v>162</v>
      </c>
      <c r="G7797" t="s">
        <v>1</v>
      </c>
      <c r="J7797" t="s">
        <v>263</v>
      </c>
      <c r="K7797" t="s">
        <v>72</v>
      </c>
      <c r="L7797" t="s">
        <v>122</v>
      </c>
      <c r="M7797" s="14">
        <v>44895</v>
      </c>
      <c r="N7797" s="14">
        <v>44895</v>
      </c>
      <c r="O7797">
        <v>0</v>
      </c>
      <c r="P7797">
        <v>803.96</v>
      </c>
      <c r="R7797">
        <v>2110672000</v>
      </c>
      <c r="S7797">
        <v>161020000</v>
      </c>
      <c r="V7797" t="s">
        <v>160</v>
      </c>
      <c r="W7797" t="s">
        <v>194</v>
      </c>
      <c r="X7797" t="s">
        <v>161</v>
      </c>
      <c r="Y7797">
        <v>11</v>
      </c>
      <c r="Z7797">
        <v>11</v>
      </c>
      <c r="AA7797">
        <v>2022</v>
      </c>
      <c r="AB7797">
        <v>803.96</v>
      </c>
      <c r="AC7797" t="s">
        <v>79</v>
      </c>
      <c r="AD7797" t="s">
        <v>72</v>
      </c>
      <c r="AE7797">
        <v>2022</v>
      </c>
      <c r="AF7797">
        <v>2022</v>
      </c>
      <c r="AU7797"/>
    </row>
    <row r="7798" spans="1:47" x14ac:dyDescent="0.35">
      <c r="A7798" t="s">
        <v>160</v>
      </c>
      <c r="B7798" t="s">
        <v>35</v>
      </c>
      <c r="C7798" t="s">
        <v>252</v>
      </c>
      <c r="D7798" t="s">
        <v>159</v>
      </c>
      <c r="E7798" t="s">
        <v>162</v>
      </c>
      <c r="G7798" t="s">
        <v>1</v>
      </c>
      <c r="J7798" t="s">
        <v>263</v>
      </c>
      <c r="K7798" t="s">
        <v>72</v>
      </c>
      <c r="L7798" t="s">
        <v>122</v>
      </c>
      <c r="M7798" s="14">
        <v>44895</v>
      </c>
      <c r="N7798" s="14">
        <v>44895</v>
      </c>
      <c r="O7798">
        <v>0</v>
      </c>
      <c r="P7798">
        <v>3545.52</v>
      </c>
      <c r="R7798">
        <v>2110672000</v>
      </c>
      <c r="S7798">
        <v>161020000</v>
      </c>
      <c r="V7798" t="s">
        <v>160</v>
      </c>
      <c r="W7798" t="s">
        <v>194</v>
      </c>
      <c r="X7798" t="s">
        <v>161</v>
      </c>
      <c r="Y7798">
        <v>11</v>
      </c>
      <c r="Z7798">
        <v>11</v>
      </c>
      <c r="AA7798">
        <v>2022</v>
      </c>
      <c r="AB7798">
        <v>3545.52</v>
      </c>
      <c r="AC7798" t="s">
        <v>79</v>
      </c>
      <c r="AD7798" t="s">
        <v>72</v>
      </c>
      <c r="AE7798">
        <v>2022</v>
      </c>
      <c r="AF7798">
        <v>2022</v>
      </c>
      <c r="AU7798"/>
    </row>
    <row r="7799" spans="1:47" x14ac:dyDescent="0.35">
      <c r="A7799" t="s">
        <v>160</v>
      </c>
      <c r="B7799" t="s">
        <v>28</v>
      </c>
      <c r="C7799" t="s">
        <v>252</v>
      </c>
      <c r="D7799" t="s">
        <v>159</v>
      </c>
      <c r="E7799" t="s">
        <v>162</v>
      </c>
      <c r="G7799" t="s">
        <v>1</v>
      </c>
      <c r="J7799" t="s">
        <v>263</v>
      </c>
      <c r="K7799" t="s">
        <v>72</v>
      </c>
      <c r="L7799" t="s">
        <v>122</v>
      </c>
      <c r="M7799" s="14">
        <v>44895</v>
      </c>
      <c r="N7799" s="14">
        <v>44895</v>
      </c>
      <c r="O7799">
        <v>0</v>
      </c>
      <c r="P7799">
        <v>2380.9499999999998</v>
      </c>
      <c r="R7799">
        <v>2110672000</v>
      </c>
      <c r="S7799">
        <v>161600000</v>
      </c>
      <c r="V7799" t="s">
        <v>160</v>
      </c>
      <c r="W7799" t="s">
        <v>198</v>
      </c>
      <c r="X7799" t="s">
        <v>161</v>
      </c>
      <c r="Y7799">
        <v>11</v>
      </c>
      <c r="Z7799">
        <v>11</v>
      </c>
      <c r="AA7799">
        <v>2022</v>
      </c>
      <c r="AB7799">
        <v>2380.9499999999998</v>
      </c>
      <c r="AC7799" t="s">
        <v>79</v>
      </c>
      <c r="AD7799" t="s">
        <v>72</v>
      </c>
      <c r="AE7799">
        <v>2022</v>
      </c>
      <c r="AF7799">
        <v>2022</v>
      </c>
      <c r="AU7799"/>
    </row>
    <row r="7800" spans="1:47" x14ac:dyDescent="0.35">
      <c r="A7800" t="s">
        <v>160</v>
      </c>
      <c r="B7800" t="s">
        <v>35</v>
      </c>
      <c r="C7800" t="s">
        <v>252</v>
      </c>
      <c r="D7800" t="s">
        <v>159</v>
      </c>
      <c r="E7800" t="s">
        <v>162</v>
      </c>
      <c r="G7800" t="s">
        <v>1</v>
      </c>
      <c r="J7800" t="s">
        <v>263</v>
      </c>
      <c r="K7800" t="s">
        <v>72</v>
      </c>
      <c r="L7800" t="s">
        <v>122</v>
      </c>
      <c r="M7800" s="14">
        <v>44895</v>
      </c>
      <c r="N7800" s="14">
        <v>44895</v>
      </c>
      <c r="O7800">
        <v>0</v>
      </c>
      <c r="P7800">
        <v>7609.16</v>
      </c>
      <c r="R7800">
        <v>2110672000</v>
      </c>
      <c r="S7800">
        <v>161020000</v>
      </c>
      <c r="V7800" t="s">
        <v>160</v>
      </c>
      <c r="W7800" t="s">
        <v>194</v>
      </c>
      <c r="X7800" t="s">
        <v>161</v>
      </c>
      <c r="Y7800">
        <v>11</v>
      </c>
      <c r="Z7800">
        <v>11</v>
      </c>
      <c r="AA7800">
        <v>2022</v>
      </c>
      <c r="AB7800">
        <v>7609.16</v>
      </c>
      <c r="AC7800" t="s">
        <v>79</v>
      </c>
      <c r="AD7800" t="s">
        <v>72</v>
      </c>
      <c r="AE7800">
        <v>2022</v>
      </c>
      <c r="AF7800">
        <v>2022</v>
      </c>
      <c r="AU7800"/>
    </row>
    <row r="7801" spans="1:47" x14ac:dyDescent="0.35">
      <c r="A7801" t="s">
        <v>160</v>
      </c>
      <c r="B7801" t="s">
        <v>35</v>
      </c>
      <c r="C7801" t="s">
        <v>252</v>
      </c>
      <c r="D7801" t="s">
        <v>159</v>
      </c>
      <c r="E7801" t="s">
        <v>162</v>
      </c>
      <c r="G7801" t="s">
        <v>1</v>
      </c>
      <c r="J7801" t="s">
        <v>263</v>
      </c>
      <c r="K7801" t="s">
        <v>72</v>
      </c>
      <c r="L7801" t="s">
        <v>122</v>
      </c>
      <c r="M7801" s="14">
        <v>44895</v>
      </c>
      <c r="N7801" s="14">
        <v>44895</v>
      </c>
      <c r="O7801">
        <v>0</v>
      </c>
      <c r="P7801">
        <v>1238.18</v>
      </c>
      <c r="R7801">
        <v>2110672000</v>
      </c>
      <c r="S7801">
        <v>161020000</v>
      </c>
      <c r="V7801" t="s">
        <v>160</v>
      </c>
      <c r="W7801" t="s">
        <v>194</v>
      </c>
      <c r="X7801" t="s">
        <v>161</v>
      </c>
      <c r="Y7801">
        <v>11</v>
      </c>
      <c r="Z7801">
        <v>11</v>
      </c>
      <c r="AA7801">
        <v>2022</v>
      </c>
      <c r="AB7801">
        <v>1238.18</v>
      </c>
      <c r="AC7801" t="s">
        <v>79</v>
      </c>
      <c r="AD7801" t="s">
        <v>72</v>
      </c>
      <c r="AE7801">
        <v>2022</v>
      </c>
      <c r="AF7801">
        <v>2022</v>
      </c>
      <c r="AU7801"/>
    </row>
    <row r="7802" spans="1:47" x14ac:dyDescent="0.35">
      <c r="A7802" t="s">
        <v>160</v>
      </c>
      <c r="B7802" t="s">
        <v>35</v>
      </c>
      <c r="C7802" t="s">
        <v>252</v>
      </c>
      <c r="D7802" t="s">
        <v>159</v>
      </c>
      <c r="E7802" t="s">
        <v>162</v>
      </c>
      <c r="G7802" t="s">
        <v>1</v>
      </c>
      <c r="J7802" t="s">
        <v>263</v>
      </c>
      <c r="K7802" t="s">
        <v>72</v>
      </c>
      <c r="L7802" t="s">
        <v>122</v>
      </c>
      <c r="M7802" s="14">
        <v>44895</v>
      </c>
      <c r="N7802" s="14">
        <v>44895</v>
      </c>
      <c r="O7802">
        <v>0</v>
      </c>
      <c r="P7802">
        <v>6193.85</v>
      </c>
      <c r="R7802">
        <v>2110672000</v>
      </c>
      <c r="S7802">
        <v>161020000</v>
      </c>
      <c r="V7802" t="s">
        <v>160</v>
      </c>
      <c r="W7802" t="s">
        <v>194</v>
      </c>
      <c r="X7802" t="s">
        <v>161</v>
      </c>
      <c r="Y7802">
        <v>11</v>
      </c>
      <c r="Z7802">
        <v>11</v>
      </c>
      <c r="AA7802">
        <v>2022</v>
      </c>
      <c r="AB7802">
        <v>6193.85</v>
      </c>
      <c r="AC7802" t="s">
        <v>79</v>
      </c>
      <c r="AD7802" t="s">
        <v>72</v>
      </c>
      <c r="AE7802">
        <v>2022</v>
      </c>
      <c r="AF7802">
        <v>2022</v>
      </c>
      <c r="AU7802"/>
    </row>
    <row r="7803" spans="1:47" x14ac:dyDescent="0.35">
      <c r="A7803" t="s">
        <v>130</v>
      </c>
      <c r="B7803" t="s">
        <v>36</v>
      </c>
      <c r="C7803" t="s">
        <v>252</v>
      </c>
      <c r="D7803" t="s">
        <v>150</v>
      </c>
      <c r="E7803" t="s">
        <v>121</v>
      </c>
      <c r="G7803" t="s">
        <v>1</v>
      </c>
      <c r="H7803" t="s">
        <v>206</v>
      </c>
      <c r="J7803" t="s">
        <v>263</v>
      </c>
      <c r="K7803" t="s">
        <v>72</v>
      </c>
      <c r="L7803" t="s">
        <v>122</v>
      </c>
      <c r="M7803" s="14">
        <v>44895</v>
      </c>
      <c r="N7803" s="14">
        <v>44895</v>
      </c>
      <c r="O7803">
        <v>0</v>
      </c>
      <c r="P7803">
        <v>-119.05</v>
      </c>
      <c r="R7803">
        <v>2221517110</v>
      </c>
      <c r="S7803">
        <v>161003000</v>
      </c>
      <c r="V7803" t="s">
        <v>130</v>
      </c>
      <c r="W7803" t="s">
        <v>232</v>
      </c>
      <c r="X7803" t="s">
        <v>119</v>
      </c>
      <c r="Y7803">
        <v>11</v>
      </c>
      <c r="Z7803">
        <v>11</v>
      </c>
      <c r="AA7803">
        <v>2022</v>
      </c>
      <c r="AB7803">
        <v>119.05</v>
      </c>
      <c r="AC7803" t="s">
        <v>79</v>
      </c>
      <c r="AD7803" t="s">
        <v>79</v>
      </c>
      <c r="AE7803">
        <v>2022</v>
      </c>
      <c r="AF7803">
        <v>2022</v>
      </c>
      <c r="AU7803"/>
    </row>
    <row r="7804" spans="1:47" x14ac:dyDescent="0.35">
      <c r="A7804" t="s">
        <v>160</v>
      </c>
      <c r="B7804" t="s">
        <v>25</v>
      </c>
      <c r="C7804" t="s">
        <v>252</v>
      </c>
      <c r="D7804" t="s">
        <v>159</v>
      </c>
      <c r="E7804" t="s">
        <v>162</v>
      </c>
      <c r="G7804" t="s">
        <v>1</v>
      </c>
      <c r="J7804" t="s">
        <v>263</v>
      </c>
      <c r="K7804" t="s">
        <v>72</v>
      </c>
      <c r="L7804" t="s">
        <v>122</v>
      </c>
      <c r="M7804" s="14">
        <v>44895</v>
      </c>
      <c r="N7804" s="14">
        <v>44895</v>
      </c>
      <c r="O7804">
        <v>0</v>
      </c>
      <c r="P7804">
        <v>2857.14</v>
      </c>
      <c r="R7804">
        <v>2110672000</v>
      </c>
      <c r="S7804">
        <v>161600000</v>
      </c>
      <c r="V7804" t="s">
        <v>160</v>
      </c>
      <c r="W7804" t="s">
        <v>198</v>
      </c>
      <c r="X7804" t="s">
        <v>161</v>
      </c>
      <c r="Y7804">
        <v>11</v>
      </c>
      <c r="Z7804">
        <v>11</v>
      </c>
      <c r="AA7804">
        <v>2022</v>
      </c>
      <c r="AB7804">
        <v>2857.14</v>
      </c>
      <c r="AC7804" t="s">
        <v>79</v>
      </c>
      <c r="AD7804" t="s">
        <v>72</v>
      </c>
      <c r="AE7804">
        <v>2022</v>
      </c>
      <c r="AF7804">
        <v>2022</v>
      </c>
      <c r="AU7804"/>
    </row>
    <row r="7805" spans="1:47" x14ac:dyDescent="0.35">
      <c r="A7805" t="s">
        <v>160</v>
      </c>
      <c r="B7805" t="s">
        <v>26</v>
      </c>
      <c r="C7805" t="s">
        <v>252</v>
      </c>
      <c r="D7805" t="s">
        <v>159</v>
      </c>
      <c r="E7805" t="s">
        <v>162</v>
      </c>
      <c r="G7805" t="s">
        <v>1</v>
      </c>
      <c r="J7805" t="s">
        <v>263</v>
      </c>
      <c r="K7805" t="s">
        <v>72</v>
      </c>
      <c r="L7805" t="s">
        <v>122</v>
      </c>
      <c r="M7805" s="14">
        <v>44895</v>
      </c>
      <c r="N7805" s="14">
        <v>44895</v>
      </c>
      <c r="O7805">
        <v>0</v>
      </c>
      <c r="P7805">
        <v>1666.67</v>
      </c>
      <c r="R7805">
        <v>2110672000</v>
      </c>
      <c r="S7805">
        <v>162000000</v>
      </c>
      <c r="V7805" t="s">
        <v>160</v>
      </c>
      <c r="W7805" t="s">
        <v>205</v>
      </c>
      <c r="X7805" t="s">
        <v>161</v>
      </c>
      <c r="Y7805">
        <v>11</v>
      </c>
      <c r="Z7805">
        <v>11</v>
      </c>
      <c r="AA7805">
        <v>2022</v>
      </c>
      <c r="AB7805">
        <v>1666.67</v>
      </c>
      <c r="AC7805" t="s">
        <v>79</v>
      </c>
      <c r="AD7805" t="s">
        <v>72</v>
      </c>
      <c r="AE7805">
        <v>2022</v>
      </c>
      <c r="AF7805">
        <v>2022</v>
      </c>
      <c r="AU7805"/>
    </row>
    <row r="7806" spans="1:47" x14ac:dyDescent="0.35">
      <c r="A7806" t="s">
        <v>160</v>
      </c>
      <c r="B7806" t="s">
        <v>26</v>
      </c>
      <c r="C7806" t="s">
        <v>252</v>
      </c>
      <c r="D7806" t="s">
        <v>159</v>
      </c>
      <c r="E7806" t="s">
        <v>162</v>
      </c>
      <c r="G7806" t="s">
        <v>1</v>
      </c>
      <c r="J7806" t="s">
        <v>263</v>
      </c>
      <c r="K7806" t="s">
        <v>72</v>
      </c>
      <c r="L7806" t="s">
        <v>122</v>
      </c>
      <c r="M7806" s="14">
        <v>44895</v>
      </c>
      <c r="N7806" s="14">
        <v>44895</v>
      </c>
      <c r="O7806">
        <v>0</v>
      </c>
      <c r="P7806">
        <v>1708.1</v>
      </c>
      <c r="R7806">
        <v>2110672000</v>
      </c>
      <c r="S7806">
        <v>162000000</v>
      </c>
      <c r="V7806" t="s">
        <v>160</v>
      </c>
      <c r="W7806" t="s">
        <v>205</v>
      </c>
      <c r="X7806" t="s">
        <v>161</v>
      </c>
      <c r="Y7806">
        <v>11</v>
      </c>
      <c r="Z7806">
        <v>11</v>
      </c>
      <c r="AA7806">
        <v>2022</v>
      </c>
      <c r="AB7806">
        <v>1708.1</v>
      </c>
      <c r="AC7806" t="s">
        <v>79</v>
      </c>
      <c r="AD7806" t="s">
        <v>72</v>
      </c>
      <c r="AE7806">
        <v>2022</v>
      </c>
      <c r="AF7806">
        <v>2022</v>
      </c>
      <c r="AU7806"/>
    </row>
    <row r="7807" spans="1:47" x14ac:dyDescent="0.35">
      <c r="A7807" t="s">
        <v>160</v>
      </c>
      <c r="B7807" t="s">
        <v>35</v>
      </c>
      <c r="C7807" t="s">
        <v>252</v>
      </c>
      <c r="D7807" t="s">
        <v>159</v>
      </c>
      <c r="E7807" t="s">
        <v>162</v>
      </c>
      <c r="G7807" t="s">
        <v>1</v>
      </c>
      <c r="J7807" t="s">
        <v>263</v>
      </c>
      <c r="K7807" t="s">
        <v>72</v>
      </c>
      <c r="L7807" t="s">
        <v>122</v>
      </c>
      <c r="M7807" s="14">
        <v>44895</v>
      </c>
      <c r="N7807" s="14">
        <v>44895</v>
      </c>
      <c r="O7807">
        <v>0</v>
      </c>
      <c r="P7807">
        <v>478.63</v>
      </c>
      <c r="R7807">
        <v>2110672000</v>
      </c>
      <c r="S7807">
        <v>162000000</v>
      </c>
      <c r="V7807" t="s">
        <v>160</v>
      </c>
      <c r="W7807" t="s">
        <v>205</v>
      </c>
      <c r="X7807" t="s">
        <v>161</v>
      </c>
      <c r="Y7807">
        <v>11</v>
      </c>
      <c r="Z7807">
        <v>11</v>
      </c>
      <c r="AA7807">
        <v>2022</v>
      </c>
      <c r="AB7807">
        <v>478.63</v>
      </c>
      <c r="AC7807" t="s">
        <v>79</v>
      </c>
      <c r="AD7807" t="s">
        <v>72</v>
      </c>
      <c r="AE7807">
        <v>2022</v>
      </c>
      <c r="AF7807">
        <v>2022</v>
      </c>
      <c r="AU7807"/>
    </row>
    <row r="7808" spans="1:47" x14ac:dyDescent="0.35">
      <c r="A7808" t="s">
        <v>160</v>
      </c>
      <c r="B7808" t="s">
        <v>35</v>
      </c>
      <c r="C7808" t="s">
        <v>252</v>
      </c>
      <c r="D7808" t="s">
        <v>159</v>
      </c>
      <c r="E7808" t="s">
        <v>162</v>
      </c>
      <c r="G7808" t="s">
        <v>1</v>
      </c>
      <c r="J7808" t="s">
        <v>263</v>
      </c>
      <c r="K7808" t="s">
        <v>72</v>
      </c>
      <c r="L7808" t="s">
        <v>122</v>
      </c>
      <c r="M7808" s="14">
        <v>44895</v>
      </c>
      <c r="N7808" s="14">
        <v>44895</v>
      </c>
      <c r="O7808">
        <v>0</v>
      </c>
      <c r="P7808">
        <v>19.010000000000002</v>
      </c>
      <c r="R7808">
        <v>2110672000</v>
      </c>
      <c r="S7808">
        <v>162000000</v>
      </c>
      <c r="V7808" t="s">
        <v>160</v>
      </c>
      <c r="W7808" t="s">
        <v>205</v>
      </c>
      <c r="X7808" t="s">
        <v>161</v>
      </c>
      <c r="Y7808">
        <v>11</v>
      </c>
      <c r="Z7808">
        <v>11</v>
      </c>
      <c r="AA7808">
        <v>2022</v>
      </c>
      <c r="AB7808">
        <v>19.010000000000002</v>
      </c>
      <c r="AC7808" t="s">
        <v>79</v>
      </c>
      <c r="AD7808" t="s">
        <v>72</v>
      </c>
      <c r="AE7808">
        <v>2022</v>
      </c>
      <c r="AF7808">
        <v>2022</v>
      </c>
      <c r="AU7808"/>
    </row>
    <row r="7809" spans="1:47" x14ac:dyDescent="0.35">
      <c r="A7809" t="s">
        <v>160</v>
      </c>
      <c r="B7809" t="s">
        <v>26</v>
      </c>
      <c r="C7809" t="s">
        <v>252</v>
      </c>
      <c r="D7809" t="s">
        <v>159</v>
      </c>
      <c r="E7809" t="s">
        <v>162</v>
      </c>
      <c r="G7809" t="s">
        <v>1</v>
      </c>
      <c r="J7809" t="s">
        <v>263</v>
      </c>
      <c r="K7809" t="s">
        <v>72</v>
      </c>
      <c r="L7809" t="s">
        <v>122</v>
      </c>
      <c r="M7809" s="14">
        <v>44895</v>
      </c>
      <c r="N7809" s="14">
        <v>44895</v>
      </c>
      <c r="O7809">
        <v>0</v>
      </c>
      <c r="P7809">
        <v>553.51</v>
      </c>
      <c r="R7809">
        <v>2110672000</v>
      </c>
      <c r="S7809">
        <v>162300000</v>
      </c>
      <c r="V7809" t="s">
        <v>160</v>
      </c>
      <c r="W7809" t="s">
        <v>209</v>
      </c>
      <c r="X7809" t="s">
        <v>161</v>
      </c>
      <c r="Y7809">
        <v>11</v>
      </c>
      <c r="Z7809">
        <v>11</v>
      </c>
      <c r="AA7809">
        <v>2022</v>
      </c>
      <c r="AB7809">
        <v>553.51</v>
      </c>
      <c r="AC7809" t="s">
        <v>79</v>
      </c>
      <c r="AD7809" t="s">
        <v>72</v>
      </c>
      <c r="AE7809">
        <v>2022</v>
      </c>
      <c r="AF7809">
        <v>2022</v>
      </c>
      <c r="AU7809"/>
    </row>
    <row r="7810" spans="1:47" x14ac:dyDescent="0.35">
      <c r="A7810" t="s">
        <v>160</v>
      </c>
      <c r="B7810" t="s">
        <v>35</v>
      </c>
      <c r="C7810" t="s">
        <v>252</v>
      </c>
      <c r="D7810" t="s">
        <v>159</v>
      </c>
      <c r="E7810" t="s">
        <v>162</v>
      </c>
      <c r="G7810" t="s">
        <v>1</v>
      </c>
      <c r="J7810" t="s">
        <v>263</v>
      </c>
      <c r="K7810" t="s">
        <v>72</v>
      </c>
      <c r="L7810" t="s">
        <v>122</v>
      </c>
      <c r="M7810" s="14">
        <v>44895</v>
      </c>
      <c r="N7810" s="14">
        <v>44895</v>
      </c>
      <c r="O7810">
        <v>0</v>
      </c>
      <c r="P7810">
        <v>192.46</v>
      </c>
      <c r="R7810">
        <v>2110672000</v>
      </c>
      <c r="S7810">
        <v>161020000</v>
      </c>
      <c r="V7810" t="s">
        <v>160</v>
      </c>
      <c r="W7810" t="s">
        <v>194</v>
      </c>
      <c r="X7810" t="s">
        <v>161</v>
      </c>
      <c r="Y7810">
        <v>11</v>
      </c>
      <c r="Z7810">
        <v>11</v>
      </c>
      <c r="AA7810">
        <v>2022</v>
      </c>
      <c r="AB7810">
        <v>192.46</v>
      </c>
      <c r="AC7810" t="s">
        <v>79</v>
      </c>
      <c r="AD7810" t="s">
        <v>72</v>
      </c>
      <c r="AE7810">
        <v>2022</v>
      </c>
      <c r="AF7810">
        <v>2022</v>
      </c>
      <c r="AU7810"/>
    </row>
    <row r="7811" spans="1:47" x14ac:dyDescent="0.35">
      <c r="A7811" t="s">
        <v>160</v>
      </c>
      <c r="B7811" t="s">
        <v>35</v>
      </c>
      <c r="C7811" t="s">
        <v>252</v>
      </c>
      <c r="D7811" t="s">
        <v>159</v>
      </c>
      <c r="E7811" t="s">
        <v>162</v>
      </c>
      <c r="G7811" t="s">
        <v>1</v>
      </c>
      <c r="J7811" t="s">
        <v>263</v>
      </c>
      <c r="K7811" t="s">
        <v>72</v>
      </c>
      <c r="L7811" t="s">
        <v>122</v>
      </c>
      <c r="M7811" s="14">
        <v>44895</v>
      </c>
      <c r="N7811" s="14">
        <v>44895</v>
      </c>
      <c r="O7811">
        <v>0</v>
      </c>
      <c r="P7811">
        <v>17774.54</v>
      </c>
      <c r="R7811">
        <v>2110672000</v>
      </c>
      <c r="S7811">
        <v>161020000</v>
      </c>
      <c r="V7811" t="s">
        <v>160</v>
      </c>
      <c r="W7811" t="s">
        <v>194</v>
      </c>
      <c r="X7811" t="s">
        <v>161</v>
      </c>
      <c r="Y7811">
        <v>11</v>
      </c>
      <c r="Z7811">
        <v>11</v>
      </c>
      <c r="AA7811">
        <v>2022</v>
      </c>
      <c r="AB7811">
        <v>17774.54</v>
      </c>
      <c r="AC7811" t="s">
        <v>79</v>
      </c>
      <c r="AD7811" t="s">
        <v>72</v>
      </c>
      <c r="AE7811">
        <v>2022</v>
      </c>
      <c r="AF7811">
        <v>2022</v>
      </c>
      <c r="AU7811"/>
    </row>
    <row r="7812" spans="1:47" x14ac:dyDescent="0.35">
      <c r="A7812" t="s">
        <v>130</v>
      </c>
      <c r="B7812" t="s">
        <v>24</v>
      </c>
      <c r="C7812" t="s">
        <v>252</v>
      </c>
      <c r="D7812" t="s">
        <v>150</v>
      </c>
      <c r="E7812" t="s">
        <v>121</v>
      </c>
      <c r="G7812" t="s">
        <v>1</v>
      </c>
      <c r="H7812" t="s">
        <v>206</v>
      </c>
      <c r="J7812" t="s">
        <v>263</v>
      </c>
      <c r="K7812" t="s">
        <v>72</v>
      </c>
      <c r="L7812" t="s">
        <v>122</v>
      </c>
      <c r="M7812" s="14">
        <v>44895</v>
      </c>
      <c r="N7812" s="14">
        <v>44895</v>
      </c>
      <c r="O7812">
        <v>0</v>
      </c>
      <c r="P7812">
        <v>-100.74</v>
      </c>
      <c r="R7812">
        <v>2221504000</v>
      </c>
      <c r="S7812">
        <v>162000000</v>
      </c>
      <c r="V7812" t="s">
        <v>130</v>
      </c>
      <c r="W7812" t="s">
        <v>205</v>
      </c>
      <c r="X7812" t="s">
        <v>119</v>
      </c>
      <c r="Y7812">
        <v>11</v>
      </c>
      <c r="Z7812">
        <v>11</v>
      </c>
      <c r="AA7812">
        <v>2022</v>
      </c>
      <c r="AB7812">
        <v>100.74</v>
      </c>
      <c r="AC7812" t="s">
        <v>79</v>
      </c>
      <c r="AD7812" t="s">
        <v>79</v>
      </c>
      <c r="AE7812">
        <v>2022</v>
      </c>
      <c r="AF7812">
        <v>2022</v>
      </c>
      <c r="AU7812"/>
    </row>
    <row r="7813" spans="1:47" x14ac:dyDescent="0.35">
      <c r="A7813" t="s">
        <v>130</v>
      </c>
      <c r="B7813" t="s">
        <v>34</v>
      </c>
      <c r="C7813" t="s">
        <v>252</v>
      </c>
      <c r="D7813" t="s">
        <v>150</v>
      </c>
      <c r="E7813" t="s">
        <v>121</v>
      </c>
      <c r="G7813" t="s">
        <v>1</v>
      </c>
      <c r="H7813" t="s">
        <v>206</v>
      </c>
      <c r="J7813" t="s">
        <v>263</v>
      </c>
      <c r="K7813" t="s">
        <v>72</v>
      </c>
      <c r="L7813" t="s">
        <v>122</v>
      </c>
      <c r="M7813" s="14">
        <v>44895</v>
      </c>
      <c r="N7813" s="14">
        <v>44895</v>
      </c>
      <c r="O7813">
        <v>0</v>
      </c>
      <c r="P7813">
        <v>-40.840000000000003</v>
      </c>
      <c r="R7813">
        <v>2221511000</v>
      </c>
      <c r="S7813">
        <v>162000000</v>
      </c>
      <c r="V7813" t="s">
        <v>130</v>
      </c>
      <c r="W7813" t="s">
        <v>205</v>
      </c>
      <c r="X7813" t="s">
        <v>119</v>
      </c>
      <c r="Y7813">
        <v>11</v>
      </c>
      <c r="Z7813">
        <v>11</v>
      </c>
      <c r="AA7813">
        <v>2022</v>
      </c>
      <c r="AB7813">
        <v>40.840000000000003</v>
      </c>
      <c r="AC7813" t="s">
        <v>79</v>
      </c>
      <c r="AD7813" t="s">
        <v>79</v>
      </c>
      <c r="AE7813">
        <v>2022</v>
      </c>
      <c r="AF7813">
        <v>2022</v>
      </c>
      <c r="AU7813"/>
    </row>
    <row r="7814" spans="1:47" x14ac:dyDescent="0.35">
      <c r="A7814" t="s">
        <v>130</v>
      </c>
      <c r="B7814" t="s">
        <v>34</v>
      </c>
      <c r="C7814" t="s">
        <v>252</v>
      </c>
      <c r="D7814" t="s">
        <v>150</v>
      </c>
      <c r="E7814" t="s">
        <v>121</v>
      </c>
      <c r="G7814" t="s">
        <v>1</v>
      </c>
      <c r="H7814" t="s">
        <v>206</v>
      </c>
      <c r="J7814" t="s">
        <v>263</v>
      </c>
      <c r="K7814" t="s">
        <v>72</v>
      </c>
      <c r="L7814" t="s">
        <v>122</v>
      </c>
      <c r="M7814" s="14">
        <v>44895</v>
      </c>
      <c r="N7814" s="14">
        <v>44895</v>
      </c>
      <c r="O7814">
        <v>0</v>
      </c>
      <c r="P7814">
        <v>-113.1</v>
      </c>
      <c r="R7814">
        <v>2221511000</v>
      </c>
      <c r="S7814">
        <v>162000000</v>
      </c>
      <c r="V7814" t="s">
        <v>130</v>
      </c>
      <c r="W7814" t="s">
        <v>205</v>
      </c>
      <c r="X7814" t="s">
        <v>119</v>
      </c>
      <c r="Y7814">
        <v>11</v>
      </c>
      <c r="Z7814">
        <v>11</v>
      </c>
      <c r="AA7814">
        <v>2022</v>
      </c>
      <c r="AB7814">
        <v>113.1</v>
      </c>
      <c r="AC7814" t="s">
        <v>79</v>
      </c>
      <c r="AD7814" t="s">
        <v>79</v>
      </c>
      <c r="AE7814">
        <v>2022</v>
      </c>
      <c r="AF7814">
        <v>2022</v>
      </c>
      <c r="AU7814"/>
    </row>
    <row r="7815" spans="1:47" x14ac:dyDescent="0.35">
      <c r="A7815" t="s">
        <v>130</v>
      </c>
      <c r="B7815" t="s">
        <v>34</v>
      </c>
      <c r="C7815" t="s">
        <v>252</v>
      </c>
      <c r="D7815" t="s">
        <v>150</v>
      </c>
      <c r="E7815" t="s">
        <v>121</v>
      </c>
      <c r="G7815" t="s">
        <v>1</v>
      </c>
      <c r="H7815" t="s">
        <v>206</v>
      </c>
      <c r="J7815" t="s">
        <v>263</v>
      </c>
      <c r="K7815" t="s">
        <v>72</v>
      </c>
      <c r="L7815" t="s">
        <v>122</v>
      </c>
      <c r="M7815" s="14">
        <v>44895</v>
      </c>
      <c r="N7815" s="14">
        <v>44895</v>
      </c>
      <c r="O7815">
        <v>0</v>
      </c>
      <c r="P7815">
        <v>-7.14</v>
      </c>
      <c r="R7815">
        <v>2221511000</v>
      </c>
      <c r="S7815">
        <v>162000000</v>
      </c>
      <c r="V7815" t="s">
        <v>130</v>
      </c>
      <c r="W7815" t="s">
        <v>205</v>
      </c>
      <c r="X7815" t="s">
        <v>119</v>
      </c>
      <c r="Y7815">
        <v>11</v>
      </c>
      <c r="Z7815">
        <v>11</v>
      </c>
      <c r="AA7815">
        <v>2022</v>
      </c>
      <c r="AB7815">
        <v>7.14</v>
      </c>
      <c r="AC7815" t="s">
        <v>79</v>
      </c>
      <c r="AD7815" t="s">
        <v>79</v>
      </c>
      <c r="AE7815">
        <v>2022</v>
      </c>
      <c r="AF7815">
        <v>2022</v>
      </c>
      <c r="AU7815"/>
    </row>
    <row r="7816" spans="1:47" x14ac:dyDescent="0.35">
      <c r="A7816" t="s">
        <v>130</v>
      </c>
      <c r="B7816" t="s">
        <v>34</v>
      </c>
      <c r="C7816" t="s">
        <v>252</v>
      </c>
      <c r="D7816" t="s">
        <v>150</v>
      </c>
      <c r="E7816" t="s">
        <v>121</v>
      </c>
      <c r="G7816" t="s">
        <v>1</v>
      </c>
      <c r="H7816" t="s">
        <v>206</v>
      </c>
      <c r="J7816" t="s">
        <v>263</v>
      </c>
      <c r="K7816" t="s">
        <v>72</v>
      </c>
      <c r="L7816" t="s">
        <v>122</v>
      </c>
      <c r="M7816" s="14">
        <v>44895</v>
      </c>
      <c r="N7816" s="14">
        <v>44895</v>
      </c>
      <c r="O7816">
        <v>0</v>
      </c>
      <c r="P7816">
        <v>-7.52</v>
      </c>
      <c r="R7816">
        <v>2221511000</v>
      </c>
      <c r="S7816">
        <v>162000000</v>
      </c>
      <c r="V7816" t="s">
        <v>130</v>
      </c>
      <c r="W7816" t="s">
        <v>205</v>
      </c>
      <c r="X7816" t="s">
        <v>119</v>
      </c>
      <c r="Y7816">
        <v>11</v>
      </c>
      <c r="Z7816">
        <v>11</v>
      </c>
      <c r="AA7816">
        <v>2022</v>
      </c>
      <c r="AB7816">
        <v>7.52</v>
      </c>
      <c r="AC7816" t="s">
        <v>79</v>
      </c>
      <c r="AD7816" t="s">
        <v>79</v>
      </c>
      <c r="AE7816">
        <v>2022</v>
      </c>
      <c r="AF7816">
        <v>2022</v>
      </c>
      <c r="AU7816"/>
    </row>
    <row r="7817" spans="1:47" x14ac:dyDescent="0.35">
      <c r="A7817" t="s">
        <v>160</v>
      </c>
      <c r="B7817" t="s">
        <v>25</v>
      </c>
      <c r="C7817" t="s">
        <v>252</v>
      </c>
      <c r="D7817" t="s">
        <v>159</v>
      </c>
      <c r="E7817" t="s">
        <v>162</v>
      </c>
      <c r="G7817" t="s">
        <v>1</v>
      </c>
      <c r="J7817" t="s">
        <v>263</v>
      </c>
      <c r="K7817" t="s">
        <v>72</v>
      </c>
      <c r="L7817" t="s">
        <v>122</v>
      </c>
      <c r="M7817" s="14">
        <v>44895</v>
      </c>
      <c r="N7817" s="14">
        <v>44895</v>
      </c>
      <c r="O7817">
        <v>0</v>
      </c>
      <c r="P7817">
        <v>3095.24</v>
      </c>
      <c r="R7817">
        <v>2110672000</v>
      </c>
      <c r="S7817">
        <v>161600000</v>
      </c>
      <c r="V7817" t="s">
        <v>160</v>
      </c>
      <c r="W7817" t="s">
        <v>198</v>
      </c>
      <c r="X7817" t="s">
        <v>161</v>
      </c>
      <c r="Y7817">
        <v>11</v>
      </c>
      <c r="Z7817">
        <v>11</v>
      </c>
      <c r="AA7817">
        <v>2022</v>
      </c>
      <c r="AB7817">
        <v>3095.24</v>
      </c>
      <c r="AC7817" t="s">
        <v>79</v>
      </c>
      <c r="AD7817" t="s">
        <v>72</v>
      </c>
      <c r="AE7817">
        <v>2022</v>
      </c>
      <c r="AF7817">
        <v>2022</v>
      </c>
      <c r="AU7817"/>
    </row>
    <row r="7818" spans="1:47" x14ac:dyDescent="0.35">
      <c r="A7818" t="s">
        <v>160</v>
      </c>
      <c r="B7818" t="s">
        <v>26</v>
      </c>
      <c r="C7818" t="s">
        <v>252</v>
      </c>
      <c r="D7818" t="s">
        <v>159</v>
      </c>
      <c r="E7818" t="s">
        <v>162</v>
      </c>
      <c r="G7818" t="s">
        <v>1</v>
      </c>
      <c r="J7818" t="s">
        <v>263</v>
      </c>
      <c r="K7818" t="s">
        <v>72</v>
      </c>
      <c r="L7818" t="s">
        <v>122</v>
      </c>
      <c r="M7818" s="14">
        <v>44895</v>
      </c>
      <c r="N7818" s="14">
        <v>44895</v>
      </c>
      <c r="O7818">
        <v>0</v>
      </c>
      <c r="P7818">
        <v>157142.85999999999</v>
      </c>
      <c r="R7818">
        <v>2110672000</v>
      </c>
      <c r="S7818">
        <v>162800000</v>
      </c>
      <c r="V7818" t="s">
        <v>160</v>
      </c>
      <c r="W7818" t="s">
        <v>204</v>
      </c>
      <c r="X7818" t="s">
        <v>161</v>
      </c>
      <c r="Y7818">
        <v>11</v>
      </c>
      <c r="Z7818">
        <v>11</v>
      </c>
      <c r="AA7818">
        <v>2022</v>
      </c>
      <c r="AB7818">
        <v>157142.85999999999</v>
      </c>
      <c r="AC7818" t="s">
        <v>79</v>
      </c>
      <c r="AD7818" t="s">
        <v>72</v>
      </c>
      <c r="AE7818">
        <v>2022</v>
      </c>
      <c r="AF7818">
        <v>2022</v>
      </c>
      <c r="AU7818"/>
    </row>
    <row r="7819" spans="1:47" x14ac:dyDescent="0.35">
      <c r="A7819" t="s">
        <v>160</v>
      </c>
      <c r="B7819" t="s">
        <v>35</v>
      </c>
      <c r="C7819" t="s">
        <v>252</v>
      </c>
      <c r="D7819" t="s">
        <v>159</v>
      </c>
      <c r="E7819" t="s">
        <v>162</v>
      </c>
      <c r="G7819" t="s">
        <v>1</v>
      </c>
      <c r="J7819" t="s">
        <v>263</v>
      </c>
      <c r="K7819" t="s">
        <v>72</v>
      </c>
      <c r="L7819" t="s">
        <v>122</v>
      </c>
      <c r="M7819" s="14">
        <v>44895</v>
      </c>
      <c r="N7819" s="14">
        <v>44895</v>
      </c>
      <c r="O7819">
        <v>0</v>
      </c>
      <c r="P7819">
        <v>9297.19</v>
      </c>
      <c r="R7819">
        <v>2110672000</v>
      </c>
      <c r="S7819">
        <v>161020000</v>
      </c>
      <c r="V7819" t="s">
        <v>160</v>
      </c>
      <c r="W7819" t="s">
        <v>194</v>
      </c>
      <c r="X7819" t="s">
        <v>161</v>
      </c>
      <c r="Y7819">
        <v>11</v>
      </c>
      <c r="Z7819">
        <v>11</v>
      </c>
      <c r="AA7819">
        <v>2022</v>
      </c>
      <c r="AB7819">
        <v>9297.19</v>
      </c>
      <c r="AC7819" t="s">
        <v>79</v>
      </c>
      <c r="AD7819" t="s">
        <v>72</v>
      </c>
      <c r="AE7819">
        <v>2022</v>
      </c>
      <c r="AF7819">
        <v>2022</v>
      </c>
      <c r="AU7819"/>
    </row>
    <row r="7820" spans="1:47" x14ac:dyDescent="0.35">
      <c r="A7820" t="s">
        <v>160</v>
      </c>
      <c r="B7820" t="s">
        <v>35</v>
      </c>
      <c r="C7820" t="s">
        <v>252</v>
      </c>
      <c r="D7820" t="s">
        <v>159</v>
      </c>
      <c r="E7820" t="s">
        <v>162</v>
      </c>
      <c r="G7820" t="s">
        <v>1</v>
      </c>
      <c r="J7820" t="s">
        <v>263</v>
      </c>
      <c r="K7820" t="s">
        <v>72</v>
      </c>
      <c r="L7820" t="s">
        <v>122</v>
      </c>
      <c r="M7820" s="14">
        <v>44895</v>
      </c>
      <c r="N7820" s="14">
        <v>44895</v>
      </c>
      <c r="O7820">
        <v>0</v>
      </c>
      <c r="P7820">
        <v>935.11</v>
      </c>
      <c r="R7820">
        <v>2110672000</v>
      </c>
      <c r="S7820">
        <v>161020000</v>
      </c>
      <c r="V7820" t="s">
        <v>160</v>
      </c>
      <c r="W7820" t="s">
        <v>194</v>
      </c>
      <c r="X7820" t="s">
        <v>161</v>
      </c>
      <c r="Y7820">
        <v>11</v>
      </c>
      <c r="Z7820">
        <v>11</v>
      </c>
      <c r="AA7820">
        <v>2022</v>
      </c>
      <c r="AB7820">
        <v>935.11</v>
      </c>
      <c r="AC7820" t="s">
        <v>79</v>
      </c>
      <c r="AD7820" t="s">
        <v>72</v>
      </c>
      <c r="AE7820">
        <v>2022</v>
      </c>
      <c r="AF7820">
        <v>2022</v>
      </c>
      <c r="AU7820"/>
    </row>
    <row r="7821" spans="1:47" x14ac:dyDescent="0.35">
      <c r="A7821" t="s">
        <v>160</v>
      </c>
      <c r="B7821" t="s">
        <v>50</v>
      </c>
      <c r="C7821" t="s">
        <v>252</v>
      </c>
      <c r="D7821" t="s">
        <v>159</v>
      </c>
      <c r="E7821" t="s">
        <v>162</v>
      </c>
      <c r="G7821" t="s">
        <v>1</v>
      </c>
      <c r="J7821" t="s">
        <v>263</v>
      </c>
      <c r="K7821" t="s">
        <v>72</v>
      </c>
      <c r="L7821" t="s">
        <v>122</v>
      </c>
      <c r="M7821" s="14">
        <v>44895</v>
      </c>
      <c r="N7821" s="14">
        <v>44895</v>
      </c>
      <c r="O7821">
        <v>0</v>
      </c>
      <c r="P7821">
        <v>54.2</v>
      </c>
      <c r="R7821">
        <v>2110672000</v>
      </c>
      <c r="S7821">
        <v>162300000</v>
      </c>
      <c r="V7821" t="s">
        <v>160</v>
      </c>
      <c r="W7821" t="s">
        <v>209</v>
      </c>
      <c r="X7821" t="s">
        <v>161</v>
      </c>
      <c r="Y7821">
        <v>11</v>
      </c>
      <c r="Z7821">
        <v>11</v>
      </c>
      <c r="AA7821">
        <v>2022</v>
      </c>
      <c r="AB7821">
        <v>54.2</v>
      </c>
      <c r="AC7821" t="s">
        <v>79</v>
      </c>
      <c r="AD7821" t="s">
        <v>72</v>
      </c>
      <c r="AE7821">
        <v>2022</v>
      </c>
      <c r="AF7821">
        <v>2022</v>
      </c>
      <c r="AU7821"/>
    </row>
    <row r="7822" spans="1:47" x14ac:dyDescent="0.35">
      <c r="A7822" t="s">
        <v>160</v>
      </c>
      <c r="B7822" t="s">
        <v>50</v>
      </c>
      <c r="C7822" t="s">
        <v>252</v>
      </c>
      <c r="D7822" t="s">
        <v>159</v>
      </c>
      <c r="E7822" t="s">
        <v>162</v>
      </c>
      <c r="G7822" t="s">
        <v>1</v>
      </c>
      <c r="J7822" t="s">
        <v>263</v>
      </c>
      <c r="K7822" t="s">
        <v>72</v>
      </c>
      <c r="L7822" t="s">
        <v>122</v>
      </c>
      <c r="M7822" s="14">
        <v>44895</v>
      </c>
      <c r="N7822" s="14">
        <v>44895</v>
      </c>
      <c r="O7822">
        <v>0</v>
      </c>
      <c r="P7822">
        <v>76.66</v>
      </c>
      <c r="R7822">
        <v>2110672000</v>
      </c>
      <c r="S7822">
        <v>162300000</v>
      </c>
      <c r="V7822" t="s">
        <v>160</v>
      </c>
      <c r="W7822" t="s">
        <v>209</v>
      </c>
      <c r="X7822" t="s">
        <v>161</v>
      </c>
      <c r="Y7822">
        <v>11</v>
      </c>
      <c r="Z7822">
        <v>11</v>
      </c>
      <c r="AA7822">
        <v>2022</v>
      </c>
      <c r="AB7822">
        <v>76.66</v>
      </c>
      <c r="AC7822" t="s">
        <v>79</v>
      </c>
      <c r="AD7822" t="s">
        <v>72</v>
      </c>
      <c r="AE7822">
        <v>2022</v>
      </c>
      <c r="AF7822">
        <v>2022</v>
      </c>
      <c r="AU7822"/>
    </row>
    <row r="7823" spans="1:47" x14ac:dyDescent="0.35">
      <c r="A7823" t="s">
        <v>160</v>
      </c>
      <c r="B7823" t="s">
        <v>50</v>
      </c>
      <c r="C7823" t="s">
        <v>252</v>
      </c>
      <c r="D7823" t="s">
        <v>159</v>
      </c>
      <c r="E7823" t="s">
        <v>162</v>
      </c>
      <c r="G7823" t="s">
        <v>1</v>
      </c>
      <c r="J7823" t="s">
        <v>263</v>
      </c>
      <c r="K7823" t="s">
        <v>72</v>
      </c>
      <c r="L7823" t="s">
        <v>122</v>
      </c>
      <c r="M7823" s="14">
        <v>44895</v>
      </c>
      <c r="N7823" s="14">
        <v>44895</v>
      </c>
      <c r="O7823">
        <v>0</v>
      </c>
      <c r="P7823">
        <v>82.85</v>
      </c>
      <c r="R7823">
        <v>2110672000</v>
      </c>
      <c r="S7823">
        <v>162300000</v>
      </c>
      <c r="V7823" t="s">
        <v>160</v>
      </c>
      <c r="W7823" t="s">
        <v>209</v>
      </c>
      <c r="X7823" t="s">
        <v>161</v>
      </c>
      <c r="Y7823">
        <v>11</v>
      </c>
      <c r="Z7823">
        <v>11</v>
      </c>
      <c r="AA7823">
        <v>2022</v>
      </c>
      <c r="AB7823">
        <v>82.85</v>
      </c>
      <c r="AC7823" t="s">
        <v>79</v>
      </c>
      <c r="AD7823" t="s">
        <v>72</v>
      </c>
      <c r="AE7823">
        <v>2022</v>
      </c>
      <c r="AF7823">
        <v>2022</v>
      </c>
      <c r="AU7823"/>
    </row>
    <row r="7824" spans="1:47" x14ac:dyDescent="0.35">
      <c r="A7824" t="s">
        <v>160</v>
      </c>
      <c r="B7824" t="s">
        <v>50</v>
      </c>
      <c r="C7824" t="s">
        <v>252</v>
      </c>
      <c r="D7824" t="s">
        <v>159</v>
      </c>
      <c r="E7824" t="s">
        <v>162</v>
      </c>
      <c r="G7824" t="s">
        <v>1</v>
      </c>
      <c r="J7824" t="s">
        <v>263</v>
      </c>
      <c r="K7824" t="s">
        <v>72</v>
      </c>
      <c r="L7824" t="s">
        <v>122</v>
      </c>
      <c r="M7824" s="14">
        <v>44895</v>
      </c>
      <c r="N7824" s="14">
        <v>44895</v>
      </c>
      <c r="O7824">
        <v>0</v>
      </c>
      <c r="P7824">
        <v>162.76</v>
      </c>
      <c r="R7824">
        <v>2110672000</v>
      </c>
      <c r="S7824">
        <v>162300000</v>
      </c>
      <c r="V7824" t="s">
        <v>160</v>
      </c>
      <c r="W7824" t="s">
        <v>209</v>
      </c>
      <c r="X7824" t="s">
        <v>161</v>
      </c>
      <c r="Y7824">
        <v>11</v>
      </c>
      <c r="Z7824">
        <v>11</v>
      </c>
      <c r="AA7824">
        <v>2022</v>
      </c>
      <c r="AB7824">
        <v>162.76</v>
      </c>
      <c r="AC7824" t="s">
        <v>79</v>
      </c>
      <c r="AD7824" t="s">
        <v>72</v>
      </c>
      <c r="AE7824">
        <v>2022</v>
      </c>
      <c r="AF7824">
        <v>2022</v>
      </c>
      <c r="AU7824"/>
    </row>
    <row r="7825" spans="1:47" x14ac:dyDescent="0.35">
      <c r="A7825" t="s">
        <v>160</v>
      </c>
      <c r="B7825" t="s">
        <v>50</v>
      </c>
      <c r="C7825" t="s">
        <v>252</v>
      </c>
      <c r="D7825" t="s">
        <v>159</v>
      </c>
      <c r="E7825" t="s">
        <v>162</v>
      </c>
      <c r="G7825" t="s">
        <v>1</v>
      </c>
      <c r="J7825" t="s">
        <v>263</v>
      </c>
      <c r="K7825" t="s">
        <v>72</v>
      </c>
      <c r="L7825" t="s">
        <v>122</v>
      </c>
      <c r="M7825" s="14">
        <v>44895</v>
      </c>
      <c r="N7825" s="14">
        <v>44895</v>
      </c>
      <c r="O7825">
        <v>0</v>
      </c>
      <c r="P7825">
        <v>1714.18</v>
      </c>
      <c r="R7825">
        <v>2110672000</v>
      </c>
      <c r="S7825">
        <v>162300000</v>
      </c>
      <c r="V7825" t="s">
        <v>160</v>
      </c>
      <c r="W7825" t="s">
        <v>209</v>
      </c>
      <c r="X7825" t="s">
        <v>161</v>
      </c>
      <c r="Y7825">
        <v>11</v>
      </c>
      <c r="Z7825">
        <v>11</v>
      </c>
      <c r="AA7825">
        <v>2022</v>
      </c>
      <c r="AB7825">
        <v>1714.18</v>
      </c>
      <c r="AC7825" t="s">
        <v>79</v>
      </c>
      <c r="AD7825" t="s">
        <v>72</v>
      </c>
      <c r="AE7825">
        <v>2022</v>
      </c>
      <c r="AF7825">
        <v>2022</v>
      </c>
      <c r="AU7825"/>
    </row>
    <row r="7826" spans="1:47" x14ac:dyDescent="0.35">
      <c r="A7826" t="s">
        <v>160</v>
      </c>
      <c r="B7826" t="s">
        <v>50</v>
      </c>
      <c r="C7826" t="s">
        <v>252</v>
      </c>
      <c r="D7826" t="s">
        <v>159</v>
      </c>
      <c r="E7826" t="s">
        <v>162</v>
      </c>
      <c r="G7826" t="s">
        <v>1</v>
      </c>
      <c r="J7826" t="s">
        <v>263</v>
      </c>
      <c r="K7826" t="s">
        <v>72</v>
      </c>
      <c r="L7826" t="s">
        <v>122</v>
      </c>
      <c r="M7826" s="14">
        <v>44895</v>
      </c>
      <c r="N7826" s="14">
        <v>44895</v>
      </c>
      <c r="O7826">
        <v>0</v>
      </c>
      <c r="P7826">
        <v>1731.01</v>
      </c>
      <c r="R7826">
        <v>2110672000</v>
      </c>
      <c r="S7826">
        <v>162300000</v>
      </c>
      <c r="V7826" t="s">
        <v>160</v>
      </c>
      <c r="W7826" t="s">
        <v>209</v>
      </c>
      <c r="X7826" t="s">
        <v>161</v>
      </c>
      <c r="Y7826">
        <v>11</v>
      </c>
      <c r="Z7826">
        <v>11</v>
      </c>
      <c r="AA7826">
        <v>2022</v>
      </c>
      <c r="AB7826">
        <v>1731.01</v>
      </c>
      <c r="AC7826" t="s">
        <v>79</v>
      </c>
      <c r="AD7826" t="s">
        <v>72</v>
      </c>
      <c r="AE7826">
        <v>2022</v>
      </c>
      <c r="AF7826">
        <v>2022</v>
      </c>
      <c r="AU7826"/>
    </row>
    <row r="7827" spans="1:47" x14ac:dyDescent="0.35">
      <c r="A7827" t="s">
        <v>160</v>
      </c>
      <c r="B7827" t="s">
        <v>50</v>
      </c>
      <c r="C7827" t="s">
        <v>252</v>
      </c>
      <c r="D7827" t="s">
        <v>159</v>
      </c>
      <c r="E7827" t="s">
        <v>162</v>
      </c>
      <c r="G7827" t="s">
        <v>1</v>
      </c>
      <c r="J7827" t="s">
        <v>263</v>
      </c>
      <c r="K7827" t="s">
        <v>72</v>
      </c>
      <c r="L7827" t="s">
        <v>122</v>
      </c>
      <c r="M7827" s="14">
        <v>44895</v>
      </c>
      <c r="N7827" s="14">
        <v>44895</v>
      </c>
      <c r="O7827">
        <v>0</v>
      </c>
      <c r="P7827">
        <v>3274.98</v>
      </c>
      <c r="R7827">
        <v>2110672000</v>
      </c>
      <c r="S7827">
        <v>162300000</v>
      </c>
      <c r="V7827" t="s">
        <v>160</v>
      </c>
      <c r="W7827" t="s">
        <v>209</v>
      </c>
      <c r="X7827" t="s">
        <v>161</v>
      </c>
      <c r="Y7827">
        <v>11</v>
      </c>
      <c r="Z7827">
        <v>11</v>
      </c>
      <c r="AA7827">
        <v>2022</v>
      </c>
      <c r="AB7827">
        <v>3274.98</v>
      </c>
      <c r="AC7827" t="s">
        <v>79</v>
      </c>
      <c r="AD7827" t="s">
        <v>72</v>
      </c>
      <c r="AE7827">
        <v>2022</v>
      </c>
      <c r="AF7827">
        <v>2022</v>
      </c>
      <c r="AU7827"/>
    </row>
    <row r="7828" spans="1:47" x14ac:dyDescent="0.35">
      <c r="A7828" t="s">
        <v>160</v>
      </c>
      <c r="B7828" t="s">
        <v>26</v>
      </c>
      <c r="C7828" t="s">
        <v>252</v>
      </c>
      <c r="D7828" t="s">
        <v>159</v>
      </c>
      <c r="E7828" t="s">
        <v>162</v>
      </c>
      <c r="G7828" t="s">
        <v>1</v>
      </c>
      <c r="J7828" t="s">
        <v>263</v>
      </c>
      <c r="K7828" t="s">
        <v>72</v>
      </c>
      <c r="L7828" t="s">
        <v>122</v>
      </c>
      <c r="M7828" s="14">
        <v>44895</v>
      </c>
      <c r="N7828" s="14">
        <v>44895</v>
      </c>
      <c r="O7828">
        <v>0</v>
      </c>
      <c r="P7828">
        <v>1137.1099999999999</v>
      </c>
      <c r="R7828">
        <v>2110672000</v>
      </c>
      <c r="S7828">
        <v>161018000</v>
      </c>
      <c r="V7828" t="s">
        <v>160</v>
      </c>
      <c r="W7828" t="s">
        <v>228</v>
      </c>
      <c r="X7828" t="s">
        <v>161</v>
      </c>
      <c r="Y7828">
        <v>11</v>
      </c>
      <c r="Z7828">
        <v>11</v>
      </c>
      <c r="AA7828">
        <v>2022</v>
      </c>
      <c r="AB7828">
        <v>1137.1099999999999</v>
      </c>
      <c r="AC7828" t="s">
        <v>79</v>
      </c>
      <c r="AD7828" t="s">
        <v>72</v>
      </c>
      <c r="AE7828">
        <v>2022</v>
      </c>
      <c r="AF7828">
        <v>2022</v>
      </c>
      <c r="AU7828"/>
    </row>
    <row r="7829" spans="1:47" x14ac:dyDescent="0.35">
      <c r="A7829" t="s">
        <v>160</v>
      </c>
      <c r="B7829" t="s">
        <v>35</v>
      </c>
      <c r="C7829" t="s">
        <v>252</v>
      </c>
      <c r="D7829" t="s">
        <v>159</v>
      </c>
      <c r="E7829" t="s">
        <v>162</v>
      </c>
      <c r="G7829" t="s">
        <v>1</v>
      </c>
      <c r="J7829" t="s">
        <v>263</v>
      </c>
      <c r="K7829" t="s">
        <v>72</v>
      </c>
      <c r="L7829" t="s">
        <v>122</v>
      </c>
      <c r="M7829" s="14">
        <v>44895</v>
      </c>
      <c r="N7829" s="14">
        <v>44895</v>
      </c>
      <c r="O7829">
        <v>0</v>
      </c>
      <c r="P7829">
        <v>37.14</v>
      </c>
      <c r="R7829">
        <v>2110672000</v>
      </c>
      <c r="S7829">
        <v>162800000</v>
      </c>
      <c r="V7829" t="s">
        <v>160</v>
      </c>
      <c r="W7829" t="s">
        <v>204</v>
      </c>
      <c r="X7829" t="s">
        <v>161</v>
      </c>
      <c r="Y7829">
        <v>11</v>
      </c>
      <c r="Z7829">
        <v>11</v>
      </c>
      <c r="AA7829">
        <v>2022</v>
      </c>
      <c r="AB7829">
        <v>37.14</v>
      </c>
      <c r="AC7829" t="s">
        <v>79</v>
      </c>
      <c r="AD7829" t="s">
        <v>72</v>
      </c>
      <c r="AE7829">
        <v>2022</v>
      </c>
      <c r="AF7829">
        <v>2022</v>
      </c>
      <c r="AU7829"/>
    </row>
    <row r="7830" spans="1:47" x14ac:dyDescent="0.35">
      <c r="A7830" t="s">
        <v>130</v>
      </c>
      <c r="B7830" t="s">
        <v>36</v>
      </c>
      <c r="C7830" t="s">
        <v>252</v>
      </c>
      <c r="D7830" t="s">
        <v>150</v>
      </c>
      <c r="E7830" t="s">
        <v>121</v>
      </c>
      <c r="G7830" t="s">
        <v>1</v>
      </c>
      <c r="H7830" t="s">
        <v>206</v>
      </c>
      <c r="J7830" t="s">
        <v>263</v>
      </c>
      <c r="K7830" t="s">
        <v>72</v>
      </c>
      <c r="L7830" t="s">
        <v>122</v>
      </c>
      <c r="M7830" s="14">
        <v>44895</v>
      </c>
      <c r="N7830" s="14">
        <v>44895</v>
      </c>
      <c r="O7830">
        <v>0</v>
      </c>
      <c r="P7830">
        <v>-11904.76</v>
      </c>
      <c r="R7830">
        <v>2221517110</v>
      </c>
      <c r="S7830">
        <v>162800000</v>
      </c>
      <c r="V7830" t="s">
        <v>130</v>
      </c>
      <c r="W7830" t="s">
        <v>204</v>
      </c>
      <c r="X7830" t="s">
        <v>119</v>
      </c>
      <c r="Y7830">
        <v>11</v>
      </c>
      <c r="Z7830">
        <v>11</v>
      </c>
      <c r="AA7830">
        <v>2022</v>
      </c>
      <c r="AB7830">
        <v>11904.76</v>
      </c>
      <c r="AC7830" t="s">
        <v>79</v>
      </c>
      <c r="AD7830" t="s">
        <v>79</v>
      </c>
      <c r="AE7830">
        <v>2022</v>
      </c>
      <c r="AF7830">
        <v>2022</v>
      </c>
      <c r="AU7830"/>
    </row>
    <row r="7831" spans="1:47" x14ac:dyDescent="0.35">
      <c r="A7831" t="s">
        <v>130</v>
      </c>
      <c r="B7831" t="s">
        <v>34</v>
      </c>
      <c r="C7831" t="s">
        <v>252</v>
      </c>
      <c r="D7831" t="s">
        <v>150</v>
      </c>
      <c r="E7831" t="s">
        <v>121</v>
      </c>
      <c r="G7831" t="s">
        <v>1</v>
      </c>
      <c r="H7831" t="s">
        <v>206</v>
      </c>
      <c r="J7831" t="s">
        <v>263</v>
      </c>
      <c r="K7831" t="s">
        <v>72</v>
      </c>
      <c r="L7831" t="s">
        <v>122</v>
      </c>
      <c r="M7831" s="14">
        <v>44895</v>
      </c>
      <c r="N7831" s="14">
        <v>44895</v>
      </c>
      <c r="O7831">
        <v>0</v>
      </c>
      <c r="P7831">
        <v>-150</v>
      </c>
      <c r="R7831">
        <v>2221511000</v>
      </c>
      <c r="S7831">
        <v>162800000</v>
      </c>
      <c r="V7831" t="s">
        <v>130</v>
      </c>
      <c r="W7831" t="s">
        <v>204</v>
      </c>
      <c r="X7831" t="s">
        <v>119</v>
      </c>
      <c r="Y7831">
        <v>11</v>
      </c>
      <c r="Z7831">
        <v>11</v>
      </c>
      <c r="AA7831">
        <v>2022</v>
      </c>
      <c r="AB7831">
        <v>150</v>
      </c>
      <c r="AC7831" t="s">
        <v>79</v>
      </c>
      <c r="AD7831" t="s">
        <v>79</v>
      </c>
      <c r="AE7831">
        <v>2022</v>
      </c>
      <c r="AF7831">
        <v>2022</v>
      </c>
      <c r="AU7831"/>
    </row>
    <row r="7832" spans="1:47" x14ac:dyDescent="0.35">
      <c r="A7832" t="s">
        <v>160</v>
      </c>
      <c r="B7832" t="s">
        <v>35</v>
      </c>
      <c r="C7832" t="s">
        <v>252</v>
      </c>
      <c r="D7832" t="s">
        <v>159</v>
      </c>
      <c r="E7832" t="s">
        <v>162</v>
      </c>
      <c r="G7832" t="s">
        <v>1</v>
      </c>
      <c r="J7832" t="s">
        <v>263</v>
      </c>
      <c r="K7832" t="s">
        <v>72</v>
      </c>
      <c r="L7832" t="s">
        <v>122</v>
      </c>
      <c r="M7832" s="14">
        <v>44895</v>
      </c>
      <c r="N7832" s="14">
        <v>44895</v>
      </c>
      <c r="O7832">
        <v>0</v>
      </c>
      <c r="P7832">
        <v>296.81</v>
      </c>
      <c r="R7832">
        <v>2110672000</v>
      </c>
      <c r="S7832">
        <v>161020000</v>
      </c>
      <c r="V7832" t="s">
        <v>160</v>
      </c>
      <c r="W7832" t="s">
        <v>194</v>
      </c>
      <c r="X7832" t="s">
        <v>161</v>
      </c>
      <c r="Y7832">
        <v>11</v>
      </c>
      <c r="Z7832">
        <v>11</v>
      </c>
      <c r="AA7832">
        <v>2022</v>
      </c>
      <c r="AB7832">
        <v>296.81</v>
      </c>
      <c r="AC7832" t="s">
        <v>79</v>
      </c>
      <c r="AD7832" t="s">
        <v>72</v>
      </c>
      <c r="AE7832">
        <v>2022</v>
      </c>
      <c r="AF7832">
        <v>2022</v>
      </c>
      <c r="AU7832"/>
    </row>
    <row r="7833" spans="1:47" x14ac:dyDescent="0.35">
      <c r="A7833" t="s">
        <v>188</v>
      </c>
      <c r="B7833" t="s">
        <v>31</v>
      </c>
      <c r="C7833" t="s">
        <v>252</v>
      </c>
      <c r="D7833" t="s">
        <v>159</v>
      </c>
      <c r="E7833" t="s">
        <v>162</v>
      </c>
      <c r="G7833" t="s">
        <v>1</v>
      </c>
      <c r="J7833" t="s">
        <v>263</v>
      </c>
      <c r="K7833" t="s">
        <v>72</v>
      </c>
      <c r="L7833" t="s">
        <v>122</v>
      </c>
      <c r="M7833" s="14">
        <v>44895</v>
      </c>
      <c r="N7833" s="14">
        <v>44895</v>
      </c>
      <c r="O7833">
        <v>0</v>
      </c>
      <c r="P7833">
        <v>652.78</v>
      </c>
      <c r="R7833">
        <v>2111070000</v>
      </c>
      <c r="S7833">
        <v>161900000</v>
      </c>
      <c r="V7833" t="s">
        <v>188</v>
      </c>
      <c r="W7833" t="s">
        <v>199</v>
      </c>
      <c r="X7833" t="s">
        <v>190</v>
      </c>
      <c r="Y7833">
        <v>11</v>
      </c>
      <c r="Z7833">
        <v>11</v>
      </c>
      <c r="AA7833">
        <v>2022</v>
      </c>
      <c r="AB7833">
        <v>652.78</v>
      </c>
      <c r="AC7833" t="s">
        <v>79</v>
      </c>
      <c r="AD7833" t="s">
        <v>72</v>
      </c>
      <c r="AE7833">
        <v>2022</v>
      </c>
      <c r="AF7833">
        <v>2022</v>
      </c>
      <c r="AU7833"/>
    </row>
    <row r="7834" spans="1:47" x14ac:dyDescent="0.35">
      <c r="A7834" t="s">
        <v>160</v>
      </c>
      <c r="B7834" t="s">
        <v>28</v>
      </c>
      <c r="C7834" t="s">
        <v>252</v>
      </c>
      <c r="D7834" t="s">
        <v>159</v>
      </c>
      <c r="E7834" t="s">
        <v>162</v>
      </c>
      <c r="G7834" t="s">
        <v>1</v>
      </c>
      <c r="J7834" t="s">
        <v>263</v>
      </c>
      <c r="K7834" t="s">
        <v>72</v>
      </c>
      <c r="L7834" t="s">
        <v>122</v>
      </c>
      <c r="M7834" s="14">
        <v>44895</v>
      </c>
      <c r="N7834" s="14">
        <v>44895</v>
      </c>
      <c r="O7834">
        <v>0</v>
      </c>
      <c r="P7834">
        <v>55.54</v>
      </c>
      <c r="R7834">
        <v>2110672000</v>
      </c>
      <c r="S7834">
        <v>161900000</v>
      </c>
      <c r="V7834" t="s">
        <v>160</v>
      </c>
      <c r="W7834" t="s">
        <v>199</v>
      </c>
      <c r="X7834" t="s">
        <v>161</v>
      </c>
      <c r="Y7834">
        <v>11</v>
      </c>
      <c r="Z7834">
        <v>11</v>
      </c>
      <c r="AA7834">
        <v>2022</v>
      </c>
      <c r="AB7834">
        <v>55.54</v>
      </c>
      <c r="AC7834" t="s">
        <v>79</v>
      </c>
      <c r="AD7834" t="s">
        <v>72</v>
      </c>
      <c r="AE7834">
        <v>2022</v>
      </c>
      <c r="AF7834">
        <v>2022</v>
      </c>
      <c r="AU7834"/>
    </row>
    <row r="7835" spans="1:47" x14ac:dyDescent="0.35">
      <c r="A7835" t="s">
        <v>175</v>
      </c>
      <c r="B7835" t="s">
        <v>39</v>
      </c>
      <c r="C7835" t="s">
        <v>252</v>
      </c>
      <c r="D7835" t="s">
        <v>150</v>
      </c>
      <c r="E7835" t="s">
        <v>121</v>
      </c>
      <c r="G7835" t="s">
        <v>1</v>
      </c>
      <c r="H7835" t="s">
        <v>206</v>
      </c>
      <c r="J7835" t="s">
        <v>263</v>
      </c>
      <c r="K7835" t="s">
        <v>72</v>
      </c>
      <c r="L7835" t="s">
        <v>122</v>
      </c>
      <c r="M7835" s="14">
        <v>44895</v>
      </c>
      <c r="N7835" s="14">
        <v>44895</v>
      </c>
      <c r="O7835">
        <v>0</v>
      </c>
      <c r="P7835">
        <v>-19047.62</v>
      </c>
      <c r="R7835">
        <v>2221506000</v>
      </c>
      <c r="S7835">
        <v>161026000</v>
      </c>
      <c r="V7835" t="s">
        <v>175</v>
      </c>
      <c r="W7835" t="s">
        <v>216</v>
      </c>
      <c r="X7835" t="s">
        <v>119</v>
      </c>
      <c r="Y7835">
        <v>11</v>
      </c>
      <c r="Z7835">
        <v>11</v>
      </c>
      <c r="AA7835">
        <v>2022</v>
      </c>
      <c r="AB7835">
        <v>19047.62</v>
      </c>
      <c r="AC7835" t="s">
        <v>79</v>
      </c>
      <c r="AD7835" t="s">
        <v>79</v>
      </c>
      <c r="AE7835">
        <v>2022</v>
      </c>
      <c r="AF7835">
        <v>2022</v>
      </c>
      <c r="AU7835"/>
    </row>
    <row r="7836" spans="1:47" x14ac:dyDescent="0.35">
      <c r="A7836" t="s">
        <v>160</v>
      </c>
      <c r="B7836" t="s">
        <v>35</v>
      </c>
      <c r="C7836" t="s">
        <v>252</v>
      </c>
      <c r="D7836" t="s">
        <v>159</v>
      </c>
      <c r="E7836" t="s">
        <v>162</v>
      </c>
      <c r="G7836" t="s">
        <v>1</v>
      </c>
      <c r="J7836" t="s">
        <v>263</v>
      </c>
      <c r="K7836" t="s">
        <v>72</v>
      </c>
      <c r="L7836" t="s">
        <v>122</v>
      </c>
      <c r="M7836" s="14">
        <v>44895</v>
      </c>
      <c r="N7836" s="14">
        <v>44895</v>
      </c>
      <c r="O7836">
        <v>0</v>
      </c>
      <c r="P7836">
        <v>2407.31</v>
      </c>
      <c r="R7836">
        <v>2110672000</v>
      </c>
      <c r="S7836">
        <v>161020000</v>
      </c>
      <c r="V7836" t="s">
        <v>160</v>
      </c>
      <c r="W7836" t="s">
        <v>194</v>
      </c>
      <c r="X7836" t="s">
        <v>161</v>
      </c>
      <c r="Y7836">
        <v>11</v>
      </c>
      <c r="Z7836">
        <v>11</v>
      </c>
      <c r="AA7836">
        <v>2022</v>
      </c>
      <c r="AB7836">
        <v>2407.31</v>
      </c>
      <c r="AC7836" t="s">
        <v>79</v>
      </c>
      <c r="AD7836" t="s">
        <v>72</v>
      </c>
      <c r="AE7836">
        <v>2022</v>
      </c>
      <c r="AF7836">
        <v>2022</v>
      </c>
      <c r="AU7836"/>
    </row>
    <row r="7837" spans="1:47" x14ac:dyDescent="0.35">
      <c r="A7837" t="s">
        <v>160</v>
      </c>
      <c r="B7837" t="s">
        <v>35</v>
      </c>
      <c r="C7837" t="s">
        <v>252</v>
      </c>
      <c r="D7837" t="s">
        <v>159</v>
      </c>
      <c r="E7837" t="s">
        <v>162</v>
      </c>
      <c r="G7837" t="s">
        <v>1</v>
      </c>
      <c r="J7837" t="s">
        <v>263</v>
      </c>
      <c r="K7837" t="s">
        <v>72</v>
      </c>
      <c r="L7837" t="s">
        <v>122</v>
      </c>
      <c r="M7837" s="14">
        <v>44895</v>
      </c>
      <c r="N7837" s="14">
        <v>44895</v>
      </c>
      <c r="O7837">
        <v>0</v>
      </c>
      <c r="P7837">
        <v>409.16</v>
      </c>
      <c r="R7837">
        <v>2110672000</v>
      </c>
      <c r="S7837">
        <v>161020000</v>
      </c>
      <c r="V7837" t="s">
        <v>160</v>
      </c>
      <c r="W7837" t="s">
        <v>194</v>
      </c>
      <c r="X7837" t="s">
        <v>161</v>
      </c>
      <c r="Y7837">
        <v>11</v>
      </c>
      <c r="Z7837">
        <v>11</v>
      </c>
      <c r="AA7837">
        <v>2022</v>
      </c>
      <c r="AB7837">
        <v>409.16</v>
      </c>
      <c r="AC7837" t="s">
        <v>79</v>
      </c>
      <c r="AD7837" t="s">
        <v>72</v>
      </c>
      <c r="AE7837">
        <v>2022</v>
      </c>
      <c r="AF7837">
        <v>2022</v>
      </c>
      <c r="AU7837"/>
    </row>
    <row r="7838" spans="1:47" x14ac:dyDescent="0.35">
      <c r="A7838" t="s">
        <v>160</v>
      </c>
      <c r="B7838" t="s">
        <v>35</v>
      </c>
      <c r="C7838" t="s">
        <v>252</v>
      </c>
      <c r="D7838" t="s">
        <v>159</v>
      </c>
      <c r="E7838" t="s">
        <v>162</v>
      </c>
      <c r="G7838" t="s">
        <v>1</v>
      </c>
      <c r="J7838" t="s">
        <v>263</v>
      </c>
      <c r="K7838" t="s">
        <v>72</v>
      </c>
      <c r="L7838" t="s">
        <v>122</v>
      </c>
      <c r="M7838" s="14">
        <v>44895</v>
      </c>
      <c r="N7838" s="14">
        <v>44895</v>
      </c>
      <c r="O7838">
        <v>0</v>
      </c>
      <c r="P7838">
        <v>3839.03</v>
      </c>
      <c r="R7838">
        <v>2110672000</v>
      </c>
      <c r="S7838">
        <v>161020000</v>
      </c>
      <c r="V7838" t="s">
        <v>160</v>
      </c>
      <c r="W7838" t="s">
        <v>194</v>
      </c>
      <c r="X7838" t="s">
        <v>161</v>
      </c>
      <c r="Y7838">
        <v>11</v>
      </c>
      <c r="Z7838">
        <v>11</v>
      </c>
      <c r="AA7838">
        <v>2022</v>
      </c>
      <c r="AB7838">
        <v>3839.03</v>
      </c>
      <c r="AC7838" t="s">
        <v>79</v>
      </c>
      <c r="AD7838" t="s">
        <v>72</v>
      </c>
      <c r="AE7838">
        <v>2022</v>
      </c>
      <c r="AF7838">
        <v>2022</v>
      </c>
      <c r="AU7838"/>
    </row>
    <row r="7839" spans="1:47" x14ac:dyDescent="0.35">
      <c r="A7839" t="s">
        <v>160</v>
      </c>
      <c r="B7839" t="s">
        <v>35</v>
      </c>
      <c r="C7839" t="s">
        <v>252</v>
      </c>
      <c r="D7839" t="s">
        <v>159</v>
      </c>
      <c r="E7839" t="s">
        <v>162</v>
      </c>
      <c r="G7839" t="s">
        <v>1</v>
      </c>
      <c r="J7839" t="s">
        <v>263</v>
      </c>
      <c r="K7839" t="s">
        <v>72</v>
      </c>
      <c r="L7839" t="s">
        <v>122</v>
      </c>
      <c r="M7839" s="14">
        <v>44895</v>
      </c>
      <c r="N7839" s="14">
        <v>44895</v>
      </c>
      <c r="O7839">
        <v>0</v>
      </c>
      <c r="P7839">
        <v>142.86000000000001</v>
      </c>
      <c r="R7839">
        <v>2110672000</v>
      </c>
      <c r="S7839">
        <v>161020000</v>
      </c>
      <c r="V7839" t="s">
        <v>160</v>
      </c>
      <c r="W7839" t="s">
        <v>194</v>
      </c>
      <c r="X7839" t="s">
        <v>161</v>
      </c>
      <c r="Y7839">
        <v>11</v>
      </c>
      <c r="Z7839">
        <v>11</v>
      </c>
      <c r="AA7839">
        <v>2022</v>
      </c>
      <c r="AB7839">
        <v>142.86000000000001</v>
      </c>
      <c r="AC7839" t="s">
        <v>79</v>
      </c>
      <c r="AD7839" t="s">
        <v>72</v>
      </c>
      <c r="AE7839">
        <v>2022</v>
      </c>
      <c r="AF7839">
        <v>2022</v>
      </c>
      <c r="AU7839"/>
    </row>
    <row r="7840" spans="1:47" x14ac:dyDescent="0.35">
      <c r="A7840" t="s">
        <v>160</v>
      </c>
      <c r="B7840" t="s">
        <v>35</v>
      </c>
      <c r="C7840" t="s">
        <v>252</v>
      </c>
      <c r="D7840" t="s">
        <v>159</v>
      </c>
      <c r="E7840" t="s">
        <v>162</v>
      </c>
      <c r="G7840" t="s">
        <v>1</v>
      </c>
      <c r="J7840" t="s">
        <v>263</v>
      </c>
      <c r="K7840" t="s">
        <v>72</v>
      </c>
      <c r="L7840" t="s">
        <v>122</v>
      </c>
      <c r="M7840" s="14">
        <v>44895</v>
      </c>
      <c r="N7840" s="14">
        <v>44895</v>
      </c>
      <c r="O7840">
        <v>0</v>
      </c>
      <c r="P7840">
        <v>6.45</v>
      </c>
      <c r="R7840">
        <v>2110672000</v>
      </c>
      <c r="S7840">
        <v>161021000</v>
      </c>
      <c r="V7840" t="s">
        <v>160</v>
      </c>
      <c r="W7840" t="s">
        <v>215</v>
      </c>
      <c r="X7840" t="s">
        <v>161</v>
      </c>
      <c r="Y7840">
        <v>11</v>
      </c>
      <c r="Z7840">
        <v>11</v>
      </c>
      <c r="AA7840">
        <v>2022</v>
      </c>
      <c r="AB7840">
        <v>6.45</v>
      </c>
      <c r="AC7840" t="s">
        <v>79</v>
      </c>
      <c r="AD7840" t="s">
        <v>72</v>
      </c>
      <c r="AE7840">
        <v>2022</v>
      </c>
      <c r="AF7840">
        <v>2022</v>
      </c>
      <c r="AU7840"/>
    </row>
    <row r="7841" spans="1:47" x14ac:dyDescent="0.35">
      <c r="A7841" t="s">
        <v>160</v>
      </c>
      <c r="B7841" t="s">
        <v>26</v>
      </c>
      <c r="C7841" t="s">
        <v>252</v>
      </c>
      <c r="D7841" t="s">
        <v>159</v>
      </c>
      <c r="E7841" t="s">
        <v>162</v>
      </c>
      <c r="G7841" t="s">
        <v>1</v>
      </c>
      <c r="J7841" t="s">
        <v>263</v>
      </c>
      <c r="K7841" t="s">
        <v>72</v>
      </c>
      <c r="L7841" t="s">
        <v>122</v>
      </c>
      <c r="M7841" s="14">
        <v>44895</v>
      </c>
      <c r="N7841" s="14">
        <v>44895</v>
      </c>
      <c r="O7841">
        <v>0</v>
      </c>
      <c r="P7841">
        <v>147.62</v>
      </c>
      <c r="R7841">
        <v>2110672000</v>
      </c>
      <c r="S7841">
        <v>161021000</v>
      </c>
      <c r="V7841" t="s">
        <v>160</v>
      </c>
      <c r="W7841" t="s">
        <v>215</v>
      </c>
      <c r="X7841" t="s">
        <v>161</v>
      </c>
      <c r="Y7841">
        <v>11</v>
      </c>
      <c r="Z7841">
        <v>11</v>
      </c>
      <c r="AA7841">
        <v>2022</v>
      </c>
      <c r="AB7841">
        <v>147.62</v>
      </c>
      <c r="AC7841" t="s">
        <v>79</v>
      </c>
      <c r="AD7841" t="s">
        <v>72</v>
      </c>
      <c r="AE7841">
        <v>2022</v>
      </c>
      <c r="AF7841">
        <v>2022</v>
      </c>
      <c r="AU7841"/>
    </row>
    <row r="7842" spans="1:47" x14ac:dyDescent="0.35">
      <c r="A7842" t="s">
        <v>160</v>
      </c>
      <c r="B7842" t="s">
        <v>35</v>
      </c>
      <c r="C7842" t="s">
        <v>252</v>
      </c>
      <c r="D7842" t="s">
        <v>159</v>
      </c>
      <c r="E7842" t="s">
        <v>162</v>
      </c>
      <c r="G7842" t="s">
        <v>1</v>
      </c>
      <c r="J7842" t="s">
        <v>263</v>
      </c>
      <c r="K7842" t="s">
        <v>72</v>
      </c>
      <c r="L7842" t="s">
        <v>122</v>
      </c>
      <c r="M7842" s="14">
        <v>44895</v>
      </c>
      <c r="N7842" s="14">
        <v>44895</v>
      </c>
      <c r="O7842">
        <v>0</v>
      </c>
      <c r="P7842">
        <v>202.38</v>
      </c>
      <c r="R7842">
        <v>2110672000</v>
      </c>
      <c r="S7842">
        <v>161021000</v>
      </c>
      <c r="V7842" t="s">
        <v>160</v>
      </c>
      <c r="W7842" t="s">
        <v>215</v>
      </c>
      <c r="X7842" t="s">
        <v>161</v>
      </c>
      <c r="Y7842">
        <v>11</v>
      </c>
      <c r="Z7842">
        <v>11</v>
      </c>
      <c r="AA7842">
        <v>2022</v>
      </c>
      <c r="AB7842">
        <v>202.38</v>
      </c>
      <c r="AC7842" t="s">
        <v>79</v>
      </c>
      <c r="AD7842" t="s">
        <v>72</v>
      </c>
      <c r="AE7842">
        <v>2022</v>
      </c>
      <c r="AF7842">
        <v>2022</v>
      </c>
      <c r="AU7842"/>
    </row>
    <row r="7843" spans="1:47" x14ac:dyDescent="0.35">
      <c r="A7843" t="s">
        <v>160</v>
      </c>
      <c r="B7843" t="s">
        <v>25</v>
      </c>
      <c r="C7843" t="s">
        <v>252</v>
      </c>
      <c r="D7843" t="s">
        <v>159</v>
      </c>
      <c r="E7843" t="s">
        <v>162</v>
      </c>
      <c r="G7843" t="s">
        <v>1</v>
      </c>
      <c r="J7843" t="s">
        <v>263</v>
      </c>
      <c r="K7843" t="s">
        <v>72</v>
      </c>
      <c r="L7843" t="s">
        <v>122</v>
      </c>
      <c r="M7843" s="14">
        <v>44895</v>
      </c>
      <c r="N7843" s="14">
        <v>44895</v>
      </c>
      <c r="O7843">
        <v>0</v>
      </c>
      <c r="P7843">
        <v>10714.29</v>
      </c>
      <c r="R7843">
        <v>2110672000</v>
      </c>
      <c r="S7843">
        <v>161300000</v>
      </c>
      <c r="V7843" t="s">
        <v>160</v>
      </c>
      <c r="W7843" t="s">
        <v>192</v>
      </c>
      <c r="X7843" t="s">
        <v>161</v>
      </c>
      <c r="Y7843">
        <v>11</v>
      </c>
      <c r="Z7843">
        <v>11</v>
      </c>
      <c r="AA7843">
        <v>2022</v>
      </c>
      <c r="AB7843">
        <v>10714.29</v>
      </c>
      <c r="AC7843" t="s">
        <v>79</v>
      </c>
      <c r="AD7843" t="s">
        <v>72</v>
      </c>
      <c r="AE7843">
        <v>2022</v>
      </c>
      <c r="AF7843">
        <v>2022</v>
      </c>
      <c r="AU7843"/>
    </row>
    <row r="7844" spans="1:47" x14ac:dyDescent="0.35">
      <c r="A7844" t="s">
        <v>160</v>
      </c>
      <c r="B7844" t="s">
        <v>35</v>
      </c>
      <c r="C7844" t="s">
        <v>252</v>
      </c>
      <c r="D7844" t="s">
        <v>159</v>
      </c>
      <c r="E7844" t="s">
        <v>162</v>
      </c>
      <c r="G7844" t="s">
        <v>1</v>
      </c>
      <c r="J7844" t="s">
        <v>263</v>
      </c>
      <c r="K7844" t="s">
        <v>72</v>
      </c>
      <c r="L7844" t="s">
        <v>122</v>
      </c>
      <c r="M7844" s="14">
        <v>44895</v>
      </c>
      <c r="N7844" s="14">
        <v>44895</v>
      </c>
      <c r="O7844">
        <v>0</v>
      </c>
      <c r="P7844">
        <v>154.76</v>
      </c>
      <c r="R7844">
        <v>2110672000</v>
      </c>
      <c r="S7844">
        <v>161021000</v>
      </c>
      <c r="V7844" t="s">
        <v>160</v>
      </c>
      <c r="W7844" t="s">
        <v>215</v>
      </c>
      <c r="X7844" t="s">
        <v>161</v>
      </c>
      <c r="Y7844">
        <v>11</v>
      </c>
      <c r="Z7844">
        <v>11</v>
      </c>
      <c r="AA7844">
        <v>2022</v>
      </c>
      <c r="AB7844">
        <v>154.76</v>
      </c>
      <c r="AC7844" t="s">
        <v>79</v>
      </c>
      <c r="AD7844" t="s">
        <v>72</v>
      </c>
      <c r="AE7844">
        <v>2022</v>
      </c>
      <c r="AF7844">
        <v>2022</v>
      </c>
      <c r="AU7844"/>
    </row>
    <row r="7845" spans="1:47" x14ac:dyDescent="0.35">
      <c r="A7845" t="s">
        <v>238</v>
      </c>
      <c r="B7845" t="s">
        <v>53</v>
      </c>
      <c r="C7845" t="s">
        <v>252</v>
      </c>
      <c r="D7845" t="s">
        <v>150</v>
      </c>
      <c r="E7845" t="s">
        <v>121</v>
      </c>
      <c r="G7845" t="s">
        <v>1</v>
      </c>
      <c r="H7845" t="s">
        <v>206</v>
      </c>
      <c r="J7845" t="s">
        <v>263</v>
      </c>
      <c r="K7845" t="s">
        <v>72</v>
      </c>
      <c r="L7845" t="s">
        <v>122</v>
      </c>
      <c r="M7845" s="14">
        <v>44895</v>
      </c>
      <c r="N7845" s="14">
        <v>44895</v>
      </c>
      <c r="O7845">
        <v>0</v>
      </c>
      <c r="P7845">
        <v>-21904.76</v>
      </c>
      <c r="R7845">
        <v>2221517040</v>
      </c>
      <c r="S7845">
        <v>161007000</v>
      </c>
      <c r="V7845" t="s">
        <v>238</v>
      </c>
      <c r="W7845" t="s">
        <v>243</v>
      </c>
      <c r="X7845" t="s">
        <v>119</v>
      </c>
      <c r="Y7845">
        <v>11</v>
      </c>
      <c r="Z7845">
        <v>11</v>
      </c>
      <c r="AA7845">
        <v>2022</v>
      </c>
      <c r="AB7845">
        <v>21904.76</v>
      </c>
      <c r="AC7845" t="s">
        <v>79</v>
      </c>
      <c r="AD7845" t="s">
        <v>79</v>
      </c>
      <c r="AE7845">
        <v>2022</v>
      </c>
      <c r="AF7845">
        <v>2022</v>
      </c>
      <c r="AU7845"/>
    </row>
    <row r="7846" spans="1:47" x14ac:dyDescent="0.35">
      <c r="A7846" t="s">
        <v>160</v>
      </c>
      <c r="B7846" t="s">
        <v>25</v>
      </c>
      <c r="C7846" t="s">
        <v>252</v>
      </c>
      <c r="D7846" t="s">
        <v>159</v>
      </c>
      <c r="E7846" t="s">
        <v>162</v>
      </c>
      <c r="G7846" t="s">
        <v>1</v>
      </c>
      <c r="J7846" t="s">
        <v>263</v>
      </c>
      <c r="K7846" t="s">
        <v>72</v>
      </c>
      <c r="L7846" t="s">
        <v>122</v>
      </c>
      <c r="M7846" s="14">
        <v>44895</v>
      </c>
      <c r="N7846" s="14">
        <v>44895</v>
      </c>
      <c r="O7846">
        <v>0</v>
      </c>
      <c r="P7846">
        <v>1428.57</v>
      </c>
      <c r="R7846">
        <v>2110672000</v>
      </c>
      <c r="S7846">
        <v>161300000</v>
      </c>
      <c r="V7846" t="s">
        <v>160</v>
      </c>
      <c r="W7846" t="s">
        <v>192</v>
      </c>
      <c r="X7846" t="s">
        <v>161</v>
      </c>
      <c r="Y7846">
        <v>11</v>
      </c>
      <c r="Z7846">
        <v>11</v>
      </c>
      <c r="AA7846">
        <v>2022</v>
      </c>
      <c r="AB7846">
        <v>1428.57</v>
      </c>
      <c r="AC7846" t="s">
        <v>79</v>
      </c>
      <c r="AD7846" t="s">
        <v>72</v>
      </c>
      <c r="AE7846">
        <v>2022</v>
      </c>
      <c r="AF7846">
        <v>2022</v>
      </c>
      <c r="AU7846"/>
    </row>
    <row r="7847" spans="1:47" x14ac:dyDescent="0.35">
      <c r="A7847" t="s">
        <v>160</v>
      </c>
      <c r="B7847" t="s">
        <v>25</v>
      </c>
      <c r="C7847" t="s">
        <v>252</v>
      </c>
      <c r="D7847" t="s">
        <v>159</v>
      </c>
      <c r="E7847" t="s">
        <v>162</v>
      </c>
      <c r="G7847" t="s">
        <v>1</v>
      </c>
      <c r="J7847" t="s">
        <v>263</v>
      </c>
      <c r="K7847" t="s">
        <v>72</v>
      </c>
      <c r="L7847" t="s">
        <v>122</v>
      </c>
      <c r="M7847" s="14">
        <v>44895</v>
      </c>
      <c r="N7847" s="14">
        <v>44895</v>
      </c>
      <c r="O7847">
        <v>0</v>
      </c>
      <c r="P7847">
        <v>9047.6200000000008</v>
      </c>
      <c r="R7847">
        <v>2110672000</v>
      </c>
      <c r="S7847">
        <v>161300000</v>
      </c>
      <c r="V7847" t="s">
        <v>160</v>
      </c>
      <c r="W7847" t="s">
        <v>192</v>
      </c>
      <c r="X7847" t="s">
        <v>161</v>
      </c>
      <c r="Y7847">
        <v>11</v>
      </c>
      <c r="Z7847">
        <v>11</v>
      </c>
      <c r="AA7847">
        <v>2022</v>
      </c>
      <c r="AB7847">
        <v>9047.6200000000008</v>
      </c>
      <c r="AC7847" t="s">
        <v>79</v>
      </c>
      <c r="AD7847" t="s">
        <v>72</v>
      </c>
      <c r="AE7847">
        <v>2022</v>
      </c>
      <c r="AF7847">
        <v>2022</v>
      </c>
      <c r="AU7847"/>
    </row>
    <row r="7848" spans="1:47" x14ac:dyDescent="0.35">
      <c r="A7848" t="s">
        <v>160</v>
      </c>
      <c r="B7848" t="s">
        <v>25</v>
      </c>
      <c r="C7848" t="s">
        <v>252</v>
      </c>
      <c r="D7848" t="s">
        <v>159</v>
      </c>
      <c r="E7848" t="s">
        <v>162</v>
      </c>
      <c r="G7848" t="s">
        <v>1</v>
      </c>
      <c r="J7848" t="s">
        <v>263</v>
      </c>
      <c r="K7848" t="s">
        <v>72</v>
      </c>
      <c r="L7848" t="s">
        <v>122</v>
      </c>
      <c r="M7848" s="14">
        <v>44895</v>
      </c>
      <c r="N7848" s="14">
        <v>44895</v>
      </c>
      <c r="O7848">
        <v>0</v>
      </c>
      <c r="P7848">
        <v>7142.86</v>
      </c>
      <c r="R7848">
        <v>2110672000</v>
      </c>
      <c r="S7848">
        <v>161300000</v>
      </c>
      <c r="V7848" t="s">
        <v>160</v>
      </c>
      <c r="W7848" t="s">
        <v>192</v>
      </c>
      <c r="X7848" t="s">
        <v>161</v>
      </c>
      <c r="Y7848">
        <v>11</v>
      </c>
      <c r="Z7848">
        <v>11</v>
      </c>
      <c r="AA7848">
        <v>2022</v>
      </c>
      <c r="AB7848">
        <v>7142.86</v>
      </c>
      <c r="AC7848" t="s">
        <v>79</v>
      </c>
      <c r="AD7848" t="s">
        <v>72</v>
      </c>
      <c r="AE7848">
        <v>2022</v>
      </c>
      <c r="AF7848">
        <v>2022</v>
      </c>
      <c r="AU7848"/>
    </row>
    <row r="7849" spans="1:47" x14ac:dyDescent="0.35">
      <c r="A7849" t="s">
        <v>138</v>
      </c>
      <c r="B7849" t="s">
        <v>46</v>
      </c>
      <c r="C7849" t="s">
        <v>252</v>
      </c>
      <c r="D7849" t="s">
        <v>150</v>
      </c>
      <c r="E7849" t="s">
        <v>121</v>
      </c>
      <c r="G7849" t="s">
        <v>1</v>
      </c>
      <c r="H7849" t="s">
        <v>206</v>
      </c>
      <c r="J7849" t="s">
        <v>263</v>
      </c>
      <c r="K7849" t="s">
        <v>72</v>
      </c>
      <c r="L7849" t="s">
        <v>122</v>
      </c>
      <c r="M7849" s="14">
        <v>44895</v>
      </c>
      <c r="N7849" s="14">
        <v>44895</v>
      </c>
      <c r="O7849">
        <v>0</v>
      </c>
      <c r="P7849">
        <v>-35714.29</v>
      </c>
      <c r="R7849">
        <v>2220200000</v>
      </c>
      <c r="S7849">
        <v>161001000</v>
      </c>
      <c r="V7849" t="s">
        <v>138</v>
      </c>
      <c r="W7849" t="s">
        <v>195</v>
      </c>
      <c r="X7849" t="s">
        <v>139</v>
      </c>
      <c r="Y7849">
        <v>11</v>
      </c>
      <c r="Z7849">
        <v>11</v>
      </c>
      <c r="AA7849">
        <v>2022</v>
      </c>
      <c r="AB7849">
        <v>35714.29</v>
      </c>
      <c r="AC7849" t="s">
        <v>79</v>
      </c>
      <c r="AD7849" t="s">
        <v>79</v>
      </c>
      <c r="AE7849">
        <v>2022</v>
      </c>
      <c r="AF7849">
        <v>2022</v>
      </c>
      <c r="AU7849"/>
    </row>
    <row r="7850" spans="1:47" x14ac:dyDescent="0.35">
      <c r="A7850" t="s">
        <v>138</v>
      </c>
      <c r="C7850" t="s">
        <v>252</v>
      </c>
      <c r="D7850" t="s">
        <v>150</v>
      </c>
      <c r="E7850" t="s">
        <v>121</v>
      </c>
      <c r="G7850" t="s">
        <v>1</v>
      </c>
      <c r="J7850" t="s">
        <v>263</v>
      </c>
      <c r="K7850" t="s">
        <v>72</v>
      </c>
      <c r="L7850" t="s">
        <v>122</v>
      </c>
      <c r="M7850" s="14">
        <v>44895</v>
      </c>
      <c r="N7850" s="14">
        <v>44895</v>
      </c>
      <c r="O7850">
        <v>0</v>
      </c>
      <c r="P7850">
        <v>45238.1</v>
      </c>
      <c r="R7850">
        <v>2220200000</v>
      </c>
      <c r="S7850">
        <v>161002000</v>
      </c>
      <c r="V7850" t="s">
        <v>138</v>
      </c>
      <c r="W7850" t="s">
        <v>202</v>
      </c>
      <c r="X7850" t="s">
        <v>139</v>
      </c>
      <c r="Y7850">
        <v>11</v>
      </c>
      <c r="Z7850">
        <v>11</v>
      </c>
      <c r="AA7850">
        <v>2022</v>
      </c>
      <c r="AB7850">
        <v>-45238.1</v>
      </c>
      <c r="AC7850" t="s">
        <v>79</v>
      </c>
      <c r="AD7850" t="s">
        <v>72</v>
      </c>
      <c r="AE7850">
        <v>2022</v>
      </c>
      <c r="AF7850">
        <v>2022</v>
      </c>
      <c r="AU7850"/>
    </row>
    <row r="7851" spans="1:47" x14ac:dyDescent="0.35">
      <c r="A7851" t="s">
        <v>138</v>
      </c>
      <c r="B7851" t="s">
        <v>41</v>
      </c>
      <c r="C7851" t="s">
        <v>252</v>
      </c>
      <c r="D7851" t="s">
        <v>150</v>
      </c>
      <c r="E7851" t="s">
        <v>121</v>
      </c>
      <c r="G7851" t="s">
        <v>1</v>
      </c>
      <c r="H7851" t="s">
        <v>206</v>
      </c>
      <c r="J7851" t="s">
        <v>263</v>
      </c>
      <c r="K7851" t="s">
        <v>72</v>
      </c>
      <c r="L7851" t="s">
        <v>122</v>
      </c>
      <c r="M7851" s="14">
        <v>44895</v>
      </c>
      <c r="N7851" s="14">
        <v>44895</v>
      </c>
      <c r="O7851">
        <v>0</v>
      </c>
      <c r="P7851">
        <v>-5952380.9500000002</v>
      </c>
      <c r="R7851">
        <v>2220200000</v>
      </c>
      <c r="S7851">
        <v>161001000</v>
      </c>
      <c r="V7851" t="s">
        <v>138</v>
      </c>
      <c r="W7851" t="s">
        <v>195</v>
      </c>
      <c r="X7851" t="s">
        <v>139</v>
      </c>
      <c r="Y7851">
        <v>11</v>
      </c>
      <c r="Z7851">
        <v>11</v>
      </c>
      <c r="AA7851">
        <v>2022</v>
      </c>
      <c r="AB7851">
        <v>5952380.9500000002</v>
      </c>
      <c r="AC7851" t="s">
        <v>79</v>
      </c>
      <c r="AD7851" t="s">
        <v>79</v>
      </c>
      <c r="AE7851">
        <v>2022</v>
      </c>
      <c r="AF7851">
        <v>2022</v>
      </c>
      <c r="AU7851"/>
    </row>
    <row r="7852" spans="1:47" x14ac:dyDescent="0.35">
      <c r="A7852" t="s">
        <v>138</v>
      </c>
      <c r="C7852" t="s">
        <v>252</v>
      </c>
      <c r="D7852" t="s">
        <v>150</v>
      </c>
      <c r="E7852" t="s">
        <v>121</v>
      </c>
      <c r="G7852" t="s">
        <v>1</v>
      </c>
      <c r="J7852" t="s">
        <v>263</v>
      </c>
      <c r="K7852" t="s">
        <v>72</v>
      </c>
      <c r="L7852" t="s">
        <v>122</v>
      </c>
      <c r="M7852" s="14">
        <v>44895</v>
      </c>
      <c r="N7852" s="14">
        <v>44895</v>
      </c>
      <c r="O7852">
        <v>0</v>
      </c>
      <c r="P7852">
        <v>1785714.29</v>
      </c>
      <c r="R7852">
        <v>2220200000</v>
      </c>
      <c r="S7852">
        <v>161002000</v>
      </c>
      <c r="V7852" t="s">
        <v>138</v>
      </c>
      <c r="W7852" t="s">
        <v>202</v>
      </c>
      <c r="X7852" t="s">
        <v>139</v>
      </c>
      <c r="Y7852">
        <v>11</v>
      </c>
      <c r="Z7852">
        <v>11</v>
      </c>
      <c r="AA7852">
        <v>2022</v>
      </c>
      <c r="AB7852">
        <v>-1785714.29</v>
      </c>
      <c r="AC7852" t="s">
        <v>79</v>
      </c>
      <c r="AD7852" t="s">
        <v>72</v>
      </c>
      <c r="AE7852">
        <v>2022</v>
      </c>
      <c r="AF7852">
        <v>2022</v>
      </c>
      <c r="AU7852"/>
    </row>
    <row r="7853" spans="1:47" x14ac:dyDescent="0.35">
      <c r="A7853" t="s">
        <v>138</v>
      </c>
      <c r="C7853" t="s">
        <v>252</v>
      </c>
      <c r="D7853" t="s">
        <v>150</v>
      </c>
      <c r="E7853" t="s">
        <v>121</v>
      </c>
      <c r="G7853" t="s">
        <v>1</v>
      </c>
      <c r="J7853" t="s">
        <v>263</v>
      </c>
      <c r="K7853" t="s">
        <v>72</v>
      </c>
      <c r="L7853" t="s">
        <v>122</v>
      </c>
      <c r="M7853" s="14">
        <v>44895</v>
      </c>
      <c r="N7853" s="14">
        <v>44895</v>
      </c>
      <c r="O7853">
        <v>0</v>
      </c>
      <c r="P7853">
        <v>6428571.4299999997</v>
      </c>
      <c r="R7853">
        <v>2220200000</v>
      </c>
      <c r="S7853">
        <v>161002000</v>
      </c>
      <c r="V7853" t="s">
        <v>138</v>
      </c>
      <c r="W7853" t="s">
        <v>202</v>
      </c>
      <c r="X7853" t="s">
        <v>139</v>
      </c>
      <c r="Y7853">
        <v>11</v>
      </c>
      <c r="Z7853">
        <v>11</v>
      </c>
      <c r="AA7853">
        <v>2022</v>
      </c>
      <c r="AB7853">
        <v>-6428571.4299999997</v>
      </c>
      <c r="AC7853" t="s">
        <v>79</v>
      </c>
      <c r="AD7853" t="s">
        <v>72</v>
      </c>
      <c r="AE7853">
        <v>2022</v>
      </c>
      <c r="AF7853">
        <v>2022</v>
      </c>
      <c r="AU7853"/>
    </row>
    <row r="7854" spans="1:47" x14ac:dyDescent="0.35">
      <c r="A7854" t="s">
        <v>138</v>
      </c>
      <c r="B7854" t="s">
        <v>48</v>
      </c>
      <c r="C7854" t="s">
        <v>252</v>
      </c>
      <c r="D7854" t="s">
        <v>159</v>
      </c>
      <c r="E7854" t="s">
        <v>121</v>
      </c>
      <c r="G7854" t="s">
        <v>1</v>
      </c>
      <c r="J7854" t="s">
        <v>263</v>
      </c>
      <c r="K7854" t="s">
        <v>72</v>
      </c>
      <c r="L7854" t="s">
        <v>122</v>
      </c>
      <c r="M7854" s="14">
        <v>44895</v>
      </c>
      <c r="N7854" s="14">
        <v>44895</v>
      </c>
      <c r="O7854">
        <v>0</v>
      </c>
      <c r="P7854">
        <v>476190.48</v>
      </c>
      <c r="R7854">
        <v>2220200000</v>
      </c>
      <c r="S7854">
        <v>161020000</v>
      </c>
      <c r="V7854" t="s">
        <v>138</v>
      </c>
      <c r="W7854" t="s">
        <v>194</v>
      </c>
      <c r="X7854" t="s">
        <v>139</v>
      </c>
      <c r="Y7854">
        <v>11</v>
      </c>
      <c r="Z7854">
        <v>11</v>
      </c>
      <c r="AA7854">
        <v>2022</v>
      </c>
      <c r="AB7854">
        <v>476190.48</v>
      </c>
      <c r="AC7854" t="s">
        <v>79</v>
      </c>
      <c r="AD7854" t="s">
        <v>72</v>
      </c>
      <c r="AE7854">
        <v>2022</v>
      </c>
      <c r="AF7854">
        <v>2022</v>
      </c>
      <c r="AU7854"/>
    </row>
    <row r="7855" spans="1:47" x14ac:dyDescent="0.35">
      <c r="A7855" t="s">
        <v>138</v>
      </c>
      <c r="B7855" t="s">
        <v>42</v>
      </c>
      <c r="C7855" t="s">
        <v>252</v>
      </c>
      <c r="D7855" t="s">
        <v>150</v>
      </c>
      <c r="E7855" t="s">
        <v>121</v>
      </c>
      <c r="G7855" t="s">
        <v>1</v>
      </c>
      <c r="H7855" t="s">
        <v>206</v>
      </c>
      <c r="J7855" t="s">
        <v>263</v>
      </c>
      <c r="K7855" t="s">
        <v>72</v>
      </c>
      <c r="L7855" t="s">
        <v>122</v>
      </c>
      <c r="M7855" s="14">
        <v>44895</v>
      </c>
      <c r="N7855" s="14">
        <v>44895</v>
      </c>
      <c r="O7855">
        <v>0</v>
      </c>
      <c r="P7855">
        <v>-476190.48</v>
      </c>
      <c r="R7855">
        <v>2220200000</v>
      </c>
      <c r="S7855">
        <v>161001000</v>
      </c>
      <c r="V7855" t="s">
        <v>138</v>
      </c>
      <c r="W7855" t="s">
        <v>195</v>
      </c>
      <c r="X7855" t="s">
        <v>139</v>
      </c>
      <c r="Y7855">
        <v>11</v>
      </c>
      <c r="Z7855">
        <v>11</v>
      </c>
      <c r="AA7855">
        <v>2022</v>
      </c>
      <c r="AB7855">
        <v>476190.48</v>
      </c>
      <c r="AC7855" t="s">
        <v>79</v>
      </c>
      <c r="AD7855" t="s">
        <v>79</v>
      </c>
      <c r="AE7855">
        <v>2022</v>
      </c>
      <c r="AF7855">
        <v>2022</v>
      </c>
      <c r="AU7855"/>
    </row>
    <row r="7856" spans="1:47" x14ac:dyDescent="0.35">
      <c r="A7856" t="s">
        <v>138</v>
      </c>
      <c r="B7856" t="s">
        <v>36</v>
      </c>
      <c r="C7856" t="s">
        <v>252</v>
      </c>
      <c r="D7856" t="s">
        <v>150</v>
      </c>
      <c r="E7856" t="s">
        <v>121</v>
      </c>
      <c r="G7856" t="s">
        <v>1</v>
      </c>
      <c r="H7856" t="s">
        <v>206</v>
      </c>
      <c r="J7856" t="s">
        <v>263</v>
      </c>
      <c r="K7856" t="s">
        <v>72</v>
      </c>
      <c r="L7856" t="s">
        <v>122</v>
      </c>
      <c r="M7856" s="14">
        <v>44895</v>
      </c>
      <c r="N7856" s="14">
        <v>44895</v>
      </c>
      <c r="O7856">
        <v>0</v>
      </c>
      <c r="P7856">
        <v>-1190.48</v>
      </c>
      <c r="R7856">
        <v>2220200000</v>
      </c>
      <c r="S7856">
        <v>161001000</v>
      </c>
      <c r="V7856" t="s">
        <v>138</v>
      </c>
      <c r="W7856" t="s">
        <v>195</v>
      </c>
      <c r="X7856" t="s">
        <v>139</v>
      </c>
      <c r="Y7856">
        <v>11</v>
      </c>
      <c r="Z7856">
        <v>11</v>
      </c>
      <c r="AA7856">
        <v>2022</v>
      </c>
      <c r="AB7856">
        <v>1190.48</v>
      </c>
      <c r="AC7856" t="s">
        <v>79</v>
      </c>
      <c r="AD7856" t="s">
        <v>79</v>
      </c>
      <c r="AE7856">
        <v>2022</v>
      </c>
      <c r="AF7856">
        <v>2022</v>
      </c>
      <c r="AU7856"/>
    </row>
    <row r="7857" spans="1:47" x14ac:dyDescent="0.35">
      <c r="A7857" t="s">
        <v>138</v>
      </c>
      <c r="B7857" t="s">
        <v>47</v>
      </c>
      <c r="C7857" t="s">
        <v>252</v>
      </c>
      <c r="D7857" t="s">
        <v>150</v>
      </c>
      <c r="E7857" t="s">
        <v>121</v>
      </c>
      <c r="G7857" t="s">
        <v>1</v>
      </c>
      <c r="H7857" t="s">
        <v>206</v>
      </c>
      <c r="J7857" t="s">
        <v>263</v>
      </c>
      <c r="K7857" t="s">
        <v>72</v>
      </c>
      <c r="L7857" t="s">
        <v>122</v>
      </c>
      <c r="M7857" s="14">
        <v>44895</v>
      </c>
      <c r="N7857" s="14">
        <v>44895</v>
      </c>
      <c r="O7857">
        <v>0</v>
      </c>
      <c r="P7857">
        <v>-47619.05</v>
      </c>
      <c r="R7857">
        <v>2220200000</v>
      </c>
      <c r="S7857">
        <v>161001000</v>
      </c>
      <c r="V7857" t="s">
        <v>138</v>
      </c>
      <c r="W7857" t="s">
        <v>195</v>
      </c>
      <c r="X7857" t="s">
        <v>139</v>
      </c>
      <c r="Y7857">
        <v>11</v>
      </c>
      <c r="Z7857">
        <v>11</v>
      </c>
      <c r="AA7857">
        <v>2022</v>
      </c>
      <c r="AB7857">
        <v>47619.05</v>
      </c>
      <c r="AC7857" t="s">
        <v>79</v>
      </c>
      <c r="AD7857" t="s">
        <v>79</v>
      </c>
      <c r="AE7857">
        <v>2022</v>
      </c>
      <c r="AF7857">
        <v>2022</v>
      </c>
      <c r="AU7857"/>
    </row>
    <row r="7858" spans="1:47" x14ac:dyDescent="0.35">
      <c r="A7858" t="s">
        <v>138</v>
      </c>
      <c r="B7858" t="s">
        <v>43</v>
      </c>
      <c r="C7858" t="s">
        <v>252</v>
      </c>
      <c r="D7858" t="s">
        <v>150</v>
      </c>
      <c r="E7858" t="s">
        <v>121</v>
      </c>
      <c r="G7858" t="s">
        <v>1</v>
      </c>
      <c r="H7858" t="s">
        <v>206</v>
      </c>
      <c r="J7858" t="s">
        <v>263</v>
      </c>
      <c r="K7858" t="s">
        <v>72</v>
      </c>
      <c r="L7858" t="s">
        <v>122</v>
      </c>
      <c r="M7858" s="14">
        <v>44895</v>
      </c>
      <c r="N7858" s="14">
        <v>44895</v>
      </c>
      <c r="O7858">
        <v>0</v>
      </c>
      <c r="P7858">
        <v>-23809.52</v>
      </c>
      <c r="R7858">
        <v>2220200000</v>
      </c>
      <c r="S7858">
        <v>161001000</v>
      </c>
      <c r="V7858" t="s">
        <v>138</v>
      </c>
      <c r="W7858" t="s">
        <v>195</v>
      </c>
      <c r="X7858" t="s">
        <v>139</v>
      </c>
      <c r="Y7858">
        <v>11</v>
      </c>
      <c r="Z7858">
        <v>11</v>
      </c>
      <c r="AA7858">
        <v>2022</v>
      </c>
      <c r="AB7858">
        <v>23809.52</v>
      </c>
      <c r="AC7858" t="s">
        <v>79</v>
      </c>
      <c r="AD7858" t="s">
        <v>79</v>
      </c>
      <c r="AE7858">
        <v>2022</v>
      </c>
      <c r="AF7858">
        <v>2022</v>
      </c>
      <c r="AU7858"/>
    </row>
    <row r="7859" spans="1:47" x14ac:dyDescent="0.35">
      <c r="A7859" t="s">
        <v>138</v>
      </c>
      <c r="B7859" t="s">
        <v>44</v>
      </c>
      <c r="C7859" t="s">
        <v>252</v>
      </c>
      <c r="D7859" t="s">
        <v>150</v>
      </c>
      <c r="E7859" t="s">
        <v>121</v>
      </c>
      <c r="G7859" t="s">
        <v>1</v>
      </c>
      <c r="H7859" t="s">
        <v>206</v>
      </c>
      <c r="J7859" t="s">
        <v>263</v>
      </c>
      <c r="K7859" t="s">
        <v>72</v>
      </c>
      <c r="L7859" t="s">
        <v>122</v>
      </c>
      <c r="M7859" s="14">
        <v>44895</v>
      </c>
      <c r="N7859" s="14">
        <v>44895</v>
      </c>
      <c r="O7859">
        <v>0</v>
      </c>
      <c r="P7859">
        <v>-1785714.29</v>
      </c>
      <c r="R7859">
        <v>2220200000</v>
      </c>
      <c r="S7859">
        <v>161001000</v>
      </c>
      <c r="V7859" t="s">
        <v>138</v>
      </c>
      <c r="W7859" t="s">
        <v>195</v>
      </c>
      <c r="X7859" t="s">
        <v>139</v>
      </c>
      <c r="Y7859">
        <v>11</v>
      </c>
      <c r="Z7859">
        <v>11</v>
      </c>
      <c r="AA7859">
        <v>2022</v>
      </c>
      <c r="AB7859">
        <v>1785714.29</v>
      </c>
      <c r="AC7859" t="s">
        <v>79</v>
      </c>
      <c r="AD7859" t="s">
        <v>79</v>
      </c>
      <c r="AE7859">
        <v>2022</v>
      </c>
      <c r="AF7859">
        <v>2022</v>
      </c>
      <c r="AU7859"/>
    </row>
    <row r="7860" spans="1:47" x14ac:dyDescent="0.35">
      <c r="A7860" t="s">
        <v>138</v>
      </c>
      <c r="B7860" t="s">
        <v>45</v>
      </c>
      <c r="C7860" t="s">
        <v>252</v>
      </c>
      <c r="D7860" t="s">
        <v>150</v>
      </c>
      <c r="E7860" t="s">
        <v>121</v>
      </c>
      <c r="G7860" t="s">
        <v>1</v>
      </c>
      <c r="H7860" t="s">
        <v>206</v>
      </c>
      <c r="J7860" t="s">
        <v>263</v>
      </c>
      <c r="K7860" t="s">
        <v>72</v>
      </c>
      <c r="L7860" t="s">
        <v>122</v>
      </c>
      <c r="M7860" s="14">
        <v>44895</v>
      </c>
      <c r="N7860" s="14">
        <v>44895</v>
      </c>
      <c r="O7860">
        <v>0</v>
      </c>
      <c r="P7860">
        <v>-7142.86</v>
      </c>
      <c r="R7860">
        <v>2220200000</v>
      </c>
      <c r="S7860">
        <v>161001000</v>
      </c>
      <c r="V7860" t="s">
        <v>138</v>
      </c>
      <c r="W7860" t="s">
        <v>195</v>
      </c>
      <c r="X7860" t="s">
        <v>139</v>
      </c>
      <c r="Y7860">
        <v>11</v>
      </c>
      <c r="Z7860">
        <v>11</v>
      </c>
      <c r="AA7860">
        <v>2022</v>
      </c>
      <c r="AB7860">
        <v>7142.86</v>
      </c>
      <c r="AC7860" t="s">
        <v>79</v>
      </c>
      <c r="AD7860" t="s">
        <v>79</v>
      </c>
      <c r="AE7860">
        <v>2022</v>
      </c>
      <c r="AF7860">
        <v>2022</v>
      </c>
      <c r="AU7860"/>
    </row>
    <row r="7861" spans="1:47" x14ac:dyDescent="0.35">
      <c r="A7861" t="s">
        <v>138</v>
      </c>
      <c r="B7861" t="s">
        <v>34</v>
      </c>
      <c r="C7861" t="s">
        <v>252</v>
      </c>
      <c r="D7861" t="s">
        <v>150</v>
      </c>
      <c r="E7861" t="s">
        <v>121</v>
      </c>
      <c r="G7861" t="s">
        <v>1</v>
      </c>
      <c r="H7861" t="s">
        <v>206</v>
      </c>
      <c r="J7861" t="s">
        <v>263</v>
      </c>
      <c r="K7861" t="s">
        <v>72</v>
      </c>
      <c r="L7861" t="s">
        <v>122</v>
      </c>
      <c r="M7861" s="14">
        <v>44895</v>
      </c>
      <c r="N7861" s="14">
        <v>44895</v>
      </c>
      <c r="O7861">
        <v>0</v>
      </c>
      <c r="P7861">
        <v>-1190.48</v>
      </c>
      <c r="R7861">
        <v>2220200000</v>
      </c>
      <c r="S7861">
        <v>161001000</v>
      </c>
      <c r="V7861" t="s">
        <v>138</v>
      </c>
      <c r="W7861" t="s">
        <v>195</v>
      </c>
      <c r="X7861" t="s">
        <v>139</v>
      </c>
      <c r="Y7861">
        <v>11</v>
      </c>
      <c r="Z7861">
        <v>11</v>
      </c>
      <c r="AA7861">
        <v>2022</v>
      </c>
      <c r="AB7861">
        <v>1190.48</v>
      </c>
      <c r="AC7861" t="s">
        <v>79</v>
      </c>
      <c r="AD7861" t="s">
        <v>79</v>
      </c>
      <c r="AE7861">
        <v>2022</v>
      </c>
      <c r="AF7861">
        <v>2022</v>
      </c>
      <c r="AU7861"/>
    </row>
    <row r="7862" spans="1:47" x14ac:dyDescent="0.35">
      <c r="A7862" t="s">
        <v>160</v>
      </c>
      <c r="B7862" t="s">
        <v>26</v>
      </c>
      <c r="C7862" t="s">
        <v>252</v>
      </c>
      <c r="D7862" t="s">
        <v>159</v>
      </c>
      <c r="E7862" t="s">
        <v>162</v>
      </c>
      <c r="G7862" t="s">
        <v>1</v>
      </c>
      <c r="J7862" t="s">
        <v>263</v>
      </c>
      <c r="K7862" t="s">
        <v>72</v>
      </c>
      <c r="L7862" t="s">
        <v>122</v>
      </c>
      <c r="M7862" s="14">
        <v>44895</v>
      </c>
      <c r="N7862" s="14">
        <v>44895</v>
      </c>
      <c r="O7862">
        <v>0</v>
      </c>
      <c r="P7862">
        <v>4169.08</v>
      </c>
      <c r="R7862">
        <v>2110672000</v>
      </c>
      <c r="S7862">
        <v>162200000</v>
      </c>
      <c r="V7862" t="s">
        <v>160</v>
      </c>
      <c r="W7862" t="s">
        <v>229</v>
      </c>
      <c r="X7862" t="s">
        <v>161</v>
      </c>
      <c r="Y7862">
        <v>11</v>
      </c>
      <c r="Z7862">
        <v>11</v>
      </c>
      <c r="AA7862">
        <v>2022</v>
      </c>
      <c r="AB7862">
        <v>4169.08</v>
      </c>
      <c r="AC7862" t="s">
        <v>79</v>
      </c>
      <c r="AD7862" t="s">
        <v>72</v>
      </c>
      <c r="AE7862">
        <v>2022</v>
      </c>
      <c r="AF7862">
        <v>2022</v>
      </c>
      <c r="AU7862"/>
    </row>
    <row r="7863" spans="1:47" x14ac:dyDescent="0.35">
      <c r="A7863" t="s">
        <v>160</v>
      </c>
      <c r="B7863" t="s">
        <v>26</v>
      </c>
      <c r="C7863" t="s">
        <v>252</v>
      </c>
      <c r="D7863" t="s">
        <v>159</v>
      </c>
      <c r="E7863" t="s">
        <v>162</v>
      </c>
      <c r="G7863" t="s">
        <v>1</v>
      </c>
      <c r="J7863" t="s">
        <v>263</v>
      </c>
      <c r="K7863" t="s">
        <v>72</v>
      </c>
      <c r="L7863" t="s">
        <v>122</v>
      </c>
      <c r="M7863" s="14">
        <v>44895</v>
      </c>
      <c r="N7863" s="14">
        <v>44895</v>
      </c>
      <c r="O7863">
        <v>0</v>
      </c>
      <c r="P7863">
        <v>65770.25</v>
      </c>
      <c r="R7863">
        <v>2110672000</v>
      </c>
      <c r="S7863">
        <v>161016000</v>
      </c>
      <c r="V7863" t="s">
        <v>160</v>
      </c>
      <c r="W7863" t="s">
        <v>201</v>
      </c>
      <c r="X7863" t="s">
        <v>161</v>
      </c>
      <c r="Y7863">
        <v>11</v>
      </c>
      <c r="Z7863">
        <v>11</v>
      </c>
      <c r="AA7863">
        <v>2022</v>
      </c>
      <c r="AB7863">
        <v>65770.25</v>
      </c>
      <c r="AC7863" t="s">
        <v>79</v>
      </c>
      <c r="AD7863" t="s">
        <v>72</v>
      </c>
      <c r="AE7863">
        <v>2022</v>
      </c>
      <c r="AF7863">
        <v>2022</v>
      </c>
      <c r="AU7863"/>
    </row>
    <row r="7864" spans="1:47" x14ac:dyDescent="0.35">
      <c r="A7864" t="s">
        <v>138</v>
      </c>
      <c r="C7864" t="s">
        <v>252</v>
      </c>
      <c r="D7864" t="s">
        <v>150</v>
      </c>
      <c r="E7864" t="s">
        <v>121</v>
      </c>
      <c r="G7864" t="s">
        <v>1</v>
      </c>
      <c r="J7864" t="s">
        <v>263</v>
      </c>
      <c r="K7864" t="s">
        <v>72</v>
      </c>
      <c r="L7864" t="s">
        <v>122</v>
      </c>
      <c r="M7864" s="14">
        <v>44895</v>
      </c>
      <c r="N7864" s="14">
        <v>44895</v>
      </c>
      <c r="O7864">
        <v>0</v>
      </c>
      <c r="P7864">
        <v>1190.48</v>
      </c>
      <c r="R7864">
        <v>2220200000</v>
      </c>
      <c r="S7864">
        <v>161002000</v>
      </c>
      <c r="V7864" t="s">
        <v>138</v>
      </c>
      <c r="W7864" t="s">
        <v>202</v>
      </c>
      <c r="X7864" t="s">
        <v>139</v>
      </c>
      <c r="Y7864">
        <v>11</v>
      </c>
      <c r="Z7864">
        <v>11</v>
      </c>
      <c r="AA7864">
        <v>2022</v>
      </c>
      <c r="AB7864">
        <v>-1190.48</v>
      </c>
      <c r="AC7864" t="s">
        <v>79</v>
      </c>
      <c r="AD7864" t="s">
        <v>72</v>
      </c>
      <c r="AE7864">
        <v>2022</v>
      </c>
      <c r="AF7864">
        <v>2022</v>
      </c>
      <c r="AU7864"/>
    </row>
    <row r="7865" spans="1:47" x14ac:dyDescent="0.35">
      <c r="A7865" t="s">
        <v>138</v>
      </c>
      <c r="C7865" t="s">
        <v>252</v>
      </c>
      <c r="D7865" t="s">
        <v>150</v>
      </c>
      <c r="E7865" t="s">
        <v>121</v>
      </c>
      <c r="G7865" t="s">
        <v>1</v>
      </c>
      <c r="J7865" t="s">
        <v>263</v>
      </c>
      <c r="K7865" t="s">
        <v>72</v>
      </c>
      <c r="L7865" t="s">
        <v>122</v>
      </c>
      <c r="M7865" s="14">
        <v>44895</v>
      </c>
      <c r="N7865" s="14">
        <v>44895</v>
      </c>
      <c r="O7865">
        <v>0</v>
      </c>
      <c r="P7865">
        <v>7142.86</v>
      </c>
      <c r="R7865">
        <v>2220200000</v>
      </c>
      <c r="S7865">
        <v>161002000</v>
      </c>
      <c r="V7865" t="s">
        <v>138</v>
      </c>
      <c r="W7865" t="s">
        <v>202</v>
      </c>
      <c r="X7865" t="s">
        <v>139</v>
      </c>
      <c r="Y7865">
        <v>11</v>
      </c>
      <c r="Z7865">
        <v>11</v>
      </c>
      <c r="AA7865">
        <v>2022</v>
      </c>
      <c r="AB7865">
        <v>-7142.86</v>
      </c>
      <c r="AC7865" t="s">
        <v>79</v>
      </c>
      <c r="AD7865" t="s">
        <v>72</v>
      </c>
      <c r="AE7865">
        <v>2022</v>
      </c>
      <c r="AF7865">
        <v>2022</v>
      </c>
      <c r="AU7865"/>
    </row>
    <row r="7866" spans="1:47" x14ac:dyDescent="0.35">
      <c r="A7866" t="s">
        <v>138</v>
      </c>
      <c r="C7866" t="s">
        <v>252</v>
      </c>
      <c r="D7866" t="s">
        <v>150</v>
      </c>
      <c r="E7866" t="s">
        <v>121</v>
      </c>
      <c r="G7866" t="s">
        <v>1</v>
      </c>
      <c r="J7866" t="s">
        <v>263</v>
      </c>
      <c r="K7866" t="s">
        <v>72</v>
      </c>
      <c r="L7866" t="s">
        <v>122</v>
      </c>
      <c r="M7866" s="14">
        <v>44895</v>
      </c>
      <c r="N7866" s="14">
        <v>44895</v>
      </c>
      <c r="O7866">
        <v>0</v>
      </c>
      <c r="P7866">
        <v>66666.67</v>
      </c>
      <c r="R7866">
        <v>2220200000</v>
      </c>
      <c r="S7866">
        <v>161002000</v>
      </c>
      <c r="V7866" t="s">
        <v>138</v>
      </c>
      <c r="W7866" t="s">
        <v>202</v>
      </c>
      <c r="X7866" t="s">
        <v>139</v>
      </c>
      <c r="Y7866">
        <v>11</v>
      </c>
      <c r="Z7866">
        <v>11</v>
      </c>
      <c r="AA7866">
        <v>2022</v>
      </c>
      <c r="AB7866">
        <v>-66666.67</v>
      </c>
      <c r="AC7866" t="s">
        <v>79</v>
      </c>
      <c r="AD7866" t="s">
        <v>72</v>
      </c>
      <c r="AE7866">
        <v>2022</v>
      </c>
      <c r="AF7866">
        <v>2022</v>
      </c>
      <c r="AU7866"/>
    </row>
    <row r="7867" spans="1:47" x14ac:dyDescent="0.35">
      <c r="A7867" t="s">
        <v>138</v>
      </c>
      <c r="C7867" t="s">
        <v>252</v>
      </c>
      <c r="D7867" t="s">
        <v>150</v>
      </c>
      <c r="E7867" t="s">
        <v>121</v>
      </c>
      <c r="G7867" t="s">
        <v>1</v>
      </c>
      <c r="J7867" t="s">
        <v>263</v>
      </c>
      <c r="K7867" t="s">
        <v>72</v>
      </c>
      <c r="L7867" t="s">
        <v>122</v>
      </c>
      <c r="M7867" s="14">
        <v>44895</v>
      </c>
      <c r="N7867" s="14">
        <v>44895</v>
      </c>
      <c r="O7867">
        <v>0</v>
      </c>
      <c r="P7867">
        <v>7142.86</v>
      </c>
      <c r="R7867">
        <v>2220200000</v>
      </c>
      <c r="S7867">
        <v>161002000</v>
      </c>
      <c r="V7867" t="s">
        <v>138</v>
      </c>
      <c r="W7867" t="s">
        <v>202</v>
      </c>
      <c r="X7867" t="s">
        <v>139</v>
      </c>
      <c r="Y7867">
        <v>11</v>
      </c>
      <c r="Z7867">
        <v>11</v>
      </c>
      <c r="AA7867">
        <v>2022</v>
      </c>
      <c r="AB7867">
        <v>-7142.86</v>
      </c>
      <c r="AC7867" t="s">
        <v>79</v>
      </c>
      <c r="AD7867" t="s">
        <v>72</v>
      </c>
      <c r="AE7867">
        <v>2022</v>
      </c>
      <c r="AF7867">
        <v>2022</v>
      </c>
      <c r="AU7867"/>
    </row>
    <row r="7868" spans="1:47" x14ac:dyDescent="0.35">
      <c r="A7868" t="s">
        <v>138</v>
      </c>
      <c r="C7868" t="s">
        <v>252</v>
      </c>
      <c r="D7868" t="s">
        <v>150</v>
      </c>
      <c r="E7868" t="s">
        <v>121</v>
      </c>
      <c r="G7868" t="s">
        <v>1</v>
      </c>
      <c r="J7868" t="s">
        <v>263</v>
      </c>
      <c r="K7868" t="s">
        <v>72</v>
      </c>
      <c r="L7868" t="s">
        <v>122</v>
      </c>
      <c r="M7868" s="14">
        <v>44895</v>
      </c>
      <c r="N7868" s="14">
        <v>44895</v>
      </c>
      <c r="O7868">
        <v>0</v>
      </c>
      <c r="P7868">
        <v>11904.76</v>
      </c>
      <c r="R7868">
        <v>2220200000</v>
      </c>
      <c r="S7868">
        <v>161002000</v>
      </c>
      <c r="V7868" t="s">
        <v>138</v>
      </c>
      <c r="W7868" t="s">
        <v>202</v>
      </c>
      <c r="X7868" t="s">
        <v>139</v>
      </c>
      <c r="Y7868">
        <v>11</v>
      </c>
      <c r="Z7868">
        <v>11</v>
      </c>
      <c r="AA7868">
        <v>2022</v>
      </c>
      <c r="AB7868">
        <v>-11904.76</v>
      </c>
      <c r="AC7868" t="s">
        <v>79</v>
      </c>
      <c r="AD7868" t="s">
        <v>72</v>
      </c>
      <c r="AE7868">
        <v>2022</v>
      </c>
      <c r="AF7868">
        <v>2022</v>
      </c>
      <c r="AU7868"/>
    </row>
    <row r="7869" spans="1:47" x14ac:dyDescent="0.35">
      <c r="A7869" t="s">
        <v>138</v>
      </c>
      <c r="C7869" t="s">
        <v>252</v>
      </c>
      <c r="D7869" t="s">
        <v>150</v>
      </c>
      <c r="E7869" t="s">
        <v>121</v>
      </c>
      <c r="J7869" t="s">
        <v>263</v>
      </c>
      <c r="K7869" t="s">
        <v>72</v>
      </c>
      <c r="L7869" t="s">
        <v>122</v>
      </c>
      <c r="M7869" s="14">
        <v>44895</v>
      </c>
      <c r="N7869" s="14">
        <v>44895</v>
      </c>
      <c r="O7869">
        <v>0</v>
      </c>
      <c r="P7869">
        <v>8401190.4800000004</v>
      </c>
      <c r="R7869">
        <v>2220200000</v>
      </c>
      <c r="S7869">
        <v>161002000</v>
      </c>
      <c r="V7869" t="s">
        <v>138</v>
      </c>
      <c r="W7869" t="s">
        <v>202</v>
      </c>
      <c r="X7869" t="s">
        <v>139</v>
      </c>
      <c r="Y7869">
        <v>11</v>
      </c>
      <c r="Z7869">
        <v>11</v>
      </c>
      <c r="AA7869">
        <v>2022</v>
      </c>
      <c r="AB7869">
        <v>-8401190.4800000004</v>
      </c>
      <c r="AC7869" t="s">
        <v>79</v>
      </c>
      <c r="AD7869" t="s">
        <v>72</v>
      </c>
      <c r="AE7869">
        <v>2022</v>
      </c>
      <c r="AF7869">
        <v>2022</v>
      </c>
      <c r="AU7869"/>
    </row>
    <row r="7870" spans="1:47" x14ac:dyDescent="0.35">
      <c r="A7870" t="s">
        <v>138</v>
      </c>
      <c r="C7870" t="s">
        <v>252</v>
      </c>
      <c r="D7870" t="s">
        <v>150</v>
      </c>
      <c r="E7870" t="s">
        <v>121</v>
      </c>
      <c r="G7870" t="s">
        <v>1</v>
      </c>
      <c r="J7870" t="s">
        <v>263</v>
      </c>
      <c r="K7870" t="s">
        <v>72</v>
      </c>
      <c r="L7870" t="s">
        <v>122</v>
      </c>
      <c r="M7870" s="14">
        <v>44895</v>
      </c>
      <c r="N7870" s="14">
        <v>44895</v>
      </c>
      <c r="O7870">
        <v>0</v>
      </c>
      <c r="P7870">
        <v>47619.05</v>
      </c>
      <c r="R7870">
        <v>2220200000</v>
      </c>
      <c r="S7870">
        <v>161002000</v>
      </c>
      <c r="V7870" t="s">
        <v>138</v>
      </c>
      <c r="W7870" t="s">
        <v>202</v>
      </c>
      <c r="X7870" t="s">
        <v>139</v>
      </c>
      <c r="Y7870">
        <v>11</v>
      </c>
      <c r="Z7870">
        <v>11</v>
      </c>
      <c r="AA7870">
        <v>2022</v>
      </c>
      <c r="AB7870">
        <v>-47619.05</v>
      </c>
      <c r="AC7870" t="s">
        <v>79</v>
      </c>
      <c r="AD7870" t="s">
        <v>72</v>
      </c>
      <c r="AE7870">
        <v>2022</v>
      </c>
      <c r="AF7870">
        <v>2022</v>
      </c>
      <c r="AU7870"/>
    </row>
    <row r="7871" spans="1:47" x14ac:dyDescent="0.35">
      <c r="A7871" t="s">
        <v>160</v>
      </c>
      <c r="B7871" t="s">
        <v>28</v>
      </c>
      <c r="C7871" t="s">
        <v>252</v>
      </c>
      <c r="D7871" t="s">
        <v>159</v>
      </c>
      <c r="E7871" t="s">
        <v>162</v>
      </c>
      <c r="G7871" t="s">
        <v>1</v>
      </c>
      <c r="J7871" t="s">
        <v>263</v>
      </c>
      <c r="K7871" t="s">
        <v>72</v>
      </c>
      <c r="L7871" t="s">
        <v>122</v>
      </c>
      <c r="M7871" s="14">
        <v>44895</v>
      </c>
      <c r="N7871" s="14">
        <v>44895</v>
      </c>
      <c r="O7871">
        <v>0</v>
      </c>
      <c r="P7871">
        <v>85.38</v>
      </c>
      <c r="R7871">
        <v>2110672000</v>
      </c>
      <c r="S7871">
        <v>161400000</v>
      </c>
      <c r="V7871" t="s">
        <v>160</v>
      </c>
      <c r="W7871" t="s">
        <v>211</v>
      </c>
      <c r="X7871" t="s">
        <v>161</v>
      </c>
      <c r="Y7871">
        <v>11</v>
      </c>
      <c r="Z7871">
        <v>11</v>
      </c>
      <c r="AA7871">
        <v>2022</v>
      </c>
      <c r="AB7871">
        <v>85.38</v>
      </c>
      <c r="AC7871" t="s">
        <v>79</v>
      </c>
      <c r="AD7871" t="s">
        <v>72</v>
      </c>
      <c r="AE7871">
        <v>2022</v>
      </c>
      <c r="AF7871">
        <v>2022</v>
      </c>
      <c r="AU7871"/>
    </row>
    <row r="7872" spans="1:47" x14ac:dyDescent="0.35">
      <c r="A7872" t="s">
        <v>160</v>
      </c>
      <c r="B7872" t="s">
        <v>35</v>
      </c>
      <c r="C7872" t="s">
        <v>252</v>
      </c>
      <c r="D7872" t="s">
        <v>159</v>
      </c>
      <c r="E7872" t="s">
        <v>162</v>
      </c>
      <c r="G7872" t="s">
        <v>1</v>
      </c>
      <c r="J7872" t="s">
        <v>263</v>
      </c>
      <c r="K7872" t="s">
        <v>72</v>
      </c>
      <c r="L7872" t="s">
        <v>122</v>
      </c>
      <c r="M7872" s="14">
        <v>44895</v>
      </c>
      <c r="N7872" s="14">
        <v>44895</v>
      </c>
      <c r="O7872">
        <v>0</v>
      </c>
      <c r="P7872">
        <v>534.5</v>
      </c>
      <c r="R7872">
        <v>2110672000</v>
      </c>
      <c r="S7872">
        <v>162700000</v>
      </c>
      <c r="V7872" t="s">
        <v>160</v>
      </c>
      <c r="W7872" t="s">
        <v>200</v>
      </c>
      <c r="X7872" t="s">
        <v>161</v>
      </c>
      <c r="Y7872">
        <v>11</v>
      </c>
      <c r="Z7872">
        <v>11</v>
      </c>
      <c r="AA7872">
        <v>2022</v>
      </c>
      <c r="AB7872">
        <v>534.5</v>
      </c>
      <c r="AC7872" t="s">
        <v>79</v>
      </c>
      <c r="AD7872" t="s">
        <v>72</v>
      </c>
      <c r="AE7872">
        <v>2022</v>
      </c>
      <c r="AF7872">
        <v>2022</v>
      </c>
      <c r="AU7872"/>
    </row>
    <row r="7873" spans="1:47" x14ac:dyDescent="0.35">
      <c r="A7873" t="s">
        <v>160</v>
      </c>
      <c r="B7873" t="s">
        <v>28</v>
      </c>
      <c r="C7873" t="s">
        <v>252</v>
      </c>
      <c r="D7873" t="s">
        <v>159</v>
      </c>
      <c r="E7873" t="s">
        <v>162</v>
      </c>
      <c r="G7873" t="s">
        <v>1</v>
      </c>
      <c r="J7873" t="s">
        <v>263</v>
      </c>
      <c r="K7873" t="s">
        <v>72</v>
      </c>
      <c r="L7873" t="s">
        <v>122</v>
      </c>
      <c r="M7873" s="14">
        <v>44895</v>
      </c>
      <c r="N7873" s="14">
        <v>44895</v>
      </c>
      <c r="O7873">
        <v>0</v>
      </c>
      <c r="P7873">
        <v>85.38</v>
      </c>
      <c r="R7873">
        <v>2110672000</v>
      </c>
      <c r="S7873">
        <v>161400000</v>
      </c>
      <c r="V7873" t="s">
        <v>160</v>
      </c>
      <c r="W7873" t="s">
        <v>211</v>
      </c>
      <c r="X7873" t="s">
        <v>161</v>
      </c>
      <c r="Y7873">
        <v>11</v>
      </c>
      <c r="Z7873">
        <v>11</v>
      </c>
      <c r="AA7873">
        <v>2022</v>
      </c>
      <c r="AB7873">
        <v>85.38</v>
      </c>
      <c r="AC7873" t="s">
        <v>79</v>
      </c>
      <c r="AD7873" t="s">
        <v>72</v>
      </c>
      <c r="AE7873">
        <v>2022</v>
      </c>
      <c r="AF7873">
        <v>2022</v>
      </c>
      <c r="AU7873"/>
    </row>
    <row r="7874" spans="1:47" x14ac:dyDescent="0.35">
      <c r="A7874" t="s">
        <v>160</v>
      </c>
      <c r="B7874" t="s">
        <v>28</v>
      </c>
      <c r="C7874" t="s">
        <v>252</v>
      </c>
      <c r="D7874" t="s">
        <v>159</v>
      </c>
      <c r="E7874" t="s">
        <v>162</v>
      </c>
      <c r="G7874" t="s">
        <v>1</v>
      </c>
      <c r="J7874" t="s">
        <v>263</v>
      </c>
      <c r="K7874" t="s">
        <v>72</v>
      </c>
      <c r="L7874" t="s">
        <v>122</v>
      </c>
      <c r="M7874" s="14">
        <v>44895</v>
      </c>
      <c r="N7874" s="14">
        <v>44895</v>
      </c>
      <c r="O7874">
        <v>0</v>
      </c>
      <c r="P7874">
        <v>53.14</v>
      </c>
      <c r="R7874">
        <v>2110672000</v>
      </c>
      <c r="S7874">
        <v>161400000</v>
      </c>
      <c r="V7874" t="s">
        <v>160</v>
      </c>
      <c r="W7874" t="s">
        <v>211</v>
      </c>
      <c r="X7874" t="s">
        <v>161</v>
      </c>
      <c r="Y7874">
        <v>11</v>
      </c>
      <c r="Z7874">
        <v>11</v>
      </c>
      <c r="AA7874">
        <v>2022</v>
      </c>
      <c r="AB7874">
        <v>53.14</v>
      </c>
      <c r="AC7874" t="s">
        <v>79</v>
      </c>
      <c r="AD7874" t="s">
        <v>72</v>
      </c>
      <c r="AE7874">
        <v>2022</v>
      </c>
      <c r="AF7874">
        <v>2022</v>
      </c>
      <c r="AU7874"/>
    </row>
    <row r="7875" spans="1:47" x14ac:dyDescent="0.35">
      <c r="A7875" t="s">
        <v>176</v>
      </c>
      <c r="B7875" t="s">
        <v>27</v>
      </c>
      <c r="C7875" t="s">
        <v>252</v>
      </c>
      <c r="D7875" t="s">
        <v>150</v>
      </c>
      <c r="E7875" t="s">
        <v>121</v>
      </c>
      <c r="G7875" t="s">
        <v>1</v>
      </c>
      <c r="H7875" t="s">
        <v>206</v>
      </c>
      <c r="J7875" t="s">
        <v>263</v>
      </c>
      <c r="K7875" t="s">
        <v>72</v>
      </c>
      <c r="L7875" t="s">
        <v>122</v>
      </c>
      <c r="M7875" s="14">
        <v>44895</v>
      </c>
      <c r="N7875" s="14">
        <v>44895</v>
      </c>
      <c r="O7875">
        <v>0</v>
      </c>
      <c r="P7875">
        <v>-141.9</v>
      </c>
      <c r="R7875">
        <v>2221517010</v>
      </c>
      <c r="S7875">
        <v>161300000</v>
      </c>
      <c r="V7875" t="s">
        <v>176</v>
      </c>
      <c r="W7875" t="s">
        <v>192</v>
      </c>
      <c r="X7875" t="s">
        <v>119</v>
      </c>
      <c r="Y7875">
        <v>11</v>
      </c>
      <c r="Z7875">
        <v>11</v>
      </c>
      <c r="AA7875">
        <v>2022</v>
      </c>
      <c r="AB7875">
        <v>141.9</v>
      </c>
      <c r="AC7875" t="s">
        <v>79</v>
      </c>
      <c r="AD7875" t="s">
        <v>79</v>
      </c>
      <c r="AE7875">
        <v>2022</v>
      </c>
      <c r="AF7875">
        <v>2022</v>
      </c>
      <c r="AU7875"/>
    </row>
    <row r="7876" spans="1:47" x14ac:dyDescent="0.35">
      <c r="A7876" t="s">
        <v>160</v>
      </c>
      <c r="B7876" t="s">
        <v>28</v>
      </c>
      <c r="C7876" t="s">
        <v>252</v>
      </c>
      <c r="D7876" t="s">
        <v>159</v>
      </c>
      <c r="E7876" t="s">
        <v>162</v>
      </c>
      <c r="G7876" t="s">
        <v>1</v>
      </c>
      <c r="J7876" t="s">
        <v>263</v>
      </c>
      <c r="K7876" t="s">
        <v>72</v>
      </c>
      <c r="L7876" t="s">
        <v>122</v>
      </c>
      <c r="M7876" s="14">
        <v>44895</v>
      </c>
      <c r="N7876" s="14">
        <v>44895</v>
      </c>
      <c r="O7876">
        <v>0</v>
      </c>
      <c r="P7876">
        <v>74.03</v>
      </c>
      <c r="R7876">
        <v>2110672000</v>
      </c>
      <c r="S7876">
        <v>161400000</v>
      </c>
      <c r="V7876" t="s">
        <v>160</v>
      </c>
      <c r="W7876" t="s">
        <v>211</v>
      </c>
      <c r="X7876" t="s">
        <v>161</v>
      </c>
      <c r="Y7876">
        <v>11</v>
      </c>
      <c r="Z7876">
        <v>11</v>
      </c>
      <c r="AA7876">
        <v>2022</v>
      </c>
      <c r="AB7876">
        <v>74.03</v>
      </c>
      <c r="AC7876" t="s">
        <v>79</v>
      </c>
      <c r="AD7876" t="s">
        <v>72</v>
      </c>
      <c r="AE7876">
        <v>2022</v>
      </c>
      <c r="AF7876">
        <v>2022</v>
      </c>
      <c r="AU7876"/>
    </row>
    <row r="7877" spans="1:47" x14ac:dyDescent="0.35">
      <c r="A7877" t="s">
        <v>160</v>
      </c>
      <c r="B7877" t="s">
        <v>26</v>
      </c>
      <c r="C7877" t="s">
        <v>252</v>
      </c>
      <c r="D7877" t="s">
        <v>159</v>
      </c>
      <c r="E7877" t="s">
        <v>162</v>
      </c>
      <c r="G7877" t="s">
        <v>1</v>
      </c>
      <c r="J7877" t="s">
        <v>263</v>
      </c>
      <c r="K7877" t="s">
        <v>72</v>
      </c>
      <c r="L7877" t="s">
        <v>122</v>
      </c>
      <c r="M7877" s="14">
        <v>44895</v>
      </c>
      <c r="N7877" s="14">
        <v>44895</v>
      </c>
      <c r="O7877">
        <v>0</v>
      </c>
      <c r="P7877">
        <v>357.14</v>
      </c>
      <c r="R7877">
        <v>2110672000</v>
      </c>
      <c r="S7877">
        <v>161012000</v>
      </c>
      <c r="V7877" t="s">
        <v>160</v>
      </c>
      <c r="W7877" t="s">
        <v>213</v>
      </c>
      <c r="X7877" t="s">
        <v>161</v>
      </c>
      <c r="Y7877">
        <v>11</v>
      </c>
      <c r="Z7877">
        <v>11</v>
      </c>
      <c r="AA7877">
        <v>2022</v>
      </c>
      <c r="AB7877">
        <v>357.14</v>
      </c>
      <c r="AC7877" t="s">
        <v>79</v>
      </c>
      <c r="AD7877" t="s">
        <v>72</v>
      </c>
      <c r="AE7877">
        <v>2022</v>
      </c>
      <c r="AF7877">
        <v>2022</v>
      </c>
      <c r="AU7877"/>
    </row>
    <row r="7878" spans="1:47" x14ac:dyDescent="0.35">
      <c r="A7878" t="s">
        <v>155</v>
      </c>
      <c r="B7878" t="s">
        <v>32</v>
      </c>
      <c r="C7878" t="s">
        <v>252</v>
      </c>
      <c r="D7878" t="s">
        <v>150</v>
      </c>
      <c r="E7878" t="s">
        <v>121</v>
      </c>
      <c r="G7878" t="s">
        <v>1</v>
      </c>
      <c r="H7878" t="s">
        <v>206</v>
      </c>
      <c r="J7878" t="s">
        <v>263</v>
      </c>
      <c r="K7878" t="s">
        <v>72</v>
      </c>
      <c r="L7878" t="s">
        <v>122</v>
      </c>
      <c r="M7878" s="14">
        <v>44895</v>
      </c>
      <c r="N7878" s="14">
        <v>44895</v>
      </c>
      <c r="O7878">
        <v>0</v>
      </c>
      <c r="P7878">
        <v>-19047.62</v>
      </c>
      <c r="R7878">
        <v>2220610000</v>
      </c>
      <c r="S7878">
        <v>161012000</v>
      </c>
      <c r="V7878" t="s">
        <v>155</v>
      </c>
      <c r="W7878" t="s">
        <v>213</v>
      </c>
      <c r="X7878" t="s">
        <v>156</v>
      </c>
      <c r="Y7878">
        <v>11</v>
      </c>
      <c r="Z7878">
        <v>11</v>
      </c>
      <c r="AA7878">
        <v>2022</v>
      </c>
      <c r="AB7878">
        <v>19047.62</v>
      </c>
      <c r="AC7878" t="s">
        <v>79</v>
      </c>
      <c r="AD7878" t="s">
        <v>79</v>
      </c>
      <c r="AE7878">
        <v>2022</v>
      </c>
      <c r="AF7878">
        <v>2022</v>
      </c>
      <c r="AU7878"/>
    </row>
    <row r="7879" spans="1:47" x14ac:dyDescent="0.35">
      <c r="A7879" t="s">
        <v>160</v>
      </c>
      <c r="B7879" t="s">
        <v>26</v>
      </c>
      <c r="C7879" t="s">
        <v>252</v>
      </c>
      <c r="D7879" t="s">
        <v>159</v>
      </c>
      <c r="E7879" t="s">
        <v>162</v>
      </c>
      <c r="G7879" t="s">
        <v>1</v>
      </c>
      <c r="J7879" t="s">
        <v>263</v>
      </c>
      <c r="K7879" t="s">
        <v>72</v>
      </c>
      <c r="L7879" t="s">
        <v>122</v>
      </c>
      <c r="M7879" s="14">
        <v>44895</v>
      </c>
      <c r="N7879" s="14">
        <v>44895</v>
      </c>
      <c r="O7879">
        <v>0</v>
      </c>
      <c r="P7879">
        <v>248.57</v>
      </c>
      <c r="R7879">
        <v>2110672000</v>
      </c>
      <c r="S7879">
        <v>161011000</v>
      </c>
      <c r="V7879" t="s">
        <v>160</v>
      </c>
      <c r="W7879" t="s">
        <v>231</v>
      </c>
      <c r="X7879" t="s">
        <v>161</v>
      </c>
      <c r="Y7879">
        <v>11</v>
      </c>
      <c r="Z7879">
        <v>11</v>
      </c>
      <c r="AA7879">
        <v>2022</v>
      </c>
      <c r="AB7879">
        <v>248.57</v>
      </c>
      <c r="AC7879" t="s">
        <v>79</v>
      </c>
      <c r="AD7879" t="s">
        <v>72</v>
      </c>
      <c r="AE7879">
        <v>2022</v>
      </c>
      <c r="AF7879">
        <v>2022</v>
      </c>
      <c r="AU7879"/>
    </row>
    <row r="7880" spans="1:47" x14ac:dyDescent="0.35">
      <c r="A7880" t="s">
        <v>130</v>
      </c>
      <c r="B7880" t="s">
        <v>40</v>
      </c>
      <c r="C7880" t="s">
        <v>252</v>
      </c>
      <c r="D7880" t="s">
        <v>150</v>
      </c>
      <c r="E7880" t="s">
        <v>121</v>
      </c>
      <c r="G7880" t="s">
        <v>1</v>
      </c>
      <c r="H7880" t="s">
        <v>206</v>
      </c>
      <c r="J7880" t="s">
        <v>263</v>
      </c>
      <c r="K7880" t="s">
        <v>72</v>
      </c>
      <c r="L7880" t="s">
        <v>122</v>
      </c>
      <c r="M7880" s="14">
        <v>44895</v>
      </c>
      <c r="N7880" s="14">
        <v>44895</v>
      </c>
      <c r="O7880">
        <v>0</v>
      </c>
      <c r="P7880">
        <v>-523.80999999999995</v>
      </c>
      <c r="R7880">
        <v>2221517080</v>
      </c>
      <c r="S7880">
        <v>161020000</v>
      </c>
      <c r="V7880" t="s">
        <v>130</v>
      </c>
      <c r="W7880" t="s">
        <v>194</v>
      </c>
      <c r="X7880" t="s">
        <v>119</v>
      </c>
      <c r="Y7880">
        <v>11</v>
      </c>
      <c r="Z7880">
        <v>11</v>
      </c>
      <c r="AA7880">
        <v>2022</v>
      </c>
      <c r="AB7880">
        <v>523.80999999999995</v>
      </c>
      <c r="AC7880" t="s">
        <v>79</v>
      </c>
      <c r="AD7880" t="s">
        <v>79</v>
      </c>
      <c r="AE7880">
        <v>2022</v>
      </c>
      <c r="AF7880">
        <v>2022</v>
      </c>
      <c r="AU7880"/>
    </row>
    <row r="7881" spans="1:47" x14ac:dyDescent="0.35">
      <c r="A7881" t="s">
        <v>155</v>
      </c>
      <c r="B7881" t="s">
        <v>49</v>
      </c>
      <c r="C7881" t="s">
        <v>252</v>
      </c>
      <c r="D7881" t="s">
        <v>150</v>
      </c>
      <c r="E7881" t="s">
        <v>121</v>
      </c>
      <c r="G7881" t="s">
        <v>1</v>
      </c>
      <c r="H7881" t="s">
        <v>206</v>
      </c>
      <c r="J7881" t="s">
        <v>263</v>
      </c>
      <c r="K7881" t="s">
        <v>72</v>
      </c>
      <c r="L7881" t="s">
        <v>122</v>
      </c>
      <c r="M7881" s="14">
        <v>44895</v>
      </c>
      <c r="N7881" s="14">
        <v>44895</v>
      </c>
      <c r="O7881">
        <v>0</v>
      </c>
      <c r="P7881">
        <v>-26190.48</v>
      </c>
      <c r="R7881">
        <v>2220620000</v>
      </c>
      <c r="S7881">
        <v>161012000</v>
      </c>
      <c r="V7881" t="s">
        <v>155</v>
      </c>
      <c r="W7881" t="s">
        <v>213</v>
      </c>
      <c r="X7881" t="s">
        <v>156</v>
      </c>
      <c r="Y7881">
        <v>11</v>
      </c>
      <c r="Z7881">
        <v>11</v>
      </c>
      <c r="AA7881">
        <v>2022</v>
      </c>
      <c r="AB7881">
        <v>26190.48</v>
      </c>
      <c r="AC7881" t="s">
        <v>79</v>
      </c>
      <c r="AD7881" t="s">
        <v>79</v>
      </c>
      <c r="AE7881">
        <v>2022</v>
      </c>
      <c r="AF7881">
        <v>2022</v>
      </c>
      <c r="AU7881"/>
    </row>
    <row r="7882" spans="1:47" x14ac:dyDescent="0.35">
      <c r="A7882" t="s">
        <v>126</v>
      </c>
      <c r="B7882" t="s">
        <v>56</v>
      </c>
      <c r="C7882" t="s">
        <v>252</v>
      </c>
      <c r="D7882" t="s">
        <v>150</v>
      </c>
      <c r="E7882" t="s">
        <v>121</v>
      </c>
      <c r="G7882" t="s">
        <v>1</v>
      </c>
      <c r="H7882" t="s">
        <v>206</v>
      </c>
      <c r="J7882" t="s">
        <v>263</v>
      </c>
      <c r="K7882" t="s">
        <v>72</v>
      </c>
      <c r="L7882" t="s">
        <v>122</v>
      </c>
      <c r="M7882" s="14">
        <v>44895</v>
      </c>
      <c r="N7882" s="14">
        <v>44895</v>
      </c>
      <c r="O7882">
        <v>0</v>
      </c>
      <c r="P7882">
        <v>-1190.48</v>
      </c>
      <c r="R7882">
        <v>2221200000</v>
      </c>
      <c r="S7882">
        <v>162600000</v>
      </c>
      <c r="V7882" t="s">
        <v>126</v>
      </c>
      <c r="W7882" t="s">
        <v>196</v>
      </c>
      <c r="X7882" t="s">
        <v>127</v>
      </c>
      <c r="Y7882">
        <v>11</v>
      </c>
      <c r="Z7882">
        <v>11</v>
      </c>
      <c r="AA7882">
        <v>2022</v>
      </c>
      <c r="AB7882">
        <v>1190.48</v>
      </c>
      <c r="AC7882" t="s">
        <v>79</v>
      </c>
      <c r="AD7882" t="s">
        <v>79</v>
      </c>
      <c r="AE7882">
        <v>2022</v>
      </c>
      <c r="AF7882">
        <v>2022</v>
      </c>
      <c r="AU7882"/>
    </row>
    <row r="7883" spans="1:47" x14ac:dyDescent="0.35">
      <c r="A7883" t="s">
        <v>160</v>
      </c>
      <c r="B7883" t="s">
        <v>26</v>
      </c>
      <c r="C7883" t="s">
        <v>252</v>
      </c>
      <c r="D7883" t="s">
        <v>159</v>
      </c>
      <c r="E7883" t="s">
        <v>162</v>
      </c>
      <c r="G7883" t="s">
        <v>1</v>
      </c>
      <c r="J7883" t="s">
        <v>263</v>
      </c>
      <c r="K7883" t="s">
        <v>72</v>
      </c>
      <c r="L7883" t="s">
        <v>122</v>
      </c>
      <c r="M7883" s="14">
        <v>44895</v>
      </c>
      <c r="N7883" s="14">
        <v>44895</v>
      </c>
      <c r="O7883">
        <v>0</v>
      </c>
      <c r="P7883">
        <v>193.7</v>
      </c>
      <c r="R7883">
        <v>2110672000</v>
      </c>
      <c r="S7883">
        <v>162600000</v>
      </c>
      <c r="V7883" t="s">
        <v>160</v>
      </c>
      <c r="W7883" t="s">
        <v>196</v>
      </c>
      <c r="X7883" t="s">
        <v>161</v>
      </c>
      <c r="Y7883">
        <v>11</v>
      </c>
      <c r="Z7883">
        <v>11</v>
      </c>
      <c r="AA7883">
        <v>2022</v>
      </c>
      <c r="AB7883">
        <v>193.7</v>
      </c>
      <c r="AC7883" t="s">
        <v>79</v>
      </c>
      <c r="AD7883" t="s">
        <v>72</v>
      </c>
      <c r="AE7883">
        <v>2022</v>
      </c>
      <c r="AF7883">
        <v>2022</v>
      </c>
      <c r="AU7883"/>
    </row>
    <row r="7884" spans="1:47" x14ac:dyDescent="0.35">
      <c r="A7884" t="s">
        <v>118</v>
      </c>
      <c r="B7884" t="s">
        <v>46</v>
      </c>
      <c r="C7884" t="s">
        <v>252</v>
      </c>
      <c r="D7884" t="s">
        <v>150</v>
      </c>
      <c r="E7884" t="s">
        <v>121</v>
      </c>
      <c r="G7884" t="s">
        <v>1</v>
      </c>
      <c r="H7884" t="s">
        <v>206</v>
      </c>
      <c r="J7884" t="s">
        <v>263</v>
      </c>
      <c r="K7884" t="s">
        <v>72</v>
      </c>
      <c r="L7884" t="s">
        <v>122</v>
      </c>
      <c r="M7884" s="14">
        <v>44895</v>
      </c>
      <c r="N7884" s="14">
        <v>44895</v>
      </c>
      <c r="O7884">
        <v>0</v>
      </c>
      <c r="P7884">
        <v>-11904.76</v>
      </c>
      <c r="R7884">
        <v>2221513000</v>
      </c>
      <c r="S7884">
        <v>161021000</v>
      </c>
      <c r="V7884" t="s">
        <v>118</v>
      </c>
      <c r="W7884" t="s">
        <v>215</v>
      </c>
      <c r="X7884" t="s">
        <v>119</v>
      </c>
      <c r="Y7884">
        <v>11</v>
      </c>
      <c r="Z7884">
        <v>11</v>
      </c>
      <c r="AA7884">
        <v>2022</v>
      </c>
      <c r="AB7884">
        <v>11904.76</v>
      </c>
      <c r="AC7884" t="s">
        <v>79</v>
      </c>
      <c r="AD7884" t="s">
        <v>79</v>
      </c>
      <c r="AE7884">
        <v>2022</v>
      </c>
      <c r="AF7884">
        <v>2022</v>
      </c>
      <c r="AU7884"/>
    </row>
    <row r="7885" spans="1:47" x14ac:dyDescent="0.35">
      <c r="A7885" t="s">
        <v>160</v>
      </c>
      <c r="B7885" t="s">
        <v>28</v>
      </c>
      <c r="C7885" t="s">
        <v>252</v>
      </c>
      <c r="D7885" t="s">
        <v>159</v>
      </c>
      <c r="E7885" t="s">
        <v>162</v>
      </c>
      <c r="G7885" t="s">
        <v>1</v>
      </c>
      <c r="J7885" t="s">
        <v>263</v>
      </c>
      <c r="K7885" t="s">
        <v>72</v>
      </c>
      <c r="L7885" t="s">
        <v>122</v>
      </c>
      <c r="M7885" s="14">
        <v>44895</v>
      </c>
      <c r="N7885" s="14">
        <v>44895</v>
      </c>
      <c r="O7885">
        <v>0</v>
      </c>
      <c r="P7885">
        <v>30.62</v>
      </c>
      <c r="R7885">
        <v>2110672000</v>
      </c>
      <c r="S7885">
        <v>161400000</v>
      </c>
      <c r="V7885" t="s">
        <v>160</v>
      </c>
      <c r="W7885" t="s">
        <v>211</v>
      </c>
      <c r="X7885" t="s">
        <v>161</v>
      </c>
      <c r="Y7885">
        <v>11</v>
      </c>
      <c r="Z7885">
        <v>11</v>
      </c>
      <c r="AA7885">
        <v>2022</v>
      </c>
      <c r="AB7885">
        <v>30.62</v>
      </c>
      <c r="AC7885" t="s">
        <v>79</v>
      </c>
      <c r="AD7885" t="s">
        <v>72</v>
      </c>
      <c r="AE7885">
        <v>2022</v>
      </c>
      <c r="AF7885">
        <v>2022</v>
      </c>
      <c r="AU7885"/>
    </row>
    <row r="7886" spans="1:47" x14ac:dyDescent="0.35">
      <c r="A7886" t="s">
        <v>160</v>
      </c>
      <c r="B7886" t="s">
        <v>28</v>
      </c>
      <c r="C7886" t="s">
        <v>252</v>
      </c>
      <c r="D7886" t="s">
        <v>159</v>
      </c>
      <c r="E7886" t="s">
        <v>162</v>
      </c>
      <c r="G7886" t="s">
        <v>1</v>
      </c>
      <c r="J7886" t="s">
        <v>263</v>
      </c>
      <c r="K7886" t="s">
        <v>72</v>
      </c>
      <c r="L7886" t="s">
        <v>122</v>
      </c>
      <c r="M7886" s="14">
        <v>44895</v>
      </c>
      <c r="N7886" s="14">
        <v>44895</v>
      </c>
      <c r="O7886">
        <v>0</v>
      </c>
      <c r="P7886">
        <v>172.64</v>
      </c>
      <c r="R7886">
        <v>2110672000</v>
      </c>
      <c r="S7886">
        <v>161400000</v>
      </c>
      <c r="V7886" t="s">
        <v>160</v>
      </c>
      <c r="W7886" t="s">
        <v>211</v>
      </c>
      <c r="X7886" t="s">
        <v>161</v>
      </c>
      <c r="Y7886">
        <v>11</v>
      </c>
      <c r="Z7886">
        <v>11</v>
      </c>
      <c r="AA7886">
        <v>2022</v>
      </c>
      <c r="AB7886">
        <v>172.64</v>
      </c>
      <c r="AC7886" t="s">
        <v>79</v>
      </c>
      <c r="AD7886" t="s">
        <v>72</v>
      </c>
      <c r="AE7886">
        <v>2022</v>
      </c>
      <c r="AF7886">
        <v>2022</v>
      </c>
      <c r="AU7886"/>
    </row>
    <row r="7887" spans="1:47" x14ac:dyDescent="0.35">
      <c r="A7887" t="s">
        <v>160</v>
      </c>
      <c r="B7887" t="s">
        <v>26</v>
      </c>
      <c r="C7887" t="s">
        <v>252</v>
      </c>
      <c r="D7887" t="s">
        <v>159</v>
      </c>
      <c r="E7887" t="s">
        <v>162</v>
      </c>
      <c r="G7887" t="s">
        <v>1</v>
      </c>
      <c r="J7887" t="s">
        <v>263</v>
      </c>
      <c r="K7887" t="s">
        <v>72</v>
      </c>
      <c r="L7887" t="s">
        <v>122</v>
      </c>
      <c r="M7887" s="14">
        <v>44895</v>
      </c>
      <c r="N7887" s="14">
        <v>44895</v>
      </c>
      <c r="O7887">
        <v>0</v>
      </c>
      <c r="P7887">
        <v>920.25</v>
      </c>
      <c r="R7887">
        <v>2110672000</v>
      </c>
      <c r="S7887">
        <v>162600000</v>
      </c>
      <c r="V7887" t="s">
        <v>160</v>
      </c>
      <c r="W7887" t="s">
        <v>196</v>
      </c>
      <c r="X7887" t="s">
        <v>161</v>
      </c>
      <c r="Y7887">
        <v>11</v>
      </c>
      <c r="Z7887">
        <v>11</v>
      </c>
      <c r="AA7887">
        <v>2022</v>
      </c>
      <c r="AB7887">
        <v>920.25</v>
      </c>
      <c r="AC7887" t="s">
        <v>79</v>
      </c>
      <c r="AD7887" t="s">
        <v>72</v>
      </c>
      <c r="AE7887">
        <v>2022</v>
      </c>
      <c r="AF7887">
        <v>2022</v>
      </c>
      <c r="AU7887"/>
    </row>
    <row r="7888" spans="1:47" x14ac:dyDescent="0.35">
      <c r="A7888" t="s">
        <v>160</v>
      </c>
      <c r="B7888" t="s">
        <v>26</v>
      </c>
      <c r="C7888" t="s">
        <v>252</v>
      </c>
      <c r="D7888" t="s">
        <v>159</v>
      </c>
      <c r="E7888" t="s">
        <v>162</v>
      </c>
      <c r="G7888" t="s">
        <v>1</v>
      </c>
      <c r="J7888" t="s">
        <v>263</v>
      </c>
      <c r="K7888" t="s">
        <v>72</v>
      </c>
      <c r="L7888" t="s">
        <v>122</v>
      </c>
      <c r="M7888" s="14">
        <v>44895</v>
      </c>
      <c r="N7888" s="14">
        <v>44895</v>
      </c>
      <c r="O7888">
        <v>0</v>
      </c>
      <c r="P7888">
        <v>951.57</v>
      </c>
      <c r="R7888">
        <v>2110672000</v>
      </c>
      <c r="S7888">
        <v>162600000</v>
      </c>
      <c r="V7888" t="s">
        <v>160</v>
      </c>
      <c r="W7888" t="s">
        <v>196</v>
      </c>
      <c r="X7888" t="s">
        <v>161</v>
      </c>
      <c r="Y7888">
        <v>11</v>
      </c>
      <c r="Z7888">
        <v>11</v>
      </c>
      <c r="AA7888">
        <v>2022</v>
      </c>
      <c r="AB7888">
        <v>951.57</v>
      </c>
      <c r="AC7888" t="s">
        <v>79</v>
      </c>
      <c r="AD7888" t="s">
        <v>72</v>
      </c>
      <c r="AE7888">
        <v>2022</v>
      </c>
      <c r="AF7888">
        <v>2022</v>
      </c>
      <c r="AU7888"/>
    </row>
    <row r="7889" spans="1:47" x14ac:dyDescent="0.35">
      <c r="A7889" t="s">
        <v>160</v>
      </c>
      <c r="B7889" t="s">
        <v>35</v>
      </c>
      <c r="C7889" t="s">
        <v>252</v>
      </c>
      <c r="D7889" t="s">
        <v>159</v>
      </c>
      <c r="E7889" t="s">
        <v>162</v>
      </c>
      <c r="G7889" t="s">
        <v>1</v>
      </c>
      <c r="J7889" t="s">
        <v>263</v>
      </c>
      <c r="K7889" t="s">
        <v>72</v>
      </c>
      <c r="L7889" t="s">
        <v>122</v>
      </c>
      <c r="M7889" s="14">
        <v>44895</v>
      </c>
      <c r="N7889" s="14">
        <v>44895</v>
      </c>
      <c r="O7889">
        <v>0</v>
      </c>
      <c r="P7889">
        <v>108.51</v>
      </c>
      <c r="R7889">
        <v>2110672000</v>
      </c>
      <c r="S7889">
        <v>162600000</v>
      </c>
      <c r="V7889" t="s">
        <v>160</v>
      </c>
      <c r="W7889" t="s">
        <v>196</v>
      </c>
      <c r="X7889" t="s">
        <v>161</v>
      </c>
      <c r="Y7889">
        <v>11</v>
      </c>
      <c r="Z7889">
        <v>11</v>
      </c>
      <c r="AA7889">
        <v>2022</v>
      </c>
      <c r="AB7889">
        <v>108.51</v>
      </c>
      <c r="AC7889" t="s">
        <v>79</v>
      </c>
      <c r="AD7889" t="s">
        <v>72</v>
      </c>
      <c r="AE7889">
        <v>2022</v>
      </c>
      <c r="AF7889">
        <v>2022</v>
      </c>
      <c r="AU7889"/>
    </row>
    <row r="7890" spans="1:47" x14ac:dyDescent="0.35">
      <c r="A7890" t="s">
        <v>160</v>
      </c>
      <c r="B7890" t="s">
        <v>26</v>
      </c>
      <c r="C7890" t="s">
        <v>252</v>
      </c>
      <c r="D7890" t="s">
        <v>159</v>
      </c>
      <c r="E7890" t="s">
        <v>162</v>
      </c>
      <c r="G7890" t="s">
        <v>1</v>
      </c>
      <c r="J7890" t="s">
        <v>263</v>
      </c>
      <c r="K7890" t="s">
        <v>72</v>
      </c>
      <c r="L7890" t="s">
        <v>122</v>
      </c>
      <c r="M7890" s="14">
        <v>44895</v>
      </c>
      <c r="N7890" s="14">
        <v>44895</v>
      </c>
      <c r="O7890">
        <v>0</v>
      </c>
      <c r="P7890">
        <v>622.91</v>
      </c>
      <c r="R7890">
        <v>2110672000</v>
      </c>
      <c r="S7890">
        <v>162600000</v>
      </c>
      <c r="V7890" t="s">
        <v>160</v>
      </c>
      <c r="W7890" t="s">
        <v>196</v>
      </c>
      <c r="X7890" t="s">
        <v>161</v>
      </c>
      <c r="Y7890">
        <v>11</v>
      </c>
      <c r="Z7890">
        <v>11</v>
      </c>
      <c r="AA7890">
        <v>2022</v>
      </c>
      <c r="AB7890">
        <v>622.91</v>
      </c>
      <c r="AC7890" t="s">
        <v>79</v>
      </c>
      <c r="AD7890" t="s">
        <v>72</v>
      </c>
      <c r="AE7890">
        <v>2022</v>
      </c>
      <c r="AF7890">
        <v>2022</v>
      </c>
      <c r="AU7890"/>
    </row>
    <row r="7891" spans="1:47" x14ac:dyDescent="0.35">
      <c r="A7891" t="s">
        <v>130</v>
      </c>
      <c r="B7891" t="s">
        <v>33</v>
      </c>
      <c r="C7891" t="s">
        <v>252</v>
      </c>
      <c r="D7891" t="s">
        <v>150</v>
      </c>
      <c r="E7891" t="s">
        <v>121</v>
      </c>
      <c r="G7891" t="s">
        <v>1</v>
      </c>
      <c r="H7891" t="s">
        <v>206</v>
      </c>
      <c r="J7891" t="s">
        <v>263</v>
      </c>
      <c r="K7891" t="s">
        <v>72</v>
      </c>
      <c r="L7891" t="s">
        <v>122</v>
      </c>
      <c r="M7891" s="14">
        <v>44895</v>
      </c>
      <c r="N7891" s="14">
        <v>44895</v>
      </c>
      <c r="O7891">
        <v>0</v>
      </c>
      <c r="P7891">
        <v>-23.81</v>
      </c>
      <c r="R7891">
        <v>2221517160</v>
      </c>
      <c r="S7891">
        <v>161012000</v>
      </c>
      <c r="V7891" t="s">
        <v>130</v>
      </c>
      <c r="W7891" t="s">
        <v>213</v>
      </c>
      <c r="X7891" t="s">
        <v>119</v>
      </c>
      <c r="Y7891">
        <v>11</v>
      </c>
      <c r="Z7891">
        <v>11</v>
      </c>
      <c r="AA7891">
        <v>2022</v>
      </c>
      <c r="AB7891">
        <v>23.81</v>
      </c>
      <c r="AC7891" t="s">
        <v>79</v>
      </c>
      <c r="AD7891" t="s">
        <v>79</v>
      </c>
      <c r="AE7891">
        <v>2022</v>
      </c>
      <c r="AF7891">
        <v>2022</v>
      </c>
      <c r="AU7891"/>
    </row>
    <row r="7892" spans="1:47" x14ac:dyDescent="0.35">
      <c r="A7892" t="s">
        <v>160</v>
      </c>
      <c r="B7892" t="s">
        <v>28</v>
      </c>
      <c r="C7892" t="s">
        <v>252</v>
      </c>
      <c r="D7892" t="s">
        <v>159</v>
      </c>
      <c r="E7892" t="s">
        <v>162</v>
      </c>
      <c r="G7892" t="s">
        <v>1</v>
      </c>
      <c r="J7892" t="s">
        <v>263</v>
      </c>
      <c r="K7892" t="s">
        <v>72</v>
      </c>
      <c r="L7892" t="s">
        <v>122</v>
      </c>
      <c r="M7892" s="14">
        <v>44895</v>
      </c>
      <c r="N7892" s="14">
        <v>44895</v>
      </c>
      <c r="O7892">
        <v>0</v>
      </c>
      <c r="P7892">
        <v>52.26</v>
      </c>
      <c r="R7892">
        <v>2110672000</v>
      </c>
      <c r="S7892">
        <v>161800000</v>
      </c>
      <c r="V7892" t="s">
        <v>160</v>
      </c>
      <c r="W7892" t="s">
        <v>197</v>
      </c>
      <c r="X7892" t="s">
        <v>161</v>
      </c>
      <c r="Y7892">
        <v>11</v>
      </c>
      <c r="Z7892">
        <v>11</v>
      </c>
      <c r="AA7892">
        <v>2022</v>
      </c>
      <c r="AB7892">
        <v>52.26</v>
      </c>
      <c r="AC7892" t="s">
        <v>79</v>
      </c>
      <c r="AD7892" t="s">
        <v>72</v>
      </c>
      <c r="AE7892">
        <v>2022</v>
      </c>
      <c r="AF7892">
        <v>2022</v>
      </c>
      <c r="AU7892"/>
    </row>
    <row r="7893" spans="1:47" x14ac:dyDescent="0.35">
      <c r="A7893" t="s">
        <v>160</v>
      </c>
      <c r="B7893" t="s">
        <v>26</v>
      </c>
      <c r="C7893" t="s">
        <v>252</v>
      </c>
      <c r="D7893" t="s">
        <v>159</v>
      </c>
      <c r="E7893" t="s">
        <v>162</v>
      </c>
      <c r="G7893" t="s">
        <v>1</v>
      </c>
      <c r="J7893" t="s">
        <v>263</v>
      </c>
      <c r="K7893" t="s">
        <v>72</v>
      </c>
      <c r="L7893" t="s">
        <v>122</v>
      </c>
      <c r="M7893" s="14">
        <v>44895</v>
      </c>
      <c r="N7893" s="14">
        <v>44895</v>
      </c>
      <c r="O7893">
        <v>0</v>
      </c>
      <c r="P7893">
        <v>502.76</v>
      </c>
      <c r="R7893">
        <v>2110672000</v>
      </c>
      <c r="S7893">
        <v>162700000</v>
      </c>
      <c r="V7893" t="s">
        <v>160</v>
      </c>
      <c r="W7893" t="s">
        <v>200</v>
      </c>
      <c r="X7893" t="s">
        <v>161</v>
      </c>
      <c r="Y7893">
        <v>11</v>
      </c>
      <c r="Z7893">
        <v>11</v>
      </c>
      <c r="AA7893">
        <v>2022</v>
      </c>
      <c r="AB7893">
        <v>502.76</v>
      </c>
      <c r="AC7893" t="s">
        <v>79</v>
      </c>
      <c r="AD7893" t="s">
        <v>72</v>
      </c>
      <c r="AE7893">
        <v>2022</v>
      </c>
      <c r="AF7893">
        <v>2022</v>
      </c>
      <c r="AU7893"/>
    </row>
    <row r="7894" spans="1:47" x14ac:dyDescent="0.35">
      <c r="A7894" t="s">
        <v>160</v>
      </c>
      <c r="B7894" t="s">
        <v>26</v>
      </c>
      <c r="C7894" t="s">
        <v>252</v>
      </c>
      <c r="D7894" t="s">
        <v>159</v>
      </c>
      <c r="E7894" t="s">
        <v>162</v>
      </c>
      <c r="G7894" t="s">
        <v>1</v>
      </c>
      <c r="J7894" t="s">
        <v>263</v>
      </c>
      <c r="K7894" t="s">
        <v>72</v>
      </c>
      <c r="L7894" t="s">
        <v>122</v>
      </c>
      <c r="M7894" s="14">
        <v>44895</v>
      </c>
      <c r="N7894" s="14">
        <v>44895</v>
      </c>
      <c r="O7894">
        <v>0</v>
      </c>
      <c r="P7894">
        <v>1190.48</v>
      </c>
      <c r="R7894">
        <v>2110672000</v>
      </c>
      <c r="S7894">
        <v>162600000</v>
      </c>
      <c r="V7894" t="s">
        <v>160</v>
      </c>
      <c r="W7894" t="s">
        <v>196</v>
      </c>
      <c r="X7894" t="s">
        <v>161</v>
      </c>
      <c r="Y7894">
        <v>11</v>
      </c>
      <c r="Z7894">
        <v>11</v>
      </c>
      <c r="AA7894">
        <v>2022</v>
      </c>
      <c r="AB7894">
        <v>1190.48</v>
      </c>
      <c r="AC7894" t="s">
        <v>79</v>
      </c>
      <c r="AD7894" t="s">
        <v>72</v>
      </c>
      <c r="AE7894">
        <v>2022</v>
      </c>
      <c r="AF7894">
        <v>2022</v>
      </c>
      <c r="AU7894"/>
    </row>
    <row r="7895" spans="1:47" x14ac:dyDescent="0.35">
      <c r="A7895" t="s">
        <v>148</v>
      </c>
      <c r="C7895" t="s">
        <v>252</v>
      </c>
      <c r="D7895" t="s">
        <v>159</v>
      </c>
      <c r="E7895" t="s">
        <v>162</v>
      </c>
      <c r="G7895" t="s">
        <v>1</v>
      </c>
      <c r="J7895" t="s">
        <v>263</v>
      </c>
      <c r="K7895" t="s">
        <v>72</v>
      </c>
      <c r="L7895" t="s">
        <v>122</v>
      </c>
      <c r="M7895" s="14">
        <v>44895</v>
      </c>
      <c r="N7895" s="14">
        <v>44895</v>
      </c>
      <c r="O7895">
        <v>0</v>
      </c>
      <c r="P7895">
        <v>35714.29</v>
      </c>
      <c r="R7895">
        <v>2110220000</v>
      </c>
      <c r="S7895">
        <v>161008000</v>
      </c>
      <c r="V7895" t="s">
        <v>148</v>
      </c>
      <c r="W7895" t="s">
        <v>224</v>
      </c>
      <c r="X7895" t="s">
        <v>152</v>
      </c>
      <c r="Y7895">
        <v>11</v>
      </c>
      <c r="Z7895">
        <v>11</v>
      </c>
      <c r="AA7895">
        <v>2022</v>
      </c>
      <c r="AB7895">
        <v>35714.29</v>
      </c>
      <c r="AC7895" t="s">
        <v>79</v>
      </c>
      <c r="AD7895" t="s">
        <v>72</v>
      </c>
      <c r="AE7895">
        <v>2022</v>
      </c>
      <c r="AF7895">
        <v>2022</v>
      </c>
      <c r="AU7895"/>
    </row>
    <row r="7896" spans="1:47" x14ac:dyDescent="0.35">
      <c r="A7896" t="s">
        <v>160</v>
      </c>
      <c r="B7896" t="s">
        <v>35</v>
      </c>
      <c r="C7896" t="s">
        <v>252</v>
      </c>
      <c r="D7896" t="s">
        <v>159</v>
      </c>
      <c r="E7896" t="s">
        <v>162</v>
      </c>
      <c r="G7896" t="s">
        <v>1</v>
      </c>
      <c r="J7896" t="s">
        <v>263</v>
      </c>
      <c r="K7896" t="s">
        <v>72</v>
      </c>
      <c r="L7896" t="s">
        <v>122</v>
      </c>
      <c r="M7896" s="14">
        <v>44895</v>
      </c>
      <c r="N7896" s="14">
        <v>44895</v>
      </c>
      <c r="O7896">
        <v>0</v>
      </c>
      <c r="P7896">
        <v>205.87</v>
      </c>
      <c r="R7896">
        <v>2110672000</v>
      </c>
      <c r="S7896">
        <v>161800000</v>
      </c>
      <c r="V7896" t="s">
        <v>160</v>
      </c>
      <c r="W7896" t="s">
        <v>197</v>
      </c>
      <c r="X7896" t="s">
        <v>161</v>
      </c>
      <c r="Y7896">
        <v>11</v>
      </c>
      <c r="Z7896">
        <v>11</v>
      </c>
      <c r="AA7896">
        <v>2022</v>
      </c>
      <c r="AB7896">
        <v>205.87</v>
      </c>
      <c r="AC7896" t="s">
        <v>79</v>
      </c>
      <c r="AD7896" t="s">
        <v>72</v>
      </c>
      <c r="AE7896">
        <v>2022</v>
      </c>
      <c r="AF7896">
        <v>2022</v>
      </c>
      <c r="AU7896"/>
    </row>
    <row r="7897" spans="1:47" x14ac:dyDescent="0.35">
      <c r="A7897" t="s">
        <v>160</v>
      </c>
      <c r="B7897" t="s">
        <v>28</v>
      </c>
      <c r="C7897" t="s">
        <v>252</v>
      </c>
      <c r="D7897" t="s">
        <v>159</v>
      </c>
      <c r="E7897" t="s">
        <v>162</v>
      </c>
      <c r="G7897" t="s">
        <v>1</v>
      </c>
      <c r="J7897" t="s">
        <v>263</v>
      </c>
      <c r="K7897" t="s">
        <v>72</v>
      </c>
      <c r="L7897" t="s">
        <v>122</v>
      </c>
      <c r="M7897" s="14">
        <v>44895</v>
      </c>
      <c r="N7897" s="14">
        <v>44895</v>
      </c>
      <c r="O7897">
        <v>0</v>
      </c>
      <c r="P7897">
        <v>90.96</v>
      </c>
      <c r="R7897">
        <v>2110672000</v>
      </c>
      <c r="S7897">
        <v>161800000</v>
      </c>
      <c r="V7897" t="s">
        <v>160</v>
      </c>
      <c r="W7897" t="s">
        <v>197</v>
      </c>
      <c r="X7897" t="s">
        <v>161</v>
      </c>
      <c r="Y7897">
        <v>11</v>
      </c>
      <c r="Z7897">
        <v>11</v>
      </c>
      <c r="AA7897">
        <v>2022</v>
      </c>
      <c r="AB7897">
        <v>90.96</v>
      </c>
      <c r="AC7897" t="s">
        <v>79</v>
      </c>
      <c r="AD7897" t="s">
        <v>72</v>
      </c>
      <c r="AE7897">
        <v>2022</v>
      </c>
      <c r="AF7897">
        <v>2022</v>
      </c>
      <c r="AU7897"/>
    </row>
    <row r="7898" spans="1:47" x14ac:dyDescent="0.35">
      <c r="A7898" t="s">
        <v>160</v>
      </c>
      <c r="B7898" t="s">
        <v>28</v>
      </c>
      <c r="C7898" t="s">
        <v>252</v>
      </c>
      <c r="D7898" t="s">
        <v>159</v>
      </c>
      <c r="E7898" t="s">
        <v>162</v>
      </c>
      <c r="G7898" t="s">
        <v>1</v>
      </c>
      <c r="J7898" t="s">
        <v>263</v>
      </c>
      <c r="K7898" t="s">
        <v>72</v>
      </c>
      <c r="L7898" t="s">
        <v>122</v>
      </c>
      <c r="M7898" s="14">
        <v>44895</v>
      </c>
      <c r="N7898" s="14">
        <v>44895</v>
      </c>
      <c r="O7898">
        <v>0</v>
      </c>
      <c r="P7898">
        <v>82.44</v>
      </c>
      <c r="R7898">
        <v>2110672000</v>
      </c>
      <c r="S7898">
        <v>161800000</v>
      </c>
      <c r="V7898" t="s">
        <v>160</v>
      </c>
      <c r="W7898" t="s">
        <v>197</v>
      </c>
      <c r="X7898" t="s">
        <v>161</v>
      </c>
      <c r="Y7898">
        <v>11</v>
      </c>
      <c r="Z7898">
        <v>11</v>
      </c>
      <c r="AA7898">
        <v>2022</v>
      </c>
      <c r="AB7898">
        <v>82.44</v>
      </c>
      <c r="AC7898" t="s">
        <v>79</v>
      </c>
      <c r="AD7898" t="s">
        <v>72</v>
      </c>
      <c r="AE7898">
        <v>2022</v>
      </c>
      <c r="AF7898">
        <v>2022</v>
      </c>
      <c r="AU7898"/>
    </row>
    <row r="7899" spans="1:47" x14ac:dyDescent="0.35">
      <c r="A7899" t="s">
        <v>160</v>
      </c>
      <c r="B7899" t="s">
        <v>28</v>
      </c>
      <c r="C7899" t="s">
        <v>252</v>
      </c>
      <c r="D7899" t="s">
        <v>159</v>
      </c>
      <c r="E7899" t="s">
        <v>162</v>
      </c>
      <c r="G7899" t="s">
        <v>1</v>
      </c>
      <c r="J7899" t="s">
        <v>263</v>
      </c>
      <c r="K7899" t="s">
        <v>72</v>
      </c>
      <c r="L7899" t="s">
        <v>122</v>
      </c>
      <c r="M7899" s="14">
        <v>44895</v>
      </c>
      <c r="N7899" s="14">
        <v>44895</v>
      </c>
      <c r="O7899">
        <v>0</v>
      </c>
      <c r="P7899">
        <v>34.340000000000003</v>
      </c>
      <c r="R7899">
        <v>2110672000</v>
      </c>
      <c r="S7899">
        <v>161800000</v>
      </c>
      <c r="V7899" t="s">
        <v>160</v>
      </c>
      <c r="W7899" t="s">
        <v>197</v>
      </c>
      <c r="X7899" t="s">
        <v>161</v>
      </c>
      <c r="Y7899">
        <v>11</v>
      </c>
      <c r="Z7899">
        <v>11</v>
      </c>
      <c r="AA7899">
        <v>2022</v>
      </c>
      <c r="AB7899">
        <v>34.340000000000003</v>
      </c>
      <c r="AC7899" t="s">
        <v>79</v>
      </c>
      <c r="AD7899" t="s">
        <v>72</v>
      </c>
      <c r="AE7899">
        <v>2022</v>
      </c>
      <c r="AF7899">
        <v>2022</v>
      </c>
      <c r="AU7899"/>
    </row>
    <row r="7900" spans="1:47" x14ac:dyDescent="0.35">
      <c r="A7900" t="s">
        <v>160</v>
      </c>
      <c r="B7900" t="s">
        <v>28</v>
      </c>
      <c r="C7900" t="s">
        <v>252</v>
      </c>
      <c r="D7900" t="s">
        <v>159</v>
      </c>
      <c r="E7900" t="s">
        <v>162</v>
      </c>
      <c r="G7900" t="s">
        <v>1</v>
      </c>
      <c r="J7900" t="s">
        <v>263</v>
      </c>
      <c r="K7900" t="s">
        <v>72</v>
      </c>
      <c r="L7900" t="s">
        <v>122</v>
      </c>
      <c r="M7900" s="14">
        <v>44895</v>
      </c>
      <c r="N7900" s="14">
        <v>44895</v>
      </c>
      <c r="O7900">
        <v>0</v>
      </c>
      <c r="P7900">
        <v>33.06</v>
      </c>
      <c r="R7900">
        <v>2110672000</v>
      </c>
      <c r="S7900">
        <v>161800000</v>
      </c>
      <c r="V7900" t="s">
        <v>160</v>
      </c>
      <c r="W7900" t="s">
        <v>197</v>
      </c>
      <c r="X7900" t="s">
        <v>161</v>
      </c>
      <c r="Y7900">
        <v>11</v>
      </c>
      <c r="Z7900">
        <v>11</v>
      </c>
      <c r="AA7900">
        <v>2022</v>
      </c>
      <c r="AB7900">
        <v>33.06</v>
      </c>
      <c r="AC7900" t="s">
        <v>79</v>
      </c>
      <c r="AD7900" t="s">
        <v>72</v>
      </c>
      <c r="AE7900">
        <v>2022</v>
      </c>
      <c r="AF7900">
        <v>2022</v>
      </c>
      <c r="AU7900"/>
    </row>
    <row r="7901" spans="1:47" x14ac:dyDescent="0.35">
      <c r="A7901" t="s">
        <v>160</v>
      </c>
      <c r="B7901" t="s">
        <v>28</v>
      </c>
      <c r="C7901" t="s">
        <v>252</v>
      </c>
      <c r="D7901" t="s">
        <v>159</v>
      </c>
      <c r="E7901" t="s">
        <v>162</v>
      </c>
      <c r="G7901" t="s">
        <v>1</v>
      </c>
      <c r="J7901" t="s">
        <v>263</v>
      </c>
      <c r="K7901" t="s">
        <v>72</v>
      </c>
      <c r="L7901" t="s">
        <v>122</v>
      </c>
      <c r="M7901" s="14">
        <v>44895</v>
      </c>
      <c r="N7901" s="14">
        <v>44895</v>
      </c>
      <c r="O7901">
        <v>0</v>
      </c>
      <c r="P7901">
        <v>50.72</v>
      </c>
      <c r="R7901">
        <v>2110672000</v>
      </c>
      <c r="S7901">
        <v>161800000</v>
      </c>
      <c r="V7901" t="s">
        <v>160</v>
      </c>
      <c r="W7901" t="s">
        <v>197</v>
      </c>
      <c r="X7901" t="s">
        <v>161</v>
      </c>
      <c r="Y7901">
        <v>11</v>
      </c>
      <c r="Z7901">
        <v>11</v>
      </c>
      <c r="AA7901">
        <v>2022</v>
      </c>
      <c r="AB7901">
        <v>50.72</v>
      </c>
      <c r="AC7901" t="s">
        <v>79</v>
      </c>
      <c r="AD7901" t="s">
        <v>72</v>
      </c>
      <c r="AE7901">
        <v>2022</v>
      </c>
      <c r="AF7901">
        <v>2022</v>
      </c>
      <c r="AU7901"/>
    </row>
    <row r="7902" spans="1:47" x14ac:dyDescent="0.35">
      <c r="A7902" t="s">
        <v>160</v>
      </c>
      <c r="B7902" t="s">
        <v>50</v>
      </c>
      <c r="C7902" t="s">
        <v>252</v>
      </c>
      <c r="D7902" t="s">
        <v>159</v>
      </c>
      <c r="E7902" t="s">
        <v>162</v>
      </c>
      <c r="G7902" t="s">
        <v>1</v>
      </c>
      <c r="J7902" t="s">
        <v>263</v>
      </c>
      <c r="K7902" t="s">
        <v>72</v>
      </c>
      <c r="L7902" t="s">
        <v>122</v>
      </c>
      <c r="M7902" s="14">
        <v>44925</v>
      </c>
      <c r="N7902" s="14">
        <v>44925</v>
      </c>
      <c r="O7902">
        <v>0</v>
      </c>
      <c r="P7902">
        <v>2593.15</v>
      </c>
      <c r="R7902">
        <v>2110672000</v>
      </c>
      <c r="S7902">
        <v>162300000</v>
      </c>
      <c r="V7902" t="s">
        <v>160</v>
      </c>
      <c r="W7902" t="s">
        <v>209</v>
      </c>
      <c r="X7902" t="s">
        <v>161</v>
      </c>
      <c r="Y7902">
        <v>12</v>
      </c>
      <c r="Z7902">
        <v>12</v>
      </c>
      <c r="AA7902">
        <v>2022</v>
      </c>
      <c r="AB7902">
        <v>2593.15</v>
      </c>
      <c r="AC7902" t="s">
        <v>80</v>
      </c>
      <c r="AD7902" t="s">
        <v>72</v>
      </c>
      <c r="AE7902">
        <v>2022</v>
      </c>
      <c r="AF7902">
        <v>2022</v>
      </c>
      <c r="AU7902"/>
    </row>
    <row r="7903" spans="1:47" x14ac:dyDescent="0.35">
      <c r="A7903" t="s">
        <v>160</v>
      </c>
      <c r="B7903" t="s">
        <v>50</v>
      </c>
      <c r="C7903" t="s">
        <v>252</v>
      </c>
      <c r="D7903" t="s">
        <v>159</v>
      </c>
      <c r="E7903" t="s">
        <v>162</v>
      </c>
      <c r="G7903" t="s">
        <v>1</v>
      </c>
      <c r="J7903" t="s">
        <v>263</v>
      </c>
      <c r="K7903" t="s">
        <v>72</v>
      </c>
      <c r="L7903" t="s">
        <v>122</v>
      </c>
      <c r="M7903" s="14">
        <v>44925</v>
      </c>
      <c r="N7903" s="14">
        <v>44925</v>
      </c>
      <c r="O7903">
        <v>0</v>
      </c>
      <c r="P7903">
        <v>1731.01</v>
      </c>
      <c r="R7903">
        <v>2110672000</v>
      </c>
      <c r="S7903">
        <v>162300000</v>
      </c>
      <c r="V7903" t="s">
        <v>160</v>
      </c>
      <c r="W7903" t="s">
        <v>209</v>
      </c>
      <c r="X7903" t="s">
        <v>161</v>
      </c>
      <c r="Y7903">
        <v>12</v>
      </c>
      <c r="Z7903">
        <v>12</v>
      </c>
      <c r="AA7903">
        <v>2022</v>
      </c>
      <c r="AB7903">
        <v>1731.01</v>
      </c>
      <c r="AC7903" t="s">
        <v>80</v>
      </c>
      <c r="AD7903" t="s">
        <v>72</v>
      </c>
      <c r="AE7903">
        <v>2022</v>
      </c>
      <c r="AF7903">
        <v>2022</v>
      </c>
      <c r="AU7903"/>
    </row>
    <row r="7904" spans="1:47" x14ac:dyDescent="0.35">
      <c r="A7904" t="s">
        <v>160</v>
      </c>
      <c r="B7904" t="s">
        <v>50</v>
      </c>
      <c r="C7904" t="s">
        <v>252</v>
      </c>
      <c r="D7904" t="s">
        <v>159</v>
      </c>
      <c r="E7904" t="s">
        <v>162</v>
      </c>
      <c r="G7904" t="s">
        <v>1</v>
      </c>
      <c r="J7904" t="s">
        <v>263</v>
      </c>
      <c r="K7904" t="s">
        <v>72</v>
      </c>
      <c r="L7904" t="s">
        <v>122</v>
      </c>
      <c r="M7904" s="14">
        <v>44925</v>
      </c>
      <c r="N7904" s="14">
        <v>44925</v>
      </c>
      <c r="O7904">
        <v>0</v>
      </c>
      <c r="P7904">
        <v>4652.4799999999996</v>
      </c>
      <c r="R7904">
        <v>2110672000</v>
      </c>
      <c r="S7904">
        <v>162300000</v>
      </c>
      <c r="V7904" t="s">
        <v>160</v>
      </c>
      <c r="W7904" t="s">
        <v>209</v>
      </c>
      <c r="X7904" t="s">
        <v>161</v>
      </c>
      <c r="Y7904">
        <v>12</v>
      </c>
      <c r="Z7904">
        <v>12</v>
      </c>
      <c r="AA7904">
        <v>2022</v>
      </c>
      <c r="AB7904">
        <v>4652.4799999999996</v>
      </c>
      <c r="AC7904" t="s">
        <v>80</v>
      </c>
      <c r="AD7904" t="s">
        <v>72</v>
      </c>
      <c r="AE7904">
        <v>2022</v>
      </c>
      <c r="AF7904">
        <v>2022</v>
      </c>
      <c r="AU7904"/>
    </row>
    <row r="7905" spans="1:47" x14ac:dyDescent="0.35">
      <c r="A7905" t="s">
        <v>130</v>
      </c>
      <c r="B7905" t="s">
        <v>34</v>
      </c>
      <c r="C7905" t="s">
        <v>252</v>
      </c>
      <c r="D7905" t="s">
        <v>150</v>
      </c>
      <c r="E7905" t="s">
        <v>121</v>
      </c>
      <c r="G7905" t="s">
        <v>1</v>
      </c>
      <c r="H7905" t="s">
        <v>206</v>
      </c>
      <c r="J7905" t="s">
        <v>263</v>
      </c>
      <c r="K7905" t="s">
        <v>72</v>
      </c>
      <c r="L7905" t="s">
        <v>122</v>
      </c>
      <c r="M7905" s="14">
        <v>44925</v>
      </c>
      <c r="N7905" s="14">
        <v>44925</v>
      </c>
      <c r="O7905">
        <v>0</v>
      </c>
      <c r="P7905">
        <v>-113.1</v>
      </c>
      <c r="R7905">
        <v>2221511000</v>
      </c>
      <c r="S7905">
        <v>162000000</v>
      </c>
      <c r="V7905" t="s">
        <v>130</v>
      </c>
      <c r="W7905" t="s">
        <v>205</v>
      </c>
      <c r="X7905" t="s">
        <v>119</v>
      </c>
      <c r="Y7905">
        <v>12</v>
      </c>
      <c r="Z7905">
        <v>12</v>
      </c>
      <c r="AA7905">
        <v>2022</v>
      </c>
      <c r="AB7905">
        <v>113.1</v>
      </c>
      <c r="AC7905" t="s">
        <v>80</v>
      </c>
      <c r="AD7905" t="s">
        <v>80</v>
      </c>
      <c r="AE7905">
        <v>2022</v>
      </c>
      <c r="AF7905">
        <v>2022</v>
      </c>
      <c r="AU7905"/>
    </row>
    <row r="7906" spans="1:47" x14ac:dyDescent="0.35">
      <c r="A7906" t="s">
        <v>160</v>
      </c>
      <c r="B7906" t="s">
        <v>50</v>
      </c>
      <c r="C7906" t="s">
        <v>252</v>
      </c>
      <c r="D7906" t="s">
        <v>159</v>
      </c>
      <c r="E7906" t="s">
        <v>162</v>
      </c>
      <c r="G7906" t="s">
        <v>1</v>
      </c>
      <c r="J7906" t="s">
        <v>263</v>
      </c>
      <c r="K7906" t="s">
        <v>72</v>
      </c>
      <c r="L7906" t="s">
        <v>122</v>
      </c>
      <c r="M7906" s="14">
        <v>44925</v>
      </c>
      <c r="N7906" s="14">
        <v>44925</v>
      </c>
      <c r="O7906">
        <v>0</v>
      </c>
      <c r="P7906">
        <v>380.03</v>
      </c>
      <c r="R7906">
        <v>2110672000</v>
      </c>
      <c r="S7906">
        <v>162300000</v>
      </c>
      <c r="V7906" t="s">
        <v>160</v>
      </c>
      <c r="W7906" t="s">
        <v>209</v>
      </c>
      <c r="X7906" t="s">
        <v>161</v>
      </c>
      <c r="Y7906">
        <v>12</v>
      </c>
      <c r="Z7906">
        <v>12</v>
      </c>
      <c r="AA7906">
        <v>2022</v>
      </c>
      <c r="AB7906">
        <v>380.03</v>
      </c>
      <c r="AC7906" t="s">
        <v>80</v>
      </c>
      <c r="AD7906" t="s">
        <v>72</v>
      </c>
      <c r="AE7906">
        <v>2022</v>
      </c>
      <c r="AF7906">
        <v>2022</v>
      </c>
      <c r="AU7906"/>
    </row>
    <row r="7907" spans="1:47" x14ac:dyDescent="0.35">
      <c r="A7907" t="s">
        <v>130</v>
      </c>
      <c r="B7907" t="s">
        <v>36</v>
      </c>
      <c r="C7907" t="s">
        <v>252</v>
      </c>
      <c r="D7907" t="s">
        <v>150</v>
      </c>
      <c r="E7907" t="s">
        <v>121</v>
      </c>
      <c r="G7907" t="s">
        <v>1</v>
      </c>
      <c r="H7907" t="s">
        <v>206</v>
      </c>
      <c r="J7907" t="s">
        <v>263</v>
      </c>
      <c r="K7907" t="s">
        <v>72</v>
      </c>
      <c r="L7907" t="s">
        <v>122</v>
      </c>
      <c r="M7907" s="14">
        <v>44925</v>
      </c>
      <c r="N7907" s="14">
        <v>44925</v>
      </c>
      <c r="O7907">
        <v>0</v>
      </c>
      <c r="P7907">
        <v>-119.05</v>
      </c>
      <c r="R7907">
        <v>2221517110</v>
      </c>
      <c r="S7907">
        <v>161003000</v>
      </c>
      <c r="V7907" t="s">
        <v>130</v>
      </c>
      <c r="W7907" t="s">
        <v>232</v>
      </c>
      <c r="X7907" t="s">
        <v>119</v>
      </c>
      <c r="Y7907">
        <v>12</v>
      </c>
      <c r="Z7907">
        <v>12</v>
      </c>
      <c r="AA7907">
        <v>2022</v>
      </c>
      <c r="AB7907">
        <v>119.05</v>
      </c>
      <c r="AC7907" t="s">
        <v>80</v>
      </c>
      <c r="AD7907" t="s">
        <v>80</v>
      </c>
      <c r="AE7907">
        <v>2022</v>
      </c>
      <c r="AF7907">
        <v>2022</v>
      </c>
      <c r="AU7907"/>
    </row>
    <row r="7908" spans="1:47" x14ac:dyDescent="0.35">
      <c r="A7908" t="s">
        <v>160</v>
      </c>
      <c r="B7908" t="s">
        <v>50</v>
      </c>
      <c r="C7908" t="s">
        <v>252</v>
      </c>
      <c r="D7908" t="s">
        <v>159</v>
      </c>
      <c r="E7908" t="s">
        <v>162</v>
      </c>
      <c r="G7908" t="s">
        <v>1</v>
      </c>
      <c r="J7908" t="s">
        <v>263</v>
      </c>
      <c r="K7908" t="s">
        <v>72</v>
      </c>
      <c r="L7908" t="s">
        <v>122</v>
      </c>
      <c r="M7908" s="14">
        <v>44925</v>
      </c>
      <c r="N7908" s="14">
        <v>44925</v>
      </c>
      <c r="O7908">
        <v>0</v>
      </c>
      <c r="P7908">
        <v>76.66</v>
      </c>
      <c r="R7908">
        <v>2110672000</v>
      </c>
      <c r="S7908">
        <v>162300000</v>
      </c>
      <c r="V7908" t="s">
        <v>160</v>
      </c>
      <c r="W7908" t="s">
        <v>209</v>
      </c>
      <c r="X7908" t="s">
        <v>161</v>
      </c>
      <c r="Y7908">
        <v>12</v>
      </c>
      <c r="Z7908">
        <v>12</v>
      </c>
      <c r="AA7908">
        <v>2022</v>
      </c>
      <c r="AB7908">
        <v>76.66</v>
      </c>
      <c r="AC7908" t="s">
        <v>80</v>
      </c>
      <c r="AD7908" t="s">
        <v>72</v>
      </c>
      <c r="AE7908">
        <v>2022</v>
      </c>
      <c r="AF7908">
        <v>2022</v>
      </c>
      <c r="AU7908"/>
    </row>
    <row r="7909" spans="1:47" x14ac:dyDescent="0.35">
      <c r="A7909" t="s">
        <v>160</v>
      </c>
      <c r="B7909" t="s">
        <v>28</v>
      </c>
      <c r="C7909" t="s">
        <v>252</v>
      </c>
      <c r="D7909" t="s">
        <v>159</v>
      </c>
      <c r="E7909" t="s">
        <v>162</v>
      </c>
      <c r="G7909" t="s">
        <v>1</v>
      </c>
      <c r="J7909" t="s">
        <v>263</v>
      </c>
      <c r="K7909" t="s">
        <v>72</v>
      </c>
      <c r="L7909" t="s">
        <v>122</v>
      </c>
      <c r="M7909" s="14">
        <v>44925</v>
      </c>
      <c r="N7909" s="14">
        <v>44925</v>
      </c>
      <c r="O7909">
        <v>0</v>
      </c>
      <c r="P7909">
        <v>55.54</v>
      </c>
      <c r="R7909">
        <v>2110672000</v>
      </c>
      <c r="S7909">
        <v>161900000</v>
      </c>
      <c r="V7909" t="s">
        <v>160</v>
      </c>
      <c r="W7909" t="s">
        <v>199</v>
      </c>
      <c r="X7909" t="s">
        <v>161</v>
      </c>
      <c r="Y7909">
        <v>12</v>
      </c>
      <c r="Z7909">
        <v>12</v>
      </c>
      <c r="AA7909">
        <v>2022</v>
      </c>
      <c r="AB7909">
        <v>55.54</v>
      </c>
      <c r="AC7909" t="s">
        <v>80</v>
      </c>
      <c r="AD7909" t="s">
        <v>72</v>
      </c>
      <c r="AE7909">
        <v>2022</v>
      </c>
      <c r="AF7909">
        <v>2022</v>
      </c>
      <c r="AU7909"/>
    </row>
    <row r="7910" spans="1:47" x14ac:dyDescent="0.35">
      <c r="A7910" t="s">
        <v>188</v>
      </c>
      <c r="B7910" t="s">
        <v>31</v>
      </c>
      <c r="C7910" t="s">
        <v>252</v>
      </c>
      <c r="D7910" t="s">
        <v>159</v>
      </c>
      <c r="E7910" t="s">
        <v>162</v>
      </c>
      <c r="G7910" t="s">
        <v>1</v>
      </c>
      <c r="J7910" t="s">
        <v>263</v>
      </c>
      <c r="K7910" t="s">
        <v>72</v>
      </c>
      <c r="L7910" t="s">
        <v>122</v>
      </c>
      <c r="M7910" s="14">
        <v>44925</v>
      </c>
      <c r="N7910" s="14">
        <v>44925</v>
      </c>
      <c r="O7910">
        <v>0</v>
      </c>
      <c r="P7910">
        <v>652.78</v>
      </c>
      <c r="R7910">
        <v>2111070000</v>
      </c>
      <c r="S7910">
        <v>161900000</v>
      </c>
      <c r="V7910" t="s">
        <v>188</v>
      </c>
      <c r="W7910" t="s">
        <v>199</v>
      </c>
      <c r="X7910" t="s">
        <v>190</v>
      </c>
      <c r="Y7910">
        <v>12</v>
      </c>
      <c r="Z7910">
        <v>12</v>
      </c>
      <c r="AA7910">
        <v>2022</v>
      </c>
      <c r="AB7910">
        <v>652.78</v>
      </c>
      <c r="AC7910" t="s">
        <v>80</v>
      </c>
      <c r="AD7910" t="s">
        <v>72</v>
      </c>
      <c r="AE7910">
        <v>2022</v>
      </c>
      <c r="AF7910">
        <v>2022</v>
      </c>
      <c r="AU7910"/>
    </row>
    <row r="7911" spans="1:47" x14ac:dyDescent="0.35">
      <c r="A7911" t="s">
        <v>160</v>
      </c>
      <c r="B7911" t="s">
        <v>26</v>
      </c>
      <c r="C7911" t="s">
        <v>252</v>
      </c>
      <c r="D7911" t="s">
        <v>159</v>
      </c>
      <c r="E7911" t="s">
        <v>162</v>
      </c>
      <c r="G7911" t="s">
        <v>1</v>
      </c>
      <c r="J7911" t="s">
        <v>263</v>
      </c>
      <c r="K7911" t="s">
        <v>72</v>
      </c>
      <c r="L7911" t="s">
        <v>122</v>
      </c>
      <c r="M7911" s="14">
        <v>44925</v>
      </c>
      <c r="N7911" s="14">
        <v>44925</v>
      </c>
      <c r="O7911">
        <v>0</v>
      </c>
      <c r="P7911">
        <v>157142.85999999999</v>
      </c>
      <c r="R7911">
        <v>2110672000</v>
      </c>
      <c r="S7911">
        <v>162800000</v>
      </c>
      <c r="V7911" t="s">
        <v>160</v>
      </c>
      <c r="W7911" t="s">
        <v>204</v>
      </c>
      <c r="X7911" t="s">
        <v>161</v>
      </c>
      <c r="Y7911">
        <v>12</v>
      </c>
      <c r="Z7911">
        <v>12</v>
      </c>
      <c r="AA7911">
        <v>2022</v>
      </c>
      <c r="AB7911">
        <v>157142.85999999999</v>
      </c>
      <c r="AC7911" t="s">
        <v>80</v>
      </c>
      <c r="AD7911" t="s">
        <v>72</v>
      </c>
      <c r="AE7911">
        <v>2022</v>
      </c>
      <c r="AF7911">
        <v>2022</v>
      </c>
      <c r="AU7911"/>
    </row>
    <row r="7912" spans="1:47" x14ac:dyDescent="0.35">
      <c r="A7912" t="s">
        <v>160</v>
      </c>
      <c r="B7912" t="s">
        <v>35</v>
      </c>
      <c r="C7912" t="s">
        <v>252</v>
      </c>
      <c r="D7912" t="s">
        <v>159</v>
      </c>
      <c r="E7912" t="s">
        <v>162</v>
      </c>
      <c r="G7912" t="s">
        <v>1</v>
      </c>
      <c r="J7912" t="s">
        <v>263</v>
      </c>
      <c r="K7912" t="s">
        <v>72</v>
      </c>
      <c r="L7912" t="s">
        <v>122</v>
      </c>
      <c r="M7912" s="14">
        <v>44925</v>
      </c>
      <c r="N7912" s="14">
        <v>44925</v>
      </c>
      <c r="O7912">
        <v>0</v>
      </c>
      <c r="P7912">
        <v>32.74</v>
      </c>
      <c r="R7912">
        <v>2110672000</v>
      </c>
      <c r="S7912">
        <v>162000000</v>
      </c>
      <c r="V7912" t="s">
        <v>160</v>
      </c>
      <c r="W7912" t="s">
        <v>205</v>
      </c>
      <c r="X7912" t="s">
        <v>161</v>
      </c>
      <c r="Y7912">
        <v>12</v>
      </c>
      <c r="Z7912">
        <v>12</v>
      </c>
      <c r="AA7912">
        <v>2022</v>
      </c>
      <c r="AB7912">
        <v>32.74</v>
      </c>
      <c r="AC7912" t="s">
        <v>80</v>
      </c>
      <c r="AD7912" t="s">
        <v>72</v>
      </c>
      <c r="AE7912">
        <v>2022</v>
      </c>
      <c r="AF7912">
        <v>2022</v>
      </c>
      <c r="AU7912"/>
    </row>
    <row r="7913" spans="1:47" x14ac:dyDescent="0.35">
      <c r="A7913" t="s">
        <v>175</v>
      </c>
      <c r="B7913" t="s">
        <v>39</v>
      </c>
      <c r="C7913" t="s">
        <v>252</v>
      </c>
      <c r="D7913" t="s">
        <v>150</v>
      </c>
      <c r="E7913" t="s">
        <v>121</v>
      </c>
      <c r="G7913" t="s">
        <v>1</v>
      </c>
      <c r="H7913" t="s">
        <v>206</v>
      </c>
      <c r="J7913" t="s">
        <v>263</v>
      </c>
      <c r="K7913" t="s">
        <v>72</v>
      </c>
      <c r="L7913" t="s">
        <v>122</v>
      </c>
      <c r="M7913" s="14">
        <v>44925</v>
      </c>
      <c r="N7913" s="14">
        <v>44925</v>
      </c>
      <c r="O7913">
        <v>0</v>
      </c>
      <c r="P7913">
        <v>-2380.9499999999998</v>
      </c>
      <c r="R7913">
        <v>2221506000</v>
      </c>
      <c r="S7913">
        <v>161026000</v>
      </c>
      <c r="V7913" t="s">
        <v>175</v>
      </c>
      <c r="W7913" t="s">
        <v>216</v>
      </c>
      <c r="X7913" t="s">
        <v>119</v>
      </c>
      <c r="Y7913">
        <v>12</v>
      </c>
      <c r="Z7913">
        <v>12</v>
      </c>
      <c r="AA7913">
        <v>2022</v>
      </c>
      <c r="AB7913">
        <v>2380.9499999999998</v>
      </c>
      <c r="AC7913" t="s">
        <v>80</v>
      </c>
      <c r="AD7913" t="s">
        <v>80</v>
      </c>
      <c r="AE7913">
        <v>2022</v>
      </c>
      <c r="AF7913">
        <v>2022</v>
      </c>
      <c r="AU7913"/>
    </row>
    <row r="7914" spans="1:47" x14ac:dyDescent="0.35">
      <c r="A7914" t="s">
        <v>160</v>
      </c>
      <c r="B7914" t="s">
        <v>28</v>
      </c>
      <c r="C7914" t="s">
        <v>252</v>
      </c>
      <c r="D7914" t="s">
        <v>159</v>
      </c>
      <c r="E7914" t="s">
        <v>162</v>
      </c>
      <c r="G7914" t="s">
        <v>1</v>
      </c>
      <c r="J7914" t="s">
        <v>263</v>
      </c>
      <c r="K7914" t="s">
        <v>72</v>
      </c>
      <c r="L7914" t="s">
        <v>122</v>
      </c>
      <c r="M7914" s="14">
        <v>44925</v>
      </c>
      <c r="N7914" s="14">
        <v>44925</v>
      </c>
      <c r="O7914">
        <v>0</v>
      </c>
      <c r="P7914">
        <v>2619.0500000000002</v>
      </c>
      <c r="R7914">
        <v>2110672000</v>
      </c>
      <c r="S7914">
        <v>161600000</v>
      </c>
      <c r="V7914" t="s">
        <v>160</v>
      </c>
      <c r="W7914" t="s">
        <v>198</v>
      </c>
      <c r="X7914" t="s">
        <v>161</v>
      </c>
      <c r="Y7914">
        <v>12</v>
      </c>
      <c r="Z7914">
        <v>12</v>
      </c>
      <c r="AA7914">
        <v>2022</v>
      </c>
      <c r="AB7914">
        <v>2619.0500000000002</v>
      </c>
      <c r="AC7914" t="s">
        <v>80</v>
      </c>
      <c r="AD7914" t="s">
        <v>72</v>
      </c>
      <c r="AE7914">
        <v>2022</v>
      </c>
      <c r="AF7914">
        <v>2022</v>
      </c>
      <c r="AU7914"/>
    </row>
    <row r="7915" spans="1:47" x14ac:dyDescent="0.35">
      <c r="A7915" t="s">
        <v>160</v>
      </c>
      <c r="B7915" t="s">
        <v>25</v>
      </c>
      <c r="C7915" t="s">
        <v>252</v>
      </c>
      <c r="D7915" t="s">
        <v>159</v>
      </c>
      <c r="E7915" t="s">
        <v>162</v>
      </c>
      <c r="G7915" t="s">
        <v>1</v>
      </c>
      <c r="J7915" t="s">
        <v>263</v>
      </c>
      <c r="K7915" t="s">
        <v>72</v>
      </c>
      <c r="L7915" t="s">
        <v>122</v>
      </c>
      <c r="M7915" s="14">
        <v>44925</v>
      </c>
      <c r="N7915" s="14">
        <v>44925</v>
      </c>
      <c r="O7915">
        <v>0</v>
      </c>
      <c r="P7915">
        <v>3095.24</v>
      </c>
      <c r="R7915">
        <v>2110672000</v>
      </c>
      <c r="S7915">
        <v>161600000</v>
      </c>
      <c r="V7915" t="s">
        <v>160</v>
      </c>
      <c r="W7915" t="s">
        <v>198</v>
      </c>
      <c r="X7915" t="s">
        <v>161</v>
      </c>
      <c r="Y7915">
        <v>12</v>
      </c>
      <c r="Z7915">
        <v>12</v>
      </c>
      <c r="AA7915">
        <v>2022</v>
      </c>
      <c r="AB7915">
        <v>3095.24</v>
      </c>
      <c r="AC7915" t="s">
        <v>80</v>
      </c>
      <c r="AD7915" t="s">
        <v>72</v>
      </c>
      <c r="AE7915">
        <v>2022</v>
      </c>
      <c r="AF7915">
        <v>2022</v>
      </c>
      <c r="AU7915"/>
    </row>
    <row r="7916" spans="1:47" x14ac:dyDescent="0.35">
      <c r="A7916" t="s">
        <v>130</v>
      </c>
      <c r="B7916" t="s">
        <v>34</v>
      </c>
      <c r="C7916" t="s">
        <v>252</v>
      </c>
      <c r="D7916" t="s">
        <v>150</v>
      </c>
      <c r="E7916" t="s">
        <v>121</v>
      </c>
      <c r="G7916" t="s">
        <v>1</v>
      </c>
      <c r="H7916" t="s">
        <v>206</v>
      </c>
      <c r="J7916" t="s">
        <v>263</v>
      </c>
      <c r="K7916" t="s">
        <v>72</v>
      </c>
      <c r="L7916" t="s">
        <v>122</v>
      </c>
      <c r="M7916" s="14">
        <v>44925</v>
      </c>
      <c r="N7916" s="14">
        <v>44925</v>
      </c>
      <c r="O7916">
        <v>0</v>
      </c>
      <c r="P7916">
        <v>-535.71</v>
      </c>
      <c r="R7916">
        <v>2221511000</v>
      </c>
      <c r="S7916">
        <v>162800000</v>
      </c>
      <c r="V7916" t="s">
        <v>130</v>
      </c>
      <c r="W7916" t="s">
        <v>204</v>
      </c>
      <c r="X7916" t="s">
        <v>119</v>
      </c>
      <c r="Y7916">
        <v>12</v>
      </c>
      <c r="Z7916">
        <v>12</v>
      </c>
      <c r="AA7916">
        <v>2022</v>
      </c>
      <c r="AB7916">
        <v>535.71</v>
      </c>
      <c r="AC7916" t="s">
        <v>80</v>
      </c>
      <c r="AD7916" t="s">
        <v>80</v>
      </c>
      <c r="AE7916">
        <v>2022</v>
      </c>
      <c r="AF7916">
        <v>2022</v>
      </c>
      <c r="AU7916"/>
    </row>
    <row r="7917" spans="1:47" x14ac:dyDescent="0.35">
      <c r="A7917" t="s">
        <v>130</v>
      </c>
      <c r="B7917" t="s">
        <v>36</v>
      </c>
      <c r="C7917" t="s">
        <v>252</v>
      </c>
      <c r="D7917" t="s">
        <v>150</v>
      </c>
      <c r="E7917" t="s">
        <v>121</v>
      </c>
      <c r="G7917" t="s">
        <v>1</v>
      </c>
      <c r="H7917" t="s">
        <v>206</v>
      </c>
      <c r="J7917" t="s">
        <v>263</v>
      </c>
      <c r="K7917" t="s">
        <v>72</v>
      </c>
      <c r="L7917" t="s">
        <v>122</v>
      </c>
      <c r="M7917" s="14">
        <v>44925</v>
      </c>
      <c r="N7917" s="14">
        <v>44925</v>
      </c>
      <c r="O7917">
        <v>0</v>
      </c>
      <c r="P7917">
        <v>-11904.76</v>
      </c>
      <c r="R7917">
        <v>2221517110</v>
      </c>
      <c r="S7917">
        <v>162800000</v>
      </c>
      <c r="V7917" t="s">
        <v>130</v>
      </c>
      <c r="W7917" t="s">
        <v>204</v>
      </c>
      <c r="X7917" t="s">
        <v>119</v>
      </c>
      <c r="Y7917">
        <v>12</v>
      </c>
      <c r="Z7917">
        <v>12</v>
      </c>
      <c r="AA7917">
        <v>2022</v>
      </c>
      <c r="AB7917">
        <v>11904.76</v>
      </c>
      <c r="AC7917" t="s">
        <v>80</v>
      </c>
      <c r="AD7917" t="s">
        <v>80</v>
      </c>
      <c r="AE7917">
        <v>2022</v>
      </c>
      <c r="AF7917">
        <v>2022</v>
      </c>
      <c r="AU7917"/>
    </row>
    <row r="7918" spans="1:47" x14ac:dyDescent="0.35">
      <c r="A7918" t="s">
        <v>160</v>
      </c>
      <c r="B7918" t="s">
        <v>26</v>
      </c>
      <c r="C7918" t="s">
        <v>252</v>
      </c>
      <c r="D7918" t="s">
        <v>159</v>
      </c>
      <c r="E7918" t="s">
        <v>162</v>
      </c>
      <c r="G7918" t="s">
        <v>1</v>
      </c>
      <c r="J7918" t="s">
        <v>263</v>
      </c>
      <c r="K7918" t="s">
        <v>72</v>
      </c>
      <c r="L7918" t="s">
        <v>122</v>
      </c>
      <c r="M7918" s="14">
        <v>44925</v>
      </c>
      <c r="N7918" s="14">
        <v>44925</v>
      </c>
      <c r="O7918">
        <v>0</v>
      </c>
      <c r="P7918">
        <v>1666.67</v>
      </c>
      <c r="R7918">
        <v>2110672000</v>
      </c>
      <c r="S7918">
        <v>162000000</v>
      </c>
      <c r="V7918" t="s">
        <v>160</v>
      </c>
      <c r="W7918" t="s">
        <v>205</v>
      </c>
      <c r="X7918" t="s">
        <v>161</v>
      </c>
      <c r="Y7918">
        <v>12</v>
      </c>
      <c r="Z7918">
        <v>12</v>
      </c>
      <c r="AA7918">
        <v>2022</v>
      </c>
      <c r="AB7918">
        <v>1666.67</v>
      </c>
      <c r="AC7918" t="s">
        <v>80</v>
      </c>
      <c r="AD7918" t="s">
        <v>72</v>
      </c>
      <c r="AE7918">
        <v>2022</v>
      </c>
      <c r="AF7918">
        <v>2022</v>
      </c>
      <c r="AU7918"/>
    </row>
    <row r="7919" spans="1:47" x14ac:dyDescent="0.35">
      <c r="A7919" t="s">
        <v>130</v>
      </c>
      <c r="B7919" t="s">
        <v>24</v>
      </c>
      <c r="C7919" t="s">
        <v>252</v>
      </c>
      <c r="D7919" t="s">
        <v>150</v>
      </c>
      <c r="E7919" t="s">
        <v>121</v>
      </c>
      <c r="G7919" t="s">
        <v>1</v>
      </c>
      <c r="H7919" t="s">
        <v>206</v>
      </c>
      <c r="J7919" t="s">
        <v>263</v>
      </c>
      <c r="K7919" t="s">
        <v>72</v>
      </c>
      <c r="L7919" t="s">
        <v>122</v>
      </c>
      <c r="M7919" s="14">
        <v>44925</v>
      </c>
      <c r="N7919" s="14">
        <v>44925</v>
      </c>
      <c r="O7919">
        <v>0</v>
      </c>
      <c r="P7919">
        <v>-100.74</v>
      </c>
      <c r="R7919">
        <v>2221504000</v>
      </c>
      <c r="S7919">
        <v>162000000</v>
      </c>
      <c r="V7919" t="s">
        <v>130</v>
      </c>
      <c r="W7919" t="s">
        <v>205</v>
      </c>
      <c r="X7919" t="s">
        <v>119</v>
      </c>
      <c r="Y7919">
        <v>12</v>
      </c>
      <c r="Z7919">
        <v>12</v>
      </c>
      <c r="AA7919">
        <v>2022</v>
      </c>
      <c r="AB7919">
        <v>100.74</v>
      </c>
      <c r="AC7919" t="s">
        <v>80</v>
      </c>
      <c r="AD7919" t="s">
        <v>80</v>
      </c>
      <c r="AE7919">
        <v>2022</v>
      </c>
      <c r="AF7919">
        <v>2022</v>
      </c>
      <c r="AU7919"/>
    </row>
    <row r="7920" spans="1:47" x14ac:dyDescent="0.35">
      <c r="A7920" t="s">
        <v>160</v>
      </c>
      <c r="B7920" t="s">
        <v>35</v>
      </c>
      <c r="C7920" t="s">
        <v>252</v>
      </c>
      <c r="D7920" t="s">
        <v>159</v>
      </c>
      <c r="E7920" t="s">
        <v>162</v>
      </c>
      <c r="G7920" t="s">
        <v>1</v>
      </c>
      <c r="J7920" t="s">
        <v>263</v>
      </c>
      <c r="K7920" t="s">
        <v>72</v>
      </c>
      <c r="L7920" t="s">
        <v>122</v>
      </c>
      <c r="M7920" s="14">
        <v>44925</v>
      </c>
      <c r="N7920" s="14">
        <v>44925</v>
      </c>
      <c r="O7920">
        <v>0</v>
      </c>
      <c r="P7920">
        <v>478.63</v>
      </c>
      <c r="R7920">
        <v>2110672000</v>
      </c>
      <c r="S7920">
        <v>162000000</v>
      </c>
      <c r="V7920" t="s">
        <v>160</v>
      </c>
      <c r="W7920" t="s">
        <v>205</v>
      </c>
      <c r="X7920" t="s">
        <v>161</v>
      </c>
      <c r="Y7920">
        <v>12</v>
      </c>
      <c r="Z7920">
        <v>12</v>
      </c>
      <c r="AA7920">
        <v>2022</v>
      </c>
      <c r="AB7920">
        <v>478.63</v>
      </c>
      <c r="AC7920" t="s">
        <v>80</v>
      </c>
      <c r="AD7920" t="s">
        <v>72</v>
      </c>
      <c r="AE7920">
        <v>2022</v>
      </c>
      <c r="AF7920">
        <v>2022</v>
      </c>
      <c r="AU7920"/>
    </row>
    <row r="7921" spans="1:47" x14ac:dyDescent="0.35">
      <c r="A7921" t="s">
        <v>130</v>
      </c>
      <c r="B7921" t="s">
        <v>34</v>
      </c>
      <c r="C7921" t="s">
        <v>252</v>
      </c>
      <c r="D7921" t="s">
        <v>150</v>
      </c>
      <c r="E7921" t="s">
        <v>121</v>
      </c>
      <c r="G7921" t="s">
        <v>1</v>
      </c>
      <c r="H7921" t="s">
        <v>206</v>
      </c>
      <c r="J7921" t="s">
        <v>263</v>
      </c>
      <c r="K7921" t="s">
        <v>72</v>
      </c>
      <c r="L7921" t="s">
        <v>122</v>
      </c>
      <c r="M7921" s="14">
        <v>44925</v>
      </c>
      <c r="N7921" s="14">
        <v>44925</v>
      </c>
      <c r="O7921">
        <v>0</v>
      </c>
      <c r="P7921">
        <v>-40.840000000000003</v>
      </c>
      <c r="R7921">
        <v>2221511000</v>
      </c>
      <c r="S7921">
        <v>162000000</v>
      </c>
      <c r="V7921" t="s">
        <v>130</v>
      </c>
      <c r="W7921" t="s">
        <v>205</v>
      </c>
      <c r="X7921" t="s">
        <v>119</v>
      </c>
      <c r="Y7921">
        <v>12</v>
      </c>
      <c r="Z7921">
        <v>12</v>
      </c>
      <c r="AA7921">
        <v>2022</v>
      </c>
      <c r="AB7921">
        <v>40.840000000000003</v>
      </c>
      <c r="AC7921" t="s">
        <v>80</v>
      </c>
      <c r="AD7921" t="s">
        <v>80</v>
      </c>
      <c r="AE7921">
        <v>2022</v>
      </c>
      <c r="AF7921">
        <v>2022</v>
      </c>
      <c r="AU7921"/>
    </row>
    <row r="7922" spans="1:47" x14ac:dyDescent="0.35">
      <c r="A7922" t="s">
        <v>160</v>
      </c>
      <c r="B7922" t="s">
        <v>50</v>
      </c>
      <c r="C7922" t="s">
        <v>252</v>
      </c>
      <c r="D7922" t="s">
        <v>159</v>
      </c>
      <c r="E7922" t="s">
        <v>162</v>
      </c>
      <c r="G7922" t="s">
        <v>1</v>
      </c>
      <c r="J7922" t="s">
        <v>263</v>
      </c>
      <c r="K7922" t="s">
        <v>72</v>
      </c>
      <c r="L7922" t="s">
        <v>122</v>
      </c>
      <c r="M7922" s="14">
        <v>44925</v>
      </c>
      <c r="N7922" s="14">
        <v>44925</v>
      </c>
      <c r="O7922">
        <v>0</v>
      </c>
      <c r="P7922">
        <v>54.2</v>
      </c>
      <c r="R7922">
        <v>2110672000</v>
      </c>
      <c r="S7922">
        <v>162300000</v>
      </c>
      <c r="V7922" t="s">
        <v>160</v>
      </c>
      <c r="W7922" t="s">
        <v>209</v>
      </c>
      <c r="X7922" t="s">
        <v>161</v>
      </c>
      <c r="Y7922">
        <v>12</v>
      </c>
      <c r="Z7922">
        <v>12</v>
      </c>
      <c r="AA7922">
        <v>2022</v>
      </c>
      <c r="AB7922">
        <v>54.2</v>
      </c>
      <c r="AC7922" t="s">
        <v>80</v>
      </c>
      <c r="AD7922" t="s">
        <v>72</v>
      </c>
      <c r="AE7922">
        <v>2022</v>
      </c>
      <c r="AF7922">
        <v>2022</v>
      </c>
      <c r="AU7922"/>
    </row>
    <row r="7923" spans="1:47" x14ac:dyDescent="0.35">
      <c r="A7923" t="s">
        <v>160</v>
      </c>
      <c r="B7923" t="s">
        <v>25</v>
      </c>
      <c r="C7923" t="s">
        <v>252</v>
      </c>
      <c r="D7923" t="s">
        <v>159</v>
      </c>
      <c r="E7923" t="s">
        <v>162</v>
      </c>
      <c r="G7923" t="s">
        <v>1</v>
      </c>
      <c r="J7923" t="s">
        <v>263</v>
      </c>
      <c r="K7923" t="s">
        <v>72</v>
      </c>
      <c r="L7923" t="s">
        <v>122</v>
      </c>
      <c r="M7923" s="14">
        <v>44925</v>
      </c>
      <c r="N7923" s="14">
        <v>44925</v>
      </c>
      <c r="O7923">
        <v>0</v>
      </c>
      <c r="P7923">
        <v>2857.14</v>
      </c>
      <c r="R7923">
        <v>2110672000</v>
      </c>
      <c r="S7923">
        <v>161600000</v>
      </c>
      <c r="V7923" t="s">
        <v>160</v>
      </c>
      <c r="W7923" t="s">
        <v>198</v>
      </c>
      <c r="X7923" t="s">
        <v>161</v>
      </c>
      <c r="Y7923">
        <v>12</v>
      </c>
      <c r="Z7923">
        <v>12</v>
      </c>
      <c r="AA7923">
        <v>2022</v>
      </c>
      <c r="AB7923">
        <v>2857.14</v>
      </c>
      <c r="AC7923" t="s">
        <v>80</v>
      </c>
      <c r="AD7923" t="s">
        <v>72</v>
      </c>
      <c r="AE7923">
        <v>2022</v>
      </c>
      <c r="AF7923">
        <v>2022</v>
      </c>
      <c r="AU7923"/>
    </row>
    <row r="7924" spans="1:47" x14ac:dyDescent="0.35">
      <c r="A7924" t="s">
        <v>160</v>
      </c>
      <c r="B7924" t="s">
        <v>26</v>
      </c>
      <c r="C7924" t="s">
        <v>252</v>
      </c>
      <c r="D7924" t="s">
        <v>159</v>
      </c>
      <c r="E7924" t="s">
        <v>162</v>
      </c>
      <c r="G7924" t="s">
        <v>1</v>
      </c>
      <c r="J7924" t="s">
        <v>263</v>
      </c>
      <c r="K7924" t="s">
        <v>72</v>
      </c>
      <c r="L7924" t="s">
        <v>122</v>
      </c>
      <c r="M7924" s="14">
        <v>44925</v>
      </c>
      <c r="N7924" s="14">
        <v>44925</v>
      </c>
      <c r="O7924">
        <v>0</v>
      </c>
      <c r="P7924">
        <v>553.51</v>
      </c>
      <c r="R7924">
        <v>2110672000</v>
      </c>
      <c r="S7924">
        <v>162300000</v>
      </c>
      <c r="V7924" t="s">
        <v>160</v>
      </c>
      <c r="W7924" t="s">
        <v>209</v>
      </c>
      <c r="X7924" t="s">
        <v>161</v>
      </c>
      <c r="Y7924">
        <v>12</v>
      </c>
      <c r="Z7924">
        <v>12</v>
      </c>
      <c r="AA7924">
        <v>2022</v>
      </c>
      <c r="AB7924">
        <v>553.51</v>
      </c>
      <c r="AC7924" t="s">
        <v>80</v>
      </c>
      <c r="AD7924" t="s">
        <v>72</v>
      </c>
      <c r="AE7924">
        <v>2022</v>
      </c>
      <c r="AF7924">
        <v>2022</v>
      </c>
      <c r="AU7924"/>
    </row>
    <row r="7925" spans="1:47" x14ac:dyDescent="0.35">
      <c r="A7925" t="s">
        <v>160</v>
      </c>
      <c r="B7925" t="s">
        <v>35</v>
      </c>
      <c r="C7925" t="s">
        <v>252</v>
      </c>
      <c r="D7925" t="s">
        <v>159</v>
      </c>
      <c r="E7925" t="s">
        <v>162</v>
      </c>
      <c r="G7925" t="s">
        <v>1</v>
      </c>
      <c r="J7925" t="s">
        <v>263</v>
      </c>
      <c r="K7925" t="s">
        <v>72</v>
      </c>
      <c r="L7925" t="s">
        <v>122</v>
      </c>
      <c r="M7925" s="14">
        <v>44925</v>
      </c>
      <c r="N7925" s="14">
        <v>44925</v>
      </c>
      <c r="O7925">
        <v>0</v>
      </c>
      <c r="P7925">
        <v>37.14</v>
      </c>
      <c r="R7925">
        <v>2110672000</v>
      </c>
      <c r="S7925">
        <v>162800000</v>
      </c>
      <c r="V7925" t="s">
        <v>160</v>
      </c>
      <c r="W7925" t="s">
        <v>204</v>
      </c>
      <c r="X7925" t="s">
        <v>161</v>
      </c>
      <c r="Y7925">
        <v>12</v>
      </c>
      <c r="Z7925">
        <v>12</v>
      </c>
      <c r="AA7925">
        <v>2022</v>
      </c>
      <c r="AB7925">
        <v>37.14</v>
      </c>
      <c r="AC7925" t="s">
        <v>80</v>
      </c>
      <c r="AD7925" t="s">
        <v>72</v>
      </c>
      <c r="AE7925">
        <v>2022</v>
      </c>
      <c r="AF7925">
        <v>2022</v>
      </c>
      <c r="AU7925"/>
    </row>
    <row r="7926" spans="1:47" x14ac:dyDescent="0.35">
      <c r="A7926" t="s">
        <v>160</v>
      </c>
      <c r="B7926" t="s">
        <v>26</v>
      </c>
      <c r="C7926" t="s">
        <v>252</v>
      </c>
      <c r="D7926" t="s">
        <v>159</v>
      </c>
      <c r="E7926" t="s">
        <v>162</v>
      </c>
      <c r="G7926" t="s">
        <v>1</v>
      </c>
      <c r="J7926" t="s">
        <v>263</v>
      </c>
      <c r="K7926" t="s">
        <v>72</v>
      </c>
      <c r="L7926" t="s">
        <v>122</v>
      </c>
      <c r="M7926" s="14">
        <v>44925</v>
      </c>
      <c r="N7926" s="14">
        <v>44925</v>
      </c>
      <c r="O7926">
        <v>0</v>
      </c>
      <c r="P7926">
        <v>1137.1099999999999</v>
      </c>
      <c r="R7926">
        <v>2110672000</v>
      </c>
      <c r="S7926">
        <v>161018000</v>
      </c>
      <c r="V7926" t="s">
        <v>160</v>
      </c>
      <c r="W7926" t="s">
        <v>228</v>
      </c>
      <c r="X7926" t="s">
        <v>161</v>
      </c>
      <c r="Y7926">
        <v>12</v>
      </c>
      <c r="Z7926">
        <v>12</v>
      </c>
      <c r="AA7926">
        <v>2022</v>
      </c>
      <c r="AB7926">
        <v>1137.1099999999999</v>
      </c>
      <c r="AC7926" t="s">
        <v>80</v>
      </c>
      <c r="AD7926" t="s">
        <v>72</v>
      </c>
      <c r="AE7926">
        <v>2022</v>
      </c>
      <c r="AF7926">
        <v>2022</v>
      </c>
      <c r="AU7926"/>
    </row>
    <row r="7927" spans="1:47" x14ac:dyDescent="0.35">
      <c r="A7927" t="s">
        <v>130</v>
      </c>
      <c r="B7927" t="s">
        <v>34</v>
      </c>
      <c r="C7927" t="s">
        <v>252</v>
      </c>
      <c r="D7927" t="s">
        <v>150</v>
      </c>
      <c r="E7927" t="s">
        <v>121</v>
      </c>
      <c r="G7927" t="s">
        <v>1</v>
      </c>
      <c r="H7927" t="s">
        <v>206</v>
      </c>
      <c r="J7927" t="s">
        <v>263</v>
      </c>
      <c r="K7927" t="s">
        <v>72</v>
      </c>
      <c r="L7927" t="s">
        <v>122</v>
      </c>
      <c r="M7927" s="14">
        <v>44925</v>
      </c>
      <c r="N7927" s="14">
        <v>44925</v>
      </c>
      <c r="O7927">
        <v>0</v>
      </c>
      <c r="P7927">
        <v>-7.52</v>
      </c>
      <c r="R7927">
        <v>2221511000</v>
      </c>
      <c r="S7927">
        <v>162000000</v>
      </c>
      <c r="V7927" t="s">
        <v>130</v>
      </c>
      <c r="W7927" t="s">
        <v>205</v>
      </c>
      <c r="X7927" t="s">
        <v>119</v>
      </c>
      <c r="Y7927">
        <v>12</v>
      </c>
      <c r="Z7927">
        <v>12</v>
      </c>
      <c r="AA7927">
        <v>2022</v>
      </c>
      <c r="AB7927">
        <v>7.52</v>
      </c>
      <c r="AC7927" t="s">
        <v>80</v>
      </c>
      <c r="AD7927" t="s">
        <v>80</v>
      </c>
      <c r="AE7927">
        <v>2022</v>
      </c>
      <c r="AF7927">
        <v>2022</v>
      </c>
      <c r="AU7927"/>
    </row>
    <row r="7928" spans="1:47" x14ac:dyDescent="0.35">
      <c r="A7928" t="s">
        <v>130</v>
      </c>
      <c r="B7928" t="s">
        <v>34</v>
      </c>
      <c r="C7928" t="s">
        <v>252</v>
      </c>
      <c r="D7928" t="s">
        <v>150</v>
      </c>
      <c r="E7928" t="s">
        <v>121</v>
      </c>
      <c r="G7928" t="s">
        <v>1</v>
      </c>
      <c r="H7928" t="s">
        <v>206</v>
      </c>
      <c r="J7928" t="s">
        <v>263</v>
      </c>
      <c r="K7928" t="s">
        <v>72</v>
      </c>
      <c r="L7928" t="s">
        <v>122</v>
      </c>
      <c r="M7928" s="14">
        <v>44925</v>
      </c>
      <c r="N7928" s="14">
        <v>44925</v>
      </c>
      <c r="O7928">
        <v>0</v>
      </c>
      <c r="P7928">
        <v>-7.14</v>
      </c>
      <c r="R7928">
        <v>2221511000</v>
      </c>
      <c r="S7928">
        <v>162000000</v>
      </c>
      <c r="V7928" t="s">
        <v>130</v>
      </c>
      <c r="W7928" t="s">
        <v>205</v>
      </c>
      <c r="X7928" t="s">
        <v>119</v>
      </c>
      <c r="Y7928">
        <v>12</v>
      </c>
      <c r="Z7928">
        <v>12</v>
      </c>
      <c r="AA7928">
        <v>2022</v>
      </c>
      <c r="AB7928">
        <v>7.14</v>
      </c>
      <c r="AC7928" t="s">
        <v>80</v>
      </c>
      <c r="AD7928" t="s">
        <v>80</v>
      </c>
      <c r="AE7928">
        <v>2022</v>
      </c>
      <c r="AF7928">
        <v>2022</v>
      </c>
      <c r="AU7928"/>
    </row>
    <row r="7929" spans="1:47" x14ac:dyDescent="0.35">
      <c r="A7929" t="s">
        <v>160</v>
      </c>
      <c r="B7929" t="s">
        <v>26</v>
      </c>
      <c r="C7929" t="s">
        <v>252</v>
      </c>
      <c r="D7929" t="s">
        <v>159</v>
      </c>
      <c r="E7929" t="s">
        <v>162</v>
      </c>
      <c r="G7929" t="s">
        <v>1</v>
      </c>
      <c r="J7929" t="s">
        <v>263</v>
      </c>
      <c r="K7929" t="s">
        <v>72</v>
      </c>
      <c r="L7929" t="s">
        <v>122</v>
      </c>
      <c r="M7929" s="14">
        <v>44925</v>
      </c>
      <c r="N7929" s="14">
        <v>44925</v>
      </c>
      <c r="O7929">
        <v>0</v>
      </c>
      <c r="P7929">
        <v>1708.1</v>
      </c>
      <c r="R7929">
        <v>2110672000</v>
      </c>
      <c r="S7929">
        <v>162000000</v>
      </c>
      <c r="V7929" t="s">
        <v>160</v>
      </c>
      <c r="W7929" t="s">
        <v>205</v>
      </c>
      <c r="X7929" t="s">
        <v>161</v>
      </c>
      <c r="Y7929">
        <v>12</v>
      </c>
      <c r="Z7929">
        <v>12</v>
      </c>
      <c r="AA7929">
        <v>2022</v>
      </c>
      <c r="AB7929">
        <v>1708.1</v>
      </c>
      <c r="AC7929" t="s">
        <v>80</v>
      </c>
      <c r="AD7929" t="s">
        <v>72</v>
      </c>
      <c r="AE7929">
        <v>2022</v>
      </c>
      <c r="AF7929">
        <v>2022</v>
      </c>
      <c r="AU7929"/>
    </row>
    <row r="7930" spans="1:47" x14ac:dyDescent="0.35">
      <c r="A7930" t="s">
        <v>160</v>
      </c>
      <c r="B7930" t="s">
        <v>35</v>
      </c>
      <c r="C7930" t="s">
        <v>252</v>
      </c>
      <c r="D7930" t="s">
        <v>159</v>
      </c>
      <c r="E7930" t="s">
        <v>162</v>
      </c>
      <c r="G7930" t="s">
        <v>1</v>
      </c>
      <c r="J7930" t="s">
        <v>263</v>
      </c>
      <c r="K7930" t="s">
        <v>72</v>
      </c>
      <c r="L7930" t="s">
        <v>122</v>
      </c>
      <c r="M7930" s="14">
        <v>44925</v>
      </c>
      <c r="N7930" s="14">
        <v>44925</v>
      </c>
      <c r="O7930">
        <v>0</v>
      </c>
      <c r="P7930">
        <v>2407.31</v>
      </c>
      <c r="R7930">
        <v>2110672000</v>
      </c>
      <c r="S7930">
        <v>161020000</v>
      </c>
      <c r="V7930" t="s">
        <v>160</v>
      </c>
      <c r="W7930" t="s">
        <v>194</v>
      </c>
      <c r="X7930" t="s">
        <v>161</v>
      </c>
      <c r="Y7930">
        <v>12</v>
      </c>
      <c r="Z7930">
        <v>12</v>
      </c>
      <c r="AA7930">
        <v>2022</v>
      </c>
      <c r="AB7930">
        <v>2407.31</v>
      </c>
      <c r="AC7930" t="s">
        <v>80</v>
      </c>
      <c r="AD7930" t="s">
        <v>72</v>
      </c>
      <c r="AE7930">
        <v>2022</v>
      </c>
      <c r="AF7930">
        <v>2022</v>
      </c>
      <c r="AU7930"/>
    </row>
    <row r="7931" spans="1:47" x14ac:dyDescent="0.35">
      <c r="A7931" t="s">
        <v>160</v>
      </c>
      <c r="B7931" t="s">
        <v>35</v>
      </c>
      <c r="C7931" t="s">
        <v>252</v>
      </c>
      <c r="D7931" t="s">
        <v>159</v>
      </c>
      <c r="E7931" t="s">
        <v>162</v>
      </c>
      <c r="G7931" t="s">
        <v>1</v>
      </c>
      <c r="J7931" t="s">
        <v>263</v>
      </c>
      <c r="K7931" t="s">
        <v>72</v>
      </c>
      <c r="L7931" t="s">
        <v>122</v>
      </c>
      <c r="M7931" s="14">
        <v>44925</v>
      </c>
      <c r="N7931" s="14">
        <v>44925</v>
      </c>
      <c r="O7931">
        <v>0</v>
      </c>
      <c r="P7931">
        <v>79.650000000000006</v>
      </c>
      <c r="R7931">
        <v>2110672000</v>
      </c>
      <c r="S7931">
        <v>161020000</v>
      </c>
      <c r="V7931" t="s">
        <v>160</v>
      </c>
      <c r="W7931" t="s">
        <v>194</v>
      </c>
      <c r="X7931" t="s">
        <v>161</v>
      </c>
      <c r="Y7931">
        <v>12</v>
      </c>
      <c r="Z7931">
        <v>12</v>
      </c>
      <c r="AA7931">
        <v>2022</v>
      </c>
      <c r="AB7931">
        <v>79.650000000000006</v>
      </c>
      <c r="AC7931" t="s">
        <v>80</v>
      </c>
      <c r="AD7931" t="s">
        <v>72</v>
      </c>
      <c r="AE7931">
        <v>2022</v>
      </c>
      <c r="AF7931">
        <v>2022</v>
      </c>
      <c r="AU7931"/>
    </row>
    <row r="7932" spans="1:47" x14ac:dyDescent="0.35">
      <c r="A7932" t="s">
        <v>160</v>
      </c>
      <c r="B7932" t="s">
        <v>35</v>
      </c>
      <c r="C7932" t="s">
        <v>252</v>
      </c>
      <c r="D7932" t="s">
        <v>159</v>
      </c>
      <c r="E7932" t="s">
        <v>162</v>
      </c>
      <c r="G7932" t="s">
        <v>1</v>
      </c>
      <c r="J7932" t="s">
        <v>263</v>
      </c>
      <c r="K7932" t="s">
        <v>72</v>
      </c>
      <c r="L7932" t="s">
        <v>122</v>
      </c>
      <c r="M7932" s="14">
        <v>44925</v>
      </c>
      <c r="N7932" s="14">
        <v>44925</v>
      </c>
      <c r="O7932">
        <v>0</v>
      </c>
      <c r="P7932">
        <v>3545.52</v>
      </c>
      <c r="R7932">
        <v>2110672000</v>
      </c>
      <c r="S7932">
        <v>161020000</v>
      </c>
      <c r="V7932" t="s">
        <v>160</v>
      </c>
      <c r="W7932" t="s">
        <v>194</v>
      </c>
      <c r="X7932" t="s">
        <v>161</v>
      </c>
      <c r="Y7932">
        <v>12</v>
      </c>
      <c r="Z7932">
        <v>12</v>
      </c>
      <c r="AA7932">
        <v>2022</v>
      </c>
      <c r="AB7932">
        <v>3545.52</v>
      </c>
      <c r="AC7932" t="s">
        <v>80</v>
      </c>
      <c r="AD7932" t="s">
        <v>72</v>
      </c>
      <c r="AE7932">
        <v>2022</v>
      </c>
      <c r="AF7932">
        <v>2022</v>
      </c>
      <c r="AU7932"/>
    </row>
    <row r="7933" spans="1:47" x14ac:dyDescent="0.35">
      <c r="A7933" t="s">
        <v>160</v>
      </c>
      <c r="B7933" t="s">
        <v>35</v>
      </c>
      <c r="C7933" t="s">
        <v>252</v>
      </c>
      <c r="D7933" t="s">
        <v>159</v>
      </c>
      <c r="E7933" t="s">
        <v>162</v>
      </c>
      <c r="G7933" t="s">
        <v>1</v>
      </c>
      <c r="J7933" t="s">
        <v>263</v>
      </c>
      <c r="K7933" t="s">
        <v>72</v>
      </c>
      <c r="L7933" t="s">
        <v>122</v>
      </c>
      <c r="M7933" s="14">
        <v>44925</v>
      </c>
      <c r="N7933" s="14">
        <v>44925</v>
      </c>
      <c r="O7933">
        <v>0</v>
      </c>
      <c r="P7933">
        <v>4953.1499999999996</v>
      </c>
      <c r="R7933">
        <v>2110672000</v>
      </c>
      <c r="S7933">
        <v>161020000</v>
      </c>
      <c r="V7933" t="s">
        <v>160</v>
      </c>
      <c r="W7933" t="s">
        <v>194</v>
      </c>
      <c r="X7933" t="s">
        <v>161</v>
      </c>
      <c r="Y7933">
        <v>12</v>
      </c>
      <c r="Z7933">
        <v>12</v>
      </c>
      <c r="AA7933">
        <v>2022</v>
      </c>
      <c r="AB7933">
        <v>4953.1499999999996</v>
      </c>
      <c r="AC7933" t="s">
        <v>80</v>
      </c>
      <c r="AD7933" t="s">
        <v>72</v>
      </c>
      <c r="AE7933">
        <v>2022</v>
      </c>
      <c r="AF7933">
        <v>2022</v>
      </c>
      <c r="AU7933"/>
    </row>
    <row r="7934" spans="1:47" x14ac:dyDescent="0.35">
      <c r="A7934" t="s">
        <v>160</v>
      </c>
      <c r="B7934" t="s">
        <v>35</v>
      </c>
      <c r="C7934" t="s">
        <v>252</v>
      </c>
      <c r="D7934" t="s">
        <v>159</v>
      </c>
      <c r="E7934" t="s">
        <v>162</v>
      </c>
      <c r="G7934" t="s">
        <v>1</v>
      </c>
      <c r="J7934" t="s">
        <v>263</v>
      </c>
      <c r="K7934" t="s">
        <v>72</v>
      </c>
      <c r="L7934" t="s">
        <v>122</v>
      </c>
      <c r="M7934" s="14">
        <v>44925</v>
      </c>
      <c r="N7934" s="14">
        <v>44925</v>
      </c>
      <c r="O7934">
        <v>0</v>
      </c>
      <c r="P7934">
        <v>6193.85</v>
      </c>
      <c r="R7934">
        <v>2110672000</v>
      </c>
      <c r="S7934">
        <v>161020000</v>
      </c>
      <c r="V7934" t="s">
        <v>160</v>
      </c>
      <c r="W7934" t="s">
        <v>194</v>
      </c>
      <c r="X7934" t="s">
        <v>161</v>
      </c>
      <c r="Y7934">
        <v>12</v>
      </c>
      <c r="Z7934">
        <v>12</v>
      </c>
      <c r="AA7934">
        <v>2022</v>
      </c>
      <c r="AB7934">
        <v>6193.85</v>
      </c>
      <c r="AC7934" t="s">
        <v>80</v>
      </c>
      <c r="AD7934" t="s">
        <v>72</v>
      </c>
      <c r="AE7934">
        <v>2022</v>
      </c>
      <c r="AF7934">
        <v>2022</v>
      </c>
      <c r="AU7934"/>
    </row>
    <row r="7935" spans="1:47" x14ac:dyDescent="0.35">
      <c r="A7935" t="s">
        <v>160</v>
      </c>
      <c r="B7935" t="s">
        <v>35</v>
      </c>
      <c r="C7935" t="s">
        <v>252</v>
      </c>
      <c r="D7935" t="s">
        <v>159</v>
      </c>
      <c r="E7935" t="s">
        <v>162</v>
      </c>
      <c r="G7935" t="s">
        <v>1</v>
      </c>
      <c r="J7935" t="s">
        <v>263</v>
      </c>
      <c r="K7935" t="s">
        <v>72</v>
      </c>
      <c r="L7935" t="s">
        <v>122</v>
      </c>
      <c r="M7935" s="14">
        <v>44925</v>
      </c>
      <c r="N7935" s="14">
        <v>44925</v>
      </c>
      <c r="O7935">
        <v>0</v>
      </c>
      <c r="P7935">
        <v>803.96</v>
      </c>
      <c r="R7935">
        <v>2110672000</v>
      </c>
      <c r="S7935">
        <v>161020000</v>
      </c>
      <c r="V7935" t="s">
        <v>160</v>
      </c>
      <c r="W7935" t="s">
        <v>194</v>
      </c>
      <c r="X7935" t="s">
        <v>161</v>
      </c>
      <c r="Y7935">
        <v>12</v>
      </c>
      <c r="Z7935">
        <v>12</v>
      </c>
      <c r="AA7935">
        <v>2022</v>
      </c>
      <c r="AB7935">
        <v>803.96</v>
      </c>
      <c r="AC7935" t="s">
        <v>80</v>
      </c>
      <c r="AD7935" t="s">
        <v>72</v>
      </c>
      <c r="AE7935">
        <v>2022</v>
      </c>
      <c r="AF7935">
        <v>2022</v>
      </c>
      <c r="AU7935"/>
    </row>
    <row r="7936" spans="1:47" x14ac:dyDescent="0.35">
      <c r="A7936" t="s">
        <v>160</v>
      </c>
      <c r="B7936" t="s">
        <v>35</v>
      </c>
      <c r="C7936" t="s">
        <v>252</v>
      </c>
      <c r="D7936" t="s">
        <v>159</v>
      </c>
      <c r="E7936" t="s">
        <v>162</v>
      </c>
      <c r="G7936" t="s">
        <v>1</v>
      </c>
      <c r="J7936" t="s">
        <v>263</v>
      </c>
      <c r="K7936" t="s">
        <v>72</v>
      </c>
      <c r="L7936" t="s">
        <v>122</v>
      </c>
      <c r="M7936" s="14">
        <v>44925</v>
      </c>
      <c r="N7936" s="14">
        <v>44925</v>
      </c>
      <c r="O7936">
        <v>0</v>
      </c>
      <c r="P7936">
        <v>363.2</v>
      </c>
      <c r="R7936">
        <v>2110672000</v>
      </c>
      <c r="S7936">
        <v>161020000</v>
      </c>
      <c r="V7936" t="s">
        <v>160</v>
      </c>
      <c r="W7936" t="s">
        <v>194</v>
      </c>
      <c r="X7936" t="s">
        <v>161</v>
      </c>
      <c r="Y7936">
        <v>12</v>
      </c>
      <c r="Z7936">
        <v>12</v>
      </c>
      <c r="AA7936">
        <v>2022</v>
      </c>
      <c r="AB7936">
        <v>363.2</v>
      </c>
      <c r="AC7936" t="s">
        <v>80</v>
      </c>
      <c r="AD7936" t="s">
        <v>72</v>
      </c>
      <c r="AE7936">
        <v>2022</v>
      </c>
      <c r="AF7936">
        <v>2022</v>
      </c>
      <c r="AU7936"/>
    </row>
    <row r="7937" spans="1:47" x14ac:dyDescent="0.35">
      <c r="A7937" t="s">
        <v>160</v>
      </c>
      <c r="B7937" t="s">
        <v>35</v>
      </c>
      <c r="C7937" t="s">
        <v>252</v>
      </c>
      <c r="D7937" t="s">
        <v>159</v>
      </c>
      <c r="E7937" t="s">
        <v>162</v>
      </c>
      <c r="G7937" t="s">
        <v>1</v>
      </c>
      <c r="J7937" t="s">
        <v>263</v>
      </c>
      <c r="K7937" t="s">
        <v>72</v>
      </c>
      <c r="L7937" t="s">
        <v>122</v>
      </c>
      <c r="M7937" s="14">
        <v>44925</v>
      </c>
      <c r="N7937" s="14">
        <v>44925</v>
      </c>
      <c r="O7937">
        <v>0</v>
      </c>
      <c r="P7937">
        <v>36.32</v>
      </c>
      <c r="R7937">
        <v>2110672000</v>
      </c>
      <c r="S7937">
        <v>161020000</v>
      </c>
      <c r="V7937" t="s">
        <v>160</v>
      </c>
      <c r="W7937" t="s">
        <v>194</v>
      </c>
      <c r="X7937" t="s">
        <v>161</v>
      </c>
      <c r="Y7937">
        <v>12</v>
      </c>
      <c r="Z7937">
        <v>12</v>
      </c>
      <c r="AA7937">
        <v>2022</v>
      </c>
      <c r="AB7937">
        <v>36.32</v>
      </c>
      <c r="AC7937" t="s">
        <v>80</v>
      </c>
      <c r="AD7937" t="s">
        <v>72</v>
      </c>
      <c r="AE7937">
        <v>2022</v>
      </c>
      <c r="AF7937">
        <v>2022</v>
      </c>
      <c r="AU7937"/>
    </row>
    <row r="7938" spans="1:47" x14ac:dyDescent="0.35">
      <c r="A7938" t="s">
        <v>160</v>
      </c>
      <c r="B7938" t="s">
        <v>35</v>
      </c>
      <c r="C7938" t="s">
        <v>252</v>
      </c>
      <c r="D7938" t="s">
        <v>159</v>
      </c>
      <c r="E7938" t="s">
        <v>162</v>
      </c>
      <c r="G7938" t="s">
        <v>1</v>
      </c>
      <c r="J7938" t="s">
        <v>263</v>
      </c>
      <c r="K7938" t="s">
        <v>72</v>
      </c>
      <c r="L7938" t="s">
        <v>122</v>
      </c>
      <c r="M7938" s="14">
        <v>44925</v>
      </c>
      <c r="N7938" s="14">
        <v>44925</v>
      </c>
      <c r="O7938">
        <v>0</v>
      </c>
      <c r="P7938">
        <v>7609.16</v>
      </c>
      <c r="R7938">
        <v>2110672000</v>
      </c>
      <c r="S7938">
        <v>161020000</v>
      </c>
      <c r="V7938" t="s">
        <v>160</v>
      </c>
      <c r="W7938" t="s">
        <v>194</v>
      </c>
      <c r="X7938" t="s">
        <v>161</v>
      </c>
      <c r="Y7938">
        <v>12</v>
      </c>
      <c r="Z7938">
        <v>12</v>
      </c>
      <c r="AA7938">
        <v>2022</v>
      </c>
      <c r="AB7938">
        <v>7609.16</v>
      </c>
      <c r="AC7938" t="s">
        <v>80</v>
      </c>
      <c r="AD7938" t="s">
        <v>72</v>
      </c>
      <c r="AE7938">
        <v>2022</v>
      </c>
      <c r="AF7938">
        <v>2022</v>
      </c>
      <c r="AU7938"/>
    </row>
    <row r="7939" spans="1:47" x14ac:dyDescent="0.35">
      <c r="A7939" t="s">
        <v>160</v>
      </c>
      <c r="B7939" t="s">
        <v>35</v>
      </c>
      <c r="C7939" t="s">
        <v>252</v>
      </c>
      <c r="D7939" t="s">
        <v>159</v>
      </c>
      <c r="E7939" t="s">
        <v>162</v>
      </c>
      <c r="G7939" t="s">
        <v>1</v>
      </c>
      <c r="J7939" t="s">
        <v>263</v>
      </c>
      <c r="K7939" t="s">
        <v>72</v>
      </c>
      <c r="L7939" t="s">
        <v>122</v>
      </c>
      <c r="M7939" s="14">
        <v>44925</v>
      </c>
      <c r="N7939" s="14">
        <v>44925</v>
      </c>
      <c r="O7939">
        <v>0</v>
      </c>
      <c r="P7939">
        <v>142.86000000000001</v>
      </c>
      <c r="R7939">
        <v>2110672000</v>
      </c>
      <c r="S7939">
        <v>161020000</v>
      </c>
      <c r="V7939" t="s">
        <v>160</v>
      </c>
      <c r="W7939" t="s">
        <v>194</v>
      </c>
      <c r="X7939" t="s">
        <v>161</v>
      </c>
      <c r="Y7939">
        <v>12</v>
      </c>
      <c r="Z7939">
        <v>12</v>
      </c>
      <c r="AA7939">
        <v>2022</v>
      </c>
      <c r="AB7939">
        <v>142.86000000000001</v>
      </c>
      <c r="AC7939" t="s">
        <v>80</v>
      </c>
      <c r="AD7939" t="s">
        <v>72</v>
      </c>
      <c r="AE7939">
        <v>2022</v>
      </c>
      <c r="AF7939">
        <v>2022</v>
      </c>
      <c r="AU7939"/>
    </row>
    <row r="7940" spans="1:47" x14ac:dyDescent="0.35">
      <c r="A7940" t="s">
        <v>160</v>
      </c>
      <c r="B7940" t="s">
        <v>35</v>
      </c>
      <c r="C7940" t="s">
        <v>252</v>
      </c>
      <c r="D7940" t="s">
        <v>159</v>
      </c>
      <c r="E7940" t="s">
        <v>162</v>
      </c>
      <c r="G7940" t="s">
        <v>1</v>
      </c>
      <c r="J7940" t="s">
        <v>263</v>
      </c>
      <c r="K7940" t="s">
        <v>72</v>
      </c>
      <c r="L7940" t="s">
        <v>122</v>
      </c>
      <c r="M7940" s="14">
        <v>44925</v>
      </c>
      <c r="N7940" s="14">
        <v>44925</v>
      </c>
      <c r="O7940">
        <v>0</v>
      </c>
      <c r="P7940">
        <v>9297.19</v>
      </c>
      <c r="R7940">
        <v>2110672000</v>
      </c>
      <c r="S7940">
        <v>161020000</v>
      </c>
      <c r="V7940" t="s">
        <v>160</v>
      </c>
      <c r="W7940" t="s">
        <v>194</v>
      </c>
      <c r="X7940" t="s">
        <v>161</v>
      </c>
      <c r="Y7940">
        <v>12</v>
      </c>
      <c r="Z7940">
        <v>12</v>
      </c>
      <c r="AA7940">
        <v>2022</v>
      </c>
      <c r="AB7940">
        <v>9297.19</v>
      </c>
      <c r="AC7940" t="s">
        <v>80</v>
      </c>
      <c r="AD7940" t="s">
        <v>72</v>
      </c>
      <c r="AE7940">
        <v>2022</v>
      </c>
      <c r="AF7940">
        <v>2022</v>
      </c>
      <c r="AU7940"/>
    </row>
    <row r="7941" spans="1:47" x14ac:dyDescent="0.35">
      <c r="A7941" t="s">
        <v>160</v>
      </c>
      <c r="B7941" t="s">
        <v>35</v>
      </c>
      <c r="C7941" t="s">
        <v>252</v>
      </c>
      <c r="D7941" t="s">
        <v>159</v>
      </c>
      <c r="E7941" t="s">
        <v>162</v>
      </c>
      <c r="G7941" t="s">
        <v>1</v>
      </c>
      <c r="J7941" t="s">
        <v>263</v>
      </c>
      <c r="K7941" t="s">
        <v>72</v>
      </c>
      <c r="L7941" t="s">
        <v>122</v>
      </c>
      <c r="M7941" s="14">
        <v>44925</v>
      </c>
      <c r="N7941" s="14">
        <v>44925</v>
      </c>
      <c r="O7941">
        <v>0</v>
      </c>
      <c r="P7941">
        <v>3839.03</v>
      </c>
      <c r="R7941">
        <v>2110672000</v>
      </c>
      <c r="S7941">
        <v>161020000</v>
      </c>
      <c r="V7941" t="s">
        <v>160</v>
      </c>
      <c r="W7941" t="s">
        <v>194</v>
      </c>
      <c r="X7941" t="s">
        <v>161</v>
      </c>
      <c r="Y7941">
        <v>12</v>
      </c>
      <c r="Z7941">
        <v>12</v>
      </c>
      <c r="AA7941">
        <v>2022</v>
      </c>
      <c r="AB7941">
        <v>3839.03</v>
      </c>
      <c r="AC7941" t="s">
        <v>80</v>
      </c>
      <c r="AD7941" t="s">
        <v>72</v>
      </c>
      <c r="AE7941">
        <v>2022</v>
      </c>
      <c r="AF7941">
        <v>2022</v>
      </c>
      <c r="AU7941"/>
    </row>
    <row r="7942" spans="1:47" x14ac:dyDescent="0.35">
      <c r="A7942" t="s">
        <v>160</v>
      </c>
      <c r="B7942" t="s">
        <v>35</v>
      </c>
      <c r="C7942" t="s">
        <v>252</v>
      </c>
      <c r="D7942" t="s">
        <v>159</v>
      </c>
      <c r="E7942" t="s">
        <v>162</v>
      </c>
      <c r="G7942" t="s">
        <v>1</v>
      </c>
      <c r="J7942" t="s">
        <v>263</v>
      </c>
      <c r="K7942" t="s">
        <v>72</v>
      </c>
      <c r="L7942" t="s">
        <v>122</v>
      </c>
      <c r="M7942" s="14">
        <v>44925</v>
      </c>
      <c r="N7942" s="14">
        <v>44925</v>
      </c>
      <c r="O7942">
        <v>0</v>
      </c>
      <c r="P7942">
        <v>409.16</v>
      </c>
      <c r="R7942">
        <v>2110672000</v>
      </c>
      <c r="S7942">
        <v>161020000</v>
      </c>
      <c r="V7942" t="s">
        <v>160</v>
      </c>
      <c r="W7942" t="s">
        <v>194</v>
      </c>
      <c r="X7942" t="s">
        <v>161</v>
      </c>
      <c r="Y7942">
        <v>12</v>
      </c>
      <c r="Z7942">
        <v>12</v>
      </c>
      <c r="AA7942">
        <v>2022</v>
      </c>
      <c r="AB7942">
        <v>409.16</v>
      </c>
      <c r="AC7942" t="s">
        <v>80</v>
      </c>
      <c r="AD7942" t="s">
        <v>72</v>
      </c>
      <c r="AE7942">
        <v>2022</v>
      </c>
      <c r="AF7942">
        <v>2022</v>
      </c>
      <c r="AU7942"/>
    </row>
    <row r="7943" spans="1:47" x14ac:dyDescent="0.35">
      <c r="A7943" t="s">
        <v>160</v>
      </c>
      <c r="B7943" t="s">
        <v>35</v>
      </c>
      <c r="C7943" t="s">
        <v>252</v>
      </c>
      <c r="D7943" t="s">
        <v>159</v>
      </c>
      <c r="E7943" t="s">
        <v>162</v>
      </c>
      <c r="G7943" t="s">
        <v>1</v>
      </c>
      <c r="J7943" t="s">
        <v>263</v>
      </c>
      <c r="K7943" t="s">
        <v>72</v>
      </c>
      <c r="L7943" t="s">
        <v>122</v>
      </c>
      <c r="M7943" s="14">
        <v>44925</v>
      </c>
      <c r="N7943" s="14">
        <v>44925</v>
      </c>
      <c r="O7943">
        <v>0</v>
      </c>
      <c r="P7943">
        <v>4940.68</v>
      </c>
      <c r="R7943">
        <v>2110672000</v>
      </c>
      <c r="S7943">
        <v>161020000</v>
      </c>
      <c r="V7943" t="s">
        <v>160</v>
      </c>
      <c r="W7943" t="s">
        <v>194</v>
      </c>
      <c r="X7943" t="s">
        <v>161</v>
      </c>
      <c r="Y7943">
        <v>12</v>
      </c>
      <c r="Z7943">
        <v>12</v>
      </c>
      <c r="AA7943">
        <v>2022</v>
      </c>
      <c r="AB7943">
        <v>4940.68</v>
      </c>
      <c r="AC7943" t="s">
        <v>80</v>
      </c>
      <c r="AD7943" t="s">
        <v>72</v>
      </c>
      <c r="AE7943">
        <v>2022</v>
      </c>
      <c r="AF7943">
        <v>2022</v>
      </c>
      <c r="AU7943"/>
    </row>
    <row r="7944" spans="1:47" x14ac:dyDescent="0.35">
      <c r="A7944" t="s">
        <v>160</v>
      </c>
      <c r="B7944" t="s">
        <v>35</v>
      </c>
      <c r="C7944" t="s">
        <v>252</v>
      </c>
      <c r="D7944" t="s">
        <v>159</v>
      </c>
      <c r="E7944" t="s">
        <v>162</v>
      </c>
      <c r="G7944" t="s">
        <v>1</v>
      </c>
      <c r="J7944" t="s">
        <v>263</v>
      </c>
      <c r="K7944" t="s">
        <v>72</v>
      </c>
      <c r="L7944" t="s">
        <v>122</v>
      </c>
      <c r="M7944" s="14">
        <v>44925</v>
      </c>
      <c r="N7944" s="14">
        <v>44925</v>
      </c>
      <c r="O7944">
        <v>0</v>
      </c>
      <c r="P7944">
        <v>14676.16</v>
      </c>
      <c r="R7944">
        <v>2110672000</v>
      </c>
      <c r="S7944">
        <v>161020000</v>
      </c>
      <c r="V7944" t="s">
        <v>160</v>
      </c>
      <c r="W7944" t="s">
        <v>194</v>
      </c>
      <c r="X7944" t="s">
        <v>161</v>
      </c>
      <c r="Y7944">
        <v>12</v>
      </c>
      <c r="Z7944">
        <v>12</v>
      </c>
      <c r="AA7944">
        <v>2022</v>
      </c>
      <c r="AB7944">
        <v>14676.16</v>
      </c>
      <c r="AC7944" t="s">
        <v>80</v>
      </c>
      <c r="AD7944" t="s">
        <v>72</v>
      </c>
      <c r="AE7944">
        <v>2022</v>
      </c>
      <c r="AF7944">
        <v>2022</v>
      </c>
      <c r="AU7944"/>
    </row>
    <row r="7945" spans="1:47" x14ac:dyDescent="0.35">
      <c r="A7945" t="s">
        <v>160</v>
      </c>
      <c r="B7945" t="s">
        <v>35</v>
      </c>
      <c r="C7945" t="s">
        <v>252</v>
      </c>
      <c r="D7945" t="s">
        <v>159</v>
      </c>
      <c r="E7945" t="s">
        <v>162</v>
      </c>
      <c r="G7945" t="s">
        <v>1</v>
      </c>
      <c r="J7945" t="s">
        <v>263</v>
      </c>
      <c r="K7945" t="s">
        <v>72</v>
      </c>
      <c r="L7945" t="s">
        <v>122</v>
      </c>
      <c r="M7945" s="14">
        <v>44925</v>
      </c>
      <c r="N7945" s="14">
        <v>44925</v>
      </c>
      <c r="O7945">
        <v>0</v>
      </c>
      <c r="P7945">
        <v>636.07000000000005</v>
      </c>
      <c r="R7945">
        <v>2110672000</v>
      </c>
      <c r="S7945">
        <v>161020000</v>
      </c>
      <c r="V7945" t="s">
        <v>160</v>
      </c>
      <c r="W7945" t="s">
        <v>194</v>
      </c>
      <c r="X7945" t="s">
        <v>161</v>
      </c>
      <c r="Y7945">
        <v>12</v>
      </c>
      <c r="Z7945">
        <v>12</v>
      </c>
      <c r="AA7945">
        <v>2022</v>
      </c>
      <c r="AB7945">
        <v>636.07000000000005</v>
      </c>
      <c r="AC7945" t="s">
        <v>80</v>
      </c>
      <c r="AD7945" t="s">
        <v>72</v>
      </c>
      <c r="AE7945">
        <v>2022</v>
      </c>
      <c r="AF7945">
        <v>2022</v>
      </c>
      <c r="AU7945"/>
    </row>
    <row r="7946" spans="1:47" x14ac:dyDescent="0.35">
      <c r="A7946" t="s">
        <v>160</v>
      </c>
      <c r="B7946" t="s">
        <v>35</v>
      </c>
      <c r="C7946" t="s">
        <v>252</v>
      </c>
      <c r="D7946" t="s">
        <v>159</v>
      </c>
      <c r="E7946" t="s">
        <v>162</v>
      </c>
      <c r="G7946" t="s">
        <v>1</v>
      </c>
      <c r="J7946" t="s">
        <v>263</v>
      </c>
      <c r="K7946" t="s">
        <v>72</v>
      </c>
      <c r="L7946" t="s">
        <v>122</v>
      </c>
      <c r="M7946" s="14">
        <v>44925</v>
      </c>
      <c r="N7946" s="14">
        <v>44925</v>
      </c>
      <c r="O7946">
        <v>0</v>
      </c>
      <c r="P7946">
        <v>17774.54</v>
      </c>
      <c r="R7946">
        <v>2110672000</v>
      </c>
      <c r="S7946">
        <v>161020000</v>
      </c>
      <c r="V7946" t="s">
        <v>160</v>
      </c>
      <c r="W7946" t="s">
        <v>194</v>
      </c>
      <c r="X7946" t="s">
        <v>161</v>
      </c>
      <c r="Y7946">
        <v>12</v>
      </c>
      <c r="Z7946">
        <v>12</v>
      </c>
      <c r="AA7946">
        <v>2022</v>
      </c>
      <c r="AB7946">
        <v>17774.54</v>
      </c>
      <c r="AC7946" t="s">
        <v>80</v>
      </c>
      <c r="AD7946" t="s">
        <v>72</v>
      </c>
      <c r="AE7946">
        <v>2022</v>
      </c>
      <c r="AF7946">
        <v>2022</v>
      </c>
      <c r="AU7946"/>
    </row>
    <row r="7947" spans="1:47" x14ac:dyDescent="0.35">
      <c r="A7947" t="s">
        <v>160</v>
      </c>
      <c r="B7947" t="s">
        <v>35</v>
      </c>
      <c r="C7947" t="s">
        <v>252</v>
      </c>
      <c r="D7947" t="s">
        <v>159</v>
      </c>
      <c r="E7947" t="s">
        <v>162</v>
      </c>
      <c r="G7947" t="s">
        <v>1</v>
      </c>
      <c r="J7947" t="s">
        <v>263</v>
      </c>
      <c r="K7947" t="s">
        <v>72</v>
      </c>
      <c r="L7947" t="s">
        <v>122</v>
      </c>
      <c r="M7947" s="14">
        <v>44925</v>
      </c>
      <c r="N7947" s="14">
        <v>44925</v>
      </c>
      <c r="O7947">
        <v>0</v>
      </c>
      <c r="P7947">
        <v>1238.18</v>
      </c>
      <c r="R7947">
        <v>2110672000</v>
      </c>
      <c r="S7947">
        <v>161020000</v>
      </c>
      <c r="V7947" t="s">
        <v>160</v>
      </c>
      <c r="W7947" t="s">
        <v>194</v>
      </c>
      <c r="X7947" t="s">
        <v>161</v>
      </c>
      <c r="Y7947">
        <v>12</v>
      </c>
      <c r="Z7947">
        <v>12</v>
      </c>
      <c r="AA7947">
        <v>2022</v>
      </c>
      <c r="AB7947">
        <v>1238.18</v>
      </c>
      <c r="AC7947" t="s">
        <v>80</v>
      </c>
      <c r="AD7947" t="s">
        <v>72</v>
      </c>
      <c r="AE7947">
        <v>2022</v>
      </c>
      <c r="AF7947">
        <v>2022</v>
      </c>
      <c r="AU7947"/>
    </row>
    <row r="7948" spans="1:47" x14ac:dyDescent="0.35">
      <c r="A7948" t="s">
        <v>160</v>
      </c>
      <c r="B7948" t="s">
        <v>35</v>
      </c>
      <c r="C7948" t="s">
        <v>252</v>
      </c>
      <c r="D7948" t="s">
        <v>159</v>
      </c>
      <c r="E7948" t="s">
        <v>162</v>
      </c>
      <c r="G7948" t="s">
        <v>1</v>
      </c>
      <c r="J7948" t="s">
        <v>263</v>
      </c>
      <c r="K7948" t="s">
        <v>72</v>
      </c>
      <c r="L7948" t="s">
        <v>122</v>
      </c>
      <c r="M7948" s="14">
        <v>44925</v>
      </c>
      <c r="N7948" s="14">
        <v>44925</v>
      </c>
      <c r="O7948">
        <v>0</v>
      </c>
      <c r="P7948">
        <v>935.11</v>
      </c>
      <c r="R7948">
        <v>2110672000</v>
      </c>
      <c r="S7948">
        <v>161020000</v>
      </c>
      <c r="V7948" t="s">
        <v>160</v>
      </c>
      <c r="W7948" t="s">
        <v>194</v>
      </c>
      <c r="X7948" t="s">
        <v>161</v>
      </c>
      <c r="Y7948">
        <v>12</v>
      </c>
      <c r="Z7948">
        <v>12</v>
      </c>
      <c r="AA7948">
        <v>2022</v>
      </c>
      <c r="AB7948">
        <v>935.11</v>
      </c>
      <c r="AC7948" t="s">
        <v>80</v>
      </c>
      <c r="AD7948" t="s">
        <v>72</v>
      </c>
      <c r="AE7948">
        <v>2022</v>
      </c>
      <c r="AF7948">
        <v>2022</v>
      </c>
      <c r="AU7948"/>
    </row>
    <row r="7949" spans="1:47" x14ac:dyDescent="0.35">
      <c r="A7949" t="s">
        <v>160</v>
      </c>
      <c r="B7949" t="s">
        <v>50</v>
      </c>
      <c r="C7949" t="s">
        <v>252</v>
      </c>
      <c r="D7949" t="s">
        <v>159</v>
      </c>
      <c r="E7949" t="s">
        <v>162</v>
      </c>
      <c r="G7949" t="s">
        <v>1</v>
      </c>
      <c r="J7949" t="s">
        <v>263</v>
      </c>
      <c r="K7949" t="s">
        <v>72</v>
      </c>
      <c r="L7949" t="s">
        <v>122</v>
      </c>
      <c r="M7949" s="14">
        <v>44925</v>
      </c>
      <c r="N7949" s="14">
        <v>44925</v>
      </c>
      <c r="O7949">
        <v>0</v>
      </c>
      <c r="P7949">
        <v>82.85</v>
      </c>
      <c r="R7949">
        <v>2110672000</v>
      </c>
      <c r="S7949">
        <v>162300000</v>
      </c>
      <c r="V7949" t="s">
        <v>160</v>
      </c>
      <c r="W7949" t="s">
        <v>209</v>
      </c>
      <c r="X7949" t="s">
        <v>161</v>
      </c>
      <c r="Y7949">
        <v>12</v>
      </c>
      <c r="Z7949">
        <v>12</v>
      </c>
      <c r="AA7949">
        <v>2022</v>
      </c>
      <c r="AB7949">
        <v>82.85</v>
      </c>
      <c r="AC7949" t="s">
        <v>80</v>
      </c>
      <c r="AD7949" t="s">
        <v>72</v>
      </c>
      <c r="AE7949">
        <v>2022</v>
      </c>
      <c r="AF7949">
        <v>2022</v>
      </c>
      <c r="AU7949"/>
    </row>
    <row r="7950" spans="1:47" x14ac:dyDescent="0.35">
      <c r="A7950" t="s">
        <v>160</v>
      </c>
      <c r="B7950" t="s">
        <v>35</v>
      </c>
      <c r="C7950" t="s">
        <v>252</v>
      </c>
      <c r="D7950" t="s">
        <v>159</v>
      </c>
      <c r="E7950" t="s">
        <v>162</v>
      </c>
      <c r="G7950" t="s">
        <v>1</v>
      </c>
      <c r="J7950" t="s">
        <v>263</v>
      </c>
      <c r="K7950" t="s">
        <v>72</v>
      </c>
      <c r="L7950" t="s">
        <v>122</v>
      </c>
      <c r="M7950" s="14">
        <v>44925</v>
      </c>
      <c r="N7950" s="14">
        <v>44925</v>
      </c>
      <c r="O7950">
        <v>0</v>
      </c>
      <c r="P7950">
        <v>296.81</v>
      </c>
      <c r="R7950">
        <v>2110672000</v>
      </c>
      <c r="S7950">
        <v>161020000</v>
      </c>
      <c r="V7950" t="s">
        <v>160</v>
      </c>
      <c r="W7950" t="s">
        <v>194</v>
      </c>
      <c r="X7950" t="s">
        <v>161</v>
      </c>
      <c r="Y7950">
        <v>12</v>
      </c>
      <c r="Z7950">
        <v>12</v>
      </c>
      <c r="AA7950">
        <v>2022</v>
      </c>
      <c r="AB7950">
        <v>296.81</v>
      </c>
      <c r="AC7950" t="s">
        <v>80</v>
      </c>
      <c r="AD7950" t="s">
        <v>72</v>
      </c>
      <c r="AE7950">
        <v>2022</v>
      </c>
      <c r="AF7950">
        <v>2022</v>
      </c>
      <c r="AU7950"/>
    </row>
    <row r="7951" spans="1:47" x14ac:dyDescent="0.35">
      <c r="A7951" t="s">
        <v>160</v>
      </c>
      <c r="B7951" t="s">
        <v>25</v>
      </c>
      <c r="C7951" t="s">
        <v>252</v>
      </c>
      <c r="D7951" t="s">
        <v>159</v>
      </c>
      <c r="E7951" t="s">
        <v>162</v>
      </c>
      <c r="G7951" t="s">
        <v>1</v>
      </c>
      <c r="J7951" t="s">
        <v>263</v>
      </c>
      <c r="K7951" t="s">
        <v>72</v>
      </c>
      <c r="L7951" t="s">
        <v>122</v>
      </c>
      <c r="M7951" s="14">
        <v>44925</v>
      </c>
      <c r="N7951" s="14">
        <v>44925</v>
      </c>
      <c r="O7951">
        <v>0</v>
      </c>
      <c r="P7951">
        <v>1428.57</v>
      </c>
      <c r="R7951">
        <v>2110672000</v>
      </c>
      <c r="S7951">
        <v>161300000</v>
      </c>
      <c r="V7951" t="s">
        <v>160</v>
      </c>
      <c r="W7951" t="s">
        <v>192</v>
      </c>
      <c r="X7951" t="s">
        <v>161</v>
      </c>
      <c r="Y7951">
        <v>12</v>
      </c>
      <c r="Z7951">
        <v>12</v>
      </c>
      <c r="AA7951">
        <v>2022</v>
      </c>
      <c r="AB7951">
        <v>1428.57</v>
      </c>
      <c r="AC7951" t="s">
        <v>80</v>
      </c>
      <c r="AD7951" t="s">
        <v>72</v>
      </c>
      <c r="AE7951">
        <v>2022</v>
      </c>
      <c r="AF7951">
        <v>2022</v>
      </c>
      <c r="AU7951"/>
    </row>
    <row r="7952" spans="1:47" x14ac:dyDescent="0.35">
      <c r="A7952" t="s">
        <v>160</v>
      </c>
      <c r="B7952" t="s">
        <v>25</v>
      </c>
      <c r="C7952" t="s">
        <v>252</v>
      </c>
      <c r="D7952" t="s">
        <v>159</v>
      </c>
      <c r="E7952" t="s">
        <v>162</v>
      </c>
      <c r="G7952" t="s">
        <v>1</v>
      </c>
      <c r="J7952" t="s">
        <v>263</v>
      </c>
      <c r="K7952" t="s">
        <v>72</v>
      </c>
      <c r="L7952" t="s">
        <v>122</v>
      </c>
      <c r="M7952" s="14">
        <v>44925</v>
      </c>
      <c r="N7952" s="14">
        <v>44925</v>
      </c>
      <c r="O7952">
        <v>0</v>
      </c>
      <c r="P7952">
        <v>10714.29</v>
      </c>
      <c r="R7952">
        <v>2110672000</v>
      </c>
      <c r="S7952">
        <v>161300000</v>
      </c>
      <c r="V7952" t="s">
        <v>160</v>
      </c>
      <c r="W7952" t="s">
        <v>192</v>
      </c>
      <c r="X7952" t="s">
        <v>161</v>
      </c>
      <c r="Y7952">
        <v>12</v>
      </c>
      <c r="Z7952">
        <v>12</v>
      </c>
      <c r="AA7952">
        <v>2022</v>
      </c>
      <c r="AB7952">
        <v>10714.29</v>
      </c>
      <c r="AC7952" t="s">
        <v>80</v>
      </c>
      <c r="AD7952" t="s">
        <v>72</v>
      </c>
      <c r="AE7952">
        <v>2022</v>
      </c>
      <c r="AF7952">
        <v>2022</v>
      </c>
      <c r="AU7952"/>
    </row>
    <row r="7953" spans="1:47" x14ac:dyDescent="0.35">
      <c r="A7953" t="s">
        <v>160</v>
      </c>
      <c r="B7953" t="s">
        <v>25</v>
      </c>
      <c r="C7953" t="s">
        <v>252</v>
      </c>
      <c r="D7953" t="s">
        <v>159</v>
      </c>
      <c r="E7953" t="s">
        <v>162</v>
      </c>
      <c r="G7953" t="s">
        <v>1</v>
      </c>
      <c r="J7953" t="s">
        <v>263</v>
      </c>
      <c r="K7953" t="s">
        <v>72</v>
      </c>
      <c r="L7953" t="s">
        <v>122</v>
      </c>
      <c r="M7953" s="14">
        <v>44925</v>
      </c>
      <c r="N7953" s="14">
        <v>44925</v>
      </c>
      <c r="O7953">
        <v>0</v>
      </c>
      <c r="P7953">
        <v>9047.6200000000008</v>
      </c>
      <c r="R7953">
        <v>2110672000</v>
      </c>
      <c r="S7953">
        <v>161300000</v>
      </c>
      <c r="V7953" t="s">
        <v>160</v>
      </c>
      <c r="W7953" t="s">
        <v>192</v>
      </c>
      <c r="X7953" t="s">
        <v>161</v>
      </c>
      <c r="Y7953">
        <v>12</v>
      </c>
      <c r="Z7953">
        <v>12</v>
      </c>
      <c r="AA7953">
        <v>2022</v>
      </c>
      <c r="AB7953">
        <v>9047.6200000000008</v>
      </c>
      <c r="AC7953" t="s">
        <v>80</v>
      </c>
      <c r="AD7953" t="s">
        <v>72</v>
      </c>
      <c r="AE7953">
        <v>2022</v>
      </c>
      <c r="AF7953">
        <v>2022</v>
      </c>
      <c r="AU7953"/>
    </row>
    <row r="7954" spans="1:47" x14ac:dyDescent="0.35">
      <c r="A7954" t="s">
        <v>160</v>
      </c>
      <c r="B7954" t="s">
        <v>35</v>
      </c>
      <c r="C7954" t="s">
        <v>252</v>
      </c>
      <c r="D7954" t="s">
        <v>159</v>
      </c>
      <c r="E7954" t="s">
        <v>162</v>
      </c>
      <c r="G7954" t="s">
        <v>1</v>
      </c>
      <c r="J7954" t="s">
        <v>263</v>
      </c>
      <c r="K7954" t="s">
        <v>72</v>
      </c>
      <c r="L7954" t="s">
        <v>122</v>
      </c>
      <c r="M7954" s="14">
        <v>44925</v>
      </c>
      <c r="N7954" s="14">
        <v>44925</v>
      </c>
      <c r="O7954">
        <v>0</v>
      </c>
      <c r="P7954">
        <v>6.45</v>
      </c>
      <c r="R7954">
        <v>2110672000</v>
      </c>
      <c r="S7954">
        <v>161021000</v>
      </c>
      <c r="V7954" t="s">
        <v>160</v>
      </c>
      <c r="W7954" t="s">
        <v>215</v>
      </c>
      <c r="X7954" t="s">
        <v>161</v>
      </c>
      <c r="Y7954">
        <v>12</v>
      </c>
      <c r="Z7954">
        <v>12</v>
      </c>
      <c r="AA7954">
        <v>2022</v>
      </c>
      <c r="AB7954">
        <v>6.45</v>
      </c>
      <c r="AC7954" t="s">
        <v>80</v>
      </c>
      <c r="AD7954" t="s">
        <v>72</v>
      </c>
      <c r="AE7954">
        <v>2022</v>
      </c>
      <c r="AF7954">
        <v>2022</v>
      </c>
      <c r="AU7954"/>
    </row>
    <row r="7955" spans="1:47" x14ac:dyDescent="0.35">
      <c r="A7955" t="s">
        <v>160</v>
      </c>
      <c r="B7955" t="s">
        <v>35</v>
      </c>
      <c r="C7955" t="s">
        <v>252</v>
      </c>
      <c r="D7955" t="s">
        <v>159</v>
      </c>
      <c r="E7955" t="s">
        <v>162</v>
      </c>
      <c r="G7955" t="s">
        <v>1</v>
      </c>
      <c r="J7955" t="s">
        <v>263</v>
      </c>
      <c r="K7955" t="s">
        <v>72</v>
      </c>
      <c r="L7955" t="s">
        <v>122</v>
      </c>
      <c r="M7955" s="14">
        <v>44925</v>
      </c>
      <c r="N7955" s="14">
        <v>44925</v>
      </c>
      <c r="O7955">
        <v>0</v>
      </c>
      <c r="P7955">
        <v>154.76</v>
      </c>
      <c r="R7955">
        <v>2110672000</v>
      </c>
      <c r="S7955">
        <v>161021000</v>
      </c>
      <c r="V7955" t="s">
        <v>160</v>
      </c>
      <c r="W7955" t="s">
        <v>215</v>
      </c>
      <c r="X7955" t="s">
        <v>161</v>
      </c>
      <c r="Y7955">
        <v>12</v>
      </c>
      <c r="Z7955">
        <v>12</v>
      </c>
      <c r="AA7955">
        <v>2022</v>
      </c>
      <c r="AB7955">
        <v>154.76</v>
      </c>
      <c r="AC7955" t="s">
        <v>80</v>
      </c>
      <c r="AD7955" t="s">
        <v>72</v>
      </c>
      <c r="AE7955">
        <v>2022</v>
      </c>
      <c r="AF7955">
        <v>2022</v>
      </c>
      <c r="AU7955"/>
    </row>
    <row r="7956" spans="1:47" x14ac:dyDescent="0.35">
      <c r="A7956" t="s">
        <v>160</v>
      </c>
      <c r="B7956" t="s">
        <v>35</v>
      </c>
      <c r="C7956" t="s">
        <v>252</v>
      </c>
      <c r="D7956" t="s">
        <v>159</v>
      </c>
      <c r="E7956" t="s">
        <v>162</v>
      </c>
      <c r="G7956" t="s">
        <v>1</v>
      </c>
      <c r="J7956" t="s">
        <v>263</v>
      </c>
      <c r="K7956" t="s">
        <v>72</v>
      </c>
      <c r="L7956" t="s">
        <v>122</v>
      </c>
      <c r="M7956" s="14">
        <v>44925</v>
      </c>
      <c r="N7956" s="14">
        <v>44925</v>
      </c>
      <c r="O7956">
        <v>0</v>
      </c>
      <c r="P7956">
        <v>202.38</v>
      </c>
      <c r="R7956">
        <v>2110672000</v>
      </c>
      <c r="S7956">
        <v>161021000</v>
      </c>
      <c r="V7956" t="s">
        <v>160</v>
      </c>
      <c r="W7956" t="s">
        <v>215</v>
      </c>
      <c r="X7956" t="s">
        <v>161</v>
      </c>
      <c r="Y7956">
        <v>12</v>
      </c>
      <c r="Z7956">
        <v>12</v>
      </c>
      <c r="AA7956">
        <v>2022</v>
      </c>
      <c r="AB7956">
        <v>202.38</v>
      </c>
      <c r="AC7956" t="s">
        <v>80</v>
      </c>
      <c r="AD7956" t="s">
        <v>72</v>
      </c>
      <c r="AE7956">
        <v>2022</v>
      </c>
      <c r="AF7956">
        <v>2022</v>
      </c>
      <c r="AU7956"/>
    </row>
    <row r="7957" spans="1:47" x14ac:dyDescent="0.35">
      <c r="A7957" t="s">
        <v>160</v>
      </c>
      <c r="B7957" t="s">
        <v>26</v>
      </c>
      <c r="C7957" t="s">
        <v>252</v>
      </c>
      <c r="D7957" t="s">
        <v>159</v>
      </c>
      <c r="E7957" t="s">
        <v>162</v>
      </c>
      <c r="G7957" t="s">
        <v>1</v>
      </c>
      <c r="J7957" t="s">
        <v>263</v>
      </c>
      <c r="K7957" t="s">
        <v>72</v>
      </c>
      <c r="L7957" t="s">
        <v>122</v>
      </c>
      <c r="M7957" s="14">
        <v>44925</v>
      </c>
      <c r="N7957" s="14">
        <v>44925</v>
      </c>
      <c r="O7957">
        <v>0</v>
      </c>
      <c r="P7957">
        <v>147.62</v>
      </c>
      <c r="R7957">
        <v>2110672000</v>
      </c>
      <c r="S7957">
        <v>161021000</v>
      </c>
      <c r="V7957" t="s">
        <v>160</v>
      </c>
      <c r="W7957" t="s">
        <v>215</v>
      </c>
      <c r="X7957" t="s">
        <v>161</v>
      </c>
      <c r="Y7957">
        <v>12</v>
      </c>
      <c r="Z7957">
        <v>12</v>
      </c>
      <c r="AA7957">
        <v>2022</v>
      </c>
      <c r="AB7957">
        <v>147.62</v>
      </c>
      <c r="AC7957" t="s">
        <v>80</v>
      </c>
      <c r="AD7957" t="s">
        <v>72</v>
      </c>
      <c r="AE7957">
        <v>2022</v>
      </c>
      <c r="AF7957">
        <v>2022</v>
      </c>
      <c r="AU7957"/>
    </row>
    <row r="7958" spans="1:47" x14ac:dyDescent="0.35">
      <c r="A7958" t="s">
        <v>160</v>
      </c>
      <c r="B7958" t="s">
        <v>25</v>
      </c>
      <c r="C7958" t="s">
        <v>252</v>
      </c>
      <c r="D7958" t="s">
        <v>159</v>
      </c>
      <c r="E7958" t="s">
        <v>162</v>
      </c>
      <c r="G7958" t="s">
        <v>1</v>
      </c>
      <c r="J7958" t="s">
        <v>263</v>
      </c>
      <c r="K7958" t="s">
        <v>72</v>
      </c>
      <c r="L7958" t="s">
        <v>122</v>
      </c>
      <c r="M7958" s="14">
        <v>44925</v>
      </c>
      <c r="N7958" s="14">
        <v>44925</v>
      </c>
      <c r="O7958">
        <v>0</v>
      </c>
      <c r="P7958">
        <v>7142.86</v>
      </c>
      <c r="R7958">
        <v>2110672000</v>
      </c>
      <c r="S7958">
        <v>161300000</v>
      </c>
      <c r="V7958" t="s">
        <v>160</v>
      </c>
      <c r="W7958" t="s">
        <v>192</v>
      </c>
      <c r="X7958" t="s">
        <v>161</v>
      </c>
      <c r="Y7958">
        <v>12</v>
      </c>
      <c r="Z7958">
        <v>12</v>
      </c>
      <c r="AA7958">
        <v>2022</v>
      </c>
      <c r="AB7958">
        <v>7142.86</v>
      </c>
      <c r="AC7958" t="s">
        <v>80</v>
      </c>
      <c r="AD7958" t="s">
        <v>72</v>
      </c>
      <c r="AE7958">
        <v>2022</v>
      </c>
      <c r="AF7958">
        <v>2022</v>
      </c>
      <c r="AU7958"/>
    </row>
    <row r="7959" spans="1:47" x14ac:dyDescent="0.35">
      <c r="A7959" t="s">
        <v>138</v>
      </c>
      <c r="B7959" t="s">
        <v>46</v>
      </c>
      <c r="C7959" t="s">
        <v>252</v>
      </c>
      <c r="D7959" t="s">
        <v>150</v>
      </c>
      <c r="E7959" t="s">
        <v>121</v>
      </c>
      <c r="G7959" t="s">
        <v>1</v>
      </c>
      <c r="H7959" t="s">
        <v>206</v>
      </c>
      <c r="J7959" t="s">
        <v>263</v>
      </c>
      <c r="K7959" t="s">
        <v>72</v>
      </c>
      <c r="L7959" t="s">
        <v>122</v>
      </c>
      <c r="M7959" s="14">
        <v>44925</v>
      </c>
      <c r="N7959" s="14">
        <v>44925</v>
      </c>
      <c r="O7959">
        <v>0</v>
      </c>
      <c r="P7959">
        <v>-35714.29</v>
      </c>
      <c r="R7959">
        <v>2220200000</v>
      </c>
      <c r="S7959">
        <v>161001000</v>
      </c>
      <c r="V7959" t="s">
        <v>138</v>
      </c>
      <c r="W7959" t="s">
        <v>195</v>
      </c>
      <c r="X7959" t="s">
        <v>139</v>
      </c>
      <c r="Y7959">
        <v>12</v>
      </c>
      <c r="Z7959">
        <v>12</v>
      </c>
      <c r="AA7959">
        <v>2022</v>
      </c>
      <c r="AB7959">
        <v>35714.29</v>
      </c>
      <c r="AC7959" t="s">
        <v>80</v>
      </c>
      <c r="AD7959" t="s">
        <v>80</v>
      </c>
      <c r="AE7959">
        <v>2022</v>
      </c>
      <c r="AF7959">
        <v>2022</v>
      </c>
      <c r="AU7959"/>
    </row>
    <row r="7960" spans="1:47" x14ac:dyDescent="0.35">
      <c r="A7960" t="s">
        <v>138</v>
      </c>
      <c r="B7960" t="s">
        <v>36</v>
      </c>
      <c r="C7960" t="s">
        <v>252</v>
      </c>
      <c r="D7960" t="s">
        <v>150</v>
      </c>
      <c r="E7960" t="s">
        <v>121</v>
      </c>
      <c r="G7960" t="s">
        <v>1</v>
      </c>
      <c r="H7960" t="s">
        <v>206</v>
      </c>
      <c r="J7960" t="s">
        <v>263</v>
      </c>
      <c r="K7960" t="s">
        <v>72</v>
      </c>
      <c r="L7960" t="s">
        <v>122</v>
      </c>
      <c r="M7960" s="14">
        <v>44925</v>
      </c>
      <c r="N7960" s="14">
        <v>44925</v>
      </c>
      <c r="O7960">
        <v>0</v>
      </c>
      <c r="P7960">
        <v>-1190.48</v>
      </c>
      <c r="R7960">
        <v>2220200000</v>
      </c>
      <c r="S7960">
        <v>161001000</v>
      </c>
      <c r="V7960" t="s">
        <v>138</v>
      </c>
      <c r="W7960" t="s">
        <v>195</v>
      </c>
      <c r="X7960" t="s">
        <v>139</v>
      </c>
      <c r="Y7960">
        <v>12</v>
      </c>
      <c r="Z7960">
        <v>12</v>
      </c>
      <c r="AA7960">
        <v>2022</v>
      </c>
      <c r="AB7960">
        <v>1190.48</v>
      </c>
      <c r="AC7960" t="s">
        <v>80</v>
      </c>
      <c r="AD7960" t="s">
        <v>80</v>
      </c>
      <c r="AE7960">
        <v>2022</v>
      </c>
      <c r="AF7960">
        <v>2022</v>
      </c>
      <c r="AU7960"/>
    </row>
    <row r="7961" spans="1:47" x14ac:dyDescent="0.35">
      <c r="A7961" t="s">
        <v>138</v>
      </c>
      <c r="B7961" t="s">
        <v>34</v>
      </c>
      <c r="C7961" t="s">
        <v>252</v>
      </c>
      <c r="D7961" t="s">
        <v>150</v>
      </c>
      <c r="E7961" t="s">
        <v>121</v>
      </c>
      <c r="G7961" t="s">
        <v>1</v>
      </c>
      <c r="H7961" t="s">
        <v>206</v>
      </c>
      <c r="J7961" t="s">
        <v>263</v>
      </c>
      <c r="K7961" t="s">
        <v>72</v>
      </c>
      <c r="L7961" t="s">
        <v>122</v>
      </c>
      <c r="M7961" s="14">
        <v>44925</v>
      </c>
      <c r="N7961" s="14">
        <v>44925</v>
      </c>
      <c r="O7961">
        <v>0</v>
      </c>
      <c r="P7961">
        <v>-1190.48</v>
      </c>
      <c r="R7961">
        <v>2220200000</v>
      </c>
      <c r="S7961">
        <v>161001000</v>
      </c>
      <c r="V7961" t="s">
        <v>138</v>
      </c>
      <c r="W7961" t="s">
        <v>195</v>
      </c>
      <c r="X7961" t="s">
        <v>139</v>
      </c>
      <c r="Y7961">
        <v>12</v>
      </c>
      <c r="Z7961">
        <v>12</v>
      </c>
      <c r="AA7961">
        <v>2022</v>
      </c>
      <c r="AB7961">
        <v>1190.48</v>
      </c>
      <c r="AC7961" t="s">
        <v>80</v>
      </c>
      <c r="AD7961" t="s">
        <v>80</v>
      </c>
      <c r="AE7961">
        <v>2022</v>
      </c>
      <c r="AF7961">
        <v>2022</v>
      </c>
      <c r="AU7961"/>
    </row>
    <row r="7962" spans="1:47" x14ac:dyDescent="0.35">
      <c r="A7962" t="s">
        <v>138</v>
      </c>
      <c r="B7962" t="s">
        <v>45</v>
      </c>
      <c r="C7962" t="s">
        <v>252</v>
      </c>
      <c r="D7962" t="s">
        <v>150</v>
      </c>
      <c r="E7962" t="s">
        <v>121</v>
      </c>
      <c r="G7962" t="s">
        <v>1</v>
      </c>
      <c r="H7962" t="s">
        <v>206</v>
      </c>
      <c r="J7962" t="s">
        <v>263</v>
      </c>
      <c r="K7962" t="s">
        <v>72</v>
      </c>
      <c r="L7962" t="s">
        <v>122</v>
      </c>
      <c r="M7962" s="14">
        <v>44925</v>
      </c>
      <c r="N7962" s="14">
        <v>44925</v>
      </c>
      <c r="O7962">
        <v>0</v>
      </c>
      <c r="P7962">
        <v>-7142.86</v>
      </c>
      <c r="R7962">
        <v>2220200000</v>
      </c>
      <c r="S7962">
        <v>161001000</v>
      </c>
      <c r="V7962" t="s">
        <v>138</v>
      </c>
      <c r="W7962" t="s">
        <v>195</v>
      </c>
      <c r="X7962" t="s">
        <v>139</v>
      </c>
      <c r="Y7962">
        <v>12</v>
      </c>
      <c r="Z7962">
        <v>12</v>
      </c>
      <c r="AA7962">
        <v>2022</v>
      </c>
      <c r="AB7962">
        <v>7142.86</v>
      </c>
      <c r="AC7962" t="s">
        <v>80</v>
      </c>
      <c r="AD7962" t="s">
        <v>80</v>
      </c>
      <c r="AE7962">
        <v>2022</v>
      </c>
      <c r="AF7962">
        <v>2022</v>
      </c>
      <c r="AU7962"/>
    </row>
    <row r="7963" spans="1:47" x14ac:dyDescent="0.35">
      <c r="A7963" t="s">
        <v>138</v>
      </c>
      <c r="B7963" t="s">
        <v>43</v>
      </c>
      <c r="C7963" t="s">
        <v>252</v>
      </c>
      <c r="D7963" t="s">
        <v>150</v>
      </c>
      <c r="E7963" t="s">
        <v>121</v>
      </c>
      <c r="G7963" t="s">
        <v>1</v>
      </c>
      <c r="H7963" t="s">
        <v>206</v>
      </c>
      <c r="J7963" t="s">
        <v>263</v>
      </c>
      <c r="K7963" t="s">
        <v>72</v>
      </c>
      <c r="L7963" t="s">
        <v>122</v>
      </c>
      <c r="M7963" s="14">
        <v>44925</v>
      </c>
      <c r="N7963" s="14">
        <v>44925</v>
      </c>
      <c r="O7963">
        <v>0</v>
      </c>
      <c r="P7963">
        <v>-23809.52</v>
      </c>
      <c r="R7963">
        <v>2220200000</v>
      </c>
      <c r="S7963">
        <v>161001000</v>
      </c>
      <c r="V7963" t="s">
        <v>138</v>
      </c>
      <c r="W7963" t="s">
        <v>195</v>
      </c>
      <c r="X7963" t="s">
        <v>139</v>
      </c>
      <c r="Y7963">
        <v>12</v>
      </c>
      <c r="Z7963">
        <v>12</v>
      </c>
      <c r="AA7963">
        <v>2022</v>
      </c>
      <c r="AB7963">
        <v>23809.52</v>
      </c>
      <c r="AC7963" t="s">
        <v>80</v>
      </c>
      <c r="AD7963" t="s">
        <v>80</v>
      </c>
      <c r="AE7963">
        <v>2022</v>
      </c>
      <c r="AF7963">
        <v>2022</v>
      </c>
      <c r="AU7963"/>
    </row>
    <row r="7964" spans="1:47" x14ac:dyDescent="0.35">
      <c r="A7964" t="s">
        <v>138</v>
      </c>
      <c r="B7964" t="s">
        <v>41</v>
      </c>
      <c r="C7964" t="s">
        <v>252</v>
      </c>
      <c r="D7964" t="s">
        <v>150</v>
      </c>
      <c r="E7964" t="s">
        <v>121</v>
      </c>
      <c r="G7964" t="s">
        <v>1</v>
      </c>
      <c r="H7964" t="s">
        <v>206</v>
      </c>
      <c r="J7964" t="s">
        <v>263</v>
      </c>
      <c r="K7964" t="s">
        <v>72</v>
      </c>
      <c r="L7964" t="s">
        <v>122</v>
      </c>
      <c r="M7964" s="14">
        <v>44925</v>
      </c>
      <c r="N7964" s="14">
        <v>44925</v>
      </c>
      <c r="O7964">
        <v>0</v>
      </c>
      <c r="P7964">
        <v>-6428571.4299999997</v>
      </c>
      <c r="R7964">
        <v>2220200000</v>
      </c>
      <c r="S7964">
        <v>161001000</v>
      </c>
      <c r="V7964" t="s">
        <v>138</v>
      </c>
      <c r="W7964" t="s">
        <v>195</v>
      </c>
      <c r="X7964" t="s">
        <v>139</v>
      </c>
      <c r="Y7964">
        <v>12</v>
      </c>
      <c r="Z7964">
        <v>12</v>
      </c>
      <c r="AA7964">
        <v>2022</v>
      </c>
      <c r="AB7964">
        <v>6428571.4299999997</v>
      </c>
      <c r="AC7964" t="s">
        <v>80</v>
      </c>
      <c r="AD7964" t="s">
        <v>80</v>
      </c>
      <c r="AE7964">
        <v>2022</v>
      </c>
      <c r="AF7964">
        <v>2022</v>
      </c>
      <c r="AU7964"/>
    </row>
    <row r="7965" spans="1:47" x14ac:dyDescent="0.35">
      <c r="A7965" t="s">
        <v>138</v>
      </c>
      <c r="B7965" t="s">
        <v>42</v>
      </c>
      <c r="C7965" t="s">
        <v>252</v>
      </c>
      <c r="D7965" t="s">
        <v>150</v>
      </c>
      <c r="E7965" t="s">
        <v>121</v>
      </c>
      <c r="G7965" t="s">
        <v>1</v>
      </c>
      <c r="H7965" t="s">
        <v>206</v>
      </c>
      <c r="J7965" t="s">
        <v>263</v>
      </c>
      <c r="K7965" t="s">
        <v>72</v>
      </c>
      <c r="L7965" t="s">
        <v>122</v>
      </c>
      <c r="M7965" s="14">
        <v>44925</v>
      </c>
      <c r="N7965" s="14">
        <v>44925</v>
      </c>
      <c r="O7965">
        <v>0</v>
      </c>
      <c r="P7965">
        <v>-714285.71</v>
      </c>
      <c r="R7965">
        <v>2220200000</v>
      </c>
      <c r="S7965">
        <v>161001000</v>
      </c>
      <c r="V7965" t="s">
        <v>138</v>
      </c>
      <c r="W7965" t="s">
        <v>195</v>
      </c>
      <c r="X7965" t="s">
        <v>139</v>
      </c>
      <c r="Y7965">
        <v>12</v>
      </c>
      <c r="Z7965">
        <v>12</v>
      </c>
      <c r="AA7965">
        <v>2022</v>
      </c>
      <c r="AB7965">
        <v>714285.71</v>
      </c>
      <c r="AC7965" t="s">
        <v>80</v>
      </c>
      <c r="AD7965" t="s">
        <v>80</v>
      </c>
      <c r="AE7965">
        <v>2022</v>
      </c>
      <c r="AF7965">
        <v>2022</v>
      </c>
      <c r="AU7965"/>
    </row>
    <row r="7966" spans="1:47" x14ac:dyDescent="0.35">
      <c r="A7966" t="s">
        <v>160</v>
      </c>
      <c r="B7966" t="s">
        <v>26</v>
      </c>
      <c r="C7966" t="s">
        <v>252</v>
      </c>
      <c r="D7966" t="s">
        <v>159</v>
      </c>
      <c r="E7966" t="s">
        <v>162</v>
      </c>
      <c r="G7966" t="s">
        <v>1</v>
      </c>
      <c r="J7966" t="s">
        <v>263</v>
      </c>
      <c r="K7966" t="s">
        <v>72</v>
      </c>
      <c r="L7966" t="s">
        <v>122</v>
      </c>
      <c r="M7966" s="14">
        <v>44925</v>
      </c>
      <c r="N7966" s="14">
        <v>44925</v>
      </c>
      <c r="O7966">
        <v>0</v>
      </c>
      <c r="P7966">
        <v>65770.25</v>
      </c>
      <c r="R7966">
        <v>2110672000</v>
      </c>
      <c r="S7966">
        <v>161016000</v>
      </c>
      <c r="V7966" t="s">
        <v>160</v>
      </c>
      <c r="W7966" t="s">
        <v>201</v>
      </c>
      <c r="X7966" t="s">
        <v>161</v>
      </c>
      <c r="Y7966">
        <v>12</v>
      </c>
      <c r="Z7966">
        <v>12</v>
      </c>
      <c r="AA7966">
        <v>2022</v>
      </c>
      <c r="AB7966">
        <v>65770.25</v>
      </c>
      <c r="AC7966" t="s">
        <v>80</v>
      </c>
      <c r="AD7966" t="s">
        <v>72</v>
      </c>
      <c r="AE7966">
        <v>2022</v>
      </c>
      <c r="AF7966">
        <v>2022</v>
      </c>
      <c r="AU7966"/>
    </row>
    <row r="7967" spans="1:47" x14ac:dyDescent="0.35">
      <c r="A7967" t="s">
        <v>138</v>
      </c>
      <c r="B7967" t="s">
        <v>47</v>
      </c>
      <c r="C7967" t="s">
        <v>252</v>
      </c>
      <c r="D7967" t="s">
        <v>150</v>
      </c>
      <c r="E7967" t="s">
        <v>121</v>
      </c>
      <c r="G7967" t="s">
        <v>1</v>
      </c>
      <c r="H7967" t="s">
        <v>206</v>
      </c>
      <c r="J7967" t="s">
        <v>263</v>
      </c>
      <c r="K7967" t="s">
        <v>72</v>
      </c>
      <c r="L7967" t="s">
        <v>122</v>
      </c>
      <c r="M7967" s="14">
        <v>44925</v>
      </c>
      <c r="N7967" s="14">
        <v>44925</v>
      </c>
      <c r="O7967">
        <v>0</v>
      </c>
      <c r="P7967">
        <v>-47619.05</v>
      </c>
      <c r="R7967">
        <v>2220200000</v>
      </c>
      <c r="S7967">
        <v>161001000</v>
      </c>
      <c r="V7967" t="s">
        <v>138</v>
      </c>
      <c r="W7967" t="s">
        <v>195</v>
      </c>
      <c r="X7967" t="s">
        <v>139</v>
      </c>
      <c r="Y7967">
        <v>12</v>
      </c>
      <c r="Z7967">
        <v>12</v>
      </c>
      <c r="AA7967">
        <v>2022</v>
      </c>
      <c r="AB7967">
        <v>47619.05</v>
      </c>
      <c r="AC7967" t="s">
        <v>80</v>
      </c>
      <c r="AD7967" t="s">
        <v>80</v>
      </c>
      <c r="AE7967">
        <v>2022</v>
      </c>
      <c r="AF7967">
        <v>2022</v>
      </c>
      <c r="AU7967"/>
    </row>
    <row r="7968" spans="1:47" x14ac:dyDescent="0.35">
      <c r="A7968" t="s">
        <v>138</v>
      </c>
      <c r="B7968" t="s">
        <v>44</v>
      </c>
      <c r="C7968" t="s">
        <v>252</v>
      </c>
      <c r="D7968" t="s">
        <v>150</v>
      </c>
      <c r="E7968" t="s">
        <v>121</v>
      </c>
      <c r="G7968" t="s">
        <v>1</v>
      </c>
      <c r="H7968" t="s">
        <v>206</v>
      </c>
      <c r="J7968" t="s">
        <v>263</v>
      </c>
      <c r="K7968" t="s">
        <v>72</v>
      </c>
      <c r="L7968" t="s">
        <v>122</v>
      </c>
      <c r="M7968" s="14">
        <v>44925</v>
      </c>
      <c r="N7968" s="14">
        <v>44925</v>
      </c>
      <c r="O7968">
        <v>0</v>
      </c>
      <c r="P7968">
        <v>-1785714.29</v>
      </c>
      <c r="R7968">
        <v>2220200000</v>
      </c>
      <c r="S7968">
        <v>161001000</v>
      </c>
      <c r="V7968" t="s">
        <v>138</v>
      </c>
      <c r="W7968" t="s">
        <v>195</v>
      </c>
      <c r="X7968" t="s">
        <v>139</v>
      </c>
      <c r="Y7968">
        <v>12</v>
      </c>
      <c r="Z7968">
        <v>12</v>
      </c>
      <c r="AA7968">
        <v>2022</v>
      </c>
      <c r="AB7968">
        <v>1785714.29</v>
      </c>
      <c r="AC7968" t="s">
        <v>80</v>
      </c>
      <c r="AD7968" t="s">
        <v>80</v>
      </c>
      <c r="AE7968">
        <v>2022</v>
      </c>
      <c r="AF7968">
        <v>2022</v>
      </c>
      <c r="AU7968"/>
    </row>
    <row r="7969" spans="1:47" x14ac:dyDescent="0.35">
      <c r="A7969" t="s">
        <v>138</v>
      </c>
      <c r="C7969" t="s">
        <v>252</v>
      </c>
      <c r="D7969" t="s">
        <v>150</v>
      </c>
      <c r="E7969" t="s">
        <v>121</v>
      </c>
      <c r="G7969" t="s">
        <v>1</v>
      </c>
      <c r="J7969" t="s">
        <v>263</v>
      </c>
      <c r="K7969" t="s">
        <v>72</v>
      </c>
      <c r="L7969" t="s">
        <v>122</v>
      </c>
      <c r="M7969" s="14">
        <v>44925</v>
      </c>
      <c r="N7969" s="14">
        <v>44925</v>
      </c>
      <c r="O7969">
        <v>0</v>
      </c>
      <c r="P7969">
        <v>7142.86</v>
      </c>
      <c r="R7969">
        <v>2220200000</v>
      </c>
      <c r="S7969">
        <v>161002000</v>
      </c>
      <c r="V7969" t="s">
        <v>138</v>
      </c>
      <c r="W7969" t="s">
        <v>202</v>
      </c>
      <c r="X7969" t="s">
        <v>139</v>
      </c>
      <c r="Y7969">
        <v>12</v>
      </c>
      <c r="Z7969">
        <v>12</v>
      </c>
      <c r="AA7969">
        <v>2022</v>
      </c>
      <c r="AB7969">
        <v>-7142.86</v>
      </c>
      <c r="AC7969" t="s">
        <v>80</v>
      </c>
      <c r="AD7969" t="s">
        <v>72</v>
      </c>
      <c r="AE7969">
        <v>2022</v>
      </c>
      <c r="AF7969">
        <v>2022</v>
      </c>
      <c r="AU7969"/>
    </row>
    <row r="7970" spans="1:47" x14ac:dyDescent="0.35">
      <c r="A7970" t="s">
        <v>138</v>
      </c>
      <c r="C7970" t="s">
        <v>252</v>
      </c>
      <c r="D7970" t="s">
        <v>150</v>
      </c>
      <c r="E7970" t="s">
        <v>121</v>
      </c>
      <c r="G7970" t="s">
        <v>1</v>
      </c>
      <c r="J7970" t="s">
        <v>263</v>
      </c>
      <c r="K7970" t="s">
        <v>72</v>
      </c>
      <c r="L7970" t="s">
        <v>122</v>
      </c>
      <c r="M7970" s="14">
        <v>44925</v>
      </c>
      <c r="N7970" s="14">
        <v>44925</v>
      </c>
      <c r="O7970">
        <v>0</v>
      </c>
      <c r="P7970">
        <v>1190.48</v>
      </c>
      <c r="R7970">
        <v>2220200000</v>
      </c>
      <c r="S7970">
        <v>161002000</v>
      </c>
      <c r="V7970" t="s">
        <v>138</v>
      </c>
      <c r="W7970" t="s">
        <v>202</v>
      </c>
      <c r="X7970" t="s">
        <v>139</v>
      </c>
      <c r="Y7970">
        <v>12</v>
      </c>
      <c r="Z7970">
        <v>12</v>
      </c>
      <c r="AA7970">
        <v>2022</v>
      </c>
      <c r="AB7970">
        <v>-1190.48</v>
      </c>
      <c r="AC7970" t="s">
        <v>80</v>
      </c>
      <c r="AD7970" t="s">
        <v>72</v>
      </c>
      <c r="AE7970">
        <v>2022</v>
      </c>
      <c r="AF7970">
        <v>2022</v>
      </c>
      <c r="AU7970"/>
    </row>
    <row r="7971" spans="1:47" x14ac:dyDescent="0.35">
      <c r="A7971" t="s">
        <v>138</v>
      </c>
      <c r="C7971" t="s">
        <v>252</v>
      </c>
      <c r="D7971" t="s">
        <v>150</v>
      </c>
      <c r="E7971" t="s">
        <v>121</v>
      </c>
      <c r="G7971" t="s">
        <v>1</v>
      </c>
      <c r="J7971" t="s">
        <v>263</v>
      </c>
      <c r="K7971" t="s">
        <v>72</v>
      </c>
      <c r="L7971" t="s">
        <v>122</v>
      </c>
      <c r="M7971" s="14">
        <v>44925</v>
      </c>
      <c r="N7971" s="14">
        <v>44925</v>
      </c>
      <c r="O7971">
        <v>0</v>
      </c>
      <c r="P7971">
        <v>45238.1</v>
      </c>
      <c r="R7971">
        <v>2220200000</v>
      </c>
      <c r="S7971">
        <v>161002000</v>
      </c>
      <c r="V7971" t="s">
        <v>138</v>
      </c>
      <c r="W7971" t="s">
        <v>202</v>
      </c>
      <c r="X7971" t="s">
        <v>139</v>
      </c>
      <c r="Y7971">
        <v>12</v>
      </c>
      <c r="Z7971">
        <v>12</v>
      </c>
      <c r="AA7971">
        <v>2022</v>
      </c>
      <c r="AB7971">
        <v>-45238.1</v>
      </c>
      <c r="AC7971" t="s">
        <v>80</v>
      </c>
      <c r="AD7971" t="s">
        <v>72</v>
      </c>
      <c r="AE7971">
        <v>2022</v>
      </c>
      <c r="AF7971">
        <v>2022</v>
      </c>
      <c r="AU7971"/>
    </row>
    <row r="7972" spans="1:47" x14ac:dyDescent="0.35">
      <c r="A7972" t="s">
        <v>138</v>
      </c>
      <c r="C7972" t="s">
        <v>252</v>
      </c>
      <c r="D7972" t="s">
        <v>150</v>
      </c>
      <c r="E7972" t="s">
        <v>121</v>
      </c>
      <c r="G7972" t="s">
        <v>1</v>
      </c>
      <c r="J7972" t="s">
        <v>263</v>
      </c>
      <c r="K7972" t="s">
        <v>72</v>
      </c>
      <c r="L7972" t="s">
        <v>122</v>
      </c>
      <c r="M7972" s="14">
        <v>44925</v>
      </c>
      <c r="N7972" s="14">
        <v>44925</v>
      </c>
      <c r="O7972">
        <v>0</v>
      </c>
      <c r="P7972">
        <v>1785714.29</v>
      </c>
      <c r="R7972">
        <v>2220200000</v>
      </c>
      <c r="S7972">
        <v>161002000</v>
      </c>
      <c r="V7972" t="s">
        <v>138</v>
      </c>
      <c r="W7972" t="s">
        <v>202</v>
      </c>
      <c r="X7972" t="s">
        <v>139</v>
      </c>
      <c r="Y7972">
        <v>12</v>
      </c>
      <c r="Z7972">
        <v>12</v>
      </c>
      <c r="AA7972">
        <v>2022</v>
      </c>
      <c r="AB7972">
        <v>-1785714.29</v>
      </c>
      <c r="AC7972" t="s">
        <v>80</v>
      </c>
      <c r="AD7972" t="s">
        <v>72</v>
      </c>
      <c r="AE7972">
        <v>2022</v>
      </c>
      <c r="AF7972">
        <v>2022</v>
      </c>
      <c r="AU7972"/>
    </row>
    <row r="7973" spans="1:47" x14ac:dyDescent="0.35">
      <c r="A7973" t="s">
        <v>138</v>
      </c>
      <c r="C7973" t="s">
        <v>252</v>
      </c>
      <c r="D7973" t="s">
        <v>150</v>
      </c>
      <c r="E7973" t="s">
        <v>121</v>
      </c>
      <c r="G7973" t="s">
        <v>1</v>
      </c>
      <c r="J7973" t="s">
        <v>263</v>
      </c>
      <c r="K7973" t="s">
        <v>72</v>
      </c>
      <c r="L7973" t="s">
        <v>122</v>
      </c>
      <c r="M7973" s="14">
        <v>44925</v>
      </c>
      <c r="N7973" s="14">
        <v>44925</v>
      </c>
      <c r="O7973">
        <v>0</v>
      </c>
      <c r="P7973">
        <v>833333.33</v>
      </c>
      <c r="R7973">
        <v>2220200000</v>
      </c>
      <c r="S7973">
        <v>161002000</v>
      </c>
      <c r="V7973" t="s">
        <v>138</v>
      </c>
      <c r="W7973" t="s">
        <v>202</v>
      </c>
      <c r="X7973" t="s">
        <v>139</v>
      </c>
      <c r="Y7973">
        <v>12</v>
      </c>
      <c r="Z7973">
        <v>12</v>
      </c>
      <c r="AA7973">
        <v>2022</v>
      </c>
      <c r="AB7973">
        <v>-833333.33</v>
      </c>
      <c r="AC7973" t="s">
        <v>80</v>
      </c>
      <c r="AD7973" t="s">
        <v>72</v>
      </c>
      <c r="AE7973">
        <v>2022</v>
      </c>
      <c r="AF7973">
        <v>2022</v>
      </c>
      <c r="AU7973"/>
    </row>
    <row r="7974" spans="1:47" x14ac:dyDescent="0.35">
      <c r="A7974" t="s">
        <v>138</v>
      </c>
      <c r="C7974" t="s">
        <v>252</v>
      </c>
      <c r="D7974" t="s">
        <v>150</v>
      </c>
      <c r="E7974" t="s">
        <v>121</v>
      </c>
      <c r="G7974" t="s">
        <v>1</v>
      </c>
      <c r="J7974" t="s">
        <v>263</v>
      </c>
      <c r="K7974" t="s">
        <v>72</v>
      </c>
      <c r="L7974" t="s">
        <v>122</v>
      </c>
      <c r="M7974" s="14">
        <v>44925</v>
      </c>
      <c r="N7974" s="14">
        <v>44925</v>
      </c>
      <c r="O7974">
        <v>0</v>
      </c>
      <c r="P7974">
        <v>6904761.9000000004</v>
      </c>
      <c r="R7974">
        <v>2220200000</v>
      </c>
      <c r="S7974">
        <v>161002000</v>
      </c>
      <c r="V7974" t="s">
        <v>138</v>
      </c>
      <c r="W7974" t="s">
        <v>202</v>
      </c>
      <c r="X7974" t="s">
        <v>139</v>
      </c>
      <c r="Y7974">
        <v>12</v>
      </c>
      <c r="Z7974">
        <v>12</v>
      </c>
      <c r="AA7974">
        <v>2022</v>
      </c>
      <c r="AB7974">
        <v>-6904761.9000000004</v>
      </c>
      <c r="AC7974" t="s">
        <v>80</v>
      </c>
      <c r="AD7974" t="s">
        <v>72</v>
      </c>
      <c r="AE7974">
        <v>2022</v>
      </c>
      <c r="AF7974">
        <v>2022</v>
      </c>
      <c r="AU7974"/>
    </row>
    <row r="7975" spans="1:47" x14ac:dyDescent="0.35">
      <c r="A7975" t="s">
        <v>138</v>
      </c>
      <c r="B7975" t="s">
        <v>48</v>
      </c>
      <c r="C7975" t="s">
        <v>252</v>
      </c>
      <c r="D7975" t="s">
        <v>159</v>
      </c>
      <c r="E7975" t="s">
        <v>121</v>
      </c>
      <c r="G7975" t="s">
        <v>1</v>
      </c>
      <c r="J7975" t="s">
        <v>263</v>
      </c>
      <c r="K7975" t="s">
        <v>72</v>
      </c>
      <c r="L7975" t="s">
        <v>122</v>
      </c>
      <c r="M7975" s="14">
        <v>44925</v>
      </c>
      <c r="N7975" s="14">
        <v>44925</v>
      </c>
      <c r="O7975">
        <v>0</v>
      </c>
      <c r="P7975">
        <v>476190.48</v>
      </c>
      <c r="R7975">
        <v>2220200000</v>
      </c>
      <c r="S7975">
        <v>161020000</v>
      </c>
      <c r="V7975" t="s">
        <v>138</v>
      </c>
      <c r="W7975" t="s">
        <v>194</v>
      </c>
      <c r="X7975" t="s">
        <v>139</v>
      </c>
      <c r="Y7975">
        <v>12</v>
      </c>
      <c r="Z7975">
        <v>12</v>
      </c>
      <c r="AA7975">
        <v>2022</v>
      </c>
      <c r="AB7975">
        <v>476190.48</v>
      </c>
      <c r="AC7975" t="s">
        <v>80</v>
      </c>
      <c r="AD7975" t="s">
        <v>72</v>
      </c>
      <c r="AE7975">
        <v>2022</v>
      </c>
      <c r="AF7975">
        <v>2022</v>
      </c>
      <c r="AU7975"/>
    </row>
    <row r="7976" spans="1:47" x14ac:dyDescent="0.35">
      <c r="A7976" t="s">
        <v>138</v>
      </c>
      <c r="C7976" t="s">
        <v>252</v>
      </c>
      <c r="D7976" t="s">
        <v>150</v>
      </c>
      <c r="E7976" t="s">
        <v>121</v>
      </c>
      <c r="J7976" t="s">
        <v>263</v>
      </c>
      <c r="K7976" t="s">
        <v>72</v>
      </c>
      <c r="L7976" t="s">
        <v>122</v>
      </c>
      <c r="M7976" s="14">
        <v>44925</v>
      </c>
      <c r="N7976" s="14">
        <v>44925</v>
      </c>
      <c r="O7976">
        <v>0</v>
      </c>
      <c r="P7976">
        <v>9577380.9499999993</v>
      </c>
      <c r="R7976">
        <v>2220200000</v>
      </c>
      <c r="S7976">
        <v>161002000</v>
      </c>
      <c r="V7976" t="s">
        <v>138</v>
      </c>
      <c r="W7976" t="s">
        <v>202</v>
      </c>
      <c r="X7976" t="s">
        <v>139</v>
      </c>
      <c r="Y7976">
        <v>12</v>
      </c>
      <c r="Z7976">
        <v>12</v>
      </c>
      <c r="AA7976">
        <v>2022</v>
      </c>
      <c r="AB7976">
        <v>-9577380.9499999993</v>
      </c>
      <c r="AC7976" t="s">
        <v>80</v>
      </c>
      <c r="AD7976" t="s">
        <v>72</v>
      </c>
      <c r="AE7976">
        <v>2022</v>
      </c>
      <c r="AF7976">
        <v>2022</v>
      </c>
      <c r="AU7976"/>
    </row>
    <row r="7977" spans="1:47" x14ac:dyDescent="0.35">
      <c r="A7977" t="s">
        <v>130</v>
      </c>
      <c r="B7977" t="s">
        <v>33</v>
      </c>
      <c r="C7977" t="s">
        <v>252</v>
      </c>
      <c r="D7977" t="s">
        <v>150</v>
      </c>
      <c r="E7977" t="s">
        <v>121</v>
      </c>
      <c r="G7977" t="s">
        <v>1</v>
      </c>
      <c r="H7977" t="s">
        <v>206</v>
      </c>
      <c r="J7977" t="s">
        <v>263</v>
      </c>
      <c r="K7977" t="s">
        <v>72</v>
      </c>
      <c r="L7977" t="s">
        <v>122</v>
      </c>
      <c r="M7977" s="14">
        <v>44925</v>
      </c>
      <c r="N7977" s="14">
        <v>44925</v>
      </c>
      <c r="O7977">
        <v>0</v>
      </c>
      <c r="P7977">
        <v>-23.81</v>
      </c>
      <c r="R7977">
        <v>2221517160</v>
      </c>
      <c r="S7977">
        <v>161012000</v>
      </c>
      <c r="V7977" t="s">
        <v>130</v>
      </c>
      <c r="W7977" t="s">
        <v>213</v>
      </c>
      <c r="X7977" t="s">
        <v>119</v>
      </c>
      <c r="Y7977">
        <v>12</v>
      </c>
      <c r="Z7977">
        <v>12</v>
      </c>
      <c r="AA7977">
        <v>2022</v>
      </c>
      <c r="AB7977">
        <v>23.81</v>
      </c>
      <c r="AC7977" t="s">
        <v>80</v>
      </c>
      <c r="AD7977" t="s">
        <v>80</v>
      </c>
      <c r="AE7977">
        <v>2022</v>
      </c>
      <c r="AF7977">
        <v>2022</v>
      </c>
      <c r="AU7977"/>
    </row>
    <row r="7978" spans="1:47" x14ac:dyDescent="0.35">
      <c r="A7978" t="s">
        <v>155</v>
      </c>
      <c r="B7978" t="s">
        <v>32</v>
      </c>
      <c r="C7978" t="s">
        <v>252</v>
      </c>
      <c r="D7978" t="s">
        <v>150</v>
      </c>
      <c r="E7978" t="s">
        <v>121</v>
      </c>
      <c r="G7978" t="s">
        <v>1</v>
      </c>
      <c r="H7978" t="s">
        <v>206</v>
      </c>
      <c r="J7978" t="s">
        <v>263</v>
      </c>
      <c r="K7978" t="s">
        <v>72</v>
      </c>
      <c r="L7978" t="s">
        <v>122</v>
      </c>
      <c r="M7978" s="14">
        <v>44925</v>
      </c>
      <c r="N7978" s="14">
        <v>44925</v>
      </c>
      <c r="O7978">
        <v>0</v>
      </c>
      <c r="P7978">
        <v>-19047.62</v>
      </c>
      <c r="R7978">
        <v>2220610000</v>
      </c>
      <c r="S7978">
        <v>161012000</v>
      </c>
      <c r="V7978" t="s">
        <v>155</v>
      </c>
      <c r="W7978" t="s">
        <v>213</v>
      </c>
      <c r="X7978" t="s">
        <v>156</v>
      </c>
      <c r="Y7978">
        <v>12</v>
      </c>
      <c r="Z7978">
        <v>12</v>
      </c>
      <c r="AA7978">
        <v>2022</v>
      </c>
      <c r="AB7978">
        <v>19047.62</v>
      </c>
      <c r="AC7978" t="s">
        <v>80</v>
      </c>
      <c r="AD7978" t="s">
        <v>80</v>
      </c>
      <c r="AE7978">
        <v>2022</v>
      </c>
      <c r="AF7978">
        <v>2022</v>
      </c>
      <c r="AU7978"/>
    </row>
    <row r="7979" spans="1:47" x14ac:dyDescent="0.35">
      <c r="A7979" t="s">
        <v>160</v>
      </c>
      <c r="B7979" t="s">
        <v>28</v>
      </c>
      <c r="C7979" t="s">
        <v>252</v>
      </c>
      <c r="D7979" t="s">
        <v>159</v>
      </c>
      <c r="E7979" t="s">
        <v>162</v>
      </c>
      <c r="G7979" t="s">
        <v>1</v>
      </c>
      <c r="J7979" t="s">
        <v>263</v>
      </c>
      <c r="K7979" t="s">
        <v>72</v>
      </c>
      <c r="L7979" t="s">
        <v>122</v>
      </c>
      <c r="M7979" s="14">
        <v>44925</v>
      </c>
      <c r="N7979" s="14">
        <v>44925</v>
      </c>
      <c r="O7979">
        <v>0</v>
      </c>
      <c r="P7979">
        <v>53.14</v>
      </c>
      <c r="R7979">
        <v>2110672000</v>
      </c>
      <c r="S7979">
        <v>161400000</v>
      </c>
      <c r="V7979" t="s">
        <v>160</v>
      </c>
      <c r="W7979" t="s">
        <v>211</v>
      </c>
      <c r="X7979" t="s">
        <v>161</v>
      </c>
      <c r="Y7979">
        <v>12</v>
      </c>
      <c r="Z7979">
        <v>12</v>
      </c>
      <c r="AA7979">
        <v>2022</v>
      </c>
      <c r="AB7979">
        <v>53.14</v>
      </c>
      <c r="AC7979" t="s">
        <v>80</v>
      </c>
      <c r="AD7979" t="s">
        <v>72</v>
      </c>
      <c r="AE7979">
        <v>2022</v>
      </c>
      <c r="AF7979">
        <v>2022</v>
      </c>
      <c r="AU7979"/>
    </row>
    <row r="7980" spans="1:47" x14ac:dyDescent="0.35">
      <c r="A7980" t="s">
        <v>160</v>
      </c>
      <c r="B7980" t="s">
        <v>28</v>
      </c>
      <c r="C7980" t="s">
        <v>252</v>
      </c>
      <c r="D7980" t="s">
        <v>159</v>
      </c>
      <c r="E7980" t="s">
        <v>162</v>
      </c>
      <c r="G7980" t="s">
        <v>1</v>
      </c>
      <c r="J7980" t="s">
        <v>263</v>
      </c>
      <c r="K7980" t="s">
        <v>72</v>
      </c>
      <c r="L7980" t="s">
        <v>122</v>
      </c>
      <c r="M7980" s="14">
        <v>44925</v>
      </c>
      <c r="N7980" s="14">
        <v>44925</v>
      </c>
      <c r="O7980">
        <v>0</v>
      </c>
      <c r="P7980">
        <v>85.38</v>
      </c>
      <c r="R7980">
        <v>2110672000</v>
      </c>
      <c r="S7980">
        <v>161400000</v>
      </c>
      <c r="V7980" t="s">
        <v>160</v>
      </c>
      <c r="W7980" t="s">
        <v>211</v>
      </c>
      <c r="X7980" t="s">
        <v>161</v>
      </c>
      <c r="Y7980">
        <v>12</v>
      </c>
      <c r="Z7980">
        <v>12</v>
      </c>
      <c r="AA7980">
        <v>2022</v>
      </c>
      <c r="AB7980">
        <v>85.38</v>
      </c>
      <c r="AC7980" t="s">
        <v>80</v>
      </c>
      <c r="AD7980" t="s">
        <v>72</v>
      </c>
      <c r="AE7980">
        <v>2022</v>
      </c>
      <c r="AF7980">
        <v>2022</v>
      </c>
      <c r="AU7980"/>
    </row>
    <row r="7981" spans="1:47" x14ac:dyDescent="0.35">
      <c r="A7981" t="s">
        <v>126</v>
      </c>
      <c r="B7981" t="s">
        <v>56</v>
      </c>
      <c r="C7981" t="s">
        <v>252</v>
      </c>
      <c r="D7981" t="s">
        <v>150</v>
      </c>
      <c r="E7981" t="s">
        <v>121</v>
      </c>
      <c r="G7981" t="s">
        <v>1</v>
      </c>
      <c r="H7981" t="s">
        <v>206</v>
      </c>
      <c r="J7981" t="s">
        <v>263</v>
      </c>
      <c r="K7981" t="s">
        <v>72</v>
      </c>
      <c r="L7981" t="s">
        <v>122</v>
      </c>
      <c r="M7981" s="14">
        <v>44925</v>
      </c>
      <c r="N7981" s="14">
        <v>44925</v>
      </c>
      <c r="O7981">
        <v>0</v>
      </c>
      <c r="P7981">
        <v>-1190.48</v>
      </c>
      <c r="R7981">
        <v>2221200000</v>
      </c>
      <c r="S7981">
        <v>162600000</v>
      </c>
      <c r="V7981" t="s">
        <v>126</v>
      </c>
      <c r="W7981" t="s">
        <v>196</v>
      </c>
      <c r="X7981" t="s">
        <v>127</v>
      </c>
      <c r="Y7981">
        <v>12</v>
      </c>
      <c r="Z7981">
        <v>12</v>
      </c>
      <c r="AA7981">
        <v>2022</v>
      </c>
      <c r="AB7981">
        <v>1190.48</v>
      </c>
      <c r="AC7981" t="s">
        <v>80</v>
      </c>
      <c r="AD7981" t="s">
        <v>80</v>
      </c>
      <c r="AE7981">
        <v>2022</v>
      </c>
      <c r="AF7981">
        <v>2022</v>
      </c>
      <c r="AU7981"/>
    </row>
    <row r="7982" spans="1:47" x14ac:dyDescent="0.35">
      <c r="A7982" t="s">
        <v>160</v>
      </c>
      <c r="B7982" t="s">
        <v>28</v>
      </c>
      <c r="C7982" t="s">
        <v>252</v>
      </c>
      <c r="D7982" t="s">
        <v>159</v>
      </c>
      <c r="E7982" t="s">
        <v>162</v>
      </c>
      <c r="G7982" t="s">
        <v>1</v>
      </c>
      <c r="J7982" t="s">
        <v>263</v>
      </c>
      <c r="K7982" t="s">
        <v>72</v>
      </c>
      <c r="L7982" t="s">
        <v>122</v>
      </c>
      <c r="M7982" s="14">
        <v>44925</v>
      </c>
      <c r="N7982" s="14">
        <v>44925</v>
      </c>
      <c r="O7982">
        <v>0</v>
      </c>
      <c r="P7982">
        <v>74.03</v>
      </c>
      <c r="R7982">
        <v>2110672000</v>
      </c>
      <c r="S7982">
        <v>161400000</v>
      </c>
      <c r="V7982" t="s">
        <v>160</v>
      </c>
      <c r="W7982" t="s">
        <v>211</v>
      </c>
      <c r="X7982" t="s">
        <v>161</v>
      </c>
      <c r="Y7982">
        <v>12</v>
      </c>
      <c r="Z7982">
        <v>12</v>
      </c>
      <c r="AA7982">
        <v>2022</v>
      </c>
      <c r="AB7982">
        <v>74.03</v>
      </c>
      <c r="AC7982" t="s">
        <v>80</v>
      </c>
      <c r="AD7982" t="s">
        <v>72</v>
      </c>
      <c r="AE7982">
        <v>2022</v>
      </c>
      <c r="AF7982">
        <v>2022</v>
      </c>
      <c r="AU7982"/>
    </row>
    <row r="7983" spans="1:47" x14ac:dyDescent="0.35">
      <c r="A7983" t="s">
        <v>160</v>
      </c>
      <c r="B7983" t="s">
        <v>28</v>
      </c>
      <c r="C7983" t="s">
        <v>252</v>
      </c>
      <c r="D7983" t="s">
        <v>159</v>
      </c>
      <c r="E7983" t="s">
        <v>162</v>
      </c>
      <c r="G7983" t="s">
        <v>1</v>
      </c>
      <c r="J7983" t="s">
        <v>263</v>
      </c>
      <c r="K7983" t="s">
        <v>72</v>
      </c>
      <c r="L7983" t="s">
        <v>122</v>
      </c>
      <c r="M7983" s="14">
        <v>44925</v>
      </c>
      <c r="N7983" s="14">
        <v>44925</v>
      </c>
      <c r="O7983">
        <v>0</v>
      </c>
      <c r="P7983">
        <v>30.62</v>
      </c>
      <c r="R7983">
        <v>2110672000</v>
      </c>
      <c r="S7983">
        <v>161400000</v>
      </c>
      <c r="V7983" t="s">
        <v>160</v>
      </c>
      <c r="W7983" t="s">
        <v>211</v>
      </c>
      <c r="X7983" t="s">
        <v>161</v>
      </c>
      <c r="Y7983">
        <v>12</v>
      </c>
      <c r="Z7983">
        <v>12</v>
      </c>
      <c r="AA7983">
        <v>2022</v>
      </c>
      <c r="AB7983">
        <v>30.62</v>
      </c>
      <c r="AC7983" t="s">
        <v>80</v>
      </c>
      <c r="AD7983" t="s">
        <v>72</v>
      </c>
      <c r="AE7983">
        <v>2022</v>
      </c>
      <c r="AF7983">
        <v>2022</v>
      </c>
      <c r="AU7983"/>
    </row>
    <row r="7984" spans="1:47" x14ac:dyDescent="0.35">
      <c r="A7984" t="s">
        <v>160</v>
      </c>
      <c r="B7984" t="s">
        <v>35</v>
      </c>
      <c r="C7984" t="s">
        <v>252</v>
      </c>
      <c r="D7984" t="s">
        <v>159</v>
      </c>
      <c r="E7984" t="s">
        <v>162</v>
      </c>
      <c r="G7984" t="s">
        <v>1</v>
      </c>
      <c r="J7984" t="s">
        <v>263</v>
      </c>
      <c r="K7984" t="s">
        <v>72</v>
      </c>
      <c r="L7984" t="s">
        <v>122</v>
      </c>
      <c r="M7984" s="14">
        <v>44925</v>
      </c>
      <c r="N7984" s="14">
        <v>44925</v>
      </c>
      <c r="O7984">
        <v>0</v>
      </c>
      <c r="P7984">
        <v>534.5</v>
      </c>
      <c r="R7984">
        <v>2110672000</v>
      </c>
      <c r="S7984">
        <v>162700000</v>
      </c>
      <c r="V7984" t="s">
        <v>160</v>
      </c>
      <c r="W7984" t="s">
        <v>200</v>
      </c>
      <c r="X7984" t="s">
        <v>161</v>
      </c>
      <c r="Y7984">
        <v>12</v>
      </c>
      <c r="Z7984">
        <v>12</v>
      </c>
      <c r="AA7984">
        <v>2022</v>
      </c>
      <c r="AB7984">
        <v>534.5</v>
      </c>
      <c r="AC7984" t="s">
        <v>80</v>
      </c>
      <c r="AD7984" t="s">
        <v>72</v>
      </c>
      <c r="AE7984">
        <v>2022</v>
      </c>
      <c r="AF7984">
        <v>2022</v>
      </c>
      <c r="AU7984"/>
    </row>
    <row r="7985" spans="1:47" x14ac:dyDescent="0.35">
      <c r="A7985" t="s">
        <v>118</v>
      </c>
      <c r="B7985" t="s">
        <v>46</v>
      </c>
      <c r="C7985" t="s">
        <v>252</v>
      </c>
      <c r="D7985" t="s">
        <v>150</v>
      </c>
      <c r="E7985" t="s">
        <v>121</v>
      </c>
      <c r="G7985" t="s">
        <v>1</v>
      </c>
      <c r="H7985" t="s">
        <v>206</v>
      </c>
      <c r="J7985" t="s">
        <v>263</v>
      </c>
      <c r="K7985" t="s">
        <v>72</v>
      </c>
      <c r="L7985" t="s">
        <v>122</v>
      </c>
      <c r="M7985" s="14">
        <v>44925</v>
      </c>
      <c r="N7985" s="14">
        <v>44925</v>
      </c>
      <c r="O7985">
        <v>0</v>
      </c>
      <c r="P7985">
        <v>-11904.76</v>
      </c>
      <c r="R7985">
        <v>2221513000</v>
      </c>
      <c r="S7985">
        <v>161021000</v>
      </c>
      <c r="V7985" t="s">
        <v>118</v>
      </c>
      <c r="W7985" t="s">
        <v>215</v>
      </c>
      <c r="X7985" t="s">
        <v>119</v>
      </c>
      <c r="Y7985">
        <v>12</v>
      </c>
      <c r="Z7985">
        <v>12</v>
      </c>
      <c r="AA7985">
        <v>2022</v>
      </c>
      <c r="AB7985">
        <v>11904.76</v>
      </c>
      <c r="AC7985" t="s">
        <v>80</v>
      </c>
      <c r="AD7985" t="s">
        <v>80</v>
      </c>
      <c r="AE7985">
        <v>2022</v>
      </c>
      <c r="AF7985">
        <v>2022</v>
      </c>
      <c r="AU7985"/>
    </row>
    <row r="7986" spans="1:47" x14ac:dyDescent="0.35">
      <c r="A7986" t="s">
        <v>160</v>
      </c>
      <c r="B7986" t="s">
        <v>26</v>
      </c>
      <c r="C7986" t="s">
        <v>252</v>
      </c>
      <c r="D7986" t="s">
        <v>159</v>
      </c>
      <c r="E7986" t="s">
        <v>162</v>
      </c>
      <c r="G7986" t="s">
        <v>1</v>
      </c>
      <c r="J7986" t="s">
        <v>263</v>
      </c>
      <c r="K7986" t="s">
        <v>72</v>
      </c>
      <c r="L7986" t="s">
        <v>122</v>
      </c>
      <c r="M7986" s="14">
        <v>44925</v>
      </c>
      <c r="N7986" s="14">
        <v>44925</v>
      </c>
      <c r="O7986">
        <v>0</v>
      </c>
      <c r="P7986">
        <v>1005.53</v>
      </c>
      <c r="R7986">
        <v>2110672000</v>
      </c>
      <c r="S7986">
        <v>162700000</v>
      </c>
      <c r="V7986" t="s">
        <v>160</v>
      </c>
      <c r="W7986" t="s">
        <v>200</v>
      </c>
      <c r="X7986" t="s">
        <v>161</v>
      </c>
      <c r="Y7986">
        <v>12</v>
      </c>
      <c r="Z7986">
        <v>12</v>
      </c>
      <c r="AA7986">
        <v>2022</v>
      </c>
      <c r="AB7986">
        <v>1005.53</v>
      </c>
      <c r="AC7986" t="s">
        <v>80</v>
      </c>
      <c r="AD7986" t="s">
        <v>72</v>
      </c>
      <c r="AE7986">
        <v>2022</v>
      </c>
      <c r="AF7986">
        <v>2022</v>
      </c>
      <c r="AU7986"/>
    </row>
    <row r="7987" spans="1:47" x14ac:dyDescent="0.35">
      <c r="A7987" t="s">
        <v>155</v>
      </c>
      <c r="B7987" t="s">
        <v>49</v>
      </c>
      <c r="C7987" t="s">
        <v>252</v>
      </c>
      <c r="D7987" t="s">
        <v>150</v>
      </c>
      <c r="E7987" t="s">
        <v>121</v>
      </c>
      <c r="G7987" t="s">
        <v>1</v>
      </c>
      <c r="H7987" t="s">
        <v>206</v>
      </c>
      <c r="J7987" t="s">
        <v>263</v>
      </c>
      <c r="K7987" t="s">
        <v>72</v>
      </c>
      <c r="L7987" t="s">
        <v>122</v>
      </c>
      <c r="M7987" s="14">
        <v>44925</v>
      </c>
      <c r="N7987" s="14">
        <v>44925</v>
      </c>
      <c r="O7987">
        <v>0</v>
      </c>
      <c r="P7987">
        <v>-26190.48</v>
      </c>
      <c r="R7987">
        <v>2220620000</v>
      </c>
      <c r="S7987">
        <v>161012000</v>
      </c>
      <c r="V7987" t="s">
        <v>155</v>
      </c>
      <c r="W7987" t="s">
        <v>213</v>
      </c>
      <c r="X7987" t="s">
        <v>156</v>
      </c>
      <c r="Y7987">
        <v>12</v>
      </c>
      <c r="Z7987">
        <v>12</v>
      </c>
      <c r="AA7987">
        <v>2022</v>
      </c>
      <c r="AB7987">
        <v>26190.48</v>
      </c>
      <c r="AC7987" t="s">
        <v>80</v>
      </c>
      <c r="AD7987" t="s">
        <v>80</v>
      </c>
      <c r="AE7987">
        <v>2022</v>
      </c>
      <c r="AF7987">
        <v>2022</v>
      </c>
      <c r="AU7987"/>
    </row>
    <row r="7988" spans="1:47" x14ac:dyDescent="0.35">
      <c r="A7988" t="s">
        <v>160</v>
      </c>
      <c r="B7988" t="s">
        <v>28</v>
      </c>
      <c r="C7988" t="s">
        <v>252</v>
      </c>
      <c r="D7988" t="s">
        <v>159</v>
      </c>
      <c r="E7988" t="s">
        <v>162</v>
      </c>
      <c r="G7988" t="s">
        <v>1</v>
      </c>
      <c r="J7988" t="s">
        <v>263</v>
      </c>
      <c r="K7988" t="s">
        <v>72</v>
      </c>
      <c r="L7988" t="s">
        <v>122</v>
      </c>
      <c r="M7988" s="14">
        <v>44925</v>
      </c>
      <c r="N7988" s="14">
        <v>44925</v>
      </c>
      <c r="O7988">
        <v>0</v>
      </c>
      <c r="P7988">
        <v>34.340000000000003</v>
      </c>
      <c r="R7988">
        <v>2110672000</v>
      </c>
      <c r="S7988">
        <v>161800000</v>
      </c>
      <c r="V7988" t="s">
        <v>160</v>
      </c>
      <c r="W7988" t="s">
        <v>197</v>
      </c>
      <c r="X7988" t="s">
        <v>161</v>
      </c>
      <c r="Y7988">
        <v>12</v>
      </c>
      <c r="Z7988">
        <v>12</v>
      </c>
      <c r="AA7988">
        <v>2022</v>
      </c>
      <c r="AB7988">
        <v>34.340000000000003</v>
      </c>
      <c r="AC7988" t="s">
        <v>80</v>
      </c>
      <c r="AD7988" t="s">
        <v>72</v>
      </c>
      <c r="AE7988">
        <v>2022</v>
      </c>
      <c r="AF7988">
        <v>2022</v>
      </c>
      <c r="AU7988"/>
    </row>
    <row r="7989" spans="1:47" x14ac:dyDescent="0.35">
      <c r="A7989" t="s">
        <v>203</v>
      </c>
      <c r="B7989" t="s">
        <v>51</v>
      </c>
      <c r="C7989" t="s">
        <v>252</v>
      </c>
      <c r="D7989" t="s">
        <v>150</v>
      </c>
      <c r="E7989" t="s">
        <v>121</v>
      </c>
      <c r="G7989" t="s">
        <v>1</v>
      </c>
      <c r="H7989" t="s">
        <v>206</v>
      </c>
      <c r="J7989" t="s">
        <v>263</v>
      </c>
      <c r="K7989" t="s">
        <v>72</v>
      </c>
      <c r="L7989" t="s">
        <v>122</v>
      </c>
      <c r="M7989" s="14">
        <v>44925</v>
      </c>
      <c r="N7989" s="14">
        <v>44925</v>
      </c>
      <c r="O7989">
        <v>0</v>
      </c>
      <c r="P7989">
        <v>-921428.57</v>
      </c>
      <c r="R7989">
        <v>2220141000</v>
      </c>
      <c r="S7989">
        <v>161020000</v>
      </c>
      <c r="V7989" t="s">
        <v>203</v>
      </c>
      <c r="W7989" t="s">
        <v>194</v>
      </c>
      <c r="X7989" t="s">
        <v>134</v>
      </c>
      <c r="Y7989">
        <v>12</v>
      </c>
      <c r="Z7989">
        <v>12</v>
      </c>
      <c r="AA7989">
        <v>2022</v>
      </c>
      <c r="AB7989">
        <v>921428.57</v>
      </c>
      <c r="AC7989" t="s">
        <v>80</v>
      </c>
      <c r="AD7989" t="s">
        <v>80</v>
      </c>
      <c r="AE7989">
        <v>2022</v>
      </c>
      <c r="AF7989">
        <v>2022</v>
      </c>
      <c r="AU7989"/>
    </row>
    <row r="7990" spans="1:47" x14ac:dyDescent="0.35">
      <c r="A7990" t="s">
        <v>176</v>
      </c>
      <c r="B7990" t="s">
        <v>27</v>
      </c>
      <c r="C7990" t="s">
        <v>252</v>
      </c>
      <c r="D7990" t="s">
        <v>150</v>
      </c>
      <c r="E7990" t="s">
        <v>121</v>
      </c>
      <c r="G7990" t="s">
        <v>1</v>
      </c>
      <c r="H7990" t="s">
        <v>206</v>
      </c>
      <c r="J7990" t="s">
        <v>263</v>
      </c>
      <c r="K7990" t="s">
        <v>72</v>
      </c>
      <c r="L7990" t="s">
        <v>122</v>
      </c>
      <c r="M7990" s="14">
        <v>44925</v>
      </c>
      <c r="N7990" s="14">
        <v>44925</v>
      </c>
      <c r="O7990">
        <v>0</v>
      </c>
      <c r="P7990">
        <v>-129.29</v>
      </c>
      <c r="R7990">
        <v>2221517010</v>
      </c>
      <c r="S7990">
        <v>161300000</v>
      </c>
      <c r="V7990" t="s">
        <v>176</v>
      </c>
      <c r="W7990" t="s">
        <v>192</v>
      </c>
      <c r="X7990" t="s">
        <v>119</v>
      </c>
      <c r="Y7990">
        <v>12</v>
      </c>
      <c r="Z7990">
        <v>12</v>
      </c>
      <c r="AA7990">
        <v>2022</v>
      </c>
      <c r="AB7990">
        <v>129.29</v>
      </c>
      <c r="AC7990" t="s">
        <v>80</v>
      </c>
      <c r="AD7990" t="s">
        <v>80</v>
      </c>
      <c r="AE7990">
        <v>2022</v>
      </c>
      <c r="AF7990">
        <v>2022</v>
      </c>
      <c r="AU7990"/>
    </row>
    <row r="7991" spans="1:47" x14ac:dyDescent="0.35">
      <c r="A7991" t="s">
        <v>160</v>
      </c>
      <c r="B7991" t="s">
        <v>26</v>
      </c>
      <c r="C7991" t="s">
        <v>252</v>
      </c>
      <c r="D7991" t="s">
        <v>159</v>
      </c>
      <c r="E7991" t="s">
        <v>162</v>
      </c>
      <c r="G7991" t="s">
        <v>1</v>
      </c>
      <c r="J7991" t="s">
        <v>263</v>
      </c>
      <c r="K7991" t="s">
        <v>72</v>
      </c>
      <c r="L7991" t="s">
        <v>122</v>
      </c>
      <c r="M7991" s="14">
        <v>44925</v>
      </c>
      <c r="N7991" s="14">
        <v>44925</v>
      </c>
      <c r="O7991">
        <v>0</v>
      </c>
      <c r="P7991">
        <v>193.7</v>
      </c>
      <c r="R7991">
        <v>2110672000</v>
      </c>
      <c r="S7991">
        <v>162600000</v>
      </c>
      <c r="V7991" t="s">
        <v>160</v>
      </c>
      <c r="W7991" t="s">
        <v>196</v>
      </c>
      <c r="X7991" t="s">
        <v>161</v>
      </c>
      <c r="Y7991">
        <v>12</v>
      </c>
      <c r="Z7991">
        <v>12</v>
      </c>
      <c r="AA7991">
        <v>2022</v>
      </c>
      <c r="AB7991">
        <v>193.7</v>
      </c>
      <c r="AC7991" t="s">
        <v>80</v>
      </c>
      <c r="AD7991" t="s">
        <v>72</v>
      </c>
      <c r="AE7991">
        <v>2022</v>
      </c>
      <c r="AF7991">
        <v>2022</v>
      </c>
      <c r="AU7991"/>
    </row>
    <row r="7992" spans="1:47" x14ac:dyDescent="0.35">
      <c r="A7992" t="s">
        <v>160</v>
      </c>
      <c r="B7992" t="s">
        <v>26</v>
      </c>
      <c r="C7992" t="s">
        <v>252</v>
      </c>
      <c r="D7992" t="s">
        <v>159</v>
      </c>
      <c r="E7992" t="s">
        <v>162</v>
      </c>
      <c r="G7992" t="s">
        <v>1</v>
      </c>
      <c r="J7992" t="s">
        <v>263</v>
      </c>
      <c r="K7992" t="s">
        <v>72</v>
      </c>
      <c r="L7992" t="s">
        <v>122</v>
      </c>
      <c r="M7992" s="14">
        <v>44925</v>
      </c>
      <c r="N7992" s="14">
        <v>44925</v>
      </c>
      <c r="O7992">
        <v>0</v>
      </c>
      <c r="P7992">
        <v>1190.48</v>
      </c>
      <c r="R7992">
        <v>2110672000</v>
      </c>
      <c r="S7992">
        <v>162600000</v>
      </c>
      <c r="V7992" t="s">
        <v>160</v>
      </c>
      <c r="W7992" t="s">
        <v>196</v>
      </c>
      <c r="X7992" t="s">
        <v>161</v>
      </c>
      <c r="Y7992">
        <v>12</v>
      </c>
      <c r="Z7992">
        <v>12</v>
      </c>
      <c r="AA7992">
        <v>2022</v>
      </c>
      <c r="AB7992">
        <v>1190.48</v>
      </c>
      <c r="AC7992" t="s">
        <v>80</v>
      </c>
      <c r="AD7992" t="s">
        <v>72</v>
      </c>
      <c r="AE7992">
        <v>2022</v>
      </c>
      <c r="AF7992">
        <v>2022</v>
      </c>
      <c r="AU7992"/>
    </row>
    <row r="7993" spans="1:47" x14ac:dyDescent="0.35">
      <c r="A7993" t="s">
        <v>160</v>
      </c>
      <c r="B7993" t="s">
        <v>26</v>
      </c>
      <c r="C7993" t="s">
        <v>252</v>
      </c>
      <c r="D7993" t="s">
        <v>159</v>
      </c>
      <c r="E7993" t="s">
        <v>162</v>
      </c>
      <c r="G7993" t="s">
        <v>1</v>
      </c>
      <c r="J7993" t="s">
        <v>263</v>
      </c>
      <c r="K7993" t="s">
        <v>72</v>
      </c>
      <c r="L7993" t="s">
        <v>122</v>
      </c>
      <c r="M7993" s="14">
        <v>44925</v>
      </c>
      <c r="N7993" s="14">
        <v>44925</v>
      </c>
      <c r="O7993">
        <v>0</v>
      </c>
      <c r="P7993">
        <v>622.91</v>
      </c>
      <c r="R7993">
        <v>2110672000</v>
      </c>
      <c r="S7993">
        <v>162600000</v>
      </c>
      <c r="V7993" t="s">
        <v>160</v>
      </c>
      <c r="W7993" t="s">
        <v>196</v>
      </c>
      <c r="X7993" t="s">
        <v>161</v>
      </c>
      <c r="Y7993">
        <v>12</v>
      </c>
      <c r="Z7993">
        <v>12</v>
      </c>
      <c r="AA7993">
        <v>2022</v>
      </c>
      <c r="AB7993">
        <v>622.91</v>
      </c>
      <c r="AC7993" t="s">
        <v>80</v>
      </c>
      <c r="AD7993" t="s">
        <v>72</v>
      </c>
      <c r="AE7993">
        <v>2022</v>
      </c>
      <c r="AF7993">
        <v>2022</v>
      </c>
      <c r="AU7993"/>
    </row>
    <row r="7994" spans="1:47" x14ac:dyDescent="0.35">
      <c r="A7994" t="s">
        <v>160</v>
      </c>
      <c r="B7994" t="s">
        <v>35</v>
      </c>
      <c r="C7994" t="s">
        <v>252</v>
      </c>
      <c r="D7994" t="s">
        <v>159</v>
      </c>
      <c r="E7994" t="s">
        <v>162</v>
      </c>
      <c r="G7994" t="s">
        <v>1</v>
      </c>
      <c r="J7994" t="s">
        <v>263</v>
      </c>
      <c r="K7994" t="s">
        <v>72</v>
      </c>
      <c r="L7994" t="s">
        <v>122</v>
      </c>
      <c r="M7994" s="14">
        <v>44925</v>
      </c>
      <c r="N7994" s="14">
        <v>44925</v>
      </c>
      <c r="O7994">
        <v>0</v>
      </c>
      <c r="P7994">
        <v>108.51</v>
      </c>
      <c r="R7994">
        <v>2110672000</v>
      </c>
      <c r="S7994">
        <v>162600000</v>
      </c>
      <c r="V7994" t="s">
        <v>160</v>
      </c>
      <c r="W7994" t="s">
        <v>196</v>
      </c>
      <c r="X7994" t="s">
        <v>161</v>
      </c>
      <c r="Y7994">
        <v>12</v>
      </c>
      <c r="Z7994">
        <v>12</v>
      </c>
      <c r="AA7994">
        <v>2022</v>
      </c>
      <c r="AB7994">
        <v>108.51</v>
      </c>
      <c r="AC7994" t="s">
        <v>80</v>
      </c>
      <c r="AD7994" t="s">
        <v>72</v>
      </c>
      <c r="AE7994">
        <v>2022</v>
      </c>
      <c r="AF7994">
        <v>2022</v>
      </c>
      <c r="AU7994"/>
    </row>
    <row r="7995" spans="1:47" x14ac:dyDescent="0.35">
      <c r="A7995" t="s">
        <v>160</v>
      </c>
      <c r="B7995" t="s">
        <v>26</v>
      </c>
      <c r="C7995" t="s">
        <v>252</v>
      </c>
      <c r="D7995" t="s">
        <v>159</v>
      </c>
      <c r="E7995" t="s">
        <v>162</v>
      </c>
      <c r="G7995" t="s">
        <v>1</v>
      </c>
      <c r="J7995" t="s">
        <v>263</v>
      </c>
      <c r="K7995" t="s">
        <v>72</v>
      </c>
      <c r="L7995" t="s">
        <v>122</v>
      </c>
      <c r="M7995" s="14">
        <v>44925</v>
      </c>
      <c r="N7995" s="14">
        <v>44925</v>
      </c>
      <c r="O7995">
        <v>0</v>
      </c>
      <c r="P7995">
        <v>951.57</v>
      </c>
      <c r="R7995">
        <v>2110672000</v>
      </c>
      <c r="S7995">
        <v>162600000</v>
      </c>
      <c r="V7995" t="s">
        <v>160</v>
      </c>
      <c r="W7995" t="s">
        <v>196</v>
      </c>
      <c r="X7995" t="s">
        <v>161</v>
      </c>
      <c r="Y7995">
        <v>12</v>
      </c>
      <c r="Z7995">
        <v>12</v>
      </c>
      <c r="AA7995">
        <v>2022</v>
      </c>
      <c r="AB7995">
        <v>951.57</v>
      </c>
      <c r="AC7995" t="s">
        <v>80</v>
      </c>
      <c r="AD7995" t="s">
        <v>72</v>
      </c>
      <c r="AE7995">
        <v>2022</v>
      </c>
      <c r="AF7995">
        <v>2022</v>
      </c>
      <c r="AU7995"/>
    </row>
    <row r="7996" spans="1:47" x14ac:dyDescent="0.35">
      <c r="A7996" t="s">
        <v>160</v>
      </c>
      <c r="B7996" t="s">
        <v>26</v>
      </c>
      <c r="C7996" t="s">
        <v>252</v>
      </c>
      <c r="D7996" t="s">
        <v>159</v>
      </c>
      <c r="E7996" t="s">
        <v>162</v>
      </c>
      <c r="G7996" t="s">
        <v>1</v>
      </c>
      <c r="J7996" t="s">
        <v>263</v>
      </c>
      <c r="K7996" t="s">
        <v>72</v>
      </c>
      <c r="L7996" t="s">
        <v>122</v>
      </c>
      <c r="M7996" s="14">
        <v>44925</v>
      </c>
      <c r="N7996" s="14">
        <v>44925</v>
      </c>
      <c r="O7996">
        <v>0</v>
      </c>
      <c r="P7996">
        <v>920.25</v>
      </c>
      <c r="R7996">
        <v>2110672000</v>
      </c>
      <c r="S7996">
        <v>162600000</v>
      </c>
      <c r="V7996" t="s">
        <v>160</v>
      </c>
      <c r="W7996" t="s">
        <v>196</v>
      </c>
      <c r="X7996" t="s">
        <v>161</v>
      </c>
      <c r="Y7996">
        <v>12</v>
      </c>
      <c r="Z7996">
        <v>12</v>
      </c>
      <c r="AA7996">
        <v>2022</v>
      </c>
      <c r="AB7996">
        <v>920.25</v>
      </c>
      <c r="AC7996" t="s">
        <v>80</v>
      </c>
      <c r="AD7996" t="s">
        <v>72</v>
      </c>
      <c r="AE7996">
        <v>2022</v>
      </c>
      <c r="AF7996">
        <v>2022</v>
      </c>
      <c r="AU7996"/>
    </row>
    <row r="7997" spans="1:47" x14ac:dyDescent="0.35">
      <c r="A7997" t="s">
        <v>160</v>
      </c>
      <c r="B7997" t="s">
        <v>28</v>
      </c>
      <c r="C7997" t="s">
        <v>252</v>
      </c>
      <c r="D7997" t="s">
        <v>159</v>
      </c>
      <c r="E7997" t="s">
        <v>162</v>
      </c>
      <c r="G7997" t="s">
        <v>1</v>
      </c>
      <c r="J7997" t="s">
        <v>263</v>
      </c>
      <c r="K7997" t="s">
        <v>72</v>
      </c>
      <c r="L7997" t="s">
        <v>122</v>
      </c>
      <c r="M7997" s="14">
        <v>44925</v>
      </c>
      <c r="N7997" s="14">
        <v>44925</v>
      </c>
      <c r="O7997">
        <v>0</v>
      </c>
      <c r="P7997">
        <v>50.72</v>
      </c>
      <c r="R7997">
        <v>2110672000</v>
      </c>
      <c r="S7997">
        <v>161800000</v>
      </c>
      <c r="V7997" t="s">
        <v>160</v>
      </c>
      <c r="W7997" t="s">
        <v>197</v>
      </c>
      <c r="X7997" t="s">
        <v>161</v>
      </c>
      <c r="Y7997">
        <v>12</v>
      </c>
      <c r="Z7997">
        <v>12</v>
      </c>
      <c r="AA7997">
        <v>2022</v>
      </c>
      <c r="AB7997">
        <v>50.72</v>
      </c>
      <c r="AC7997" t="s">
        <v>80</v>
      </c>
      <c r="AD7997" t="s">
        <v>72</v>
      </c>
      <c r="AE7997">
        <v>2022</v>
      </c>
      <c r="AF7997">
        <v>2022</v>
      </c>
      <c r="AU7997"/>
    </row>
    <row r="7998" spans="1:47" x14ac:dyDescent="0.35">
      <c r="A7998" t="s">
        <v>160</v>
      </c>
      <c r="B7998" t="s">
        <v>28</v>
      </c>
      <c r="C7998" t="s">
        <v>252</v>
      </c>
      <c r="D7998" t="s">
        <v>159</v>
      </c>
      <c r="E7998" t="s">
        <v>162</v>
      </c>
      <c r="G7998" t="s">
        <v>1</v>
      </c>
      <c r="J7998" t="s">
        <v>263</v>
      </c>
      <c r="K7998" t="s">
        <v>72</v>
      </c>
      <c r="L7998" t="s">
        <v>122</v>
      </c>
      <c r="M7998" s="14">
        <v>44925</v>
      </c>
      <c r="N7998" s="14">
        <v>44925</v>
      </c>
      <c r="O7998">
        <v>0</v>
      </c>
      <c r="P7998">
        <v>172.64</v>
      </c>
      <c r="R7998">
        <v>2110672000</v>
      </c>
      <c r="S7998">
        <v>161400000</v>
      </c>
      <c r="V7998" t="s">
        <v>160</v>
      </c>
      <c r="W7998" t="s">
        <v>211</v>
      </c>
      <c r="X7998" t="s">
        <v>161</v>
      </c>
      <c r="Y7998">
        <v>12</v>
      </c>
      <c r="Z7998">
        <v>12</v>
      </c>
      <c r="AA7998">
        <v>2022</v>
      </c>
      <c r="AB7998">
        <v>172.64</v>
      </c>
      <c r="AC7998" t="s">
        <v>80</v>
      </c>
      <c r="AD7998" t="s">
        <v>72</v>
      </c>
      <c r="AE7998">
        <v>2022</v>
      </c>
      <c r="AF7998">
        <v>2022</v>
      </c>
      <c r="AU7998"/>
    </row>
    <row r="7999" spans="1:47" x14ac:dyDescent="0.35">
      <c r="A7999" t="s">
        <v>160</v>
      </c>
      <c r="B7999" t="s">
        <v>28</v>
      </c>
      <c r="C7999" t="s">
        <v>252</v>
      </c>
      <c r="D7999" t="s">
        <v>159</v>
      </c>
      <c r="E7999" t="s">
        <v>162</v>
      </c>
      <c r="G7999" t="s">
        <v>1</v>
      </c>
      <c r="J7999" t="s">
        <v>263</v>
      </c>
      <c r="K7999" t="s">
        <v>72</v>
      </c>
      <c r="L7999" t="s">
        <v>122</v>
      </c>
      <c r="M7999" s="14">
        <v>44925</v>
      </c>
      <c r="N7999" s="14">
        <v>44925</v>
      </c>
      <c r="O7999">
        <v>0</v>
      </c>
      <c r="P7999">
        <v>85.38</v>
      </c>
      <c r="R7999">
        <v>2110672000</v>
      </c>
      <c r="S7999">
        <v>161400000</v>
      </c>
      <c r="V7999" t="s">
        <v>160</v>
      </c>
      <c r="W7999" t="s">
        <v>211</v>
      </c>
      <c r="X7999" t="s">
        <v>161</v>
      </c>
      <c r="Y7999">
        <v>12</v>
      </c>
      <c r="Z7999">
        <v>12</v>
      </c>
      <c r="AA7999">
        <v>2022</v>
      </c>
      <c r="AB7999">
        <v>85.38</v>
      </c>
      <c r="AC7999" t="s">
        <v>80</v>
      </c>
      <c r="AD7999" t="s">
        <v>72</v>
      </c>
      <c r="AE7999">
        <v>2022</v>
      </c>
      <c r="AF7999">
        <v>2022</v>
      </c>
      <c r="AU7999"/>
    </row>
    <row r="8000" spans="1:47" x14ac:dyDescent="0.35">
      <c r="A8000" t="s">
        <v>160</v>
      </c>
      <c r="B8000" t="s">
        <v>28</v>
      </c>
      <c r="C8000" t="s">
        <v>252</v>
      </c>
      <c r="D8000" t="s">
        <v>159</v>
      </c>
      <c r="E8000" t="s">
        <v>162</v>
      </c>
      <c r="G8000" t="s">
        <v>1</v>
      </c>
      <c r="J8000" t="s">
        <v>263</v>
      </c>
      <c r="K8000" t="s">
        <v>72</v>
      </c>
      <c r="L8000" t="s">
        <v>122</v>
      </c>
      <c r="M8000" s="14">
        <v>44925</v>
      </c>
      <c r="N8000" s="14">
        <v>44925</v>
      </c>
      <c r="O8000">
        <v>0</v>
      </c>
      <c r="P8000">
        <v>33.06</v>
      </c>
      <c r="R8000">
        <v>2110672000</v>
      </c>
      <c r="S8000">
        <v>161800000</v>
      </c>
      <c r="V8000" t="s">
        <v>160</v>
      </c>
      <c r="W8000" t="s">
        <v>197</v>
      </c>
      <c r="X8000" t="s">
        <v>161</v>
      </c>
      <c r="Y8000">
        <v>12</v>
      </c>
      <c r="Z8000">
        <v>12</v>
      </c>
      <c r="AA8000">
        <v>2022</v>
      </c>
      <c r="AB8000">
        <v>33.06</v>
      </c>
      <c r="AC8000" t="s">
        <v>80</v>
      </c>
      <c r="AD8000" t="s">
        <v>72</v>
      </c>
      <c r="AE8000">
        <v>2022</v>
      </c>
      <c r="AF8000">
        <v>2022</v>
      </c>
      <c r="AU8000"/>
    </row>
    <row r="8001" spans="1:47" x14ac:dyDescent="0.35">
      <c r="A8001" t="s">
        <v>160</v>
      </c>
      <c r="B8001" t="s">
        <v>35</v>
      </c>
      <c r="C8001" t="s">
        <v>252</v>
      </c>
      <c r="D8001" t="s">
        <v>159</v>
      </c>
      <c r="E8001" t="s">
        <v>162</v>
      </c>
      <c r="G8001" t="s">
        <v>1</v>
      </c>
      <c r="J8001" t="s">
        <v>263</v>
      </c>
      <c r="K8001" t="s">
        <v>72</v>
      </c>
      <c r="L8001" t="s">
        <v>122</v>
      </c>
      <c r="M8001" s="14">
        <v>44925</v>
      </c>
      <c r="N8001" s="14">
        <v>44925</v>
      </c>
      <c r="O8001">
        <v>0</v>
      </c>
      <c r="P8001">
        <v>205.87</v>
      </c>
      <c r="R8001">
        <v>2110672000</v>
      </c>
      <c r="S8001">
        <v>161800000</v>
      </c>
      <c r="V8001" t="s">
        <v>160</v>
      </c>
      <c r="W8001" t="s">
        <v>197</v>
      </c>
      <c r="X8001" t="s">
        <v>161</v>
      </c>
      <c r="Y8001">
        <v>12</v>
      </c>
      <c r="Z8001">
        <v>12</v>
      </c>
      <c r="AA8001">
        <v>2022</v>
      </c>
      <c r="AB8001">
        <v>205.87</v>
      </c>
      <c r="AC8001" t="s">
        <v>80</v>
      </c>
      <c r="AD8001" t="s">
        <v>72</v>
      </c>
      <c r="AE8001">
        <v>2022</v>
      </c>
      <c r="AF8001">
        <v>2022</v>
      </c>
      <c r="AU8001"/>
    </row>
    <row r="8002" spans="1:47" x14ac:dyDescent="0.35">
      <c r="A8002" t="s">
        <v>160</v>
      </c>
      <c r="B8002" t="s">
        <v>28</v>
      </c>
      <c r="C8002" t="s">
        <v>252</v>
      </c>
      <c r="D8002" t="s">
        <v>159</v>
      </c>
      <c r="E8002" t="s">
        <v>162</v>
      </c>
      <c r="G8002" t="s">
        <v>1</v>
      </c>
      <c r="J8002" t="s">
        <v>263</v>
      </c>
      <c r="K8002" t="s">
        <v>72</v>
      </c>
      <c r="L8002" t="s">
        <v>122</v>
      </c>
      <c r="M8002" s="14">
        <v>44925</v>
      </c>
      <c r="N8002" s="14">
        <v>44925</v>
      </c>
      <c r="O8002">
        <v>0</v>
      </c>
      <c r="P8002">
        <v>82.44</v>
      </c>
      <c r="R8002">
        <v>2110672000</v>
      </c>
      <c r="S8002">
        <v>161800000</v>
      </c>
      <c r="V8002" t="s">
        <v>160</v>
      </c>
      <c r="W8002" t="s">
        <v>197</v>
      </c>
      <c r="X8002" t="s">
        <v>161</v>
      </c>
      <c r="Y8002">
        <v>12</v>
      </c>
      <c r="Z8002">
        <v>12</v>
      </c>
      <c r="AA8002">
        <v>2022</v>
      </c>
      <c r="AB8002">
        <v>82.44</v>
      </c>
      <c r="AC8002" t="s">
        <v>80</v>
      </c>
      <c r="AD8002" t="s">
        <v>72</v>
      </c>
      <c r="AE8002">
        <v>2022</v>
      </c>
      <c r="AF8002">
        <v>2022</v>
      </c>
      <c r="AU8002"/>
    </row>
    <row r="8003" spans="1:47" x14ac:dyDescent="0.35">
      <c r="A8003" t="s">
        <v>160</v>
      </c>
      <c r="B8003" t="s">
        <v>28</v>
      </c>
      <c r="C8003" t="s">
        <v>252</v>
      </c>
      <c r="D8003" t="s">
        <v>159</v>
      </c>
      <c r="E8003" t="s">
        <v>162</v>
      </c>
      <c r="G8003" t="s">
        <v>1</v>
      </c>
      <c r="J8003" t="s">
        <v>263</v>
      </c>
      <c r="K8003" t="s">
        <v>72</v>
      </c>
      <c r="L8003" t="s">
        <v>122</v>
      </c>
      <c r="M8003" s="14">
        <v>44925</v>
      </c>
      <c r="N8003" s="14">
        <v>44925</v>
      </c>
      <c r="O8003">
        <v>0</v>
      </c>
      <c r="P8003">
        <v>90.96</v>
      </c>
      <c r="R8003">
        <v>2110672000</v>
      </c>
      <c r="S8003">
        <v>161800000</v>
      </c>
      <c r="V8003" t="s">
        <v>160</v>
      </c>
      <c r="W8003" t="s">
        <v>197</v>
      </c>
      <c r="X8003" t="s">
        <v>161</v>
      </c>
      <c r="Y8003">
        <v>12</v>
      </c>
      <c r="Z8003">
        <v>12</v>
      </c>
      <c r="AA8003">
        <v>2022</v>
      </c>
      <c r="AB8003">
        <v>90.96</v>
      </c>
      <c r="AC8003" t="s">
        <v>80</v>
      </c>
      <c r="AD8003" t="s">
        <v>72</v>
      </c>
      <c r="AE8003">
        <v>2022</v>
      </c>
      <c r="AF8003">
        <v>2022</v>
      </c>
      <c r="AU8003"/>
    </row>
    <row r="8004" spans="1:47" x14ac:dyDescent="0.35">
      <c r="A8004" t="s">
        <v>160</v>
      </c>
      <c r="B8004" t="s">
        <v>28</v>
      </c>
      <c r="C8004" t="s">
        <v>252</v>
      </c>
      <c r="D8004" t="s">
        <v>159</v>
      </c>
      <c r="E8004" t="s">
        <v>162</v>
      </c>
      <c r="G8004" t="s">
        <v>1</v>
      </c>
      <c r="J8004" t="s">
        <v>263</v>
      </c>
      <c r="K8004" t="s">
        <v>72</v>
      </c>
      <c r="L8004" t="s">
        <v>122</v>
      </c>
      <c r="M8004" s="14">
        <v>44925</v>
      </c>
      <c r="N8004" s="14">
        <v>44925</v>
      </c>
      <c r="O8004">
        <v>0</v>
      </c>
      <c r="P8004">
        <v>52.26</v>
      </c>
      <c r="R8004">
        <v>2110672000</v>
      </c>
      <c r="S8004">
        <v>161800000</v>
      </c>
      <c r="V8004" t="s">
        <v>160</v>
      </c>
      <c r="W8004" t="s">
        <v>197</v>
      </c>
      <c r="X8004" t="s">
        <v>161</v>
      </c>
      <c r="Y8004">
        <v>12</v>
      </c>
      <c r="Z8004">
        <v>12</v>
      </c>
      <c r="AA8004">
        <v>2022</v>
      </c>
      <c r="AB8004">
        <v>52.26</v>
      </c>
      <c r="AC8004" t="s">
        <v>80</v>
      </c>
      <c r="AD8004" t="s">
        <v>72</v>
      </c>
      <c r="AE8004">
        <v>2022</v>
      </c>
      <c r="AF8004">
        <v>2022</v>
      </c>
      <c r="AU8004"/>
    </row>
    <row r="8005" spans="1:47" x14ac:dyDescent="0.35">
      <c r="A8005" t="s">
        <v>160</v>
      </c>
      <c r="B8005" t="s">
        <v>26</v>
      </c>
      <c r="C8005" t="s">
        <v>252</v>
      </c>
      <c r="D8005" t="s">
        <v>159</v>
      </c>
      <c r="E8005" t="s">
        <v>162</v>
      </c>
      <c r="G8005" t="s">
        <v>1</v>
      </c>
      <c r="J8005" t="s">
        <v>263</v>
      </c>
      <c r="K8005" t="s">
        <v>72</v>
      </c>
      <c r="L8005" t="s">
        <v>122</v>
      </c>
      <c r="M8005" s="14">
        <v>44925</v>
      </c>
      <c r="N8005" s="14">
        <v>44925</v>
      </c>
      <c r="O8005">
        <v>0</v>
      </c>
      <c r="P8005">
        <v>248.57</v>
      </c>
      <c r="R8005">
        <v>2110672000</v>
      </c>
      <c r="S8005">
        <v>161011000</v>
      </c>
      <c r="V8005" t="s">
        <v>160</v>
      </c>
      <c r="W8005" t="s">
        <v>231</v>
      </c>
      <c r="X8005" t="s">
        <v>161</v>
      </c>
      <c r="Y8005">
        <v>12</v>
      </c>
      <c r="Z8005">
        <v>12</v>
      </c>
      <c r="AA8005">
        <v>2022</v>
      </c>
      <c r="AB8005">
        <v>248.57</v>
      </c>
      <c r="AC8005" t="s">
        <v>80</v>
      </c>
      <c r="AD8005" t="s">
        <v>72</v>
      </c>
      <c r="AE8005">
        <v>2022</v>
      </c>
      <c r="AF8005">
        <v>2022</v>
      </c>
      <c r="AU8005"/>
    </row>
    <row r="8006" spans="1:47" x14ac:dyDescent="0.35">
      <c r="A8006" t="s">
        <v>160</v>
      </c>
      <c r="B8006" t="s">
        <v>26</v>
      </c>
      <c r="C8006" t="s">
        <v>252</v>
      </c>
      <c r="D8006" t="s">
        <v>159</v>
      </c>
      <c r="E8006" t="s">
        <v>162</v>
      </c>
      <c r="G8006" t="s">
        <v>1</v>
      </c>
      <c r="J8006" t="s">
        <v>263</v>
      </c>
      <c r="K8006" t="s">
        <v>72</v>
      </c>
      <c r="L8006" t="s">
        <v>122</v>
      </c>
      <c r="M8006" s="14">
        <v>44925</v>
      </c>
      <c r="N8006" s="14">
        <v>44925</v>
      </c>
      <c r="O8006">
        <v>0</v>
      </c>
      <c r="P8006">
        <v>357.14</v>
      </c>
      <c r="R8006">
        <v>2110672000</v>
      </c>
      <c r="S8006">
        <v>161012000</v>
      </c>
      <c r="V8006" t="s">
        <v>160</v>
      </c>
      <c r="W8006" t="s">
        <v>213</v>
      </c>
      <c r="X8006" t="s">
        <v>161</v>
      </c>
      <c r="Y8006">
        <v>12</v>
      </c>
      <c r="Z8006">
        <v>12</v>
      </c>
      <c r="AA8006">
        <v>2022</v>
      </c>
      <c r="AB8006">
        <v>357.14</v>
      </c>
      <c r="AC8006" t="s">
        <v>80</v>
      </c>
      <c r="AD8006" t="s">
        <v>72</v>
      </c>
      <c r="AE8006">
        <v>2022</v>
      </c>
      <c r="AF8006">
        <v>2022</v>
      </c>
      <c r="AU8006"/>
    </row>
    <row r="8007" spans="1:47" x14ac:dyDescent="0.35">
      <c r="A8007" t="s">
        <v>160</v>
      </c>
      <c r="B8007" t="s">
        <v>26</v>
      </c>
      <c r="C8007" t="s">
        <v>252</v>
      </c>
      <c r="D8007" t="s">
        <v>159</v>
      </c>
      <c r="E8007" t="s">
        <v>162</v>
      </c>
      <c r="G8007" t="s">
        <v>1</v>
      </c>
      <c r="J8007" t="s">
        <v>263</v>
      </c>
      <c r="K8007" t="s">
        <v>72</v>
      </c>
      <c r="L8007" t="s">
        <v>122</v>
      </c>
      <c r="M8007" s="14">
        <v>44952</v>
      </c>
      <c r="N8007" s="14">
        <v>44952</v>
      </c>
      <c r="O8007">
        <v>0</v>
      </c>
      <c r="P8007">
        <v>248.57</v>
      </c>
      <c r="R8007">
        <v>2110672000</v>
      </c>
      <c r="S8007">
        <v>161011000</v>
      </c>
      <c r="V8007" t="s">
        <v>160</v>
      </c>
      <c r="W8007" t="s">
        <v>231</v>
      </c>
      <c r="X8007" t="s">
        <v>161</v>
      </c>
      <c r="Y8007">
        <v>1</v>
      </c>
      <c r="Z8007">
        <v>1</v>
      </c>
      <c r="AA8007">
        <v>2023</v>
      </c>
      <c r="AB8007">
        <v>248.57</v>
      </c>
      <c r="AC8007" t="s">
        <v>82</v>
      </c>
      <c r="AD8007" t="s">
        <v>72</v>
      </c>
      <c r="AE8007">
        <v>2023</v>
      </c>
      <c r="AF8007">
        <v>2023</v>
      </c>
      <c r="AU8007"/>
    </row>
    <row r="8008" spans="1:47" x14ac:dyDescent="0.35">
      <c r="A8008" t="s">
        <v>160</v>
      </c>
      <c r="B8008" t="s">
        <v>26</v>
      </c>
      <c r="C8008" t="s">
        <v>252</v>
      </c>
      <c r="D8008" t="s">
        <v>159</v>
      </c>
      <c r="E8008" t="s">
        <v>162</v>
      </c>
      <c r="G8008" t="s">
        <v>1</v>
      </c>
      <c r="J8008" t="s">
        <v>263</v>
      </c>
      <c r="K8008" t="s">
        <v>72</v>
      </c>
      <c r="L8008" t="s">
        <v>122</v>
      </c>
      <c r="M8008" s="14">
        <v>44956</v>
      </c>
      <c r="N8008" s="14">
        <v>44956</v>
      </c>
      <c r="O8008">
        <v>0</v>
      </c>
      <c r="P8008">
        <v>428.57</v>
      </c>
      <c r="R8008">
        <v>2110672000</v>
      </c>
      <c r="S8008">
        <v>161012000</v>
      </c>
      <c r="V8008" t="s">
        <v>160</v>
      </c>
      <c r="W8008" t="s">
        <v>213</v>
      </c>
      <c r="X8008" t="s">
        <v>161</v>
      </c>
      <c r="Y8008">
        <v>1</v>
      </c>
      <c r="Z8008">
        <v>1</v>
      </c>
      <c r="AA8008">
        <v>2023</v>
      </c>
      <c r="AB8008">
        <v>428.57</v>
      </c>
      <c r="AC8008" t="s">
        <v>82</v>
      </c>
      <c r="AD8008" t="s">
        <v>72</v>
      </c>
      <c r="AE8008">
        <v>2023</v>
      </c>
      <c r="AF8008">
        <v>2023</v>
      </c>
      <c r="AU8008"/>
    </row>
    <row r="8009" spans="1:47" x14ac:dyDescent="0.35">
      <c r="A8009" t="s">
        <v>155</v>
      </c>
      <c r="B8009" t="s">
        <v>49</v>
      </c>
      <c r="C8009" t="s">
        <v>252</v>
      </c>
      <c r="D8009" t="s">
        <v>150</v>
      </c>
      <c r="E8009" t="s">
        <v>121</v>
      </c>
      <c r="G8009" t="s">
        <v>1</v>
      </c>
      <c r="H8009" t="s">
        <v>206</v>
      </c>
      <c r="J8009" t="s">
        <v>263</v>
      </c>
      <c r="K8009" t="s">
        <v>72</v>
      </c>
      <c r="L8009" t="s">
        <v>122</v>
      </c>
      <c r="M8009" s="14">
        <v>44956</v>
      </c>
      <c r="N8009" s="14">
        <v>44956</v>
      </c>
      <c r="O8009">
        <v>0</v>
      </c>
      <c r="P8009">
        <v>-33333.33</v>
      </c>
      <c r="R8009">
        <v>2220620000</v>
      </c>
      <c r="S8009">
        <v>161012000</v>
      </c>
      <c r="V8009" t="s">
        <v>155</v>
      </c>
      <c r="W8009" t="s">
        <v>213</v>
      </c>
      <c r="X8009" t="s">
        <v>156</v>
      </c>
      <c r="Y8009">
        <v>1</v>
      </c>
      <c r="Z8009">
        <v>1</v>
      </c>
      <c r="AA8009">
        <v>2023</v>
      </c>
      <c r="AB8009">
        <v>33333.33</v>
      </c>
      <c r="AC8009" t="s">
        <v>82</v>
      </c>
      <c r="AD8009" t="s">
        <v>82</v>
      </c>
      <c r="AE8009">
        <v>2023</v>
      </c>
      <c r="AF8009">
        <v>2023</v>
      </c>
      <c r="AU8009"/>
    </row>
    <row r="8010" spans="1:47" x14ac:dyDescent="0.35">
      <c r="A8010" t="s">
        <v>130</v>
      </c>
      <c r="B8010" t="s">
        <v>33</v>
      </c>
      <c r="C8010" t="s">
        <v>252</v>
      </c>
      <c r="D8010" t="s">
        <v>150</v>
      </c>
      <c r="E8010" t="s">
        <v>121</v>
      </c>
      <c r="G8010" t="s">
        <v>1</v>
      </c>
      <c r="H8010" t="s">
        <v>206</v>
      </c>
      <c r="J8010" t="s">
        <v>263</v>
      </c>
      <c r="K8010" t="s">
        <v>72</v>
      </c>
      <c r="L8010" t="s">
        <v>122</v>
      </c>
      <c r="M8010" s="14">
        <v>44956</v>
      </c>
      <c r="N8010" s="14">
        <v>44956</v>
      </c>
      <c r="O8010">
        <v>0</v>
      </c>
      <c r="P8010">
        <v>-23.81</v>
      </c>
      <c r="R8010">
        <v>2221517160</v>
      </c>
      <c r="S8010">
        <v>161012000</v>
      </c>
      <c r="V8010" t="s">
        <v>130</v>
      </c>
      <c r="W8010" t="s">
        <v>213</v>
      </c>
      <c r="X8010" t="s">
        <v>119</v>
      </c>
      <c r="Y8010">
        <v>1</v>
      </c>
      <c r="Z8010">
        <v>1</v>
      </c>
      <c r="AA8010">
        <v>2023</v>
      </c>
      <c r="AB8010">
        <v>23.81</v>
      </c>
      <c r="AC8010" t="s">
        <v>82</v>
      </c>
      <c r="AD8010" t="s">
        <v>82</v>
      </c>
      <c r="AE8010">
        <v>2023</v>
      </c>
      <c r="AF8010">
        <v>2023</v>
      </c>
      <c r="AU8010"/>
    </row>
    <row r="8011" spans="1:47" x14ac:dyDescent="0.35">
      <c r="A8011" t="s">
        <v>155</v>
      </c>
      <c r="B8011" t="s">
        <v>32</v>
      </c>
      <c r="C8011" t="s">
        <v>252</v>
      </c>
      <c r="D8011" t="s">
        <v>150</v>
      </c>
      <c r="E8011" t="s">
        <v>121</v>
      </c>
      <c r="G8011" t="s">
        <v>1</v>
      </c>
      <c r="H8011" t="s">
        <v>206</v>
      </c>
      <c r="J8011" t="s">
        <v>263</v>
      </c>
      <c r="K8011" t="s">
        <v>72</v>
      </c>
      <c r="L8011" t="s">
        <v>122</v>
      </c>
      <c r="M8011" s="14">
        <v>44956</v>
      </c>
      <c r="N8011" s="14">
        <v>44956</v>
      </c>
      <c r="O8011">
        <v>0</v>
      </c>
      <c r="P8011">
        <v>-19047.62</v>
      </c>
      <c r="R8011">
        <v>2220610000</v>
      </c>
      <c r="S8011">
        <v>161012000</v>
      </c>
      <c r="V8011" t="s">
        <v>155</v>
      </c>
      <c r="W8011" t="s">
        <v>213</v>
      </c>
      <c r="X8011" t="s">
        <v>156</v>
      </c>
      <c r="Y8011">
        <v>1</v>
      </c>
      <c r="Z8011">
        <v>1</v>
      </c>
      <c r="AA8011">
        <v>2023</v>
      </c>
      <c r="AB8011">
        <v>19047.62</v>
      </c>
      <c r="AC8011" t="s">
        <v>82</v>
      </c>
      <c r="AD8011" t="s">
        <v>82</v>
      </c>
      <c r="AE8011">
        <v>2023</v>
      </c>
      <c r="AF8011">
        <v>2023</v>
      </c>
      <c r="AU8011"/>
    </row>
    <row r="8012" spans="1:47" x14ac:dyDescent="0.35">
      <c r="A8012" t="s">
        <v>130</v>
      </c>
      <c r="B8012" t="s">
        <v>34</v>
      </c>
      <c r="C8012" t="s">
        <v>252</v>
      </c>
      <c r="D8012" t="s">
        <v>150</v>
      </c>
      <c r="E8012" t="s">
        <v>121</v>
      </c>
      <c r="G8012" t="s">
        <v>1</v>
      </c>
      <c r="H8012" t="s">
        <v>206</v>
      </c>
      <c r="J8012" t="s">
        <v>263</v>
      </c>
      <c r="K8012" t="s">
        <v>72</v>
      </c>
      <c r="L8012" t="s">
        <v>122</v>
      </c>
      <c r="M8012" s="14">
        <v>44957</v>
      </c>
      <c r="N8012" s="14">
        <v>44957</v>
      </c>
      <c r="O8012">
        <v>0</v>
      </c>
      <c r="P8012">
        <v>-113.1</v>
      </c>
      <c r="R8012">
        <v>2221511000</v>
      </c>
      <c r="S8012">
        <v>162000000</v>
      </c>
      <c r="V8012" t="s">
        <v>130</v>
      </c>
      <c r="W8012" t="s">
        <v>205</v>
      </c>
      <c r="X8012" t="s">
        <v>119</v>
      </c>
      <c r="Y8012">
        <v>1</v>
      </c>
      <c r="Z8012">
        <v>1</v>
      </c>
      <c r="AA8012">
        <v>2023</v>
      </c>
      <c r="AB8012">
        <v>113.1</v>
      </c>
      <c r="AC8012" t="s">
        <v>82</v>
      </c>
      <c r="AD8012" t="s">
        <v>82</v>
      </c>
      <c r="AE8012">
        <v>2023</v>
      </c>
      <c r="AF8012">
        <v>2023</v>
      </c>
      <c r="AU8012"/>
    </row>
    <row r="8013" spans="1:47" x14ac:dyDescent="0.35">
      <c r="A8013" t="s">
        <v>130</v>
      </c>
      <c r="B8013" t="s">
        <v>34</v>
      </c>
      <c r="C8013" t="s">
        <v>252</v>
      </c>
      <c r="D8013" t="s">
        <v>150</v>
      </c>
      <c r="E8013" t="s">
        <v>121</v>
      </c>
      <c r="G8013" t="s">
        <v>1</v>
      </c>
      <c r="H8013" t="s">
        <v>206</v>
      </c>
      <c r="J8013" t="s">
        <v>263</v>
      </c>
      <c r="K8013" t="s">
        <v>72</v>
      </c>
      <c r="L8013" t="s">
        <v>122</v>
      </c>
      <c r="M8013" s="14">
        <v>44957</v>
      </c>
      <c r="N8013" s="14">
        <v>44957</v>
      </c>
      <c r="O8013">
        <v>0</v>
      </c>
      <c r="P8013">
        <v>-40.840000000000003</v>
      </c>
      <c r="R8013">
        <v>2221511000</v>
      </c>
      <c r="S8013">
        <v>162000000</v>
      </c>
      <c r="V8013" t="s">
        <v>130</v>
      </c>
      <c r="W8013" t="s">
        <v>205</v>
      </c>
      <c r="X8013" t="s">
        <v>119</v>
      </c>
      <c r="Y8013">
        <v>1</v>
      </c>
      <c r="Z8013">
        <v>1</v>
      </c>
      <c r="AA8013">
        <v>2023</v>
      </c>
      <c r="AB8013">
        <v>40.840000000000003</v>
      </c>
      <c r="AC8013" t="s">
        <v>82</v>
      </c>
      <c r="AD8013" t="s">
        <v>82</v>
      </c>
      <c r="AE8013">
        <v>2023</v>
      </c>
      <c r="AF8013">
        <v>2023</v>
      </c>
      <c r="AU8013"/>
    </row>
    <row r="8014" spans="1:47" x14ac:dyDescent="0.35">
      <c r="A8014" t="s">
        <v>130</v>
      </c>
      <c r="B8014" t="s">
        <v>24</v>
      </c>
      <c r="C8014" t="s">
        <v>252</v>
      </c>
      <c r="D8014" t="s">
        <v>150</v>
      </c>
      <c r="E8014" t="s">
        <v>121</v>
      </c>
      <c r="G8014" t="s">
        <v>1</v>
      </c>
      <c r="H8014" t="s">
        <v>206</v>
      </c>
      <c r="J8014" t="s">
        <v>263</v>
      </c>
      <c r="K8014" t="s">
        <v>72</v>
      </c>
      <c r="L8014" t="s">
        <v>122</v>
      </c>
      <c r="M8014" s="14">
        <v>44957</v>
      </c>
      <c r="N8014" s="14">
        <v>44957</v>
      </c>
      <c r="O8014">
        <v>0</v>
      </c>
      <c r="P8014">
        <v>-100.74</v>
      </c>
      <c r="R8014">
        <v>2221504000</v>
      </c>
      <c r="S8014">
        <v>162000000</v>
      </c>
      <c r="V8014" t="s">
        <v>130</v>
      </c>
      <c r="W8014" t="s">
        <v>205</v>
      </c>
      <c r="X8014" t="s">
        <v>119</v>
      </c>
      <c r="Y8014">
        <v>1</v>
      </c>
      <c r="Z8014">
        <v>1</v>
      </c>
      <c r="AA8014">
        <v>2023</v>
      </c>
      <c r="AB8014">
        <v>100.74</v>
      </c>
      <c r="AC8014" t="s">
        <v>82</v>
      </c>
      <c r="AD8014" t="s">
        <v>82</v>
      </c>
      <c r="AE8014">
        <v>2023</v>
      </c>
      <c r="AF8014">
        <v>2023</v>
      </c>
      <c r="AU8014"/>
    </row>
    <row r="8015" spans="1:47" x14ac:dyDescent="0.35">
      <c r="A8015" t="s">
        <v>160</v>
      </c>
      <c r="B8015" t="s">
        <v>35</v>
      </c>
      <c r="C8015" t="s">
        <v>252</v>
      </c>
      <c r="D8015" t="s">
        <v>159</v>
      </c>
      <c r="E8015" t="s">
        <v>162</v>
      </c>
      <c r="G8015" t="s">
        <v>1</v>
      </c>
      <c r="J8015" t="s">
        <v>263</v>
      </c>
      <c r="K8015" t="s">
        <v>72</v>
      </c>
      <c r="L8015" t="s">
        <v>122</v>
      </c>
      <c r="M8015" s="14">
        <v>44957</v>
      </c>
      <c r="N8015" s="14">
        <v>44957</v>
      </c>
      <c r="O8015">
        <v>0</v>
      </c>
      <c r="P8015">
        <v>636.07000000000005</v>
      </c>
      <c r="R8015">
        <v>2110672000</v>
      </c>
      <c r="S8015">
        <v>161020000</v>
      </c>
      <c r="V8015" t="s">
        <v>160</v>
      </c>
      <c r="W8015" t="s">
        <v>194</v>
      </c>
      <c r="X8015" t="s">
        <v>161</v>
      </c>
      <c r="Y8015">
        <v>1</v>
      </c>
      <c r="Z8015">
        <v>1</v>
      </c>
      <c r="AA8015">
        <v>2023</v>
      </c>
      <c r="AB8015">
        <v>636.07000000000005</v>
      </c>
      <c r="AC8015" t="s">
        <v>82</v>
      </c>
      <c r="AD8015" t="s">
        <v>72</v>
      </c>
      <c r="AE8015">
        <v>2023</v>
      </c>
      <c r="AF8015">
        <v>2023</v>
      </c>
      <c r="AU8015"/>
    </row>
    <row r="8016" spans="1:47" x14ac:dyDescent="0.35">
      <c r="A8016" t="s">
        <v>160</v>
      </c>
      <c r="B8016" t="s">
        <v>35</v>
      </c>
      <c r="C8016" t="s">
        <v>252</v>
      </c>
      <c r="D8016" t="s">
        <v>159</v>
      </c>
      <c r="E8016" t="s">
        <v>162</v>
      </c>
      <c r="G8016" t="s">
        <v>1</v>
      </c>
      <c r="J8016" t="s">
        <v>263</v>
      </c>
      <c r="K8016" t="s">
        <v>72</v>
      </c>
      <c r="L8016" t="s">
        <v>122</v>
      </c>
      <c r="M8016" s="14">
        <v>44957</v>
      </c>
      <c r="N8016" s="14">
        <v>44957</v>
      </c>
      <c r="O8016">
        <v>0</v>
      </c>
      <c r="P8016">
        <v>6193.85</v>
      </c>
      <c r="R8016">
        <v>2110672000</v>
      </c>
      <c r="S8016">
        <v>161020000</v>
      </c>
      <c r="V8016" t="s">
        <v>160</v>
      </c>
      <c r="W8016" t="s">
        <v>194</v>
      </c>
      <c r="X8016" t="s">
        <v>161</v>
      </c>
      <c r="Y8016">
        <v>1</v>
      </c>
      <c r="Z8016">
        <v>1</v>
      </c>
      <c r="AA8016">
        <v>2023</v>
      </c>
      <c r="AB8016">
        <v>6193.85</v>
      </c>
      <c r="AC8016" t="s">
        <v>82</v>
      </c>
      <c r="AD8016" t="s">
        <v>72</v>
      </c>
      <c r="AE8016">
        <v>2023</v>
      </c>
      <c r="AF8016">
        <v>2023</v>
      </c>
      <c r="AU8016"/>
    </row>
    <row r="8017" spans="1:47" x14ac:dyDescent="0.35">
      <c r="A8017" t="s">
        <v>160</v>
      </c>
      <c r="B8017" t="s">
        <v>35</v>
      </c>
      <c r="C8017" t="s">
        <v>252</v>
      </c>
      <c r="D8017" t="s">
        <v>159</v>
      </c>
      <c r="E8017" t="s">
        <v>162</v>
      </c>
      <c r="G8017" t="s">
        <v>1</v>
      </c>
      <c r="J8017" t="s">
        <v>263</v>
      </c>
      <c r="K8017" t="s">
        <v>72</v>
      </c>
      <c r="L8017" t="s">
        <v>122</v>
      </c>
      <c r="M8017" s="14">
        <v>44957</v>
      </c>
      <c r="N8017" s="14">
        <v>44957</v>
      </c>
      <c r="O8017">
        <v>0</v>
      </c>
      <c r="P8017">
        <v>4953.1499999999996</v>
      </c>
      <c r="R8017">
        <v>2110672000</v>
      </c>
      <c r="S8017">
        <v>161020000</v>
      </c>
      <c r="V8017" t="s">
        <v>160</v>
      </c>
      <c r="W8017" t="s">
        <v>194</v>
      </c>
      <c r="X8017" t="s">
        <v>161</v>
      </c>
      <c r="Y8017">
        <v>1</v>
      </c>
      <c r="Z8017">
        <v>1</v>
      </c>
      <c r="AA8017">
        <v>2023</v>
      </c>
      <c r="AB8017">
        <v>4953.1499999999996</v>
      </c>
      <c r="AC8017" t="s">
        <v>82</v>
      </c>
      <c r="AD8017" t="s">
        <v>72</v>
      </c>
      <c r="AE8017">
        <v>2023</v>
      </c>
      <c r="AF8017">
        <v>2023</v>
      </c>
      <c r="AU8017"/>
    </row>
    <row r="8018" spans="1:47" x14ac:dyDescent="0.35">
      <c r="A8018" t="s">
        <v>160</v>
      </c>
      <c r="B8018" t="s">
        <v>35</v>
      </c>
      <c r="C8018" t="s">
        <v>252</v>
      </c>
      <c r="D8018" t="s">
        <v>159</v>
      </c>
      <c r="E8018" t="s">
        <v>162</v>
      </c>
      <c r="G8018" t="s">
        <v>1</v>
      </c>
      <c r="J8018" t="s">
        <v>263</v>
      </c>
      <c r="K8018" t="s">
        <v>72</v>
      </c>
      <c r="L8018" t="s">
        <v>122</v>
      </c>
      <c r="M8018" s="14">
        <v>44957</v>
      </c>
      <c r="N8018" s="14">
        <v>44957</v>
      </c>
      <c r="O8018">
        <v>0</v>
      </c>
      <c r="P8018">
        <v>363.2</v>
      </c>
      <c r="R8018">
        <v>2110672000</v>
      </c>
      <c r="S8018">
        <v>161020000</v>
      </c>
      <c r="V8018" t="s">
        <v>160</v>
      </c>
      <c r="W8018" t="s">
        <v>194</v>
      </c>
      <c r="X8018" t="s">
        <v>161</v>
      </c>
      <c r="Y8018">
        <v>1</v>
      </c>
      <c r="Z8018">
        <v>1</v>
      </c>
      <c r="AA8018">
        <v>2023</v>
      </c>
      <c r="AB8018">
        <v>363.2</v>
      </c>
      <c r="AC8018" t="s">
        <v>82</v>
      </c>
      <c r="AD8018" t="s">
        <v>72</v>
      </c>
      <c r="AE8018">
        <v>2023</v>
      </c>
      <c r="AF8018">
        <v>2023</v>
      </c>
      <c r="AU8018"/>
    </row>
    <row r="8019" spans="1:47" x14ac:dyDescent="0.35">
      <c r="A8019" t="s">
        <v>160</v>
      </c>
      <c r="B8019" t="s">
        <v>35</v>
      </c>
      <c r="C8019" t="s">
        <v>252</v>
      </c>
      <c r="D8019" t="s">
        <v>159</v>
      </c>
      <c r="E8019" t="s">
        <v>162</v>
      </c>
      <c r="G8019" t="s">
        <v>1</v>
      </c>
      <c r="J8019" t="s">
        <v>263</v>
      </c>
      <c r="K8019" t="s">
        <v>72</v>
      </c>
      <c r="L8019" t="s">
        <v>122</v>
      </c>
      <c r="M8019" s="14">
        <v>44957</v>
      </c>
      <c r="N8019" s="14">
        <v>44957</v>
      </c>
      <c r="O8019">
        <v>0</v>
      </c>
      <c r="P8019">
        <v>36.32</v>
      </c>
      <c r="R8019">
        <v>2110672000</v>
      </c>
      <c r="S8019">
        <v>161020000</v>
      </c>
      <c r="V8019" t="s">
        <v>160</v>
      </c>
      <c r="W8019" t="s">
        <v>194</v>
      </c>
      <c r="X8019" t="s">
        <v>161</v>
      </c>
      <c r="Y8019">
        <v>1</v>
      </c>
      <c r="Z8019">
        <v>1</v>
      </c>
      <c r="AA8019">
        <v>2023</v>
      </c>
      <c r="AB8019">
        <v>36.32</v>
      </c>
      <c r="AC8019" t="s">
        <v>82</v>
      </c>
      <c r="AD8019" t="s">
        <v>72</v>
      </c>
      <c r="AE8019">
        <v>2023</v>
      </c>
      <c r="AF8019">
        <v>2023</v>
      </c>
      <c r="AU8019"/>
    </row>
    <row r="8020" spans="1:47" x14ac:dyDescent="0.35">
      <c r="A8020" t="s">
        <v>160</v>
      </c>
      <c r="B8020" t="s">
        <v>35</v>
      </c>
      <c r="C8020" t="s">
        <v>252</v>
      </c>
      <c r="D8020" t="s">
        <v>159</v>
      </c>
      <c r="E8020" t="s">
        <v>162</v>
      </c>
      <c r="G8020" t="s">
        <v>1</v>
      </c>
      <c r="J8020" t="s">
        <v>263</v>
      </c>
      <c r="K8020" t="s">
        <v>72</v>
      </c>
      <c r="L8020" t="s">
        <v>122</v>
      </c>
      <c r="M8020" s="14">
        <v>44957</v>
      </c>
      <c r="N8020" s="14">
        <v>44957</v>
      </c>
      <c r="O8020">
        <v>0</v>
      </c>
      <c r="P8020">
        <v>14676.16</v>
      </c>
      <c r="R8020">
        <v>2110672000</v>
      </c>
      <c r="S8020">
        <v>161020000</v>
      </c>
      <c r="V8020" t="s">
        <v>160</v>
      </c>
      <c r="W8020" t="s">
        <v>194</v>
      </c>
      <c r="X8020" t="s">
        <v>161</v>
      </c>
      <c r="Y8020">
        <v>1</v>
      </c>
      <c r="Z8020">
        <v>1</v>
      </c>
      <c r="AA8020">
        <v>2023</v>
      </c>
      <c r="AB8020">
        <v>14676.16</v>
      </c>
      <c r="AC8020" t="s">
        <v>82</v>
      </c>
      <c r="AD8020" t="s">
        <v>72</v>
      </c>
      <c r="AE8020">
        <v>2023</v>
      </c>
      <c r="AF8020">
        <v>2023</v>
      </c>
      <c r="AU8020"/>
    </row>
    <row r="8021" spans="1:47" x14ac:dyDescent="0.35">
      <c r="A8021" t="s">
        <v>130</v>
      </c>
      <c r="B8021" t="s">
        <v>34</v>
      </c>
      <c r="C8021" t="s">
        <v>252</v>
      </c>
      <c r="D8021" t="s">
        <v>150</v>
      </c>
      <c r="E8021" t="s">
        <v>121</v>
      </c>
      <c r="G8021" t="s">
        <v>1</v>
      </c>
      <c r="H8021" t="s">
        <v>206</v>
      </c>
      <c r="J8021" t="s">
        <v>263</v>
      </c>
      <c r="K8021" t="s">
        <v>72</v>
      </c>
      <c r="L8021" t="s">
        <v>122</v>
      </c>
      <c r="M8021" s="14">
        <v>44957</v>
      </c>
      <c r="N8021" s="14">
        <v>44957</v>
      </c>
      <c r="O8021">
        <v>0</v>
      </c>
      <c r="P8021">
        <v>-7.14</v>
      </c>
      <c r="R8021">
        <v>2221511000</v>
      </c>
      <c r="S8021">
        <v>162000000</v>
      </c>
      <c r="V8021" t="s">
        <v>130</v>
      </c>
      <c r="W8021" t="s">
        <v>205</v>
      </c>
      <c r="X8021" t="s">
        <v>119</v>
      </c>
      <c r="Y8021">
        <v>1</v>
      </c>
      <c r="Z8021">
        <v>1</v>
      </c>
      <c r="AA8021">
        <v>2023</v>
      </c>
      <c r="AB8021">
        <v>7.14</v>
      </c>
      <c r="AC8021" t="s">
        <v>82</v>
      </c>
      <c r="AD8021" t="s">
        <v>82</v>
      </c>
      <c r="AE8021">
        <v>2023</v>
      </c>
      <c r="AF8021">
        <v>2023</v>
      </c>
      <c r="AU8021"/>
    </row>
    <row r="8022" spans="1:47" x14ac:dyDescent="0.35">
      <c r="A8022" t="s">
        <v>160</v>
      </c>
      <c r="B8022" t="s">
        <v>26</v>
      </c>
      <c r="C8022" t="s">
        <v>252</v>
      </c>
      <c r="D8022" t="s">
        <v>159</v>
      </c>
      <c r="E8022" t="s">
        <v>162</v>
      </c>
      <c r="G8022" t="s">
        <v>1</v>
      </c>
      <c r="J8022" t="s">
        <v>263</v>
      </c>
      <c r="K8022" t="s">
        <v>72</v>
      </c>
      <c r="L8022" t="s">
        <v>122</v>
      </c>
      <c r="M8022" s="14">
        <v>44957</v>
      </c>
      <c r="N8022" s="14">
        <v>44957</v>
      </c>
      <c r="O8022">
        <v>0</v>
      </c>
      <c r="P8022">
        <v>1666.67</v>
      </c>
      <c r="R8022">
        <v>2110672000</v>
      </c>
      <c r="S8022">
        <v>162000000</v>
      </c>
      <c r="V8022" t="s">
        <v>160</v>
      </c>
      <c r="W8022" t="s">
        <v>205</v>
      </c>
      <c r="X8022" t="s">
        <v>161</v>
      </c>
      <c r="Y8022">
        <v>1</v>
      </c>
      <c r="Z8022">
        <v>1</v>
      </c>
      <c r="AA8022">
        <v>2023</v>
      </c>
      <c r="AB8022">
        <v>1666.67</v>
      </c>
      <c r="AC8022" t="s">
        <v>82</v>
      </c>
      <c r="AD8022" t="s">
        <v>72</v>
      </c>
      <c r="AE8022">
        <v>2023</v>
      </c>
      <c r="AF8022">
        <v>2023</v>
      </c>
      <c r="AU8022"/>
    </row>
    <row r="8023" spans="1:47" x14ac:dyDescent="0.35">
      <c r="A8023" t="s">
        <v>160</v>
      </c>
      <c r="B8023" t="s">
        <v>26</v>
      </c>
      <c r="C8023" t="s">
        <v>252</v>
      </c>
      <c r="D8023" t="s">
        <v>159</v>
      </c>
      <c r="E8023" t="s">
        <v>162</v>
      </c>
      <c r="G8023" t="s">
        <v>1</v>
      </c>
      <c r="J8023" t="s">
        <v>263</v>
      </c>
      <c r="K8023" t="s">
        <v>72</v>
      </c>
      <c r="L8023" t="s">
        <v>122</v>
      </c>
      <c r="M8023" s="14">
        <v>44957</v>
      </c>
      <c r="N8023" s="14">
        <v>44957</v>
      </c>
      <c r="O8023">
        <v>0</v>
      </c>
      <c r="P8023">
        <v>1708.1</v>
      </c>
      <c r="R8023">
        <v>2110672000</v>
      </c>
      <c r="S8023">
        <v>162000000</v>
      </c>
      <c r="V8023" t="s">
        <v>160</v>
      </c>
      <c r="W8023" t="s">
        <v>205</v>
      </c>
      <c r="X8023" t="s">
        <v>161</v>
      </c>
      <c r="Y8023">
        <v>1</v>
      </c>
      <c r="Z8023">
        <v>1</v>
      </c>
      <c r="AA8023">
        <v>2023</v>
      </c>
      <c r="AB8023">
        <v>1708.1</v>
      </c>
      <c r="AC8023" t="s">
        <v>82</v>
      </c>
      <c r="AD8023" t="s">
        <v>72</v>
      </c>
      <c r="AE8023">
        <v>2023</v>
      </c>
      <c r="AF8023">
        <v>2023</v>
      </c>
      <c r="AU8023"/>
    </row>
    <row r="8024" spans="1:47" x14ac:dyDescent="0.35">
      <c r="A8024" t="s">
        <v>160</v>
      </c>
      <c r="B8024" t="s">
        <v>35</v>
      </c>
      <c r="C8024" t="s">
        <v>252</v>
      </c>
      <c r="D8024" t="s">
        <v>159</v>
      </c>
      <c r="E8024" t="s">
        <v>162</v>
      </c>
      <c r="G8024" t="s">
        <v>1</v>
      </c>
      <c r="J8024" t="s">
        <v>263</v>
      </c>
      <c r="K8024" t="s">
        <v>72</v>
      </c>
      <c r="L8024" t="s">
        <v>122</v>
      </c>
      <c r="M8024" s="14">
        <v>44957</v>
      </c>
      <c r="N8024" s="14">
        <v>44957</v>
      </c>
      <c r="O8024">
        <v>0</v>
      </c>
      <c r="P8024">
        <v>4940.68</v>
      </c>
      <c r="R8024">
        <v>2110672000</v>
      </c>
      <c r="S8024">
        <v>161020000</v>
      </c>
      <c r="V8024" t="s">
        <v>160</v>
      </c>
      <c r="W8024" t="s">
        <v>194</v>
      </c>
      <c r="X8024" t="s">
        <v>161</v>
      </c>
      <c r="Y8024">
        <v>1</v>
      </c>
      <c r="Z8024">
        <v>1</v>
      </c>
      <c r="AA8024">
        <v>2023</v>
      </c>
      <c r="AB8024">
        <v>4940.68</v>
      </c>
      <c r="AC8024" t="s">
        <v>82</v>
      </c>
      <c r="AD8024" t="s">
        <v>72</v>
      </c>
      <c r="AE8024">
        <v>2023</v>
      </c>
      <c r="AF8024">
        <v>2023</v>
      </c>
      <c r="AU8024"/>
    </row>
    <row r="8025" spans="1:47" x14ac:dyDescent="0.35">
      <c r="A8025" t="s">
        <v>160</v>
      </c>
      <c r="B8025" t="s">
        <v>35</v>
      </c>
      <c r="C8025" t="s">
        <v>252</v>
      </c>
      <c r="D8025" t="s">
        <v>159</v>
      </c>
      <c r="E8025" t="s">
        <v>162</v>
      </c>
      <c r="G8025" t="s">
        <v>1</v>
      </c>
      <c r="J8025" t="s">
        <v>263</v>
      </c>
      <c r="K8025" t="s">
        <v>72</v>
      </c>
      <c r="L8025" t="s">
        <v>122</v>
      </c>
      <c r="M8025" s="14">
        <v>44957</v>
      </c>
      <c r="N8025" s="14">
        <v>44957</v>
      </c>
      <c r="O8025">
        <v>0</v>
      </c>
      <c r="P8025">
        <v>478.63</v>
      </c>
      <c r="R8025">
        <v>2110672000</v>
      </c>
      <c r="S8025">
        <v>162000000</v>
      </c>
      <c r="V8025" t="s">
        <v>160</v>
      </c>
      <c r="W8025" t="s">
        <v>205</v>
      </c>
      <c r="X8025" t="s">
        <v>161</v>
      </c>
      <c r="Y8025">
        <v>1</v>
      </c>
      <c r="Z8025">
        <v>1</v>
      </c>
      <c r="AA8025">
        <v>2023</v>
      </c>
      <c r="AB8025">
        <v>478.63</v>
      </c>
      <c r="AC8025" t="s">
        <v>82</v>
      </c>
      <c r="AD8025" t="s">
        <v>72</v>
      </c>
      <c r="AE8025">
        <v>2023</v>
      </c>
      <c r="AF8025">
        <v>2023</v>
      </c>
      <c r="AU8025"/>
    </row>
    <row r="8026" spans="1:47" x14ac:dyDescent="0.35">
      <c r="A8026" t="s">
        <v>160</v>
      </c>
      <c r="B8026" t="s">
        <v>35</v>
      </c>
      <c r="C8026" t="s">
        <v>252</v>
      </c>
      <c r="D8026" t="s">
        <v>159</v>
      </c>
      <c r="E8026" t="s">
        <v>162</v>
      </c>
      <c r="G8026" t="s">
        <v>1</v>
      </c>
      <c r="J8026" t="s">
        <v>263</v>
      </c>
      <c r="K8026" t="s">
        <v>72</v>
      </c>
      <c r="L8026" t="s">
        <v>122</v>
      </c>
      <c r="M8026" s="14">
        <v>44957</v>
      </c>
      <c r="N8026" s="14">
        <v>44957</v>
      </c>
      <c r="O8026">
        <v>0</v>
      </c>
      <c r="P8026">
        <v>409.16</v>
      </c>
      <c r="R8026">
        <v>2110672000</v>
      </c>
      <c r="S8026">
        <v>161020000</v>
      </c>
      <c r="V8026" t="s">
        <v>160</v>
      </c>
      <c r="W8026" t="s">
        <v>194</v>
      </c>
      <c r="X8026" t="s">
        <v>161</v>
      </c>
      <c r="Y8026">
        <v>1</v>
      </c>
      <c r="Z8026">
        <v>1</v>
      </c>
      <c r="AA8026">
        <v>2023</v>
      </c>
      <c r="AB8026">
        <v>409.16</v>
      </c>
      <c r="AC8026" t="s">
        <v>82</v>
      </c>
      <c r="AD8026" t="s">
        <v>72</v>
      </c>
      <c r="AE8026">
        <v>2023</v>
      </c>
      <c r="AF8026">
        <v>2023</v>
      </c>
      <c r="AU8026"/>
    </row>
    <row r="8027" spans="1:47" x14ac:dyDescent="0.35">
      <c r="A8027" t="s">
        <v>160</v>
      </c>
      <c r="B8027" t="s">
        <v>26</v>
      </c>
      <c r="C8027" t="s">
        <v>252</v>
      </c>
      <c r="D8027" t="s">
        <v>159</v>
      </c>
      <c r="E8027" t="s">
        <v>162</v>
      </c>
      <c r="G8027" t="s">
        <v>1</v>
      </c>
      <c r="J8027" t="s">
        <v>263</v>
      </c>
      <c r="K8027" t="s">
        <v>72</v>
      </c>
      <c r="L8027" t="s">
        <v>122</v>
      </c>
      <c r="M8027" s="14">
        <v>44957</v>
      </c>
      <c r="N8027" s="14">
        <v>44957</v>
      </c>
      <c r="O8027">
        <v>0</v>
      </c>
      <c r="P8027">
        <v>1137.1099999999999</v>
      </c>
      <c r="R8027">
        <v>2110672000</v>
      </c>
      <c r="S8027">
        <v>161018000</v>
      </c>
      <c r="V8027" t="s">
        <v>160</v>
      </c>
      <c r="W8027" t="s">
        <v>228</v>
      </c>
      <c r="X8027" t="s">
        <v>161</v>
      </c>
      <c r="Y8027">
        <v>1</v>
      </c>
      <c r="Z8027">
        <v>1</v>
      </c>
      <c r="AA8027">
        <v>2023</v>
      </c>
      <c r="AB8027">
        <v>1137.1099999999999</v>
      </c>
      <c r="AC8027" t="s">
        <v>82</v>
      </c>
      <c r="AD8027" t="s">
        <v>72</v>
      </c>
      <c r="AE8027">
        <v>2023</v>
      </c>
      <c r="AF8027">
        <v>2023</v>
      </c>
      <c r="AU8027"/>
    </row>
    <row r="8028" spans="1:47" x14ac:dyDescent="0.35">
      <c r="A8028" t="s">
        <v>160</v>
      </c>
      <c r="B8028" t="s">
        <v>35</v>
      </c>
      <c r="C8028" t="s">
        <v>252</v>
      </c>
      <c r="D8028" t="s">
        <v>159</v>
      </c>
      <c r="E8028" t="s">
        <v>162</v>
      </c>
      <c r="G8028" t="s">
        <v>1</v>
      </c>
      <c r="J8028" t="s">
        <v>263</v>
      </c>
      <c r="K8028" t="s">
        <v>72</v>
      </c>
      <c r="L8028" t="s">
        <v>122</v>
      </c>
      <c r="M8028" s="14">
        <v>44957</v>
      </c>
      <c r="N8028" s="14">
        <v>44957</v>
      </c>
      <c r="O8028">
        <v>0</v>
      </c>
      <c r="P8028">
        <v>32.74</v>
      </c>
      <c r="R8028">
        <v>2110672000</v>
      </c>
      <c r="S8028">
        <v>162000000</v>
      </c>
      <c r="V8028" t="s">
        <v>160</v>
      </c>
      <c r="W8028" t="s">
        <v>205</v>
      </c>
      <c r="X8028" t="s">
        <v>161</v>
      </c>
      <c r="Y8028">
        <v>1</v>
      </c>
      <c r="Z8028">
        <v>1</v>
      </c>
      <c r="AA8028">
        <v>2023</v>
      </c>
      <c r="AB8028">
        <v>32.74</v>
      </c>
      <c r="AC8028" t="s">
        <v>82</v>
      </c>
      <c r="AD8028" t="s">
        <v>72</v>
      </c>
      <c r="AE8028">
        <v>2023</v>
      </c>
      <c r="AF8028">
        <v>2023</v>
      </c>
      <c r="AU8028"/>
    </row>
    <row r="8029" spans="1:47" x14ac:dyDescent="0.35">
      <c r="A8029" t="s">
        <v>160</v>
      </c>
      <c r="B8029" t="s">
        <v>35</v>
      </c>
      <c r="C8029" t="s">
        <v>252</v>
      </c>
      <c r="D8029" t="s">
        <v>159</v>
      </c>
      <c r="E8029" t="s">
        <v>162</v>
      </c>
      <c r="G8029" t="s">
        <v>1</v>
      </c>
      <c r="J8029" t="s">
        <v>263</v>
      </c>
      <c r="K8029" t="s">
        <v>72</v>
      </c>
      <c r="L8029" t="s">
        <v>122</v>
      </c>
      <c r="M8029" s="14">
        <v>44957</v>
      </c>
      <c r="N8029" s="14">
        <v>44957</v>
      </c>
      <c r="O8029">
        <v>0</v>
      </c>
      <c r="P8029">
        <v>37.14</v>
      </c>
      <c r="R8029">
        <v>2110672000</v>
      </c>
      <c r="S8029">
        <v>162800000</v>
      </c>
      <c r="V8029" t="s">
        <v>160</v>
      </c>
      <c r="W8029" t="s">
        <v>204</v>
      </c>
      <c r="X8029" t="s">
        <v>161</v>
      </c>
      <c r="Y8029">
        <v>1</v>
      </c>
      <c r="Z8029">
        <v>1</v>
      </c>
      <c r="AA8029">
        <v>2023</v>
      </c>
      <c r="AB8029">
        <v>37.14</v>
      </c>
      <c r="AC8029" t="s">
        <v>82</v>
      </c>
      <c r="AD8029" t="s">
        <v>72</v>
      </c>
      <c r="AE8029">
        <v>2023</v>
      </c>
      <c r="AF8029">
        <v>2023</v>
      </c>
      <c r="AU8029"/>
    </row>
    <row r="8030" spans="1:47" x14ac:dyDescent="0.35">
      <c r="A8030" t="s">
        <v>160</v>
      </c>
      <c r="B8030" t="s">
        <v>26</v>
      </c>
      <c r="C8030" t="s">
        <v>252</v>
      </c>
      <c r="D8030" t="s">
        <v>159</v>
      </c>
      <c r="E8030" t="s">
        <v>162</v>
      </c>
      <c r="G8030" t="s">
        <v>1</v>
      </c>
      <c r="J8030" t="s">
        <v>263</v>
      </c>
      <c r="K8030" t="s">
        <v>72</v>
      </c>
      <c r="L8030" t="s">
        <v>122</v>
      </c>
      <c r="M8030" s="14">
        <v>44957</v>
      </c>
      <c r="N8030" s="14">
        <v>44957</v>
      </c>
      <c r="O8030">
        <v>0</v>
      </c>
      <c r="P8030">
        <v>157142.85999999999</v>
      </c>
      <c r="R8030">
        <v>2110672000</v>
      </c>
      <c r="S8030">
        <v>162800000</v>
      </c>
      <c r="V8030" t="s">
        <v>160</v>
      </c>
      <c r="W8030" t="s">
        <v>204</v>
      </c>
      <c r="X8030" t="s">
        <v>161</v>
      </c>
      <c r="Y8030">
        <v>1</v>
      </c>
      <c r="Z8030">
        <v>1</v>
      </c>
      <c r="AA8030">
        <v>2023</v>
      </c>
      <c r="AB8030">
        <v>157142.85999999999</v>
      </c>
      <c r="AC8030" t="s">
        <v>82</v>
      </c>
      <c r="AD8030" t="s">
        <v>72</v>
      </c>
      <c r="AE8030">
        <v>2023</v>
      </c>
      <c r="AF8030">
        <v>2023</v>
      </c>
      <c r="AU8030"/>
    </row>
    <row r="8031" spans="1:47" x14ac:dyDescent="0.35">
      <c r="A8031" t="s">
        <v>160</v>
      </c>
      <c r="B8031" t="s">
        <v>35</v>
      </c>
      <c r="C8031" t="s">
        <v>252</v>
      </c>
      <c r="D8031" t="s">
        <v>159</v>
      </c>
      <c r="E8031" t="s">
        <v>162</v>
      </c>
      <c r="G8031" t="s">
        <v>1</v>
      </c>
      <c r="J8031" t="s">
        <v>263</v>
      </c>
      <c r="K8031" t="s">
        <v>72</v>
      </c>
      <c r="L8031" t="s">
        <v>122</v>
      </c>
      <c r="M8031" s="14">
        <v>44957</v>
      </c>
      <c r="N8031" s="14">
        <v>44957</v>
      </c>
      <c r="O8031">
        <v>0</v>
      </c>
      <c r="P8031">
        <v>1238.18</v>
      </c>
      <c r="R8031">
        <v>2110672000</v>
      </c>
      <c r="S8031">
        <v>161020000</v>
      </c>
      <c r="V8031" t="s">
        <v>160</v>
      </c>
      <c r="W8031" t="s">
        <v>194</v>
      </c>
      <c r="X8031" t="s">
        <v>161</v>
      </c>
      <c r="Y8031">
        <v>1</v>
      </c>
      <c r="Z8031">
        <v>1</v>
      </c>
      <c r="AA8031">
        <v>2023</v>
      </c>
      <c r="AB8031">
        <v>1238.18</v>
      </c>
      <c r="AC8031" t="s">
        <v>82</v>
      </c>
      <c r="AD8031" t="s">
        <v>72</v>
      </c>
      <c r="AE8031">
        <v>2023</v>
      </c>
      <c r="AF8031">
        <v>2023</v>
      </c>
      <c r="AU8031"/>
    </row>
    <row r="8032" spans="1:47" x14ac:dyDescent="0.35">
      <c r="A8032" t="s">
        <v>160</v>
      </c>
      <c r="B8032" t="s">
        <v>35</v>
      </c>
      <c r="C8032" t="s">
        <v>252</v>
      </c>
      <c r="D8032" t="s">
        <v>159</v>
      </c>
      <c r="E8032" t="s">
        <v>162</v>
      </c>
      <c r="G8032" t="s">
        <v>1</v>
      </c>
      <c r="J8032" t="s">
        <v>263</v>
      </c>
      <c r="K8032" t="s">
        <v>72</v>
      </c>
      <c r="L8032" t="s">
        <v>122</v>
      </c>
      <c r="M8032" s="14">
        <v>44957</v>
      </c>
      <c r="N8032" s="14">
        <v>44957</v>
      </c>
      <c r="O8032">
        <v>0</v>
      </c>
      <c r="P8032">
        <v>935.11</v>
      </c>
      <c r="R8032">
        <v>2110672000</v>
      </c>
      <c r="S8032">
        <v>161020000</v>
      </c>
      <c r="V8032" t="s">
        <v>160</v>
      </c>
      <c r="W8032" t="s">
        <v>194</v>
      </c>
      <c r="X8032" t="s">
        <v>161</v>
      </c>
      <c r="Y8032">
        <v>1</v>
      </c>
      <c r="Z8032">
        <v>1</v>
      </c>
      <c r="AA8032">
        <v>2023</v>
      </c>
      <c r="AB8032">
        <v>935.11</v>
      </c>
      <c r="AC8032" t="s">
        <v>82</v>
      </c>
      <c r="AD8032" t="s">
        <v>72</v>
      </c>
      <c r="AE8032">
        <v>2023</v>
      </c>
      <c r="AF8032">
        <v>2023</v>
      </c>
      <c r="AU8032"/>
    </row>
    <row r="8033" spans="1:47" x14ac:dyDescent="0.35">
      <c r="A8033" t="s">
        <v>130</v>
      </c>
      <c r="B8033" t="s">
        <v>36</v>
      </c>
      <c r="C8033" t="s">
        <v>252</v>
      </c>
      <c r="D8033" t="s">
        <v>150</v>
      </c>
      <c r="E8033" t="s">
        <v>121</v>
      </c>
      <c r="G8033" t="s">
        <v>1</v>
      </c>
      <c r="H8033" t="s">
        <v>206</v>
      </c>
      <c r="J8033" t="s">
        <v>263</v>
      </c>
      <c r="K8033" t="s">
        <v>72</v>
      </c>
      <c r="L8033" t="s">
        <v>122</v>
      </c>
      <c r="M8033" s="14">
        <v>44957</v>
      </c>
      <c r="N8033" s="14">
        <v>44957</v>
      </c>
      <c r="O8033">
        <v>0</v>
      </c>
      <c r="P8033">
        <v>-11904.76</v>
      </c>
      <c r="R8033">
        <v>2221517110</v>
      </c>
      <c r="S8033">
        <v>162800000</v>
      </c>
      <c r="V8033" t="s">
        <v>130</v>
      </c>
      <c r="W8033" t="s">
        <v>204</v>
      </c>
      <c r="X8033" t="s">
        <v>119</v>
      </c>
      <c r="Y8033">
        <v>1</v>
      </c>
      <c r="Z8033">
        <v>1</v>
      </c>
      <c r="AA8033">
        <v>2023</v>
      </c>
      <c r="AB8033">
        <v>11904.76</v>
      </c>
      <c r="AC8033" t="s">
        <v>82</v>
      </c>
      <c r="AD8033" t="s">
        <v>82</v>
      </c>
      <c r="AE8033">
        <v>2023</v>
      </c>
      <c r="AF8033">
        <v>2023</v>
      </c>
      <c r="AU8033"/>
    </row>
    <row r="8034" spans="1:47" x14ac:dyDescent="0.35">
      <c r="A8034" t="s">
        <v>130</v>
      </c>
      <c r="B8034" t="s">
        <v>34</v>
      </c>
      <c r="C8034" t="s">
        <v>252</v>
      </c>
      <c r="D8034" t="s">
        <v>150</v>
      </c>
      <c r="E8034" t="s">
        <v>121</v>
      </c>
      <c r="G8034" t="s">
        <v>1</v>
      </c>
      <c r="H8034" t="s">
        <v>206</v>
      </c>
      <c r="J8034" t="s">
        <v>263</v>
      </c>
      <c r="K8034" t="s">
        <v>72</v>
      </c>
      <c r="L8034" t="s">
        <v>122</v>
      </c>
      <c r="M8034" s="14">
        <v>44957</v>
      </c>
      <c r="N8034" s="14">
        <v>44957</v>
      </c>
      <c r="O8034">
        <v>0</v>
      </c>
      <c r="P8034">
        <v>-76.19</v>
      </c>
      <c r="R8034">
        <v>2221511000</v>
      </c>
      <c r="S8034">
        <v>162800000</v>
      </c>
      <c r="V8034" t="s">
        <v>130</v>
      </c>
      <c r="W8034" t="s">
        <v>204</v>
      </c>
      <c r="X8034" t="s">
        <v>119</v>
      </c>
      <c r="Y8034">
        <v>1</v>
      </c>
      <c r="Z8034">
        <v>1</v>
      </c>
      <c r="AA8034">
        <v>2023</v>
      </c>
      <c r="AB8034">
        <v>76.19</v>
      </c>
      <c r="AC8034" t="s">
        <v>82</v>
      </c>
      <c r="AD8034" t="s">
        <v>82</v>
      </c>
      <c r="AE8034">
        <v>2023</v>
      </c>
      <c r="AF8034">
        <v>2023</v>
      </c>
      <c r="AU8034"/>
    </row>
    <row r="8035" spans="1:47" x14ac:dyDescent="0.35">
      <c r="A8035" t="s">
        <v>160</v>
      </c>
      <c r="B8035" t="s">
        <v>35</v>
      </c>
      <c r="C8035" t="s">
        <v>252</v>
      </c>
      <c r="D8035" t="s">
        <v>159</v>
      </c>
      <c r="E8035" t="s">
        <v>162</v>
      </c>
      <c r="G8035" t="s">
        <v>1</v>
      </c>
      <c r="J8035" t="s">
        <v>263</v>
      </c>
      <c r="K8035" t="s">
        <v>72</v>
      </c>
      <c r="L8035" t="s">
        <v>122</v>
      </c>
      <c r="M8035" s="14">
        <v>44957</v>
      </c>
      <c r="N8035" s="14">
        <v>44957</v>
      </c>
      <c r="O8035">
        <v>0</v>
      </c>
      <c r="P8035">
        <v>17774.54</v>
      </c>
      <c r="R8035">
        <v>2110672000</v>
      </c>
      <c r="S8035">
        <v>161020000</v>
      </c>
      <c r="V8035" t="s">
        <v>160</v>
      </c>
      <c r="W8035" t="s">
        <v>194</v>
      </c>
      <c r="X8035" t="s">
        <v>161</v>
      </c>
      <c r="Y8035">
        <v>1</v>
      </c>
      <c r="Z8035">
        <v>1</v>
      </c>
      <c r="AA8035">
        <v>2023</v>
      </c>
      <c r="AB8035">
        <v>17774.54</v>
      </c>
      <c r="AC8035" t="s">
        <v>82</v>
      </c>
      <c r="AD8035" t="s">
        <v>72</v>
      </c>
      <c r="AE8035">
        <v>2023</v>
      </c>
      <c r="AF8035">
        <v>2023</v>
      </c>
      <c r="AU8035"/>
    </row>
    <row r="8036" spans="1:47" x14ac:dyDescent="0.35">
      <c r="A8036" t="s">
        <v>160</v>
      </c>
      <c r="B8036" t="s">
        <v>50</v>
      </c>
      <c r="C8036" t="s">
        <v>252</v>
      </c>
      <c r="D8036" t="s">
        <v>159</v>
      </c>
      <c r="E8036" t="s">
        <v>162</v>
      </c>
      <c r="G8036" t="s">
        <v>1</v>
      </c>
      <c r="J8036" t="s">
        <v>263</v>
      </c>
      <c r="K8036" t="s">
        <v>72</v>
      </c>
      <c r="L8036" t="s">
        <v>122</v>
      </c>
      <c r="M8036" s="14">
        <v>44957</v>
      </c>
      <c r="N8036" s="14">
        <v>44957</v>
      </c>
      <c r="O8036">
        <v>0</v>
      </c>
      <c r="P8036">
        <v>2564.85</v>
      </c>
      <c r="R8036">
        <v>2110672000</v>
      </c>
      <c r="S8036">
        <v>162300000</v>
      </c>
      <c r="V8036" t="s">
        <v>160</v>
      </c>
      <c r="W8036" t="s">
        <v>209</v>
      </c>
      <c r="X8036" t="s">
        <v>161</v>
      </c>
      <c r="Y8036">
        <v>1</v>
      </c>
      <c r="Z8036">
        <v>1</v>
      </c>
      <c r="AA8036">
        <v>2023</v>
      </c>
      <c r="AB8036">
        <v>2564.85</v>
      </c>
      <c r="AC8036" t="s">
        <v>82</v>
      </c>
      <c r="AD8036" t="s">
        <v>72</v>
      </c>
      <c r="AE8036">
        <v>2023</v>
      </c>
      <c r="AF8036">
        <v>2023</v>
      </c>
      <c r="AU8036"/>
    </row>
    <row r="8037" spans="1:47" x14ac:dyDescent="0.35">
      <c r="A8037" t="s">
        <v>160</v>
      </c>
      <c r="B8037" t="s">
        <v>25</v>
      </c>
      <c r="C8037" t="s">
        <v>252</v>
      </c>
      <c r="D8037" t="s">
        <v>159</v>
      </c>
      <c r="E8037" t="s">
        <v>162</v>
      </c>
      <c r="G8037" t="s">
        <v>1</v>
      </c>
      <c r="J8037" t="s">
        <v>263</v>
      </c>
      <c r="K8037" t="s">
        <v>72</v>
      </c>
      <c r="L8037" t="s">
        <v>122</v>
      </c>
      <c r="M8037" s="14">
        <v>44957</v>
      </c>
      <c r="N8037" s="14">
        <v>44957</v>
      </c>
      <c r="O8037">
        <v>0</v>
      </c>
      <c r="P8037">
        <v>3095.24</v>
      </c>
      <c r="R8037">
        <v>2110672000</v>
      </c>
      <c r="S8037">
        <v>161600000</v>
      </c>
      <c r="V8037" t="s">
        <v>160</v>
      </c>
      <c r="W8037" t="s">
        <v>198</v>
      </c>
      <c r="X8037" t="s">
        <v>161</v>
      </c>
      <c r="Y8037">
        <v>1</v>
      </c>
      <c r="Z8037">
        <v>1</v>
      </c>
      <c r="AA8037">
        <v>2023</v>
      </c>
      <c r="AB8037">
        <v>3095.24</v>
      </c>
      <c r="AC8037" t="s">
        <v>82</v>
      </c>
      <c r="AD8037" t="s">
        <v>72</v>
      </c>
      <c r="AE8037">
        <v>2023</v>
      </c>
      <c r="AF8037">
        <v>2023</v>
      </c>
      <c r="AU8037"/>
    </row>
    <row r="8038" spans="1:47" x14ac:dyDescent="0.35">
      <c r="A8038" t="s">
        <v>160</v>
      </c>
      <c r="B8038" t="s">
        <v>28</v>
      </c>
      <c r="C8038" t="s">
        <v>252</v>
      </c>
      <c r="D8038" t="s">
        <v>159</v>
      </c>
      <c r="E8038" t="s">
        <v>162</v>
      </c>
      <c r="G8038" t="s">
        <v>1</v>
      </c>
      <c r="J8038" t="s">
        <v>263</v>
      </c>
      <c r="K8038" t="s">
        <v>72</v>
      </c>
      <c r="L8038" t="s">
        <v>122</v>
      </c>
      <c r="M8038" s="14">
        <v>44957</v>
      </c>
      <c r="N8038" s="14">
        <v>44957</v>
      </c>
      <c r="O8038">
        <v>0</v>
      </c>
      <c r="P8038">
        <v>2619.0500000000002</v>
      </c>
      <c r="R8038">
        <v>2110672000</v>
      </c>
      <c r="S8038">
        <v>161600000</v>
      </c>
      <c r="V8038" t="s">
        <v>160</v>
      </c>
      <c r="W8038" t="s">
        <v>198</v>
      </c>
      <c r="X8038" t="s">
        <v>161</v>
      </c>
      <c r="Y8038">
        <v>1</v>
      </c>
      <c r="Z8038">
        <v>1</v>
      </c>
      <c r="AA8038">
        <v>2023</v>
      </c>
      <c r="AB8038">
        <v>2619.0500000000002</v>
      </c>
      <c r="AC8038" t="s">
        <v>82</v>
      </c>
      <c r="AD8038" t="s">
        <v>72</v>
      </c>
      <c r="AE8038">
        <v>2023</v>
      </c>
      <c r="AF8038">
        <v>2023</v>
      </c>
      <c r="AU8038"/>
    </row>
    <row r="8039" spans="1:47" x14ac:dyDescent="0.35">
      <c r="A8039" t="s">
        <v>160</v>
      </c>
      <c r="B8039" t="s">
        <v>26</v>
      </c>
      <c r="C8039" t="s">
        <v>252</v>
      </c>
      <c r="D8039" t="s">
        <v>159</v>
      </c>
      <c r="E8039" t="s">
        <v>162</v>
      </c>
      <c r="G8039" t="s">
        <v>1</v>
      </c>
      <c r="J8039" t="s">
        <v>263</v>
      </c>
      <c r="K8039" t="s">
        <v>72</v>
      </c>
      <c r="L8039" t="s">
        <v>122</v>
      </c>
      <c r="M8039" s="14">
        <v>44957</v>
      </c>
      <c r="N8039" s="14">
        <v>44957</v>
      </c>
      <c r="O8039">
        <v>0</v>
      </c>
      <c r="P8039">
        <v>553.51</v>
      </c>
      <c r="R8039">
        <v>2110672000</v>
      </c>
      <c r="S8039">
        <v>162300000</v>
      </c>
      <c r="V8039" t="s">
        <v>160</v>
      </c>
      <c r="W8039" t="s">
        <v>209</v>
      </c>
      <c r="X8039" t="s">
        <v>161</v>
      </c>
      <c r="Y8039">
        <v>1</v>
      </c>
      <c r="Z8039">
        <v>1</v>
      </c>
      <c r="AA8039">
        <v>2023</v>
      </c>
      <c r="AB8039">
        <v>553.51</v>
      </c>
      <c r="AC8039" t="s">
        <v>82</v>
      </c>
      <c r="AD8039" t="s">
        <v>72</v>
      </c>
      <c r="AE8039">
        <v>2023</v>
      </c>
      <c r="AF8039">
        <v>2023</v>
      </c>
      <c r="AU8039"/>
    </row>
    <row r="8040" spans="1:47" x14ac:dyDescent="0.35">
      <c r="A8040" t="s">
        <v>160</v>
      </c>
      <c r="B8040" t="s">
        <v>28</v>
      </c>
      <c r="C8040" t="s">
        <v>252</v>
      </c>
      <c r="D8040" t="s">
        <v>159</v>
      </c>
      <c r="E8040" t="s">
        <v>162</v>
      </c>
      <c r="G8040" t="s">
        <v>1</v>
      </c>
      <c r="J8040" t="s">
        <v>263</v>
      </c>
      <c r="K8040" t="s">
        <v>72</v>
      </c>
      <c r="L8040" t="s">
        <v>122</v>
      </c>
      <c r="M8040" s="14">
        <v>44957</v>
      </c>
      <c r="N8040" s="14">
        <v>44957</v>
      </c>
      <c r="O8040">
        <v>0</v>
      </c>
      <c r="P8040">
        <v>55.54</v>
      </c>
      <c r="R8040">
        <v>2110672000</v>
      </c>
      <c r="S8040">
        <v>161900000</v>
      </c>
      <c r="V8040" t="s">
        <v>160</v>
      </c>
      <c r="W8040" t="s">
        <v>199</v>
      </c>
      <c r="X8040" t="s">
        <v>161</v>
      </c>
      <c r="Y8040">
        <v>1</v>
      </c>
      <c r="Z8040">
        <v>1</v>
      </c>
      <c r="AA8040">
        <v>2023</v>
      </c>
      <c r="AB8040">
        <v>55.54</v>
      </c>
      <c r="AC8040" t="s">
        <v>82</v>
      </c>
      <c r="AD8040" t="s">
        <v>72</v>
      </c>
      <c r="AE8040">
        <v>2023</v>
      </c>
      <c r="AF8040">
        <v>2023</v>
      </c>
      <c r="AU8040"/>
    </row>
    <row r="8041" spans="1:47" x14ac:dyDescent="0.35">
      <c r="A8041" t="s">
        <v>188</v>
      </c>
      <c r="B8041" t="s">
        <v>31</v>
      </c>
      <c r="C8041" t="s">
        <v>252</v>
      </c>
      <c r="D8041" t="s">
        <v>159</v>
      </c>
      <c r="E8041" t="s">
        <v>162</v>
      </c>
      <c r="G8041" t="s">
        <v>1</v>
      </c>
      <c r="J8041" t="s">
        <v>263</v>
      </c>
      <c r="K8041" t="s">
        <v>72</v>
      </c>
      <c r="L8041" t="s">
        <v>122</v>
      </c>
      <c r="M8041" s="14">
        <v>44957</v>
      </c>
      <c r="N8041" s="14">
        <v>44957</v>
      </c>
      <c r="O8041">
        <v>0</v>
      </c>
      <c r="P8041">
        <v>652.78</v>
      </c>
      <c r="R8041">
        <v>2111070000</v>
      </c>
      <c r="S8041">
        <v>161900000</v>
      </c>
      <c r="V8041" t="s">
        <v>188</v>
      </c>
      <c r="W8041" t="s">
        <v>199</v>
      </c>
      <c r="X8041" t="s">
        <v>190</v>
      </c>
      <c r="Y8041">
        <v>1</v>
      </c>
      <c r="Z8041">
        <v>1</v>
      </c>
      <c r="AA8041">
        <v>2023</v>
      </c>
      <c r="AB8041">
        <v>652.78</v>
      </c>
      <c r="AC8041" t="s">
        <v>82</v>
      </c>
      <c r="AD8041" t="s">
        <v>72</v>
      </c>
      <c r="AE8041">
        <v>2023</v>
      </c>
      <c r="AF8041">
        <v>2023</v>
      </c>
      <c r="AU8041"/>
    </row>
    <row r="8042" spans="1:47" x14ac:dyDescent="0.35">
      <c r="A8042" t="s">
        <v>160</v>
      </c>
      <c r="B8042" t="s">
        <v>35</v>
      </c>
      <c r="C8042" t="s">
        <v>252</v>
      </c>
      <c r="D8042" t="s">
        <v>159</v>
      </c>
      <c r="E8042" t="s">
        <v>162</v>
      </c>
      <c r="G8042" t="s">
        <v>1</v>
      </c>
      <c r="J8042" t="s">
        <v>263</v>
      </c>
      <c r="K8042" t="s">
        <v>72</v>
      </c>
      <c r="L8042" t="s">
        <v>122</v>
      </c>
      <c r="M8042" s="14">
        <v>44957</v>
      </c>
      <c r="N8042" s="14">
        <v>44957</v>
      </c>
      <c r="O8042">
        <v>0</v>
      </c>
      <c r="P8042">
        <v>9297.19</v>
      </c>
      <c r="R8042">
        <v>2110672000</v>
      </c>
      <c r="S8042">
        <v>161020000</v>
      </c>
      <c r="V8042" t="s">
        <v>160</v>
      </c>
      <c r="W8042" t="s">
        <v>194</v>
      </c>
      <c r="X8042" t="s">
        <v>161</v>
      </c>
      <c r="Y8042">
        <v>1</v>
      </c>
      <c r="Z8042">
        <v>1</v>
      </c>
      <c r="AA8042">
        <v>2023</v>
      </c>
      <c r="AB8042">
        <v>9297.19</v>
      </c>
      <c r="AC8042" t="s">
        <v>82</v>
      </c>
      <c r="AD8042" t="s">
        <v>72</v>
      </c>
      <c r="AE8042">
        <v>2023</v>
      </c>
      <c r="AF8042">
        <v>2023</v>
      </c>
      <c r="AU8042"/>
    </row>
    <row r="8043" spans="1:47" x14ac:dyDescent="0.35">
      <c r="A8043" t="s">
        <v>160</v>
      </c>
      <c r="B8043" t="s">
        <v>50</v>
      </c>
      <c r="C8043" t="s">
        <v>252</v>
      </c>
      <c r="D8043" t="s">
        <v>159</v>
      </c>
      <c r="E8043" t="s">
        <v>162</v>
      </c>
      <c r="G8043" t="s">
        <v>1</v>
      </c>
      <c r="J8043" t="s">
        <v>263</v>
      </c>
      <c r="K8043" t="s">
        <v>72</v>
      </c>
      <c r="L8043" t="s">
        <v>122</v>
      </c>
      <c r="M8043" s="14">
        <v>44957</v>
      </c>
      <c r="N8043" s="14">
        <v>44957</v>
      </c>
      <c r="O8043">
        <v>0</v>
      </c>
      <c r="P8043">
        <v>1731.01</v>
      </c>
      <c r="R8043">
        <v>2110672000</v>
      </c>
      <c r="S8043">
        <v>162300000</v>
      </c>
      <c r="V8043" t="s">
        <v>160</v>
      </c>
      <c r="W8043" t="s">
        <v>209</v>
      </c>
      <c r="X8043" t="s">
        <v>161</v>
      </c>
      <c r="Y8043">
        <v>1</v>
      </c>
      <c r="Z8043">
        <v>1</v>
      </c>
      <c r="AA8043">
        <v>2023</v>
      </c>
      <c r="AB8043">
        <v>1731.01</v>
      </c>
      <c r="AC8043" t="s">
        <v>82</v>
      </c>
      <c r="AD8043" t="s">
        <v>72</v>
      </c>
      <c r="AE8043">
        <v>2023</v>
      </c>
      <c r="AF8043">
        <v>2023</v>
      </c>
      <c r="AU8043"/>
    </row>
    <row r="8044" spans="1:47" x14ac:dyDescent="0.35">
      <c r="A8044" t="s">
        <v>160</v>
      </c>
      <c r="B8044" t="s">
        <v>35</v>
      </c>
      <c r="C8044" t="s">
        <v>252</v>
      </c>
      <c r="D8044" t="s">
        <v>159</v>
      </c>
      <c r="E8044" t="s">
        <v>162</v>
      </c>
      <c r="G8044" t="s">
        <v>1</v>
      </c>
      <c r="J8044" t="s">
        <v>263</v>
      </c>
      <c r="K8044" t="s">
        <v>72</v>
      </c>
      <c r="L8044" t="s">
        <v>122</v>
      </c>
      <c r="M8044" s="14">
        <v>44957</v>
      </c>
      <c r="N8044" s="14">
        <v>44957</v>
      </c>
      <c r="O8044">
        <v>0</v>
      </c>
      <c r="P8044">
        <v>803.96</v>
      </c>
      <c r="R8044">
        <v>2110672000</v>
      </c>
      <c r="S8044">
        <v>161020000</v>
      </c>
      <c r="V8044" t="s">
        <v>160</v>
      </c>
      <c r="W8044" t="s">
        <v>194</v>
      </c>
      <c r="X8044" t="s">
        <v>161</v>
      </c>
      <c r="Y8044">
        <v>1</v>
      </c>
      <c r="Z8044">
        <v>1</v>
      </c>
      <c r="AA8044">
        <v>2023</v>
      </c>
      <c r="AB8044">
        <v>803.96</v>
      </c>
      <c r="AC8044" t="s">
        <v>82</v>
      </c>
      <c r="AD8044" t="s">
        <v>72</v>
      </c>
      <c r="AE8044">
        <v>2023</v>
      </c>
      <c r="AF8044">
        <v>2023</v>
      </c>
      <c r="AU8044"/>
    </row>
    <row r="8045" spans="1:47" x14ac:dyDescent="0.35">
      <c r="A8045" t="s">
        <v>160</v>
      </c>
      <c r="B8045" t="s">
        <v>50</v>
      </c>
      <c r="C8045" t="s">
        <v>252</v>
      </c>
      <c r="D8045" t="s">
        <v>159</v>
      </c>
      <c r="E8045" t="s">
        <v>162</v>
      </c>
      <c r="G8045" t="s">
        <v>1</v>
      </c>
      <c r="J8045" t="s">
        <v>263</v>
      </c>
      <c r="K8045" t="s">
        <v>72</v>
      </c>
      <c r="L8045" t="s">
        <v>122</v>
      </c>
      <c r="M8045" s="14">
        <v>44957</v>
      </c>
      <c r="N8045" s="14">
        <v>44957</v>
      </c>
      <c r="O8045">
        <v>0</v>
      </c>
      <c r="P8045">
        <v>480.91</v>
      </c>
      <c r="R8045">
        <v>2110672000</v>
      </c>
      <c r="S8045">
        <v>162300000</v>
      </c>
      <c r="V8045" t="s">
        <v>160</v>
      </c>
      <c r="W8045" t="s">
        <v>209</v>
      </c>
      <c r="X8045" t="s">
        <v>161</v>
      </c>
      <c r="Y8045">
        <v>1</v>
      </c>
      <c r="Z8045">
        <v>1</v>
      </c>
      <c r="AA8045">
        <v>2023</v>
      </c>
      <c r="AB8045">
        <v>480.91</v>
      </c>
      <c r="AC8045" t="s">
        <v>82</v>
      </c>
      <c r="AD8045" t="s">
        <v>72</v>
      </c>
      <c r="AE8045">
        <v>2023</v>
      </c>
      <c r="AF8045">
        <v>2023</v>
      </c>
      <c r="AU8045"/>
    </row>
    <row r="8046" spans="1:47" x14ac:dyDescent="0.35">
      <c r="A8046" t="s">
        <v>160</v>
      </c>
      <c r="B8046" t="s">
        <v>50</v>
      </c>
      <c r="C8046" t="s">
        <v>252</v>
      </c>
      <c r="D8046" t="s">
        <v>159</v>
      </c>
      <c r="E8046" t="s">
        <v>162</v>
      </c>
      <c r="G8046" t="s">
        <v>1</v>
      </c>
      <c r="J8046" t="s">
        <v>263</v>
      </c>
      <c r="K8046" t="s">
        <v>72</v>
      </c>
      <c r="L8046" t="s">
        <v>122</v>
      </c>
      <c r="M8046" s="14">
        <v>44957</v>
      </c>
      <c r="N8046" s="14">
        <v>44957</v>
      </c>
      <c r="O8046">
        <v>0</v>
      </c>
      <c r="P8046">
        <v>54.2</v>
      </c>
      <c r="R8046">
        <v>2110672000</v>
      </c>
      <c r="S8046">
        <v>162300000</v>
      </c>
      <c r="V8046" t="s">
        <v>160</v>
      </c>
      <c r="W8046" t="s">
        <v>209</v>
      </c>
      <c r="X8046" t="s">
        <v>161</v>
      </c>
      <c r="Y8046">
        <v>1</v>
      </c>
      <c r="Z8046">
        <v>1</v>
      </c>
      <c r="AA8046">
        <v>2023</v>
      </c>
      <c r="AB8046">
        <v>54.2</v>
      </c>
      <c r="AC8046" t="s">
        <v>82</v>
      </c>
      <c r="AD8046" t="s">
        <v>72</v>
      </c>
      <c r="AE8046">
        <v>2023</v>
      </c>
      <c r="AF8046">
        <v>2023</v>
      </c>
      <c r="AU8046"/>
    </row>
    <row r="8047" spans="1:47" x14ac:dyDescent="0.35">
      <c r="A8047" t="s">
        <v>160</v>
      </c>
      <c r="B8047" t="s">
        <v>25</v>
      </c>
      <c r="C8047" t="s">
        <v>252</v>
      </c>
      <c r="D8047" t="s">
        <v>159</v>
      </c>
      <c r="E8047" t="s">
        <v>162</v>
      </c>
      <c r="G8047" t="s">
        <v>1</v>
      </c>
      <c r="J8047" t="s">
        <v>263</v>
      </c>
      <c r="K8047" t="s">
        <v>72</v>
      </c>
      <c r="L8047" t="s">
        <v>122</v>
      </c>
      <c r="M8047" s="14">
        <v>44957</v>
      </c>
      <c r="N8047" s="14">
        <v>44957</v>
      </c>
      <c r="O8047">
        <v>0</v>
      </c>
      <c r="P8047">
        <v>2857.14</v>
      </c>
      <c r="R8047">
        <v>2110672000</v>
      </c>
      <c r="S8047">
        <v>161600000</v>
      </c>
      <c r="V8047" t="s">
        <v>160</v>
      </c>
      <c r="W8047" t="s">
        <v>198</v>
      </c>
      <c r="X8047" t="s">
        <v>161</v>
      </c>
      <c r="Y8047">
        <v>1</v>
      </c>
      <c r="Z8047">
        <v>1</v>
      </c>
      <c r="AA8047">
        <v>2023</v>
      </c>
      <c r="AB8047">
        <v>2857.14</v>
      </c>
      <c r="AC8047" t="s">
        <v>82</v>
      </c>
      <c r="AD8047" t="s">
        <v>72</v>
      </c>
      <c r="AE8047">
        <v>2023</v>
      </c>
      <c r="AF8047">
        <v>2023</v>
      </c>
      <c r="AU8047"/>
    </row>
    <row r="8048" spans="1:47" x14ac:dyDescent="0.35">
      <c r="A8048" t="s">
        <v>160</v>
      </c>
      <c r="B8048" t="s">
        <v>50</v>
      </c>
      <c r="C8048" t="s">
        <v>252</v>
      </c>
      <c r="D8048" t="s">
        <v>159</v>
      </c>
      <c r="E8048" t="s">
        <v>162</v>
      </c>
      <c r="G8048" t="s">
        <v>1</v>
      </c>
      <c r="J8048" t="s">
        <v>263</v>
      </c>
      <c r="K8048" t="s">
        <v>72</v>
      </c>
      <c r="L8048" t="s">
        <v>122</v>
      </c>
      <c r="M8048" s="14">
        <v>44957</v>
      </c>
      <c r="N8048" s="14">
        <v>44957</v>
      </c>
      <c r="O8048">
        <v>0</v>
      </c>
      <c r="P8048">
        <v>82.85</v>
      </c>
      <c r="R8048">
        <v>2110672000</v>
      </c>
      <c r="S8048">
        <v>162300000</v>
      </c>
      <c r="V8048" t="s">
        <v>160</v>
      </c>
      <c r="W8048" t="s">
        <v>209</v>
      </c>
      <c r="X8048" t="s">
        <v>161</v>
      </c>
      <c r="Y8048">
        <v>1</v>
      </c>
      <c r="Z8048">
        <v>1</v>
      </c>
      <c r="AA8048">
        <v>2023</v>
      </c>
      <c r="AB8048">
        <v>82.85</v>
      </c>
      <c r="AC8048" t="s">
        <v>82</v>
      </c>
      <c r="AD8048" t="s">
        <v>72</v>
      </c>
      <c r="AE8048">
        <v>2023</v>
      </c>
      <c r="AF8048">
        <v>2023</v>
      </c>
      <c r="AU8048"/>
    </row>
    <row r="8049" spans="1:47" x14ac:dyDescent="0.35">
      <c r="A8049" t="s">
        <v>175</v>
      </c>
      <c r="B8049" t="s">
        <v>39</v>
      </c>
      <c r="C8049" t="s">
        <v>252</v>
      </c>
      <c r="D8049" t="s">
        <v>150</v>
      </c>
      <c r="E8049" t="s">
        <v>121</v>
      </c>
      <c r="G8049" t="s">
        <v>1</v>
      </c>
      <c r="H8049" t="s">
        <v>206</v>
      </c>
      <c r="J8049" t="s">
        <v>263</v>
      </c>
      <c r="K8049" t="s">
        <v>72</v>
      </c>
      <c r="L8049" t="s">
        <v>122</v>
      </c>
      <c r="M8049" s="14">
        <v>44957</v>
      </c>
      <c r="N8049" s="14">
        <v>44957</v>
      </c>
      <c r="O8049">
        <v>0</v>
      </c>
      <c r="P8049">
        <v>-4761.8999999999996</v>
      </c>
      <c r="R8049">
        <v>2221506000</v>
      </c>
      <c r="S8049">
        <v>161026000</v>
      </c>
      <c r="V8049" t="s">
        <v>175</v>
      </c>
      <c r="W8049" t="s">
        <v>216</v>
      </c>
      <c r="X8049" t="s">
        <v>119</v>
      </c>
      <c r="Y8049">
        <v>1</v>
      </c>
      <c r="Z8049">
        <v>1</v>
      </c>
      <c r="AA8049">
        <v>2023</v>
      </c>
      <c r="AB8049">
        <v>4761.8999999999996</v>
      </c>
      <c r="AC8049" t="s">
        <v>82</v>
      </c>
      <c r="AD8049" t="s">
        <v>82</v>
      </c>
      <c r="AE8049">
        <v>2023</v>
      </c>
      <c r="AF8049">
        <v>2023</v>
      </c>
      <c r="AU8049"/>
    </row>
    <row r="8050" spans="1:47" x14ac:dyDescent="0.35">
      <c r="A8050" t="s">
        <v>160</v>
      </c>
      <c r="B8050" t="s">
        <v>50</v>
      </c>
      <c r="C8050" t="s">
        <v>252</v>
      </c>
      <c r="D8050" t="s">
        <v>159</v>
      </c>
      <c r="E8050" t="s">
        <v>162</v>
      </c>
      <c r="G8050" t="s">
        <v>1</v>
      </c>
      <c r="J8050" t="s">
        <v>263</v>
      </c>
      <c r="K8050" t="s">
        <v>72</v>
      </c>
      <c r="L8050" t="s">
        <v>122</v>
      </c>
      <c r="M8050" s="14">
        <v>44957</v>
      </c>
      <c r="N8050" s="14">
        <v>44957</v>
      </c>
      <c r="O8050">
        <v>0</v>
      </c>
      <c r="P8050">
        <v>5906.83</v>
      </c>
      <c r="R8050">
        <v>2110672000</v>
      </c>
      <c r="S8050">
        <v>162300000</v>
      </c>
      <c r="V8050" t="s">
        <v>160</v>
      </c>
      <c r="W8050" t="s">
        <v>209</v>
      </c>
      <c r="X8050" t="s">
        <v>161</v>
      </c>
      <c r="Y8050">
        <v>1</v>
      </c>
      <c r="Z8050">
        <v>1</v>
      </c>
      <c r="AA8050">
        <v>2023</v>
      </c>
      <c r="AB8050">
        <v>5906.83</v>
      </c>
      <c r="AC8050" t="s">
        <v>82</v>
      </c>
      <c r="AD8050" t="s">
        <v>72</v>
      </c>
      <c r="AE8050">
        <v>2023</v>
      </c>
      <c r="AF8050">
        <v>2023</v>
      </c>
      <c r="AU8050"/>
    </row>
    <row r="8051" spans="1:47" x14ac:dyDescent="0.35">
      <c r="A8051" t="s">
        <v>160</v>
      </c>
      <c r="B8051" t="s">
        <v>35</v>
      </c>
      <c r="C8051" t="s">
        <v>252</v>
      </c>
      <c r="D8051" t="s">
        <v>159</v>
      </c>
      <c r="E8051" t="s">
        <v>162</v>
      </c>
      <c r="G8051" t="s">
        <v>1</v>
      </c>
      <c r="J8051" t="s">
        <v>263</v>
      </c>
      <c r="K8051" t="s">
        <v>72</v>
      </c>
      <c r="L8051" t="s">
        <v>122</v>
      </c>
      <c r="M8051" s="14">
        <v>44957</v>
      </c>
      <c r="N8051" s="14">
        <v>44957</v>
      </c>
      <c r="O8051">
        <v>0</v>
      </c>
      <c r="P8051">
        <v>142.86000000000001</v>
      </c>
      <c r="R8051">
        <v>2110672000</v>
      </c>
      <c r="S8051">
        <v>161020000</v>
      </c>
      <c r="V8051" t="s">
        <v>160</v>
      </c>
      <c r="W8051" t="s">
        <v>194</v>
      </c>
      <c r="X8051" t="s">
        <v>161</v>
      </c>
      <c r="Y8051">
        <v>1</v>
      </c>
      <c r="Z8051">
        <v>1</v>
      </c>
      <c r="AA8051">
        <v>2023</v>
      </c>
      <c r="AB8051">
        <v>142.86000000000001</v>
      </c>
      <c r="AC8051" t="s">
        <v>82</v>
      </c>
      <c r="AD8051" t="s">
        <v>72</v>
      </c>
      <c r="AE8051">
        <v>2023</v>
      </c>
      <c r="AF8051">
        <v>2023</v>
      </c>
      <c r="AU8051"/>
    </row>
    <row r="8052" spans="1:47" x14ac:dyDescent="0.35">
      <c r="A8052" t="s">
        <v>160</v>
      </c>
      <c r="B8052" t="s">
        <v>35</v>
      </c>
      <c r="C8052" t="s">
        <v>252</v>
      </c>
      <c r="D8052" t="s">
        <v>159</v>
      </c>
      <c r="E8052" t="s">
        <v>162</v>
      </c>
      <c r="G8052" t="s">
        <v>1</v>
      </c>
      <c r="J8052" t="s">
        <v>263</v>
      </c>
      <c r="K8052" t="s">
        <v>72</v>
      </c>
      <c r="L8052" t="s">
        <v>122</v>
      </c>
      <c r="M8052" s="14">
        <v>44957</v>
      </c>
      <c r="N8052" s="14">
        <v>44957</v>
      </c>
      <c r="O8052">
        <v>0</v>
      </c>
      <c r="P8052">
        <v>2407.31</v>
      </c>
      <c r="R8052">
        <v>2110672000</v>
      </c>
      <c r="S8052">
        <v>161020000</v>
      </c>
      <c r="V8052" t="s">
        <v>160</v>
      </c>
      <c r="W8052" t="s">
        <v>194</v>
      </c>
      <c r="X8052" t="s">
        <v>161</v>
      </c>
      <c r="Y8052">
        <v>1</v>
      </c>
      <c r="Z8052">
        <v>1</v>
      </c>
      <c r="AA8052">
        <v>2023</v>
      </c>
      <c r="AB8052">
        <v>2407.31</v>
      </c>
      <c r="AC8052" t="s">
        <v>82</v>
      </c>
      <c r="AD8052" t="s">
        <v>72</v>
      </c>
      <c r="AE8052">
        <v>2023</v>
      </c>
      <c r="AF8052">
        <v>2023</v>
      </c>
      <c r="AU8052"/>
    </row>
    <row r="8053" spans="1:47" x14ac:dyDescent="0.35">
      <c r="A8053" t="s">
        <v>160</v>
      </c>
      <c r="B8053" t="s">
        <v>35</v>
      </c>
      <c r="C8053" t="s">
        <v>252</v>
      </c>
      <c r="D8053" t="s">
        <v>159</v>
      </c>
      <c r="E8053" t="s">
        <v>162</v>
      </c>
      <c r="G8053" t="s">
        <v>1</v>
      </c>
      <c r="J8053" t="s">
        <v>263</v>
      </c>
      <c r="K8053" t="s">
        <v>72</v>
      </c>
      <c r="L8053" t="s">
        <v>122</v>
      </c>
      <c r="M8053" s="14">
        <v>44957</v>
      </c>
      <c r="N8053" s="14">
        <v>44957</v>
      </c>
      <c r="O8053">
        <v>0</v>
      </c>
      <c r="P8053">
        <v>296.81</v>
      </c>
      <c r="R8053">
        <v>2110672000</v>
      </c>
      <c r="S8053">
        <v>161020000</v>
      </c>
      <c r="V8053" t="s">
        <v>160</v>
      </c>
      <c r="W8053" t="s">
        <v>194</v>
      </c>
      <c r="X8053" t="s">
        <v>161</v>
      </c>
      <c r="Y8053">
        <v>1</v>
      </c>
      <c r="Z8053">
        <v>1</v>
      </c>
      <c r="AA8053">
        <v>2023</v>
      </c>
      <c r="AB8053">
        <v>296.81</v>
      </c>
      <c r="AC8053" t="s">
        <v>82</v>
      </c>
      <c r="AD8053" t="s">
        <v>72</v>
      </c>
      <c r="AE8053">
        <v>2023</v>
      </c>
      <c r="AF8053">
        <v>2023</v>
      </c>
      <c r="AU8053"/>
    </row>
    <row r="8054" spans="1:47" x14ac:dyDescent="0.35">
      <c r="A8054" t="s">
        <v>130</v>
      </c>
      <c r="B8054" t="s">
        <v>34</v>
      </c>
      <c r="C8054" t="s">
        <v>252</v>
      </c>
      <c r="D8054" t="s">
        <v>150</v>
      </c>
      <c r="E8054" t="s">
        <v>121</v>
      </c>
      <c r="G8054" t="s">
        <v>1</v>
      </c>
      <c r="H8054" t="s">
        <v>206</v>
      </c>
      <c r="J8054" t="s">
        <v>263</v>
      </c>
      <c r="K8054" t="s">
        <v>72</v>
      </c>
      <c r="L8054" t="s">
        <v>122</v>
      </c>
      <c r="M8054" s="14">
        <v>44957</v>
      </c>
      <c r="N8054" s="14">
        <v>44957</v>
      </c>
      <c r="O8054">
        <v>0</v>
      </c>
      <c r="P8054">
        <v>-7.52</v>
      </c>
      <c r="R8054">
        <v>2221511000</v>
      </c>
      <c r="S8054">
        <v>162000000</v>
      </c>
      <c r="V8054" t="s">
        <v>130</v>
      </c>
      <c r="W8054" t="s">
        <v>205</v>
      </c>
      <c r="X8054" t="s">
        <v>119</v>
      </c>
      <c r="Y8054">
        <v>1</v>
      </c>
      <c r="Z8054">
        <v>1</v>
      </c>
      <c r="AA8054">
        <v>2023</v>
      </c>
      <c r="AB8054">
        <v>7.52</v>
      </c>
      <c r="AC8054" t="s">
        <v>82</v>
      </c>
      <c r="AD8054" t="s">
        <v>82</v>
      </c>
      <c r="AE8054">
        <v>2023</v>
      </c>
      <c r="AF8054">
        <v>2023</v>
      </c>
      <c r="AU8054"/>
    </row>
    <row r="8055" spans="1:47" x14ac:dyDescent="0.35">
      <c r="A8055" t="s">
        <v>160</v>
      </c>
      <c r="B8055" t="s">
        <v>35</v>
      </c>
      <c r="C8055" t="s">
        <v>252</v>
      </c>
      <c r="D8055" t="s">
        <v>159</v>
      </c>
      <c r="E8055" t="s">
        <v>162</v>
      </c>
      <c r="G8055" t="s">
        <v>1</v>
      </c>
      <c r="J8055" t="s">
        <v>263</v>
      </c>
      <c r="K8055" t="s">
        <v>72</v>
      </c>
      <c r="L8055" t="s">
        <v>122</v>
      </c>
      <c r="M8055" s="14">
        <v>44957</v>
      </c>
      <c r="N8055" s="14">
        <v>44957</v>
      </c>
      <c r="O8055">
        <v>0</v>
      </c>
      <c r="P8055">
        <v>3839.03</v>
      </c>
      <c r="R8055">
        <v>2110672000</v>
      </c>
      <c r="S8055">
        <v>161020000</v>
      </c>
      <c r="V8055" t="s">
        <v>160</v>
      </c>
      <c r="W8055" t="s">
        <v>194</v>
      </c>
      <c r="X8055" t="s">
        <v>161</v>
      </c>
      <c r="Y8055">
        <v>1</v>
      </c>
      <c r="Z8055">
        <v>1</v>
      </c>
      <c r="AA8055">
        <v>2023</v>
      </c>
      <c r="AB8055">
        <v>3839.03</v>
      </c>
      <c r="AC8055" t="s">
        <v>82</v>
      </c>
      <c r="AD8055" t="s">
        <v>72</v>
      </c>
      <c r="AE8055">
        <v>2023</v>
      </c>
      <c r="AF8055">
        <v>2023</v>
      </c>
      <c r="AU8055"/>
    </row>
    <row r="8056" spans="1:47" x14ac:dyDescent="0.35">
      <c r="A8056" t="s">
        <v>160</v>
      </c>
      <c r="B8056" t="s">
        <v>35</v>
      </c>
      <c r="C8056" t="s">
        <v>252</v>
      </c>
      <c r="D8056" t="s">
        <v>159</v>
      </c>
      <c r="E8056" t="s">
        <v>162</v>
      </c>
      <c r="G8056" t="s">
        <v>1</v>
      </c>
      <c r="J8056" t="s">
        <v>263</v>
      </c>
      <c r="K8056" t="s">
        <v>72</v>
      </c>
      <c r="L8056" t="s">
        <v>122</v>
      </c>
      <c r="M8056" s="14">
        <v>44957</v>
      </c>
      <c r="N8056" s="14">
        <v>44957</v>
      </c>
      <c r="O8056">
        <v>0</v>
      </c>
      <c r="P8056">
        <v>79.650000000000006</v>
      </c>
      <c r="R8056">
        <v>2110672000</v>
      </c>
      <c r="S8056">
        <v>161020000</v>
      </c>
      <c r="V8056" t="s">
        <v>160</v>
      </c>
      <c r="W8056" t="s">
        <v>194</v>
      </c>
      <c r="X8056" t="s">
        <v>161</v>
      </c>
      <c r="Y8056">
        <v>1</v>
      </c>
      <c r="Z8056">
        <v>1</v>
      </c>
      <c r="AA8056">
        <v>2023</v>
      </c>
      <c r="AB8056">
        <v>79.650000000000006</v>
      </c>
      <c r="AC8056" t="s">
        <v>82</v>
      </c>
      <c r="AD8056" t="s">
        <v>72</v>
      </c>
      <c r="AE8056">
        <v>2023</v>
      </c>
      <c r="AF8056">
        <v>2023</v>
      </c>
      <c r="AU8056"/>
    </row>
    <row r="8057" spans="1:47" x14ac:dyDescent="0.35">
      <c r="A8057" t="s">
        <v>160</v>
      </c>
      <c r="B8057" t="s">
        <v>35</v>
      </c>
      <c r="C8057" t="s">
        <v>252</v>
      </c>
      <c r="D8057" t="s">
        <v>159</v>
      </c>
      <c r="E8057" t="s">
        <v>162</v>
      </c>
      <c r="G8057" t="s">
        <v>1</v>
      </c>
      <c r="J8057" t="s">
        <v>263</v>
      </c>
      <c r="K8057" t="s">
        <v>72</v>
      </c>
      <c r="L8057" t="s">
        <v>122</v>
      </c>
      <c r="M8057" s="14">
        <v>44957</v>
      </c>
      <c r="N8057" s="14">
        <v>44957</v>
      </c>
      <c r="O8057">
        <v>0</v>
      </c>
      <c r="P8057">
        <v>7609.16</v>
      </c>
      <c r="R8057">
        <v>2110672000</v>
      </c>
      <c r="S8057">
        <v>161020000</v>
      </c>
      <c r="V8057" t="s">
        <v>160</v>
      </c>
      <c r="W8057" t="s">
        <v>194</v>
      </c>
      <c r="X8057" t="s">
        <v>161</v>
      </c>
      <c r="Y8057">
        <v>1</v>
      </c>
      <c r="Z8057">
        <v>1</v>
      </c>
      <c r="AA8057">
        <v>2023</v>
      </c>
      <c r="AB8057">
        <v>7609.16</v>
      </c>
      <c r="AC8057" t="s">
        <v>82</v>
      </c>
      <c r="AD8057" t="s">
        <v>72</v>
      </c>
      <c r="AE8057">
        <v>2023</v>
      </c>
      <c r="AF8057">
        <v>2023</v>
      </c>
      <c r="AU8057"/>
    </row>
    <row r="8058" spans="1:47" x14ac:dyDescent="0.35">
      <c r="A8058" t="s">
        <v>130</v>
      </c>
      <c r="B8058" t="s">
        <v>36</v>
      </c>
      <c r="C8058" t="s">
        <v>252</v>
      </c>
      <c r="D8058" t="s">
        <v>150</v>
      </c>
      <c r="E8058" t="s">
        <v>121</v>
      </c>
      <c r="G8058" t="s">
        <v>1</v>
      </c>
      <c r="H8058" t="s">
        <v>206</v>
      </c>
      <c r="J8058" t="s">
        <v>263</v>
      </c>
      <c r="K8058" t="s">
        <v>72</v>
      </c>
      <c r="L8058" t="s">
        <v>122</v>
      </c>
      <c r="M8058" s="14">
        <v>44957</v>
      </c>
      <c r="N8058" s="14">
        <v>44957</v>
      </c>
      <c r="O8058">
        <v>0</v>
      </c>
      <c r="P8058">
        <v>-119.05</v>
      </c>
      <c r="R8058">
        <v>2221517110</v>
      </c>
      <c r="S8058">
        <v>161003000</v>
      </c>
      <c r="V8058" t="s">
        <v>130</v>
      </c>
      <c r="W8058" t="s">
        <v>232</v>
      </c>
      <c r="X8058" t="s">
        <v>119</v>
      </c>
      <c r="Y8058">
        <v>1</v>
      </c>
      <c r="Z8058">
        <v>1</v>
      </c>
      <c r="AA8058">
        <v>2023</v>
      </c>
      <c r="AB8058">
        <v>119.05</v>
      </c>
      <c r="AC8058" t="s">
        <v>82</v>
      </c>
      <c r="AD8058" t="s">
        <v>82</v>
      </c>
      <c r="AE8058">
        <v>2023</v>
      </c>
      <c r="AF8058">
        <v>2023</v>
      </c>
      <c r="AU8058"/>
    </row>
    <row r="8059" spans="1:47" x14ac:dyDescent="0.35">
      <c r="A8059" t="s">
        <v>160</v>
      </c>
      <c r="B8059" t="s">
        <v>35</v>
      </c>
      <c r="C8059" t="s">
        <v>252</v>
      </c>
      <c r="D8059" t="s">
        <v>159</v>
      </c>
      <c r="E8059" t="s">
        <v>162</v>
      </c>
      <c r="G8059" t="s">
        <v>1</v>
      </c>
      <c r="J8059" t="s">
        <v>263</v>
      </c>
      <c r="K8059" t="s">
        <v>72</v>
      </c>
      <c r="L8059" t="s">
        <v>122</v>
      </c>
      <c r="M8059" s="14">
        <v>44957</v>
      </c>
      <c r="N8059" s="14">
        <v>44957</v>
      </c>
      <c r="O8059">
        <v>0</v>
      </c>
      <c r="P8059">
        <v>3545.52</v>
      </c>
      <c r="R8059">
        <v>2110672000</v>
      </c>
      <c r="S8059">
        <v>161020000</v>
      </c>
      <c r="V8059" t="s">
        <v>160</v>
      </c>
      <c r="W8059" t="s">
        <v>194</v>
      </c>
      <c r="X8059" t="s">
        <v>161</v>
      </c>
      <c r="Y8059">
        <v>1</v>
      </c>
      <c r="Z8059">
        <v>1</v>
      </c>
      <c r="AA8059">
        <v>2023</v>
      </c>
      <c r="AB8059">
        <v>3545.52</v>
      </c>
      <c r="AC8059" t="s">
        <v>82</v>
      </c>
      <c r="AD8059" t="s">
        <v>72</v>
      </c>
      <c r="AE8059">
        <v>2023</v>
      </c>
      <c r="AF8059">
        <v>2023</v>
      </c>
      <c r="AU8059"/>
    </row>
    <row r="8060" spans="1:47" x14ac:dyDescent="0.35">
      <c r="A8060" t="s">
        <v>160</v>
      </c>
      <c r="B8060" t="s">
        <v>50</v>
      </c>
      <c r="C8060" t="s">
        <v>252</v>
      </c>
      <c r="D8060" t="s">
        <v>159</v>
      </c>
      <c r="E8060" t="s">
        <v>162</v>
      </c>
      <c r="G8060" t="s">
        <v>1</v>
      </c>
      <c r="J8060" t="s">
        <v>263</v>
      </c>
      <c r="K8060" t="s">
        <v>72</v>
      </c>
      <c r="L8060" t="s">
        <v>122</v>
      </c>
      <c r="M8060" s="14">
        <v>44957</v>
      </c>
      <c r="N8060" s="14">
        <v>44957</v>
      </c>
      <c r="O8060">
        <v>0</v>
      </c>
      <c r="P8060">
        <v>76.66</v>
      </c>
      <c r="R8060">
        <v>2110672000</v>
      </c>
      <c r="S8060">
        <v>162300000</v>
      </c>
      <c r="V8060" t="s">
        <v>160</v>
      </c>
      <c r="W8060" t="s">
        <v>209</v>
      </c>
      <c r="X8060" t="s">
        <v>161</v>
      </c>
      <c r="Y8060">
        <v>1</v>
      </c>
      <c r="Z8060">
        <v>1</v>
      </c>
      <c r="AA8060">
        <v>2023</v>
      </c>
      <c r="AB8060">
        <v>76.66</v>
      </c>
      <c r="AC8060" t="s">
        <v>82</v>
      </c>
      <c r="AD8060" t="s">
        <v>72</v>
      </c>
      <c r="AE8060">
        <v>2023</v>
      </c>
      <c r="AF8060">
        <v>2023</v>
      </c>
      <c r="AU8060"/>
    </row>
    <row r="8061" spans="1:47" x14ac:dyDescent="0.35">
      <c r="A8061" t="s">
        <v>160</v>
      </c>
      <c r="B8061" t="s">
        <v>35</v>
      </c>
      <c r="C8061" t="s">
        <v>252</v>
      </c>
      <c r="D8061" t="s">
        <v>159</v>
      </c>
      <c r="E8061" t="s">
        <v>162</v>
      </c>
      <c r="G8061" t="s">
        <v>1</v>
      </c>
      <c r="J8061" t="s">
        <v>263</v>
      </c>
      <c r="K8061" t="s">
        <v>72</v>
      </c>
      <c r="L8061" t="s">
        <v>122</v>
      </c>
      <c r="M8061" s="14">
        <v>44957</v>
      </c>
      <c r="N8061" s="14">
        <v>44957</v>
      </c>
      <c r="O8061">
        <v>0</v>
      </c>
      <c r="P8061">
        <v>6.45</v>
      </c>
      <c r="R8061">
        <v>2110672000</v>
      </c>
      <c r="S8061">
        <v>161021000</v>
      </c>
      <c r="V8061" t="s">
        <v>160</v>
      </c>
      <c r="W8061" t="s">
        <v>215</v>
      </c>
      <c r="X8061" t="s">
        <v>161</v>
      </c>
      <c r="Y8061">
        <v>1</v>
      </c>
      <c r="Z8061">
        <v>1</v>
      </c>
      <c r="AA8061">
        <v>2023</v>
      </c>
      <c r="AB8061">
        <v>6.45</v>
      </c>
      <c r="AC8061" t="s">
        <v>82</v>
      </c>
      <c r="AD8061" t="s">
        <v>72</v>
      </c>
      <c r="AE8061">
        <v>2023</v>
      </c>
      <c r="AF8061">
        <v>2023</v>
      </c>
      <c r="AU8061"/>
    </row>
    <row r="8062" spans="1:47" x14ac:dyDescent="0.35">
      <c r="A8062" t="s">
        <v>160</v>
      </c>
      <c r="B8062" t="s">
        <v>26</v>
      </c>
      <c r="C8062" t="s">
        <v>252</v>
      </c>
      <c r="D8062" t="s">
        <v>159</v>
      </c>
      <c r="E8062" t="s">
        <v>162</v>
      </c>
      <c r="G8062" t="s">
        <v>1</v>
      </c>
      <c r="J8062" t="s">
        <v>263</v>
      </c>
      <c r="K8062" t="s">
        <v>72</v>
      </c>
      <c r="L8062" t="s">
        <v>122</v>
      </c>
      <c r="M8062" s="14">
        <v>44957</v>
      </c>
      <c r="N8062" s="14">
        <v>44957</v>
      </c>
      <c r="O8062">
        <v>0</v>
      </c>
      <c r="P8062">
        <v>147.62</v>
      </c>
      <c r="R8062">
        <v>2110672000</v>
      </c>
      <c r="S8062">
        <v>161021000</v>
      </c>
      <c r="V8062" t="s">
        <v>160</v>
      </c>
      <c r="W8062" t="s">
        <v>215</v>
      </c>
      <c r="X8062" t="s">
        <v>161</v>
      </c>
      <c r="Y8062">
        <v>1</v>
      </c>
      <c r="Z8062">
        <v>1</v>
      </c>
      <c r="AA8062">
        <v>2023</v>
      </c>
      <c r="AB8062">
        <v>147.62</v>
      </c>
      <c r="AC8062" t="s">
        <v>82</v>
      </c>
      <c r="AD8062" t="s">
        <v>72</v>
      </c>
      <c r="AE8062">
        <v>2023</v>
      </c>
      <c r="AF8062">
        <v>2023</v>
      </c>
      <c r="AU8062"/>
    </row>
    <row r="8063" spans="1:47" x14ac:dyDescent="0.35">
      <c r="A8063" t="s">
        <v>160</v>
      </c>
      <c r="B8063" t="s">
        <v>25</v>
      </c>
      <c r="C8063" t="s">
        <v>252</v>
      </c>
      <c r="D8063" t="s">
        <v>159</v>
      </c>
      <c r="E8063" t="s">
        <v>162</v>
      </c>
      <c r="G8063" t="s">
        <v>1</v>
      </c>
      <c r="J8063" t="s">
        <v>263</v>
      </c>
      <c r="K8063" t="s">
        <v>72</v>
      </c>
      <c r="L8063" t="s">
        <v>122</v>
      </c>
      <c r="M8063" s="14">
        <v>44957</v>
      </c>
      <c r="N8063" s="14">
        <v>44957</v>
      </c>
      <c r="O8063">
        <v>0</v>
      </c>
      <c r="P8063">
        <v>10714.29</v>
      </c>
      <c r="R8063">
        <v>2110672000</v>
      </c>
      <c r="S8063">
        <v>161300000</v>
      </c>
      <c r="V8063" t="s">
        <v>160</v>
      </c>
      <c r="W8063" t="s">
        <v>192</v>
      </c>
      <c r="X8063" t="s">
        <v>161</v>
      </c>
      <c r="Y8063">
        <v>1</v>
      </c>
      <c r="Z8063">
        <v>1</v>
      </c>
      <c r="AA8063">
        <v>2023</v>
      </c>
      <c r="AB8063">
        <v>10714.29</v>
      </c>
      <c r="AC8063" t="s">
        <v>82</v>
      </c>
      <c r="AD8063" t="s">
        <v>72</v>
      </c>
      <c r="AE8063">
        <v>2023</v>
      </c>
      <c r="AF8063">
        <v>2023</v>
      </c>
      <c r="AU8063"/>
    </row>
    <row r="8064" spans="1:47" x14ac:dyDescent="0.35">
      <c r="A8064" t="s">
        <v>160</v>
      </c>
      <c r="B8064" t="s">
        <v>35</v>
      </c>
      <c r="C8064" t="s">
        <v>252</v>
      </c>
      <c r="D8064" t="s">
        <v>159</v>
      </c>
      <c r="E8064" t="s">
        <v>162</v>
      </c>
      <c r="G8064" t="s">
        <v>1</v>
      </c>
      <c r="J8064" t="s">
        <v>263</v>
      </c>
      <c r="K8064" t="s">
        <v>72</v>
      </c>
      <c r="L8064" t="s">
        <v>122</v>
      </c>
      <c r="M8064" s="14">
        <v>44957</v>
      </c>
      <c r="N8064" s="14">
        <v>44957</v>
      </c>
      <c r="O8064">
        <v>0</v>
      </c>
      <c r="P8064">
        <v>154.76</v>
      </c>
      <c r="R8064">
        <v>2110672000</v>
      </c>
      <c r="S8064">
        <v>161021000</v>
      </c>
      <c r="V8064" t="s">
        <v>160</v>
      </c>
      <c r="W8064" t="s">
        <v>215</v>
      </c>
      <c r="X8064" t="s">
        <v>161</v>
      </c>
      <c r="Y8064">
        <v>1</v>
      </c>
      <c r="Z8064">
        <v>1</v>
      </c>
      <c r="AA8064">
        <v>2023</v>
      </c>
      <c r="AB8064">
        <v>154.76</v>
      </c>
      <c r="AC8064" t="s">
        <v>82</v>
      </c>
      <c r="AD8064" t="s">
        <v>72</v>
      </c>
      <c r="AE8064">
        <v>2023</v>
      </c>
      <c r="AF8064">
        <v>2023</v>
      </c>
      <c r="AU8064"/>
    </row>
    <row r="8065" spans="1:47" x14ac:dyDescent="0.35">
      <c r="A8065" t="s">
        <v>160</v>
      </c>
      <c r="B8065" t="s">
        <v>25</v>
      </c>
      <c r="C8065" t="s">
        <v>252</v>
      </c>
      <c r="D8065" t="s">
        <v>159</v>
      </c>
      <c r="E8065" t="s">
        <v>162</v>
      </c>
      <c r="G8065" t="s">
        <v>1</v>
      </c>
      <c r="J8065" t="s">
        <v>263</v>
      </c>
      <c r="K8065" t="s">
        <v>72</v>
      </c>
      <c r="L8065" t="s">
        <v>122</v>
      </c>
      <c r="M8065" s="14">
        <v>44957</v>
      </c>
      <c r="N8065" s="14">
        <v>44957</v>
      </c>
      <c r="O8065">
        <v>0</v>
      </c>
      <c r="P8065">
        <v>1428.57</v>
      </c>
      <c r="R8065">
        <v>2110672000</v>
      </c>
      <c r="S8065">
        <v>161300000</v>
      </c>
      <c r="V8065" t="s">
        <v>160</v>
      </c>
      <c r="W8065" t="s">
        <v>192</v>
      </c>
      <c r="X8065" t="s">
        <v>161</v>
      </c>
      <c r="Y8065">
        <v>1</v>
      </c>
      <c r="Z8065">
        <v>1</v>
      </c>
      <c r="AA8065">
        <v>2023</v>
      </c>
      <c r="AB8065">
        <v>1428.57</v>
      </c>
      <c r="AC8065" t="s">
        <v>82</v>
      </c>
      <c r="AD8065" t="s">
        <v>72</v>
      </c>
      <c r="AE8065">
        <v>2023</v>
      </c>
      <c r="AF8065">
        <v>2023</v>
      </c>
      <c r="AU8065"/>
    </row>
    <row r="8066" spans="1:47" x14ac:dyDescent="0.35">
      <c r="A8066" t="s">
        <v>160</v>
      </c>
      <c r="B8066" t="s">
        <v>25</v>
      </c>
      <c r="C8066" t="s">
        <v>252</v>
      </c>
      <c r="D8066" t="s">
        <v>159</v>
      </c>
      <c r="E8066" t="s">
        <v>162</v>
      </c>
      <c r="G8066" t="s">
        <v>1</v>
      </c>
      <c r="J8066" t="s">
        <v>263</v>
      </c>
      <c r="K8066" t="s">
        <v>72</v>
      </c>
      <c r="L8066" t="s">
        <v>122</v>
      </c>
      <c r="M8066" s="14">
        <v>44957</v>
      </c>
      <c r="N8066" s="14">
        <v>44957</v>
      </c>
      <c r="O8066">
        <v>0</v>
      </c>
      <c r="P8066">
        <v>9047.6200000000008</v>
      </c>
      <c r="R8066">
        <v>2110672000</v>
      </c>
      <c r="S8066">
        <v>161300000</v>
      </c>
      <c r="V8066" t="s">
        <v>160</v>
      </c>
      <c r="W8066" t="s">
        <v>192</v>
      </c>
      <c r="X8066" t="s">
        <v>161</v>
      </c>
      <c r="Y8066">
        <v>1</v>
      </c>
      <c r="Z8066">
        <v>1</v>
      </c>
      <c r="AA8066">
        <v>2023</v>
      </c>
      <c r="AB8066">
        <v>9047.6200000000008</v>
      </c>
      <c r="AC8066" t="s">
        <v>82</v>
      </c>
      <c r="AD8066" t="s">
        <v>72</v>
      </c>
      <c r="AE8066">
        <v>2023</v>
      </c>
      <c r="AF8066">
        <v>2023</v>
      </c>
      <c r="AU8066"/>
    </row>
    <row r="8067" spans="1:47" x14ac:dyDescent="0.35">
      <c r="A8067" t="s">
        <v>160</v>
      </c>
      <c r="B8067" t="s">
        <v>25</v>
      </c>
      <c r="C8067" t="s">
        <v>252</v>
      </c>
      <c r="D8067" t="s">
        <v>159</v>
      </c>
      <c r="E8067" t="s">
        <v>162</v>
      </c>
      <c r="G8067" t="s">
        <v>1</v>
      </c>
      <c r="J8067" t="s">
        <v>263</v>
      </c>
      <c r="K8067" t="s">
        <v>72</v>
      </c>
      <c r="L8067" t="s">
        <v>122</v>
      </c>
      <c r="M8067" s="14">
        <v>44957</v>
      </c>
      <c r="N8067" s="14">
        <v>44957</v>
      </c>
      <c r="O8067">
        <v>0</v>
      </c>
      <c r="P8067">
        <v>7142.86</v>
      </c>
      <c r="R8067">
        <v>2110672000</v>
      </c>
      <c r="S8067">
        <v>161300000</v>
      </c>
      <c r="V8067" t="s">
        <v>160</v>
      </c>
      <c r="W8067" t="s">
        <v>192</v>
      </c>
      <c r="X8067" t="s">
        <v>161</v>
      </c>
      <c r="Y8067">
        <v>1</v>
      </c>
      <c r="Z8067">
        <v>1</v>
      </c>
      <c r="AA8067">
        <v>2023</v>
      </c>
      <c r="AB8067">
        <v>7142.86</v>
      </c>
      <c r="AC8067" t="s">
        <v>82</v>
      </c>
      <c r="AD8067" t="s">
        <v>72</v>
      </c>
      <c r="AE8067">
        <v>2023</v>
      </c>
      <c r="AF8067">
        <v>2023</v>
      </c>
      <c r="AU8067"/>
    </row>
    <row r="8068" spans="1:47" x14ac:dyDescent="0.35">
      <c r="A8068" t="s">
        <v>160</v>
      </c>
      <c r="B8068" t="s">
        <v>35</v>
      </c>
      <c r="C8068" t="s">
        <v>252</v>
      </c>
      <c r="D8068" t="s">
        <v>159</v>
      </c>
      <c r="E8068" t="s">
        <v>162</v>
      </c>
      <c r="G8068" t="s">
        <v>1</v>
      </c>
      <c r="J8068" t="s">
        <v>263</v>
      </c>
      <c r="K8068" t="s">
        <v>72</v>
      </c>
      <c r="L8068" t="s">
        <v>122</v>
      </c>
      <c r="M8068" s="14">
        <v>44957</v>
      </c>
      <c r="N8068" s="14">
        <v>44957</v>
      </c>
      <c r="O8068">
        <v>0</v>
      </c>
      <c r="P8068">
        <v>202.38</v>
      </c>
      <c r="R8068">
        <v>2110672000</v>
      </c>
      <c r="S8068">
        <v>161021000</v>
      </c>
      <c r="V8068" t="s">
        <v>160</v>
      </c>
      <c r="W8068" t="s">
        <v>215</v>
      </c>
      <c r="X8068" t="s">
        <v>161</v>
      </c>
      <c r="Y8068">
        <v>1</v>
      </c>
      <c r="Z8068">
        <v>1</v>
      </c>
      <c r="AA8068">
        <v>2023</v>
      </c>
      <c r="AB8068">
        <v>202.38</v>
      </c>
      <c r="AC8068" t="s">
        <v>82</v>
      </c>
      <c r="AD8068" t="s">
        <v>72</v>
      </c>
      <c r="AE8068">
        <v>2023</v>
      </c>
      <c r="AF8068">
        <v>2023</v>
      </c>
      <c r="AU8068"/>
    </row>
    <row r="8069" spans="1:47" x14ac:dyDescent="0.35">
      <c r="A8069" t="s">
        <v>138</v>
      </c>
      <c r="C8069" t="s">
        <v>252</v>
      </c>
      <c r="D8069" t="s">
        <v>150</v>
      </c>
      <c r="E8069" t="s">
        <v>121</v>
      </c>
      <c r="G8069" t="s">
        <v>1</v>
      </c>
      <c r="J8069" t="s">
        <v>263</v>
      </c>
      <c r="K8069" t="s">
        <v>72</v>
      </c>
      <c r="L8069" t="s">
        <v>122</v>
      </c>
      <c r="M8069" s="14">
        <v>44957</v>
      </c>
      <c r="N8069" s="14">
        <v>44957</v>
      </c>
      <c r="O8069">
        <v>0</v>
      </c>
      <c r="P8069">
        <v>1785714.29</v>
      </c>
      <c r="R8069">
        <v>2220200000</v>
      </c>
      <c r="S8069">
        <v>161002000</v>
      </c>
      <c r="V8069" t="s">
        <v>138</v>
      </c>
      <c r="W8069" t="s">
        <v>202</v>
      </c>
      <c r="X8069" t="s">
        <v>139</v>
      </c>
      <c r="Y8069">
        <v>1</v>
      </c>
      <c r="Z8069">
        <v>1</v>
      </c>
      <c r="AA8069">
        <v>2023</v>
      </c>
      <c r="AB8069">
        <v>-1785714.29</v>
      </c>
      <c r="AC8069" t="s">
        <v>82</v>
      </c>
      <c r="AD8069" t="s">
        <v>72</v>
      </c>
      <c r="AE8069">
        <v>2023</v>
      </c>
      <c r="AF8069">
        <v>2023</v>
      </c>
      <c r="AU8069"/>
    </row>
    <row r="8070" spans="1:47" x14ac:dyDescent="0.35">
      <c r="A8070" t="s">
        <v>148</v>
      </c>
      <c r="C8070" t="s">
        <v>252</v>
      </c>
      <c r="D8070" t="s">
        <v>150</v>
      </c>
      <c r="E8070" t="s">
        <v>162</v>
      </c>
      <c r="J8070" t="s">
        <v>263</v>
      </c>
      <c r="K8070" t="s">
        <v>72</v>
      </c>
      <c r="L8070" t="s">
        <v>122</v>
      </c>
      <c r="M8070" s="14">
        <v>44957</v>
      </c>
      <c r="N8070" s="14">
        <v>44957</v>
      </c>
      <c r="O8070">
        <v>0</v>
      </c>
      <c r="P8070">
        <v>8697619.0500000007</v>
      </c>
      <c r="R8070">
        <v>2110210000</v>
      </c>
      <c r="S8070">
        <v>161002000</v>
      </c>
      <c r="V8070" t="s">
        <v>148</v>
      </c>
      <c r="W8070" t="s">
        <v>202</v>
      </c>
      <c r="X8070" t="s">
        <v>152</v>
      </c>
      <c r="Y8070">
        <v>1</v>
      </c>
      <c r="Z8070">
        <v>1</v>
      </c>
      <c r="AA8070">
        <v>2023</v>
      </c>
      <c r="AB8070">
        <v>8697619.0500000007</v>
      </c>
      <c r="AC8070" t="s">
        <v>82</v>
      </c>
      <c r="AD8070" t="s">
        <v>72</v>
      </c>
      <c r="AE8070">
        <v>2023</v>
      </c>
      <c r="AF8070">
        <v>2023</v>
      </c>
      <c r="AU8070"/>
    </row>
    <row r="8071" spans="1:47" x14ac:dyDescent="0.35">
      <c r="A8071" t="s">
        <v>130</v>
      </c>
      <c r="C8071" t="s">
        <v>252</v>
      </c>
      <c r="D8071" t="s">
        <v>150</v>
      </c>
      <c r="E8071" t="s">
        <v>121</v>
      </c>
      <c r="G8071" t="s">
        <v>1</v>
      </c>
      <c r="J8071" t="s">
        <v>263</v>
      </c>
      <c r="K8071" t="s">
        <v>72</v>
      </c>
      <c r="L8071" t="s">
        <v>122</v>
      </c>
      <c r="M8071" s="14">
        <v>44957</v>
      </c>
      <c r="N8071" s="14">
        <v>44957</v>
      </c>
      <c r="O8071">
        <v>0</v>
      </c>
      <c r="P8071">
        <v>71428.570000000007</v>
      </c>
      <c r="R8071">
        <v>2221517110</v>
      </c>
      <c r="S8071">
        <v>161002000</v>
      </c>
      <c r="V8071" t="s">
        <v>130</v>
      </c>
      <c r="W8071" t="s">
        <v>202</v>
      </c>
      <c r="X8071" t="s">
        <v>119</v>
      </c>
      <c r="Y8071">
        <v>1</v>
      </c>
      <c r="Z8071">
        <v>1</v>
      </c>
      <c r="AA8071">
        <v>2023</v>
      </c>
      <c r="AB8071">
        <v>-71428.570000000007</v>
      </c>
      <c r="AC8071" t="s">
        <v>82</v>
      </c>
      <c r="AD8071" t="s">
        <v>72</v>
      </c>
      <c r="AE8071">
        <v>2023</v>
      </c>
      <c r="AF8071">
        <v>2023</v>
      </c>
      <c r="AU8071"/>
    </row>
    <row r="8072" spans="1:47" x14ac:dyDescent="0.35">
      <c r="A8072" t="s">
        <v>175</v>
      </c>
      <c r="C8072" t="s">
        <v>252</v>
      </c>
      <c r="D8072" t="s">
        <v>150</v>
      </c>
      <c r="E8072" t="s">
        <v>121</v>
      </c>
      <c r="G8072" t="s">
        <v>1</v>
      </c>
      <c r="J8072" t="s">
        <v>263</v>
      </c>
      <c r="K8072" t="s">
        <v>72</v>
      </c>
      <c r="L8072" t="s">
        <v>122</v>
      </c>
      <c r="M8072" s="14">
        <v>44957</v>
      </c>
      <c r="N8072" s="14">
        <v>44957</v>
      </c>
      <c r="O8072">
        <v>0</v>
      </c>
      <c r="P8072">
        <v>26190.48</v>
      </c>
      <c r="R8072">
        <v>2221506000</v>
      </c>
      <c r="S8072">
        <v>161002000</v>
      </c>
      <c r="V8072" t="s">
        <v>175</v>
      </c>
      <c r="W8072" t="s">
        <v>202</v>
      </c>
      <c r="X8072" t="s">
        <v>119</v>
      </c>
      <c r="Y8072">
        <v>1</v>
      </c>
      <c r="Z8072">
        <v>1</v>
      </c>
      <c r="AA8072">
        <v>2023</v>
      </c>
      <c r="AB8072">
        <v>-26190.48</v>
      </c>
      <c r="AC8072" t="s">
        <v>82</v>
      </c>
      <c r="AD8072" t="s">
        <v>72</v>
      </c>
      <c r="AE8072">
        <v>2023</v>
      </c>
      <c r="AF8072">
        <v>2023</v>
      </c>
      <c r="AU8072"/>
    </row>
    <row r="8073" spans="1:47" x14ac:dyDescent="0.35">
      <c r="A8073" t="s">
        <v>118</v>
      </c>
      <c r="C8073" t="s">
        <v>252</v>
      </c>
      <c r="D8073" t="s">
        <v>150</v>
      </c>
      <c r="E8073" t="s">
        <v>121</v>
      </c>
      <c r="G8073" t="s">
        <v>1</v>
      </c>
      <c r="J8073" t="s">
        <v>263</v>
      </c>
      <c r="K8073" t="s">
        <v>72</v>
      </c>
      <c r="L8073" t="s">
        <v>122</v>
      </c>
      <c r="M8073" s="14">
        <v>44957</v>
      </c>
      <c r="N8073" s="14">
        <v>44957</v>
      </c>
      <c r="O8073">
        <v>0</v>
      </c>
      <c r="P8073">
        <v>95238.1</v>
      </c>
      <c r="R8073">
        <v>2221513000</v>
      </c>
      <c r="S8073">
        <v>161002000</v>
      </c>
      <c r="V8073" t="s">
        <v>118</v>
      </c>
      <c r="W8073" t="s">
        <v>202</v>
      </c>
      <c r="X8073" t="s">
        <v>119</v>
      </c>
      <c r="Y8073">
        <v>1</v>
      </c>
      <c r="Z8073">
        <v>1</v>
      </c>
      <c r="AA8073">
        <v>2023</v>
      </c>
      <c r="AB8073">
        <v>-95238.1</v>
      </c>
      <c r="AC8073" t="s">
        <v>82</v>
      </c>
      <c r="AD8073" t="s">
        <v>72</v>
      </c>
      <c r="AE8073">
        <v>2023</v>
      </c>
      <c r="AF8073">
        <v>2023</v>
      </c>
      <c r="AU8073"/>
    </row>
    <row r="8074" spans="1:47" x14ac:dyDescent="0.35">
      <c r="A8074" t="s">
        <v>176</v>
      </c>
      <c r="C8074" t="s">
        <v>252</v>
      </c>
      <c r="D8074" t="s">
        <v>150</v>
      </c>
      <c r="E8074" t="s">
        <v>121</v>
      </c>
      <c r="G8074" t="s">
        <v>1</v>
      </c>
      <c r="J8074" t="s">
        <v>263</v>
      </c>
      <c r="K8074" t="s">
        <v>72</v>
      </c>
      <c r="L8074" t="s">
        <v>122</v>
      </c>
      <c r="M8074" s="14">
        <v>44957</v>
      </c>
      <c r="N8074" s="14">
        <v>44957</v>
      </c>
      <c r="O8074">
        <v>0</v>
      </c>
      <c r="P8074">
        <v>4761.8999999999996</v>
      </c>
      <c r="R8074">
        <v>2221517010</v>
      </c>
      <c r="S8074">
        <v>161002000</v>
      </c>
      <c r="V8074" t="s">
        <v>176</v>
      </c>
      <c r="W8074" t="s">
        <v>202</v>
      </c>
      <c r="X8074" t="s">
        <v>119</v>
      </c>
      <c r="Y8074">
        <v>1</v>
      </c>
      <c r="Z8074">
        <v>1</v>
      </c>
      <c r="AA8074">
        <v>2023</v>
      </c>
      <c r="AB8074">
        <v>-4761.8999999999996</v>
      </c>
      <c r="AC8074" t="s">
        <v>82</v>
      </c>
      <c r="AD8074" t="s">
        <v>72</v>
      </c>
      <c r="AE8074">
        <v>2023</v>
      </c>
      <c r="AF8074">
        <v>2023</v>
      </c>
      <c r="AU8074"/>
    </row>
    <row r="8075" spans="1:47" x14ac:dyDescent="0.35">
      <c r="A8075" t="s">
        <v>138</v>
      </c>
      <c r="C8075" t="s">
        <v>252</v>
      </c>
      <c r="D8075" t="s">
        <v>150</v>
      </c>
      <c r="E8075" t="s">
        <v>121</v>
      </c>
      <c r="G8075" t="s">
        <v>1</v>
      </c>
      <c r="J8075" t="s">
        <v>263</v>
      </c>
      <c r="K8075" t="s">
        <v>72</v>
      </c>
      <c r="L8075" t="s">
        <v>122</v>
      </c>
      <c r="M8075" s="14">
        <v>44957</v>
      </c>
      <c r="N8075" s="14">
        <v>44957</v>
      </c>
      <c r="O8075">
        <v>0</v>
      </c>
      <c r="P8075">
        <v>7142.86</v>
      </c>
      <c r="R8075">
        <v>2220200000</v>
      </c>
      <c r="S8075">
        <v>161002000</v>
      </c>
      <c r="V8075" t="s">
        <v>138</v>
      </c>
      <c r="W8075" t="s">
        <v>202</v>
      </c>
      <c r="X8075" t="s">
        <v>139</v>
      </c>
      <c r="Y8075">
        <v>1</v>
      </c>
      <c r="Z8075">
        <v>1</v>
      </c>
      <c r="AA8075">
        <v>2023</v>
      </c>
      <c r="AB8075">
        <v>-7142.86</v>
      </c>
      <c r="AC8075" t="s">
        <v>82</v>
      </c>
      <c r="AD8075" t="s">
        <v>72</v>
      </c>
      <c r="AE8075">
        <v>2023</v>
      </c>
      <c r="AF8075">
        <v>2023</v>
      </c>
      <c r="AU8075"/>
    </row>
    <row r="8076" spans="1:47" x14ac:dyDescent="0.35">
      <c r="A8076" t="s">
        <v>138</v>
      </c>
      <c r="C8076" t="s">
        <v>252</v>
      </c>
      <c r="D8076" t="s">
        <v>150</v>
      </c>
      <c r="E8076" t="s">
        <v>121</v>
      </c>
      <c r="G8076" t="s">
        <v>1</v>
      </c>
      <c r="J8076" t="s">
        <v>263</v>
      </c>
      <c r="K8076" t="s">
        <v>72</v>
      </c>
      <c r="L8076" t="s">
        <v>122</v>
      </c>
      <c r="M8076" s="14">
        <v>44957</v>
      </c>
      <c r="N8076" s="14">
        <v>44957</v>
      </c>
      <c r="O8076">
        <v>0</v>
      </c>
      <c r="P8076">
        <v>9523.81</v>
      </c>
      <c r="R8076">
        <v>2220200000</v>
      </c>
      <c r="S8076">
        <v>161002000</v>
      </c>
      <c r="V8076" t="s">
        <v>138</v>
      </c>
      <c r="W8076" t="s">
        <v>202</v>
      </c>
      <c r="X8076" t="s">
        <v>139</v>
      </c>
      <c r="Y8076">
        <v>1</v>
      </c>
      <c r="Z8076">
        <v>1</v>
      </c>
      <c r="AA8076">
        <v>2023</v>
      </c>
      <c r="AB8076">
        <v>-9523.81</v>
      </c>
      <c r="AC8076" t="s">
        <v>82</v>
      </c>
      <c r="AD8076" t="s">
        <v>72</v>
      </c>
      <c r="AE8076">
        <v>2023</v>
      </c>
      <c r="AF8076">
        <v>2023</v>
      </c>
      <c r="AU8076"/>
    </row>
    <row r="8077" spans="1:47" x14ac:dyDescent="0.35">
      <c r="A8077" t="s">
        <v>138</v>
      </c>
      <c r="C8077" t="s">
        <v>252</v>
      </c>
      <c r="D8077" t="s">
        <v>150</v>
      </c>
      <c r="E8077" t="s">
        <v>121</v>
      </c>
      <c r="G8077" t="s">
        <v>1</v>
      </c>
      <c r="J8077" t="s">
        <v>263</v>
      </c>
      <c r="K8077" t="s">
        <v>72</v>
      </c>
      <c r="L8077" t="s">
        <v>122</v>
      </c>
      <c r="M8077" s="14">
        <v>44957</v>
      </c>
      <c r="N8077" s="14">
        <v>44957</v>
      </c>
      <c r="O8077">
        <v>0</v>
      </c>
      <c r="P8077">
        <v>47619.05</v>
      </c>
      <c r="R8077">
        <v>2220200000</v>
      </c>
      <c r="S8077">
        <v>161002000</v>
      </c>
      <c r="V8077" t="s">
        <v>138</v>
      </c>
      <c r="W8077" t="s">
        <v>202</v>
      </c>
      <c r="X8077" t="s">
        <v>139</v>
      </c>
      <c r="Y8077">
        <v>1</v>
      </c>
      <c r="Z8077">
        <v>1</v>
      </c>
      <c r="AA8077">
        <v>2023</v>
      </c>
      <c r="AB8077">
        <v>-47619.05</v>
      </c>
      <c r="AC8077" t="s">
        <v>82</v>
      </c>
      <c r="AD8077" t="s">
        <v>72</v>
      </c>
      <c r="AE8077">
        <v>2023</v>
      </c>
      <c r="AF8077">
        <v>2023</v>
      </c>
      <c r="AU8077"/>
    </row>
    <row r="8078" spans="1:47" x14ac:dyDescent="0.35">
      <c r="A8078" t="s">
        <v>138</v>
      </c>
      <c r="C8078" t="s">
        <v>252</v>
      </c>
      <c r="D8078" t="s">
        <v>150</v>
      </c>
      <c r="E8078" t="s">
        <v>121</v>
      </c>
      <c r="G8078" t="s">
        <v>1</v>
      </c>
      <c r="J8078" t="s">
        <v>263</v>
      </c>
      <c r="K8078" t="s">
        <v>72</v>
      </c>
      <c r="L8078" t="s">
        <v>122</v>
      </c>
      <c r="M8078" s="14">
        <v>44957</v>
      </c>
      <c r="N8078" s="14">
        <v>44957</v>
      </c>
      <c r="O8078">
        <v>0</v>
      </c>
      <c r="P8078">
        <v>52380.95</v>
      </c>
      <c r="R8078">
        <v>2220200000</v>
      </c>
      <c r="S8078">
        <v>161002000</v>
      </c>
      <c r="V8078" t="s">
        <v>138</v>
      </c>
      <c r="W8078" t="s">
        <v>202</v>
      </c>
      <c r="X8078" t="s">
        <v>139</v>
      </c>
      <c r="Y8078">
        <v>1</v>
      </c>
      <c r="Z8078">
        <v>1</v>
      </c>
      <c r="AA8078">
        <v>2023</v>
      </c>
      <c r="AB8078">
        <v>-52380.95</v>
      </c>
      <c r="AC8078" t="s">
        <v>82</v>
      </c>
      <c r="AD8078" t="s">
        <v>72</v>
      </c>
      <c r="AE8078">
        <v>2023</v>
      </c>
      <c r="AF8078">
        <v>2023</v>
      </c>
      <c r="AU8078"/>
    </row>
    <row r="8079" spans="1:47" x14ac:dyDescent="0.35">
      <c r="A8079" t="s">
        <v>138</v>
      </c>
      <c r="B8079" t="s">
        <v>41</v>
      </c>
      <c r="C8079" t="s">
        <v>252</v>
      </c>
      <c r="D8079" t="s">
        <v>150</v>
      </c>
      <c r="E8079" t="s">
        <v>121</v>
      </c>
      <c r="G8079" t="s">
        <v>1</v>
      </c>
      <c r="H8079" t="s">
        <v>206</v>
      </c>
      <c r="J8079" t="s">
        <v>263</v>
      </c>
      <c r="K8079" t="s">
        <v>72</v>
      </c>
      <c r="L8079" t="s">
        <v>122</v>
      </c>
      <c r="M8079" s="14">
        <v>44957</v>
      </c>
      <c r="N8079" s="14">
        <v>44957</v>
      </c>
      <c r="O8079">
        <v>0</v>
      </c>
      <c r="P8079">
        <v>-6190476.1900000004</v>
      </c>
      <c r="R8079">
        <v>2220200000</v>
      </c>
      <c r="S8079">
        <v>161001000</v>
      </c>
      <c r="V8079" t="s">
        <v>138</v>
      </c>
      <c r="W8079" t="s">
        <v>195</v>
      </c>
      <c r="X8079" t="s">
        <v>139</v>
      </c>
      <c r="Y8079">
        <v>1</v>
      </c>
      <c r="Z8079">
        <v>1</v>
      </c>
      <c r="AA8079">
        <v>2023</v>
      </c>
      <c r="AB8079">
        <v>6190476.1900000004</v>
      </c>
      <c r="AC8079" t="s">
        <v>82</v>
      </c>
      <c r="AD8079" t="s">
        <v>82</v>
      </c>
      <c r="AE8079">
        <v>2023</v>
      </c>
      <c r="AF8079">
        <v>2023</v>
      </c>
      <c r="AU8079"/>
    </row>
    <row r="8080" spans="1:47" x14ac:dyDescent="0.35">
      <c r="A8080" t="s">
        <v>138</v>
      </c>
      <c r="C8080" t="s">
        <v>252</v>
      </c>
      <c r="D8080" t="s">
        <v>150</v>
      </c>
      <c r="E8080" t="s">
        <v>121</v>
      </c>
      <c r="G8080" t="s">
        <v>1</v>
      </c>
      <c r="J8080" t="s">
        <v>263</v>
      </c>
      <c r="K8080" t="s">
        <v>72</v>
      </c>
      <c r="L8080" t="s">
        <v>122</v>
      </c>
      <c r="M8080" s="14">
        <v>44957</v>
      </c>
      <c r="N8080" s="14">
        <v>44957</v>
      </c>
      <c r="O8080">
        <v>0</v>
      </c>
      <c r="P8080">
        <v>4761.8999999999996</v>
      </c>
      <c r="R8080">
        <v>2220200000</v>
      </c>
      <c r="S8080">
        <v>161002000</v>
      </c>
      <c r="V8080" t="s">
        <v>138</v>
      </c>
      <c r="W8080" t="s">
        <v>202</v>
      </c>
      <c r="X8080" t="s">
        <v>139</v>
      </c>
      <c r="Y8080">
        <v>1</v>
      </c>
      <c r="Z8080">
        <v>1</v>
      </c>
      <c r="AA8080">
        <v>2023</v>
      </c>
      <c r="AB8080">
        <v>-4761.8999999999996</v>
      </c>
      <c r="AC8080" t="s">
        <v>82</v>
      </c>
      <c r="AD8080" t="s">
        <v>72</v>
      </c>
      <c r="AE8080">
        <v>2023</v>
      </c>
      <c r="AF8080">
        <v>2023</v>
      </c>
      <c r="AU8080"/>
    </row>
    <row r="8081" spans="1:47" x14ac:dyDescent="0.35">
      <c r="A8081" t="s">
        <v>138</v>
      </c>
      <c r="B8081" t="s">
        <v>48</v>
      </c>
      <c r="C8081" t="s">
        <v>252</v>
      </c>
      <c r="D8081" t="s">
        <v>159</v>
      </c>
      <c r="E8081" t="s">
        <v>121</v>
      </c>
      <c r="G8081" t="s">
        <v>1</v>
      </c>
      <c r="J8081" t="s">
        <v>263</v>
      </c>
      <c r="K8081" t="s">
        <v>72</v>
      </c>
      <c r="L8081" t="s">
        <v>122</v>
      </c>
      <c r="M8081" s="14">
        <v>44957</v>
      </c>
      <c r="N8081" s="14">
        <v>44957</v>
      </c>
      <c r="O8081">
        <v>0</v>
      </c>
      <c r="P8081">
        <v>476190.48</v>
      </c>
      <c r="R8081">
        <v>2220200000</v>
      </c>
      <c r="S8081">
        <v>161020000</v>
      </c>
      <c r="V8081" t="s">
        <v>138</v>
      </c>
      <c r="W8081" t="s">
        <v>194</v>
      </c>
      <c r="X8081" t="s">
        <v>139</v>
      </c>
      <c r="Y8081">
        <v>1</v>
      </c>
      <c r="Z8081">
        <v>1</v>
      </c>
      <c r="AA8081">
        <v>2023</v>
      </c>
      <c r="AB8081">
        <v>476190.48</v>
      </c>
      <c r="AC8081" t="s">
        <v>82</v>
      </c>
      <c r="AD8081" t="s">
        <v>72</v>
      </c>
      <c r="AE8081">
        <v>2023</v>
      </c>
      <c r="AF8081">
        <v>2023</v>
      </c>
      <c r="AU8081"/>
    </row>
    <row r="8082" spans="1:47" x14ac:dyDescent="0.35">
      <c r="A8082" t="s">
        <v>138</v>
      </c>
      <c r="C8082" t="s">
        <v>252</v>
      </c>
      <c r="D8082" t="s">
        <v>150</v>
      </c>
      <c r="E8082" t="s">
        <v>121</v>
      </c>
      <c r="G8082" t="s">
        <v>1</v>
      </c>
      <c r="J8082" t="s">
        <v>263</v>
      </c>
      <c r="K8082" t="s">
        <v>72</v>
      </c>
      <c r="L8082" t="s">
        <v>122</v>
      </c>
      <c r="M8082" s="14">
        <v>44957</v>
      </c>
      <c r="N8082" s="14">
        <v>44957</v>
      </c>
      <c r="O8082">
        <v>0</v>
      </c>
      <c r="P8082">
        <v>6592857.1399999997</v>
      </c>
      <c r="R8082">
        <v>2220200000</v>
      </c>
      <c r="S8082">
        <v>161002000</v>
      </c>
      <c r="V8082" t="s">
        <v>138</v>
      </c>
      <c r="W8082" t="s">
        <v>202</v>
      </c>
      <c r="X8082" t="s">
        <v>139</v>
      </c>
      <c r="Y8082">
        <v>1</v>
      </c>
      <c r="Z8082">
        <v>1</v>
      </c>
      <c r="AA8082">
        <v>2023</v>
      </c>
      <c r="AB8082">
        <v>-6592857.1399999997</v>
      </c>
      <c r="AC8082" t="s">
        <v>82</v>
      </c>
      <c r="AD8082" t="s">
        <v>72</v>
      </c>
      <c r="AE8082">
        <v>2023</v>
      </c>
      <c r="AF8082">
        <v>2023</v>
      </c>
      <c r="AU8082"/>
    </row>
    <row r="8083" spans="1:47" x14ac:dyDescent="0.35">
      <c r="A8083" t="s">
        <v>138</v>
      </c>
      <c r="B8083" t="s">
        <v>46</v>
      </c>
      <c r="C8083" t="s">
        <v>252</v>
      </c>
      <c r="D8083" t="s">
        <v>150</v>
      </c>
      <c r="E8083" t="s">
        <v>121</v>
      </c>
      <c r="G8083" t="s">
        <v>1</v>
      </c>
      <c r="H8083" t="s">
        <v>206</v>
      </c>
      <c r="J8083" t="s">
        <v>263</v>
      </c>
      <c r="K8083" t="s">
        <v>72</v>
      </c>
      <c r="L8083" t="s">
        <v>122</v>
      </c>
      <c r="M8083" s="14">
        <v>44957</v>
      </c>
      <c r="N8083" s="14">
        <v>44957</v>
      </c>
      <c r="O8083">
        <v>0</v>
      </c>
      <c r="P8083">
        <v>-8333.33</v>
      </c>
      <c r="R8083">
        <v>2220200000</v>
      </c>
      <c r="S8083">
        <v>161001000</v>
      </c>
      <c r="V8083" t="s">
        <v>138</v>
      </c>
      <c r="W8083" t="s">
        <v>195</v>
      </c>
      <c r="X8083" t="s">
        <v>139</v>
      </c>
      <c r="Y8083">
        <v>1</v>
      </c>
      <c r="Z8083">
        <v>1</v>
      </c>
      <c r="AA8083">
        <v>2023</v>
      </c>
      <c r="AB8083">
        <v>8333.33</v>
      </c>
      <c r="AC8083" t="s">
        <v>82</v>
      </c>
      <c r="AD8083" t="s">
        <v>82</v>
      </c>
      <c r="AE8083">
        <v>2023</v>
      </c>
      <c r="AF8083">
        <v>2023</v>
      </c>
      <c r="AU8083"/>
    </row>
    <row r="8084" spans="1:47" x14ac:dyDescent="0.35">
      <c r="A8084" t="s">
        <v>138</v>
      </c>
      <c r="B8084" t="s">
        <v>36</v>
      </c>
      <c r="C8084" t="s">
        <v>252</v>
      </c>
      <c r="D8084" t="s">
        <v>150</v>
      </c>
      <c r="E8084" t="s">
        <v>121</v>
      </c>
      <c r="G8084" t="s">
        <v>1</v>
      </c>
      <c r="H8084" t="s">
        <v>206</v>
      </c>
      <c r="J8084" t="s">
        <v>263</v>
      </c>
      <c r="K8084" t="s">
        <v>72</v>
      </c>
      <c r="L8084" t="s">
        <v>122</v>
      </c>
      <c r="M8084" s="14">
        <v>44957</v>
      </c>
      <c r="N8084" s="14">
        <v>44957</v>
      </c>
      <c r="O8084">
        <v>0</v>
      </c>
      <c r="P8084">
        <v>-1190.48</v>
      </c>
      <c r="R8084">
        <v>2220200000</v>
      </c>
      <c r="S8084">
        <v>161001000</v>
      </c>
      <c r="V8084" t="s">
        <v>138</v>
      </c>
      <c r="W8084" t="s">
        <v>195</v>
      </c>
      <c r="X8084" t="s">
        <v>139</v>
      </c>
      <c r="Y8084">
        <v>1</v>
      </c>
      <c r="Z8084">
        <v>1</v>
      </c>
      <c r="AA8084">
        <v>2023</v>
      </c>
      <c r="AB8084">
        <v>1190.48</v>
      </c>
      <c r="AC8084" t="s">
        <v>82</v>
      </c>
      <c r="AD8084" t="s">
        <v>82</v>
      </c>
      <c r="AE8084">
        <v>2023</v>
      </c>
      <c r="AF8084">
        <v>2023</v>
      </c>
      <c r="AU8084"/>
    </row>
    <row r="8085" spans="1:47" x14ac:dyDescent="0.35">
      <c r="A8085" t="s">
        <v>138</v>
      </c>
      <c r="B8085" t="s">
        <v>34</v>
      </c>
      <c r="C8085" t="s">
        <v>252</v>
      </c>
      <c r="D8085" t="s">
        <v>150</v>
      </c>
      <c r="E8085" t="s">
        <v>121</v>
      </c>
      <c r="G8085" t="s">
        <v>1</v>
      </c>
      <c r="H8085" t="s">
        <v>206</v>
      </c>
      <c r="J8085" t="s">
        <v>263</v>
      </c>
      <c r="K8085" t="s">
        <v>72</v>
      </c>
      <c r="L8085" t="s">
        <v>122</v>
      </c>
      <c r="M8085" s="14">
        <v>44957</v>
      </c>
      <c r="N8085" s="14">
        <v>44957</v>
      </c>
      <c r="O8085">
        <v>0</v>
      </c>
      <c r="P8085">
        <v>-2380.9499999999998</v>
      </c>
      <c r="R8085">
        <v>2220200000</v>
      </c>
      <c r="S8085">
        <v>161001000</v>
      </c>
      <c r="V8085" t="s">
        <v>138</v>
      </c>
      <c r="W8085" t="s">
        <v>195</v>
      </c>
      <c r="X8085" t="s">
        <v>139</v>
      </c>
      <c r="Y8085">
        <v>1</v>
      </c>
      <c r="Z8085">
        <v>1</v>
      </c>
      <c r="AA8085">
        <v>2023</v>
      </c>
      <c r="AB8085">
        <v>2380.9499999999998</v>
      </c>
      <c r="AC8085" t="s">
        <v>82</v>
      </c>
      <c r="AD8085" t="s">
        <v>82</v>
      </c>
      <c r="AE8085">
        <v>2023</v>
      </c>
      <c r="AF8085">
        <v>2023</v>
      </c>
      <c r="AU8085"/>
    </row>
    <row r="8086" spans="1:47" x14ac:dyDescent="0.35">
      <c r="A8086" t="s">
        <v>138</v>
      </c>
      <c r="B8086" t="s">
        <v>45</v>
      </c>
      <c r="C8086" t="s">
        <v>252</v>
      </c>
      <c r="D8086" t="s">
        <v>150</v>
      </c>
      <c r="E8086" t="s">
        <v>121</v>
      </c>
      <c r="G8086" t="s">
        <v>1</v>
      </c>
      <c r="H8086" t="s">
        <v>206</v>
      </c>
      <c r="J8086" t="s">
        <v>263</v>
      </c>
      <c r="K8086" t="s">
        <v>72</v>
      </c>
      <c r="L8086" t="s">
        <v>122</v>
      </c>
      <c r="M8086" s="14">
        <v>44957</v>
      </c>
      <c r="N8086" s="14">
        <v>44957</v>
      </c>
      <c r="O8086">
        <v>0</v>
      </c>
      <c r="P8086">
        <v>-7142.86</v>
      </c>
      <c r="R8086">
        <v>2220200000</v>
      </c>
      <c r="S8086">
        <v>161001000</v>
      </c>
      <c r="V8086" t="s">
        <v>138</v>
      </c>
      <c r="W8086" t="s">
        <v>195</v>
      </c>
      <c r="X8086" t="s">
        <v>139</v>
      </c>
      <c r="Y8086">
        <v>1</v>
      </c>
      <c r="Z8086">
        <v>1</v>
      </c>
      <c r="AA8086">
        <v>2023</v>
      </c>
      <c r="AB8086">
        <v>7142.86</v>
      </c>
      <c r="AC8086" t="s">
        <v>82</v>
      </c>
      <c r="AD8086" t="s">
        <v>82</v>
      </c>
      <c r="AE8086">
        <v>2023</v>
      </c>
      <c r="AF8086">
        <v>2023</v>
      </c>
      <c r="AU8086"/>
    </row>
    <row r="8087" spans="1:47" x14ac:dyDescent="0.35">
      <c r="A8087" t="s">
        <v>138</v>
      </c>
      <c r="B8087" t="s">
        <v>44</v>
      </c>
      <c r="C8087" t="s">
        <v>252</v>
      </c>
      <c r="D8087" t="s">
        <v>150</v>
      </c>
      <c r="E8087" t="s">
        <v>121</v>
      </c>
      <c r="G8087" t="s">
        <v>1</v>
      </c>
      <c r="H8087" t="s">
        <v>206</v>
      </c>
      <c r="J8087" t="s">
        <v>263</v>
      </c>
      <c r="K8087" t="s">
        <v>72</v>
      </c>
      <c r="L8087" t="s">
        <v>122</v>
      </c>
      <c r="M8087" s="14">
        <v>44957</v>
      </c>
      <c r="N8087" s="14">
        <v>44957</v>
      </c>
      <c r="O8087">
        <v>0</v>
      </c>
      <c r="P8087">
        <v>-1785714.29</v>
      </c>
      <c r="R8087">
        <v>2220200000</v>
      </c>
      <c r="S8087">
        <v>161001000</v>
      </c>
      <c r="V8087" t="s">
        <v>138</v>
      </c>
      <c r="W8087" t="s">
        <v>195</v>
      </c>
      <c r="X8087" t="s">
        <v>139</v>
      </c>
      <c r="Y8087">
        <v>1</v>
      </c>
      <c r="Z8087">
        <v>1</v>
      </c>
      <c r="AA8087">
        <v>2023</v>
      </c>
      <c r="AB8087">
        <v>1785714.29</v>
      </c>
      <c r="AC8087" t="s">
        <v>82</v>
      </c>
      <c r="AD8087" t="s">
        <v>82</v>
      </c>
      <c r="AE8087">
        <v>2023</v>
      </c>
      <c r="AF8087">
        <v>2023</v>
      </c>
      <c r="AU8087"/>
    </row>
    <row r="8088" spans="1:47" x14ac:dyDescent="0.35">
      <c r="A8088" t="s">
        <v>138</v>
      </c>
      <c r="B8088" t="s">
        <v>43</v>
      </c>
      <c r="C8088" t="s">
        <v>252</v>
      </c>
      <c r="D8088" t="s">
        <v>150</v>
      </c>
      <c r="E8088" t="s">
        <v>121</v>
      </c>
      <c r="G8088" t="s">
        <v>1</v>
      </c>
      <c r="H8088" t="s">
        <v>206</v>
      </c>
      <c r="J8088" t="s">
        <v>263</v>
      </c>
      <c r="K8088" t="s">
        <v>72</v>
      </c>
      <c r="L8088" t="s">
        <v>122</v>
      </c>
      <c r="M8088" s="14">
        <v>44957</v>
      </c>
      <c r="N8088" s="14">
        <v>44957</v>
      </c>
      <c r="O8088">
        <v>0</v>
      </c>
      <c r="P8088">
        <v>-35714.29</v>
      </c>
      <c r="R8088">
        <v>2220200000</v>
      </c>
      <c r="S8088">
        <v>161001000</v>
      </c>
      <c r="V8088" t="s">
        <v>138</v>
      </c>
      <c r="W8088" t="s">
        <v>195</v>
      </c>
      <c r="X8088" t="s">
        <v>139</v>
      </c>
      <c r="Y8088">
        <v>1</v>
      </c>
      <c r="Z8088">
        <v>1</v>
      </c>
      <c r="AA8088">
        <v>2023</v>
      </c>
      <c r="AB8088">
        <v>35714.29</v>
      </c>
      <c r="AC8088" t="s">
        <v>82</v>
      </c>
      <c r="AD8088" t="s">
        <v>82</v>
      </c>
      <c r="AE8088">
        <v>2023</v>
      </c>
      <c r="AF8088">
        <v>2023</v>
      </c>
      <c r="AU8088"/>
    </row>
    <row r="8089" spans="1:47" x14ac:dyDescent="0.35">
      <c r="A8089" t="s">
        <v>138</v>
      </c>
      <c r="B8089" t="s">
        <v>42</v>
      </c>
      <c r="C8089" t="s">
        <v>252</v>
      </c>
      <c r="D8089" t="s">
        <v>150</v>
      </c>
      <c r="E8089" t="s">
        <v>121</v>
      </c>
      <c r="G8089" t="s">
        <v>1</v>
      </c>
      <c r="H8089" t="s">
        <v>206</v>
      </c>
      <c r="J8089" t="s">
        <v>263</v>
      </c>
      <c r="K8089" t="s">
        <v>72</v>
      </c>
      <c r="L8089" t="s">
        <v>122</v>
      </c>
      <c r="M8089" s="14">
        <v>44957</v>
      </c>
      <c r="N8089" s="14">
        <v>44957</v>
      </c>
      <c r="O8089">
        <v>0</v>
      </c>
      <c r="P8089">
        <v>-309523.81</v>
      </c>
      <c r="R8089">
        <v>2220200000</v>
      </c>
      <c r="S8089">
        <v>161001000</v>
      </c>
      <c r="V8089" t="s">
        <v>138</v>
      </c>
      <c r="W8089" t="s">
        <v>195</v>
      </c>
      <c r="X8089" t="s">
        <v>139</v>
      </c>
      <c r="Y8089">
        <v>1</v>
      </c>
      <c r="Z8089">
        <v>1</v>
      </c>
      <c r="AA8089">
        <v>2023</v>
      </c>
      <c r="AB8089">
        <v>309523.81</v>
      </c>
      <c r="AC8089" t="s">
        <v>82</v>
      </c>
      <c r="AD8089" t="s">
        <v>82</v>
      </c>
      <c r="AE8089">
        <v>2023</v>
      </c>
      <c r="AF8089">
        <v>2023</v>
      </c>
      <c r="AU8089"/>
    </row>
    <row r="8090" spans="1:47" x14ac:dyDescent="0.35">
      <c r="A8090" t="s">
        <v>160</v>
      </c>
      <c r="B8090" t="s">
        <v>26</v>
      </c>
      <c r="C8090" t="s">
        <v>252</v>
      </c>
      <c r="D8090" t="s">
        <v>159</v>
      </c>
      <c r="E8090" t="s">
        <v>162</v>
      </c>
      <c r="G8090" t="s">
        <v>1</v>
      </c>
      <c r="J8090" t="s">
        <v>263</v>
      </c>
      <c r="K8090" t="s">
        <v>72</v>
      </c>
      <c r="L8090" t="s">
        <v>122</v>
      </c>
      <c r="M8090" s="14">
        <v>44957</v>
      </c>
      <c r="N8090" s="14">
        <v>44957</v>
      </c>
      <c r="O8090">
        <v>0</v>
      </c>
      <c r="P8090">
        <v>65770.25</v>
      </c>
      <c r="R8090">
        <v>2110672000</v>
      </c>
      <c r="S8090">
        <v>161016000</v>
      </c>
      <c r="V8090" t="s">
        <v>160</v>
      </c>
      <c r="W8090" t="s">
        <v>201</v>
      </c>
      <c r="X8090" t="s">
        <v>161</v>
      </c>
      <c r="Y8090">
        <v>1</v>
      </c>
      <c r="Z8090">
        <v>1</v>
      </c>
      <c r="AA8090">
        <v>2023</v>
      </c>
      <c r="AB8090">
        <v>65770.25</v>
      </c>
      <c r="AC8090" t="s">
        <v>82</v>
      </c>
      <c r="AD8090" t="s">
        <v>72</v>
      </c>
      <c r="AE8090">
        <v>2023</v>
      </c>
      <c r="AF8090">
        <v>2023</v>
      </c>
      <c r="AU8090"/>
    </row>
    <row r="8091" spans="1:47" x14ac:dyDescent="0.35">
      <c r="A8091" t="s">
        <v>176</v>
      </c>
      <c r="B8091" t="s">
        <v>27</v>
      </c>
      <c r="C8091" t="s">
        <v>252</v>
      </c>
      <c r="D8091" t="s">
        <v>150</v>
      </c>
      <c r="E8091" t="s">
        <v>121</v>
      </c>
      <c r="G8091" t="s">
        <v>1</v>
      </c>
      <c r="H8091" t="s">
        <v>206</v>
      </c>
      <c r="J8091" t="s">
        <v>263</v>
      </c>
      <c r="K8091" t="s">
        <v>72</v>
      </c>
      <c r="L8091" t="s">
        <v>122</v>
      </c>
      <c r="M8091" s="14">
        <v>44957</v>
      </c>
      <c r="N8091" s="14">
        <v>44957</v>
      </c>
      <c r="O8091">
        <v>0</v>
      </c>
      <c r="P8091">
        <v>-143.57</v>
      </c>
      <c r="R8091">
        <v>2221517010</v>
      </c>
      <c r="S8091">
        <v>161300000</v>
      </c>
      <c r="V8091" t="s">
        <v>176</v>
      </c>
      <c r="W8091" t="s">
        <v>192</v>
      </c>
      <c r="X8091" t="s">
        <v>119</v>
      </c>
      <c r="Y8091">
        <v>1</v>
      </c>
      <c r="Z8091">
        <v>1</v>
      </c>
      <c r="AA8091">
        <v>2023</v>
      </c>
      <c r="AB8091">
        <v>143.57</v>
      </c>
      <c r="AC8091" t="s">
        <v>82</v>
      </c>
      <c r="AD8091" t="s">
        <v>82</v>
      </c>
      <c r="AE8091">
        <v>2023</v>
      </c>
      <c r="AF8091">
        <v>2023</v>
      </c>
      <c r="AU8091"/>
    </row>
    <row r="8092" spans="1:47" x14ac:dyDescent="0.35">
      <c r="A8092" t="s">
        <v>160</v>
      </c>
      <c r="B8092" t="s">
        <v>28</v>
      </c>
      <c r="C8092" t="s">
        <v>252</v>
      </c>
      <c r="D8092" t="s">
        <v>159</v>
      </c>
      <c r="E8092" t="s">
        <v>162</v>
      </c>
      <c r="G8092" t="s">
        <v>1</v>
      </c>
      <c r="J8092" t="s">
        <v>263</v>
      </c>
      <c r="K8092" t="s">
        <v>72</v>
      </c>
      <c r="L8092" t="s">
        <v>122</v>
      </c>
      <c r="M8092" s="14">
        <v>44957</v>
      </c>
      <c r="N8092" s="14">
        <v>44957</v>
      </c>
      <c r="O8092">
        <v>0</v>
      </c>
      <c r="P8092">
        <v>85.38</v>
      </c>
      <c r="R8092">
        <v>2110672000</v>
      </c>
      <c r="S8092">
        <v>161400000</v>
      </c>
      <c r="V8092" t="s">
        <v>160</v>
      </c>
      <c r="W8092" t="s">
        <v>211</v>
      </c>
      <c r="X8092" t="s">
        <v>161</v>
      </c>
      <c r="Y8092">
        <v>1</v>
      </c>
      <c r="Z8092">
        <v>1</v>
      </c>
      <c r="AA8092">
        <v>2023</v>
      </c>
      <c r="AB8092">
        <v>85.38</v>
      </c>
      <c r="AC8092" t="s">
        <v>82</v>
      </c>
      <c r="AD8092" t="s">
        <v>72</v>
      </c>
      <c r="AE8092">
        <v>2023</v>
      </c>
      <c r="AF8092">
        <v>2023</v>
      </c>
      <c r="AU8092"/>
    </row>
    <row r="8093" spans="1:47" x14ac:dyDescent="0.35">
      <c r="A8093" t="s">
        <v>160</v>
      </c>
      <c r="B8093" t="s">
        <v>28</v>
      </c>
      <c r="C8093" t="s">
        <v>252</v>
      </c>
      <c r="D8093" t="s">
        <v>159</v>
      </c>
      <c r="E8093" t="s">
        <v>162</v>
      </c>
      <c r="G8093" t="s">
        <v>1</v>
      </c>
      <c r="J8093" t="s">
        <v>263</v>
      </c>
      <c r="K8093" t="s">
        <v>72</v>
      </c>
      <c r="L8093" t="s">
        <v>122</v>
      </c>
      <c r="M8093" s="14">
        <v>44957</v>
      </c>
      <c r="N8093" s="14">
        <v>44957</v>
      </c>
      <c r="O8093">
        <v>0</v>
      </c>
      <c r="P8093">
        <v>90.96</v>
      </c>
      <c r="R8093">
        <v>2110672000</v>
      </c>
      <c r="S8093">
        <v>161800000</v>
      </c>
      <c r="V8093" t="s">
        <v>160</v>
      </c>
      <c r="W8093" t="s">
        <v>197</v>
      </c>
      <c r="X8093" t="s">
        <v>161</v>
      </c>
      <c r="Y8093">
        <v>1</v>
      </c>
      <c r="Z8093">
        <v>1</v>
      </c>
      <c r="AA8093">
        <v>2023</v>
      </c>
      <c r="AB8093">
        <v>90.96</v>
      </c>
      <c r="AC8093" t="s">
        <v>82</v>
      </c>
      <c r="AD8093" t="s">
        <v>72</v>
      </c>
      <c r="AE8093">
        <v>2023</v>
      </c>
      <c r="AF8093">
        <v>2023</v>
      </c>
      <c r="AU8093"/>
    </row>
    <row r="8094" spans="1:47" x14ac:dyDescent="0.35">
      <c r="A8094" t="s">
        <v>160</v>
      </c>
      <c r="B8094" t="s">
        <v>35</v>
      </c>
      <c r="C8094" t="s">
        <v>252</v>
      </c>
      <c r="D8094" t="s">
        <v>159</v>
      </c>
      <c r="E8094" t="s">
        <v>162</v>
      </c>
      <c r="G8094" t="s">
        <v>1</v>
      </c>
      <c r="J8094" t="s">
        <v>263</v>
      </c>
      <c r="K8094" t="s">
        <v>72</v>
      </c>
      <c r="L8094" t="s">
        <v>122</v>
      </c>
      <c r="M8094" s="14">
        <v>44957</v>
      </c>
      <c r="N8094" s="14">
        <v>44957</v>
      </c>
      <c r="O8094">
        <v>0</v>
      </c>
      <c r="P8094">
        <v>205.87</v>
      </c>
      <c r="R8094">
        <v>2110672000</v>
      </c>
      <c r="S8094">
        <v>161800000</v>
      </c>
      <c r="V8094" t="s">
        <v>160</v>
      </c>
      <c r="W8094" t="s">
        <v>197</v>
      </c>
      <c r="X8094" t="s">
        <v>161</v>
      </c>
      <c r="Y8094">
        <v>1</v>
      </c>
      <c r="Z8094">
        <v>1</v>
      </c>
      <c r="AA8094">
        <v>2023</v>
      </c>
      <c r="AB8094">
        <v>205.87</v>
      </c>
      <c r="AC8094" t="s">
        <v>82</v>
      </c>
      <c r="AD8094" t="s">
        <v>72</v>
      </c>
      <c r="AE8094">
        <v>2023</v>
      </c>
      <c r="AF8094">
        <v>2023</v>
      </c>
      <c r="AU8094"/>
    </row>
    <row r="8095" spans="1:47" x14ac:dyDescent="0.35">
      <c r="A8095" t="s">
        <v>160</v>
      </c>
      <c r="B8095" t="s">
        <v>28</v>
      </c>
      <c r="C8095" t="s">
        <v>252</v>
      </c>
      <c r="D8095" t="s">
        <v>159</v>
      </c>
      <c r="E8095" t="s">
        <v>162</v>
      </c>
      <c r="G8095" t="s">
        <v>1</v>
      </c>
      <c r="J8095" t="s">
        <v>263</v>
      </c>
      <c r="K8095" t="s">
        <v>72</v>
      </c>
      <c r="L8095" t="s">
        <v>122</v>
      </c>
      <c r="M8095" s="14">
        <v>44957</v>
      </c>
      <c r="N8095" s="14">
        <v>44957</v>
      </c>
      <c r="O8095">
        <v>0</v>
      </c>
      <c r="P8095">
        <v>85.38</v>
      </c>
      <c r="R8095">
        <v>2110672000</v>
      </c>
      <c r="S8095">
        <v>161400000</v>
      </c>
      <c r="V8095" t="s">
        <v>160</v>
      </c>
      <c r="W8095" t="s">
        <v>211</v>
      </c>
      <c r="X8095" t="s">
        <v>161</v>
      </c>
      <c r="Y8095">
        <v>1</v>
      </c>
      <c r="Z8095">
        <v>1</v>
      </c>
      <c r="AA8095">
        <v>2023</v>
      </c>
      <c r="AB8095">
        <v>85.38</v>
      </c>
      <c r="AC8095" t="s">
        <v>82</v>
      </c>
      <c r="AD8095" t="s">
        <v>72</v>
      </c>
      <c r="AE8095">
        <v>2023</v>
      </c>
      <c r="AF8095">
        <v>2023</v>
      </c>
      <c r="AU8095"/>
    </row>
    <row r="8096" spans="1:47" x14ac:dyDescent="0.35">
      <c r="A8096" t="s">
        <v>160</v>
      </c>
      <c r="B8096" t="s">
        <v>28</v>
      </c>
      <c r="C8096" t="s">
        <v>252</v>
      </c>
      <c r="D8096" t="s">
        <v>159</v>
      </c>
      <c r="E8096" t="s">
        <v>162</v>
      </c>
      <c r="G8096" t="s">
        <v>1</v>
      </c>
      <c r="J8096" t="s">
        <v>263</v>
      </c>
      <c r="K8096" t="s">
        <v>72</v>
      </c>
      <c r="L8096" t="s">
        <v>122</v>
      </c>
      <c r="M8096" s="14">
        <v>44957</v>
      </c>
      <c r="N8096" s="14">
        <v>44957</v>
      </c>
      <c r="O8096">
        <v>0</v>
      </c>
      <c r="P8096">
        <v>50.72</v>
      </c>
      <c r="R8096">
        <v>2110672000</v>
      </c>
      <c r="S8096">
        <v>161800000</v>
      </c>
      <c r="V8096" t="s">
        <v>160</v>
      </c>
      <c r="W8096" t="s">
        <v>197</v>
      </c>
      <c r="X8096" t="s">
        <v>161</v>
      </c>
      <c r="Y8096">
        <v>1</v>
      </c>
      <c r="Z8096">
        <v>1</v>
      </c>
      <c r="AA8096">
        <v>2023</v>
      </c>
      <c r="AB8096">
        <v>50.72</v>
      </c>
      <c r="AC8096" t="s">
        <v>82</v>
      </c>
      <c r="AD8096" t="s">
        <v>72</v>
      </c>
      <c r="AE8096">
        <v>2023</v>
      </c>
      <c r="AF8096">
        <v>2023</v>
      </c>
      <c r="AU8096"/>
    </row>
    <row r="8097" spans="1:47" x14ac:dyDescent="0.35">
      <c r="A8097" t="s">
        <v>160</v>
      </c>
      <c r="B8097" t="s">
        <v>28</v>
      </c>
      <c r="C8097" t="s">
        <v>252</v>
      </c>
      <c r="D8097" t="s">
        <v>159</v>
      </c>
      <c r="E8097" t="s">
        <v>162</v>
      </c>
      <c r="G8097" t="s">
        <v>1</v>
      </c>
      <c r="J8097" t="s">
        <v>263</v>
      </c>
      <c r="K8097" t="s">
        <v>72</v>
      </c>
      <c r="L8097" t="s">
        <v>122</v>
      </c>
      <c r="M8097" s="14">
        <v>44957</v>
      </c>
      <c r="N8097" s="14">
        <v>44957</v>
      </c>
      <c r="O8097">
        <v>0</v>
      </c>
      <c r="P8097">
        <v>34.340000000000003</v>
      </c>
      <c r="R8097">
        <v>2110672000</v>
      </c>
      <c r="S8097">
        <v>161800000</v>
      </c>
      <c r="V8097" t="s">
        <v>160</v>
      </c>
      <c r="W8097" t="s">
        <v>197</v>
      </c>
      <c r="X8097" t="s">
        <v>161</v>
      </c>
      <c r="Y8097">
        <v>1</v>
      </c>
      <c r="Z8097">
        <v>1</v>
      </c>
      <c r="AA8097">
        <v>2023</v>
      </c>
      <c r="AB8097">
        <v>34.340000000000003</v>
      </c>
      <c r="AC8097" t="s">
        <v>82</v>
      </c>
      <c r="AD8097" t="s">
        <v>72</v>
      </c>
      <c r="AE8097">
        <v>2023</v>
      </c>
      <c r="AF8097">
        <v>2023</v>
      </c>
      <c r="AU8097"/>
    </row>
    <row r="8098" spans="1:47" x14ac:dyDescent="0.35">
      <c r="A8098" t="s">
        <v>160</v>
      </c>
      <c r="B8098" t="s">
        <v>35</v>
      </c>
      <c r="C8098" t="s">
        <v>252</v>
      </c>
      <c r="D8098" t="s">
        <v>159</v>
      </c>
      <c r="E8098" t="s">
        <v>162</v>
      </c>
      <c r="G8098" t="s">
        <v>1</v>
      </c>
      <c r="J8098" t="s">
        <v>263</v>
      </c>
      <c r="K8098" t="s">
        <v>72</v>
      </c>
      <c r="L8098" t="s">
        <v>122</v>
      </c>
      <c r="M8098" s="14">
        <v>44957</v>
      </c>
      <c r="N8098" s="14">
        <v>44957</v>
      </c>
      <c r="O8098">
        <v>0</v>
      </c>
      <c r="P8098">
        <v>108.51</v>
      </c>
      <c r="R8098">
        <v>2110672000</v>
      </c>
      <c r="S8098">
        <v>162600000</v>
      </c>
      <c r="V8098" t="s">
        <v>160</v>
      </c>
      <c r="W8098" t="s">
        <v>196</v>
      </c>
      <c r="X8098" t="s">
        <v>161</v>
      </c>
      <c r="Y8098">
        <v>1</v>
      </c>
      <c r="Z8098">
        <v>1</v>
      </c>
      <c r="AA8098">
        <v>2023</v>
      </c>
      <c r="AB8098">
        <v>108.51</v>
      </c>
      <c r="AC8098" t="s">
        <v>82</v>
      </c>
      <c r="AD8098" t="s">
        <v>72</v>
      </c>
      <c r="AE8098">
        <v>2023</v>
      </c>
      <c r="AF8098">
        <v>2023</v>
      </c>
      <c r="AU8098"/>
    </row>
    <row r="8099" spans="1:47" x14ac:dyDescent="0.35">
      <c r="A8099" t="s">
        <v>160</v>
      </c>
      <c r="B8099" t="s">
        <v>28</v>
      </c>
      <c r="C8099" t="s">
        <v>252</v>
      </c>
      <c r="D8099" t="s">
        <v>159</v>
      </c>
      <c r="E8099" t="s">
        <v>162</v>
      </c>
      <c r="G8099" t="s">
        <v>1</v>
      </c>
      <c r="J8099" t="s">
        <v>263</v>
      </c>
      <c r="K8099" t="s">
        <v>72</v>
      </c>
      <c r="L8099" t="s">
        <v>122</v>
      </c>
      <c r="M8099" s="14">
        <v>44957</v>
      </c>
      <c r="N8099" s="14">
        <v>44957</v>
      </c>
      <c r="O8099">
        <v>0</v>
      </c>
      <c r="P8099">
        <v>52.26</v>
      </c>
      <c r="R8099">
        <v>2110672000</v>
      </c>
      <c r="S8099">
        <v>161800000</v>
      </c>
      <c r="V8099" t="s">
        <v>160</v>
      </c>
      <c r="W8099" t="s">
        <v>197</v>
      </c>
      <c r="X8099" t="s">
        <v>161</v>
      </c>
      <c r="Y8099">
        <v>1</v>
      </c>
      <c r="Z8099">
        <v>1</v>
      </c>
      <c r="AA8099">
        <v>2023</v>
      </c>
      <c r="AB8099">
        <v>52.26</v>
      </c>
      <c r="AC8099" t="s">
        <v>82</v>
      </c>
      <c r="AD8099" t="s">
        <v>72</v>
      </c>
      <c r="AE8099">
        <v>2023</v>
      </c>
      <c r="AF8099">
        <v>2023</v>
      </c>
      <c r="AU8099"/>
    </row>
    <row r="8100" spans="1:47" x14ac:dyDescent="0.35">
      <c r="A8100" t="s">
        <v>160</v>
      </c>
      <c r="B8100" t="s">
        <v>26</v>
      </c>
      <c r="C8100" t="s">
        <v>252</v>
      </c>
      <c r="D8100" t="s">
        <v>159</v>
      </c>
      <c r="E8100" t="s">
        <v>162</v>
      </c>
      <c r="G8100" t="s">
        <v>1</v>
      </c>
      <c r="J8100" t="s">
        <v>263</v>
      </c>
      <c r="K8100" t="s">
        <v>72</v>
      </c>
      <c r="L8100" t="s">
        <v>122</v>
      </c>
      <c r="M8100" s="14">
        <v>44957</v>
      </c>
      <c r="N8100" s="14">
        <v>44957</v>
      </c>
      <c r="O8100">
        <v>0</v>
      </c>
      <c r="P8100">
        <v>1190.48</v>
      </c>
      <c r="R8100">
        <v>2110672000</v>
      </c>
      <c r="S8100">
        <v>162600000</v>
      </c>
      <c r="V8100" t="s">
        <v>160</v>
      </c>
      <c r="W8100" t="s">
        <v>196</v>
      </c>
      <c r="X8100" t="s">
        <v>161</v>
      </c>
      <c r="Y8100">
        <v>1</v>
      </c>
      <c r="Z8100">
        <v>1</v>
      </c>
      <c r="AA8100">
        <v>2023</v>
      </c>
      <c r="AB8100">
        <v>1190.48</v>
      </c>
      <c r="AC8100" t="s">
        <v>82</v>
      </c>
      <c r="AD8100" t="s">
        <v>72</v>
      </c>
      <c r="AE8100">
        <v>2023</v>
      </c>
      <c r="AF8100">
        <v>2023</v>
      </c>
      <c r="AU8100"/>
    </row>
    <row r="8101" spans="1:47" x14ac:dyDescent="0.35">
      <c r="A8101" t="s">
        <v>160</v>
      </c>
      <c r="B8101" t="s">
        <v>28</v>
      </c>
      <c r="C8101" t="s">
        <v>252</v>
      </c>
      <c r="D8101" t="s">
        <v>159</v>
      </c>
      <c r="E8101" t="s">
        <v>162</v>
      </c>
      <c r="G8101" t="s">
        <v>1</v>
      </c>
      <c r="J8101" t="s">
        <v>263</v>
      </c>
      <c r="K8101" t="s">
        <v>72</v>
      </c>
      <c r="L8101" t="s">
        <v>122</v>
      </c>
      <c r="M8101" s="14">
        <v>44957</v>
      </c>
      <c r="N8101" s="14">
        <v>44957</v>
      </c>
      <c r="O8101">
        <v>0</v>
      </c>
      <c r="P8101">
        <v>82.44</v>
      </c>
      <c r="R8101">
        <v>2110672000</v>
      </c>
      <c r="S8101">
        <v>161800000</v>
      </c>
      <c r="V8101" t="s">
        <v>160</v>
      </c>
      <c r="W8101" t="s">
        <v>197</v>
      </c>
      <c r="X8101" t="s">
        <v>161</v>
      </c>
      <c r="Y8101">
        <v>1</v>
      </c>
      <c r="Z8101">
        <v>1</v>
      </c>
      <c r="AA8101">
        <v>2023</v>
      </c>
      <c r="AB8101">
        <v>82.44</v>
      </c>
      <c r="AC8101" t="s">
        <v>82</v>
      </c>
      <c r="AD8101" t="s">
        <v>72</v>
      </c>
      <c r="AE8101">
        <v>2023</v>
      </c>
      <c r="AF8101">
        <v>2023</v>
      </c>
      <c r="AU8101"/>
    </row>
    <row r="8102" spans="1:47" x14ac:dyDescent="0.35">
      <c r="A8102" t="s">
        <v>160</v>
      </c>
      <c r="B8102" t="s">
        <v>28</v>
      </c>
      <c r="C8102" t="s">
        <v>252</v>
      </c>
      <c r="D8102" t="s">
        <v>159</v>
      </c>
      <c r="E8102" t="s">
        <v>162</v>
      </c>
      <c r="G8102" t="s">
        <v>1</v>
      </c>
      <c r="J8102" t="s">
        <v>263</v>
      </c>
      <c r="K8102" t="s">
        <v>72</v>
      </c>
      <c r="L8102" t="s">
        <v>122</v>
      </c>
      <c r="M8102" s="14">
        <v>44957</v>
      </c>
      <c r="N8102" s="14">
        <v>44957</v>
      </c>
      <c r="O8102">
        <v>0</v>
      </c>
      <c r="P8102">
        <v>53.14</v>
      </c>
      <c r="R8102">
        <v>2110672000</v>
      </c>
      <c r="S8102">
        <v>161400000</v>
      </c>
      <c r="V8102" t="s">
        <v>160</v>
      </c>
      <c r="W8102" t="s">
        <v>211</v>
      </c>
      <c r="X8102" t="s">
        <v>161</v>
      </c>
      <c r="Y8102">
        <v>1</v>
      </c>
      <c r="Z8102">
        <v>1</v>
      </c>
      <c r="AA8102">
        <v>2023</v>
      </c>
      <c r="AB8102">
        <v>53.14</v>
      </c>
      <c r="AC8102" t="s">
        <v>82</v>
      </c>
      <c r="AD8102" t="s">
        <v>72</v>
      </c>
      <c r="AE8102">
        <v>2023</v>
      </c>
      <c r="AF8102">
        <v>2023</v>
      </c>
      <c r="AU8102"/>
    </row>
    <row r="8103" spans="1:47" x14ac:dyDescent="0.35">
      <c r="A8103" t="s">
        <v>160</v>
      </c>
      <c r="B8103" t="s">
        <v>26</v>
      </c>
      <c r="C8103" t="s">
        <v>252</v>
      </c>
      <c r="D8103" t="s">
        <v>159</v>
      </c>
      <c r="E8103" t="s">
        <v>162</v>
      </c>
      <c r="G8103" t="s">
        <v>1</v>
      </c>
      <c r="J8103" t="s">
        <v>263</v>
      </c>
      <c r="K8103" t="s">
        <v>72</v>
      </c>
      <c r="L8103" t="s">
        <v>122</v>
      </c>
      <c r="M8103" s="14">
        <v>44957</v>
      </c>
      <c r="N8103" s="14">
        <v>44957</v>
      </c>
      <c r="O8103">
        <v>0</v>
      </c>
      <c r="P8103">
        <v>193.7</v>
      </c>
      <c r="R8103">
        <v>2110672000</v>
      </c>
      <c r="S8103">
        <v>162600000</v>
      </c>
      <c r="V8103" t="s">
        <v>160</v>
      </c>
      <c r="W8103" t="s">
        <v>196</v>
      </c>
      <c r="X8103" t="s">
        <v>161</v>
      </c>
      <c r="Y8103">
        <v>1</v>
      </c>
      <c r="Z8103">
        <v>1</v>
      </c>
      <c r="AA8103">
        <v>2023</v>
      </c>
      <c r="AB8103">
        <v>193.7</v>
      </c>
      <c r="AC8103" t="s">
        <v>82</v>
      </c>
      <c r="AD8103" t="s">
        <v>72</v>
      </c>
      <c r="AE8103">
        <v>2023</v>
      </c>
      <c r="AF8103">
        <v>2023</v>
      </c>
      <c r="AU8103"/>
    </row>
    <row r="8104" spans="1:47" x14ac:dyDescent="0.35">
      <c r="A8104" t="s">
        <v>160</v>
      </c>
      <c r="B8104" t="s">
        <v>28</v>
      </c>
      <c r="C8104" t="s">
        <v>252</v>
      </c>
      <c r="D8104" t="s">
        <v>159</v>
      </c>
      <c r="E8104" t="s">
        <v>162</v>
      </c>
      <c r="G8104" t="s">
        <v>1</v>
      </c>
      <c r="J8104" t="s">
        <v>263</v>
      </c>
      <c r="K8104" t="s">
        <v>72</v>
      </c>
      <c r="L8104" t="s">
        <v>122</v>
      </c>
      <c r="M8104" s="14">
        <v>44957</v>
      </c>
      <c r="N8104" s="14">
        <v>44957</v>
      </c>
      <c r="O8104">
        <v>0</v>
      </c>
      <c r="P8104">
        <v>74.03</v>
      </c>
      <c r="R8104">
        <v>2110672000</v>
      </c>
      <c r="S8104">
        <v>161400000</v>
      </c>
      <c r="V8104" t="s">
        <v>160</v>
      </c>
      <c r="W8104" t="s">
        <v>211</v>
      </c>
      <c r="X8104" t="s">
        <v>161</v>
      </c>
      <c r="Y8104">
        <v>1</v>
      </c>
      <c r="Z8104">
        <v>1</v>
      </c>
      <c r="AA8104">
        <v>2023</v>
      </c>
      <c r="AB8104">
        <v>74.03</v>
      </c>
      <c r="AC8104" t="s">
        <v>82</v>
      </c>
      <c r="AD8104" t="s">
        <v>72</v>
      </c>
      <c r="AE8104">
        <v>2023</v>
      </c>
      <c r="AF8104">
        <v>2023</v>
      </c>
      <c r="AU8104"/>
    </row>
    <row r="8105" spans="1:47" x14ac:dyDescent="0.35">
      <c r="A8105" t="s">
        <v>160</v>
      </c>
      <c r="B8105" t="s">
        <v>28</v>
      </c>
      <c r="C8105" t="s">
        <v>252</v>
      </c>
      <c r="D8105" t="s">
        <v>159</v>
      </c>
      <c r="E8105" t="s">
        <v>162</v>
      </c>
      <c r="G8105" t="s">
        <v>1</v>
      </c>
      <c r="J8105" t="s">
        <v>263</v>
      </c>
      <c r="K8105" t="s">
        <v>72</v>
      </c>
      <c r="L8105" t="s">
        <v>122</v>
      </c>
      <c r="M8105" s="14">
        <v>44957</v>
      </c>
      <c r="N8105" s="14">
        <v>44957</v>
      </c>
      <c r="O8105">
        <v>0</v>
      </c>
      <c r="P8105">
        <v>30.62</v>
      </c>
      <c r="R8105">
        <v>2110672000</v>
      </c>
      <c r="S8105">
        <v>161400000</v>
      </c>
      <c r="V8105" t="s">
        <v>160</v>
      </c>
      <c r="W8105" t="s">
        <v>211</v>
      </c>
      <c r="X8105" t="s">
        <v>161</v>
      </c>
      <c r="Y8105">
        <v>1</v>
      </c>
      <c r="Z8105">
        <v>1</v>
      </c>
      <c r="AA8105">
        <v>2023</v>
      </c>
      <c r="AB8105">
        <v>30.62</v>
      </c>
      <c r="AC8105" t="s">
        <v>82</v>
      </c>
      <c r="AD8105" t="s">
        <v>72</v>
      </c>
      <c r="AE8105">
        <v>2023</v>
      </c>
      <c r="AF8105">
        <v>2023</v>
      </c>
      <c r="AU8105"/>
    </row>
    <row r="8106" spans="1:47" x14ac:dyDescent="0.35">
      <c r="A8106" t="s">
        <v>148</v>
      </c>
      <c r="C8106" t="s">
        <v>252</v>
      </c>
      <c r="D8106" t="s">
        <v>159</v>
      </c>
      <c r="E8106" t="s">
        <v>162</v>
      </c>
      <c r="G8106" t="s">
        <v>1</v>
      </c>
      <c r="J8106" t="s">
        <v>263</v>
      </c>
      <c r="K8106" t="s">
        <v>72</v>
      </c>
      <c r="L8106" t="s">
        <v>122</v>
      </c>
      <c r="M8106" s="14">
        <v>44957</v>
      </c>
      <c r="N8106" s="14">
        <v>44957</v>
      </c>
      <c r="O8106">
        <v>0</v>
      </c>
      <c r="P8106">
        <v>35714.29</v>
      </c>
      <c r="R8106">
        <v>2110220000</v>
      </c>
      <c r="S8106">
        <v>161008000</v>
      </c>
      <c r="V8106" t="s">
        <v>148</v>
      </c>
      <c r="W8106" t="s">
        <v>224</v>
      </c>
      <c r="X8106" t="s">
        <v>152</v>
      </c>
      <c r="Y8106">
        <v>1</v>
      </c>
      <c r="Z8106">
        <v>1</v>
      </c>
      <c r="AA8106">
        <v>2023</v>
      </c>
      <c r="AB8106">
        <v>35714.29</v>
      </c>
      <c r="AC8106" t="s">
        <v>82</v>
      </c>
      <c r="AD8106" t="s">
        <v>72</v>
      </c>
      <c r="AE8106">
        <v>2023</v>
      </c>
      <c r="AF8106">
        <v>2023</v>
      </c>
      <c r="AU8106"/>
    </row>
    <row r="8107" spans="1:47" x14ac:dyDescent="0.35">
      <c r="A8107" t="s">
        <v>160</v>
      </c>
      <c r="B8107" t="s">
        <v>28</v>
      </c>
      <c r="C8107" t="s">
        <v>252</v>
      </c>
      <c r="D8107" t="s">
        <v>159</v>
      </c>
      <c r="E8107" t="s">
        <v>162</v>
      </c>
      <c r="G8107" t="s">
        <v>1</v>
      </c>
      <c r="J8107" t="s">
        <v>263</v>
      </c>
      <c r="K8107" t="s">
        <v>72</v>
      </c>
      <c r="L8107" t="s">
        <v>122</v>
      </c>
      <c r="M8107" s="14">
        <v>44957</v>
      </c>
      <c r="N8107" s="14">
        <v>44957</v>
      </c>
      <c r="O8107">
        <v>0</v>
      </c>
      <c r="P8107">
        <v>172.64</v>
      </c>
      <c r="R8107">
        <v>2110672000</v>
      </c>
      <c r="S8107">
        <v>161400000</v>
      </c>
      <c r="V8107" t="s">
        <v>160</v>
      </c>
      <c r="W8107" t="s">
        <v>211</v>
      </c>
      <c r="X8107" t="s">
        <v>161</v>
      </c>
      <c r="Y8107">
        <v>1</v>
      </c>
      <c r="Z8107">
        <v>1</v>
      </c>
      <c r="AA8107">
        <v>2023</v>
      </c>
      <c r="AB8107">
        <v>172.64</v>
      </c>
      <c r="AC8107" t="s">
        <v>82</v>
      </c>
      <c r="AD8107" t="s">
        <v>72</v>
      </c>
      <c r="AE8107">
        <v>2023</v>
      </c>
      <c r="AF8107">
        <v>2023</v>
      </c>
      <c r="AU8107"/>
    </row>
    <row r="8108" spans="1:47" x14ac:dyDescent="0.35">
      <c r="A8108" t="s">
        <v>160</v>
      </c>
      <c r="B8108" t="s">
        <v>26</v>
      </c>
      <c r="C8108" t="s">
        <v>252</v>
      </c>
      <c r="D8108" t="s">
        <v>159</v>
      </c>
      <c r="E8108" t="s">
        <v>162</v>
      </c>
      <c r="G8108" t="s">
        <v>1</v>
      </c>
      <c r="J8108" t="s">
        <v>263</v>
      </c>
      <c r="K8108" t="s">
        <v>72</v>
      </c>
      <c r="L8108" t="s">
        <v>122</v>
      </c>
      <c r="M8108" s="14">
        <v>44957</v>
      </c>
      <c r="N8108" s="14">
        <v>44957</v>
      </c>
      <c r="O8108">
        <v>0</v>
      </c>
      <c r="P8108">
        <v>622.91</v>
      </c>
      <c r="R8108">
        <v>2110672000</v>
      </c>
      <c r="S8108">
        <v>162600000</v>
      </c>
      <c r="V8108" t="s">
        <v>160</v>
      </c>
      <c r="W8108" t="s">
        <v>196</v>
      </c>
      <c r="X8108" t="s">
        <v>161</v>
      </c>
      <c r="Y8108">
        <v>1</v>
      </c>
      <c r="Z8108">
        <v>1</v>
      </c>
      <c r="AA8108">
        <v>2023</v>
      </c>
      <c r="AB8108">
        <v>622.91</v>
      </c>
      <c r="AC8108" t="s">
        <v>82</v>
      </c>
      <c r="AD8108" t="s">
        <v>72</v>
      </c>
      <c r="AE8108">
        <v>2023</v>
      </c>
      <c r="AF8108">
        <v>2023</v>
      </c>
      <c r="AU8108"/>
    </row>
    <row r="8109" spans="1:47" x14ac:dyDescent="0.35">
      <c r="A8109" t="s">
        <v>160</v>
      </c>
      <c r="B8109" t="s">
        <v>26</v>
      </c>
      <c r="C8109" t="s">
        <v>252</v>
      </c>
      <c r="D8109" t="s">
        <v>159</v>
      </c>
      <c r="E8109" t="s">
        <v>162</v>
      </c>
      <c r="G8109" t="s">
        <v>1</v>
      </c>
      <c r="J8109" t="s">
        <v>263</v>
      </c>
      <c r="K8109" t="s">
        <v>72</v>
      </c>
      <c r="L8109" t="s">
        <v>122</v>
      </c>
      <c r="M8109" s="14">
        <v>44957</v>
      </c>
      <c r="N8109" s="14">
        <v>44957</v>
      </c>
      <c r="O8109">
        <v>0</v>
      </c>
      <c r="P8109">
        <v>920.25</v>
      </c>
      <c r="R8109">
        <v>2110672000</v>
      </c>
      <c r="S8109">
        <v>162600000</v>
      </c>
      <c r="V8109" t="s">
        <v>160</v>
      </c>
      <c r="W8109" t="s">
        <v>196</v>
      </c>
      <c r="X8109" t="s">
        <v>161</v>
      </c>
      <c r="Y8109">
        <v>1</v>
      </c>
      <c r="Z8109">
        <v>1</v>
      </c>
      <c r="AA8109">
        <v>2023</v>
      </c>
      <c r="AB8109">
        <v>920.25</v>
      </c>
      <c r="AC8109" t="s">
        <v>82</v>
      </c>
      <c r="AD8109" t="s">
        <v>72</v>
      </c>
      <c r="AE8109">
        <v>2023</v>
      </c>
      <c r="AF8109">
        <v>2023</v>
      </c>
      <c r="AU8109"/>
    </row>
    <row r="8110" spans="1:47" x14ac:dyDescent="0.35">
      <c r="A8110" t="s">
        <v>118</v>
      </c>
      <c r="B8110" t="s">
        <v>46</v>
      </c>
      <c r="C8110" t="s">
        <v>252</v>
      </c>
      <c r="D8110" t="s">
        <v>150</v>
      </c>
      <c r="E8110" t="s">
        <v>121</v>
      </c>
      <c r="G8110" t="s">
        <v>1</v>
      </c>
      <c r="H8110" t="s">
        <v>206</v>
      </c>
      <c r="J8110" t="s">
        <v>263</v>
      </c>
      <c r="K8110" t="s">
        <v>72</v>
      </c>
      <c r="L8110" t="s">
        <v>122</v>
      </c>
      <c r="M8110" s="14">
        <v>44957</v>
      </c>
      <c r="N8110" s="14">
        <v>44957</v>
      </c>
      <c r="O8110">
        <v>0</v>
      </c>
      <c r="P8110">
        <v>-11904.76</v>
      </c>
      <c r="R8110">
        <v>2221513000</v>
      </c>
      <c r="S8110">
        <v>161021000</v>
      </c>
      <c r="V8110" t="s">
        <v>118</v>
      </c>
      <c r="W8110" t="s">
        <v>215</v>
      </c>
      <c r="X8110" t="s">
        <v>119</v>
      </c>
      <c r="Y8110">
        <v>1</v>
      </c>
      <c r="Z8110">
        <v>1</v>
      </c>
      <c r="AA8110">
        <v>2023</v>
      </c>
      <c r="AB8110">
        <v>11904.76</v>
      </c>
      <c r="AC8110" t="s">
        <v>82</v>
      </c>
      <c r="AD8110" t="s">
        <v>82</v>
      </c>
      <c r="AE8110">
        <v>2023</v>
      </c>
      <c r="AF8110">
        <v>2023</v>
      </c>
      <c r="AU8110"/>
    </row>
    <row r="8111" spans="1:47" x14ac:dyDescent="0.35">
      <c r="A8111" t="s">
        <v>160</v>
      </c>
      <c r="B8111" t="s">
        <v>35</v>
      </c>
      <c r="C8111" t="s">
        <v>252</v>
      </c>
      <c r="D8111" t="s">
        <v>159</v>
      </c>
      <c r="E8111" t="s">
        <v>162</v>
      </c>
      <c r="G8111" t="s">
        <v>1</v>
      </c>
      <c r="J8111" t="s">
        <v>263</v>
      </c>
      <c r="K8111" t="s">
        <v>72</v>
      </c>
      <c r="L8111" t="s">
        <v>122</v>
      </c>
      <c r="M8111" s="14">
        <v>44957</v>
      </c>
      <c r="N8111" s="14">
        <v>44957</v>
      </c>
      <c r="O8111">
        <v>0</v>
      </c>
      <c r="P8111">
        <v>327.60000000000002</v>
      </c>
      <c r="R8111">
        <v>2110672000</v>
      </c>
      <c r="S8111">
        <v>162700000</v>
      </c>
      <c r="V8111" t="s">
        <v>160</v>
      </c>
      <c r="W8111" t="s">
        <v>200</v>
      </c>
      <c r="X8111" t="s">
        <v>161</v>
      </c>
      <c r="Y8111">
        <v>1</v>
      </c>
      <c r="Z8111">
        <v>1</v>
      </c>
      <c r="AA8111">
        <v>2023</v>
      </c>
      <c r="AB8111">
        <v>327.60000000000002</v>
      </c>
      <c r="AC8111" t="s">
        <v>82</v>
      </c>
      <c r="AD8111" t="s">
        <v>72</v>
      </c>
      <c r="AE8111">
        <v>2023</v>
      </c>
      <c r="AF8111">
        <v>2023</v>
      </c>
      <c r="AU8111"/>
    </row>
    <row r="8112" spans="1:47" x14ac:dyDescent="0.35">
      <c r="A8112" t="s">
        <v>126</v>
      </c>
      <c r="B8112" t="s">
        <v>56</v>
      </c>
      <c r="C8112" t="s">
        <v>252</v>
      </c>
      <c r="D8112" t="s">
        <v>150</v>
      </c>
      <c r="E8112" t="s">
        <v>121</v>
      </c>
      <c r="G8112" t="s">
        <v>1</v>
      </c>
      <c r="H8112" t="s">
        <v>206</v>
      </c>
      <c r="J8112" t="s">
        <v>263</v>
      </c>
      <c r="K8112" t="s">
        <v>72</v>
      </c>
      <c r="L8112" t="s">
        <v>122</v>
      </c>
      <c r="M8112" s="14">
        <v>44957</v>
      </c>
      <c r="N8112" s="14">
        <v>44957</v>
      </c>
      <c r="O8112">
        <v>0</v>
      </c>
      <c r="P8112">
        <v>-9523.81</v>
      </c>
      <c r="R8112">
        <v>2221200000</v>
      </c>
      <c r="S8112">
        <v>162600000</v>
      </c>
      <c r="V8112" t="s">
        <v>126</v>
      </c>
      <c r="W8112" t="s">
        <v>196</v>
      </c>
      <c r="X8112" t="s">
        <v>127</v>
      </c>
      <c r="Y8112">
        <v>1</v>
      </c>
      <c r="Z8112">
        <v>1</v>
      </c>
      <c r="AA8112">
        <v>2023</v>
      </c>
      <c r="AB8112">
        <v>9523.81</v>
      </c>
      <c r="AC8112" t="s">
        <v>82</v>
      </c>
      <c r="AD8112" t="s">
        <v>82</v>
      </c>
      <c r="AE8112">
        <v>2023</v>
      </c>
      <c r="AF8112">
        <v>2023</v>
      </c>
      <c r="AU8112"/>
    </row>
    <row r="8113" spans="1:47" x14ac:dyDescent="0.35">
      <c r="A8113" t="s">
        <v>160</v>
      </c>
      <c r="B8113" t="s">
        <v>26</v>
      </c>
      <c r="C8113" t="s">
        <v>252</v>
      </c>
      <c r="D8113" t="s">
        <v>159</v>
      </c>
      <c r="E8113" t="s">
        <v>162</v>
      </c>
      <c r="G8113" t="s">
        <v>1</v>
      </c>
      <c r="J8113" t="s">
        <v>263</v>
      </c>
      <c r="K8113" t="s">
        <v>72</v>
      </c>
      <c r="L8113" t="s">
        <v>122</v>
      </c>
      <c r="M8113" s="14">
        <v>44957</v>
      </c>
      <c r="N8113" s="14">
        <v>44957</v>
      </c>
      <c r="O8113">
        <v>0</v>
      </c>
      <c r="P8113">
        <v>951.57</v>
      </c>
      <c r="R8113">
        <v>2110672000</v>
      </c>
      <c r="S8113">
        <v>162600000</v>
      </c>
      <c r="V8113" t="s">
        <v>160</v>
      </c>
      <c r="W8113" t="s">
        <v>196</v>
      </c>
      <c r="X8113" t="s">
        <v>161</v>
      </c>
      <c r="Y8113">
        <v>1</v>
      </c>
      <c r="Z8113">
        <v>1</v>
      </c>
      <c r="AA8113">
        <v>2023</v>
      </c>
      <c r="AB8113">
        <v>951.57</v>
      </c>
      <c r="AC8113" t="s">
        <v>82</v>
      </c>
      <c r="AD8113" t="s">
        <v>72</v>
      </c>
      <c r="AE8113">
        <v>2023</v>
      </c>
      <c r="AF8113">
        <v>2023</v>
      </c>
      <c r="AU8113"/>
    </row>
    <row r="8114" spans="1:47" x14ac:dyDescent="0.35">
      <c r="A8114" t="s">
        <v>160</v>
      </c>
      <c r="B8114" t="s">
        <v>28</v>
      </c>
      <c r="C8114" t="s">
        <v>252</v>
      </c>
      <c r="D8114" t="s">
        <v>159</v>
      </c>
      <c r="E8114" t="s">
        <v>162</v>
      </c>
      <c r="G8114" t="s">
        <v>1</v>
      </c>
      <c r="J8114" t="s">
        <v>263</v>
      </c>
      <c r="K8114" t="s">
        <v>72</v>
      </c>
      <c r="L8114" t="s">
        <v>122</v>
      </c>
      <c r="M8114" s="14">
        <v>44957</v>
      </c>
      <c r="N8114" s="14">
        <v>44957</v>
      </c>
      <c r="O8114">
        <v>0</v>
      </c>
      <c r="P8114">
        <v>33.06</v>
      </c>
      <c r="R8114">
        <v>2110672000</v>
      </c>
      <c r="S8114">
        <v>161800000</v>
      </c>
      <c r="V8114" t="s">
        <v>160</v>
      </c>
      <c r="W8114" t="s">
        <v>197</v>
      </c>
      <c r="X8114" t="s">
        <v>161</v>
      </c>
      <c r="Y8114">
        <v>1</v>
      </c>
      <c r="Z8114">
        <v>1</v>
      </c>
      <c r="AA8114">
        <v>2023</v>
      </c>
      <c r="AB8114">
        <v>33.06</v>
      </c>
      <c r="AC8114" t="s">
        <v>82</v>
      </c>
      <c r="AD8114" t="s">
        <v>72</v>
      </c>
      <c r="AE8114">
        <v>2023</v>
      </c>
      <c r="AF8114">
        <v>2023</v>
      </c>
      <c r="AU8114"/>
    </row>
    <row r="8115" spans="1:47" x14ac:dyDescent="0.35">
      <c r="A8115" t="s">
        <v>160</v>
      </c>
      <c r="B8115" t="s">
        <v>25</v>
      </c>
      <c r="C8115" t="s">
        <v>252</v>
      </c>
      <c r="D8115" t="s">
        <v>159</v>
      </c>
      <c r="E8115" t="s">
        <v>162</v>
      </c>
      <c r="G8115" t="s">
        <v>1</v>
      </c>
      <c r="J8115" t="s">
        <v>263</v>
      </c>
      <c r="K8115" t="s">
        <v>72</v>
      </c>
      <c r="L8115" t="s">
        <v>122</v>
      </c>
      <c r="M8115" s="14">
        <v>44985</v>
      </c>
      <c r="N8115" s="14">
        <v>44985</v>
      </c>
      <c r="O8115">
        <v>0</v>
      </c>
      <c r="P8115">
        <v>2857.14</v>
      </c>
      <c r="R8115">
        <v>2110672000</v>
      </c>
      <c r="S8115">
        <v>161600000</v>
      </c>
      <c r="V8115" t="s">
        <v>160</v>
      </c>
      <c r="W8115" t="s">
        <v>198</v>
      </c>
      <c r="X8115" t="s">
        <v>161</v>
      </c>
      <c r="Y8115">
        <v>2</v>
      </c>
      <c r="Z8115">
        <v>2</v>
      </c>
      <c r="AA8115">
        <v>2023</v>
      </c>
      <c r="AB8115">
        <v>2857.14</v>
      </c>
      <c r="AC8115" t="s">
        <v>84</v>
      </c>
      <c r="AD8115" t="s">
        <v>72</v>
      </c>
      <c r="AE8115">
        <v>2023</v>
      </c>
      <c r="AF8115">
        <v>2023</v>
      </c>
      <c r="AU8115"/>
    </row>
    <row r="8116" spans="1:47" x14ac:dyDescent="0.35">
      <c r="A8116" t="s">
        <v>160</v>
      </c>
      <c r="B8116" t="s">
        <v>35</v>
      </c>
      <c r="C8116" t="s">
        <v>252</v>
      </c>
      <c r="D8116" t="s">
        <v>159</v>
      </c>
      <c r="E8116" t="s">
        <v>162</v>
      </c>
      <c r="G8116" t="s">
        <v>1</v>
      </c>
      <c r="J8116" t="s">
        <v>263</v>
      </c>
      <c r="K8116" t="s">
        <v>72</v>
      </c>
      <c r="L8116" t="s">
        <v>122</v>
      </c>
      <c r="M8116" s="14">
        <v>44985</v>
      </c>
      <c r="N8116" s="14">
        <v>44985</v>
      </c>
      <c r="O8116">
        <v>0</v>
      </c>
      <c r="P8116">
        <v>32.74</v>
      </c>
      <c r="R8116">
        <v>2110672000</v>
      </c>
      <c r="S8116">
        <v>162000000</v>
      </c>
      <c r="V8116" t="s">
        <v>160</v>
      </c>
      <c r="W8116" t="s">
        <v>205</v>
      </c>
      <c r="X8116" t="s">
        <v>161</v>
      </c>
      <c r="Y8116">
        <v>2</v>
      </c>
      <c r="Z8116">
        <v>2</v>
      </c>
      <c r="AA8116">
        <v>2023</v>
      </c>
      <c r="AB8116">
        <v>32.74</v>
      </c>
      <c r="AC8116" t="s">
        <v>84</v>
      </c>
      <c r="AD8116" t="s">
        <v>72</v>
      </c>
      <c r="AE8116">
        <v>2023</v>
      </c>
      <c r="AF8116">
        <v>2023</v>
      </c>
      <c r="AU8116"/>
    </row>
    <row r="8117" spans="1:47" x14ac:dyDescent="0.35">
      <c r="A8117" t="s">
        <v>160</v>
      </c>
      <c r="B8117" t="s">
        <v>25</v>
      </c>
      <c r="C8117" t="s">
        <v>252</v>
      </c>
      <c r="D8117" t="s">
        <v>159</v>
      </c>
      <c r="E8117" t="s">
        <v>162</v>
      </c>
      <c r="G8117" t="s">
        <v>1</v>
      </c>
      <c r="J8117" t="s">
        <v>263</v>
      </c>
      <c r="K8117" t="s">
        <v>72</v>
      </c>
      <c r="L8117" t="s">
        <v>122</v>
      </c>
      <c r="M8117" s="14">
        <v>44985</v>
      </c>
      <c r="N8117" s="14">
        <v>44985</v>
      </c>
      <c r="O8117">
        <v>0</v>
      </c>
      <c r="P8117">
        <v>3571.43</v>
      </c>
      <c r="R8117">
        <v>2110672000</v>
      </c>
      <c r="S8117">
        <v>161600000</v>
      </c>
      <c r="V8117" t="s">
        <v>160</v>
      </c>
      <c r="W8117" t="s">
        <v>198</v>
      </c>
      <c r="X8117" t="s">
        <v>161</v>
      </c>
      <c r="Y8117">
        <v>2</v>
      </c>
      <c r="Z8117">
        <v>2</v>
      </c>
      <c r="AA8117">
        <v>2023</v>
      </c>
      <c r="AB8117">
        <v>3571.43</v>
      </c>
      <c r="AC8117" t="s">
        <v>84</v>
      </c>
      <c r="AD8117" t="s">
        <v>72</v>
      </c>
      <c r="AE8117">
        <v>2023</v>
      </c>
      <c r="AF8117">
        <v>2023</v>
      </c>
      <c r="AU8117"/>
    </row>
    <row r="8118" spans="1:47" x14ac:dyDescent="0.35">
      <c r="A8118" t="s">
        <v>160</v>
      </c>
      <c r="B8118" t="s">
        <v>28</v>
      </c>
      <c r="C8118" t="s">
        <v>252</v>
      </c>
      <c r="D8118" t="s">
        <v>159</v>
      </c>
      <c r="E8118" t="s">
        <v>162</v>
      </c>
      <c r="G8118" t="s">
        <v>1</v>
      </c>
      <c r="J8118" t="s">
        <v>263</v>
      </c>
      <c r="K8118" t="s">
        <v>72</v>
      </c>
      <c r="L8118" t="s">
        <v>122</v>
      </c>
      <c r="M8118" s="14">
        <v>44985</v>
      </c>
      <c r="N8118" s="14">
        <v>44985</v>
      </c>
      <c r="O8118">
        <v>0</v>
      </c>
      <c r="P8118">
        <v>2380.9499999999998</v>
      </c>
      <c r="R8118">
        <v>2110672000</v>
      </c>
      <c r="S8118">
        <v>161600000</v>
      </c>
      <c r="V8118" t="s">
        <v>160</v>
      </c>
      <c r="W8118" t="s">
        <v>198</v>
      </c>
      <c r="X8118" t="s">
        <v>161</v>
      </c>
      <c r="Y8118">
        <v>2</v>
      </c>
      <c r="Z8118">
        <v>2</v>
      </c>
      <c r="AA8118">
        <v>2023</v>
      </c>
      <c r="AB8118">
        <v>2380.9499999999998</v>
      </c>
      <c r="AC8118" t="s">
        <v>84</v>
      </c>
      <c r="AD8118" t="s">
        <v>72</v>
      </c>
      <c r="AE8118">
        <v>2023</v>
      </c>
      <c r="AF8118">
        <v>2023</v>
      </c>
      <c r="AU8118"/>
    </row>
    <row r="8119" spans="1:47" x14ac:dyDescent="0.35">
      <c r="A8119" t="s">
        <v>188</v>
      </c>
      <c r="B8119" t="s">
        <v>31</v>
      </c>
      <c r="C8119" t="s">
        <v>252</v>
      </c>
      <c r="D8119" t="s">
        <v>159</v>
      </c>
      <c r="E8119" t="s">
        <v>162</v>
      </c>
      <c r="G8119" t="s">
        <v>1</v>
      </c>
      <c r="J8119" t="s">
        <v>263</v>
      </c>
      <c r="K8119" t="s">
        <v>72</v>
      </c>
      <c r="L8119" t="s">
        <v>122</v>
      </c>
      <c r="M8119" s="14">
        <v>44985</v>
      </c>
      <c r="N8119" s="14">
        <v>44985</v>
      </c>
      <c r="O8119">
        <v>0</v>
      </c>
      <c r="P8119">
        <v>652.78</v>
      </c>
      <c r="R8119">
        <v>2111070000</v>
      </c>
      <c r="S8119">
        <v>161900000</v>
      </c>
      <c r="V8119" t="s">
        <v>188</v>
      </c>
      <c r="W8119" t="s">
        <v>199</v>
      </c>
      <c r="X8119" t="s">
        <v>190</v>
      </c>
      <c r="Y8119">
        <v>2</v>
      </c>
      <c r="Z8119">
        <v>2</v>
      </c>
      <c r="AA8119">
        <v>2023</v>
      </c>
      <c r="AB8119">
        <v>652.78</v>
      </c>
      <c r="AC8119" t="s">
        <v>84</v>
      </c>
      <c r="AD8119" t="s">
        <v>72</v>
      </c>
      <c r="AE8119">
        <v>2023</v>
      </c>
      <c r="AF8119">
        <v>2023</v>
      </c>
      <c r="AU8119"/>
    </row>
    <row r="8120" spans="1:47" x14ac:dyDescent="0.35">
      <c r="A8120" t="s">
        <v>160</v>
      </c>
      <c r="B8120" t="s">
        <v>35</v>
      </c>
      <c r="C8120" t="s">
        <v>252</v>
      </c>
      <c r="D8120" t="s">
        <v>159</v>
      </c>
      <c r="E8120" t="s">
        <v>162</v>
      </c>
      <c r="G8120" t="s">
        <v>1</v>
      </c>
      <c r="J8120" t="s">
        <v>263</v>
      </c>
      <c r="K8120" t="s">
        <v>72</v>
      </c>
      <c r="L8120" t="s">
        <v>122</v>
      </c>
      <c r="M8120" s="14">
        <v>44985</v>
      </c>
      <c r="N8120" s="14">
        <v>44985</v>
      </c>
      <c r="O8120">
        <v>0</v>
      </c>
      <c r="P8120">
        <v>478.63</v>
      </c>
      <c r="R8120">
        <v>2110672000</v>
      </c>
      <c r="S8120">
        <v>162000000</v>
      </c>
      <c r="V8120" t="s">
        <v>160</v>
      </c>
      <c r="W8120" t="s">
        <v>205</v>
      </c>
      <c r="X8120" t="s">
        <v>161</v>
      </c>
      <c r="Y8120">
        <v>2</v>
      </c>
      <c r="Z8120">
        <v>2</v>
      </c>
      <c r="AA8120">
        <v>2023</v>
      </c>
      <c r="AB8120">
        <v>478.63</v>
      </c>
      <c r="AC8120" t="s">
        <v>84</v>
      </c>
      <c r="AD8120" t="s">
        <v>72</v>
      </c>
      <c r="AE8120">
        <v>2023</v>
      </c>
      <c r="AF8120">
        <v>2023</v>
      </c>
      <c r="AU8120"/>
    </row>
    <row r="8121" spans="1:47" x14ac:dyDescent="0.35">
      <c r="A8121" t="s">
        <v>160</v>
      </c>
      <c r="B8121" t="s">
        <v>26</v>
      </c>
      <c r="C8121" t="s">
        <v>252</v>
      </c>
      <c r="D8121" t="s">
        <v>159</v>
      </c>
      <c r="E8121" t="s">
        <v>162</v>
      </c>
      <c r="G8121" t="s">
        <v>1</v>
      </c>
      <c r="J8121" t="s">
        <v>263</v>
      </c>
      <c r="K8121" t="s">
        <v>72</v>
      </c>
      <c r="L8121" t="s">
        <v>122</v>
      </c>
      <c r="M8121" s="14">
        <v>44985</v>
      </c>
      <c r="N8121" s="14">
        <v>44985</v>
      </c>
      <c r="O8121">
        <v>0</v>
      </c>
      <c r="P8121">
        <v>1708.1</v>
      </c>
      <c r="R8121">
        <v>2110672000</v>
      </c>
      <c r="S8121">
        <v>162000000</v>
      </c>
      <c r="V8121" t="s">
        <v>160</v>
      </c>
      <c r="W8121" t="s">
        <v>205</v>
      </c>
      <c r="X8121" t="s">
        <v>161</v>
      </c>
      <c r="Y8121">
        <v>2</v>
      </c>
      <c r="Z8121">
        <v>2</v>
      </c>
      <c r="AA8121">
        <v>2023</v>
      </c>
      <c r="AB8121">
        <v>1708.1</v>
      </c>
      <c r="AC8121" t="s">
        <v>84</v>
      </c>
      <c r="AD8121" t="s">
        <v>72</v>
      </c>
      <c r="AE8121">
        <v>2023</v>
      </c>
      <c r="AF8121">
        <v>2023</v>
      </c>
      <c r="AU8121"/>
    </row>
    <row r="8122" spans="1:47" x14ac:dyDescent="0.35">
      <c r="A8122" t="s">
        <v>175</v>
      </c>
      <c r="B8122" t="s">
        <v>39</v>
      </c>
      <c r="C8122" t="s">
        <v>252</v>
      </c>
      <c r="D8122" t="s">
        <v>150</v>
      </c>
      <c r="E8122" t="s">
        <v>121</v>
      </c>
      <c r="G8122" t="s">
        <v>1</v>
      </c>
      <c r="H8122" t="s">
        <v>206</v>
      </c>
      <c r="J8122" t="s">
        <v>263</v>
      </c>
      <c r="K8122" t="s">
        <v>72</v>
      </c>
      <c r="L8122" t="s">
        <v>122</v>
      </c>
      <c r="M8122" s="14">
        <v>44985</v>
      </c>
      <c r="N8122" s="14">
        <v>44985</v>
      </c>
      <c r="O8122">
        <v>0</v>
      </c>
      <c r="P8122">
        <v>-11904.76</v>
      </c>
      <c r="R8122">
        <v>2221506000</v>
      </c>
      <c r="S8122">
        <v>161026000</v>
      </c>
      <c r="V8122" t="s">
        <v>175</v>
      </c>
      <c r="W8122" t="s">
        <v>216</v>
      </c>
      <c r="X8122" t="s">
        <v>119</v>
      </c>
      <c r="Y8122">
        <v>2</v>
      </c>
      <c r="Z8122">
        <v>2</v>
      </c>
      <c r="AA8122">
        <v>2023</v>
      </c>
      <c r="AB8122">
        <v>11904.76</v>
      </c>
      <c r="AC8122" t="s">
        <v>84</v>
      </c>
      <c r="AD8122" t="s">
        <v>84</v>
      </c>
      <c r="AE8122">
        <v>2023</v>
      </c>
      <c r="AF8122">
        <v>2023</v>
      </c>
      <c r="AU8122"/>
    </row>
    <row r="8123" spans="1:47" x14ac:dyDescent="0.35">
      <c r="A8123" t="s">
        <v>160</v>
      </c>
      <c r="B8123" t="s">
        <v>26</v>
      </c>
      <c r="C8123" t="s">
        <v>252</v>
      </c>
      <c r="D8123" t="s">
        <v>159</v>
      </c>
      <c r="E8123" t="s">
        <v>162</v>
      </c>
      <c r="G8123" t="s">
        <v>1</v>
      </c>
      <c r="J8123" t="s">
        <v>263</v>
      </c>
      <c r="K8123" t="s">
        <v>72</v>
      </c>
      <c r="L8123" t="s">
        <v>122</v>
      </c>
      <c r="M8123" s="14">
        <v>44985</v>
      </c>
      <c r="N8123" s="14">
        <v>44985</v>
      </c>
      <c r="O8123">
        <v>0</v>
      </c>
      <c r="P8123">
        <v>1666.67</v>
      </c>
      <c r="R8123">
        <v>2110672000</v>
      </c>
      <c r="S8123">
        <v>162000000</v>
      </c>
      <c r="V8123" t="s">
        <v>160</v>
      </c>
      <c r="W8123" t="s">
        <v>205</v>
      </c>
      <c r="X8123" t="s">
        <v>161</v>
      </c>
      <c r="Y8123">
        <v>2</v>
      </c>
      <c r="Z8123">
        <v>2</v>
      </c>
      <c r="AA8123">
        <v>2023</v>
      </c>
      <c r="AB8123">
        <v>1666.67</v>
      </c>
      <c r="AC8123" t="s">
        <v>84</v>
      </c>
      <c r="AD8123" t="s">
        <v>72</v>
      </c>
      <c r="AE8123">
        <v>2023</v>
      </c>
      <c r="AF8123">
        <v>2023</v>
      </c>
      <c r="AU8123"/>
    </row>
    <row r="8124" spans="1:47" x14ac:dyDescent="0.35">
      <c r="A8124" t="s">
        <v>160</v>
      </c>
      <c r="B8124" t="s">
        <v>28</v>
      </c>
      <c r="C8124" t="s">
        <v>252</v>
      </c>
      <c r="D8124" t="s">
        <v>159</v>
      </c>
      <c r="E8124" t="s">
        <v>162</v>
      </c>
      <c r="G8124" t="s">
        <v>1</v>
      </c>
      <c r="J8124" t="s">
        <v>263</v>
      </c>
      <c r="K8124" t="s">
        <v>72</v>
      </c>
      <c r="L8124" t="s">
        <v>122</v>
      </c>
      <c r="M8124" s="14">
        <v>44985</v>
      </c>
      <c r="N8124" s="14">
        <v>44985</v>
      </c>
      <c r="O8124">
        <v>0</v>
      </c>
      <c r="P8124">
        <v>55.54</v>
      </c>
      <c r="R8124">
        <v>2110672000</v>
      </c>
      <c r="S8124">
        <v>161900000</v>
      </c>
      <c r="V8124" t="s">
        <v>160</v>
      </c>
      <c r="W8124" t="s">
        <v>199</v>
      </c>
      <c r="X8124" t="s">
        <v>161</v>
      </c>
      <c r="Y8124">
        <v>2</v>
      </c>
      <c r="Z8124">
        <v>2</v>
      </c>
      <c r="AA8124">
        <v>2023</v>
      </c>
      <c r="AB8124">
        <v>55.54</v>
      </c>
      <c r="AC8124" t="s">
        <v>84</v>
      </c>
      <c r="AD8124" t="s">
        <v>72</v>
      </c>
      <c r="AE8124">
        <v>2023</v>
      </c>
      <c r="AF8124">
        <v>2023</v>
      </c>
      <c r="AU8124"/>
    </row>
    <row r="8125" spans="1:47" x14ac:dyDescent="0.35">
      <c r="A8125" t="s">
        <v>160</v>
      </c>
      <c r="B8125" t="s">
        <v>35</v>
      </c>
      <c r="C8125" t="s">
        <v>252</v>
      </c>
      <c r="D8125" t="s">
        <v>159</v>
      </c>
      <c r="E8125" t="s">
        <v>162</v>
      </c>
      <c r="G8125" t="s">
        <v>1</v>
      </c>
      <c r="J8125" t="s">
        <v>263</v>
      </c>
      <c r="K8125" t="s">
        <v>72</v>
      </c>
      <c r="L8125" t="s">
        <v>122</v>
      </c>
      <c r="M8125" s="14">
        <v>44985</v>
      </c>
      <c r="N8125" s="14">
        <v>44985</v>
      </c>
      <c r="O8125">
        <v>0</v>
      </c>
      <c r="P8125">
        <v>7609.16</v>
      </c>
      <c r="R8125">
        <v>2110672000</v>
      </c>
      <c r="S8125">
        <v>161020000</v>
      </c>
      <c r="V8125" t="s">
        <v>160</v>
      </c>
      <c r="W8125" t="s">
        <v>194</v>
      </c>
      <c r="X8125" t="s">
        <v>161</v>
      </c>
      <c r="Y8125">
        <v>2</v>
      </c>
      <c r="Z8125">
        <v>2</v>
      </c>
      <c r="AA8125">
        <v>2023</v>
      </c>
      <c r="AB8125">
        <v>7609.16</v>
      </c>
      <c r="AC8125" t="s">
        <v>84</v>
      </c>
      <c r="AD8125" t="s">
        <v>72</v>
      </c>
      <c r="AE8125">
        <v>2023</v>
      </c>
      <c r="AF8125">
        <v>2023</v>
      </c>
      <c r="AU8125"/>
    </row>
    <row r="8126" spans="1:47" x14ac:dyDescent="0.35">
      <c r="A8126" t="s">
        <v>160</v>
      </c>
      <c r="B8126" t="s">
        <v>26</v>
      </c>
      <c r="C8126" t="s">
        <v>252</v>
      </c>
      <c r="D8126" t="s">
        <v>159</v>
      </c>
      <c r="E8126" t="s">
        <v>162</v>
      </c>
      <c r="G8126" t="s">
        <v>1</v>
      </c>
      <c r="J8126" t="s">
        <v>263</v>
      </c>
      <c r="K8126" t="s">
        <v>72</v>
      </c>
      <c r="L8126" t="s">
        <v>122</v>
      </c>
      <c r="M8126" s="14">
        <v>44985</v>
      </c>
      <c r="N8126" s="14">
        <v>44985</v>
      </c>
      <c r="O8126">
        <v>0</v>
      </c>
      <c r="P8126">
        <v>553.51</v>
      </c>
      <c r="R8126">
        <v>2110672000</v>
      </c>
      <c r="S8126">
        <v>162300000</v>
      </c>
      <c r="V8126" t="s">
        <v>160</v>
      </c>
      <c r="W8126" t="s">
        <v>209</v>
      </c>
      <c r="X8126" t="s">
        <v>161</v>
      </c>
      <c r="Y8126">
        <v>2</v>
      </c>
      <c r="Z8126">
        <v>2</v>
      </c>
      <c r="AA8126">
        <v>2023</v>
      </c>
      <c r="AB8126">
        <v>553.51</v>
      </c>
      <c r="AC8126" t="s">
        <v>84</v>
      </c>
      <c r="AD8126" t="s">
        <v>72</v>
      </c>
      <c r="AE8126">
        <v>2023</v>
      </c>
      <c r="AF8126">
        <v>2023</v>
      </c>
      <c r="AU8126"/>
    </row>
    <row r="8127" spans="1:47" x14ac:dyDescent="0.35">
      <c r="A8127" t="s">
        <v>160</v>
      </c>
      <c r="B8127" t="s">
        <v>50</v>
      </c>
      <c r="C8127" t="s">
        <v>252</v>
      </c>
      <c r="D8127" t="s">
        <v>159</v>
      </c>
      <c r="E8127" t="s">
        <v>162</v>
      </c>
      <c r="G8127" t="s">
        <v>1</v>
      </c>
      <c r="J8127" t="s">
        <v>263</v>
      </c>
      <c r="K8127" t="s">
        <v>72</v>
      </c>
      <c r="L8127" t="s">
        <v>122</v>
      </c>
      <c r="M8127" s="14">
        <v>44985</v>
      </c>
      <c r="N8127" s="14">
        <v>44985</v>
      </c>
      <c r="O8127">
        <v>0</v>
      </c>
      <c r="P8127">
        <v>3106.97</v>
      </c>
      <c r="R8127">
        <v>2110672000</v>
      </c>
      <c r="S8127">
        <v>162300000</v>
      </c>
      <c r="V8127" t="s">
        <v>160</v>
      </c>
      <c r="W8127" t="s">
        <v>209</v>
      </c>
      <c r="X8127" t="s">
        <v>161</v>
      </c>
      <c r="Y8127">
        <v>2</v>
      </c>
      <c r="Z8127">
        <v>2</v>
      </c>
      <c r="AA8127">
        <v>2023</v>
      </c>
      <c r="AB8127">
        <v>3106.97</v>
      </c>
      <c r="AC8127" t="s">
        <v>84</v>
      </c>
      <c r="AD8127" t="s">
        <v>72</v>
      </c>
      <c r="AE8127">
        <v>2023</v>
      </c>
      <c r="AF8127">
        <v>2023</v>
      </c>
      <c r="AU8127"/>
    </row>
    <row r="8128" spans="1:47" x14ac:dyDescent="0.35">
      <c r="A8128" t="s">
        <v>160</v>
      </c>
      <c r="B8128" t="s">
        <v>50</v>
      </c>
      <c r="C8128" t="s">
        <v>252</v>
      </c>
      <c r="D8128" t="s">
        <v>159</v>
      </c>
      <c r="E8128" t="s">
        <v>162</v>
      </c>
      <c r="G8128" t="s">
        <v>1</v>
      </c>
      <c r="J8128" t="s">
        <v>263</v>
      </c>
      <c r="K8128" t="s">
        <v>72</v>
      </c>
      <c r="L8128" t="s">
        <v>122</v>
      </c>
      <c r="M8128" s="14">
        <v>44985</v>
      </c>
      <c r="N8128" s="14">
        <v>44985</v>
      </c>
      <c r="O8128">
        <v>0</v>
      </c>
      <c r="P8128">
        <v>5491.06</v>
      </c>
      <c r="R8128">
        <v>2110672000</v>
      </c>
      <c r="S8128">
        <v>162300000</v>
      </c>
      <c r="V8128" t="s">
        <v>160</v>
      </c>
      <c r="W8128" t="s">
        <v>209</v>
      </c>
      <c r="X8128" t="s">
        <v>161</v>
      </c>
      <c r="Y8128">
        <v>2</v>
      </c>
      <c r="Z8128">
        <v>2</v>
      </c>
      <c r="AA8128">
        <v>2023</v>
      </c>
      <c r="AB8128">
        <v>5491.06</v>
      </c>
      <c r="AC8128" t="s">
        <v>84</v>
      </c>
      <c r="AD8128" t="s">
        <v>72</v>
      </c>
      <c r="AE8128">
        <v>2023</v>
      </c>
      <c r="AF8128">
        <v>2023</v>
      </c>
      <c r="AU8128"/>
    </row>
    <row r="8129" spans="1:47" x14ac:dyDescent="0.35">
      <c r="A8129" t="s">
        <v>160</v>
      </c>
      <c r="B8129" t="s">
        <v>35</v>
      </c>
      <c r="C8129" t="s">
        <v>252</v>
      </c>
      <c r="D8129" t="s">
        <v>159</v>
      </c>
      <c r="E8129" t="s">
        <v>162</v>
      </c>
      <c r="G8129" t="s">
        <v>1</v>
      </c>
      <c r="J8129" t="s">
        <v>263</v>
      </c>
      <c r="K8129" t="s">
        <v>72</v>
      </c>
      <c r="L8129" t="s">
        <v>122</v>
      </c>
      <c r="M8129" s="14">
        <v>44985</v>
      </c>
      <c r="N8129" s="14">
        <v>44985</v>
      </c>
      <c r="O8129">
        <v>0</v>
      </c>
      <c r="P8129">
        <v>636.07000000000005</v>
      </c>
      <c r="R8129">
        <v>2110672000</v>
      </c>
      <c r="S8129">
        <v>161020000</v>
      </c>
      <c r="V8129" t="s">
        <v>160</v>
      </c>
      <c r="W8129" t="s">
        <v>194</v>
      </c>
      <c r="X8129" t="s">
        <v>161</v>
      </c>
      <c r="Y8129">
        <v>2</v>
      </c>
      <c r="Z8129">
        <v>2</v>
      </c>
      <c r="AA8129">
        <v>2023</v>
      </c>
      <c r="AB8129">
        <v>636.07000000000005</v>
      </c>
      <c r="AC8129" t="s">
        <v>84</v>
      </c>
      <c r="AD8129" t="s">
        <v>72</v>
      </c>
      <c r="AE8129">
        <v>2023</v>
      </c>
      <c r="AF8129">
        <v>2023</v>
      </c>
      <c r="AU8129"/>
    </row>
    <row r="8130" spans="1:47" x14ac:dyDescent="0.35">
      <c r="A8130" t="s">
        <v>160</v>
      </c>
      <c r="B8130" t="s">
        <v>35</v>
      </c>
      <c r="C8130" t="s">
        <v>252</v>
      </c>
      <c r="D8130" t="s">
        <v>159</v>
      </c>
      <c r="E8130" t="s">
        <v>162</v>
      </c>
      <c r="G8130" t="s">
        <v>1</v>
      </c>
      <c r="J8130" t="s">
        <v>263</v>
      </c>
      <c r="K8130" t="s">
        <v>72</v>
      </c>
      <c r="L8130" t="s">
        <v>122</v>
      </c>
      <c r="M8130" s="14">
        <v>44985</v>
      </c>
      <c r="N8130" s="14">
        <v>44985</v>
      </c>
      <c r="O8130">
        <v>0</v>
      </c>
      <c r="P8130">
        <v>296.81</v>
      </c>
      <c r="R8130">
        <v>2110672000</v>
      </c>
      <c r="S8130">
        <v>161020000</v>
      </c>
      <c r="V8130" t="s">
        <v>160</v>
      </c>
      <c r="W8130" t="s">
        <v>194</v>
      </c>
      <c r="X8130" t="s">
        <v>161</v>
      </c>
      <c r="Y8130">
        <v>2</v>
      </c>
      <c r="Z8130">
        <v>2</v>
      </c>
      <c r="AA8130">
        <v>2023</v>
      </c>
      <c r="AB8130">
        <v>296.81</v>
      </c>
      <c r="AC8130" t="s">
        <v>84</v>
      </c>
      <c r="AD8130" t="s">
        <v>72</v>
      </c>
      <c r="AE8130">
        <v>2023</v>
      </c>
      <c r="AF8130">
        <v>2023</v>
      </c>
      <c r="AU8130"/>
    </row>
    <row r="8131" spans="1:47" x14ac:dyDescent="0.35">
      <c r="A8131" t="s">
        <v>160</v>
      </c>
      <c r="B8131" t="s">
        <v>35</v>
      </c>
      <c r="C8131" t="s">
        <v>252</v>
      </c>
      <c r="D8131" t="s">
        <v>159</v>
      </c>
      <c r="E8131" t="s">
        <v>162</v>
      </c>
      <c r="G8131" t="s">
        <v>1</v>
      </c>
      <c r="J8131" t="s">
        <v>263</v>
      </c>
      <c r="K8131" t="s">
        <v>72</v>
      </c>
      <c r="L8131" t="s">
        <v>122</v>
      </c>
      <c r="M8131" s="14">
        <v>44985</v>
      </c>
      <c r="N8131" s="14">
        <v>44985</v>
      </c>
      <c r="O8131">
        <v>0</v>
      </c>
      <c r="P8131">
        <v>409.16</v>
      </c>
      <c r="R8131">
        <v>2110672000</v>
      </c>
      <c r="S8131">
        <v>161020000</v>
      </c>
      <c r="V8131" t="s">
        <v>160</v>
      </c>
      <c r="W8131" t="s">
        <v>194</v>
      </c>
      <c r="X8131" t="s">
        <v>161</v>
      </c>
      <c r="Y8131">
        <v>2</v>
      </c>
      <c r="Z8131">
        <v>2</v>
      </c>
      <c r="AA8131">
        <v>2023</v>
      </c>
      <c r="AB8131">
        <v>409.16</v>
      </c>
      <c r="AC8131" t="s">
        <v>84</v>
      </c>
      <c r="AD8131" t="s">
        <v>72</v>
      </c>
      <c r="AE8131">
        <v>2023</v>
      </c>
      <c r="AF8131">
        <v>2023</v>
      </c>
      <c r="AU8131"/>
    </row>
    <row r="8132" spans="1:47" x14ac:dyDescent="0.35">
      <c r="A8132" t="s">
        <v>160</v>
      </c>
      <c r="B8132" t="s">
        <v>35</v>
      </c>
      <c r="C8132" t="s">
        <v>252</v>
      </c>
      <c r="D8132" t="s">
        <v>159</v>
      </c>
      <c r="E8132" t="s">
        <v>162</v>
      </c>
      <c r="G8132" t="s">
        <v>1</v>
      </c>
      <c r="J8132" t="s">
        <v>263</v>
      </c>
      <c r="K8132" t="s">
        <v>72</v>
      </c>
      <c r="L8132" t="s">
        <v>122</v>
      </c>
      <c r="M8132" s="14">
        <v>44985</v>
      </c>
      <c r="N8132" s="14">
        <v>44985</v>
      </c>
      <c r="O8132">
        <v>0</v>
      </c>
      <c r="P8132">
        <v>3839.03</v>
      </c>
      <c r="R8132">
        <v>2110672000</v>
      </c>
      <c r="S8132">
        <v>161020000</v>
      </c>
      <c r="V8132" t="s">
        <v>160</v>
      </c>
      <c r="W8132" t="s">
        <v>194</v>
      </c>
      <c r="X8132" t="s">
        <v>161</v>
      </c>
      <c r="Y8132">
        <v>2</v>
      </c>
      <c r="Z8132">
        <v>2</v>
      </c>
      <c r="AA8132">
        <v>2023</v>
      </c>
      <c r="AB8132">
        <v>3839.03</v>
      </c>
      <c r="AC8132" t="s">
        <v>84</v>
      </c>
      <c r="AD8132" t="s">
        <v>72</v>
      </c>
      <c r="AE8132">
        <v>2023</v>
      </c>
      <c r="AF8132">
        <v>2023</v>
      </c>
      <c r="AU8132"/>
    </row>
    <row r="8133" spans="1:47" x14ac:dyDescent="0.35">
      <c r="A8133" t="s">
        <v>130</v>
      </c>
      <c r="B8133" t="s">
        <v>34</v>
      </c>
      <c r="C8133" t="s">
        <v>252</v>
      </c>
      <c r="D8133" t="s">
        <v>150</v>
      </c>
      <c r="E8133" t="s">
        <v>121</v>
      </c>
      <c r="G8133" t="s">
        <v>1</v>
      </c>
      <c r="H8133" t="s">
        <v>206</v>
      </c>
      <c r="J8133" t="s">
        <v>263</v>
      </c>
      <c r="K8133" t="s">
        <v>72</v>
      </c>
      <c r="L8133" t="s">
        <v>122</v>
      </c>
      <c r="M8133" s="14">
        <v>44985</v>
      </c>
      <c r="N8133" s="14">
        <v>44985</v>
      </c>
      <c r="O8133">
        <v>0</v>
      </c>
      <c r="P8133">
        <v>-40.840000000000003</v>
      </c>
      <c r="R8133">
        <v>2221511000</v>
      </c>
      <c r="S8133">
        <v>162000000</v>
      </c>
      <c r="V8133" t="s">
        <v>130</v>
      </c>
      <c r="W8133" t="s">
        <v>205</v>
      </c>
      <c r="X8133" t="s">
        <v>119</v>
      </c>
      <c r="Y8133">
        <v>2</v>
      </c>
      <c r="Z8133">
        <v>2</v>
      </c>
      <c r="AA8133">
        <v>2023</v>
      </c>
      <c r="AB8133">
        <v>40.840000000000003</v>
      </c>
      <c r="AC8133" t="s">
        <v>84</v>
      </c>
      <c r="AD8133" t="s">
        <v>84</v>
      </c>
      <c r="AE8133">
        <v>2023</v>
      </c>
      <c r="AF8133">
        <v>2023</v>
      </c>
      <c r="AU8133"/>
    </row>
    <row r="8134" spans="1:47" x14ac:dyDescent="0.35">
      <c r="A8134" t="s">
        <v>160</v>
      </c>
      <c r="B8134" t="s">
        <v>35</v>
      </c>
      <c r="C8134" t="s">
        <v>252</v>
      </c>
      <c r="D8134" t="s">
        <v>159</v>
      </c>
      <c r="E8134" t="s">
        <v>162</v>
      </c>
      <c r="G8134" t="s">
        <v>1</v>
      </c>
      <c r="J8134" t="s">
        <v>263</v>
      </c>
      <c r="K8134" t="s">
        <v>72</v>
      </c>
      <c r="L8134" t="s">
        <v>122</v>
      </c>
      <c r="M8134" s="14">
        <v>44985</v>
      </c>
      <c r="N8134" s="14">
        <v>44985</v>
      </c>
      <c r="O8134">
        <v>0</v>
      </c>
      <c r="P8134">
        <v>79.650000000000006</v>
      </c>
      <c r="R8134">
        <v>2110672000</v>
      </c>
      <c r="S8134">
        <v>161020000</v>
      </c>
      <c r="V8134" t="s">
        <v>160</v>
      </c>
      <c r="W8134" t="s">
        <v>194</v>
      </c>
      <c r="X8134" t="s">
        <v>161</v>
      </c>
      <c r="Y8134">
        <v>2</v>
      </c>
      <c r="Z8134">
        <v>2</v>
      </c>
      <c r="AA8134">
        <v>2023</v>
      </c>
      <c r="AB8134">
        <v>79.650000000000006</v>
      </c>
      <c r="AC8134" t="s">
        <v>84</v>
      </c>
      <c r="AD8134" t="s">
        <v>72</v>
      </c>
      <c r="AE8134">
        <v>2023</v>
      </c>
      <c r="AF8134">
        <v>2023</v>
      </c>
      <c r="AU8134"/>
    </row>
    <row r="8135" spans="1:47" x14ac:dyDescent="0.35">
      <c r="A8135" t="s">
        <v>160</v>
      </c>
      <c r="B8135" t="s">
        <v>50</v>
      </c>
      <c r="C8135" t="s">
        <v>252</v>
      </c>
      <c r="D8135" t="s">
        <v>159</v>
      </c>
      <c r="E8135" t="s">
        <v>162</v>
      </c>
      <c r="G8135" t="s">
        <v>1</v>
      </c>
      <c r="J8135" t="s">
        <v>263</v>
      </c>
      <c r="K8135" t="s">
        <v>72</v>
      </c>
      <c r="L8135" t="s">
        <v>122</v>
      </c>
      <c r="M8135" s="14">
        <v>44985</v>
      </c>
      <c r="N8135" s="14">
        <v>44985</v>
      </c>
      <c r="O8135">
        <v>0</v>
      </c>
      <c r="P8135">
        <v>54.2</v>
      </c>
      <c r="R8135">
        <v>2110672000</v>
      </c>
      <c r="S8135">
        <v>162300000</v>
      </c>
      <c r="V8135" t="s">
        <v>160</v>
      </c>
      <c r="W8135" t="s">
        <v>209</v>
      </c>
      <c r="X8135" t="s">
        <v>161</v>
      </c>
      <c r="Y8135">
        <v>2</v>
      </c>
      <c r="Z8135">
        <v>2</v>
      </c>
      <c r="AA8135">
        <v>2023</v>
      </c>
      <c r="AB8135">
        <v>54.2</v>
      </c>
      <c r="AC8135" t="s">
        <v>84</v>
      </c>
      <c r="AD8135" t="s">
        <v>72</v>
      </c>
      <c r="AE8135">
        <v>2023</v>
      </c>
      <c r="AF8135">
        <v>2023</v>
      </c>
      <c r="AU8135"/>
    </row>
    <row r="8136" spans="1:47" x14ac:dyDescent="0.35">
      <c r="A8136" t="s">
        <v>160</v>
      </c>
      <c r="B8136" t="s">
        <v>35</v>
      </c>
      <c r="C8136" t="s">
        <v>252</v>
      </c>
      <c r="D8136" t="s">
        <v>159</v>
      </c>
      <c r="E8136" t="s">
        <v>162</v>
      </c>
      <c r="G8136" t="s">
        <v>1</v>
      </c>
      <c r="J8136" t="s">
        <v>263</v>
      </c>
      <c r="K8136" t="s">
        <v>72</v>
      </c>
      <c r="L8136" t="s">
        <v>122</v>
      </c>
      <c r="M8136" s="14">
        <v>44985</v>
      </c>
      <c r="N8136" s="14">
        <v>44985</v>
      </c>
      <c r="O8136">
        <v>0</v>
      </c>
      <c r="P8136">
        <v>3545.52</v>
      </c>
      <c r="R8136">
        <v>2110672000</v>
      </c>
      <c r="S8136">
        <v>161020000</v>
      </c>
      <c r="V8136" t="s">
        <v>160</v>
      </c>
      <c r="W8136" t="s">
        <v>194</v>
      </c>
      <c r="X8136" t="s">
        <v>161</v>
      </c>
      <c r="Y8136">
        <v>2</v>
      </c>
      <c r="Z8136">
        <v>2</v>
      </c>
      <c r="AA8136">
        <v>2023</v>
      </c>
      <c r="AB8136">
        <v>3545.52</v>
      </c>
      <c r="AC8136" t="s">
        <v>84</v>
      </c>
      <c r="AD8136" t="s">
        <v>72</v>
      </c>
      <c r="AE8136">
        <v>2023</v>
      </c>
      <c r="AF8136">
        <v>2023</v>
      </c>
      <c r="AU8136"/>
    </row>
    <row r="8137" spans="1:47" x14ac:dyDescent="0.35">
      <c r="A8137" t="s">
        <v>160</v>
      </c>
      <c r="B8137" t="s">
        <v>35</v>
      </c>
      <c r="C8137" t="s">
        <v>252</v>
      </c>
      <c r="D8137" t="s">
        <v>159</v>
      </c>
      <c r="E8137" t="s">
        <v>162</v>
      </c>
      <c r="G8137" t="s">
        <v>1</v>
      </c>
      <c r="J8137" t="s">
        <v>263</v>
      </c>
      <c r="K8137" t="s">
        <v>72</v>
      </c>
      <c r="L8137" t="s">
        <v>122</v>
      </c>
      <c r="M8137" s="14">
        <v>44985</v>
      </c>
      <c r="N8137" s="14">
        <v>44985</v>
      </c>
      <c r="O8137">
        <v>0</v>
      </c>
      <c r="P8137">
        <v>803.96</v>
      </c>
      <c r="R8137">
        <v>2110672000</v>
      </c>
      <c r="S8137">
        <v>161020000</v>
      </c>
      <c r="V8137" t="s">
        <v>160</v>
      </c>
      <c r="W8137" t="s">
        <v>194</v>
      </c>
      <c r="X8137" t="s">
        <v>161</v>
      </c>
      <c r="Y8137">
        <v>2</v>
      </c>
      <c r="Z8137">
        <v>2</v>
      </c>
      <c r="AA8137">
        <v>2023</v>
      </c>
      <c r="AB8137">
        <v>803.96</v>
      </c>
      <c r="AC8137" t="s">
        <v>84</v>
      </c>
      <c r="AD8137" t="s">
        <v>72</v>
      </c>
      <c r="AE8137">
        <v>2023</v>
      </c>
      <c r="AF8137">
        <v>2023</v>
      </c>
      <c r="AU8137"/>
    </row>
    <row r="8138" spans="1:47" x14ac:dyDescent="0.35">
      <c r="A8138" t="s">
        <v>160</v>
      </c>
      <c r="B8138" t="s">
        <v>35</v>
      </c>
      <c r="C8138" t="s">
        <v>252</v>
      </c>
      <c r="D8138" t="s">
        <v>159</v>
      </c>
      <c r="E8138" t="s">
        <v>162</v>
      </c>
      <c r="G8138" t="s">
        <v>1</v>
      </c>
      <c r="J8138" t="s">
        <v>263</v>
      </c>
      <c r="K8138" t="s">
        <v>72</v>
      </c>
      <c r="L8138" t="s">
        <v>122</v>
      </c>
      <c r="M8138" s="14">
        <v>44985</v>
      </c>
      <c r="N8138" s="14">
        <v>44985</v>
      </c>
      <c r="O8138">
        <v>0</v>
      </c>
      <c r="P8138">
        <v>4940.68</v>
      </c>
      <c r="R8138">
        <v>2110672000</v>
      </c>
      <c r="S8138">
        <v>161020000</v>
      </c>
      <c r="V8138" t="s">
        <v>160</v>
      </c>
      <c r="W8138" t="s">
        <v>194</v>
      </c>
      <c r="X8138" t="s">
        <v>161</v>
      </c>
      <c r="Y8138">
        <v>2</v>
      </c>
      <c r="Z8138">
        <v>2</v>
      </c>
      <c r="AA8138">
        <v>2023</v>
      </c>
      <c r="AB8138">
        <v>4940.68</v>
      </c>
      <c r="AC8138" t="s">
        <v>84</v>
      </c>
      <c r="AD8138" t="s">
        <v>72</v>
      </c>
      <c r="AE8138">
        <v>2023</v>
      </c>
      <c r="AF8138">
        <v>2023</v>
      </c>
      <c r="AU8138"/>
    </row>
    <row r="8139" spans="1:47" x14ac:dyDescent="0.35">
      <c r="A8139" t="s">
        <v>160</v>
      </c>
      <c r="B8139" t="s">
        <v>35</v>
      </c>
      <c r="C8139" t="s">
        <v>252</v>
      </c>
      <c r="D8139" t="s">
        <v>159</v>
      </c>
      <c r="E8139" t="s">
        <v>162</v>
      </c>
      <c r="G8139" t="s">
        <v>1</v>
      </c>
      <c r="J8139" t="s">
        <v>263</v>
      </c>
      <c r="K8139" t="s">
        <v>72</v>
      </c>
      <c r="L8139" t="s">
        <v>122</v>
      </c>
      <c r="M8139" s="14">
        <v>44985</v>
      </c>
      <c r="N8139" s="14">
        <v>44985</v>
      </c>
      <c r="O8139">
        <v>0</v>
      </c>
      <c r="P8139">
        <v>36.32</v>
      </c>
      <c r="R8139">
        <v>2110672000</v>
      </c>
      <c r="S8139">
        <v>161020000</v>
      </c>
      <c r="V8139" t="s">
        <v>160</v>
      </c>
      <c r="W8139" t="s">
        <v>194</v>
      </c>
      <c r="X8139" t="s">
        <v>161</v>
      </c>
      <c r="Y8139">
        <v>2</v>
      </c>
      <c r="Z8139">
        <v>2</v>
      </c>
      <c r="AA8139">
        <v>2023</v>
      </c>
      <c r="AB8139">
        <v>36.32</v>
      </c>
      <c r="AC8139" t="s">
        <v>84</v>
      </c>
      <c r="AD8139" t="s">
        <v>72</v>
      </c>
      <c r="AE8139">
        <v>2023</v>
      </c>
      <c r="AF8139">
        <v>2023</v>
      </c>
      <c r="AU8139"/>
    </row>
    <row r="8140" spans="1:47" x14ac:dyDescent="0.35">
      <c r="A8140" t="s">
        <v>160</v>
      </c>
      <c r="B8140" t="s">
        <v>35</v>
      </c>
      <c r="C8140" t="s">
        <v>252</v>
      </c>
      <c r="D8140" t="s">
        <v>159</v>
      </c>
      <c r="E8140" t="s">
        <v>162</v>
      </c>
      <c r="G8140" t="s">
        <v>1</v>
      </c>
      <c r="J8140" t="s">
        <v>263</v>
      </c>
      <c r="K8140" t="s">
        <v>72</v>
      </c>
      <c r="L8140" t="s">
        <v>122</v>
      </c>
      <c r="M8140" s="14">
        <v>44985</v>
      </c>
      <c r="N8140" s="14">
        <v>44985</v>
      </c>
      <c r="O8140">
        <v>0</v>
      </c>
      <c r="P8140">
        <v>363.2</v>
      </c>
      <c r="R8140">
        <v>2110672000</v>
      </c>
      <c r="S8140">
        <v>161020000</v>
      </c>
      <c r="V8140" t="s">
        <v>160</v>
      </c>
      <c r="W8140" t="s">
        <v>194</v>
      </c>
      <c r="X8140" t="s">
        <v>161</v>
      </c>
      <c r="Y8140">
        <v>2</v>
      </c>
      <c r="Z8140">
        <v>2</v>
      </c>
      <c r="AA8140">
        <v>2023</v>
      </c>
      <c r="AB8140">
        <v>363.2</v>
      </c>
      <c r="AC8140" t="s">
        <v>84</v>
      </c>
      <c r="AD8140" t="s">
        <v>72</v>
      </c>
      <c r="AE8140">
        <v>2023</v>
      </c>
      <c r="AF8140">
        <v>2023</v>
      </c>
      <c r="AU8140"/>
    </row>
    <row r="8141" spans="1:47" x14ac:dyDescent="0.35">
      <c r="A8141" t="s">
        <v>160</v>
      </c>
      <c r="B8141" t="s">
        <v>35</v>
      </c>
      <c r="C8141" t="s">
        <v>252</v>
      </c>
      <c r="D8141" t="s">
        <v>159</v>
      </c>
      <c r="E8141" t="s">
        <v>162</v>
      </c>
      <c r="G8141" t="s">
        <v>1</v>
      </c>
      <c r="J8141" t="s">
        <v>263</v>
      </c>
      <c r="K8141" t="s">
        <v>72</v>
      </c>
      <c r="L8141" t="s">
        <v>122</v>
      </c>
      <c r="M8141" s="14">
        <v>44985</v>
      </c>
      <c r="N8141" s="14">
        <v>44985</v>
      </c>
      <c r="O8141">
        <v>0</v>
      </c>
      <c r="P8141">
        <v>4953.1499999999996</v>
      </c>
      <c r="R8141">
        <v>2110672000</v>
      </c>
      <c r="S8141">
        <v>161020000</v>
      </c>
      <c r="V8141" t="s">
        <v>160</v>
      </c>
      <c r="W8141" t="s">
        <v>194</v>
      </c>
      <c r="X8141" t="s">
        <v>161</v>
      </c>
      <c r="Y8141">
        <v>2</v>
      </c>
      <c r="Z8141">
        <v>2</v>
      </c>
      <c r="AA8141">
        <v>2023</v>
      </c>
      <c r="AB8141">
        <v>4953.1499999999996</v>
      </c>
      <c r="AC8141" t="s">
        <v>84</v>
      </c>
      <c r="AD8141" t="s">
        <v>72</v>
      </c>
      <c r="AE8141">
        <v>2023</v>
      </c>
      <c r="AF8141">
        <v>2023</v>
      </c>
      <c r="AU8141"/>
    </row>
    <row r="8142" spans="1:47" x14ac:dyDescent="0.35">
      <c r="A8142" t="s">
        <v>160</v>
      </c>
      <c r="B8142" t="s">
        <v>35</v>
      </c>
      <c r="C8142" t="s">
        <v>252</v>
      </c>
      <c r="D8142" t="s">
        <v>159</v>
      </c>
      <c r="E8142" t="s">
        <v>162</v>
      </c>
      <c r="G8142" t="s">
        <v>1</v>
      </c>
      <c r="J8142" t="s">
        <v>263</v>
      </c>
      <c r="K8142" t="s">
        <v>72</v>
      </c>
      <c r="L8142" t="s">
        <v>122</v>
      </c>
      <c r="M8142" s="14">
        <v>44985</v>
      </c>
      <c r="N8142" s="14">
        <v>44985</v>
      </c>
      <c r="O8142">
        <v>0</v>
      </c>
      <c r="P8142">
        <v>6193.85</v>
      </c>
      <c r="R8142">
        <v>2110672000</v>
      </c>
      <c r="S8142">
        <v>161020000</v>
      </c>
      <c r="V8142" t="s">
        <v>160</v>
      </c>
      <c r="W8142" t="s">
        <v>194</v>
      </c>
      <c r="X8142" t="s">
        <v>161</v>
      </c>
      <c r="Y8142">
        <v>2</v>
      </c>
      <c r="Z8142">
        <v>2</v>
      </c>
      <c r="AA8142">
        <v>2023</v>
      </c>
      <c r="AB8142">
        <v>6193.85</v>
      </c>
      <c r="AC8142" t="s">
        <v>84</v>
      </c>
      <c r="AD8142" t="s">
        <v>72</v>
      </c>
      <c r="AE8142">
        <v>2023</v>
      </c>
      <c r="AF8142">
        <v>2023</v>
      </c>
      <c r="AU8142"/>
    </row>
    <row r="8143" spans="1:47" x14ac:dyDescent="0.35">
      <c r="A8143" t="s">
        <v>160</v>
      </c>
      <c r="B8143" t="s">
        <v>35</v>
      </c>
      <c r="C8143" t="s">
        <v>252</v>
      </c>
      <c r="D8143" t="s">
        <v>159</v>
      </c>
      <c r="E8143" t="s">
        <v>162</v>
      </c>
      <c r="G8143" t="s">
        <v>1</v>
      </c>
      <c r="J8143" t="s">
        <v>263</v>
      </c>
      <c r="K8143" t="s">
        <v>72</v>
      </c>
      <c r="L8143" t="s">
        <v>122</v>
      </c>
      <c r="M8143" s="14">
        <v>44985</v>
      </c>
      <c r="N8143" s="14">
        <v>44985</v>
      </c>
      <c r="O8143">
        <v>0</v>
      </c>
      <c r="P8143">
        <v>9297.19</v>
      </c>
      <c r="R8143">
        <v>2110672000</v>
      </c>
      <c r="S8143">
        <v>161020000</v>
      </c>
      <c r="V8143" t="s">
        <v>160</v>
      </c>
      <c r="W8143" t="s">
        <v>194</v>
      </c>
      <c r="X8143" t="s">
        <v>161</v>
      </c>
      <c r="Y8143">
        <v>2</v>
      </c>
      <c r="Z8143">
        <v>2</v>
      </c>
      <c r="AA8143">
        <v>2023</v>
      </c>
      <c r="AB8143">
        <v>9297.19</v>
      </c>
      <c r="AC8143" t="s">
        <v>84</v>
      </c>
      <c r="AD8143" t="s">
        <v>72</v>
      </c>
      <c r="AE8143">
        <v>2023</v>
      </c>
      <c r="AF8143">
        <v>2023</v>
      </c>
      <c r="AU8143"/>
    </row>
    <row r="8144" spans="1:47" x14ac:dyDescent="0.35">
      <c r="A8144" t="s">
        <v>160</v>
      </c>
      <c r="B8144" t="s">
        <v>35</v>
      </c>
      <c r="C8144" t="s">
        <v>252</v>
      </c>
      <c r="D8144" t="s">
        <v>159</v>
      </c>
      <c r="E8144" t="s">
        <v>162</v>
      </c>
      <c r="G8144" t="s">
        <v>1</v>
      </c>
      <c r="J8144" t="s">
        <v>263</v>
      </c>
      <c r="K8144" t="s">
        <v>72</v>
      </c>
      <c r="L8144" t="s">
        <v>122</v>
      </c>
      <c r="M8144" s="14">
        <v>44985</v>
      </c>
      <c r="N8144" s="14">
        <v>44985</v>
      </c>
      <c r="O8144">
        <v>0</v>
      </c>
      <c r="P8144">
        <v>37.14</v>
      </c>
      <c r="R8144">
        <v>2110672000</v>
      </c>
      <c r="S8144">
        <v>162800000</v>
      </c>
      <c r="V8144" t="s">
        <v>160</v>
      </c>
      <c r="W8144" t="s">
        <v>204</v>
      </c>
      <c r="X8144" t="s">
        <v>161</v>
      </c>
      <c r="Y8144">
        <v>2</v>
      </c>
      <c r="Z8144">
        <v>2</v>
      </c>
      <c r="AA8144">
        <v>2023</v>
      </c>
      <c r="AB8144">
        <v>37.14</v>
      </c>
      <c r="AC8144" t="s">
        <v>84</v>
      </c>
      <c r="AD8144" t="s">
        <v>72</v>
      </c>
      <c r="AE8144">
        <v>2023</v>
      </c>
      <c r="AF8144">
        <v>2023</v>
      </c>
      <c r="AU8144"/>
    </row>
    <row r="8145" spans="1:47" x14ac:dyDescent="0.35">
      <c r="A8145" t="s">
        <v>130</v>
      </c>
      <c r="B8145" t="s">
        <v>36</v>
      </c>
      <c r="C8145" t="s">
        <v>252</v>
      </c>
      <c r="D8145" t="s">
        <v>150</v>
      </c>
      <c r="E8145" t="s">
        <v>121</v>
      </c>
      <c r="G8145" t="s">
        <v>1</v>
      </c>
      <c r="H8145" t="s">
        <v>206</v>
      </c>
      <c r="J8145" t="s">
        <v>263</v>
      </c>
      <c r="K8145" t="s">
        <v>72</v>
      </c>
      <c r="L8145" t="s">
        <v>122</v>
      </c>
      <c r="M8145" s="14">
        <v>44985</v>
      </c>
      <c r="N8145" s="14">
        <v>44985</v>
      </c>
      <c r="O8145">
        <v>0</v>
      </c>
      <c r="P8145">
        <v>-23809.52</v>
      </c>
      <c r="R8145">
        <v>2221517110</v>
      </c>
      <c r="S8145">
        <v>162800000</v>
      </c>
      <c r="V8145" t="s">
        <v>130</v>
      </c>
      <c r="W8145" t="s">
        <v>204</v>
      </c>
      <c r="X8145" t="s">
        <v>119</v>
      </c>
      <c r="Y8145">
        <v>2</v>
      </c>
      <c r="Z8145">
        <v>2</v>
      </c>
      <c r="AA8145">
        <v>2023</v>
      </c>
      <c r="AB8145">
        <v>23809.52</v>
      </c>
      <c r="AC8145" t="s">
        <v>84</v>
      </c>
      <c r="AD8145" t="s">
        <v>84</v>
      </c>
      <c r="AE8145">
        <v>2023</v>
      </c>
      <c r="AF8145">
        <v>2023</v>
      </c>
      <c r="AU8145"/>
    </row>
    <row r="8146" spans="1:47" x14ac:dyDescent="0.35">
      <c r="A8146" t="s">
        <v>160</v>
      </c>
      <c r="B8146" t="s">
        <v>26</v>
      </c>
      <c r="C8146" t="s">
        <v>252</v>
      </c>
      <c r="D8146" t="s">
        <v>159</v>
      </c>
      <c r="E8146" t="s">
        <v>162</v>
      </c>
      <c r="G8146" t="s">
        <v>1</v>
      </c>
      <c r="J8146" t="s">
        <v>263</v>
      </c>
      <c r="K8146" t="s">
        <v>72</v>
      </c>
      <c r="L8146" t="s">
        <v>122</v>
      </c>
      <c r="M8146" s="14">
        <v>44985</v>
      </c>
      <c r="N8146" s="14">
        <v>44985</v>
      </c>
      <c r="O8146">
        <v>0</v>
      </c>
      <c r="P8146">
        <v>157142.85999999999</v>
      </c>
      <c r="R8146">
        <v>2110672000</v>
      </c>
      <c r="S8146">
        <v>162800000</v>
      </c>
      <c r="V8146" t="s">
        <v>160</v>
      </c>
      <c r="W8146" t="s">
        <v>204</v>
      </c>
      <c r="X8146" t="s">
        <v>161</v>
      </c>
      <c r="Y8146">
        <v>2</v>
      </c>
      <c r="Z8146">
        <v>2</v>
      </c>
      <c r="AA8146">
        <v>2023</v>
      </c>
      <c r="AB8146">
        <v>157142.85999999999</v>
      </c>
      <c r="AC8146" t="s">
        <v>84</v>
      </c>
      <c r="AD8146" t="s">
        <v>72</v>
      </c>
      <c r="AE8146">
        <v>2023</v>
      </c>
      <c r="AF8146">
        <v>2023</v>
      </c>
      <c r="AU8146"/>
    </row>
    <row r="8147" spans="1:47" x14ac:dyDescent="0.35">
      <c r="A8147" t="s">
        <v>160</v>
      </c>
      <c r="B8147" t="s">
        <v>26</v>
      </c>
      <c r="C8147" t="s">
        <v>252</v>
      </c>
      <c r="D8147" t="s">
        <v>159</v>
      </c>
      <c r="E8147" t="s">
        <v>162</v>
      </c>
      <c r="G8147" t="s">
        <v>1</v>
      </c>
      <c r="J8147" t="s">
        <v>263</v>
      </c>
      <c r="K8147" t="s">
        <v>72</v>
      </c>
      <c r="L8147" t="s">
        <v>122</v>
      </c>
      <c r="M8147" s="14">
        <v>44985</v>
      </c>
      <c r="N8147" s="14">
        <v>44985</v>
      </c>
      <c r="O8147">
        <v>0</v>
      </c>
      <c r="P8147">
        <v>1137.1099999999999</v>
      </c>
      <c r="R8147">
        <v>2110672000</v>
      </c>
      <c r="S8147">
        <v>161018000</v>
      </c>
      <c r="V8147" t="s">
        <v>160</v>
      </c>
      <c r="W8147" t="s">
        <v>228</v>
      </c>
      <c r="X8147" t="s">
        <v>161</v>
      </c>
      <c r="Y8147">
        <v>2</v>
      </c>
      <c r="Z8147">
        <v>2</v>
      </c>
      <c r="AA8147">
        <v>2023</v>
      </c>
      <c r="AB8147">
        <v>1137.1099999999999</v>
      </c>
      <c r="AC8147" t="s">
        <v>84</v>
      </c>
      <c r="AD8147" t="s">
        <v>72</v>
      </c>
      <c r="AE8147">
        <v>2023</v>
      </c>
      <c r="AF8147">
        <v>2023</v>
      </c>
      <c r="AU8147"/>
    </row>
    <row r="8148" spans="1:47" x14ac:dyDescent="0.35">
      <c r="A8148" t="s">
        <v>130</v>
      </c>
      <c r="B8148" t="s">
        <v>36</v>
      </c>
      <c r="C8148" t="s">
        <v>252</v>
      </c>
      <c r="D8148" t="s">
        <v>150</v>
      </c>
      <c r="E8148" t="s">
        <v>121</v>
      </c>
      <c r="G8148" t="s">
        <v>1</v>
      </c>
      <c r="H8148" t="s">
        <v>206</v>
      </c>
      <c r="J8148" t="s">
        <v>263</v>
      </c>
      <c r="K8148" t="s">
        <v>72</v>
      </c>
      <c r="L8148" t="s">
        <v>122</v>
      </c>
      <c r="M8148" s="14">
        <v>44985</v>
      </c>
      <c r="N8148" s="14">
        <v>44985</v>
      </c>
      <c r="O8148">
        <v>0</v>
      </c>
      <c r="P8148">
        <v>-119.05</v>
      </c>
      <c r="R8148">
        <v>2221517110</v>
      </c>
      <c r="S8148">
        <v>161003000</v>
      </c>
      <c r="V8148" t="s">
        <v>130</v>
      </c>
      <c r="W8148" t="s">
        <v>232</v>
      </c>
      <c r="X8148" t="s">
        <v>119</v>
      </c>
      <c r="Y8148">
        <v>2</v>
      </c>
      <c r="Z8148">
        <v>2</v>
      </c>
      <c r="AA8148">
        <v>2023</v>
      </c>
      <c r="AB8148">
        <v>119.05</v>
      </c>
      <c r="AC8148" t="s">
        <v>84</v>
      </c>
      <c r="AD8148" t="s">
        <v>84</v>
      </c>
      <c r="AE8148">
        <v>2023</v>
      </c>
      <c r="AF8148">
        <v>2023</v>
      </c>
      <c r="AU8148"/>
    </row>
    <row r="8149" spans="1:47" x14ac:dyDescent="0.35">
      <c r="A8149" t="s">
        <v>130</v>
      </c>
      <c r="B8149" t="s">
        <v>34</v>
      </c>
      <c r="C8149" t="s">
        <v>252</v>
      </c>
      <c r="D8149" t="s">
        <v>150</v>
      </c>
      <c r="E8149" t="s">
        <v>121</v>
      </c>
      <c r="G8149" t="s">
        <v>1</v>
      </c>
      <c r="H8149" t="s">
        <v>206</v>
      </c>
      <c r="J8149" t="s">
        <v>263</v>
      </c>
      <c r="K8149" t="s">
        <v>72</v>
      </c>
      <c r="L8149" t="s">
        <v>122</v>
      </c>
      <c r="M8149" s="14">
        <v>44985</v>
      </c>
      <c r="N8149" s="14">
        <v>44985</v>
      </c>
      <c r="O8149">
        <v>0</v>
      </c>
      <c r="P8149">
        <v>-7.52</v>
      </c>
      <c r="R8149">
        <v>2221511000</v>
      </c>
      <c r="S8149">
        <v>162000000</v>
      </c>
      <c r="V8149" t="s">
        <v>130</v>
      </c>
      <c r="W8149" t="s">
        <v>205</v>
      </c>
      <c r="X8149" t="s">
        <v>119</v>
      </c>
      <c r="Y8149">
        <v>2</v>
      </c>
      <c r="Z8149">
        <v>2</v>
      </c>
      <c r="AA8149">
        <v>2023</v>
      </c>
      <c r="AB8149">
        <v>7.52</v>
      </c>
      <c r="AC8149" t="s">
        <v>84</v>
      </c>
      <c r="AD8149" t="s">
        <v>84</v>
      </c>
      <c r="AE8149">
        <v>2023</v>
      </c>
      <c r="AF8149">
        <v>2023</v>
      </c>
      <c r="AU8149"/>
    </row>
    <row r="8150" spans="1:47" x14ac:dyDescent="0.35">
      <c r="A8150" t="s">
        <v>130</v>
      </c>
      <c r="B8150" t="s">
        <v>34</v>
      </c>
      <c r="C8150" t="s">
        <v>252</v>
      </c>
      <c r="D8150" t="s">
        <v>150</v>
      </c>
      <c r="E8150" t="s">
        <v>121</v>
      </c>
      <c r="G8150" t="s">
        <v>1</v>
      </c>
      <c r="H8150" t="s">
        <v>206</v>
      </c>
      <c r="J8150" t="s">
        <v>263</v>
      </c>
      <c r="K8150" t="s">
        <v>72</v>
      </c>
      <c r="L8150" t="s">
        <v>122</v>
      </c>
      <c r="M8150" s="14">
        <v>44985</v>
      </c>
      <c r="N8150" s="14">
        <v>44985</v>
      </c>
      <c r="O8150">
        <v>0</v>
      </c>
      <c r="P8150">
        <v>-7.14</v>
      </c>
      <c r="R8150">
        <v>2221511000</v>
      </c>
      <c r="S8150">
        <v>162000000</v>
      </c>
      <c r="V8150" t="s">
        <v>130</v>
      </c>
      <c r="W8150" t="s">
        <v>205</v>
      </c>
      <c r="X8150" t="s">
        <v>119</v>
      </c>
      <c r="Y8150">
        <v>2</v>
      </c>
      <c r="Z8150">
        <v>2</v>
      </c>
      <c r="AA8150">
        <v>2023</v>
      </c>
      <c r="AB8150">
        <v>7.14</v>
      </c>
      <c r="AC8150" t="s">
        <v>84</v>
      </c>
      <c r="AD8150" t="s">
        <v>84</v>
      </c>
      <c r="AE8150">
        <v>2023</v>
      </c>
      <c r="AF8150">
        <v>2023</v>
      </c>
      <c r="AU8150"/>
    </row>
    <row r="8151" spans="1:47" x14ac:dyDescent="0.35">
      <c r="A8151" t="s">
        <v>130</v>
      </c>
      <c r="B8151" t="s">
        <v>34</v>
      </c>
      <c r="C8151" t="s">
        <v>252</v>
      </c>
      <c r="D8151" t="s">
        <v>150</v>
      </c>
      <c r="E8151" t="s">
        <v>121</v>
      </c>
      <c r="G8151" t="s">
        <v>1</v>
      </c>
      <c r="H8151" t="s">
        <v>206</v>
      </c>
      <c r="J8151" t="s">
        <v>263</v>
      </c>
      <c r="K8151" t="s">
        <v>72</v>
      </c>
      <c r="L8151" t="s">
        <v>122</v>
      </c>
      <c r="M8151" s="14">
        <v>44985</v>
      </c>
      <c r="N8151" s="14">
        <v>44985</v>
      </c>
      <c r="O8151">
        <v>0</v>
      </c>
      <c r="P8151">
        <v>-113.1</v>
      </c>
      <c r="R8151">
        <v>2221511000</v>
      </c>
      <c r="S8151">
        <v>162000000</v>
      </c>
      <c r="V8151" t="s">
        <v>130</v>
      </c>
      <c r="W8151" t="s">
        <v>205</v>
      </c>
      <c r="X8151" t="s">
        <v>119</v>
      </c>
      <c r="Y8151">
        <v>2</v>
      </c>
      <c r="Z8151">
        <v>2</v>
      </c>
      <c r="AA8151">
        <v>2023</v>
      </c>
      <c r="AB8151">
        <v>113.1</v>
      </c>
      <c r="AC8151" t="s">
        <v>84</v>
      </c>
      <c r="AD8151" t="s">
        <v>84</v>
      </c>
      <c r="AE8151">
        <v>2023</v>
      </c>
      <c r="AF8151">
        <v>2023</v>
      </c>
      <c r="AU8151"/>
    </row>
    <row r="8152" spans="1:47" x14ac:dyDescent="0.35">
      <c r="A8152" t="s">
        <v>160</v>
      </c>
      <c r="B8152" t="s">
        <v>50</v>
      </c>
      <c r="C8152" t="s">
        <v>252</v>
      </c>
      <c r="D8152" t="s">
        <v>159</v>
      </c>
      <c r="E8152" t="s">
        <v>162</v>
      </c>
      <c r="G8152" t="s">
        <v>1</v>
      </c>
      <c r="J8152" t="s">
        <v>263</v>
      </c>
      <c r="K8152" t="s">
        <v>72</v>
      </c>
      <c r="L8152" t="s">
        <v>122</v>
      </c>
      <c r="M8152" s="14">
        <v>44985</v>
      </c>
      <c r="N8152" s="14">
        <v>44985</v>
      </c>
      <c r="O8152">
        <v>0</v>
      </c>
      <c r="P8152">
        <v>82.86</v>
      </c>
      <c r="R8152">
        <v>2110672000</v>
      </c>
      <c r="S8152">
        <v>162300000</v>
      </c>
      <c r="V8152" t="s">
        <v>160</v>
      </c>
      <c r="W8152" t="s">
        <v>209</v>
      </c>
      <c r="X8152" t="s">
        <v>161</v>
      </c>
      <c r="Y8152">
        <v>2</v>
      </c>
      <c r="Z8152">
        <v>2</v>
      </c>
      <c r="AA8152">
        <v>2023</v>
      </c>
      <c r="AB8152">
        <v>82.86</v>
      </c>
      <c r="AC8152" t="s">
        <v>84</v>
      </c>
      <c r="AD8152" t="s">
        <v>72</v>
      </c>
      <c r="AE8152">
        <v>2023</v>
      </c>
      <c r="AF8152">
        <v>2023</v>
      </c>
      <c r="AU8152"/>
    </row>
    <row r="8153" spans="1:47" x14ac:dyDescent="0.35">
      <c r="A8153" t="s">
        <v>160</v>
      </c>
      <c r="B8153" t="s">
        <v>35</v>
      </c>
      <c r="C8153" t="s">
        <v>252</v>
      </c>
      <c r="D8153" t="s">
        <v>159</v>
      </c>
      <c r="E8153" t="s">
        <v>162</v>
      </c>
      <c r="G8153" t="s">
        <v>1</v>
      </c>
      <c r="J8153" t="s">
        <v>263</v>
      </c>
      <c r="K8153" t="s">
        <v>72</v>
      </c>
      <c r="L8153" t="s">
        <v>122</v>
      </c>
      <c r="M8153" s="14">
        <v>44985</v>
      </c>
      <c r="N8153" s="14">
        <v>44985</v>
      </c>
      <c r="O8153">
        <v>0</v>
      </c>
      <c r="P8153">
        <v>14676.16</v>
      </c>
      <c r="R8153">
        <v>2110672000</v>
      </c>
      <c r="S8153">
        <v>161020000</v>
      </c>
      <c r="V8153" t="s">
        <v>160</v>
      </c>
      <c r="W8153" t="s">
        <v>194</v>
      </c>
      <c r="X8153" t="s">
        <v>161</v>
      </c>
      <c r="Y8153">
        <v>2</v>
      </c>
      <c r="Z8153">
        <v>2</v>
      </c>
      <c r="AA8153">
        <v>2023</v>
      </c>
      <c r="AB8153">
        <v>14676.16</v>
      </c>
      <c r="AC8153" t="s">
        <v>84</v>
      </c>
      <c r="AD8153" t="s">
        <v>72</v>
      </c>
      <c r="AE8153">
        <v>2023</v>
      </c>
      <c r="AF8153">
        <v>2023</v>
      </c>
      <c r="AU8153"/>
    </row>
    <row r="8154" spans="1:47" x14ac:dyDescent="0.35">
      <c r="A8154" t="s">
        <v>160</v>
      </c>
      <c r="B8154" t="s">
        <v>50</v>
      </c>
      <c r="C8154" t="s">
        <v>252</v>
      </c>
      <c r="D8154" t="s">
        <v>159</v>
      </c>
      <c r="E8154" t="s">
        <v>162</v>
      </c>
      <c r="G8154" t="s">
        <v>1</v>
      </c>
      <c r="J8154" t="s">
        <v>263</v>
      </c>
      <c r="K8154" t="s">
        <v>72</v>
      </c>
      <c r="L8154" t="s">
        <v>122</v>
      </c>
      <c r="M8154" s="14">
        <v>44985</v>
      </c>
      <c r="N8154" s="14">
        <v>44985</v>
      </c>
      <c r="O8154">
        <v>0</v>
      </c>
      <c r="P8154">
        <v>76.59</v>
      </c>
      <c r="R8154">
        <v>2110672000</v>
      </c>
      <c r="S8154">
        <v>162300000</v>
      </c>
      <c r="V8154" t="s">
        <v>160</v>
      </c>
      <c r="W8154" t="s">
        <v>209</v>
      </c>
      <c r="X8154" t="s">
        <v>161</v>
      </c>
      <c r="Y8154">
        <v>2</v>
      </c>
      <c r="Z8154">
        <v>2</v>
      </c>
      <c r="AA8154">
        <v>2023</v>
      </c>
      <c r="AB8154">
        <v>76.59</v>
      </c>
      <c r="AC8154" t="s">
        <v>84</v>
      </c>
      <c r="AD8154" t="s">
        <v>72</v>
      </c>
      <c r="AE8154">
        <v>2023</v>
      </c>
      <c r="AF8154">
        <v>2023</v>
      </c>
      <c r="AU8154"/>
    </row>
    <row r="8155" spans="1:47" x14ac:dyDescent="0.35">
      <c r="A8155" t="s">
        <v>160</v>
      </c>
      <c r="B8155" t="s">
        <v>35</v>
      </c>
      <c r="C8155" t="s">
        <v>252</v>
      </c>
      <c r="D8155" t="s">
        <v>159</v>
      </c>
      <c r="E8155" t="s">
        <v>162</v>
      </c>
      <c r="G8155" t="s">
        <v>1</v>
      </c>
      <c r="J8155" t="s">
        <v>263</v>
      </c>
      <c r="K8155" t="s">
        <v>72</v>
      </c>
      <c r="L8155" t="s">
        <v>122</v>
      </c>
      <c r="M8155" s="14">
        <v>44985</v>
      </c>
      <c r="N8155" s="14">
        <v>44985</v>
      </c>
      <c r="O8155">
        <v>0</v>
      </c>
      <c r="P8155">
        <v>935.11</v>
      </c>
      <c r="R8155">
        <v>2110672000</v>
      </c>
      <c r="S8155">
        <v>161020000</v>
      </c>
      <c r="V8155" t="s">
        <v>160</v>
      </c>
      <c r="W8155" t="s">
        <v>194</v>
      </c>
      <c r="X8155" t="s">
        <v>161</v>
      </c>
      <c r="Y8155">
        <v>2</v>
      </c>
      <c r="Z8155">
        <v>2</v>
      </c>
      <c r="AA8155">
        <v>2023</v>
      </c>
      <c r="AB8155">
        <v>935.11</v>
      </c>
      <c r="AC8155" t="s">
        <v>84</v>
      </c>
      <c r="AD8155" t="s">
        <v>72</v>
      </c>
      <c r="AE8155">
        <v>2023</v>
      </c>
      <c r="AF8155">
        <v>2023</v>
      </c>
      <c r="AU8155"/>
    </row>
    <row r="8156" spans="1:47" x14ac:dyDescent="0.35">
      <c r="A8156" t="s">
        <v>160</v>
      </c>
      <c r="B8156" t="s">
        <v>35</v>
      </c>
      <c r="C8156" t="s">
        <v>252</v>
      </c>
      <c r="D8156" t="s">
        <v>159</v>
      </c>
      <c r="E8156" t="s">
        <v>162</v>
      </c>
      <c r="G8156" t="s">
        <v>1</v>
      </c>
      <c r="J8156" t="s">
        <v>263</v>
      </c>
      <c r="K8156" t="s">
        <v>72</v>
      </c>
      <c r="L8156" t="s">
        <v>122</v>
      </c>
      <c r="M8156" s="14">
        <v>44985</v>
      </c>
      <c r="N8156" s="14">
        <v>44985</v>
      </c>
      <c r="O8156">
        <v>0</v>
      </c>
      <c r="P8156">
        <v>1238.18</v>
      </c>
      <c r="R8156">
        <v>2110672000</v>
      </c>
      <c r="S8156">
        <v>161020000</v>
      </c>
      <c r="V8156" t="s">
        <v>160</v>
      </c>
      <c r="W8156" t="s">
        <v>194</v>
      </c>
      <c r="X8156" t="s">
        <v>161</v>
      </c>
      <c r="Y8156">
        <v>2</v>
      </c>
      <c r="Z8156">
        <v>2</v>
      </c>
      <c r="AA8156">
        <v>2023</v>
      </c>
      <c r="AB8156">
        <v>1238.18</v>
      </c>
      <c r="AC8156" t="s">
        <v>84</v>
      </c>
      <c r="AD8156" t="s">
        <v>72</v>
      </c>
      <c r="AE8156">
        <v>2023</v>
      </c>
      <c r="AF8156">
        <v>2023</v>
      </c>
      <c r="AU8156"/>
    </row>
    <row r="8157" spans="1:47" x14ac:dyDescent="0.35">
      <c r="A8157" t="s">
        <v>160</v>
      </c>
      <c r="B8157" t="s">
        <v>35</v>
      </c>
      <c r="C8157" t="s">
        <v>252</v>
      </c>
      <c r="D8157" t="s">
        <v>159</v>
      </c>
      <c r="E8157" t="s">
        <v>162</v>
      </c>
      <c r="G8157" t="s">
        <v>1</v>
      </c>
      <c r="J8157" t="s">
        <v>263</v>
      </c>
      <c r="K8157" t="s">
        <v>72</v>
      </c>
      <c r="L8157" t="s">
        <v>122</v>
      </c>
      <c r="M8157" s="14">
        <v>44985</v>
      </c>
      <c r="N8157" s="14">
        <v>44985</v>
      </c>
      <c r="O8157">
        <v>0</v>
      </c>
      <c r="P8157">
        <v>17774.54</v>
      </c>
      <c r="R8157">
        <v>2110672000</v>
      </c>
      <c r="S8157">
        <v>161020000</v>
      </c>
      <c r="V8157" t="s">
        <v>160</v>
      </c>
      <c r="W8157" t="s">
        <v>194</v>
      </c>
      <c r="X8157" t="s">
        <v>161</v>
      </c>
      <c r="Y8157">
        <v>2</v>
      </c>
      <c r="Z8157">
        <v>2</v>
      </c>
      <c r="AA8157">
        <v>2023</v>
      </c>
      <c r="AB8157">
        <v>17774.54</v>
      </c>
      <c r="AC8157" t="s">
        <v>84</v>
      </c>
      <c r="AD8157" t="s">
        <v>72</v>
      </c>
      <c r="AE8157">
        <v>2023</v>
      </c>
      <c r="AF8157">
        <v>2023</v>
      </c>
      <c r="AU8157"/>
    </row>
    <row r="8158" spans="1:47" x14ac:dyDescent="0.35">
      <c r="A8158" t="s">
        <v>160</v>
      </c>
      <c r="B8158" t="s">
        <v>35</v>
      </c>
      <c r="C8158" t="s">
        <v>252</v>
      </c>
      <c r="D8158" t="s">
        <v>159</v>
      </c>
      <c r="E8158" t="s">
        <v>162</v>
      </c>
      <c r="G8158" t="s">
        <v>1</v>
      </c>
      <c r="J8158" t="s">
        <v>263</v>
      </c>
      <c r="K8158" t="s">
        <v>72</v>
      </c>
      <c r="L8158" t="s">
        <v>122</v>
      </c>
      <c r="M8158" s="14">
        <v>44985</v>
      </c>
      <c r="N8158" s="14">
        <v>44985</v>
      </c>
      <c r="O8158">
        <v>0</v>
      </c>
      <c r="P8158">
        <v>142.86000000000001</v>
      </c>
      <c r="R8158">
        <v>2110672000</v>
      </c>
      <c r="S8158">
        <v>161020000</v>
      </c>
      <c r="V8158" t="s">
        <v>160</v>
      </c>
      <c r="W8158" t="s">
        <v>194</v>
      </c>
      <c r="X8158" t="s">
        <v>161</v>
      </c>
      <c r="Y8158">
        <v>2</v>
      </c>
      <c r="Z8158">
        <v>2</v>
      </c>
      <c r="AA8158">
        <v>2023</v>
      </c>
      <c r="AB8158">
        <v>142.86000000000001</v>
      </c>
      <c r="AC8158" t="s">
        <v>84</v>
      </c>
      <c r="AD8158" t="s">
        <v>72</v>
      </c>
      <c r="AE8158">
        <v>2023</v>
      </c>
      <c r="AF8158">
        <v>2023</v>
      </c>
      <c r="AU8158"/>
    </row>
    <row r="8159" spans="1:47" x14ac:dyDescent="0.35">
      <c r="A8159" t="s">
        <v>160</v>
      </c>
      <c r="B8159" t="s">
        <v>35</v>
      </c>
      <c r="C8159" t="s">
        <v>252</v>
      </c>
      <c r="D8159" t="s">
        <v>159</v>
      </c>
      <c r="E8159" t="s">
        <v>162</v>
      </c>
      <c r="G8159" t="s">
        <v>1</v>
      </c>
      <c r="J8159" t="s">
        <v>263</v>
      </c>
      <c r="K8159" t="s">
        <v>72</v>
      </c>
      <c r="L8159" t="s">
        <v>122</v>
      </c>
      <c r="M8159" s="14">
        <v>44985</v>
      </c>
      <c r="N8159" s="14">
        <v>44985</v>
      </c>
      <c r="O8159">
        <v>0</v>
      </c>
      <c r="P8159">
        <v>2407.31</v>
      </c>
      <c r="R8159">
        <v>2110672000</v>
      </c>
      <c r="S8159">
        <v>161020000</v>
      </c>
      <c r="V8159" t="s">
        <v>160</v>
      </c>
      <c r="W8159" t="s">
        <v>194</v>
      </c>
      <c r="X8159" t="s">
        <v>161</v>
      </c>
      <c r="Y8159">
        <v>2</v>
      </c>
      <c r="Z8159">
        <v>2</v>
      </c>
      <c r="AA8159">
        <v>2023</v>
      </c>
      <c r="AB8159">
        <v>2407.31</v>
      </c>
      <c r="AC8159" t="s">
        <v>84</v>
      </c>
      <c r="AD8159" t="s">
        <v>72</v>
      </c>
      <c r="AE8159">
        <v>2023</v>
      </c>
      <c r="AF8159">
        <v>2023</v>
      </c>
      <c r="AU8159"/>
    </row>
    <row r="8160" spans="1:47" x14ac:dyDescent="0.35">
      <c r="A8160" t="s">
        <v>160</v>
      </c>
      <c r="B8160" t="s">
        <v>50</v>
      </c>
      <c r="C8160" t="s">
        <v>252</v>
      </c>
      <c r="D8160" t="s">
        <v>159</v>
      </c>
      <c r="E8160" t="s">
        <v>162</v>
      </c>
      <c r="G8160" t="s">
        <v>1</v>
      </c>
      <c r="J8160" t="s">
        <v>263</v>
      </c>
      <c r="K8160" t="s">
        <v>72</v>
      </c>
      <c r="L8160" t="s">
        <v>122</v>
      </c>
      <c r="M8160" s="14">
        <v>44985</v>
      </c>
      <c r="N8160" s="14">
        <v>44985</v>
      </c>
      <c r="O8160">
        <v>0</v>
      </c>
      <c r="P8160">
        <v>687.39</v>
      </c>
      <c r="R8160">
        <v>2110672000</v>
      </c>
      <c r="S8160">
        <v>162300000</v>
      </c>
      <c r="V8160" t="s">
        <v>160</v>
      </c>
      <c r="W8160" t="s">
        <v>209</v>
      </c>
      <c r="X8160" t="s">
        <v>161</v>
      </c>
      <c r="Y8160">
        <v>2</v>
      </c>
      <c r="Z8160">
        <v>2</v>
      </c>
      <c r="AA8160">
        <v>2023</v>
      </c>
      <c r="AB8160">
        <v>687.39</v>
      </c>
      <c r="AC8160" t="s">
        <v>84</v>
      </c>
      <c r="AD8160" t="s">
        <v>72</v>
      </c>
      <c r="AE8160">
        <v>2023</v>
      </c>
      <c r="AF8160">
        <v>2023</v>
      </c>
      <c r="AU8160"/>
    </row>
    <row r="8161" spans="1:47" x14ac:dyDescent="0.35">
      <c r="A8161" t="s">
        <v>160</v>
      </c>
      <c r="B8161" t="s">
        <v>50</v>
      </c>
      <c r="C8161" t="s">
        <v>252</v>
      </c>
      <c r="D8161" t="s">
        <v>159</v>
      </c>
      <c r="E8161" t="s">
        <v>162</v>
      </c>
      <c r="G8161" t="s">
        <v>1</v>
      </c>
      <c r="J8161" t="s">
        <v>263</v>
      </c>
      <c r="K8161" t="s">
        <v>72</v>
      </c>
      <c r="L8161" t="s">
        <v>122</v>
      </c>
      <c r="M8161" s="14">
        <v>44985</v>
      </c>
      <c r="N8161" s="14">
        <v>44985</v>
      </c>
      <c r="O8161">
        <v>0</v>
      </c>
      <c r="P8161">
        <v>1731.01</v>
      </c>
      <c r="R8161">
        <v>2110672000</v>
      </c>
      <c r="S8161">
        <v>162300000</v>
      </c>
      <c r="V8161" t="s">
        <v>160</v>
      </c>
      <c r="W8161" t="s">
        <v>209</v>
      </c>
      <c r="X8161" t="s">
        <v>161</v>
      </c>
      <c r="Y8161">
        <v>2</v>
      </c>
      <c r="Z8161">
        <v>2</v>
      </c>
      <c r="AA8161">
        <v>2023</v>
      </c>
      <c r="AB8161">
        <v>1731.01</v>
      </c>
      <c r="AC8161" t="s">
        <v>84</v>
      </c>
      <c r="AD8161" t="s">
        <v>72</v>
      </c>
      <c r="AE8161">
        <v>2023</v>
      </c>
      <c r="AF8161">
        <v>2023</v>
      </c>
      <c r="AU8161"/>
    </row>
    <row r="8162" spans="1:47" x14ac:dyDescent="0.35">
      <c r="A8162" t="s">
        <v>130</v>
      </c>
      <c r="B8162" t="s">
        <v>34</v>
      </c>
      <c r="C8162" t="s">
        <v>252</v>
      </c>
      <c r="D8162" t="s">
        <v>150</v>
      </c>
      <c r="E8162" t="s">
        <v>121</v>
      </c>
      <c r="G8162" t="s">
        <v>1</v>
      </c>
      <c r="H8162" t="s">
        <v>206</v>
      </c>
      <c r="J8162" t="s">
        <v>263</v>
      </c>
      <c r="K8162" t="s">
        <v>72</v>
      </c>
      <c r="L8162" t="s">
        <v>122</v>
      </c>
      <c r="M8162" s="14">
        <v>44985</v>
      </c>
      <c r="N8162" s="14">
        <v>44985</v>
      </c>
      <c r="O8162">
        <v>0</v>
      </c>
      <c r="P8162">
        <v>-238.1</v>
      </c>
      <c r="R8162">
        <v>2221511000</v>
      </c>
      <c r="S8162">
        <v>162800000</v>
      </c>
      <c r="V8162" t="s">
        <v>130</v>
      </c>
      <c r="W8162" t="s">
        <v>204</v>
      </c>
      <c r="X8162" t="s">
        <v>119</v>
      </c>
      <c r="Y8162">
        <v>2</v>
      </c>
      <c r="Z8162">
        <v>2</v>
      </c>
      <c r="AA8162">
        <v>2023</v>
      </c>
      <c r="AB8162">
        <v>238.1</v>
      </c>
      <c r="AC8162" t="s">
        <v>84</v>
      </c>
      <c r="AD8162" t="s">
        <v>84</v>
      </c>
      <c r="AE8162">
        <v>2023</v>
      </c>
      <c r="AF8162">
        <v>2023</v>
      </c>
      <c r="AU8162"/>
    </row>
    <row r="8163" spans="1:47" x14ac:dyDescent="0.35">
      <c r="A8163" t="s">
        <v>130</v>
      </c>
      <c r="B8163" t="s">
        <v>24</v>
      </c>
      <c r="C8163" t="s">
        <v>252</v>
      </c>
      <c r="D8163" t="s">
        <v>150</v>
      </c>
      <c r="E8163" t="s">
        <v>121</v>
      </c>
      <c r="G8163" t="s">
        <v>1</v>
      </c>
      <c r="H8163" t="s">
        <v>206</v>
      </c>
      <c r="J8163" t="s">
        <v>263</v>
      </c>
      <c r="K8163" t="s">
        <v>72</v>
      </c>
      <c r="L8163" t="s">
        <v>122</v>
      </c>
      <c r="M8163" s="14">
        <v>44985</v>
      </c>
      <c r="N8163" s="14">
        <v>44985</v>
      </c>
      <c r="O8163">
        <v>0</v>
      </c>
      <c r="P8163">
        <v>-100.74</v>
      </c>
      <c r="R8163">
        <v>2221504000</v>
      </c>
      <c r="S8163">
        <v>162000000</v>
      </c>
      <c r="V8163" t="s">
        <v>130</v>
      </c>
      <c r="W8163" t="s">
        <v>205</v>
      </c>
      <c r="X8163" t="s">
        <v>119</v>
      </c>
      <c r="Y8163">
        <v>2</v>
      </c>
      <c r="Z8163">
        <v>2</v>
      </c>
      <c r="AA8163">
        <v>2023</v>
      </c>
      <c r="AB8163">
        <v>100.74</v>
      </c>
      <c r="AC8163" t="s">
        <v>84</v>
      </c>
      <c r="AD8163" t="s">
        <v>84</v>
      </c>
      <c r="AE8163">
        <v>2023</v>
      </c>
      <c r="AF8163">
        <v>2023</v>
      </c>
      <c r="AU8163"/>
    </row>
    <row r="8164" spans="1:47" x14ac:dyDescent="0.35">
      <c r="A8164" t="s">
        <v>160</v>
      </c>
      <c r="B8164" t="s">
        <v>25</v>
      </c>
      <c r="C8164" t="s">
        <v>252</v>
      </c>
      <c r="D8164" t="s">
        <v>159</v>
      </c>
      <c r="E8164" t="s">
        <v>162</v>
      </c>
      <c r="G8164" t="s">
        <v>1</v>
      </c>
      <c r="J8164" t="s">
        <v>263</v>
      </c>
      <c r="K8164" t="s">
        <v>72</v>
      </c>
      <c r="L8164" t="s">
        <v>122</v>
      </c>
      <c r="M8164" s="14">
        <v>44985</v>
      </c>
      <c r="N8164" s="14">
        <v>44985</v>
      </c>
      <c r="O8164">
        <v>0</v>
      </c>
      <c r="P8164">
        <v>7142.86</v>
      </c>
      <c r="R8164">
        <v>2110672000</v>
      </c>
      <c r="S8164">
        <v>161300000</v>
      </c>
      <c r="V8164" t="s">
        <v>160</v>
      </c>
      <c r="W8164" t="s">
        <v>192</v>
      </c>
      <c r="X8164" t="s">
        <v>161</v>
      </c>
      <c r="Y8164">
        <v>2</v>
      </c>
      <c r="Z8164">
        <v>2</v>
      </c>
      <c r="AA8164">
        <v>2023</v>
      </c>
      <c r="AB8164">
        <v>7142.86</v>
      </c>
      <c r="AC8164" t="s">
        <v>84</v>
      </c>
      <c r="AD8164" t="s">
        <v>72</v>
      </c>
      <c r="AE8164">
        <v>2023</v>
      </c>
      <c r="AF8164">
        <v>2023</v>
      </c>
      <c r="AU8164"/>
    </row>
    <row r="8165" spans="1:47" x14ac:dyDescent="0.35">
      <c r="A8165" t="s">
        <v>160</v>
      </c>
      <c r="B8165" t="s">
        <v>25</v>
      </c>
      <c r="C8165" t="s">
        <v>252</v>
      </c>
      <c r="D8165" t="s">
        <v>159</v>
      </c>
      <c r="E8165" t="s">
        <v>162</v>
      </c>
      <c r="G8165" t="s">
        <v>1</v>
      </c>
      <c r="J8165" t="s">
        <v>263</v>
      </c>
      <c r="K8165" t="s">
        <v>72</v>
      </c>
      <c r="L8165" t="s">
        <v>122</v>
      </c>
      <c r="M8165" s="14">
        <v>44985</v>
      </c>
      <c r="N8165" s="14">
        <v>44985</v>
      </c>
      <c r="O8165">
        <v>0</v>
      </c>
      <c r="P8165">
        <v>1428.57</v>
      </c>
      <c r="R8165">
        <v>2110672000</v>
      </c>
      <c r="S8165">
        <v>161300000</v>
      </c>
      <c r="V8165" t="s">
        <v>160</v>
      </c>
      <c r="W8165" t="s">
        <v>192</v>
      </c>
      <c r="X8165" t="s">
        <v>161</v>
      </c>
      <c r="Y8165">
        <v>2</v>
      </c>
      <c r="Z8165">
        <v>2</v>
      </c>
      <c r="AA8165">
        <v>2023</v>
      </c>
      <c r="AB8165">
        <v>1428.57</v>
      </c>
      <c r="AC8165" t="s">
        <v>84</v>
      </c>
      <c r="AD8165" t="s">
        <v>72</v>
      </c>
      <c r="AE8165">
        <v>2023</v>
      </c>
      <c r="AF8165">
        <v>2023</v>
      </c>
      <c r="AU8165"/>
    </row>
    <row r="8166" spans="1:47" x14ac:dyDescent="0.35">
      <c r="A8166" t="s">
        <v>160</v>
      </c>
      <c r="B8166" t="s">
        <v>25</v>
      </c>
      <c r="C8166" t="s">
        <v>252</v>
      </c>
      <c r="D8166" t="s">
        <v>159</v>
      </c>
      <c r="E8166" t="s">
        <v>162</v>
      </c>
      <c r="G8166" t="s">
        <v>1</v>
      </c>
      <c r="J8166" t="s">
        <v>263</v>
      </c>
      <c r="K8166" t="s">
        <v>72</v>
      </c>
      <c r="L8166" t="s">
        <v>122</v>
      </c>
      <c r="M8166" s="14">
        <v>44985</v>
      </c>
      <c r="N8166" s="14">
        <v>44985</v>
      </c>
      <c r="O8166">
        <v>0</v>
      </c>
      <c r="P8166">
        <v>10714.29</v>
      </c>
      <c r="R8166">
        <v>2110672000</v>
      </c>
      <c r="S8166">
        <v>161300000</v>
      </c>
      <c r="V8166" t="s">
        <v>160</v>
      </c>
      <c r="W8166" t="s">
        <v>192</v>
      </c>
      <c r="X8166" t="s">
        <v>161</v>
      </c>
      <c r="Y8166">
        <v>2</v>
      </c>
      <c r="Z8166">
        <v>2</v>
      </c>
      <c r="AA8166">
        <v>2023</v>
      </c>
      <c r="AB8166">
        <v>10714.29</v>
      </c>
      <c r="AC8166" t="s">
        <v>84</v>
      </c>
      <c r="AD8166" t="s">
        <v>72</v>
      </c>
      <c r="AE8166">
        <v>2023</v>
      </c>
      <c r="AF8166">
        <v>2023</v>
      </c>
      <c r="AU8166"/>
    </row>
    <row r="8167" spans="1:47" x14ac:dyDescent="0.35">
      <c r="A8167" t="s">
        <v>160</v>
      </c>
      <c r="B8167" t="s">
        <v>25</v>
      </c>
      <c r="C8167" t="s">
        <v>252</v>
      </c>
      <c r="D8167" t="s">
        <v>159</v>
      </c>
      <c r="E8167" t="s">
        <v>162</v>
      </c>
      <c r="G8167" t="s">
        <v>1</v>
      </c>
      <c r="J8167" t="s">
        <v>263</v>
      </c>
      <c r="K8167" t="s">
        <v>72</v>
      </c>
      <c r="L8167" t="s">
        <v>122</v>
      </c>
      <c r="M8167" s="14">
        <v>44985</v>
      </c>
      <c r="N8167" s="14">
        <v>44985</v>
      </c>
      <c r="O8167">
        <v>0</v>
      </c>
      <c r="P8167">
        <v>9047.6200000000008</v>
      </c>
      <c r="R8167">
        <v>2110672000</v>
      </c>
      <c r="S8167">
        <v>161300000</v>
      </c>
      <c r="V8167" t="s">
        <v>160</v>
      </c>
      <c r="W8167" t="s">
        <v>192</v>
      </c>
      <c r="X8167" t="s">
        <v>161</v>
      </c>
      <c r="Y8167">
        <v>2</v>
      </c>
      <c r="Z8167">
        <v>2</v>
      </c>
      <c r="AA8167">
        <v>2023</v>
      </c>
      <c r="AB8167">
        <v>9047.6200000000008</v>
      </c>
      <c r="AC8167" t="s">
        <v>84</v>
      </c>
      <c r="AD8167" t="s">
        <v>72</v>
      </c>
      <c r="AE8167">
        <v>2023</v>
      </c>
      <c r="AF8167">
        <v>2023</v>
      </c>
      <c r="AU8167"/>
    </row>
    <row r="8168" spans="1:47" x14ac:dyDescent="0.35">
      <c r="A8168" t="s">
        <v>160</v>
      </c>
      <c r="B8168" t="s">
        <v>35</v>
      </c>
      <c r="C8168" t="s">
        <v>252</v>
      </c>
      <c r="D8168" t="s">
        <v>159</v>
      </c>
      <c r="E8168" t="s">
        <v>162</v>
      </c>
      <c r="G8168" t="s">
        <v>1</v>
      </c>
      <c r="J8168" t="s">
        <v>263</v>
      </c>
      <c r="K8168" t="s">
        <v>72</v>
      </c>
      <c r="L8168" t="s">
        <v>122</v>
      </c>
      <c r="M8168" s="14">
        <v>44985</v>
      </c>
      <c r="N8168" s="14">
        <v>44985</v>
      </c>
      <c r="O8168">
        <v>0</v>
      </c>
      <c r="P8168">
        <v>6.45</v>
      </c>
      <c r="R8168">
        <v>2110672000</v>
      </c>
      <c r="S8168">
        <v>161021000</v>
      </c>
      <c r="V8168" t="s">
        <v>160</v>
      </c>
      <c r="W8168" t="s">
        <v>215</v>
      </c>
      <c r="X8168" t="s">
        <v>161</v>
      </c>
      <c r="Y8168">
        <v>2</v>
      </c>
      <c r="Z8168">
        <v>2</v>
      </c>
      <c r="AA8168">
        <v>2023</v>
      </c>
      <c r="AB8168">
        <v>6.45</v>
      </c>
      <c r="AC8168" t="s">
        <v>84</v>
      </c>
      <c r="AD8168" t="s">
        <v>72</v>
      </c>
      <c r="AE8168">
        <v>2023</v>
      </c>
      <c r="AF8168">
        <v>2023</v>
      </c>
      <c r="AU8168"/>
    </row>
    <row r="8169" spans="1:47" x14ac:dyDescent="0.35">
      <c r="A8169" t="s">
        <v>160</v>
      </c>
      <c r="B8169" t="s">
        <v>35</v>
      </c>
      <c r="C8169" t="s">
        <v>252</v>
      </c>
      <c r="D8169" t="s">
        <v>159</v>
      </c>
      <c r="E8169" t="s">
        <v>162</v>
      </c>
      <c r="G8169" t="s">
        <v>1</v>
      </c>
      <c r="J8169" t="s">
        <v>263</v>
      </c>
      <c r="K8169" t="s">
        <v>72</v>
      </c>
      <c r="L8169" t="s">
        <v>122</v>
      </c>
      <c r="M8169" s="14">
        <v>44985</v>
      </c>
      <c r="N8169" s="14">
        <v>44985</v>
      </c>
      <c r="O8169">
        <v>0</v>
      </c>
      <c r="P8169">
        <v>154.76</v>
      </c>
      <c r="R8169">
        <v>2110672000</v>
      </c>
      <c r="S8169">
        <v>161021000</v>
      </c>
      <c r="V8169" t="s">
        <v>160</v>
      </c>
      <c r="W8169" t="s">
        <v>215</v>
      </c>
      <c r="X8169" t="s">
        <v>161</v>
      </c>
      <c r="Y8169">
        <v>2</v>
      </c>
      <c r="Z8169">
        <v>2</v>
      </c>
      <c r="AA8169">
        <v>2023</v>
      </c>
      <c r="AB8169">
        <v>154.76</v>
      </c>
      <c r="AC8169" t="s">
        <v>84</v>
      </c>
      <c r="AD8169" t="s">
        <v>72</v>
      </c>
      <c r="AE8169">
        <v>2023</v>
      </c>
      <c r="AF8169">
        <v>2023</v>
      </c>
      <c r="AU8169"/>
    </row>
    <row r="8170" spans="1:47" x14ac:dyDescent="0.35">
      <c r="A8170" t="s">
        <v>160</v>
      </c>
      <c r="B8170" t="s">
        <v>35</v>
      </c>
      <c r="C8170" t="s">
        <v>252</v>
      </c>
      <c r="D8170" t="s">
        <v>159</v>
      </c>
      <c r="E8170" t="s">
        <v>162</v>
      </c>
      <c r="G8170" t="s">
        <v>1</v>
      </c>
      <c r="J8170" t="s">
        <v>263</v>
      </c>
      <c r="K8170" t="s">
        <v>72</v>
      </c>
      <c r="L8170" t="s">
        <v>122</v>
      </c>
      <c r="M8170" s="14">
        <v>44985</v>
      </c>
      <c r="N8170" s="14">
        <v>44985</v>
      </c>
      <c r="O8170">
        <v>0</v>
      </c>
      <c r="P8170">
        <v>202.38</v>
      </c>
      <c r="R8170">
        <v>2110672000</v>
      </c>
      <c r="S8170">
        <v>161021000</v>
      </c>
      <c r="V8170" t="s">
        <v>160</v>
      </c>
      <c r="W8170" t="s">
        <v>215</v>
      </c>
      <c r="X8170" t="s">
        <v>161</v>
      </c>
      <c r="Y8170">
        <v>2</v>
      </c>
      <c r="Z8170">
        <v>2</v>
      </c>
      <c r="AA8170">
        <v>2023</v>
      </c>
      <c r="AB8170">
        <v>202.38</v>
      </c>
      <c r="AC8170" t="s">
        <v>84</v>
      </c>
      <c r="AD8170" t="s">
        <v>72</v>
      </c>
      <c r="AE8170">
        <v>2023</v>
      </c>
      <c r="AF8170">
        <v>2023</v>
      </c>
      <c r="AU8170"/>
    </row>
    <row r="8171" spans="1:47" x14ac:dyDescent="0.35">
      <c r="A8171" t="s">
        <v>160</v>
      </c>
      <c r="B8171" t="s">
        <v>26</v>
      </c>
      <c r="C8171" t="s">
        <v>252</v>
      </c>
      <c r="D8171" t="s">
        <v>159</v>
      </c>
      <c r="E8171" t="s">
        <v>162</v>
      </c>
      <c r="G8171" t="s">
        <v>1</v>
      </c>
      <c r="J8171" t="s">
        <v>263</v>
      </c>
      <c r="K8171" t="s">
        <v>72</v>
      </c>
      <c r="L8171" t="s">
        <v>122</v>
      </c>
      <c r="M8171" s="14">
        <v>44985</v>
      </c>
      <c r="N8171" s="14">
        <v>44985</v>
      </c>
      <c r="O8171">
        <v>0</v>
      </c>
      <c r="P8171">
        <v>147.62</v>
      </c>
      <c r="R8171">
        <v>2110672000</v>
      </c>
      <c r="S8171">
        <v>161021000</v>
      </c>
      <c r="V8171" t="s">
        <v>160</v>
      </c>
      <c r="W8171" t="s">
        <v>215</v>
      </c>
      <c r="X8171" t="s">
        <v>161</v>
      </c>
      <c r="Y8171">
        <v>2</v>
      </c>
      <c r="Z8171">
        <v>2</v>
      </c>
      <c r="AA8171">
        <v>2023</v>
      </c>
      <c r="AB8171">
        <v>147.62</v>
      </c>
      <c r="AC8171" t="s">
        <v>84</v>
      </c>
      <c r="AD8171" t="s">
        <v>72</v>
      </c>
      <c r="AE8171">
        <v>2023</v>
      </c>
      <c r="AF8171">
        <v>2023</v>
      </c>
      <c r="AU8171"/>
    </row>
    <row r="8172" spans="1:47" x14ac:dyDescent="0.35">
      <c r="A8172" t="s">
        <v>160</v>
      </c>
      <c r="B8172" t="s">
        <v>26</v>
      </c>
      <c r="C8172" t="s">
        <v>252</v>
      </c>
      <c r="D8172" t="s">
        <v>159</v>
      </c>
      <c r="E8172" t="s">
        <v>162</v>
      </c>
      <c r="G8172" t="s">
        <v>1</v>
      </c>
      <c r="J8172" t="s">
        <v>263</v>
      </c>
      <c r="K8172" t="s">
        <v>72</v>
      </c>
      <c r="L8172" t="s">
        <v>122</v>
      </c>
      <c r="M8172" s="14">
        <v>44985</v>
      </c>
      <c r="N8172" s="14">
        <v>44985</v>
      </c>
      <c r="O8172">
        <v>0</v>
      </c>
      <c r="P8172">
        <v>65770.25</v>
      </c>
      <c r="R8172">
        <v>2110672000</v>
      </c>
      <c r="S8172">
        <v>161016000</v>
      </c>
      <c r="V8172" t="s">
        <v>160</v>
      </c>
      <c r="W8172" t="s">
        <v>201</v>
      </c>
      <c r="X8172" t="s">
        <v>161</v>
      </c>
      <c r="Y8172">
        <v>2</v>
      </c>
      <c r="Z8172">
        <v>2</v>
      </c>
      <c r="AA8172">
        <v>2023</v>
      </c>
      <c r="AB8172">
        <v>65770.25</v>
      </c>
      <c r="AC8172" t="s">
        <v>84</v>
      </c>
      <c r="AD8172" t="s">
        <v>72</v>
      </c>
      <c r="AE8172">
        <v>2023</v>
      </c>
      <c r="AF8172">
        <v>2023</v>
      </c>
      <c r="AU8172"/>
    </row>
    <row r="8173" spans="1:47" x14ac:dyDescent="0.35">
      <c r="A8173" t="s">
        <v>160</v>
      </c>
      <c r="B8173" t="s">
        <v>26</v>
      </c>
      <c r="C8173" t="s">
        <v>252</v>
      </c>
      <c r="D8173" t="s">
        <v>159</v>
      </c>
      <c r="E8173" t="s">
        <v>162</v>
      </c>
      <c r="G8173" t="s">
        <v>1</v>
      </c>
      <c r="J8173" t="s">
        <v>263</v>
      </c>
      <c r="K8173" t="s">
        <v>72</v>
      </c>
      <c r="L8173" t="s">
        <v>122</v>
      </c>
      <c r="M8173" s="14">
        <v>44985</v>
      </c>
      <c r="N8173" s="14">
        <v>44985</v>
      </c>
      <c r="O8173">
        <v>0</v>
      </c>
      <c r="P8173">
        <v>4169.08</v>
      </c>
      <c r="R8173">
        <v>2110672000</v>
      </c>
      <c r="S8173">
        <v>162200000</v>
      </c>
      <c r="V8173" t="s">
        <v>160</v>
      </c>
      <c r="W8173" t="s">
        <v>229</v>
      </c>
      <c r="X8173" t="s">
        <v>161</v>
      </c>
      <c r="Y8173">
        <v>2</v>
      </c>
      <c r="Z8173">
        <v>2</v>
      </c>
      <c r="AA8173">
        <v>2023</v>
      </c>
      <c r="AB8173">
        <v>4169.08</v>
      </c>
      <c r="AC8173" t="s">
        <v>84</v>
      </c>
      <c r="AD8173" t="s">
        <v>72</v>
      </c>
      <c r="AE8173">
        <v>2023</v>
      </c>
      <c r="AF8173">
        <v>2023</v>
      </c>
      <c r="AU8173"/>
    </row>
    <row r="8174" spans="1:47" x14ac:dyDescent="0.35">
      <c r="A8174" t="s">
        <v>155</v>
      </c>
      <c r="B8174" t="s">
        <v>49</v>
      </c>
      <c r="C8174" t="s">
        <v>252</v>
      </c>
      <c r="D8174" t="s">
        <v>150</v>
      </c>
      <c r="E8174" t="s">
        <v>121</v>
      </c>
      <c r="G8174" t="s">
        <v>1</v>
      </c>
      <c r="H8174" t="s">
        <v>206</v>
      </c>
      <c r="J8174" t="s">
        <v>263</v>
      </c>
      <c r="K8174" t="s">
        <v>72</v>
      </c>
      <c r="L8174" t="s">
        <v>122</v>
      </c>
      <c r="M8174" s="14">
        <v>44985</v>
      </c>
      <c r="N8174" s="14">
        <v>44985</v>
      </c>
      <c r="O8174">
        <v>0</v>
      </c>
      <c r="P8174">
        <v>-33333.33</v>
      </c>
      <c r="R8174">
        <v>2220620000</v>
      </c>
      <c r="S8174">
        <v>161012000</v>
      </c>
      <c r="V8174" t="s">
        <v>155</v>
      </c>
      <c r="W8174" t="s">
        <v>213</v>
      </c>
      <c r="X8174" t="s">
        <v>156</v>
      </c>
      <c r="Y8174">
        <v>2</v>
      </c>
      <c r="Z8174">
        <v>2</v>
      </c>
      <c r="AA8174">
        <v>2023</v>
      </c>
      <c r="AB8174">
        <v>33333.33</v>
      </c>
      <c r="AC8174" t="s">
        <v>84</v>
      </c>
      <c r="AD8174" t="s">
        <v>84</v>
      </c>
      <c r="AE8174">
        <v>2023</v>
      </c>
      <c r="AF8174">
        <v>2023</v>
      </c>
      <c r="AU8174"/>
    </row>
    <row r="8175" spans="1:47" x14ac:dyDescent="0.35">
      <c r="A8175" t="s">
        <v>126</v>
      </c>
      <c r="B8175" t="s">
        <v>56</v>
      </c>
      <c r="C8175" t="s">
        <v>252</v>
      </c>
      <c r="D8175" t="s">
        <v>150</v>
      </c>
      <c r="E8175" t="s">
        <v>121</v>
      </c>
      <c r="G8175" t="s">
        <v>1</v>
      </c>
      <c r="H8175" t="s">
        <v>206</v>
      </c>
      <c r="J8175" t="s">
        <v>263</v>
      </c>
      <c r="K8175" t="s">
        <v>72</v>
      </c>
      <c r="L8175" t="s">
        <v>122</v>
      </c>
      <c r="M8175" s="14">
        <v>44985</v>
      </c>
      <c r="N8175" s="14">
        <v>44985</v>
      </c>
      <c r="O8175">
        <v>0</v>
      </c>
      <c r="P8175">
        <v>-1190.48</v>
      </c>
      <c r="R8175">
        <v>2221200000</v>
      </c>
      <c r="S8175">
        <v>162600000</v>
      </c>
      <c r="V8175" t="s">
        <v>126</v>
      </c>
      <c r="W8175" t="s">
        <v>196</v>
      </c>
      <c r="X8175" t="s">
        <v>127</v>
      </c>
      <c r="Y8175">
        <v>2</v>
      </c>
      <c r="Z8175">
        <v>2</v>
      </c>
      <c r="AA8175">
        <v>2023</v>
      </c>
      <c r="AB8175">
        <v>1190.48</v>
      </c>
      <c r="AC8175" t="s">
        <v>84</v>
      </c>
      <c r="AD8175" t="s">
        <v>84</v>
      </c>
      <c r="AE8175">
        <v>2023</v>
      </c>
      <c r="AF8175">
        <v>2023</v>
      </c>
      <c r="AU8175"/>
    </row>
    <row r="8176" spans="1:47" x14ac:dyDescent="0.35">
      <c r="A8176" t="s">
        <v>148</v>
      </c>
      <c r="C8176" t="s">
        <v>252</v>
      </c>
      <c r="D8176" t="s">
        <v>159</v>
      </c>
      <c r="E8176" t="s">
        <v>162</v>
      </c>
      <c r="G8176" t="s">
        <v>1</v>
      </c>
      <c r="J8176" t="s">
        <v>263</v>
      </c>
      <c r="K8176" t="s">
        <v>72</v>
      </c>
      <c r="L8176" t="s">
        <v>122</v>
      </c>
      <c r="M8176" s="14">
        <v>44985</v>
      </c>
      <c r="N8176" s="14">
        <v>44985</v>
      </c>
      <c r="O8176">
        <v>0</v>
      </c>
      <c r="P8176">
        <v>35714.29</v>
      </c>
      <c r="R8176">
        <v>2110220000</v>
      </c>
      <c r="S8176">
        <v>161008000</v>
      </c>
      <c r="V8176" t="s">
        <v>148</v>
      </c>
      <c r="W8176" t="s">
        <v>224</v>
      </c>
      <c r="X8176" t="s">
        <v>152</v>
      </c>
      <c r="Y8176">
        <v>2</v>
      </c>
      <c r="Z8176">
        <v>2</v>
      </c>
      <c r="AA8176">
        <v>2023</v>
      </c>
      <c r="AB8176">
        <v>35714.29</v>
      </c>
      <c r="AC8176" t="s">
        <v>84</v>
      </c>
      <c r="AD8176" t="s">
        <v>72</v>
      </c>
      <c r="AE8176">
        <v>2023</v>
      </c>
      <c r="AF8176">
        <v>2023</v>
      </c>
      <c r="AU8176"/>
    </row>
    <row r="8177" spans="1:47" x14ac:dyDescent="0.35">
      <c r="A8177" t="s">
        <v>160</v>
      </c>
      <c r="B8177" t="s">
        <v>26</v>
      </c>
      <c r="C8177" t="s">
        <v>252</v>
      </c>
      <c r="D8177" t="s">
        <v>159</v>
      </c>
      <c r="E8177" t="s">
        <v>162</v>
      </c>
      <c r="G8177" t="s">
        <v>1</v>
      </c>
      <c r="J8177" t="s">
        <v>263</v>
      </c>
      <c r="K8177" t="s">
        <v>72</v>
      </c>
      <c r="L8177" t="s">
        <v>122</v>
      </c>
      <c r="M8177" s="14">
        <v>44985</v>
      </c>
      <c r="N8177" s="14">
        <v>44985</v>
      </c>
      <c r="O8177">
        <v>0</v>
      </c>
      <c r="P8177">
        <v>951.57</v>
      </c>
      <c r="R8177">
        <v>2110672000</v>
      </c>
      <c r="S8177">
        <v>162600000</v>
      </c>
      <c r="V8177" t="s">
        <v>160</v>
      </c>
      <c r="W8177" t="s">
        <v>196</v>
      </c>
      <c r="X8177" t="s">
        <v>161</v>
      </c>
      <c r="Y8177">
        <v>2</v>
      </c>
      <c r="Z8177">
        <v>2</v>
      </c>
      <c r="AA8177">
        <v>2023</v>
      </c>
      <c r="AB8177">
        <v>951.57</v>
      </c>
      <c r="AC8177" t="s">
        <v>84</v>
      </c>
      <c r="AD8177" t="s">
        <v>72</v>
      </c>
      <c r="AE8177">
        <v>2023</v>
      </c>
      <c r="AF8177">
        <v>2023</v>
      </c>
      <c r="AU8177"/>
    </row>
    <row r="8178" spans="1:47" x14ac:dyDescent="0.35">
      <c r="A8178" t="s">
        <v>160</v>
      </c>
      <c r="B8178" t="s">
        <v>28</v>
      </c>
      <c r="C8178" t="s">
        <v>252</v>
      </c>
      <c r="D8178" t="s">
        <v>159</v>
      </c>
      <c r="E8178" t="s">
        <v>162</v>
      </c>
      <c r="G8178" t="s">
        <v>1</v>
      </c>
      <c r="J8178" t="s">
        <v>263</v>
      </c>
      <c r="K8178" t="s">
        <v>72</v>
      </c>
      <c r="L8178" t="s">
        <v>122</v>
      </c>
      <c r="M8178" s="14">
        <v>44985</v>
      </c>
      <c r="N8178" s="14">
        <v>44985</v>
      </c>
      <c r="O8178">
        <v>0</v>
      </c>
      <c r="P8178">
        <v>85.38</v>
      </c>
      <c r="R8178">
        <v>2110672000</v>
      </c>
      <c r="S8178">
        <v>161400000</v>
      </c>
      <c r="V8178" t="s">
        <v>160</v>
      </c>
      <c r="W8178" t="s">
        <v>211</v>
      </c>
      <c r="X8178" t="s">
        <v>161</v>
      </c>
      <c r="Y8178">
        <v>2</v>
      </c>
      <c r="Z8178">
        <v>2</v>
      </c>
      <c r="AA8178">
        <v>2023</v>
      </c>
      <c r="AB8178">
        <v>85.38</v>
      </c>
      <c r="AC8178" t="s">
        <v>84</v>
      </c>
      <c r="AD8178" t="s">
        <v>72</v>
      </c>
      <c r="AE8178">
        <v>2023</v>
      </c>
      <c r="AF8178">
        <v>2023</v>
      </c>
      <c r="AU8178"/>
    </row>
    <row r="8179" spans="1:47" x14ac:dyDescent="0.35">
      <c r="A8179" t="s">
        <v>118</v>
      </c>
      <c r="B8179" t="s">
        <v>46</v>
      </c>
      <c r="C8179" t="s">
        <v>252</v>
      </c>
      <c r="D8179" t="s">
        <v>150</v>
      </c>
      <c r="E8179" t="s">
        <v>121</v>
      </c>
      <c r="G8179" t="s">
        <v>1</v>
      </c>
      <c r="H8179" t="s">
        <v>206</v>
      </c>
      <c r="J8179" t="s">
        <v>263</v>
      </c>
      <c r="K8179" t="s">
        <v>72</v>
      </c>
      <c r="L8179" t="s">
        <v>122</v>
      </c>
      <c r="M8179" s="14">
        <v>44985</v>
      </c>
      <c r="N8179" s="14">
        <v>44985</v>
      </c>
      <c r="O8179">
        <v>0</v>
      </c>
      <c r="P8179">
        <v>-11904.76</v>
      </c>
      <c r="R8179">
        <v>2221513000</v>
      </c>
      <c r="S8179">
        <v>161021000</v>
      </c>
      <c r="V8179" t="s">
        <v>118</v>
      </c>
      <c r="W8179" t="s">
        <v>215</v>
      </c>
      <c r="X8179" t="s">
        <v>119</v>
      </c>
      <c r="Y8179">
        <v>2</v>
      </c>
      <c r="Z8179">
        <v>2</v>
      </c>
      <c r="AA8179">
        <v>2023</v>
      </c>
      <c r="AB8179">
        <v>11904.76</v>
      </c>
      <c r="AC8179" t="s">
        <v>84</v>
      </c>
      <c r="AD8179" t="s">
        <v>84</v>
      </c>
      <c r="AE8179">
        <v>2023</v>
      </c>
      <c r="AF8179">
        <v>2023</v>
      </c>
      <c r="AU8179"/>
    </row>
    <row r="8180" spans="1:47" x14ac:dyDescent="0.35">
      <c r="A8180" t="s">
        <v>176</v>
      </c>
      <c r="B8180" t="s">
        <v>27</v>
      </c>
      <c r="C8180" t="s">
        <v>252</v>
      </c>
      <c r="D8180" t="s">
        <v>150</v>
      </c>
      <c r="E8180" t="s">
        <v>121</v>
      </c>
      <c r="G8180" t="s">
        <v>1</v>
      </c>
      <c r="H8180" t="s">
        <v>206</v>
      </c>
      <c r="J8180" t="s">
        <v>263</v>
      </c>
      <c r="K8180" t="s">
        <v>72</v>
      </c>
      <c r="L8180" t="s">
        <v>122</v>
      </c>
      <c r="M8180" s="14">
        <v>44985</v>
      </c>
      <c r="N8180" s="14">
        <v>44985</v>
      </c>
      <c r="O8180">
        <v>0</v>
      </c>
      <c r="P8180">
        <v>-143.57</v>
      </c>
      <c r="R8180">
        <v>2221517010</v>
      </c>
      <c r="S8180">
        <v>161300000</v>
      </c>
      <c r="V8180" t="s">
        <v>176</v>
      </c>
      <c r="W8180" t="s">
        <v>192</v>
      </c>
      <c r="X8180" t="s">
        <v>119</v>
      </c>
      <c r="Y8180">
        <v>2</v>
      </c>
      <c r="Z8180">
        <v>2</v>
      </c>
      <c r="AA8180">
        <v>2023</v>
      </c>
      <c r="AB8180">
        <v>143.57</v>
      </c>
      <c r="AC8180" t="s">
        <v>84</v>
      </c>
      <c r="AD8180" t="s">
        <v>84</v>
      </c>
      <c r="AE8180">
        <v>2023</v>
      </c>
      <c r="AF8180">
        <v>2023</v>
      </c>
      <c r="AU8180"/>
    </row>
    <row r="8181" spans="1:47" x14ac:dyDescent="0.35">
      <c r="A8181" t="s">
        <v>160</v>
      </c>
      <c r="B8181" t="s">
        <v>28</v>
      </c>
      <c r="C8181" t="s">
        <v>252</v>
      </c>
      <c r="D8181" t="s">
        <v>159</v>
      </c>
      <c r="E8181" t="s">
        <v>162</v>
      </c>
      <c r="G8181" t="s">
        <v>1</v>
      </c>
      <c r="J8181" t="s">
        <v>263</v>
      </c>
      <c r="K8181" t="s">
        <v>72</v>
      </c>
      <c r="L8181" t="s">
        <v>122</v>
      </c>
      <c r="M8181" s="14">
        <v>44985</v>
      </c>
      <c r="N8181" s="14">
        <v>44985</v>
      </c>
      <c r="O8181">
        <v>0</v>
      </c>
      <c r="P8181">
        <v>53.14</v>
      </c>
      <c r="R8181">
        <v>2110672000</v>
      </c>
      <c r="S8181">
        <v>161400000</v>
      </c>
      <c r="V8181" t="s">
        <v>160</v>
      </c>
      <c r="W8181" t="s">
        <v>211</v>
      </c>
      <c r="X8181" t="s">
        <v>161</v>
      </c>
      <c r="Y8181">
        <v>2</v>
      </c>
      <c r="Z8181">
        <v>2</v>
      </c>
      <c r="AA8181">
        <v>2023</v>
      </c>
      <c r="AB8181">
        <v>53.14</v>
      </c>
      <c r="AC8181" t="s">
        <v>84</v>
      </c>
      <c r="AD8181" t="s">
        <v>72</v>
      </c>
      <c r="AE8181">
        <v>2023</v>
      </c>
      <c r="AF8181">
        <v>2023</v>
      </c>
      <c r="AU8181"/>
    </row>
    <row r="8182" spans="1:47" x14ac:dyDescent="0.35">
      <c r="A8182" t="s">
        <v>160</v>
      </c>
      <c r="B8182" t="s">
        <v>28</v>
      </c>
      <c r="C8182" t="s">
        <v>252</v>
      </c>
      <c r="D8182" t="s">
        <v>159</v>
      </c>
      <c r="E8182" t="s">
        <v>162</v>
      </c>
      <c r="G8182" t="s">
        <v>1</v>
      </c>
      <c r="J8182" t="s">
        <v>263</v>
      </c>
      <c r="K8182" t="s">
        <v>72</v>
      </c>
      <c r="L8182" t="s">
        <v>122</v>
      </c>
      <c r="M8182" s="14">
        <v>44985</v>
      </c>
      <c r="N8182" s="14">
        <v>44985</v>
      </c>
      <c r="O8182">
        <v>0</v>
      </c>
      <c r="P8182">
        <v>74.03</v>
      </c>
      <c r="R8182">
        <v>2110672000</v>
      </c>
      <c r="S8182">
        <v>161400000</v>
      </c>
      <c r="V8182" t="s">
        <v>160</v>
      </c>
      <c r="W8182" t="s">
        <v>211</v>
      </c>
      <c r="X8182" t="s">
        <v>161</v>
      </c>
      <c r="Y8182">
        <v>2</v>
      </c>
      <c r="Z8182">
        <v>2</v>
      </c>
      <c r="AA8182">
        <v>2023</v>
      </c>
      <c r="AB8182">
        <v>74.03</v>
      </c>
      <c r="AC8182" t="s">
        <v>84</v>
      </c>
      <c r="AD8182" t="s">
        <v>72</v>
      </c>
      <c r="AE8182">
        <v>2023</v>
      </c>
      <c r="AF8182">
        <v>2023</v>
      </c>
      <c r="AU8182"/>
    </row>
    <row r="8183" spans="1:47" x14ac:dyDescent="0.35">
      <c r="A8183" t="s">
        <v>160</v>
      </c>
      <c r="B8183" t="s">
        <v>28</v>
      </c>
      <c r="C8183" t="s">
        <v>252</v>
      </c>
      <c r="D8183" t="s">
        <v>159</v>
      </c>
      <c r="E8183" t="s">
        <v>162</v>
      </c>
      <c r="G8183" t="s">
        <v>1</v>
      </c>
      <c r="J8183" t="s">
        <v>263</v>
      </c>
      <c r="K8183" t="s">
        <v>72</v>
      </c>
      <c r="L8183" t="s">
        <v>122</v>
      </c>
      <c r="M8183" s="14">
        <v>44985</v>
      </c>
      <c r="N8183" s="14">
        <v>44985</v>
      </c>
      <c r="O8183">
        <v>0</v>
      </c>
      <c r="P8183">
        <v>30.62</v>
      </c>
      <c r="R8183">
        <v>2110672000</v>
      </c>
      <c r="S8183">
        <v>161400000</v>
      </c>
      <c r="V8183" t="s">
        <v>160</v>
      </c>
      <c r="W8183" t="s">
        <v>211</v>
      </c>
      <c r="X8183" t="s">
        <v>161</v>
      </c>
      <c r="Y8183">
        <v>2</v>
      </c>
      <c r="Z8183">
        <v>2</v>
      </c>
      <c r="AA8183">
        <v>2023</v>
      </c>
      <c r="AB8183">
        <v>30.62</v>
      </c>
      <c r="AC8183" t="s">
        <v>84</v>
      </c>
      <c r="AD8183" t="s">
        <v>72</v>
      </c>
      <c r="AE8183">
        <v>2023</v>
      </c>
      <c r="AF8183">
        <v>2023</v>
      </c>
      <c r="AU8183"/>
    </row>
    <row r="8184" spans="1:47" x14ac:dyDescent="0.35">
      <c r="A8184" t="s">
        <v>160</v>
      </c>
      <c r="B8184" t="s">
        <v>28</v>
      </c>
      <c r="C8184" t="s">
        <v>252</v>
      </c>
      <c r="D8184" t="s">
        <v>159</v>
      </c>
      <c r="E8184" t="s">
        <v>162</v>
      </c>
      <c r="G8184" t="s">
        <v>1</v>
      </c>
      <c r="J8184" t="s">
        <v>263</v>
      </c>
      <c r="K8184" t="s">
        <v>72</v>
      </c>
      <c r="L8184" t="s">
        <v>122</v>
      </c>
      <c r="M8184" s="14">
        <v>44985</v>
      </c>
      <c r="N8184" s="14">
        <v>44985</v>
      </c>
      <c r="O8184">
        <v>0</v>
      </c>
      <c r="P8184">
        <v>172.64</v>
      </c>
      <c r="R8184">
        <v>2110672000</v>
      </c>
      <c r="S8184">
        <v>161400000</v>
      </c>
      <c r="V8184" t="s">
        <v>160</v>
      </c>
      <c r="W8184" t="s">
        <v>211</v>
      </c>
      <c r="X8184" t="s">
        <v>161</v>
      </c>
      <c r="Y8184">
        <v>2</v>
      </c>
      <c r="Z8184">
        <v>2</v>
      </c>
      <c r="AA8184">
        <v>2023</v>
      </c>
      <c r="AB8184">
        <v>172.64</v>
      </c>
      <c r="AC8184" t="s">
        <v>84</v>
      </c>
      <c r="AD8184" t="s">
        <v>72</v>
      </c>
      <c r="AE8184">
        <v>2023</v>
      </c>
      <c r="AF8184">
        <v>2023</v>
      </c>
      <c r="AU8184"/>
    </row>
    <row r="8185" spans="1:47" x14ac:dyDescent="0.35">
      <c r="A8185" t="s">
        <v>203</v>
      </c>
      <c r="B8185" t="s">
        <v>51</v>
      </c>
      <c r="C8185" t="s">
        <v>252</v>
      </c>
      <c r="D8185" t="s">
        <v>150</v>
      </c>
      <c r="E8185" t="s">
        <v>121</v>
      </c>
      <c r="G8185" t="s">
        <v>1</v>
      </c>
      <c r="H8185" t="s">
        <v>206</v>
      </c>
      <c r="J8185" t="s">
        <v>263</v>
      </c>
      <c r="K8185" t="s">
        <v>72</v>
      </c>
      <c r="L8185" t="s">
        <v>122</v>
      </c>
      <c r="M8185" s="14">
        <v>44985</v>
      </c>
      <c r="N8185" s="14">
        <v>44985</v>
      </c>
      <c r="O8185">
        <v>0</v>
      </c>
      <c r="P8185">
        <v>-595238.1</v>
      </c>
      <c r="R8185">
        <v>2220141000</v>
      </c>
      <c r="S8185">
        <v>161020000</v>
      </c>
      <c r="V8185" t="s">
        <v>203</v>
      </c>
      <c r="W8185" t="s">
        <v>194</v>
      </c>
      <c r="X8185" t="s">
        <v>134</v>
      </c>
      <c r="Y8185">
        <v>2</v>
      </c>
      <c r="Z8185">
        <v>2</v>
      </c>
      <c r="AA8185">
        <v>2023</v>
      </c>
      <c r="AB8185">
        <v>595238.1</v>
      </c>
      <c r="AC8185" t="s">
        <v>84</v>
      </c>
      <c r="AD8185" t="s">
        <v>84</v>
      </c>
      <c r="AE8185">
        <v>2023</v>
      </c>
      <c r="AF8185">
        <v>2023</v>
      </c>
      <c r="AU8185"/>
    </row>
    <row r="8186" spans="1:47" x14ac:dyDescent="0.35">
      <c r="A8186" t="s">
        <v>130</v>
      </c>
      <c r="B8186" t="s">
        <v>40</v>
      </c>
      <c r="C8186" t="s">
        <v>252</v>
      </c>
      <c r="D8186" t="s">
        <v>150</v>
      </c>
      <c r="E8186" t="s">
        <v>121</v>
      </c>
      <c r="G8186" t="s">
        <v>1</v>
      </c>
      <c r="H8186" t="s">
        <v>206</v>
      </c>
      <c r="J8186" t="s">
        <v>263</v>
      </c>
      <c r="K8186" t="s">
        <v>72</v>
      </c>
      <c r="L8186" t="s">
        <v>122</v>
      </c>
      <c r="M8186" s="14">
        <v>44985</v>
      </c>
      <c r="N8186" s="14">
        <v>44985</v>
      </c>
      <c r="O8186">
        <v>0</v>
      </c>
      <c r="P8186">
        <v>-523.80999999999995</v>
      </c>
      <c r="R8186">
        <v>2221517080</v>
      </c>
      <c r="S8186">
        <v>161020000</v>
      </c>
      <c r="V8186" t="s">
        <v>130</v>
      </c>
      <c r="W8186" t="s">
        <v>194</v>
      </c>
      <c r="X8186" t="s">
        <v>119</v>
      </c>
      <c r="Y8186">
        <v>2</v>
      </c>
      <c r="Z8186">
        <v>2</v>
      </c>
      <c r="AA8186">
        <v>2023</v>
      </c>
      <c r="AB8186">
        <v>523.80999999999995</v>
      </c>
      <c r="AC8186" t="s">
        <v>84</v>
      </c>
      <c r="AD8186" t="s">
        <v>84</v>
      </c>
      <c r="AE8186">
        <v>2023</v>
      </c>
      <c r="AF8186">
        <v>2023</v>
      </c>
      <c r="AU8186"/>
    </row>
    <row r="8187" spans="1:47" x14ac:dyDescent="0.35">
      <c r="A8187" t="s">
        <v>160</v>
      </c>
      <c r="B8187" t="s">
        <v>28</v>
      </c>
      <c r="C8187" t="s">
        <v>252</v>
      </c>
      <c r="D8187" t="s">
        <v>159</v>
      </c>
      <c r="E8187" t="s">
        <v>162</v>
      </c>
      <c r="G8187" t="s">
        <v>1</v>
      </c>
      <c r="J8187" t="s">
        <v>263</v>
      </c>
      <c r="K8187" t="s">
        <v>72</v>
      </c>
      <c r="L8187" t="s">
        <v>122</v>
      </c>
      <c r="M8187" s="14">
        <v>44985</v>
      </c>
      <c r="N8187" s="14">
        <v>44985</v>
      </c>
      <c r="O8187">
        <v>0</v>
      </c>
      <c r="P8187">
        <v>85.38</v>
      </c>
      <c r="R8187">
        <v>2110672000</v>
      </c>
      <c r="S8187">
        <v>161400000</v>
      </c>
      <c r="V8187" t="s">
        <v>160</v>
      </c>
      <c r="W8187" t="s">
        <v>211</v>
      </c>
      <c r="X8187" t="s">
        <v>161</v>
      </c>
      <c r="Y8187">
        <v>2</v>
      </c>
      <c r="Z8187">
        <v>2</v>
      </c>
      <c r="AA8187">
        <v>2023</v>
      </c>
      <c r="AB8187">
        <v>85.38</v>
      </c>
      <c r="AC8187" t="s">
        <v>84</v>
      </c>
      <c r="AD8187" t="s">
        <v>72</v>
      </c>
      <c r="AE8187">
        <v>2023</v>
      </c>
      <c r="AF8187">
        <v>2023</v>
      </c>
      <c r="AU8187"/>
    </row>
    <row r="8188" spans="1:47" x14ac:dyDescent="0.35">
      <c r="A8188" t="s">
        <v>160</v>
      </c>
      <c r="B8188" t="s">
        <v>26</v>
      </c>
      <c r="C8188" t="s">
        <v>252</v>
      </c>
      <c r="D8188" t="s">
        <v>159</v>
      </c>
      <c r="E8188" t="s">
        <v>162</v>
      </c>
      <c r="G8188" t="s">
        <v>1</v>
      </c>
      <c r="J8188" t="s">
        <v>263</v>
      </c>
      <c r="K8188" t="s">
        <v>72</v>
      </c>
      <c r="L8188" t="s">
        <v>122</v>
      </c>
      <c r="M8188" s="14">
        <v>44985</v>
      </c>
      <c r="N8188" s="14">
        <v>44985</v>
      </c>
      <c r="O8188">
        <v>0</v>
      </c>
      <c r="P8188">
        <v>193.7</v>
      </c>
      <c r="R8188">
        <v>2110672000</v>
      </c>
      <c r="S8188">
        <v>162600000</v>
      </c>
      <c r="V8188" t="s">
        <v>160</v>
      </c>
      <c r="W8188" t="s">
        <v>196</v>
      </c>
      <c r="X8188" t="s">
        <v>161</v>
      </c>
      <c r="Y8188">
        <v>2</v>
      </c>
      <c r="Z8188">
        <v>2</v>
      </c>
      <c r="AA8188">
        <v>2023</v>
      </c>
      <c r="AB8188">
        <v>193.7</v>
      </c>
      <c r="AC8188" t="s">
        <v>84</v>
      </c>
      <c r="AD8188" t="s">
        <v>72</v>
      </c>
      <c r="AE8188">
        <v>2023</v>
      </c>
      <c r="AF8188">
        <v>2023</v>
      </c>
      <c r="AU8188"/>
    </row>
    <row r="8189" spans="1:47" x14ac:dyDescent="0.35">
      <c r="A8189" t="s">
        <v>160</v>
      </c>
      <c r="B8189" t="s">
        <v>28</v>
      </c>
      <c r="C8189" t="s">
        <v>252</v>
      </c>
      <c r="D8189" t="s">
        <v>159</v>
      </c>
      <c r="E8189" t="s">
        <v>162</v>
      </c>
      <c r="G8189" t="s">
        <v>1</v>
      </c>
      <c r="J8189" t="s">
        <v>263</v>
      </c>
      <c r="K8189" t="s">
        <v>72</v>
      </c>
      <c r="L8189" t="s">
        <v>122</v>
      </c>
      <c r="M8189" s="14">
        <v>44985</v>
      </c>
      <c r="N8189" s="14">
        <v>44985</v>
      </c>
      <c r="O8189">
        <v>0</v>
      </c>
      <c r="P8189">
        <v>90.96</v>
      </c>
      <c r="R8189">
        <v>2110672000</v>
      </c>
      <c r="S8189">
        <v>161800000</v>
      </c>
      <c r="V8189" t="s">
        <v>160</v>
      </c>
      <c r="W8189" t="s">
        <v>197</v>
      </c>
      <c r="X8189" t="s">
        <v>161</v>
      </c>
      <c r="Y8189">
        <v>2</v>
      </c>
      <c r="Z8189">
        <v>2</v>
      </c>
      <c r="AA8189">
        <v>2023</v>
      </c>
      <c r="AB8189">
        <v>90.96</v>
      </c>
      <c r="AC8189" t="s">
        <v>84</v>
      </c>
      <c r="AD8189" t="s">
        <v>72</v>
      </c>
      <c r="AE8189">
        <v>2023</v>
      </c>
      <c r="AF8189">
        <v>2023</v>
      </c>
      <c r="AU8189"/>
    </row>
    <row r="8190" spans="1:47" x14ac:dyDescent="0.35">
      <c r="A8190" t="s">
        <v>160</v>
      </c>
      <c r="B8190" t="s">
        <v>28</v>
      </c>
      <c r="C8190" t="s">
        <v>252</v>
      </c>
      <c r="D8190" t="s">
        <v>159</v>
      </c>
      <c r="E8190" t="s">
        <v>162</v>
      </c>
      <c r="G8190" t="s">
        <v>1</v>
      </c>
      <c r="J8190" t="s">
        <v>263</v>
      </c>
      <c r="K8190" t="s">
        <v>72</v>
      </c>
      <c r="L8190" t="s">
        <v>122</v>
      </c>
      <c r="M8190" s="14">
        <v>44985</v>
      </c>
      <c r="N8190" s="14">
        <v>44985</v>
      </c>
      <c r="O8190">
        <v>0</v>
      </c>
      <c r="P8190">
        <v>82.44</v>
      </c>
      <c r="R8190">
        <v>2110672000</v>
      </c>
      <c r="S8190">
        <v>161800000</v>
      </c>
      <c r="V8190" t="s">
        <v>160</v>
      </c>
      <c r="W8190" t="s">
        <v>197</v>
      </c>
      <c r="X8190" t="s">
        <v>161</v>
      </c>
      <c r="Y8190">
        <v>2</v>
      </c>
      <c r="Z8190">
        <v>2</v>
      </c>
      <c r="AA8190">
        <v>2023</v>
      </c>
      <c r="AB8190">
        <v>82.44</v>
      </c>
      <c r="AC8190" t="s">
        <v>84</v>
      </c>
      <c r="AD8190" t="s">
        <v>72</v>
      </c>
      <c r="AE8190">
        <v>2023</v>
      </c>
      <c r="AF8190">
        <v>2023</v>
      </c>
      <c r="AU8190"/>
    </row>
    <row r="8191" spans="1:47" x14ac:dyDescent="0.35">
      <c r="A8191" t="s">
        <v>160</v>
      </c>
      <c r="B8191" t="s">
        <v>35</v>
      </c>
      <c r="C8191" t="s">
        <v>252</v>
      </c>
      <c r="D8191" t="s">
        <v>159</v>
      </c>
      <c r="E8191" t="s">
        <v>162</v>
      </c>
      <c r="G8191" t="s">
        <v>1</v>
      </c>
      <c r="J8191" t="s">
        <v>263</v>
      </c>
      <c r="K8191" t="s">
        <v>72</v>
      </c>
      <c r="L8191" t="s">
        <v>122</v>
      </c>
      <c r="M8191" s="14">
        <v>44985</v>
      </c>
      <c r="N8191" s="14">
        <v>44985</v>
      </c>
      <c r="O8191">
        <v>0</v>
      </c>
      <c r="P8191">
        <v>205.87</v>
      </c>
      <c r="R8191">
        <v>2110672000</v>
      </c>
      <c r="S8191">
        <v>161800000</v>
      </c>
      <c r="V8191" t="s">
        <v>160</v>
      </c>
      <c r="W8191" t="s">
        <v>197</v>
      </c>
      <c r="X8191" t="s">
        <v>161</v>
      </c>
      <c r="Y8191">
        <v>2</v>
      </c>
      <c r="Z8191">
        <v>2</v>
      </c>
      <c r="AA8191">
        <v>2023</v>
      </c>
      <c r="AB8191">
        <v>205.87</v>
      </c>
      <c r="AC8191" t="s">
        <v>84</v>
      </c>
      <c r="AD8191" t="s">
        <v>72</v>
      </c>
      <c r="AE8191">
        <v>2023</v>
      </c>
      <c r="AF8191">
        <v>2023</v>
      </c>
      <c r="AU8191"/>
    </row>
    <row r="8192" spans="1:47" x14ac:dyDescent="0.35">
      <c r="A8192" t="s">
        <v>160</v>
      </c>
      <c r="B8192" t="s">
        <v>28</v>
      </c>
      <c r="C8192" t="s">
        <v>252</v>
      </c>
      <c r="D8192" t="s">
        <v>159</v>
      </c>
      <c r="E8192" t="s">
        <v>162</v>
      </c>
      <c r="G8192" t="s">
        <v>1</v>
      </c>
      <c r="J8192" t="s">
        <v>263</v>
      </c>
      <c r="K8192" t="s">
        <v>72</v>
      </c>
      <c r="L8192" t="s">
        <v>122</v>
      </c>
      <c r="M8192" s="14">
        <v>44985</v>
      </c>
      <c r="N8192" s="14">
        <v>44985</v>
      </c>
      <c r="O8192">
        <v>0</v>
      </c>
      <c r="P8192">
        <v>33.06</v>
      </c>
      <c r="R8192">
        <v>2110672000</v>
      </c>
      <c r="S8192">
        <v>161800000</v>
      </c>
      <c r="V8192" t="s">
        <v>160</v>
      </c>
      <c r="W8192" t="s">
        <v>197</v>
      </c>
      <c r="X8192" t="s">
        <v>161</v>
      </c>
      <c r="Y8192">
        <v>2</v>
      </c>
      <c r="Z8192">
        <v>2</v>
      </c>
      <c r="AA8192">
        <v>2023</v>
      </c>
      <c r="AB8192">
        <v>33.06</v>
      </c>
      <c r="AC8192" t="s">
        <v>84</v>
      </c>
      <c r="AD8192" t="s">
        <v>72</v>
      </c>
      <c r="AE8192">
        <v>2023</v>
      </c>
      <c r="AF8192">
        <v>2023</v>
      </c>
      <c r="AU8192"/>
    </row>
    <row r="8193" spans="1:47" x14ac:dyDescent="0.35">
      <c r="A8193" t="s">
        <v>160</v>
      </c>
      <c r="B8193" t="s">
        <v>28</v>
      </c>
      <c r="C8193" t="s">
        <v>252</v>
      </c>
      <c r="D8193" t="s">
        <v>159</v>
      </c>
      <c r="E8193" t="s">
        <v>162</v>
      </c>
      <c r="G8193" t="s">
        <v>1</v>
      </c>
      <c r="J8193" t="s">
        <v>263</v>
      </c>
      <c r="K8193" t="s">
        <v>72</v>
      </c>
      <c r="L8193" t="s">
        <v>122</v>
      </c>
      <c r="M8193" s="14">
        <v>44985</v>
      </c>
      <c r="N8193" s="14">
        <v>44985</v>
      </c>
      <c r="O8193">
        <v>0</v>
      </c>
      <c r="P8193">
        <v>50.72</v>
      </c>
      <c r="R8193">
        <v>2110672000</v>
      </c>
      <c r="S8193">
        <v>161800000</v>
      </c>
      <c r="V8193" t="s">
        <v>160</v>
      </c>
      <c r="W8193" t="s">
        <v>197</v>
      </c>
      <c r="X8193" t="s">
        <v>161</v>
      </c>
      <c r="Y8193">
        <v>2</v>
      </c>
      <c r="Z8193">
        <v>2</v>
      </c>
      <c r="AA8193">
        <v>2023</v>
      </c>
      <c r="AB8193">
        <v>50.72</v>
      </c>
      <c r="AC8193" t="s">
        <v>84</v>
      </c>
      <c r="AD8193" t="s">
        <v>72</v>
      </c>
      <c r="AE8193">
        <v>2023</v>
      </c>
      <c r="AF8193">
        <v>2023</v>
      </c>
      <c r="AU8193"/>
    </row>
    <row r="8194" spans="1:47" x14ac:dyDescent="0.35">
      <c r="A8194" t="s">
        <v>160</v>
      </c>
      <c r="B8194" t="s">
        <v>28</v>
      </c>
      <c r="C8194" t="s">
        <v>252</v>
      </c>
      <c r="D8194" t="s">
        <v>159</v>
      </c>
      <c r="E8194" t="s">
        <v>162</v>
      </c>
      <c r="G8194" t="s">
        <v>1</v>
      </c>
      <c r="J8194" t="s">
        <v>263</v>
      </c>
      <c r="K8194" t="s">
        <v>72</v>
      </c>
      <c r="L8194" t="s">
        <v>122</v>
      </c>
      <c r="M8194" s="14">
        <v>44985</v>
      </c>
      <c r="N8194" s="14">
        <v>44985</v>
      </c>
      <c r="O8194">
        <v>0</v>
      </c>
      <c r="P8194">
        <v>34.340000000000003</v>
      </c>
      <c r="R8194">
        <v>2110672000</v>
      </c>
      <c r="S8194">
        <v>161800000</v>
      </c>
      <c r="V8194" t="s">
        <v>160</v>
      </c>
      <c r="W8194" t="s">
        <v>197</v>
      </c>
      <c r="X8194" t="s">
        <v>161</v>
      </c>
      <c r="Y8194">
        <v>2</v>
      </c>
      <c r="Z8194">
        <v>2</v>
      </c>
      <c r="AA8194">
        <v>2023</v>
      </c>
      <c r="AB8194">
        <v>34.340000000000003</v>
      </c>
      <c r="AC8194" t="s">
        <v>84</v>
      </c>
      <c r="AD8194" t="s">
        <v>72</v>
      </c>
      <c r="AE8194">
        <v>2023</v>
      </c>
      <c r="AF8194">
        <v>2023</v>
      </c>
      <c r="AU8194"/>
    </row>
    <row r="8195" spans="1:47" x14ac:dyDescent="0.35">
      <c r="A8195" t="s">
        <v>155</v>
      </c>
      <c r="B8195" t="s">
        <v>32</v>
      </c>
      <c r="C8195" t="s">
        <v>252</v>
      </c>
      <c r="D8195" t="s">
        <v>150</v>
      </c>
      <c r="E8195" t="s">
        <v>121</v>
      </c>
      <c r="G8195" t="s">
        <v>1</v>
      </c>
      <c r="H8195" t="s">
        <v>206</v>
      </c>
      <c r="J8195" t="s">
        <v>263</v>
      </c>
      <c r="K8195" t="s">
        <v>72</v>
      </c>
      <c r="L8195" t="s">
        <v>122</v>
      </c>
      <c r="M8195" s="14">
        <v>44985</v>
      </c>
      <c r="N8195" s="14">
        <v>44985</v>
      </c>
      <c r="O8195">
        <v>0</v>
      </c>
      <c r="P8195">
        <v>-19047.62</v>
      </c>
      <c r="R8195">
        <v>2220610000</v>
      </c>
      <c r="S8195">
        <v>161012000</v>
      </c>
      <c r="V8195" t="s">
        <v>155</v>
      </c>
      <c r="W8195" t="s">
        <v>213</v>
      </c>
      <c r="X8195" t="s">
        <v>156</v>
      </c>
      <c r="Y8195">
        <v>2</v>
      </c>
      <c r="Z8195">
        <v>2</v>
      </c>
      <c r="AA8195">
        <v>2023</v>
      </c>
      <c r="AB8195">
        <v>19047.62</v>
      </c>
      <c r="AC8195" t="s">
        <v>84</v>
      </c>
      <c r="AD8195" t="s">
        <v>84</v>
      </c>
      <c r="AE8195">
        <v>2023</v>
      </c>
      <c r="AF8195">
        <v>2023</v>
      </c>
      <c r="AU8195"/>
    </row>
    <row r="8196" spans="1:47" x14ac:dyDescent="0.35">
      <c r="A8196" t="s">
        <v>160</v>
      </c>
      <c r="B8196" t="s">
        <v>26</v>
      </c>
      <c r="C8196" t="s">
        <v>252</v>
      </c>
      <c r="D8196" t="s">
        <v>159</v>
      </c>
      <c r="E8196" t="s">
        <v>162</v>
      </c>
      <c r="G8196" t="s">
        <v>1</v>
      </c>
      <c r="J8196" t="s">
        <v>263</v>
      </c>
      <c r="K8196" t="s">
        <v>72</v>
      </c>
      <c r="L8196" t="s">
        <v>122</v>
      </c>
      <c r="M8196" s="14">
        <v>44985</v>
      </c>
      <c r="N8196" s="14">
        <v>44985</v>
      </c>
      <c r="O8196">
        <v>0</v>
      </c>
      <c r="P8196">
        <v>920.25</v>
      </c>
      <c r="R8196">
        <v>2110672000</v>
      </c>
      <c r="S8196">
        <v>162600000</v>
      </c>
      <c r="V8196" t="s">
        <v>160</v>
      </c>
      <c r="W8196" t="s">
        <v>196</v>
      </c>
      <c r="X8196" t="s">
        <v>161</v>
      </c>
      <c r="Y8196">
        <v>2</v>
      </c>
      <c r="Z8196">
        <v>2</v>
      </c>
      <c r="AA8196">
        <v>2023</v>
      </c>
      <c r="AB8196">
        <v>920.25</v>
      </c>
      <c r="AC8196" t="s">
        <v>84</v>
      </c>
      <c r="AD8196" t="s">
        <v>72</v>
      </c>
      <c r="AE8196">
        <v>2023</v>
      </c>
      <c r="AF8196">
        <v>2023</v>
      </c>
      <c r="AU8196"/>
    </row>
    <row r="8197" spans="1:47" x14ac:dyDescent="0.35">
      <c r="A8197" t="s">
        <v>130</v>
      </c>
      <c r="B8197" t="s">
        <v>33</v>
      </c>
      <c r="C8197" t="s">
        <v>252</v>
      </c>
      <c r="D8197" t="s">
        <v>150</v>
      </c>
      <c r="E8197" t="s">
        <v>121</v>
      </c>
      <c r="G8197" t="s">
        <v>1</v>
      </c>
      <c r="H8197" t="s">
        <v>206</v>
      </c>
      <c r="J8197" t="s">
        <v>263</v>
      </c>
      <c r="K8197" t="s">
        <v>72</v>
      </c>
      <c r="L8197" t="s">
        <v>122</v>
      </c>
      <c r="M8197" s="14">
        <v>44985</v>
      </c>
      <c r="N8197" s="14">
        <v>44985</v>
      </c>
      <c r="O8197">
        <v>0</v>
      </c>
      <c r="P8197">
        <v>-23.81</v>
      </c>
      <c r="R8197">
        <v>2221517160</v>
      </c>
      <c r="S8197">
        <v>161012000</v>
      </c>
      <c r="V8197" t="s">
        <v>130</v>
      </c>
      <c r="W8197" t="s">
        <v>213</v>
      </c>
      <c r="X8197" t="s">
        <v>119</v>
      </c>
      <c r="Y8197">
        <v>2</v>
      </c>
      <c r="Z8197">
        <v>2</v>
      </c>
      <c r="AA8197">
        <v>2023</v>
      </c>
      <c r="AB8197">
        <v>23.81</v>
      </c>
      <c r="AC8197" t="s">
        <v>84</v>
      </c>
      <c r="AD8197" t="s">
        <v>84</v>
      </c>
      <c r="AE8197">
        <v>2023</v>
      </c>
      <c r="AF8197">
        <v>2023</v>
      </c>
      <c r="AU8197"/>
    </row>
    <row r="8198" spans="1:47" x14ac:dyDescent="0.35">
      <c r="A8198" t="s">
        <v>160</v>
      </c>
      <c r="B8198" t="s">
        <v>26</v>
      </c>
      <c r="C8198" t="s">
        <v>252</v>
      </c>
      <c r="D8198" t="s">
        <v>159</v>
      </c>
      <c r="E8198" t="s">
        <v>162</v>
      </c>
      <c r="G8198" t="s">
        <v>1</v>
      </c>
      <c r="J8198" t="s">
        <v>263</v>
      </c>
      <c r="K8198" t="s">
        <v>72</v>
      </c>
      <c r="L8198" t="s">
        <v>122</v>
      </c>
      <c r="M8198" s="14">
        <v>44985</v>
      </c>
      <c r="N8198" s="14">
        <v>44985</v>
      </c>
      <c r="O8198">
        <v>0</v>
      </c>
      <c r="P8198">
        <v>1190.48</v>
      </c>
      <c r="R8198">
        <v>2110672000</v>
      </c>
      <c r="S8198">
        <v>162600000</v>
      </c>
      <c r="V8198" t="s">
        <v>160</v>
      </c>
      <c r="W8198" t="s">
        <v>196</v>
      </c>
      <c r="X8198" t="s">
        <v>161</v>
      </c>
      <c r="Y8198">
        <v>2</v>
      </c>
      <c r="Z8198">
        <v>2</v>
      </c>
      <c r="AA8198">
        <v>2023</v>
      </c>
      <c r="AB8198">
        <v>1190.48</v>
      </c>
      <c r="AC8198" t="s">
        <v>84</v>
      </c>
      <c r="AD8198" t="s">
        <v>72</v>
      </c>
      <c r="AE8198">
        <v>2023</v>
      </c>
      <c r="AF8198">
        <v>2023</v>
      </c>
      <c r="AU8198"/>
    </row>
    <row r="8199" spans="1:47" x14ac:dyDescent="0.35">
      <c r="A8199" t="s">
        <v>160</v>
      </c>
      <c r="B8199" t="s">
        <v>26</v>
      </c>
      <c r="C8199" t="s">
        <v>252</v>
      </c>
      <c r="D8199" t="s">
        <v>159</v>
      </c>
      <c r="E8199" t="s">
        <v>162</v>
      </c>
      <c r="G8199" t="s">
        <v>1</v>
      </c>
      <c r="J8199" t="s">
        <v>263</v>
      </c>
      <c r="K8199" t="s">
        <v>72</v>
      </c>
      <c r="L8199" t="s">
        <v>122</v>
      </c>
      <c r="M8199" s="14">
        <v>44985</v>
      </c>
      <c r="N8199" s="14">
        <v>44985</v>
      </c>
      <c r="O8199">
        <v>0</v>
      </c>
      <c r="P8199">
        <v>622.91</v>
      </c>
      <c r="R8199">
        <v>2110672000</v>
      </c>
      <c r="S8199">
        <v>162600000</v>
      </c>
      <c r="V8199" t="s">
        <v>160</v>
      </c>
      <c r="W8199" t="s">
        <v>196</v>
      </c>
      <c r="X8199" t="s">
        <v>161</v>
      </c>
      <c r="Y8199">
        <v>2</v>
      </c>
      <c r="Z8199">
        <v>2</v>
      </c>
      <c r="AA8199">
        <v>2023</v>
      </c>
      <c r="AB8199">
        <v>622.91</v>
      </c>
      <c r="AC8199" t="s">
        <v>84</v>
      </c>
      <c r="AD8199" t="s">
        <v>72</v>
      </c>
      <c r="AE8199">
        <v>2023</v>
      </c>
      <c r="AF8199">
        <v>2023</v>
      </c>
      <c r="AU8199"/>
    </row>
    <row r="8200" spans="1:47" x14ac:dyDescent="0.35">
      <c r="A8200" t="s">
        <v>160</v>
      </c>
      <c r="B8200" t="s">
        <v>26</v>
      </c>
      <c r="C8200" t="s">
        <v>252</v>
      </c>
      <c r="D8200" t="s">
        <v>159</v>
      </c>
      <c r="E8200" t="s">
        <v>162</v>
      </c>
      <c r="G8200" t="s">
        <v>1</v>
      </c>
      <c r="J8200" t="s">
        <v>263</v>
      </c>
      <c r="K8200" t="s">
        <v>72</v>
      </c>
      <c r="L8200" t="s">
        <v>122</v>
      </c>
      <c r="M8200" s="14">
        <v>44985</v>
      </c>
      <c r="N8200" s="14">
        <v>44985</v>
      </c>
      <c r="O8200">
        <v>0</v>
      </c>
      <c r="P8200">
        <v>248.57</v>
      </c>
      <c r="R8200">
        <v>2110672000</v>
      </c>
      <c r="S8200">
        <v>161011000</v>
      </c>
      <c r="V8200" t="s">
        <v>160</v>
      </c>
      <c r="W8200" t="s">
        <v>231</v>
      </c>
      <c r="X8200" t="s">
        <v>161</v>
      </c>
      <c r="Y8200">
        <v>2</v>
      </c>
      <c r="Z8200">
        <v>2</v>
      </c>
      <c r="AA8200">
        <v>2023</v>
      </c>
      <c r="AB8200">
        <v>248.57</v>
      </c>
      <c r="AC8200" t="s">
        <v>84</v>
      </c>
      <c r="AD8200" t="s">
        <v>72</v>
      </c>
      <c r="AE8200">
        <v>2023</v>
      </c>
      <c r="AF8200">
        <v>2023</v>
      </c>
      <c r="AU8200"/>
    </row>
    <row r="8201" spans="1:47" x14ac:dyDescent="0.35">
      <c r="A8201" t="s">
        <v>160</v>
      </c>
      <c r="B8201" t="s">
        <v>35</v>
      </c>
      <c r="C8201" t="s">
        <v>252</v>
      </c>
      <c r="D8201" t="s">
        <v>159</v>
      </c>
      <c r="E8201" t="s">
        <v>162</v>
      </c>
      <c r="G8201" t="s">
        <v>1</v>
      </c>
      <c r="J8201" t="s">
        <v>263</v>
      </c>
      <c r="K8201" t="s">
        <v>72</v>
      </c>
      <c r="L8201" t="s">
        <v>122</v>
      </c>
      <c r="M8201" s="14">
        <v>44985</v>
      </c>
      <c r="N8201" s="14">
        <v>44985</v>
      </c>
      <c r="O8201">
        <v>0</v>
      </c>
      <c r="P8201">
        <v>108.51</v>
      </c>
      <c r="R8201">
        <v>2110672000</v>
      </c>
      <c r="S8201">
        <v>162600000</v>
      </c>
      <c r="V8201" t="s">
        <v>160</v>
      </c>
      <c r="W8201" t="s">
        <v>196</v>
      </c>
      <c r="X8201" t="s">
        <v>161</v>
      </c>
      <c r="Y8201">
        <v>2</v>
      </c>
      <c r="Z8201">
        <v>2</v>
      </c>
      <c r="AA8201">
        <v>2023</v>
      </c>
      <c r="AB8201">
        <v>108.51</v>
      </c>
      <c r="AC8201" t="s">
        <v>84</v>
      </c>
      <c r="AD8201" t="s">
        <v>72</v>
      </c>
      <c r="AE8201">
        <v>2023</v>
      </c>
      <c r="AF8201">
        <v>2023</v>
      </c>
      <c r="AU8201"/>
    </row>
    <row r="8202" spans="1:47" x14ac:dyDescent="0.35">
      <c r="A8202" t="s">
        <v>160</v>
      </c>
      <c r="B8202" t="s">
        <v>28</v>
      </c>
      <c r="C8202" t="s">
        <v>252</v>
      </c>
      <c r="D8202" t="s">
        <v>159</v>
      </c>
      <c r="E8202" t="s">
        <v>162</v>
      </c>
      <c r="G8202" t="s">
        <v>1</v>
      </c>
      <c r="J8202" t="s">
        <v>263</v>
      </c>
      <c r="K8202" t="s">
        <v>72</v>
      </c>
      <c r="L8202" t="s">
        <v>122</v>
      </c>
      <c r="M8202" s="14">
        <v>44985</v>
      </c>
      <c r="N8202" s="14">
        <v>44985</v>
      </c>
      <c r="O8202">
        <v>0</v>
      </c>
      <c r="P8202">
        <v>52.26</v>
      </c>
      <c r="R8202">
        <v>2110672000</v>
      </c>
      <c r="S8202">
        <v>161800000</v>
      </c>
      <c r="V8202" t="s">
        <v>160</v>
      </c>
      <c r="W8202" t="s">
        <v>197</v>
      </c>
      <c r="X8202" t="s">
        <v>161</v>
      </c>
      <c r="Y8202">
        <v>2</v>
      </c>
      <c r="Z8202">
        <v>2</v>
      </c>
      <c r="AA8202">
        <v>2023</v>
      </c>
      <c r="AB8202">
        <v>52.26</v>
      </c>
      <c r="AC8202" t="s">
        <v>84</v>
      </c>
      <c r="AD8202" t="s">
        <v>72</v>
      </c>
      <c r="AE8202">
        <v>2023</v>
      </c>
      <c r="AF8202">
        <v>2023</v>
      </c>
      <c r="AU8202"/>
    </row>
    <row r="8203" spans="1:47" x14ac:dyDescent="0.35">
      <c r="A8203" t="s">
        <v>160</v>
      </c>
      <c r="B8203" t="s">
        <v>26</v>
      </c>
      <c r="C8203" t="s">
        <v>252</v>
      </c>
      <c r="D8203" t="s">
        <v>159</v>
      </c>
      <c r="E8203" t="s">
        <v>162</v>
      </c>
      <c r="G8203" t="s">
        <v>1</v>
      </c>
      <c r="J8203" t="s">
        <v>263</v>
      </c>
      <c r="K8203" t="s">
        <v>72</v>
      </c>
      <c r="L8203" t="s">
        <v>122</v>
      </c>
      <c r="M8203" s="14">
        <v>44985</v>
      </c>
      <c r="N8203" s="14">
        <v>44985</v>
      </c>
      <c r="O8203">
        <v>0</v>
      </c>
      <c r="P8203">
        <v>404.76</v>
      </c>
      <c r="R8203">
        <v>2110672000</v>
      </c>
      <c r="S8203">
        <v>161012000</v>
      </c>
      <c r="V8203" t="s">
        <v>160</v>
      </c>
      <c r="W8203" t="s">
        <v>213</v>
      </c>
      <c r="X8203" t="s">
        <v>161</v>
      </c>
      <c r="Y8203">
        <v>2</v>
      </c>
      <c r="Z8203">
        <v>2</v>
      </c>
      <c r="AA8203">
        <v>2023</v>
      </c>
      <c r="AB8203">
        <v>404.76</v>
      </c>
      <c r="AC8203" t="s">
        <v>84</v>
      </c>
      <c r="AD8203" t="s">
        <v>72</v>
      </c>
      <c r="AE8203">
        <v>2023</v>
      </c>
      <c r="AF8203">
        <v>2023</v>
      </c>
      <c r="AU8203"/>
    </row>
    <row r="8204" spans="1:47" x14ac:dyDescent="0.35">
      <c r="A8204" t="s">
        <v>148</v>
      </c>
      <c r="C8204" t="s">
        <v>252</v>
      </c>
      <c r="D8204" t="s">
        <v>159</v>
      </c>
      <c r="E8204" t="s">
        <v>162</v>
      </c>
      <c r="G8204" t="s">
        <v>1</v>
      </c>
      <c r="J8204" t="s">
        <v>263</v>
      </c>
      <c r="K8204" t="s">
        <v>72</v>
      </c>
      <c r="L8204" t="s">
        <v>122</v>
      </c>
      <c r="M8204" s="14">
        <v>45016</v>
      </c>
      <c r="N8204" s="14">
        <v>45016</v>
      </c>
      <c r="O8204">
        <v>0</v>
      </c>
      <c r="P8204">
        <v>35714.29</v>
      </c>
      <c r="R8204">
        <v>2110220000</v>
      </c>
      <c r="S8204">
        <v>161008000</v>
      </c>
      <c r="V8204" t="s">
        <v>148</v>
      </c>
      <c r="W8204" t="s">
        <v>224</v>
      </c>
      <c r="X8204" t="s">
        <v>152</v>
      </c>
      <c r="Y8204">
        <v>3</v>
      </c>
      <c r="Z8204">
        <v>3</v>
      </c>
      <c r="AA8204">
        <v>2023</v>
      </c>
      <c r="AB8204">
        <v>35714.29</v>
      </c>
      <c r="AC8204" t="s">
        <v>85</v>
      </c>
      <c r="AD8204" t="s">
        <v>72</v>
      </c>
      <c r="AE8204">
        <v>2023</v>
      </c>
      <c r="AF8204">
        <v>2023</v>
      </c>
      <c r="AU8204"/>
    </row>
    <row r="8205" spans="1:47" x14ac:dyDescent="0.35">
      <c r="M8205" s="14"/>
      <c r="N8205" s="14"/>
      <c r="AU8205"/>
    </row>
    <row r="8206" spans="1:47" x14ac:dyDescent="0.35">
      <c r="AU8206"/>
    </row>
    <row r="8207" spans="1:47" x14ac:dyDescent="0.35">
      <c r="AU8207"/>
    </row>
    <row r="8208" spans="1:47" x14ac:dyDescent="0.35">
      <c r="AU8208"/>
    </row>
    <row r="8209" spans="47:47" x14ac:dyDescent="0.35">
      <c r="AU8209"/>
    </row>
    <row r="8210" spans="47:47" x14ac:dyDescent="0.35">
      <c r="AU8210"/>
    </row>
    <row r="8211" spans="47:47" x14ac:dyDescent="0.35">
      <c r="AU8211"/>
    </row>
    <row r="8212" spans="47:47" x14ac:dyDescent="0.35">
      <c r="AU8212"/>
    </row>
    <row r="8213" spans="47:47" x14ac:dyDescent="0.35">
      <c r="AU8213"/>
    </row>
    <row r="8214" spans="47:47" x14ac:dyDescent="0.35">
      <c r="AU8214"/>
    </row>
    <row r="8215" spans="47:47" x14ac:dyDescent="0.35">
      <c r="AU8215"/>
    </row>
    <row r="8216" spans="47:47" x14ac:dyDescent="0.35">
      <c r="AU8216"/>
    </row>
    <row r="8217" spans="47:47" x14ac:dyDescent="0.35">
      <c r="AU8217"/>
    </row>
    <row r="8218" spans="47:47" x14ac:dyDescent="0.35">
      <c r="AU8218"/>
    </row>
    <row r="8219" spans="47:47" x14ac:dyDescent="0.35">
      <c r="AU8219"/>
    </row>
    <row r="8220" spans="47:47" x14ac:dyDescent="0.35">
      <c r="AU8220"/>
    </row>
    <row r="8221" spans="47:47" x14ac:dyDescent="0.35">
      <c r="AU8221"/>
    </row>
    <row r="8222" spans="47:47" x14ac:dyDescent="0.35">
      <c r="AU8222"/>
    </row>
    <row r="8223" spans="47:47" x14ac:dyDescent="0.35">
      <c r="AU8223"/>
    </row>
    <row r="8224" spans="47:47" x14ac:dyDescent="0.35">
      <c r="AU8224"/>
    </row>
    <row r="8225" spans="47:47" x14ac:dyDescent="0.35">
      <c r="AU8225"/>
    </row>
    <row r="8226" spans="47:47" x14ac:dyDescent="0.35">
      <c r="AU8226"/>
    </row>
    <row r="8227" spans="47:47" x14ac:dyDescent="0.35">
      <c r="AU8227"/>
    </row>
    <row r="8228" spans="47:47" x14ac:dyDescent="0.35">
      <c r="AU8228"/>
    </row>
    <row r="8229" spans="47:47" x14ac:dyDescent="0.35">
      <c r="AU8229"/>
    </row>
    <row r="8230" spans="47:47" x14ac:dyDescent="0.35">
      <c r="AU8230"/>
    </row>
    <row r="8231" spans="47:47" x14ac:dyDescent="0.35">
      <c r="AU8231"/>
    </row>
    <row r="8232" spans="47:47" x14ac:dyDescent="0.35">
      <c r="AU8232"/>
    </row>
    <row r="8233" spans="47:47" x14ac:dyDescent="0.35">
      <c r="AU8233"/>
    </row>
    <row r="8234" spans="47:47" x14ac:dyDescent="0.35">
      <c r="AU8234"/>
    </row>
    <row r="8235" spans="47:47" x14ac:dyDescent="0.35">
      <c r="AU8235"/>
    </row>
    <row r="8236" spans="47:47" x14ac:dyDescent="0.35">
      <c r="AU8236"/>
    </row>
    <row r="8237" spans="47:47" x14ac:dyDescent="0.35">
      <c r="AU8237"/>
    </row>
    <row r="8238" spans="47:47" x14ac:dyDescent="0.35">
      <c r="AU8238"/>
    </row>
    <row r="8239" spans="47:47" x14ac:dyDescent="0.35">
      <c r="AU8239"/>
    </row>
    <row r="8240" spans="47:47" x14ac:dyDescent="0.35">
      <c r="AU8240"/>
    </row>
    <row r="8241" spans="47:47" x14ac:dyDescent="0.35">
      <c r="AU8241"/>
    </row>
    <row r="8242" spans="47:47" x14ac:dyDescent="0.35">
      <c r="AU8242"/>
    </row>
    <row r="8243" spans="47:47" x14ac:dyDescent="0.35">
      <c r="AU8243"/>
    </row>
    <row r="8244" spans="47:47" x14ac:dyDescent="0.35">
      <c r="AU8244"/>
    </row>
    <row r="8245" spans="47:47" x14ac:dyDescent="0.35">
      <c r="AU8245"/>
    </row>
    <row r="8246" spans="47:47" x14ac:dyDescent="0.35">
      <c r="AU8246"/>
    </row>
    <row r="8247" spans="47:47" x14ac:dyDescent="0.35">
      <c r="AU8247"/>
    </row>
    <row r="8248" spans="47:47" x14ac:dyDescent="0.35">
      <c r="AU8248"/>
    </row>
    <row r="8249" spans="47:47" x14ac:dyDescent="0.35">
      <c r="AU8249"/>
    </row>
    <row r="8250" spans="47:47" x14ac:dyDescent="0.35">
      <c r="AU8250"/>
    </row>
    <row r="8251" spans="47:47" x14ac:dyDescent="0.35">
      <c r="AU8251"/>
    </row>
    <row r="8252" spans="47:47" x14ac:dyDescent="0.35">
      <c r="AU8252"/>
    </row>
    <row r="8253" spans="47:47" x14ac:dyDescent="0.35">
      <c r="AU8253"/>
    </row>
    <row r="8254" spans="47:47" x14ac:dyDescent="0.35">
      <c r="AU8254"/>
    </row>
    <row r="8255" spans="47:47" x14ac:dyDescent="0.35">
      <c r="AU8255"/>
    </row>
    <row r="8256" spans="47:47" x14ac:dyDescent="0.35">
      <c r="AU8256"/>
    </row>
    <row r="8257" spans="47:47" x14ac:dyDescent="0.35">
      <c r="AU8257"/>
    </row>
    <row r="8258" spans="47:47" x14ac:dyDescent="0.35">
      <c r="AU8258"/>
    </row>
    <row r="8259" spans="47:47" x14ac:dyDescent="0.35">
      <c r="AU8259"/>
    </row>
    <row r="8260" spans="47:47" x14ac:dyDescent="0.35">
      <c r="AU8260"/>
    </row>
    <row r="8261" spans="47:47" x14ac:dyDescent="0.35">
      <c r="AU8261"/>
    </row>
    <row r="8262" spans="47:47" x14ac:dyDescent="0.35">
      <c r="AU8262"/>
    </row>
    <row r="8263" spans="47:47" x14ac:dyDescent="0.35">
      <c r="AU8263"/>
    </row>
    <row r="8264" spans="47:47" x14ac:dyDescent="0.35">
      <c r="AU8264"/>
    </row>
    <row r="8265" spans="47:47" x14ac:dyDescent="0.35">
      <c r="AU8265"/>
    </row>
    <row r="8266" spans="47:47" x14ac:dyDescent="0.35">
      <c r="AU8266"/>
    </row>
    <row r="8267" spans="47:47" x14ac:dyDescent="0.35">
      <c r="AU8267"/>
    </row>
    <row r="8268" spans="47:47" x14ac:dyDescent="0.35">
      <c r="AU8268"/>
    </row>
    <row r="8269" spans="47:47" x14ac:dyDescent="0.35">
      <c r="AU8269"/>
    </row>
    <row r="8270" spans="47:47" x14ac:dyDescent="0.35">
      <c r="AU8270"/>
    </row>
    <row r="8271" spans="47:47" x14ac:dyDescent="0.35">
      <c r="AU8271"/>
    </row>
    <row r="8272" spans="47:47" x14ac:dyDescent="0.35">
      <c r="AU8272"/>
    </row>
    <row r="8273" spans="47:47" x14ac:dyDescent="0.35">
      <c r="AU8273"/>
    </row>
    <row r="8274" spans="47:47" x14ac:dyDescent="0.35">
      <c r="AU8274"/>
    </row>
    <row r="8275" spans="47:47" x14ac:dyDescent="0.35">
      <c r="AU8275"/>
    </row>
    <row r="8276" spans="47:47" x14ac:dyDescent="0.35">
      <c r="AU8276"/>
    </row>
    <row r="8277" spans="47:47" x14ac:dyDescent="0.35">
      <c r="AU8277"/>
    </row>
    <row r="8278" spans="47:47" x14ac:dyDescent="0.35">
      <c r="AU8278"/>
    </row>
    <row r="8279" spans="47:47" x14ac:dyDescent="0.35">
      <c r="AU8279"/>
    </row>
    <row r="8280" spans="47:47" x14ac:dyDescent="0.35">
      <c r="AU8280"/>
    </row>
    <row r="8281" spans="47:47" x14ac:dyDescent="0.35">
      <c r="AU8281"/>
    </row>
    <row r="8282" spans="47:47" x14ac:dyDescent="0.35">
      <c r="AU8282"/>
    </row>
    <row r="8283" spans="47:47" x14ac:dyDescent="0.35">
      <c r="AU8283"/>
    </row>
    <row r="8284" spans="47:47" x14ac:dyDescent="0.35">
      <c r="AU8284"/>
    </row>
    <row r="8285" spans="47:47" x14ac:dyDescent="0.35">
      <c r="AU8285"/>
    </row>
    <row r="8286" spans="47:47" x14ac:dyDescent="0.35">
      <c r="AU8286"/>
    </row>
    <row r="8287" spans="47:47" x14ac:dyDescent="0.35">
      <c r="AU8287"/>
    </row>
    <row r="8288" spans="47:47" x14ac:dyDescent="0.35">
      <c r="AU8288"/>
    </row>
    <row r="8289" spans="47:47" x14ac:dyDescent="0.35">
      <c r="AU8289"/>
    </row>
    <row r="8290" spans="47:47" x14ac:dyDescent="0.35">
      <c r="AU8290"/>
    </row>
    <row r="8291" spans="47:47" x14ac:dyDescent="0.35">
      <c r="AU8291"/>
    </row>
    <row r="8292" spans="47:47" x14ac:dyDescent="0.35">
      <c r="AU8292"/>
    </row>
    <row r="8293" spans="47:47" x14ac:dyDescent="0.35">
      <c r="AU8293"/>
    </row>
    <row r="8294" spans="47:47" x14ac:dyDescent="0.35">
      <c r="AU8294"/>
    </row>
    <row r="8295" spans="47:47" x14ac:dyDescent="0.35">
      <c r="AU8295"/>
    </row>
    <row r="8296" spans="47:47" x14ac:dyDescent="0.35">
      <c r="AU8296"/>
    </row>
    <row r="8297" spans="47:47" x14ac:dyDescent="0.35">
      <c r="AU8297"/>
    </row>
    <row r="8298" spans="47:47" x14ac:dyDescent="0.35">
      <c r="AU8298"/>
    </row>
    <row r="8299" spans="47:47" x14ac:dyDescent="0.35">
      <c r="AU8299"/>
    </row>
    <row r="8300" spans="47:47" x14ac:dyDescent="0.35">
      <c r="AU8300"/>
    </row>
    <row r="8301" spans="47:47" x14ac:dyDescent="0.35">
      <c r="AU8301"/>
    </row>
    <row r="8302" spans="47:47" x14ac:dyDescent="0.35">
      <c r="AU8302"/>
    </row>
    <row r="8303" spans="47:47" x14ac:dyDescent="0.35">
      <c r="AU8303"/>
    </row>
    <row r="8304" spans="47:47" x14ac:dyDescent="0.35">
      <c r="AU8304"/>
    </row>
    <row r="8305" spans="47:47" x14ac:dyDescent="0.35">
      <c r="AU8305"/>
    </row>
    <row r="8306" spans="47:47" x14ac:dyDescent="0.35">
      <c r="AU8306"/>
    </row>
    <row r="8307" spans="47:47" x14ac:dyDescent="0.35">
      <c r="AU8307"/>
    </row>
    <row r="8308" spans="47:47" x14ac:dyDescent="0.35">
      <c r="AU8308"/>
    </row>
    <row r="8309" spans="47:47" x14ac:dyDescent="0.35">
      <c r="AU8309"/>
    </row>
    <row r="8310" spans="47:47" x14ac:dyDescent="0.35">
      <c r="AU8310"/>
    </row>
    <row r="8311" spans="47:47" x14ac:dyDescent="0.35">
      <c r="AU8311"/>
    </row>
    <row r="8312" spans="47:47" x14ac:dyDescent="0.35">
      <c r="AU8312"/>
    </row>
    <row r="8313" spans="47:47" x14ac:dyDescent="0.35">
      <c r="AU8313"/>
    </row>
    <row r="8314" spans="47:47" x14ac:dyDescent="0.35">
      <c r="AU8314"/>
    </row>
    <row r="8315" spans="47:47" x14ac:dyDescent="0.35">
      <c r="AU8315"/>
    </row>
    <row r="8316" spans="47:47" x14ac:dyDescent="0.35">
      <c r="AU8316"/>
    </row>
    <row r="8317" spans="47:47" x14ac:dyDescent="0.35">
      <c r="AU8317"/>
    </row>
    <row r="8318" spans="47:47" x14ac:dyDescent="0.35">
      <c r="AU8318"/>
    </row>
    <row r="8319" spans="47:47" x14ac:dyDescent="0.35">
      <c r="AU8319"/>
    </row>
    <row r="8320" spans="47:47" x14ac:dyDescent="0.35">
      <c r="AU8320"/>
    </row>
    <row r="8321" spans="47:47" x14ac:dyDescent="0.35">
      <c r="AU8321"/>
    </row>
    <row r="8322" spans="47:47" x14ac:dyDescent="0.35">
      <c r="AU8322"/>
    </row>
    <row r="8323" spans="47:47" x14ac:dyDescent="0.35">
      <c r="AU8323"/>
    </row>
    <row r="8324" spans="47:47" x14ac:dyDescent="0.35">
      <c r="AU8324"/>
    </row>
    <row r="8325" spans="47:47" x14ac:dyDescent="0.35">
      <c r="AU8325"/>
    </row>
    <row r="8326" spans="47:47" x14ac:dyDescent="0.35">
      <c r="AU8326"/>
    </row>
    <row r="8327" spans="47:47" x14ac:dyDescent="0.35">
      <c r="AU8327"/>
    </row>
    <row r="8328" spans="47:47" x14ac:dyDescent="0.35">
      <c r="AU8328"/>
    </row>
    <row r="8329" spans="47:47" x14ac:dyDescent="0.35">
      <c r="AU8329"/>
    </row>
    <row r="8330" spans="47:47" x14ac:dyDescent="0.35">
      <c r="AU8330"/>
    </row>
    <row r="8331" spans="47:47" x14ac:dyDescent="0.35">
      <c r="AU8331"/>
    </row>
    <row r="8332" spans="47:47" x14ac:dyDescent="0.35">
      <c r="AU8332"/>
    </row>
    <row r="8333" spans="47:47" x14ac:dyDescent="0.35">
      <c r="AU8333"/>
    </row>
    <row r="8334" spans="47:47" x14ac:dyDescent="0.35">
      <c r="AU8334"/>
    </row>
    <row r="8335" spans="47:47" x14ac:dyDescent="0.35">
      <c r="AU8335"/>
    </row>
    <row r="8336" spans="47:47" x14ac:dyDescent="0.35">
      <c r="AU8336"/>
    </row>
    <row r="8337" spans="47:47" x14ac:dyDescent="0.35">
      <c r="AU8337"/>
    </row>
    <row r="8338" spans="47:47" x14ac:dyDescent="0.35">
      <c r="AU8338"/>
    </row>
    <row r="8339" spans="47:47" x14ac:dyDescent="0.35">
      <c r="AU8339"/>
    </row>
    <row r="8340" spans="47:47" x14ac:dyDescent="0.35">
      <c r="AU8340"/>
    </row>
    <row r="8341" spans="47:47" x14ac:dyDescent="0.35">
      <c r="AU8341"/>
    </row>
    <row r="8342" spans="47:47" x14ac:dyDescent="0.35">
      <c r="AU8342"/>
    </row>
    <row r="8343" spans="47:47" x14ac:dyDescent="0.35">
      <c r="AU8343"/>
    </row>
    <row r="8344" spans="47:47" x14ac:dyDescent="0.35">
      <c r="AU8344"/>
    </row>
    <row r="8345" spans="47:47" x14ac:dyDescent="0.35">
      <c r="AU8345"/>
    </row>
    <row r="8346" spans="47:47" x14ac:dyDescent="0.35">
      <c r="AU8346"/>
    </row>
    <row r="8347" spans="47:47" x14ac:dyDescent="0.35">
      <c r="AU8347"/>
    </row>
    <row r="8348" spans="47:47" x14ac:dyDescent="0.35">
      <c r="AU8348"/>
    </row>
    <row r="8349" spans="47:47" x14ac:dyDescent="0.35">
      <c r="AU8349"/>
    </row>
    <row r="8350" spans="47:47" x14ac:dyDescent="0.35">
      <c r="AU8350"/>
    </row>
    <row r="8351" spans="47:47" x14ac:dyDescent="0.35">
      <c r="AU8351"/>
    </row>
    <row r="8352" spans="47:47" x14ac:dyDescent="0.35">
      <c r="AU8352"/>
    </row>
    <row r="8353" spans="47:47" x14ac:dyDescent="0.35">
      <c r="AU8353"/>
    </row>
    <row r="8354" spans="47:47" x14ac:dyDescent="0.35">
      <c r="AU8354"/>
    </row>
    <row r="8355" spans="47:47" x14ac:dyDescent="0.35">
      <c r="AU8355"/>
    </row>
    <row r="8356" spans="47:47" x14ac:dyDescent="0.35">
      <c r="AU8356"/>
    </row>
    <row r="8357" spans="47:47" x14ac:dyDescent="0.35">
      <c r="AU8357"/>
    </row>
    <row r="8358" spans="47:47" x14ac:dyDescent="0.35">
      <c r="AU8358"/>
    </row>
    <row r="8359" spans="47:47" x14ac:dyDescent="0.35">
      <c r="AU8359"/>
    </row>
    <row r="8360" spans="47:47" x14ac:dyDescent="0.35">
      <c r="AU8360"/>
    </row>
    <row r="8361" spans="47:47" x14ac:dyDescent="0.35">
      <c r="AU8361"/>
    </row>
    <row r="8362" spans="47:47" x14ac:dyDescent="0.35">
      <c r="AU8362"/>
    </row>
    <row r="8363" spans="47:47" x14ac:dyDescent="0.35">
      <c r="AU8363"/>
    </row>
    <row r="8364" spans="47:47" x14ac:dyDescent="0.35">
      <c r="AU8364"/>
    </row>
    <row r="8365" spans="47:47" x14ac:dyDescent="0.35">
      <c r="AU8365"/>
    </row>
    <row r="8366" spans="47:47" x14ac:dyDescent="0.35">
      <c r="AU8366"/>
    </row>
    <row r="8367" spans="47:47" x14ac:dyDescent="0.35">
      <c r="AU8367"/>
    </row>
    <row r="8368" spans="47:47" x14ac:dyDescent="0.35">
      <c r="AU8368"/>
    </row>
    <row r="8369" spans="47:47" x14ac:dyDescent="0.35">
      <c r="AU8369"/>
    </row>
    <row r="8370" spans="47:47" x14ac:dyDescent="0.35">
      <c r="AU8370"/>
    </row>
    <row r="8371" spans="47:47" x14ac:dyDescent="0.35">
      <c r="AU8371"/>
    </row>
    <row r="8372" spans="47:47" x14ac:dyDescent="0.35">
      <c r="AU8372"/>
    </row>
    <row r="8373" spans="47:47" x14ac:dyDescent="0.35">
      <c r="AU8373"/>
    </row>
    <row r="8374" spans="47:47" x14ac:dyDescent="0.35">
      <c r="AU8374"/>
    </row>
    <row r="8375" spans="47:47" x14ac:dyDescent="0.35">
      <c r="AU8375"/>
    </row>
    <row r="8376" spans="47:47" x14ac:dyDescent="0.35">
      <c r="AU8376"/>
    </row>
    <row r="8377" spans="47:47" x14ac:dyDescent="0.35">
      <c r="AU8377"/>
    </row>
    <row r="8378" spans="47:47" x14ac:dyDescent="0.35">
      <c r="AU8378"/>
    </row>
    <row r="8379" spans="47:47" x14ac:dyDescent="0.35">
      <c r="AU8379"/>
    </row>
    <row r="8380" spans="47:47" x14ac:dyDescent="0.35">
      <c r="AU8380"/>
    </row>
    <row r="8381" spans="47:47" x14ac:dyDescent="0.35">
      <c r="AU8381"/>
    </row>
    <row r="8382" spans="47:47" x14ac:dyDescent="0.35">
      <c r="AU8382"/>
    </row>
    <row r="8383" spans="47:47" x14ac:dyDescent="0.35">
      <c r="AU8383"/>
    </row>
    <row r="8384" spans="47:47" x14ac:dyDescent="0.35">
      <c r="AU8384"/>
    </row>
    <row r="8385" spans="47:47" x14ac:dyDescent="0.35">
      <c r="AU8385"/>
    </row>
    <row r="8386" spans="47:47" x14ac:dyDescent="0.35">
      <c r="AU8386"/>
    </row>
    <row r="8387" spans="47:47" x14ac:dyDescent="0.35">
      <c r="AU8387"/>
    </row>
    <row r="8388" spans="47:47" x14ac:dyDescent="0.35">
      <c r="AU8388"/>
    </row>
    <row r="8389" spans="47:47" x14ac:dyDescent="0.35">
      <c r="AU8389"/>
    </row>
    <row r="8390" spans="47:47" x14ac:dyDescent="0.35">
      <c r="AU8390"/>
    </row>
    <row r="8391" spans="47:47" x14ac:dyDescent="0.35">
      <c r="AU8391"/>
    </row>
    <row r="8392" spans="47:47" x14ac:dyDescent="0.35">
      <c r="AU8392"/>
    </row>
    <row r="8393" spans="47:47" x14ac:dyDescent="0.35">
      <c r="AU8393"/>
    </row>
    <row r="8394" spans="47:47" x14ac:dyDescent="0.35">
      <c r="AU8394"/>
    </row>
    <row r="8395" spans="47:47" x14ac:dyDescent="0.35">
      <c r="AU8395"/>
    </row>
    <row r="8396" spans="47:47" x14ac:dyDescent="0.35">
      <c r="AU8396"/>
    </row>
    <row r="8397" spans="47:47" x14ac:dyDescent="0.35">
      <c r="AU8397"/>
    </row>
    <row r="8398" spans="47:47" x14ac:dyDescent="0.35">
      <c r="AU8398"/>
    </row>
    <row r="8399" spans="47:47" x14ac:dyDescent="0.35">
      <c r="AU8399"/>
    </row>
    <row r="8400" spans="47:47" x14ac:dyDescent="0.35">
      <c r="AU8400"/>
    </row>
    <row r="8401" spans="47:47" x14ac:dyDescent="0.35">
      <c r="AU8401"/>
    </row>
    <row r="8402" spans="47:47" x14ac:dyDescent="0.35">
      <c r="AU8402"/>
    </row>
    <row r="8403" spans="47:47" x14ac:dyDescent="0.35">
      <c r="AU8403"/>
    </row>
    <row r="8404" spans="47:47" x14ac:dyDescent="0.35">
      <c r="AU8404"/>
    </row>
    <row r="8405" spans="47:47" x14ac:dyDescent="0.35">
      <c r="AU8405"/>
    </row>
    <row r="8406" spans="47:47" x14ac:dyDescent="0.35">
      <c r="AU8406"/>
    </row>
    <row r="8407" spans="47:47" x14ac:dyDescent="0.35">
      <c r="AU8407"/>
    </row>
    <row r="8408" spans="47:47" x14ac:dyDescent="0.35">
      <c r="AU8408"/>
    </row>
    <row r="8409" spans="47:47" x14ac:dyDescent="0.35">
      <c r="AU8409"/>
    </row>
    <row r="8410" spans="47:47" x14ac:dyDescent="0.35">
      <c r="AU8410"/>
    </row>
    <row r="8411" spans="47:47" x14ac:dyDescent="0.35">
      <c r="AU8411"/>
    </row>
    <row r="8412" spans="47:47" x14ac:dyDescent="0.35">
      <c r="AU8412"/>
    </row>
    <row r="8413" spans="47:47" x14ac:dyDescent="0.35">
      <c r="AU8413"/>
    </row>
    <row r="8414" spans="47:47" x14ac:dyDescent="0.35">
      <c r="AU8414"/>
    </row>
    <row r="8415" spans="47:47" x14ac:dyDescent="0.35">
      <c r="AU8415"/>
    </row>
    <row r="8416" spans="47:47" x14ac:dyDescent="0.35">
      <c r="AU8416"/>
    </row>
    <row r="8417" spans="47:47" x14ac:dyDescent="0.35">
      <c r="AU8417"/>
    </row>
    <row r="8418" spans="47:47" x14ac:dyDescent="0.35">
      <c r="AU8418"/>
    </row>
    <row r="8419" spans="47:47" x14ac:dyDescent="0.35">
      <c r="AU8419"/>
    </row>
    <row r="8420" spans="47:47" x14ac:dyDescent="0.35">
      <c r="AU8420"/>
    </row>
    <row r="8421" spans="47:47" x14ac:dyDescent="0.35">
      <c r="AU8421"/>
    </row>
    <row r="8422" spans="47:47" x14ac:dyDescent="0.35">
      <c r="AU8422"/>
    </row>
    <row r="8423" spans="47:47" x14ac:dyDescent="0.35">
      <c r="AU8423"/>
    </row>
    <row r="8424" spans="47:47" x14ac:dyDescent="0.35">
      <c r="AU8424"/>
    </row>
    <row r="8425" spans="47:47" x14ac:dyDescent="0.35">
      <c r="AU8425"/>
    </row>
    <row r="8426" spans="47:47" x14ac:dyDescent="0.35">
      <c r="AU8426"/>
    </row>
    <row r="8427" spans="47:47" x14ac:dyDescent="0.35">
      <c r="AU8427"/>
    </row>
    <row r="8428" spans="47:47" x14ac:dyDescent="0.35">
      <c r="AU8428"/>
    </row>
    <row r="8429" spans="47:47" x14ac:dyDescent="0.35">
      <c r="AU8429"/>
    </row>
    <row r="8430" spans="47:47" x14ac:dyDescent="0.35">
      <c r="AU8430"/>
    </row>
    <row r="8431" spans="47:47" x14ac:dyDescent="0.35">
      <c r="AU8431"/>
    </row>
    <row r="8432" spans="47:47" x14ac:dyDescent="0.35">
      <c r="AU8432"/>
    </row>
    <row r="8433" spans="47:47" x14ac:dyDescent="0.35">
      <c r="AU8433"/>
    </row>
    <row r="8434" spans="47:47" x14ac:dyDescent="0.35">
      <c r="AU843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4"/>
  <dimension ref="A1:FE2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A12" sqref="A12"/>
    </sheetView>
  </sheetViews>
  <sheetFormatPr defaultRowHeight="12.75" x14ac:dyDescent="0.35"/>
  <cols>
    <col min="1" max="1" width="30.59765625" customWidth="1"/>
    <col min="2" max="2" width="50.86328125" bestFit="1" customWidth="1"/>
    <col min="3" max="3" width="20.59765625" customWidth="1"/>
    <col min="4" max="4" width="16.86328125" customWidth="1"/>
    <col min="5" max="5" width="16.3984375" customWidth="1"/>
    <col min="6" max="6" width="24.73046875" customWidth="1"/>
    <col min="7" max="7" width="16.73046875" customWidth="1"/>
    <col min="8" max="8" width="22.3984375" customWidth="1"/>
    <col min="9" max="9" width="15.265625" customWidth="1"/>
    <col min="10" max="10" width="16.1328125" customWidth="1"/>
    <col min="11" max="11" width="15.3984375" bestFit="1" customWidth="1"/>
    <col min="12" max="12" width="20.1328125" customWidth="1"/>
    <col min="13" max="13" width="16.1328125" customWidth="1"/>
    <col min="14" max="14" width="22.3984375" customWidth="1"/>
    <col min="15" max="15" width="15.265625" customWidth="1"/>
    <col min="16" max="16" width="16.1328125" customWidth="1"/>
    <col min="17" max="17" width="15.3984375" bestFit="1" customWidth="1"/>
    <col min="18" max="18" width="19.265625" customWidth="1"/>
    <col min="19" max="19" width="20" customWidth="1"/>
    <col min="20" max="20" width="22.3984375" customWidth="1"/>
    <col min="21" max="21" width="15.265625" customWidth="1"/>
    <col min="22" max="22" width="16.1328125" customWidth="1"/>
    <col min="23" max="23" width="15.3984375" bestFit="1" customWidth="1"/>
    <col min="24" max="24" width="24.73046875" customWidth="1"/>
    <col min="25" max="25" width="18.73046875" customWidth="1"/>
    <col min="26" max="26" width="22.3984375" customWidth="1"/>
    <col min="27" max="27" width="15.265625" customWidth="1"/>
    <col min="28" max="28" width="16.1328125" customWidth="1"/>
    <col min="29" max="29" width="15.3984375" bestFit="1" customWidth="1"/>
    <col min="30" max="30" width="21.3984375" customWidth="1"/>
    <col min="31" max="31" width="20.265625" customWidth="1"/>
    <col min="32" max="32" width="22.3984375" customWidth="1"/>
    <col min="33" max="33" width="15.265625" customWidth="1"/>
    <col min="34" max="34" width="16.1328125" customWidth="1"/>
    <col min="35" max="35" width="15.3984375" bestFit="1" customWidth="1"/>
    <col min="36" max="36" width="21.59765625" customWidth="1"/>
    <col min="37" max="37" width="19.265625" customWidth="1"/>
    <col min="38" max="38" width="22.3984375" customWidth="1"/>
    <col min="39" max="39" width="15.265625" customWidth="1"/>
    <col min="40" max="40" width="16.1328125" customWidth="1"/>
    <col min="41" max="41" width="15.3984375" bestFit="1" customWidth="1"/>
    <col min="42" max="42" width="21" customWidth="1"/>
    <col min="43" max="43" width="19.59765625" customWidth="1"/>
    <col min="44" max="44" width="22.3984375" customWidth="1"/>
    <col min="45" max="45" width="15.265625" customWidth="1"/>
    <col min="46" max="46" width="16.1328125" customWidth="1"/>
    <col min="47" max="47" width="15.3984375" bestFit="1" customWidth="1"/>
    <col min="48" max="48" width="20" customWidth="1"/>
    <col min="49" max="49" width="19.86328125" customWidth="1"/>
    <col min="50" max="50" width="22.3984375" customWidth="1"/>
    <col min="51" max="51" width="15.265625" customWidth="1"/>
    <col min="52" max="52" width="16.1328125" customWidth="1"/>
    <col min="53" max="53" width="17.73046875" customWidth="1"/>
    <col min="54" max="54" width="20.73046875" customWidth="1"/>
    <col min="55" max="55" width="20.59765625" customWidth="1"/>
    <col min="56" max="56" width="22.3984375" customWidth="1"/>
    <col min="57" max="57" width="15.265625" customWidth="1"/>
    <col min="58" max="58" width="16.1328125" customWidth="1"/>
    <col min="59" max="59" width="15.3984375" bestFit="1" customWidth="1"/>
    <col min="60" max="60" width="21.3984375" customWidth="1"/>
    <col min="61" max="61" width="18.59765625" customWidth="1"/>
    <col min="62" max="62" width="22.3984375" customWidth="1"/>
    <col min="63" max="63" width="15.265625" customWidth="1"/>
    <col min="64" max="64" width="16.1328125" customWidth="1"/>
    <col min="65" max="65" width="15.3984375" bestFit="1" customWidth="1"/>
    <col min="66" max="66" width="24.73046875" customWidth="1"/>
    <col min="67" max="67" width="19.73046875" customWidth="1"/>
    <col min="68" max="68" width="22.3984375" customWidth="1"/>
    <col min="69" max="69" width="15.265625" customWidth="1"/>
    <col min="70" max="70" width="16.1328125" customWidth="1"/>
    <col min="71" max="71" width="15.3984375" bestFit="1" customWidth="1"/>
    <col min="72" max="72" width="20.73046875" customWidth="1"/>
    <col min="73" max="73" width="18.265625" customWidth="1"/>
    <col min="74" max="74" width="22.3984375" customWidth="1"/>
    <col min="75" max="75" width="15.265625" customWidth="1"/>
    <col min="76" max="76" width="16.1328125" customWidth="1"/>
    <col min="77" max="77" width="14.3984375" bestFit="1" customWidth="1"/>
    <col min="78" max="78" width="15.3984375" bestFit="1" customWidth="1"/>
    <col min="79" max="79" width="21.86328125" customWidth="1"/>
    <col min="80" max="80" width="17.3984375" customWidth="1"/>
    <col min="81" max="81" width="22.3984375" customWidth="1"/>
    <col min="82" max="82" width="15.265625" customWidth="1"/>
    <col min="83" max="83" width="16.1328125" customWidth="1"/>
    <col min="84" max="84" width="15.73046875" customWidth="1"/>
    <col min="85" max="85" width="24.73046875" customWidth="1"/>
    <col min="86" max="86" width="20.3984375" customWidth="1"/>
    <col min="87" max="87" width="22.3984375" customWidth="1"/>
    <col min="88" max="88" width="15.265625" customWidth="1"/>
    <col min="89" max="89" width="16.1328125" customWidth="1"/>
    <col min="90" max="90" width="15.3984375" bestFit="1" customWidth="1"/>
    <col min="91" max="91" width="24.73046875" customWidth="1"/>
    <col min="92" max="92" width="18.265625" customWidth="1"/>
    <col min="93" max="93" width="22.3984375" customWidth="1"/>
    <col min="94" max="94" width="15.265625" customWidth="1"/>
    <col min="95" max="95" width="16.1328125" customWidth="1"/>
    <col min="96" max="96" width="15.3984375" bestFit="1" customWidth="1"/>
    <col min="97" max="97" width="24.73046875" customWidth="1"/>
    <col min="98" max="98" width="19.73046875" customWidth="1"/>
    <col min="99" max="99" width="22.3984375" customWidth="1"/>
    <col min="100" max="100" width="15.265625" customWidth="1"/>
    <col min="101" max="101" width="16.1328125" customWidth="1"/>
    <col min="102" max="102" width="15.3984375" bestFit="1" customWidth="1"/>
    <col min="103" max="103" width="20.3984375" customWidth="1"/>
    <col min="104" max="104" width="18.73046875" customWidth="1"/>
    <col min="105" max="105" width="22.3984375" customWidth="1"/>
    <col min="106" max="106" width="15.265625" customWidth="1"/>
    <col min="107" max="107" width="16.1328125" customWidth="1"/>
    <col min="108" max="108" width="15.3984375" bestFit="1" customWidth="1"/>
    <col min="109" max="109" width="21.1328125" customWidth="1"/>
    <col min="110" max="110" width="20.73046875" customWidth="1"/>
    <col min="111" max="111" width="22.3984375" customWidth="1"/>
    <col min="112" max="112" width="15.265625" customWidth="1"/>
    <col min="113" max="113" width="16.1328125" customWidth="1"/>
    <col min="114" max="114" width="15.3984375" bestFit="1" customWidth="1"/>
    <col min="115" max="115" width="21.3984375" customWidth="1"/>
    <col min="116" max="116" width="20.59765625" customWidth="1"/>
    <col min="117" max="117" width="22.3984375" customWidth="1"/>
    <col min="118" max="118" width="15.265625" customWidth="1"/>
    <col min="119" max="119" width="16.1328125" customWidth="1"/>
    <col min="120" max="120" width="15.3984375" bestFit="1" customWidth="1"/>
    <col min="121" max="121" width="19.73046875" customWidth="1"/>
    <col min="122" max="122" width="18.73046875" customWidth="1"/>
    <col min="123" max="123" width="22.3984375" customWidth="1"/>
    <col min="124" max="124" width="15.265625" customWidth="1"/>
    <col min="125" max="125" width="16.1328125" customWidth="1"/>
    <col min="126" max="126" width="15.3984375" bestFit="1" customWidth="1"/>
    <col min="127" max="127" width="21.1328125" customWidth="1"/>
    <col min="128" max="128" width="19.3984375" customWidth="1"/>
    <col min="129" max="129" width="22.3984375" customWidth="1"/>
    <col min="130" max="130" width="15.265625" customWidth="1"/>
    <col min="131" max="131" width="16.1328125" customWidth="1"/>
    <col min="132" max="132" width="15.3984375" bestFit="1" customWidth="1"/>
    <col min="133" max="134" width="24.73046875" customWidth="1"/>
    <col min="135" max="135" width="22.3984375" customWidth="1"/>
    <col min="136" max="136" width="15.265625" customWidth="1"/>
    <col min="137" max="137" width="16.1328125" customWidth="1"/>
    <col min="138" max="138" width="15.3984375" bestFit="1" customWidth="1"/>
    <col min="139" max="140" width="24.73046875" customWidth="1"/>
    <col min="141" max="141" width="22.3984375" customWidth="1"/>
    <col min="142" max="142" width="15.265625" customWidth="1"/>
    <col min="143" max="143" width="16.1328125" customWidth="1"/>
    <col min="144" max="144" width="15.3984375" bestFit="1" customWidth="1"/>
    <col min="145" max="146" width="24.73046875" customWidth="1"/>
    <col min="147" max="147" width="22.3984375" customWidth="1"/>
    <col min="148" max="148" width="15.265625" customWidth="1"/>
    <col min="149" max="149" width="16.1328125" customWidth="1"/>
    <col min="150" max="150" width="15.3984375" bestFit="1" customWidth="1"/>
    <col min="151" max="152" width="24.73046875" customWidth="1"/>
    <col min="153" max="153" width="22.3984375" customWidth="1"/>
    <col min="154" max="154" width="15.265625" customWidth="1"/>
    <col min="155" max="155" width="16.1328125" customWidth="1"/>
  </cols>
  <sheetData>
    <row r="1" spans="1:161" x14ac:dyDescent="0.35">
      <c r="A1" s="25">
        <f ca="1">TODAY()</f>
        <v>44752</v>
      </c>
      <c r="B1" s="39" t="s">
        <v>349</v>
      </c>
      <c r="C1" s="15">
        <f ca="1">DATE(YEAR(EDATE(A1,1)),MONTH(EDATE(A1,1)),1)</f>
        <v>44774</v>
      </c>
      <c r="D1" s="15">
        <f ca="1">EOMONTH(C1,11)</f>
        <v>45138</v>
      </c>
    </row>
    <row r="3" spans="1:161" x14ac:dyDescent="0.35">
      <c r="E3" s="23" t="str">
        <f>"&lt;"&amp;E4</f>
        <v>&lt;44228</v>
      </c>
      <c r="F3" s="15" t="str">
        <f>YEAR(E4)&amp;IF(MONTH(E4)&lt;10,"0"&amp;MONTH(E4),MONTH(E4))</f>
        <v>202102</v>
      </c>
      <c r="J3" s="23"/>
      <c r="K3" s="23" t="str">
        <f>"&lt;"&amp;K4</f>
        <v>&lt;44256</v>
      </c>
      <c r="L3" s="15" t="str">
        <f>YEAR(K4)&amp;IF(MONTH(K4)&lt;10,"0"&amp;MONTH(K4),MONTH(K4))</f>
        <v>202103</v>
      </c>
      <c r="Q3" s="23" t="str">
        <f>"&lt;"&amp;Q4</f>
        <v>&lt;44287</v>
      </c>
      <c r="R3" s="15" t="str">
        <f>YEAR(Q4)&amp;IF(MONTH(Q4)&lt;10,"0"&amp;MONTH(Q4),MONTH(Q4))</f>
        <v>202104</v>
      </c>
      <c r="W3" s="23" t="str">
        <f>"&lt;"&amp;W4</f>
        <v>&lt;44317</v>
      </c>
      <c r="X3" s="15" t="str">
        <f>YEAR(W4)&amp;IF(MONTH(W4)&lt;10,"0"&amp;MONTH(W4),MONTH(W4))</f>
        <v>202105</v>
      </c>
      <c r="AC3" s="23" t="str">
        <f>"&lt;"&amp;AC4</f>
        <v>&lt;44348</v>
      </c>
      <c r="AD3" s="15" t="str">
        <f>YEAR(AC4)&amp;IF(MONTH(AC4)&lt;10,"0"&amp;MONTH(AC4),MONTH(AC4))</f>
        <v>202106</v>
      </c>
      <c r="AI3" s="23" t="str">
        <f>"&lt;"&amp;AI4</f>
        <v>&lt;44378</v>
      </c>
      <c r="AJ3" s="15" t="str">
        <f>YEAR(AI4)&amp;IF(MONTH(AI4)&lt;10,"0"&amp;MONTH(AI4),MONTH(AI4))</f>
        <v>202107</v>
      </c>
      <c r="AO3" s="23" t="str">
        <f>"&lt;"&amp;AO4</f>
        <v>&lt;44409</v>
      </c>
      <c r="AP3" s="15" t="str">
        <f>YEAR(AO4)&amp;IF(MONTH(AO4)&lt;10,"0"&amp;MONTH(AO4),MONTH(AO4))</f>
        <v>202108</v>
      </c>
      <c r="AU3" s="23" t="str">
        <f>"&lt;"&amp;AU4</f>
        <v>&lt;44440</v>
      </c>
      <c r="AV3" s="15" t="str">
        <f>YEAR(AU4)&amp;IF(MONTH(AU4)&lt;10,"0"&amp;MONTH(AU4),MONTH(AU4))</f>
        <v>202109</v>
      </c>
      <c r="BA3" s="23" t="str">
        <f>"&lt;"&amp;BA4</f>
        <v>&lt;44470</v>
      </c>
      <c r="BB3" s="15" t="str">
        <f>YEAR(BA4)&amp;IF(MONTH(BA4)&lt;10,"0"&amp;MONTH(BA4),MONTH(BA4))</f>
        <v>202110</v>
      </c>
      <c r="BG3" s="23" t="str">
        <f>"&lt;"&amp;BG4</f>
        <v>&lt;44501</v>
      </c>
      <c r="BH3" s="15" t="str">
        <f>YEAR(BG4)&amp;IF(MONTH(BG4)&lt;10,"0"&amp;MONTH(BG4),MONTH(BG4))</f>
        <v>202111</v>
      </c>
      <c r="BM3" s="23" t="str">
        <f>"&lt;"&amp;BM4</f>
        <v>&lt;44531</v>
      </c>
      <c r="BN3" s="15" t="str">
        <f>YEAR(BM4)&amp;IF(MONTH(BM4)&lt;10,"0"&amp;MONTH(BM4),MONTH(BM4))</f>
        <v>202112</v>
      </c>
      <c r="BS3" s="23" t="str">
        <f>"&lt;"&amp;BS4</f>
        <v>&lt;44562</v>
      </c>
      <c r="BT3" s="15" t="str">
        <f>YEAR(BS4)&amp;IF(MONTH(BS4)&lt;10,"0"&amp;MONTH(BS4),MONTH(BS4))</f>
        <v>202201</v>
      </c>
      <c r="BZ3" s="23" t="str">
        <f>"&lt;"&amp;BZ4</f>
        <v>&lt;44593</v>
      </c>
      <c r="CA3" s="15" t="str">
        <f>YEAR(BZ4)&amp;IF(MONTH(BZ4)&lt;10,"0"&amp;MONTH(BZ4),MONTH(BZ4))</f>
        <v>202202</v>
      </c>
      <c r="CF3" s="23" t="str">
        <f>"&lt;"&amp;CF4</f>
        <v>&lt;44621</v>
      </c>
      <c r="CG3" s="15" t="str">
        <f>YEAR(CF4)&amp;IF(MONTH(CF4)&lt;10,"0"&amp;MONTH(CF4),MONTH(CF4))</f>
        <v>202203</v>
      </c>
      <c r="CL3" s="23" t="str">
        <f>"&lt;"&amp;CL4</f>
        <v>&lt;44652</v>
      </c>
      <c r="CM3" s="15" t="str">
        <f>YEAR(CL4)&amp;IF(MONTH(CL4)&lt;10,"0"&amp;MONTH(CL4),MONTH(CL4))</f>
        <v>202204</v>
      </c>
      <c r="CR3" s="23" t="str">
        <f>"&lt;"&amp;CR4</f>
        <v>&lt;44682</v>
      </c>
      <c r="CS3" s="15" t="str">
        <f>YEAR(CR4)&amp;IF(MONTH(CR4)&lt;10,"0"&amp;MONTH(CR4),MONTH(CR4))</f>
        <v>202205</v>
      </c>
      <c r="CX3" s="23" t="str">
        <f>"&lt;"&amp;CX4</f>
        <v>&lt;44713</v>
      </c>
      <c r="CY3" s="15" t="str">
        <f>YEAR(CX4)&amp;IF(MONTH(CX4)&lt;10,"0"&amp;MONTH(CX4),MONTH(CX4))</f>
        <v>202206</v>
      </c>
      <c r="DD3" s="23" t="str">
        <f>"&lt;"&amp;DD4</f>
        <v>&lt;44743</v>
      </c>
      <c r="DE3" s="15" t="str">
        <f>YEAR(DD4)&amp;IF(MONTH(DD4)&lt;10,"0"&amp;MONTH(DD4),MONTH(DD4))</f>
        <v>202207</v>
      </c>
      <c r="DJ3" s="23" t="str">
        <f>"&lt;"&amp;DJ4</f>
        <v>&lt;44774</v>
      </c>
      <c r="DK3" s="15" t="str">
        <f>YEAR(DJ4)&amp;IF(MONTH(DJ4)&lt;10,"0"&amp;MONTH(DJ4),MONTH(DJ4))</f>
        <v>202208</v>
      </c>
      <c r="DP3" s="23" t="str">
        <f>"&lt;"&amp;DP4</f>
        <v>&lt;44805</v>
      </c>
      <c r="DQ3" s="15" t="str">
        <f>YEAR(DP4)&amp;IF(MONTH(DP4)&lt;10,"0"&amp;MONTH(DP4),MONTH(DP4))</f>
        <v>202209</v>
      </c>
      <c r="DV3" s="23" t="str">
        <f>"&lt;"&amp;DV4</f>
        <v>&lt;44835</v>
      </c>
      <c r="DW3" s="15" t="str">
        <f>YEAR(DV4)&amp;IF(MONTH(DV4)&lt;10,"0"&amp;MONTH(DV4),MONTH(DV4))</f>
        <v>202210</v>
      </c>
      <c r="EB3" s="23" t="str">
        <f>"&lt;"&amp;EB4</f>
        <v>&lt;44866</v>
      </c>
      <c r="EC3" s="15" t="str">
        <f>YEAR(EB4)&amp;IF(MONTH(EB4)&lt;10,"0"&amp;MONTH(EB4),MONTH(EB4))</f>
        <v>202211</v>
      </c>
      <c r="EH3" s="23" t="str">
        <f>"&lt;"&amp;EH4</f>
        <v>&lt;44896</v>
      </c>
      <c r="EI3" s="15" t="str">
        <f>YEAR(EH4)&amp;IF(MONTH(EH4)&lt;10,"0"&amp;MONTH(EH4),MONTH(EH4))</f>
        <v>202212</v>
      </c>
      <c r="EN3" s="23" t="str">
        <f>"&lt;"&amp;EN4</f>
        <v>&lt;44927</v>
      </c>
      <c r="EO3" s="15" t="str">
        <f>YEAR(EN4)&amp;IF(MONTH(EN4)&lt;10,"0"&amp;MONTH(EN4),MONTH(EN4))</f>
        <v>202301</v>
      </c>
      <c r="ET3" s="23" t="str">
        <f>"&lt;"&amp;ET4</f>
        <v>&lt;44958</v>
      </c>
      <c r="EU3" s="15" t="str">
        <f>YEAR(ET4)&amp;IF(MONTH(ET4)&lt;10,"0"&amp;MONTH(ET4),MONTH(ET4))</f>
        <v>202302</v>
      </c>
    </row>
    <row r="4" spans="1:161" x14ac:dyDescent="0.35">
      <c r="E4" s="23">
        <f>DATE(data_for_setup_and_charts!$B$1,2,1)</f>
        <v>44228</v>
      </c>
      <c r="F4" s="23">
        <f>EOMONTH(E4,0)</f>
        <v>44255</v>
      </c>
      <c r="G4" s="23">
        <f>EOMONTH(E4,0)</f>
        <v>44255</v>
      </c>
      <c r="H4" s="23">
        <f>EOMONTH(E4,0)</f>
        <v>44255</v>
      </c>
      <c r="I4" s="23">
        <f>EOMONTH(E4,0)</f>
        <v>44255</v>
      </c>
      <c r="J4" s="23">
        <f>WORKDAY(EOMONTH(E4,0)+1,-1,Т_Выходные[F1])</f>
        <v>44253</v>
      </c>
      <c r="K4" s="23">
        <f>EDATE(E4,1)</f>
        <v>44256</v>
      </c>
      <c r="L4" s="23">
        <f>EOMONTH(K4,0)</f>
        <v>44286</v>
      </c>
      <c r="M4" s="23">
        <f>EOMONTH(K4,0)</f>
        <v>44286</v>
      </c>
      <c r="N4" s="23">
        <f>EOMONTH(K4,0)</f>
        <v>44286</v>
      </c>
      <c r="O4" s="23">
        <f>EOMONTH(K4,0)</f>
        <v>44286</v>
      </c>
      <c r="P4" s="23">
        <f>WORKDAY(EOMONTH(K4,0)+1,-1,Т_Выходные[F1])</f>
        <v>44286</v>
      </c>
      <c r="Q4" s="23">
        <f>EDATE(K4,1)</f>
        <v>44287</v>
      </c>
      <c r="R4" s="23">
        <f>EOMONTH(Q4,0)</f>
        <v>44316</v>
      </c>
      <c r="S4" s="23">
        <f>EOMONTH(Q4,0)</f>
        <v>44316</v>
      </c>
      <c r="T4" s="23">
        <f>EOMONTH(Q4,0)</f>
        <v>44316</v>
      </c>
      <c r="U4" s="23">
        <f>EOMONTH(Q4,0)</f>
        <v>44316</v>
      </c>
      <c r="V4" s="23">
        <f>WORKDAY(EOMONTH(Q4,0)+1,-1,Т_Выходные[F1])</f>
        <v>44316</v>
      </c>
      <c r="W4" s="23">
        <f t="shared" ref="W4" si="0">EDATE(Q4,1)</f>
        <v>44317</v>
      </c>
      <c r="X4" s="23">
        <f>EOMONTH(W4,0)</f>
        <v>44347</v>
      </c>
      <c r="Y4" s="23">
        <f>EOMONTH(W4,0)</f>
        <v>44347</v>
      </c>
      <c r="Z4" s="23">
        <f>EOMONTH(W4,0)</f>
        <v>44347</v>
      </c>
      <c r="AA4" s="23">
        <f>EOMONTH(W4,0)</f>
        <v>44347</v>
      </c>
      <c r="AB4" s="23">
        <f>WORKDAY(EOMONTH(W4,0)+1,-1,Т_Выходные[F1])</f>
        <v>44347</v>
      </c>
      <c r="AC4" s="23">
        <f t="shared" ref="AC4" si="1">EDATE(W4,1)</f>
        <v>44348</v>
      </c>
      <c r="AD4" s="23">
        <f>EOMONTH(AC4,0)</f>
        <v>44377</v>
      </c>
      <c r="AE4" s="23">
        <f>EOMONTH(AC4,0)</f>
        <v>44377</v>
      </c>
      <c r="AF4" s="23">
        <f>EOMONTH(AC4,0)</f>
        <v>44377</v>
      </c>
      <c r="AG4" s="23">
        <f>EOMONTH(AC4,0)</f>
        <v>44377</v>
      </c>
      <c r="AH4" s="23">
        <f>WORKDAY(EOMONTH(AC4,0)+1,-1,Т_Выходные[F1])</f>
        <v>44377</v>
      </c>
      <c r="AI4" s="23">
        <f t="shared" ref="AI4" si="2">EDATE(AC4,1)</f>
        <v>44378</v>
      </c>
      <c r="AJ4" s="23">
        <f>EOMONTH(AI4,0)</f>
        <v>44408</v>
      </c>
      <c r="AK4" s="23">
        <f>EOMONTH(AI4,0)</f>
        <v>44408</v>
      </c>
      <c r="AL4" s="23">
        <f>EOMONTH(AI4,0)</f>
        <v>44408</v>
      </c>
      <c r="AM4" s="23">
        <f>EOMONTH(AI4,0)</f>
        <v>44408</v>
      </c>
      <c r="AN4" s="23">
        <f>WORKDAY(EOMONTH(AI4,0)+1,-1,Т_Выходные[F1])</f>
        <v>44407</v>
      </c>
      <c r="AO4" s="23">
        <f t="shared" ref="AO4" si="3">EDATE(AI4,1)</f>
        <v>44409</v>
      </c>
      <c r="AP4" s="23">
        <f>EOMONTH(AO4,0)</f>
        <v>44439</v>
      </c>
      <c r="AQ4" s="23">
        <f>EOMONTH(AO4,0)</f>
        <v>44439</v>
      </c>
      <c r="AR4" s="23">
        <f>EOMONTH(AO4,0)</f>
        <v>44439</v>
      </c>
      <c r="AS4" s="23">
        <f>EOMONTH(AO4,0)</f>
        <v>44439</v>
      </c>
      <c r="AT4" s="23">
        <f>WORKDAY(EOMONTH(AO4,0)+1,-1,Т_Выходные[F1])</f>
        <v>44439</v>
      </c>
      <c r="AU4" s="23">
        <f t="shared" ref="AU4" si="4">EDATE(AO4,1)</f>
        <v>44440</v>
      </c>
      <c r="AV4" s="23">
        <f>EOMONTH(AU4,0)</f>
        <v>44469</v>
      </c>
      <c r="AW4" s="23">
        <f>EOMONTH(AU4,0)</f>
        <v>44469</v>
      </c>
      <c r="AX4" s="23">
        <f>EOMONTH(AU4,0)</f>
        <v>44469</v>
      </c>
      <c r="AY4" s="23">
        <f>EOMONTH(AU4,0)</f>
        <v>44469</v>
      </c>
      <c r="AZ4" s="23">
        <f>WORKDAY(EOMONTH(AU4,0)+1,-1,Т_Выходные[F1])</f>
        <v>44469</v>
      </c>
      <c r="BA4" s="23">
        <f t="shared" ref="BA4" si="5">EDATE(AU4,1)</f>
        <v>44470</v>
      </c>
      <c r="BB4" s="23">
        <f>EOMONTH(BA4,0)</f>
        <v>44500</v>
      </c>
      <c r="BC4" s="23">
        <f>EOMONTH(BA4,0)</f>
        <v>44500</v>
      </c>
      <c r="BD4" s="23">
        <f>EOMONTH(BA4,0)</f>
        <v>44500</v>
      </c>
      <c r="BE4" s="23">
        <f>EOMONTH(BA4,0)</f>
        <v>44500</v>
      </c>
      <c r="BF4" s="23">
        <f>WORKDAY(EOMONTH(BA4,0)+1,-1,Т_Выходные[F1])</f>
        <v>44498</v>
      </c>
      <c r="BG4" s="23">
        <f t="shared" ref="BG4" si="6">EDATE(BA4,1)</f>
        <v>44501</v>
      </c>
      <c r="BH4" s="23">
        <f>EOMONTH(BG4,0)</f>
        <v>44530</v>
      </c>
      <c r="BI4" s="23">
        <f>EOMONTH(BG4,0)</f>
        <v>44530</v>
      </c>
      <c r="BJ4" s="23">
        <f>EOMONTH(BG4,0)</f>
        <v>44530</v>
      </c>
      <c r="BK4" s="23">
        <f>EOMONTH(BG4,0)</f>
        <v>44530</v>
      </c>
      <c r="BL4" s="23">
        <f>WORKDAY(EOMONTH(BG4,0)+1,-1,Т_Выходные[F1])</f>
        <v>44530</v>
      </c>
      <c r="BM4" s="23">
        <f t="shared" ref="BM4" si="7">EDATE(BG4,1)</f>
        <v>44531</v>
      </c>
      <c r="BN4" s="23">
        <f>EOMONTH(BM4,0)</f>
        <v>44561</v>
      </c>
      <c r="BO4" s="23">
        <f>EOMONTH(BM4,0)</f>
        <v>44561</v>
      </c>
      <c r="BP4" s="23">
        <f>EOMONTH(BM4,0)</f>
        <v>44561</v>
      </c>
      <c r="BQ4" s="23">
        <f>EOMONTH(BM4,0)</f>
        <v>44561</v>
      </c>
      <c r="BR4" s="23">
        <f>WORKDAY(EOMONTH(BM4,0)+1,-1,Т_Выходные[F1])</f>
        <v>44560</v>
      </c>
      <c r="BS4" s="23">
        <f t="shared" ref="BS4" si="8">EDATE(BM4,1)</f>
        <v>44562</v>
      </c>
      <c r="BT4" s="23">
        <f>EOMONTH(BS4,0)</f>
        <v>44592</v>
      </c>
      <c r="BU4" s="23">
        <f>EOMONTH(BS4,0)</f>
        <v>44592</v>
      </c>
      <c r="BV4" s="23">
        <f>EOMONTH(BS4,0)</f>
        <v>44592</v>
      </c>
      <c r="BW4" s="23">
        <f>EOMONTH(BS4,0)</f>
        <v>44592</v>
      </c>
      <c r="BX4" s="23">
        <f>WORKDAY(EOMONTH(BS4,0)+1,-1,Т_Выходные[F1])</f>
        <v>44592</v>
      </c>
      <c r="BY4" s="23"/>
      <c r="BZ4" s="23">
        <f t="shared" ref="BZ4" si="9">EDATE(BS4,1)</f>
        <v>44593</v>
      </c>
      <c r="CA4" s="23">
        <f>EOMONTH(BZ4,0)</f>
        <v>44620</v>
      </c>
      <c r="CB4" s="23">
        <f>EOMONTH(BZ4,0)</f>
        <v>44620</v>
      </c>
      <c r="CC4" s="23">
        <f>EOMONTH(BZ4,0)</f>
        <v>44620</v>
      </c>
      <c r="CD4" s="23">
        <f>EOMONTH(BZ4,0)</f>
        <v>44620</v>
      </c>
      <c r="CE4" s="23">
        <f>WORKDAY(EOMONTH(BZ4,0)+1,-1,Т_Выходные[F1])</f>
        <v>44620</v>
      </c>
      <c r="CF4" s="23">
        <f t="shared" ref="CF4" si="10">EDATE(BZ4,1)</f>
        <v>44621</v>
      </c>
      <c r="CG4" s="23">
        <f>EOMONTH(CF4,0)</f>
        <v>44651</v>
      </c>
      <c r="CH4" s="23">
        <f>EOMONTH(CF4,0)</f>
        <v>44651</v>
      </c>
      <c r="CI4" s="23">
        <f>EOMONTH(CF4,0)</f>
        <v>44651</v>
      </c>
      <c r="CJ4" s="23">
        <f>EOMONTH(CF4,0)</f>
        <v>44651</v>
      </c>
      <c r="CK4" s="23">
        <f>WORKDAY(EOMONTH(CF4,0)+1,-1,Т_Выходные[F1])</f>
        <v>44651</v>
      </c>
      <c r="CL4" s="23">
        <f t="shared" ref="CL4" si="11">EDATE(CF4,1)</f>
        <v>44652</v>
      </c>
      <c r="CM4" s="23">
        <f>EOMONTH(CL4,0)</f>
        <v>44681</v>
      </c>
      <c r="CN4" s="23">
        <f>EOMONTH(CL4,0)</f>
        <v>44681</v>
      </c>
      <c r="CO4" s="23">
        <f>EOMONTH(CL4,0)</f>
        <v>44681</v>
      </c>
      <c r="CP4" s="23">
        <f>EOMONTH(CL4,0)</f>
        <v>44681</v>
      </c>
      <c r="CQ4" s="23">
        <f>WORKDAY(EOMONTH(CL4,0)+1,-1,Т_Выходные[F1])</f>
        <v>44680</v>
      </c>
      <c r="CR4" s="23">
        <f t="shared" ref="CR4" si="12">EDATE(CL4,1)</f>
        <v>44682</v>
      </c>
      <c r="CS4" s="23">
        <f>EOMONTH(CR4,0)</f>
        <v>44712</v>
      </c>
      <c r="CT4" s="23">
        <f>EOMONTH(CR4,0)</f>
        <v>44712</v>
      </c>
      <c r="CU4" s="23">
        <f>EOMONTH(CR4,0)</f>
        <v>44712</v>
      </c>
      <c r="CV4" s="23">
        <f>EOMONTH(CR4,0)</f>
        <v>44712</v>
      </c>
      <c r="CW4" s="23">
        <f>WORKDAY(EOMONTH(CR4,0)+1,-1,Т_Выходные[F1])</f>
        <v>44712</v>
      </c>
      <c r="CX4" s="23">
        <f t="shared" ref="CX4" si="13">EDATE(CR4,1)</f>
        <v>44713</v>
      </c>
      <c r="CY4" s="23">
        <f>EOMONTH(CX4,0)</f>
        <v>44742</v>
      </c>
      <c r="CZ4" s="23">
        <f>EOMONTH(CX4,0)</f>
        <v>44742</v>
      </c>
      <c r="DA4" s="23">
        <f>EOMONTH(CX4,0)</f>
        <v>44742</v>
      </c>
      <c r="DB4" s="23">
        <f>EOMONTH(CX4,0)</f>
        <v>44742</v>
      </c>
      <c r="DC4" s="23">
        <f>WORKDAY(EOMONTH(CX4,0)+1,-1,Т_Выходные[F1])</f>
        <v>44742</v>
      </c>
      <c r="DD4" s="23">
        <f t="shared" ref="DD4" si="14">EDATE(CX4,1)</f>
        <v>44743</v>
      </c>
      <c r="DE4" s="23">
        <f>EOMONTH(DD4,0)</f>
        <v>44773</v>
      </c>
      <c r="DF4" s="23">
        <f>EOMONTH(DD4,0)</f>
        <v>44773</v>
      </c>
      <c r="DG4" s="23">
        <f>EOMONTH(DD4,0)</f>
        <v>44773</v>
      </c>
      <c r="DH4" s="23">
        <f>EOMONTH(DD4,0)</f>
        <v>44773</v>
      </c>
      <c r="DI4" s="23">
        <f>WORKDAY(EOMONTH(DD4,0)+1,-1,Т_Выходные[F1])</f>
        <v>44771</v>
      </c>
      <c r="DJ4" s="23">
        <f t="shared" ref="DJ4" si="15">EDATE(DD4,1)</f>
        <v>44774</v>
      </c>
      <c r="DK4" s="23">
        <f>EOMONTH(DJ4,0)</f>
        <v>44804</v>
      </c>
      <c r="DL4" s="23">
        <f>EOMONTH(DJ4,0)</f>
        <v>44804</v>
      </c>
      <c r="DM4" s="23">
        <f>EOMONTH(DJ4,0)</f>
        <v>44804</v>
      </c>
      <c r="DN4" s="23">
        <f>EOMONTH(DJ4,0)</f>
        <v>44804</v>
      </c>
      <c r="DO4" s="23">
        <f>WORKDAY(EOMONTH(DJ4,0)+1,-1,Т_Выходные[F1])</f>
        <v>44804</v>
      </c>
      <c r="DP4" s="23">
        <f t="shared" ref="DP4" si="16">EDATE(DJ4,1)</f>
        <v>44805</v>
      </c>
      <c r="DQ4" s="23">
        <f>EOMONTH(DP4,0)</f>
        <v>44834</v>
      </c>
      <c r="DR4" s="23">
        <f>EOMONTH(DP4,0)</f>
        <v>44834</v>
      </c>
      <c r="DS4" s="23">
        <f>EOMONTH(DP4,0)</f>
        <v>44834</v>
      </c>
      <c r="DT4" s="23">
        <f>EOMONTH(DP4,0)</f>
        <v>44834</v>
      </c>
      <c r="DU4" s="23">
        <f>WORKDAY(EOMONTH(DP4,0)+1,-1,Т_Выходные[F1])</f>
        <v>44834</v>
      </c>
      <c r="DV4" s="23">
        <f t="shared" ref="DV4" si="17">EDATE(DP4,1)</f>
        <v>44835</v>
      </c>
      <c r="DW4" s="23">
        <f>EOMONTH(DV4,0)</f>
        <v>44865</v>
      </c>
      <c r="DX4" s="23">
        <f>EOMONTH(DV4,0)</f>
        <v>44865</v>
      </c>
      <c r="DY4" s="23">
        <f>EOMONTH(DV4,0)</f>
        <v>44865</v>
      </c>
      <c r="DZ4" s="23">
        <f>EOMONTH(DV4,0)</f>
        <v>44865</v>
      </c>
      <c r="EA4" s="23">
        <f>WORKDAY(EOMONTH(DV4,0)+1,-1,Т_Выходные[F1])</f>
        <v>44865</v>
      </c>
      <c r="EB4" s="23">
        <f t="shared" ref="EB4" si="18">EDATE(DV4,1)</f>
        <v>44866</v>
      </c>
      <c r="EC4" s="23">
        <f>EOMONTH(EB4,0)</f>
        <v>44895</v>
      </c>
      <c r="ED4" s="23">
        <f>EOMONTH(EB4,0)</f>
        <v>44895</v>
      </c>
      <c r="EE4" s="23">
        <f>EOMONTH(EB4,0)</f>
        <v>44895</v>
      </c>
      <c r="EF4" s="23">
        <f>EOMONTH(EB4,0)</f>
        <v>44895</v>
      </c>
      <c r="EG4" s="23">
        <f>WORKDAY(EOMONTH(EB4,0)+1,-1,Т_Выходные[F1])</f>
        <v>44895</v>
      </c>
      <c r="EH4" s="23">
        <f t="shared" ref="EH4" si="19">EDATE(EB4,1)</f>
        <v>44896</v>
      </c>
      <c r="EI4" s="23">
        <f>EOMONTH(EH4,0)</f>
        <v>44926</v>
      </c>
      <c r="EJ4" s="23">
        <f>EOMONTH(EH4,0)</f>
        <v>44926</v>
      </c>
      <c r="EK4" s="23">
        <f>EOMONTH(EH4,0)</f>
        <v>44926</v>
      </c>
      <c r="EL4" s="23">
        <f>EOMONTH(EH4,0)</f>
        <v>44926</v>
      </c>
      <c r="EM4" s="23">
        <f>WORKDAY(EOMONTH(EH4,0)+1,-1,Т_Выходные[F1])</f>
        <v>44925</v>
      </c>
      <c r="EN4" s="23">
        <f t="shared" ref="EN4" si="20">EDATE(EH4,1)</f>
        <v>44927</v>
      </c>
      <c r="EO4" s="23">
        <f>EOMONTH(EN4,0)</f>
        <v>44957</v>
      </c>
      <c r="EP4" s="23">
        <f>EOMONTH(EN4,0)</f>
        <v>44957</v>
      </c>
      <c r="EQ4" s="23">
        <f>EOMONTH(EN4,0)</f>
        <v>44957</v>
      </c>
      <c r="ER4" s="23">
        <f>EOMONTH(EN4,0)</f>
        <v>44957</v>
      </c>
      <c r="ES4" s="23">
        <f>WORKDAY(EOMONTH(EN4,0)+1,-1,Т_Выходные[F1])</f>
        <v>44957</v>
      </c>
      <c r="ET4" s="23">
        <f t="shared" ref="ET4" si="21">EDATE(EN4,1)</f>
        <v>44958</v>
      </c>
      <c r="EU4" s="23">
        <f>EOMONTH(ET4,0)</f>
        <v>44985</v>
      </c>
      <c r="EV4" s="23">
        <f>EOMONTH(ET4,0)</f>
        <v>44985</v>
      </c>
      <c r="EW4" s="23">
        <f>EOMONTH(ET4,0)</f>
        <v>44985</v>
      </c>
      <c r="EX4" s="23">
        <f>EOMONTH(ET4,0)</f>
        <v>44985</v>
      </c>
      <c r="EY4" s="23">
        <f>WORKDAY(EOMONTH(ET4,0)+1,-1,Т_Выходные[F1])</f>
        <v>44985</v>
      </c>
      <c r="FA4" s="23"/>
      <c r="FB4" s="23"/>
      <c r="FC4" s="23"/>
      <c r="FD4" s="23"/>
      <c r="FE4" s="23"/>
    </row>
    <row r="5" spans="1:161" ht="13.15" x14ac:dyDescent="0.4">
      <c r="A5" s="21" t="s">
        <v>343</v>
      </c>
      <c r="B5" s="21" t="s">
        <v>344</v>
      </c>
      <c r="C5" s="22" t="s">
        <v>345</v>
      </c>
      <c r="D5" s="22" t="s">
        <v>346</v>
      </c>
      <c r="E5" t="s">
        <v>353</v>
      </c>
      <c r="F5" t="s">
        <v>350</v>
      </c>
      <c r="G5" t="s">
        <v>347</v>
      </c>
      <c r="H5" t="s">
        <v>351</v>
      </c>
      <c r="I5" t="s">
        <v>352</v>
      </c>
      <c r="J5" t="s">
        <v>348</v>
      </c>
      <c r="K5" t="s">
        <v>353</v>
      </c>
      <c r="L5" t="s">
        <v>350</v>
      </c>
      <c r="M5" t="s">
        <v>347</v>
      </c>
      <c r="N5" t="s">
        <v>351</v>
      </c>
      <c r="O5" t="s">
        <v>352</v>
      </c>
      <c r="P5" t="s">
        <v>348</v>
      </c>
      <c r="Q5" t="s">
        <v>353</v>
      </c>
      <c r="R5" t="s">
        <v>350</v>
      </c>
      <c r="S5" t="s">
        <v>347</v>
      </c>
      <c r="T5" t="s">
        <v>351</v>
      </c>
      <c r="U5" t="s">
        <v>352</v>
      </c>
      <c r="V5" t="s">
        <v>348</v>
      </c>
      <c r="W5" t="s">
        <v>353</v>
      </c>
      <c r="X5" t="s">
        <v>350</v>
      </c>
      <c r="Y5" t="s">
        <v>347</v>
      </c>
      <c r="Z5" t="s">
        <v>351</v>
      </c>
      <c r="AA5" t="s">
        <v>352</v>
      </c>
      <c r="AB5" t="s">
        <v>348</v>
      </c>
      <c r="AC5" t="s">
        <v>353</v>
      </c>
      <c r="AD5" t="s">
        <v>350</v>
      </c>
      <c r="AE5" t="s">
        <v>347</v>
      </c>
      <c r="AF5" t="s">
        <v>351</v>
      </c>
      <c r="AG5" t="s">
        <v>352</v>
      </c>
      <c r="AH5" t="s">
        <v>348</v>
      </c>
      <c r="AI5" t="s">
        <v>353</v>
      </c>
      <c r="AJ5" t="s">
        <v>350</v>
      </c>
      <c r="AK5" t="s">
        <v>347</v>
      </c>
      <c r="AL5" t="s">
        <v>351</v>
      </c>
      <c r="AM5" t="s">
        <v>352</v>
      </c>
      <c r="AN5" t="s">
        <v>348</v>
      </c>
      <c r="AO5" t="s">
        <v>353</v>
      </c>
      <c r="AP5" t="s">
        <v>350</v>
      </c>
      <c r="AQ5" t="s">
        <v>347</v>
      </c>
      <c r="AR5" t="s">
        <v>351</v>
      </c>
      <c r="AS5" t="s">
        <v>352</v>
      </c>
      <c r="AT5" t="s">
        <v>348</v>
      </c>
      <c r="AU5" t="s">
        <v>353</v>
      </c>
      <c r="AV5" t="s">
        <v>350</v>
      </c>
      <c r="AW5" t="s">
        <v>347</v>
      </c>
      <c r="AX5" t="s">
        <v>351</v>
      </c>
      <c r="AY5" t="s">
        <v>352</v>
      </c>
      <c r="AZ5" t="s">
        <v>348</v>
      </c>
      <c r="BA5" t="s">
        <v>353</v>
      </c>
      <c r="BB5" t="s">
        <v>350</v>
      </c>
      <c r="BC5" t="s">
        <v>347</v>
      </c>
      <c r="BD5" t="s">
        <v>351</v>
      </c>
      <c r="BE5" t="s">
        <v>352</v>
      </c>
      <c r="BF5" t="s">
        <v>348</v>
      </c>
      <c r="BG5" t="s">
        <v>353</v>
      </c>
      <c r="BH5" t="s">
        <v>350</v>
      </c>
      <c r="BI5" t="s">
        <v>347</v>
      </c>
      <c r="BJ5" t="s">
        <v>351</v>
      </c>
      <c r="BK5" t="s">
        <v>352</v>
      </c>
      <c r="BL5" t="s">
        <v>348</v>
      </c>
      <c r="BM5" t="s">
        <v>353</v>
      </c>
      <c r="BN5" t="s">
        <v>350</v>
      </c>
      <c r="BO5" t="s">
        <v>347</v>
      </c>
      <c r="BP5" t="s">
        <v>351</v>
      </c>
      <c r="BQ5" t="s">
        <v>352</v>
      </c>
      <c r="BR5" t="s">
        <v>348</v>
      </c>
      <c r="BS5" t="s">
        <v>353</v>
      </c>
      <c r="BT5" t="s">
        <v>350</v>
      </c>
      <c r="BU5" t="s">
        <v>347</v>
      </c>
      <c r="BV5" t="s">
        <v>351</v>
      </c>
      <c r="BW5" t="s">
        <v>352</v>
      </c>
      <c r="BX5" t="s">
        <v>348</v>
      </c>
      <c r="BY5" t="s">
        <v>76</v>
      </c>
      <c r="BZ5" t="s">
        <v>353</v>
      </c>
      <c r="CA5" t="s">
        <v>350</v>
      </c>
      <c r="CB5" t="s">
        <v>347</v>
      </c>
      <c r="CC5" t="s">
        <v>351</v>
      </c>
      <c r="CD5" t="s">
        <v>352</v>
      </c>
      <c r="CE5" t="s">
        <v>348</v>
      </c>
      <c r="CF5" t="s">
        <v>353</v>
      </c>
      <c r="CG5" t="s">
        <v>350</v>
      </c>
      <c r="CH5" t="s">
        <v>347</v>
      </c>
      <c r="CI5" t="s">
        <v>351</v>
      </c>
      <c r="CJ5" t="s">
        <v>352</v>
      </c>
      <c r="CK5" t="s">
        <v>348</v>
      </c>
      <c r="CL5" t="s">
        <v>353</v>
      </c>
      <c r="CM5" t="s">
        <v>350</v>
      </c>
      <c r="CN5" t="s">
        <v>347</v>
      </c>
      <c r="CO5" t="s">
        <v>351</v>
      </c>
      <c r="CP5" t="s">
        <v>352</v>
      </c>
      <c r="CQ5" t="s">
        <v>348</v>
      </c>
      <c r="CR5" t="s">
        <v>353</v>
      </c>
      <c r="CS5" t="s">
        <v>350</v>
      </c>
      <c r="CT5" t="s">
        <v>347</v>
      </c>
      <c r="CU5" t="s">
        <v>351</v>
      </c>
      <c r="CV5" t="s">
        <v>352</v>
      </c>
      <c r="CW5" t="s">
        <v>348</v>
      </c>
      <c r="CX5" t="s">
        <v>353</v>
      </c>
      <c r="CY5" t="s">
        <v>350</v>
      </c>
      <c r="CZ5" t="s">
        <v>347</v>
      </c>
      <c r="DA5" t="s">
        <v>351</v>
      </c>
      <c r="DB5" t="s">
        <v>352</v>
      </c>
      <c r="DC5" t="s">
        <v>348</v>
      </c>
      <c r="DD5" t="s">
        <v>353</v>
      </c>
      <c r="DE5" t="s">
        <v>350</v>
      </c>
      <c r="DF5" t="s">
        <v>347</v>
      </c>
      <c r="DG5" t="s">
        <v>351</v>
      </c>
      <c r="DH5" t="s">
        <v>352</v>
      </c>
      <c r="DI5" t="s">
        <v>348</v>
      </c>
      <c r="DJ5" t="s">
        <v>353</v>
      </c>
      <c r="DK5" t="s">
        <v>350</v>
      </c>
      <c r="DL5" t="s">
        <v>347</v>
      </c>
      <c r="DM5" t="s">
        <v>351</v>
      </c>
      <c r="DN5" t="s">
        <v>352</v>
      </c>
      <c r="DO5" t="s">
        <v>348</v>
      </c>
      <c r="DP5" t="s">
        <v>353</v>
      </c>
      <c r="DQ5" t="s">
        <v>350</v>
      </c>
      <c r="DR5" t="s">
        <v>347</v>
      </c>
      <c r="DS5" t="s">
        <v>351</v>
      </c>
      <c r="DT5" t="s">
        <v>352</v>
      </c>
      <c r="DU5" t="s">
        <v>348</v>
      </c>
      <c r="DV5" t="s">
        <v>353</v>
      </c>
      <c r="DW5" t="s">
        <v>350</v>
      </c>
      <c r="DX5" t="s">
        <v>347</v>
      </c>
      <c r="DY5" t="s">
        <v>351</v>
      </c>
      <c r="DZ5" t="s">
        <v>352</v>
      </c>
      <c r="EA5" t="s">
        <v>348</v>
      </c>
      <c r="EB5" t="s">
        <v>353</v>
      </c>
      <c r="EC5" t="s">
        <v>350</v>
      </c>
      <c r="ED5" t="s">
        <v>347</v>
      </c>
      <c r="EE5" t="s">
        <v>351</v>
      </c>
      <c r="EF5" t="s">
        <v>352</v>
      </c>
      <c r="EG5" t="s">
        <v>348</v>
      </c>
      <c r="EH5" t="s">
        <v>353</v>
      </c>
      <c r="EI5" t="s">
        <v>350</v>
      </c>
      <c r="EJ5" t="s">
        <v>347</v>
      </c>
      <c r="EK5" t="s">
        <v>351</v>
      </c>
      <c r="EL5" t="s">
        <v>352</v>
      </c>
      <c r="EM5" t="s">
        <v>348</v>
      </c>
      <c r="EN5" t="s">
        <v>353</v>
      </c>
      <c r="EO5" t="s">
        <v>350</v>
      </c>
      <c r="EP5" t="s">
        <v>347</v>
      </c>
      <c r="EQ5" t="s">
        <v>351</v>
      </c>
      <c r="ER5" t="s">
        <v>352</v>
      </c>
      <c r="ES5" t="s">
        <v>348</v>
      </c>
      <c r="ET5" t="s">
        <v>353</v>
      </c>
      <c r="EU5" t="s">
        <v>350</v>
      </c>
      <c r="EV5" t="s">
        <v>347</v>
      </c>
      <c r="EW5" t="s">
        <v>351</v>
      </c>
      <c r="EX5" t="s">
        <v>352</v>
      </c>
      <c r="EY5" t="s">
        <v>348</v>
      </c>
    </row>
    <row r="6" spans="1:161" ht="13.15" x14ac:dyDescent="0.4">
      <c r="A6" s="19" t="s">
        <v>134</v>
      </c>
      <c r="B6" t="s">
        <v>133</v>
      </c>
      <c r="C6">
        <v>2220110000</v>
      </c>
      <c r="D6" s="4">
        <v>230000</v>
      </c>
      <c r="E6" s="47">
        <f>SUMIFS(accUniCF[SumFact],accUniCF[ReportPart],"Out",accUniCF[Account],"X",accUniCF[SubItem],$B6,accUniCF[PaymentDate],E$3,accUniCF[Source],"Centralized")</f>
        <v>414077.62000000029</v>
      </c>
      <c r="F6" s="4">
        <f ca="1">SUMIFS(UniCF!$AV:$AV,UniCF!$AK:$AK,"р",UniCF!$AM:$AM,"X",UniCF!$AG:$AG,$B6,UniCF!$BI:$BI,F$3,UniCF!$AJ:$AJ,"средства ПАО «Газпром»",UniCF!$AN:$AN,"РАСХОД")</f>
        <v>0</v>
      </c>
      <c r="G6" s="4"/>
      <c r="H6" s="4">
        <f ca="1">SUMIFS(UniCF!$AV:$AV,UniCF!$AK:$AK,"р",UniCF!$AM:$AM,"X",UniCF!$AG:$AG,$B6,UniCF!$BI:$BI,F$3,UniCF!$AJ:$AJ,"средства ПАО «Газпром»",UniCF!$AN:$AN,"")</f>
        <v>0</v>
      </c>
      <c r="I6" s="4">
        <f ca="1">SUM(E6:H6)</f>
        <v>414077.62000000029</v>
      </c>
      <c r="J6" s="4">
        <f ca="1">IF(I6&gt;=$D6,H6,IF($D6-I6&gt;0,H6+$D6-I6,0))+G6</f>
        <v>0</v>
      </c>
      <c r="K6" s="4">
        <f ca="1">SUMIFS(UniCF!$AV:$AV,UniCF!$AK:$AK,"р",UniCF!$AM:$AM,"X",UniCF!$AG:$AG,$B6,UniCF!$AT:$AT,K$3,UniCF!$AJ:$AJ,"средства ПАО «Газпром»")+G6</f>
        <v>0</v>
      </c>
      <c r="L6" s="4">
        <f ca="1">SUMIFS(UniCF!$AV:$AV,UniCF!$AK:$AK,"р",UniCF!$AM:$AM,"X",UniCF!$AG:$AG,$B6,UniCF!$BI:$BI,L$3,UniCF!$AJ:$AJ,"средства ПАО «Газпром»",UniCF!$AN:$AN,"РАСХОД")</f>
        <v>0</v>
      </c>
      <c r="M6" s="4"/>
      <c r="N6" s="4">
        <f ca="1">SUMIFS(UniCF!$AV:$AV,UniCF!$AK:$AK,"р",UniCF!$AM:$AM,"X",UniCF!$AG:$AG,$B6,UniCF!$BI:$BI,L$3,UniCF!$AJ:$AJ,"средства ПАО «Газпром»",UniCF!$AN:$AN,"")</f>
        <v>0</v>
      </c>
      <c r="O6" s="4">
        <f t="shared" ref="O6:O19" ca="1" si="22">SUM(K6,L6,N6)</f>
        <v>0</v>
      </c>
      <c r="P6" s="4">
        <f ca="1">IF(O6&gt;=$D6,N6,IF($D6-O6&gt;0,N6+$D6-O6,0))+M6</f>
        <v>230000</v>
      </c>
      <c r="Q6" s="4">
        <f ca="1">SUM(K6,L6,P6)</f>
        <v>230000</v>
      </c>
      <c r="R6" s="4">
        <f ca="1">SUMIFS(UniCF!$AV:$AV,UniCF!$AK:$AK,"р",UniCF!$AM:$AM,"X",UniCF!$AG:$AG,$B6,UniCF!$BI:$BI,R$3,UniCF!$AJ:$AJ,"средства ПАО «Газпром»",UniCF!$AN:$AN,"РАСХОД")</f>
        <v>0</v>
      </c>
      <c r="S6" s="4"/>
      <c r="T6" s="4">
        <f ca="1">SUMIFS(UniCF!$AV:$AV,UniCF!$AK:$AK,"р",UniCF!$AM:$AM,"X",UniCF!$AG:$AG,$B6,UniCF!$BI:$BI,R$3,UniCF!$AJ:$AJ,"средства ПАО «Газпром»",UniCF!$AN:$AN,"")</f>
        <v>0</v>
      </c>
      <c r="U6" s="4">
        <f t="shared" ref="U6:U19" ca="1" si="23">SUM(Q6,R6,T6)</f>
        <v>230000</v>
      </c>
      <c r="V6" s="4">
        <f ca="1">IF(U6&gt;=$D6,T6,IF($D6-U6&gt;0,T6+$D6-U6,0))+S6</f>
        <v>0</v>
      </c>
      <c r="W6" s="4">
        <f ca="1">SUM(Q6,R6,V6)</f>
        <v>230000</v>
      </c>
      <c r="X6" s="4">
        <f ca="1">SUMIFS(UniCF!$AV:$AV,UniCF!$AK:$AK,"р",UniCF!$AM:$AM,"X",UniCF!$AG:$AG,$B6,UniCF!$BI:$BI,X$3,UniCF!$AJ:$AJ,"средства ПАО «Газпром»",UniCF!$AN:$AN,"РАСХОД")</f>
        <v>0</v>
      </c>
      <c r="Y6" s="4"/>
      <c r="Z6" s="4">
        <f ca="1">SUMIFS(UniCF!$AV:$AV,UniCF!$AK:$AK,"р",UniCF!$AM:$AM,"X",UniCF!$AG:$AG,$B6,UniCF!$BI:$BI,X$3,UniCF!$AJ:$AJ,"средства ПАО «Газпром»",UniCF!$AN:$AN,"")</f>
        <v>0</v>
      </c>
      <c r="AA6" s="4">
        <f t="shared" ref="AA6:AA19" ca="1" si="24">SUM(W6,X6,Z6)</f>
        <v>230000</v>
      </c>
      <c r="AB6" s="4">
        <f ca="1">IF(AA6&gt;=$D6,Z6,IF($D6-AA6&gt;0,Z6+$D6-AA6,0))+Y6</f>
        <v>0</v>
      </c>
      <c r="AC6" s="4">
        <f ca="1">SUM(W6,X6,AB6)</f>
        <v>230000</v>
      </c>
      <c r="AD6" s="4">
        <f ca="1">SUMIFS(UniCF!$AV:$AV,UniCF!$AK:$AK,"р",UniCF!$AM:$AM,"X",UniCF!$AG:$AG,$B6,UniCF!$BI:$BI,AD$3,UniCF!$AJ:$AJ,"средства ПАО «Газпром»",UniCF!$AN:$AN,"РАСХОД")</f>
        <v>0</v>
      </c>
      <c r="AE6" s="4"/>
      <c r="AF6" s="4">
        <f ca="1">SUMIFS(UniCF!$AV:$AV,UniCF!$AK:$AK,"р",UniCF!$AM:$AM,"X",UniCF!$AG:$AG,$B6,UniCF!$BI:$BI,AD$3,UniCF!$AJ:$AJ,"средства ПАО «Газпром»",UniCF!$AN:$AN,"")</f>
        <v>0</v>
      </c>
      <c r="AG6" s="4">
        <f t="shared" ref="AG6:AG19" ca="1" si="25">SUM(AC6,AD6,AF6)</f>
        <v>230000</v>
      </c>
      <c r="AH6" s="4">
        <f ca="1">IF(AG6&gt;=$D6,AF6,IF($D6-AG6&gt;0,AF6+$D6-AG6,0))+AE6</f>
        <v>0</v>
      </c>
      <c r="AI6" s="4">
        <f ca="1">SUM(AC6,AD6,AH6)</f>
        <v>230000</v>
      </c>
      <c r="AJ6" s="4">
        <f ca="1">SUMIFS(UniCF!$AV:$AV,UniCF!$AK:$AK,"р",UniCF!$AM:$AM,"X",UniCF!$AG:$AG,$B6,UniCF!$BI:$BI,AJ$3,UniCF!$AJ:$AJ,"средства ПАО «Газпром»",UniCF!$AN:$AN,"РАСХОД")</f>
        <v>0</v>
      </c>
      <c r="AK6" s="4"/>
      <c r="AL6" s="4">
        <f ca="1">SUMIFS(UniCF!$AV:$AV,UniCF!$AK:$AK,"р",UniCF!$AM:$AM,"X",UniCF!$AG:$AG,$B6,UniCF!$BI:$BI,AJ$3,UniCF!$AJ:$AJ,"средства ПАО «Газпром»",UniCF!$AN:$AN,"")</f>
        <v>0</v>
      </c>
      <c r="AM6" s="4">
        <f t="shared" ref="AM6:AM19" ca="1" si="26">SUM(AI6,AJ6,AL6)</f>
        <v>230000</v>
      </c>
      <c r="AN6" s="4">
        <f ca="1">IF(AM6&gt;=$D6,AL6,IF($D6-AM6&gt;0,AL6+$D6-AM6,0))+AK6</f>
        <v>0</v>
      </c>
      <c r="AO6" s="4">
        <f ca="1">SUM(AI6,AJ6,AN6)</f>
        <v>230000</v>
      </c>
      <c r="AP6" s="4">
        <f ca="1">SUMIFS(UniCF!$AV:$AV,UniCF!$AK:$AK,"р",UniCF!$AM:$AM,"X",UniCF!$AG:$AG,$B6,UniCF!$BI:$BI,AP$3,UniCF!$AJ:$AJ,"средства ПАО «Газпром»",UniCF!$AN:$AN,"РАСХОД")</f>
        <v>0</v>
      </c>
      <c r="AQ6" s="4"/>
      <c r="AR6" s="4">
        <f ca="1">SUMIFS(UniCF!$AV:$AV,UniCF!$AK:$AK,"р",UniCF!$AM:$AM,"X",UniCF!$AG:$AG,$B6,UniCF!$BI:$BI,AP$3,UniCF!$AJ:$AJ,"средства ПАО «Газпром»",UniCF!$AN:$AN,"")</f>
        <v>0</v>
      </c>
      <c r="AS6" s="4">
        <f t="shared" ref="AS6:AS19" ca="1" si="27">SUM(AO6,AP6,AR6)</f>
        <v>230000</v>
      </c>
      <c r="AT6" s="4">
        <f ca="1">IF(AS6&gt;=$D6,AR6,IF($D6-AS6&gt;0,AR6+$D6-AS6,0))+AQ6</f>
        <v>0</v>
      </c>
      <c r="AU6" s="4">
        <f ca="1">SUM(AO6,AP6,AT6)</f>
        <v>230000</v>
      </c>
      <c r="AV6" s="4">
        <f ca="1">SUMIFS(UniCF!$AV:$AV,UniCF!$AK:$AK,"р",UniCF!$AM:$AM,"X",UniCF!$AG:$AG,$B6,UniCF!$BI:$BI,AV$3,UniCF!$AJ:$AJ,"средства ПАО «Газпром»",UniCF!$AN:$AN,"РАСХОД")</f>
        <v>0</v>
      </c>
      <c r="AW6" s="4"/>
      <c r="AX6" s="4">
        <f ca="1">SUMIFS(UniCF!$AV:$AV,UniCF!$AK:$AK,"р",UniCF!$AM:$AM,"X",UniCF!$AG:$AG,$B6,UniCF!$BI:$BI,AV$3,UniCF!$AJ:$AJ,"средства ПАО «Газпром»",UniCF!$AN:$AN,"")</f>
        <v>0</v>
      </c>
      <c r="AY6" s="4">
        <f t="shared" ref="AY6:AY19" ca="1" si="28">SUM(AU6,AV6,AX6)</f>
        <v>230000</v>
      </c>
      <c r="AZ6" s="4">
        <f ca="1">IF(AY6&gt;=$D6,AX6,IF($D6-AY6&gt;0,AX6+$D6-AY6,0))+AW6</f>
        <v>0</v>
      </c>
      <c r="BA6" s="4">
        <f ca="1">SUM(AU6,AV6,AZ6)</f>
        <v>230000</v>
      </c>
      <c r="BB6" s="4">
        <f ca="1">SUMIFS(UniCF!$AV:$AV,UniCF!$AK:$AK,"р",UniCF!$AM:$AM,"X",UniCF!$AG:$AG,$B6,UniCF!$BI:$BI,BB$3,UniCF!$AJ:$AJ,"средства ПАО «Газпром»",UniCF!$AN:$AN,"РАСХОД")</f>
        <v>0</v>
      </c>
      <c r="BC6" s="4"/>
      <c r="BD6" s="4">
        <f ca="1">SUMIFS(UniCF!$AV:$AV,UniCF!$AK:$AK,"р",UniCF!$AM:$AM,"X",UniCF!$AG:$AG,$B6,UniCF!$BI:$BI,BB$3,UniCF!$AJ:$AJ,"средства ПАО «Газпром»",UniCF!$AN:$AN,"")</f>
        <v>0</v>
      </c>
      <c r="BE6" s="4">
        <f t="shared" ref="BE6:BE19" ca="1" si="29">SUM(BA6,BB6,BD6)</f>
        <v>230000</v>
      </c>
      <c r="BF6" s="4">
        <f ca="1">IF(BE6&gt;=$D6,BD6,IF($D6-BE6&gt;0,BD6+$D6-BE6,0))+BC6</f>
        <v>0</v>
      </c>
      <c r="BG6" s="4">
        <f ca="1">SUM(BA6,BB6,BF6)</f>
        <v>230000</v>
      </c>
      <c r="BH6" s="4">
        <f ca="1">SUMIFS(UniCF!$AV:$AV,UniCF!$AK:$AK,"р",UniCF!$AM:$AM,"X",UniCF!$AG:$AG,$B6,UniCF!$BI:$BI,BH$3,UniCF!$AJ:$AJ,"средства ПАО «Газпром»",UniCF!$AN:$AN,"РАСХОД")</f>
        <v>0</v>
      </c>
      <c r="BI6" s="4"/>
      <c r="BJ6" s="4">
        <f ca="1">SUMIFS(UniCF!$AV:$AV,UniCF!$AK:$AK,"р",UniCF!$AM:$AM,"X",UniCF!$AG:$AG,$B6,UniCF!$BI:$BI,BH$3,UniCF!$AJ:$AJ,"средства ПАО «Газпром»",UniCF!$AN:$AN,"")</f>
        <v>0</v>
      </c>
      <c r="BK6" s="4">
        <f t="shared" ref="BK6:BK19" ca="1" si="30">SUM(BG6,BH6,BJ6)</f>
        <v>230000</v>
      </c>
      <c r="BL6" s="4">
        <f ca="1">IF(BK6&gt;=$D6,BJ6,IF($D6-BK6&gt;0,BJ6+$D6-BK6,0))+BI6</f>
        <v>0</v>
      </c>
      <c r="BM6" s="4">
        <f ca="1">SUM(BG6,BH6,BL6)</f>
        <v>230000</v>
      </c>
      <c r="BN6" s="4">
        <f ca="1">SUMIFS(UniCF!$AV:$AV,UniCF!$AK:$AK,"р",UniCF!$AM:$AM,"X",UniCF!$AG:$AG,$B6,UniCF!$BI:$BI,BN$3,UniCF!$AJ:$AJ,"средства ПАО «Газпром»",UniCF!$AN:$AN,"РАСХОД")</f>
        <v>0</v>
      </c>
      <c r="BO6" s="4"/>
      <c r="BP6" s="4">
        <f ca="1">SUMIFS(UniCF!$AV:$AV,UniCF!$AK:$AK,"р",UniCF!$AM:$AM,"X",UniCF!$AG:$AG,$B6,UniCF!$BI:$BI,BN$3,UniCF!$AJ:$AJ,"средства ПАО «Газпром»",UniCF!$AN:$AN,"")</f>
        <v>0</v>
      </c>
      <c r="BQ6" s="4">
        <f t="shared" ref="BQ6:BQ19" ca="1" si="31">SUM(BM6,BN6,BP6)</f>
        <v>230000</v>
      </c>
      <c r="BR6" s="4">
        <f ca="1">IF(BQ6&gt;=$D6,BP6,IF($D6-BQ6&gt;0,BP6+$D6-BQ6,0))+BO6</f>
        <v>0</v>
      </c>
      <c r="BS6" s="4">
        <f ca="1">SUM(BM6,BN6,BR6)</f>
        <v>230000</v>
      </c>
      <c r="BT6" s="4">
        <f ca="1">SUMIFS(UniCF!$AV:$AV,UniCF!$AK:$AK,"р",UniCF!$AM:$AM,"X",UniCF!$AG:$AG,$B6,UniCF!$BI:$BI,BT$3,UniCF!$AJ:$AJ,"средства ПАО «Газпром»",UniCF!$AN:$AN,"РАСХОД")</f>
        <v>0</v>
      </c>
      <c r="BU6" s="4"/>
      <c r="BV6" s="4">
        <f ca="1">SUMIFS(UniCF!$AV:$AV,UniCF!$AK:$AK,"р",UniCF!$AM:$AM,"X",UniCF!$AG:$AG,$B6,UniCF!$BI:$BI,BT$3,UniCF!$AJ:$AJ,"средства ПАО «Газпром»",UniCF!$AN:$AN,"")</f>
        <v>0</v>
      </c>
      <c r="BW6" s="4">
        <f t="shared" ref="BW6:BW19" ca="1" si="32">SUM(BS6,BT6,BV6)</f>
        <v>230000</v>
      </c>
      <c r="BX6" s="4">
        <f ca="1">IF(BW6&gt;=$D6,BV6,IF($D6-BW6&gt;0,BV6+$D6-BW6,0))+BU6</f>
        <v>0</v>
      </c>
      <c r="BY6" s="4"/>
      <c r="BZ6" s="4">
        <f t="shared" ref="BZ6:BZ9" ca="1" si="33">SUM(BS6,BT6,BX6)-BY6</f>
        <v>230000</v>
      </c>
      <c r="CA6" s="4">
        <f ca="1">SUMIFS(UniCF!$AV:$AV,UniCF!$AK:$AK,"р",UniCF!$AM:$AM,"X",UniCF!$AG:$AG,$B6,UniCF!$BI:$BI,CA$3,UniCF!$AJ:$AJ,"средства ПАО «Газпром»",UniCF!$AN:$AN,"РАСХОД")</f>
        <v>0</v>
      </c>
      <c r="CB6" s="4"/>
      <c r="CC6" s="4">
        <f ca="1">SUMIFS(UniCF!$AV:$AV,UniCF!$AK:$AK,"р",UniCF!$AM:$AM,"X",UniCF!$AG:$AG,$B6,UniCF!$BI:$BI,CA$3,UniCF!$AJ:$AJ,"средства ПАО «Газпром»",UniCF!$AN:$AN,"")</f>
        <v>0</v>
      </c>
      <c r="CD6" s="4">
        <f t="shared" ref="CD6:CD19" ca="1" si="34">SUM(BZ6,CA6,CC6)</f>
        <v>230000</v>
      </c>
      <c r="CE6" s="4">
        <f ca="1">IF(CD6&gt;=$D6,CC6,IF($D6-CD6&gt;0,CC6+$D6-CD6,0))+CB6</f>
        <v>0</v>
      </c>
      <c r="CF6" s="4">
        <f ca="1">SUM(BZ6,CA6,CE6)</f>
        <v>230000</v>
      </c>
      <c r="CG6" s="4">
        <f ca="1">SUMIFS(UniCF!$AV:$AV,UniCF!$AK:$AK,"р",UniCF!$AM:$AM,"X",UniCF!$AG:$AG,$B6,UniCF!$BI:$BI,CG$3,UniCF!$AJ:$AJ,"средства ПАО «Газпром»",UniCF!$AN:$AN,"РАСХОД")</f>
        <v>0</v>
      </c>
      <c r="CH6" s="4"/>
      <c r="CI6" s="4">
        <f ca="1">SUMIFS(UniCF!$AV:$AV,UniCF!$AK:$AK,"р",UniCF!$AM:$AM,"X",UniCF!$AG:$AG,$B6,UniCF!$BI:$BI,CG$3,UniCF!$AJ:$AJ,"средства ПАО «Газпром»",UniCF!$AN:$AN,"")</f>
        <v>0</v>
      </c>
      <c r="CJ6" s="4">
        <f t="shared" ref="CJ6:CJ19" ca="1" si="35">SUM(CF6,CG6,CI6)</f>
        <v>230000</v>
      </c>
      <c r="CK6" s="4">
        <f ca="1">IF(CJ6&gt;=$D6,CI6,IF($D6-CJ6&gt;0,CI6+$D6-CJ6,0))+CH6</f>
        <v>0</v>
      </c>
      <c r="CL6" s="4">
        <f ca="1">SUM(CF6,CG6,CK6)</f>
        <v>230000</v>
      </c>
      <c r="CM6" s="4">
        <f ca="1">SUMIFS(UniCF!$AV:$AV,UniCF!$AK:$AK,"р",UniCF!$AM:$AM,"X",UniCF!$AG:$AG,$B6,UniCF!$BI:$BI,CM$3,UniCF!$AJ:$AJ,"средства ПАО «Газпром»",UniCF!$AN:$AN,"РАСХОД")</f>
        <v>0</v>
      </c>
      <c r="CN6" s="4"/>
      <c r="CO6" s="4">
        <f ca="1">SUMIFS(UniCF!$AV:$AV,UniCF!$AK:$AK,"р",UniCF!$AM:$AM,"X",UniCF!$AG:$AG,$B6,UniCF!$BI:$BI,CM$3,UniCF!$AJ:$AJ,"средства ПАО «Газпром»",UniCF!$AN:$AN,"")</f>
        <v>0</v>
      </c>
      <c r="CP6" s="4">
        <f t="shared" ref="CP6:CP19" ca="1" si="36">SUM(CL6,CM6,CO6)</f>
        <v>230000</v>
      </c>
      <c r="CQ6" s="4">
        <f ca="1">IF(CP6&gt;=$D6,CO6,IF($D6-CP6&gt;0,CO6+$D6-CP6,0))+CN6</f>
        <v>0</v>
      </c>
      <c r="CR6" s="4">
        <f ca="1">SUM(CL6,CM6,CQ6)</f>
        <v>230000</v>
      </c>
      <c r="CS6" s="4">
        <f ca="1">SUMIFS(UniCF!$AV:$AV,UniCF!$AK:$AK,"р",UniCF!$AM:$AM,"X",UniCF!$AG:$AG,$B6,UniCF!$BI:$BI,CS$3,UniCF!$AJ:$AJ,"средства ПАО «Газпром»",UniCF!$AN:$AN,"РАСХОД")</f>
        <v>0</v>
      </c>
      <c r="CT6" s="4"/>
      <c r="CU6" s="4">
        <f ca="1">SUMIFS(UniCF!$AV:$AV,UniCF!$AK:$AK,"р",UniCF!$AM:$AM,"X",UniCF!$AG:$AG,$B6,UniCF!$BI:$BI,CS$3,UniCF!$AJ:$AJ,"средства ПАО «Газпром»",UniCF!$AN:$AN,"")</f>
        <v>0</v>
      </c>
      <c r="CV6" s="4">
        <f t="shared" ref="CV6:CV19" ca="1" si="37">SUM(CR6,CS6,CU6)</f>
        <v>230000</v>
      </c>
      <c r="CW6" s="4">
        <f ca="1">IF(CV6&gt;=$D6,CU6,IF($D6-CV6&gt;0,CU6+$D6-CV6,0))+CT6</f>
        <v>0</v>
      </c>
      <c r="CX6" s="4">
        <f ca="1">SUM(CR6,CS6,CW6)</f>
        <v>230000</v>
      </c>
      <c r="CY6" s="4">
        <f ca="1">SUMIFS(UniCF!$AV:$AV,UniCF!$AK:$AK,"р",UniCF!$AM:$AM,"X",UniCF!$AG:$AG,$B6,UniCF!$BI:$BI,CY$3,UniCF!$AJ:$AJ,"средства ПАО «Газпром»",UniCF!$AN:$AN,"РАСХОД")</f>
        <v>0</v>
      </c>
      <c r="CZ6" s="4"/>
      <c r="DA6" s="4">
        <f ca="1">SUMIFS(UniCF!$AV:$AV,UniCF!$AK:$AK,"р",UniCF!$AM:$AM,"X",UniCF!$AG:$AG,$B6,UniCF!$BI:$BI,CY$3,UniCF!$AJ:$AJ,"средства ПАО «Газпром»",UniCF!$AN:$AN,"")</f>
        <v>0</v>
      </c>
      <c r="DB6" s="4">
        <f t="shared" ref="DB6:DB19" ca="1" si="38">SUM(CX6,CY6,DA6)</f>
        <v>230000</v>
      </c>
      <c r="DC6" s="4">
        <f ca="1">IF(DB6&gt;=$D6,DA6,IF($D6-DB6&gt;0,DA6+$D6-DB6,0))+CZ6</f>
        <v>0</v>
      </c>
      <c r="DD6" s="4">
        <f ca="1">SUM(CX6,CY6,DC6)</f>
        <v>230000</v>
      </c>
      <c r="DE6" s="4">
        <f ca="1">SUMIFS(UniCF!$AV:$AV,UniCF!$AK:$AK,"р",UniCF!$AM:$AM,"X",UniCF!$AG:$AG,$B6,UniCF!$BI:$BI,DE$3,UniCF!$AJ:$AJ,"средства ПАО «Газпром»",UniCF!$AN:$AN,"РАСХОД")</f>
        <v>0</v>
      </c>
      <c r="DF6" s="4"/>
      <c r="DG6" s="4">
        <f ca="1">SUMIFS(UniCF!$AV:$AV,UniCF!$AK:$AK,"р",UniCF!$AM:$AM,"X",UniCF!$AG:$AG,$B6,UniCF!$BI:$BI,DE$3,UniCF!$AJ:$AJ,"средства ПАО «Газпром»",UniCF!$AN:$AN,"")</f>
        <v>0</v>
      </c>
      <c r="DH6" s="4">
        <f t="shared" ref="DH6:DH19" ca="1" si="39">SUM(DD6,DE6,DG6)</f>
        <v>230000</v>
      </c>
      <c r="DI6" s="4">
        <f ca="1">IF(DH6&gt;=$D6,DG6,IF($D6-DH6&gt;0,DG6+$D6-DH6,0))+DF6</f>
        <v>0</v>
      </c>
      <c r="DJ6" s="4">
        <f ca="1">SUM(DD6,DE6,DI6)</f>
        <v>230000</v>
      </c>
      <c r="DK6" s="4">
        <f ca="1">SUMIFS(UniCF!$AV:$AV,UniCF!$AK:$AK,"р",UniCF!$AM:$AM,"X",UniCF!$AG:$AG,$B6,UniCF!$BI:$BI,DK$3,UniCF!$AJ:$AJ,"средства ПАО «Газпром»",UniCF!$AN:$AN,"РАСХОД")</f>
        <v>0</v>
      </c>
      <c r="DL6" s="4"/>
      <c r="DM6" s="4">
        <f ca="1">SUMIFS(UniCF!$AV:$AV,UniCF!$AK:$AK,"р",UniCF!$AM:$AM,"X",UniCF!$AG:$AG,$B6,UniCF!$BI:$BI,DK$3,UniCF!$AJ:$AJ,"средства ПАО «Газпром»",UniCF!$AN:$AN,"")</f>
        <v>0</v>
      </c>
      <c r="DN6" s="4">
        <f t="shared" ref="DN6:DN19" ca="1" si="40">SUM(DJ6,DK6,DM6)</f>
        <v>230000</v>
      </c>
      <c r="DO6" s="4">
        <f ca="1">IF(DN6&gt;=$D6,DM6,IF($D6-DN6&gt;0,DM6+$D6-DN6,0))+DL6</f>
        <v>0</v>
      </c>
      <c r="DP6" s="4">
        <f ca="1">SUM(DJ6,DK6,DO6)</f>
        <v>230000</v>
      </c>
      <c r="DQ6" s="4">
        <f ca="1">SUMIFS(UniCF!$AV:$AV,UniCF!$AK:$AK,"р",UniCF!$AM:$AM,"X",UniCF!$AG:$AG,$B6,UniCF!$BI:$BI,DQ$3,UniCF!$AJ:$AJ,"средства ПАО «Газпром»",UniCF!$AN:$AN,"РАСХОД")</f>
        <v>0</v>
      </c>
      <c r="DR6" s="4"/>
      <c r="DS6" s="4">
        <f ca="1">SUMIFS(UniCF!$AV:$AV,UniCF!$AK:$AK,"р",UniCF!$AM:$AM,"X",UniCF!$AG:$AG,$B6,UniCF!$BI:$BI,DQ$3,UniCF!$AJ:$AJ,"средства ПАО «Газпром»",UniCF!$AN:$AN,"")</f>
        <v>0</v>
      </c>
      <c r="DT6" s="4">
        <f t="shared" ref="DT6:DT19" ca="1" si="41">SUM(DP6,DQ6,DS6)</f>
        <v>230000</v>
      </c>
      <c r="DU6" s="4">
        <f ca="1">IF(DT6&gt;=$D6,DS6,IF($D6-DT6&gt;0,DS6+$D6-DT6,0))+DR6</f>
        <v>0</v>
      </c>
      <c r="DV6" s="4">
        <f ca="1">SUM(DP6,DQ6,DU6)</f>
        <v>230000</v>
      </c>
      <c r="DW6" s="4">
        <f ca="1">SUMIFS(UniCF!$AV:$AV,UniCF!$AK:$AK,"р",UniCF!$AM:$AM,"X",UniCF!$AG:$AG,$B6,UniCF!$BI:$BI,DW$3,UniCF!$AJ:$AJ,"средства ПАО «Газпром»",UniCF!$AN:$AN,"РАСХОД")</f>
        <v>0</v>
      </c>
      <c r="DX6" s="4"/>
      <c r="DY6" s="4">
        <f ca="1">SUMIFS(UniCF!$AV:$AV,UniCF!$AK:$AK,"р",UniCF!$AM:$AM,"X",UniCF!$AG:$AG,$B6,UniCF!$BI:$BI,DW$3,UniCF!$AJ:$AJ,"средства ПАО «Газпром»",UniCF!$AN:$AN,"")</f>
        <v>0</v>
      </c>
      <c r="DZ6" s="4">
        <f t="shared" ref="DZ6:DZ19" ca="1" si="42">SUM(DV6,DW6,DY6)</f>
        <v>230000</v>
      </c>
      <c r="EA6" s="4">
        <f ca="1">IF(DZ6&gt;=$D6,DY6,IF($D6-DZ6&gt;0,DY6+$D6-DZ6,0))+DX6</f>
        <v>0</v>
      </c>
      <c r="EB6" s="4">
        <f ca="1">SUM(DV6,DW6,EA6)</f>
        <v>230000</v>
      </c>
      <c r="EC6" s="4">
        <f ca="1">SUMIFS(UniCF!$AV:$AV,UniCF!$AK:$AK,"р",UniCF!$AM:$AM,"X",UniCF!$AG:$AG,$B6,UniCF!$BI:$BI,EC$3,UniCF!$AJ:$AJ,"средства ПАО «Газпром»",UniCF!$AN:$AN,"РАСХОД")</f>
        <v>0</v>
      </c>
      <c r="ED6" s="4"/>
      <c r="EE6" s="4">
        <f ca="1">SUMIFS(UniCF!$AV:$AV,UniCF!$AK:$AK,"р",UniCF!$AM:$AM,"X",UniCF!$AG:$AG,$B6,UniCF!$BI:$BI,EC$3,UniCF!$AJ:$AJ,"средства ПАО «Газпром»",UniCF!$AN:$AN,"")</f>
        <v>0</v>
      </c>
      <c r="EF6" s="4">
        <f t="shared" ref="EF6:EF19" ca="1" si="43">SUM(EB6,EC6,EE6)</f>
        <v>230000</v>
      </c>
      <c r="EG6" s="4">
        <f ca="1">IF(EF6&gt;=$D6,EE6,IF($D6-EF6&gt;0,EE6+$D6-EF6,0))+ED6</f>
        <v>0</v>
      </c>
      <c r="EH6" s="4">
        <f ca="1">SUM(EB6,EC6,EG6)</f>
        <v>230000</v>
      </c>
      <c r="EI6" s="4">
        <f ca="1">SUMIFS(UniCF!$AV:$AV,UniCF!$AK:$AK,"р",UniCF!$AM:$AM,"X",UniCF!$AG:$AG,$B6,UniCF!$BI:$BI,EI$3,UniCF!$AJ:$AJ,"средства ПАО «Газпром»",UniCF!$AN:$AN,"РАСХОД")</f>
        <v>0</v>
      </c>
      <c r="EJ6" s="4"/>
      <c r="EK6" s="4">
        <f ca="1">SUMIFS(UniCF!$AV:$AV,UniCF!$AK:$AK,"р",UniCF!$AM:$AM,"X",UniCF!$AG:$AG,$B6,UniCF!$BI:$BI,EI$3,UniCF!$AJ:$AJ,"средства ПАО «Газпром»",UniCF!$AN:$AN,"")</f>
        <v>0</v>
      </c>
      <c r="EL6" s="4">
        <f t="shared" ref="EL6:EL19" ca="1" si="44">SUM(EH6,EI6,EK6)</f>
        <v>230000</v>
      </c>
      <c r="EM6" s="4">
        <f ca="1">IF(EL6&gt;=$D6,EK6,IF($D6-EL6&gt;0,EK6+$D6-EL6,0))+EJ6</f>
        <v>0</v>
      </c>
      <c r="EN6" s="4">
        <f ca="1">SUM(EH6,EI6,EM6)</f>
        <v>230000</v>
      </c>
      <c r="EO6" s="4">
        <f ca="1">SUMIFS(UniCF!$AV:$AV,UniCF!$AK:$AK,"р",UniCF!$AM:$AM,"X",UniCF!$AG:$AG,$B6,UniCF!$BI:$BI,EO$3,UniCF!$AJ:$AJ,"средства ПАО «Газпром»",UniCF!$AN:$AN,"РАСХОД")</f>
        <v>0</v>
      </c>
      <c r="EP6" s="4"/>
      <c r="EQ6" s="4">
        <f ca="1">SUMIFS(UniCF!$AV:$AV,UniCF!$AK:$AK,"р",UniCF!$AM:$AM,"X",UniCF!$AG:$AG,$B6,UniCF!$BI:$BI,EO$3,UniCF!$AJ:$AJ,"средства ПАО «Газпром»",UniCF!$AN:$AN,"")</f>
        <v>0</v>
      </c>
      <c r="ER6" s="4">
        <f t="shared" ref="ER6:ER19" ca="1" si="45">SUM(EN6,EO6,EQ6)</f>
        <v>230000</v>
      </c>
      <c r="ES6" s="4">
        <f ca="1">IF(ER6&gt;=$D6,EQ6,IF($D6-ER6&gt;0,EQ6+$D6-ER6,0))+EP6</f>
        <v>0</v>
      </c>
      <c r="ET6" s="4">
        <f ca="1">SUM(EN6,EO6,ES6)</f>
        <v>230000</v>
      </c>
      <c r="EU6" s="4">
        <f ca="1">SUMIFS(UniCF!$AV:$AV,UniCF!$AK:$AK,"р",UniCF!$AM:$AM,"X",UniCF!$AG:$AG,$B6,UniCF!$BI:$BI,EU$3,UniCF!$AJ:$AJ,"средства ПАО «Газпром»",UniCF!$AN:$AN,"РАСХОД")</f>
        <v>0</v>
      </c>
      <c r="EV6" s="4"/>
      <c r="EW6" s="4">
        <f ca="1">SUMIFS(UniCF!$AV:$AV,UniCF!$AK:$AK,"р",UniCF!$AM:$AM,"X",UniCF!$AG:$AG,$B6,UniCF!$BI:$BI,EU$3,UniCF!$AJ:$AJ,"средства ПАО «Газпром»",UniCF!$AN:$AN,"")</f>
        <v>0</v>
      </c>
      <c r="EX6" s="4">
        <f t="shared" ref="EX6:EX19" ca="1" si="46">SUM(ET6,EU6,EW6)</f>
        <v>230000</v>
      </c>
      <c r="EY6" s="4">
        <f t="shared" ref="EY6:EY19" ca="1" si="47">IF(EX6&gt;=$D6,EW6,IF($D6-EX6&gt;0,EW6+$D6-EX6,0))+EV6</f>
        <v>0</v>
      </c>
    </row>
    <row r="7" spans="1:161" ht="13.15" x14ac:dyDescent="0.4">
      <c r="A7" s="20"/>
      <c r="B7" t="s">
        <v>203</v>
      </c>
      <c r="C7">
        <v>2220141000</v>
      </c>
      <c r="D7" s="4">
        <v>0</v>
      </c>
      <c r="E7" s="47">
        <f>SUMIFS(accUniCF[SumFact],accUniCF[ReportPart],"Out",accUniCF[Account],"X",accUniCF[ItemExtra],$C7,accUniCF[PaymentDate],E$3,accUniCF[Source],"Centralized")</f>
        <v>300000</v>
      </c>
      <c r="F7" s="4">
        <f ca="1">SUMIFS(UniCF!$AV:$AV,UniCF!$AK:$AK,"р",UniCF!$AM:$AM,"X",UniCF!$AX:$AX,$C7,UniCF!$BI:$BI,F$3,UniCF!$AJ:$AJ,"средства ПАО «Газпром»",UniCF!$AN:$AN,"РАСХОД")</f>
        <v>0</v>
      </c>
      <c r="G7" s="4"/>
      <c r="H7" s="4">
        <f ca="1">SUMIFS(UniCF!$AV:$AV,UniCF!$AK:$AK,"р",UniCF!$AM:$AM,"X",UniCF!$AX:$AX,$C7,UniCF!$BI:$BI,F$3,UniCF!$AJ:$AJ,"средства ПАО «Газпром»",UniCF!$AN:$AN,"")</f>
        <v>0</v>
      </c>
      <c r="I7" s="4">
        <f t="shared" ref="I7:I8" ca="1" si="48">SUM(E7:H7)</f>
        <v>300000</v>
      </c>
      <c r="J7" s="4">
        <f t="shared" ref="J7:J19" ca="1" si="49">IF(I7&gt;=$D7,H7,IF($D7-I7&gt;0,H7+$D7-I7,0))+G7</f>
        <v>0</v>
      </c>
      <c r="K7" s="4">
        <f ca="1">SUMIFS(UniCF!$AV:$AV,UniCF!$AK:$AK,"р",UniCF!$AM:$AM,"X",UniCF!$AX:$AX,$C7,UniCF!$AT:$AT,K$3,UniCF!$AJ:$AJ,"средства ПАО «Газпром»")+G7</f>
        <v>0</v>
      </c>
      <c r="L7" s="4">
        <f ca="1">SUMIFS(UniCF!$AV:$AV,UniCF!$AK:$AK,"р",UniCF!$AM:$AM,"X",UniCF!$AX:$AX,$C7,UniCF!$BI:$BI,L$3,UniCF!$AJ:$AJ,"средства ПАО «Газпром»",UniCF!$AN:$AN,"РАСХОД")</f>
        <v>0</v>
      </c>
      <c r="M7" s="4"/>
      <c r="N7" s="4">
        <f ca="1">SUMIFS(UniCF!$AV:$AV,UniCF!$AK:$AK,"р",UniCF!$AM:$AM,"X",UniCF!$AX:$AX,$C7,UniCF!$BI:$BI,L$3,UniCF!$AJ:$AJ,"средства ПАО «Газпром»",UniCF!$AN:$AN,"")</f>
        <v>0</v>
      </c>
      <c r="O7" s="4">
        <f t="shared" ca="1" si="22"/>
        <v>0</v>
      </c>
      <c r="P7" s="4">
        <f t="shared" ref="P7:P19" ca="1" si="50">IF(O7&gt;=$D7,N7,IF($D7-O7&gt;0,N7+$D7-O7,0))+M7</f>
        <v>0</v>
      </c>
      <c r="Q7" s="4">
        <f t="shared" ref="Q7:Q19" ca="1" si="51">SUM(K7,L7,P7)</f>
        <v>0</v>
      </c>
      <c r="R7" s="4">
        <f ca="1">SUMIFS(UniCF!$AV:$AV,UniCF!$AK:$AK,"р",UniCF!$AM:$AM,"X",UniCF!$AX:$AX,$C7,UniCF!$BI:$BI,R$3,UniCF!$AJ:$AJ,"средства ПАО «Газпром»",UniCF!$AN:$AN,"РАСХОД")</f>
        <v>0</v>
      </c>
      <c r="S7" s="4"/>
      <c r="T7" s="4">
        <f ca="1">SUMIFS(UniCF!$AV:$AV,UniCF!$AK:$AK,"р",UniCF!$AM:$AM,"X",UniCF!$AX:$AX,$C7,UniCF!$BI:$BI,R$3,UniCF!$AJ:$AJ,"средства ПАО «Газпром»",UniCF!$AN:$AN,"")</f>
        <v>0</v>
      </c>
      <c r="U7" s="4">
        <f t="shared" ca="1" si="23"/>
        <v>0</v>
      </c>
      <c r="V7" s="4">
        <f t="shared" ref="V7:V19" ca="1" si="52">IF(U7&gt;=$D7,T7,IF($D7-U7&gt;0,T7+$D7-U7,0))+S7</f>
        <v>0</v>
      </c>
      <c r="W7" s="4">
        <f t="shared" ref="W7:W19" ca="1" si="53">SUM(Q7,R7,V7)</f>
        <v>0</v>
      </c>
      <c r="X7" s="4">
        <f ca="1">SUMIFS(UniCF!$AV:$AV,UniCF!$AK:$AK,"р",UniCF!$AM:$AM,"X",UniCF!$AX:$AX,$C7,UniCF!$BI:$BI,X$3,UniCF!$AJ:$AJ,"средства ПАО «Газпром»",UniCF!$AN:$AN,"РАСХОД")</f>
        <v>0</v>
      </c>
      <c r="Y7" s="4"/>
      <c r="Z7" s="4">
        <f ca="1">SUMIFS(UniCF!$AV:$AV,UniCF!$AK:$AK,"р",UniCF!$AM:$AM,"X",UniCF!$AX:$AX,$C7,UniCF!$BI:$BI,X$3,UniCF!$AJ:$AJ,"средства ПАО «Газпром»",UniCF!$AN:$AN,"")</f>
        <v>0</v>
      </c>
      <c r="AA7" s="4">
        <f t="shared" ca="1" si="24"/>
        <v>0</v>
      </c>
      <c r="AB7" s="4">
        <f t="shared" ref="AB7:AB19" ca="1" si="54">IF(AA7&gt;=$D7,Z7,IF($D7-AA7&gt;0,Z7+$D7-AA7,0))+Y7</f>
        <v>0</v>
      </c>
      <c r="AC7" s="4">
        <f t="shared" ref="AC7:AC19" ca="1" si="55">SUM(W7,X7,AB7)</f>
        <v>0</v>
      </c>
      <c r="AD7" s="4">
        <f ca="1">SUMIFS(UniCF!$AV:$AV,UniCF!$AK:$AK,"р",UniCF!$AM:$AM,"X",UniCF!$AX:$AX,$C7,UniCF!$BI:$BI,AD$3,UniCF!$AJ:$AJ,"средства ПАО «Газпром»",UniCF!$AN:$AN,"РАСХОД")</f>
        <v>0</v>
      </c>
      <c r="AE7" s="4"/>
      <c r="AF7" s="4">
        <f ca="1">SUMIFS(UniCF!$AV:$AV,UniCF!$AK:$AK,"р",UniCF!$AM:$AM,"X",UniCF!$AX:$AX,$C7,UniCF!$BI:$BI,AD$3,UniCF!$AJ:$AJ,"средства ПАО «Газпром»",UniCF!$AN:$AN,"")</f>
        <v>0</v>
      </c>
      <c r="AG7" s="4">
        <f t="shared" ca="1" si="25"/>
        <v>0</v>
      </c>
      <c r="AH7" s="4">
        <f t="shared" ref="AH7:AH19" ca="1" si="56">IF(AG7&gt;=$D7,AF7,IF($D7-AG7&gt;0,AF7+$D7-AG7,0))+AE7</f>
        <v>0</v>
      </c>
      <c r="AI7" s="4">
        <f t="shared" ref="AI7:AI19" ca="1" si="57">SUM(AC7,AD7,AH7)</f>
        <v>0</v>
      </c>
      <c r="AJ7" s="4">
        <f ca="1">SUMIFS(UniCF!$AV:$AV,UniCF!$AK:$AK,"р",UniCF!$AM:$AM,"X",UniCF!$AX:$AX,$C7,UniCF!$BI:$BI,AJ$3,UniCF!$AJ:$AJ,"средства ПАО «Газпром»",UniCF!$AN:$AN,"РАСХОД")</f>
        <v>0</v>
      </c>
      <c r="AK7" s="4"/>
      <c r="AL7" s="4">
        <f ca="1">SUMIFS(UniCF!$AV:$AV,UniCF!$AK:$AK,"р",UniCF!$AM:$AM,"X",UniCF!$AX:$AX,$C7,UniCF!$BI:$BI,AJ$3,UniCF!$AJ:$AJ,"средства ПАО «Газпром»",UniCF!$AN:$AN,"")</f>
        <v>0</v>
      </c>
      <c r="AM7" s="4">
        <f t="shared" ca="1" si="26"/>
        <v>0</v>
      </c>
      <c r="AN7" s="4">
        <f t="shared" ref="AN7:AN19" ca="1" si="58">IF(AM7&gt;=$D7,AL7,IF($D7-AM7&gt;0,AL7+$D7-AM7,0))+AK7</f>
        <v>0</v>
      </c>
      <c r="AO7" s="4">
        <f t="shared" ref="AO7:AO19" ca="1" si="59">SUM(AI7,AJ7,AN7)</f>
        <v>0</v>
      </c>
      <c r="AP7" s="4">
        <f ca="1">SUMIFS(UniCF!$AV:$AV,UniCF!$AK:$AK,"р",UniCF!$AM:$AM,"X",UniCF!$AX:$AX,$C7,UniCF!$BI:$BI,AP$3,UniCF!$AJ:$AJ,"средства ПАО «Газпром»",UniCF!$AN:$AN,"РАСХОД")</f>
        <v>0</v>
      </c>
      <c r="AQ7" s="4"/>
      <c r="AR7" s="4">
        <f ca="1">SUMIFS(UniCF!$AV:$AV,UniCF!$AK:$AK,"р",UniCF!$AM:$AM,"X",UniCF!$AX:$AX,$C7,UniCF!$BI:$BI,AP$3,UniCF!$AJ:$AJ,"средства ПАО «Газпром»",UniCF!$AN:$AN,"")</f>
        <v>0</v>
      </c>
      <c r="AS7" s="4">
        <f t="shared" ca="1" si="27"/>
        <v>0</v>
      </c>
      <c r="AT7" s="4">
        <f t="shared" ref="AT7:AT19" ca="1" si="60">IF(AS7&gt;=$D7,AR7,IF($D7-AS7&gt;0,AR7+$D7-AS7,0))+AQ7</f>
        <v>0</v>
      </c>
      <c r="AU7" s="4">
        <f t="shared" ref="AU7:AU19" ca="1" si="61">SUM(AO7,AP7,AT7)</f>
        <v>0</v>
      </c>
      <c r="AV7" s="4">
        <f ca="1">SUMIFS(UniCF!$AV:$AV,UniCF!$AK:$AK,"р",UniCF!$AM:$AM,"X",UniCF!$AX:$AX,$C7,UniCF!$BI:$BI,AV$3,UniCF!$AJ:$AJ,"средства ПАО «Газпром»",UniCF!$AN:$AN,"РАСХОД")</f>
        <v>0</v>
      </c>
      <c r="AW7" s="4"/>
      <c r="AX7" s="4">
        <f ca="1">SUMIFS(UniCF!$AV:$AV,UniCF!$AK:$AK,"р",UniCF!$AM:$AM,"X",UniCF!$AX:$AX,$C7,UniCF!$BI:$BI,AV$3,UniCF!$AJ:$AJ,"средства ПАО «Газпром»",UniCF!$AN:$AN,"")</f>
        <v>0</v>
      </c>
      <c r="AY7" s="4">
        <f t="shared" ca="1" si="28"/>
        <v>0</v>
      </c>
      <c r="AZ7" s="4">
        <f t="shared" ref="AZ7:AZ19" ca="1" si="62">IF(AY7&gt;=$D7,AX7,IF($D7-AY7&gt;0,AX7+$D7-AY7,0))+AW7</f>
        <v>0</v>
      </c>
      <c r="BA7" s="4">
        <f t="shared" ref="BA7:BA19" ca="1" si="63">SUM(AU7,AV7,AZ7)</f>
        <v>0</v>
      </c>
      <c r="BB7" s="4">
        <f ca="1">SUMIFS(UniCF!$AV:$AV,UniCF!$AK:$AK,"р",UniCF!$AM:$AM,"X",UniCF!$AX:$AX,$C7,UniCF!$BI:$BI,BB$3,UniCF!$AJ:$AJ,"средства ПАО «Газпром»",UniCF!$AN:$AN,"РАСХОД")</f>
        <v>0</v>
      </c>
      <c r="BC7" s="4"/>
      <c r="BD7" s="4">
        <f ca="1">SUMIFS(UniCF!$AV:$AV,UniCF!$AK:$AK,"р",UniCF!$AM:$AM,"X",UniCF!$AX:$AX,$C7,UniCF!$BI:$BI,BB$3,UniCF!$AJ:$AJ,"средства ПАО «Газпром»",UniCF!$AN:$AN,"")</f>
        <v>0</v>
      </c>
      <c r="BE7" s="4">
        <f t="shared" ca="1" si="29"/>
        <v>0</v>
      </c>
      <c r="BF7" s="4">
        <f t="shared" ref="BF7:BF19" ca="1" si="64">IF(BE7&gt;=$D7,BD7,IF($D7-BE7&gt;0,BD7+$D7-BE7,0))+BC7</f>
        <v>0</v>
      </c>
      <c r="BG7" s="4">
        <f t="shared" ref="BG7:BG19" ca="1" si="65">SUM(BA7,BB7,BF7)</f>
        <v>0</v>
      </c>
      <c r="BH7" s="4">
        <f ca="1">SUMIFS(UniCF!$AV:$AV,UniCF!$AK:$AK,"р",UniCF!$AM:$AM,"X",UniCF!$AX:$AX,$C7,UniCF!$BI:$BI,BH$3,UniCF!$AJ:$AJ,"средства ПАО «Газпром»",UniCF!$AN:$AN,"РАСХОД")</f>
        <v>0</v>
      </c>
      <c r="BI7" s="4"/>
      <c r="BJ7" s="4">
        <f ca="1">SUMIFS(UniCF!$AV:$AV,UniCF!$AK:$AK,"р",UniCF!$AM:$AM,"X",UniCF!$AX:$AX,$C7,UniCF!$BI:$BI,BH$3,UniCF!$AJ:$AJ,"средства ПАО «Газпром»",UniCF!$AN:$AN,"")</f>
        <v>0</v>
      </c>
      <c r="BK7" s="4">
        <f t="shared" ca="1" si="30"/>
        <v>0</v>
      </c>
      <c r="BL7" s="4">
        <f t="shared" ref="BL7:BL19" ca="1" si="66">IF(BK7&gt;=$D7,BJ7,IF($D7-BK7&gt;0,BJ7+$D7-BK7,0))+BI7</f>
        <v>0</v>
      </c>
      <c r="BM7" s="4">
        <f t="shared" ref="BM7:BM19" ca="1" si="67">SUM(BG7,BH7,BL7)</f>
        <v>0</v>
      </c>
      <c r="BN7" s="4">
        <f ca="1">SUMIFS(UniCF!$AV:$AV,UniCF!$AK:$AK,"р",UniCF!$AM:$AM,"X",UniCF!$AX:$AX,$C7,UniCF!$BI:$BI,BN$3,UniCF!$AJ:$AJ,"средства ПАО «Газпром»",UniCF!$AN:$AN,"РАСХОД")</f>
        <v>0</v>
      </c>
      <c r="BO7" s="4"/>
      <c r="BP7" s="4">
        <f ca="1">SUMIFS(UniCF!$AV:$AV,UniCF!$AK:$AK,"р",UniCF!$AM:$AM,"X",UniCF!$AX:$AX,$C7,UniCF!$BI:$BI,BN$3,UniCF!$AJ:$AJ,"средства ПАО «Газпром»",UniCF!$AN:$AN,"")</f>
        <v>0</v>
      </c>
      <c r="BQ7" s="4">
        <f t="shared" ca="1" si="31"/>
        <v>0</v>
      </c>
      <c r="BR7" s="4">
        <f t="shared" ref="BR7:BR19" ca="1" si="68">IF(BQ7&gt;=$D7,BP7,IF($D7-BQ7&gt;0,BP7+$D7-BQ7,0))+BO7</f>
        <v>0</v>
      </c>
      <c r="BS7" s="4">
        <f t="shared" ref="BS7:BS19" ca="1" si="69">SUM(BM7,BN7,BR7)</f>
        <v>0</v>
      </c>
      <c r="BT7" s="4">
        <f ca="1">SUMIFS(UniCF!$AV:$AV,UniCF!$AK:$AK,"р",UniCF!$AM:$AM,"X",UniCF!$AX:$AX,$C7,UniCF!$BI:$BI,BT$3,UniCF!$AJ:$AJ,"средства ПАО «Газпром»",UniCF!$AN:$AN,"РАСХОД")</f>
        <v>0</v>
      </c>
      <c r="BU7" s="4"/>
      <c r="BV7" s="4">
        <f ca="1">SUMIFS(UniCF!$AV:$AV,UniCF!$AK:$AK,"р",UniCF!$AM:$AM,"X",UniCF!$AX:$AX,$C7,UniCF!$BI:$BI,BT$3,UniCF!$AJ:$AJ,"средства ПАО «Газпром»",UniCF!$AN:$AN,"")</f>
        <v>0</v>
      </c>
      <c r="BW7" s="4">
        <f t="shared" ca="1" si="32"/>
        <v>0</v>
      </c>
      <c r="BX7" s="4">
        <f t="shared" ref="BX7:BX19" ca="1" si="70">IF(BW7&gt;=$D7,BV7,IF($D7-BW7&gt;0,BV7+$D7-BW7,0))+BU7</f>
        <v>0</v>
      </c>
      <c r="BY7" s="4"/>
      <c r="BZ7" s="4">
        <f t="shared" ca="1" si="33"/>
        <v>0</v>
      </c>
      <c r="CA7" s="4">
        <f ca="1">SUMIFS(UniCF!$AV:$AV,UniCF!$AK:$AK,"р",UniCF!$AM:$AM,"X",UniCF!$AX:$AX,$C7,UniCF!$BI:$BI,CA$3,UniCF!$AJ:$AJ,"средства ПАО «Газпром»",UniCF!$AN:$AN,"РАСХОД")</f>
        <v>0</v>
      </c>
      <c r="CB7" s="4"/>
      <c r="CC7" s="4">
        <f ca="1">SUMIFS(UniCF!$AV:$AV,UniCF!$AK:$AK,"р",UniCF!$AM:$AM,"X",UniCF!$AX:$AX,$C7,UniCF!$BI:$BI,CA$3,UniCF!$AJ:$AJ,"средства ПАО «Газпром»",UniCF!$AN:$AN,"")</f>
        <v>0</v>
      </c>
      <c r="CD7" s="4">
        <f t="shared" ca="1" si="34"/>
        <v>0</v>
      </c>
      <c r="CE7" s="4">
        <f t="shared" ref="CE7:CE19" ca="1" si="71">IF(CD7&gt;=$D7,CC7,IF($D7-CD7&gt;0,CC7+$D7-CD7,0))+CB7</f>
        <v>0</v>
      </c>
      <c r="CF7" s="4">
        <f t="shared" ref="CF7:CF19" ca="1" si="72">SUM(BZ7,CA7,CE7)</f>
        <v>0</v>
      </c>
      <c r="CG7" s="4">
        <f ca="1">SUMIFS(UniCF!$AV:$AV,UniCF!$AK:$AK,"р",UniCF!$AM:$AM,"X",UniCF!$AX:$AX,$C7,UniCF!$BI:$BI,CG$3,UniCF!$AJ:$AJ,"средства ПАО «Газпром»",UniCF!$AN:$AN,"РАСХОД")</f>
        <v>0</v>
      </c>
      <c r="CH7" s="4"/>
      <c r="CI7" s="4">
        <f ca="1">SUMIFS(UniCF!$AV:$AV,UniCF!$AK:$AK,"р",UniCF!$AM:$AM,"X",UniCF!$AX:$AX,$C7,UniCF!$BI:$BI,CG$3,UniCF!$AJ:$AJ,"средства ПАО «Газпром»",UniCF!$AN:$AN,"")</f>
        <v>0</v>
      </c>
      <c r="CJ7" s="4">
        <f t="shared" ca="1" si="35"/>
        <v>0</v>
      </c>
      <c r="CK7" s="4">
        <f t="shared" ref="CK7:CK19" ca="1" si="73">IF(CJ7&gt;=$D7,CI7,IF($D7-CJ7&gt;0,CI7+$D7-CJ7,0))+CH7</f>
        <v>0</v>
      </c>
      <c r="CL7" s="4">
        <f t="shared" ref="CL7:CL19" ca="1" si="74">SUM(CF7,CG7,CK7)</f>
        <v>0</v>
      </c>
      <c r="CM7" s="4">
        <f ca="1">SUMIFS(UniCF!$AV:$AV,UniCF!$AK:$AK,"р",UniCF!$AM:$AM,"X",UniCF!$AX:$AX,$C7,UniCF!$BI:$BI,CM$3,UniCF!$AJ:$AJ,"средства ПАО «Газпром»",UniCF!$AN:$AN,"РАСХОД")</f>
        <v>0</v>
      </c>
      <c r="CN7" s="4"/>
      <c r="CO7" s="4">
        <f ca="1">SUMIFS(UniCF!$AV:$AV,UniCF!$AK:$AK,"р",UniCF!$AM:$AM,"X",UniCF!$AX:$AX,$C7,UniCF!$BI:$BI,CM$3,UniCF!$AJ:$AJ,"средства ПАО «Газпром»",UniCF!$AN:$AN,"")</f>
        <v>0</v>
      </c>
      <c r="CP7" s="4">
        <f t="shared" ca="1" si="36"/>
        <v>0</v>
      </c>
      <c r="CQ7" s="4">
        <f t="shared" ref="CQ7:CQ19" ca="1" si="75">IF(CP7&gt;=$D7,CO7,IF($D7-CP7&gt;0,CO7+$D7-CP7,0))+CN7</f>
        <v>0</v>
      </c>
      <c r="CR7" s="4">
        <f t="shared" ref="CR7:CR19" ca="1" si="76">SUM(CL7,CM7,CQ7)</f>
        <v>0</v>
      </c>
      <c r="CS7" s="4">
        <f ca="1">SUMIFS(UniCF!$AV:$AV,UniCF!$AK:$AK,"р",UniCF!$AM:$AM,"X",UniCF!$AX:$AX,$C7,UniCF!$BI:$BI,CS$3,UniCF!$AJ:$AJ,"средства ПАО «Газпром»",UniCF!$AN:$AN,"РАСХОД")</f>
        <v>0</v>
      </c>
      <c r="CT7" s="4"/>
      <c r="CU7" s="4">
        <f ca="1">SUMIFS(UniCF!$AV:$AV,UniCF!$AK:$AK,"р",UniCF!$AM:$AM,"X",UniCF!$AX:$AX,$C7,UniCF!$BI:$BI,CS$3,UniCF!$AJ:$AJ,"средства ПАО «Газпром»",UniCF!$AN:$AN,"")</f>
        <v>0</v>
      </c>
      <c r="CV7" s="4">
        <f t="shared" ca="1" si="37"/>
        <v>0</v>
      </c>
      <c r="CW7" s="4">
        <f t="shared" ref="CW7:CW19" ca="1" si="77">IF(CV7&gt;=$D7,CU7,IF($D7-CV7&gt;0,CU7+$D7-CV7,0))+CT7</f>
        <v>0</v>
      </c>
      <c r="CX7" s="4">
        <f t="shared" ref="CX7:CX19" ca="1" si="78">SUM(CR7,CS7,CW7)</f>
        <v>0</v>
      </c>
      <c r="CY7" s="4">
        <f ca="1">SUMIFS(UniCF!$AV:$AV,UniCF!$AK:$AK,"р",UniCF!$AM:$AM,"X",UniCF!$AX:$AX,$C7,UniCF!$BI:$BI,CY$3,UniCF!$AJ:$AJ,"средства ПАО «Газпром»",UniCF!$AN:$AN,"РАСХОД")</f>
        <v>0</v>
      </c>
      <c r="CZ7" s="4"/>
      <c r="DA7" s="4">
        <f ca="1">SUMIFS(UniCF!$AV:$AV,UniCF!$AK:$AK,"р",UniCF!$AM:$AM,"X",UniCF!$AX:$AX,$C7,UniCF!$BI:$BI,CY$3,UniCF!$AJ:$AJ,"средства ПАО «Газпром»",UniCF!$AN:$AN,"")</f>
        <v>0</v>
      </c>
      <c r="DB7" s="4">
        <f t="shared" ca="1" si="38"/>
        <v>0</v>
      </c>
      <c r="DC7" s="4">
        <f t="shared" ref="DC7:DC19" ca="1" si="79">IF(DB7&gt;=$D7,DA7,IF($D7-DB7&gt;0,DA7+$D7-DB7,0))+CZ7</f>
        <v>0</v>
      </c>
      <c r="DD7" s="4">
        <f t="shared" ref="DD7:DD19" ca="1" si="80">SUM(CX7,CY7,DC7)</f>
        <v>0</v>
      </c>
      <c r="DE7" s="4">
        <f ca="1">SUMIFS(UniCF!$AV:$AV,UniCF!$AK:$AK,"р",UniCF!$AM:$AM,"X",UniCF!$AX:$AX,$C7,UniCF!$BI:$BI,DE$3,UniCF!$AJ:$AJ,"средства ПАО «Газпром»",UniCF!$AN:$AN,"РАСХОД")</f>
        <v>0</v>
      </c>
      <c r="DF7" s="4"/>
      <c r="DG7" s="4">
        <f ca="1">SUMIFS(UniCF!$AV:$AV,UniCF!$AK:$AK,"р",UniCF!$AM:$AM,"X",UniCF!$AX:$AX,$C7,UniCF!$BI:$BI,DE$3,UniCF!$AJ:$AJ,"средства ПАО «Газпром»",UniCF!$AN:$AN,"")</f>
        <v>0</v>
      </c>
      <c r="DH7" s="4">
        <f t="shared" ca="1" si="39"/>
        <v>0</v>
      </c>
      <c r="DI7" s="4">
        <f t="shared" ref="DI7:DI19" ca="1" si="81">IF(DH7&gt;=$D7,DG7,IF($D7-DH7&gt;0,DG7+$D7-DH7,0))+DF7</f>
        <v>0</v>
      </c>
      <c r="DJ7" s="4">
        <f t="shared" ref="DJ7:DJ19" ca="1" si="82">SUM(DD7,DE7,DI7)</f>
        <v>0</v>
      </c>
      <c r="DK7" s="4">
        <f ca="1">SUMIFS(UniCF!$AV:$AV,UniCF!$AK:$AK,"р",UniCF!$AM:$AM,"X",UniCF!$AX:$AX,$C7,UniCF!$BI:$BI,DK$3,UniCF!$AJ:$AJ,"средства ПАО «Газпром»",UniCF!$AN:$AN,"РАСХОД")</f>
        <v>0</v>
      </c>
      <c r="DL7" s="4"/>
      <c r="DM7" s="4">
        <f ca="1">SUMIFS(UniCF!$AV:$AV,UniCF!$AK:$AK,"р",UniCF!$AM:$AM,"X",UniCF!$AX:$AX,$C7,UniCF!$BI:$BI,DK$3,UniCF!$AJ:$AJ,"средства ПАО «Газпром»",UniCF!$AN:$AN,"")</f>
        <v>0</v>
      </c>
      <c r="DN7" s="4">
        <f t="shared" ca="1" si="40"/>
        <v>0</v>
      </c>
      <c r="DO7" s="4">
        <f t="shared" ref="DO7:DO19" ca="1" si="83">IF(DN7&gt;=$D7,DM7,IF($D7-DN7&gt;0,DM7+$D7-DN7,0))+DL7</f>
        <v>0</v>
      </c>
      <c r="DP7" s="4">
        <f t="shared" ref="DP7:DP19" ca="1" si="84">SUM(DJ7,DK7,DO7)</f>
        <v>0</v>
      </c>
      <c r="DQ7" s="4">
        <f ca="1">SUMIFS(UniCF!$AV:$AV,UniCF!$AK:$AK,"р",UniCF!$AM:$AM,"X",UniCF!$AX:$AX,$C7,UniCF!$BI:$BI,DQ$3,UniCF!$AJ:$AJ,"средства ПАО «Газпром»",UniCF!$AN:$AN,"РАСХОД")</f>
        <v>0</v>
      </c>
      <c r="DR7" s="4"/>
      <c r="DS7" s="4">
        <f ca="1">SUMIFS(UniCF!$AV:$AV,UniCF!$AK:$AK,"р",UniCF!$AM:$AM,"X",UniCF!$AX:$AX,$C7,UniCF!$BI:$BI,DQ$3,UniCF!$AJ:$AJ,"средства ПАО «Газпром»",UniCF!$AN:$AN,"")</f>
        <v>0</v>
      </c>
      <c r="DT7" s="4">
        <f t="shared" ca="1" si="41"/>
        <v>0</v>
      </c>
      <c r="DU7" s="4">
        <f t="shared" ref="DU7:DU19" ca="1" si="85">IF(DT7&gt;=$D7,DS7,IF($D7-DT7&gt;0,DS7+$D7-DT7,0))+DR7</f>
        <v>0</v>
      </c>
      <c r="DV7" s="4">
        <f t="shared" ref="DV7:DV19" ca="1" si="86">SUM(DP7,DQ7,DU7)</f>
        <v>0</v>
      </c>
      <c r="DW7" s="4">
        <f ca="1">SUMIFS(UniCF!$AV:$AV,UniCF!$AK:$AK,"р",UniCF!$AM:$AM,"X",UniCF!$AX:$AX,$C7,UniCF!$BI:$BI,DW$3,UniCF!$AJ:$AJ,"средства ПАО «Газпром»",UniCF!$AN:$AN,"РАСХОД")</f>
        <v>0</v>
      </c>
      <c r="DX7" s="4"/>
      <c r="DY7" s="4">
        <f ca="1">SUMIFS(UniCF!$AV:$AV,UniCF!$AK:$AK,"р",UniCF!$AM:$AM,"X",UniCF!$AX:$AX,$C7,UniCF!$BI:$BI,DW$3,UniCF!$AJ:$AJ,"средства ПАО «Газпром»",UniCF!$AN:$AN,"")</f>
        <v>0</v>
      </c>
      <c r="DZ7" s="4">
        <f t="shared" ca="1" si="42"/>
        <v>0</v>
      </c>
      <c r="EA7" s="4">
        <f t="shared" ref="EA7:EA19" ca="1" si="87">IF(DZ7&gt;=$D7,DY7,IF($D7-DZ7&gt;0,DY7+$D7-DZ7,0))+DX7</f>
        <v>0</v>
      </c>
      <c r="EB7" s="4">
        <f t="shared" ref="EB7:EB19" ca="1" si="88">SUM(DV7,DW7,EA7)</f>
        <v>0</v>
      </c>
      <c r="EC7" s="4">
        <f ca="1">SUMIFS(UniCF!$AV:$AV,UniCF!$AK:$AK,"р",UniCF!$AM:$AM,"X",UniCF!$AX:$AX,$C7,UniCF!$BI:$BI,EC$3,UniCF!$AJ:$AJ,"средства ПАО «Газпром»",UniCF!$AN:$AN,"РАСХОД")</f>
        <v>0</v>
      </c>
      <c r="ED7" s="4"/>
      <c r="EE7" s="4">
        <f ca="1">SUMIFS(UniCF!$AV:$AV,UniCF!$AK:$AK,"р",UniCF!$AM:$AM,"X",UniCF!$AX:$AX,$C7,UniCF!$BI:$BI,EC$3,UniCF!$AJ:$AJ,"средства ПАО «Газпром»",UniCF!$AN:$AN,"")</f>
        <v>0</v>
      </c>
      <c r="EF7" s="4">
        <f t="shared" ca="1" si="43"/>
        <v>0</v>
      </c>
      <c r="EG7" s="4">
        <f t="shared" ref="EG7:EG19" ca="1" si="89">IF(EF7&gt;=$D7,EE7,IF($D7-EF7&gt;0,EE7+$D7-EF7,0))+ED7</f>
        <v>0</v>
      </c>
      <c r="EH7" s="4">
        <f t="shared" ref="EH7:EH19" ca="1" si="90">SUM(EB7,EC7,EG7)</f>
        <v>0</v>
      </c>
      <c r="EI7" s="4">
        <f ca="1">SUMIFS(UniCF!$AV:$AV,UniCF!$AK:$AK,"р",UniCF!$AM:$AM,"X",UniCF!$AX:$AX,$C7,UniCF!$BI:$BI,EI$3,UniCF!$AJ:$AJ,"средства ПАО «Газпром»",UniCF!$AN:$AN,"РАСХОД")</f>
        <v>0</v>
      </c>
      <c r="EJ7" s="4"/>
      <c r="EK7" s="4">
        <f ca="1">SUMIFS(UniCF!$AV:$AV,UniCF!$AK:$AK,"р",UniCF!$AM:$AM,"X",UniCF!$AX:$AX,$C7,UniCF!$BI:$BI,EI$3,UniCF!$AJ:$AJ,"средства ПАО «Газпром»",UniCF!$AN:$AN,"")</f>
        <v>0</v>
      </c>
      <c r="EL7" s="4">
        <f t="shared" ca="1" si="44"/>
        <v>0</v>
      </c>
      <c r="EM7" s="4">
        <f t="shared" ref="EM7:EM19" ca="1" si="91">IF(EL7&gt;=$D7,EK7,IF($D7-EL7&gt;0,EK7+$D7-EL7,0))+EJ7</f>
        <v>0</v>
      </c>
      <c r="EN7" s="4">
        <f t="shared" ref="EN7:EN19" ca="1" si="92">SUM(EH7,EI7,EM7)</f>
        <v>0</v>
      </c>
      <c r="EO7" s="4">
        <f ca="1">SUMIFS(UniCF!$AV:$AV,UniCF!$AK:$AK,"р",UniCF!$AM:$AM,"X",UniCF!$AX:$AX,$C7,UniCF!$BI:$BI,EO$3,UniCF!$AJ:$AJ,"средства ПАО «Газпром»",UniCF!$AN:$AN,"РАСХОД")</f>
        <v>0</v>
      </c>
      <c r="EP7" s="4"/>
      <c r="EQ7" s="4">
        <f ca="1">SUMIFS(UniCF!$AV:$AV,UniCF!$AK:$AK,"р",UniCF!$AM:$AM,"X",UniCF!$AX:$AX,$C7,UniCF!$BI:$BI,EO$3,UniCF!$AJ:$AJ,"средства ПАО «Газпром»",UniCF!$AN:$AN,"")</f>
        <v>0</v>
      </c>
      <c r="ER7" s="4">
        <f t="shared" ca="1" si="45"/>
        <v>0</v>
      </c>
      <c r="ES7" s="4">
        <f t="shared" ref="ES7:ES19" ca="1" si="93">IF(ER7&gt;=$D7,EQ7,IF($D7-ER7&gt;0,EQ7+$D7-ER7,0))+EP7</f>
        <v>0</v>
      </c>
      <c r="ET7" s="4">
        <f t="shared" ref="ET7:ET19" ca="1" si="94">SUM(EN7,EO7,ES7)</f>
        <v>0</v>
      </c>
      <c r="EU7" s="4">
        <f ca="1">SUMIFS(UniCF!$AV:$AV,UniCF!$AK:$AK,"р",UniCF!$AM:$AM,"X",UniCF!$AX:$AX,$C7,UniCF!$BI:$BI,EU$3,UniCF!$AJ:$AJ,"средства ПАО «Газпром»",UniCF!$AN:$AN,"РАСХОД")</f>
        <v>0</v>
      </c>
      <c r="EV7" s="4"/>
      <c r="EW7" s="4">
        <f ca="1">SUMIFS(UniCF!$AV:$AV,UniCF!$AK:$AK,"р",UniCF!$AM:$AM,"X",UniCF!$AX:$AX,$C7,UniCF!$BI:$BI,EU$3,UniCF!$AJ:$AJ,"средства ПАО «Газпром»",UniCF!$AN:$AN,"")</f>
        <v>0</v>
      </c>
      <c r="EX7" s="4">
        <f t="shared" ca="1" si="46"/>
        <v>0</v>
      </c>
      <c r="EY7" s="4">
        <f t="shared" ca="1" si="47"/>
        <v>0</v>
      </c>
    </row>
    <row r="8" spans="1:161" ht="13.15" x14ac:dyDescent="0.4">
      <c r="A8" s="20"/>
      <c r="B8" t="s">
        <v>203</v>
      </c>
      <c r="C8">
        <v>2220142000</v>
      </c>
      <c r="D8" s="4">
        <v>0</v>
      </c>
      <c r="E8" s="47">
        <f>SUMIFS(accUniCF[SumFact],accUniCF[ReportPart],"Out",accUniCF[Account],"X",accUniCF[ItemExtra],$C8,accUniCF[PaymentDate],E$3,accUniCF[Source],"Centralized")</f>
        <v>142.85999999999967</v>
      </c>
      <c r="F8" s="4">
        <f ca="1">SUMIFS(UniCF!$AV:$AV,UniCF!$AK:$AK,"р",UniCF!$AM:$AM,"X",UniCF!$AX:$AX,$C8,UniCF!$BI:$BI,F$3,UniCF!$AJ:$AJ,"средства ПАО «Газпром»",UniCF!$AN:$AN,"РАСХОД")</f>
        <v>0</v>
      </c>
      <c r="G8" s="4"/>
      <c r="H8" s="4">
        <f ca="1">SUMIFS(UniCF!$AV:$AV,UniCF!$AK:$AK,"р",UniCF!$AM:$AM,"X",UniCF!$AX:$AX,$C8,UniCF!$BI:$BI,F$3,UniCF!$AJ:$AJ,"средства ПАО «Газпром»",UniCF!$AN:$AN,"")</f>
        <v>0</v>
      </c>
      <c r="I8" s="4">
        <f t="shared" ca="1" si="48"/>
        <v>142.85999999999967</v>
      </c>
      <c r="J8" s="4">
        <f t="shared" ca="1" si="49"/>
        <v>0</v>
      </c>
      <c r="K8" s="4">
        <f ca="1">SUMIFS(UniCF!$AV:$AV,UniCF!$AK:$AK,"р",UniCF!$AM:$AM,"X",UniCF!$AX:$AX,$C8,UniCF!$AT:$AT,K$3,UniCF!$AJ:$AJ,"средства ПАО «Газпром»")+G8</f>
        <v>0</v>
      </c>
      <c r="L8" s="4">
        <f ca="1">SUMIFS(UniCF!$AV:$AV,UniCF!$AK:$AK,"р",UniCF!$AM:$AM,"X",UniCF!$AX:$AX,$C8,UniCF!$BI:$BI,L$3,UniCF!$AJ:$AJ,"средства ПАО «Газпром»",UniCF!$AN:$AN,"РАСХОД")</f>
        <v>0</v>
      </c>
      <c r="M8" s="4"/>
      <c r="N8" s="4">
        <f ca="1">SUMIFS(UniCF!$AV:$AV,UniCF!$AK:$AK,"р",UniCF!$AM:$AM,"X",UniCF!$AX:$AX,$C8,UniCF!$BI:$BI,L$3,UniCF!$AJ:$AJ,"средства ПАО «Газпром»",UniCF!$AN:$AN,"")</f>
        <v>0</v>
      </c>
      <c r="O8" s="4">
        <f t="shared" ca="1" si="22"/>
        <v>0</v>
      </c>
      <c r="P8" s="4">
        <f t="shared" ca="1" si="50"/>
        <v>0</v>
      </c>
      <c r="Q8" s="4">
        <f t="shared" ca="1" si="51"/>
        <v>0</v>
      </c>
      <c r="R8" s="4">
        <f ca="1">SUMIFS(UniCF!$AV:$AV,UniCF!$AK:$AK,"р",UniCF!$AM:$AM,"X",UniCF!$AX:$AX,$C8,UniCF!$BI:$BI,R$3,UniCF!$AJ:$AJ,"средства ПАО «Газпром»",UniCF!$AN:$AN,"РАСХОД")</f>
        <v>0</v>
      </c>
      <c r="S8" s="4"/>
      <c r="T8" s="4">
        <f ca="1">SUMIFS(UniCF!$AV:$AV,UniCF!$AK:$AK,"р",UniCF!$AM:$AM,"X",UniCF!$AX:$AX,$C8,UniCF!$BI:$BI,R$3,UniCF!$AJ:$AJ,"средства ПАО «Газпром»",UniCF!$AN:$AN,"")</f>
        <v>0</v>
      </c>
      <c r="U8" s="4">
        <f t="shared" ca="1" si="23"/>
        <v>0</v>
      </c>
      <c r="V8" s="4">
        <f t="shared" ca="1" si="52"/>
        <v>0</v>
      </c>
      <c r="W8" s="4">
        <f t="shared" ca="1" si="53"/>
        <v>0</v>
      </c>
      <c r="X8" s="4">
        <f ca="1">SUMIFS(UniCF!$AV:$AV,UniCF!$AK:$AK,"р",UniCF!$AM:$AM,"X",UniCF!$AX:$AX,$C8,UniCF!$BI:$BI,X$3,UniCF!$AJ:$AJ,"средства ПАО «Газпром»",UniCF!$AN:$AN,"РАСХОД")</f>
        <v>0</v>
      </c>
      <c r="Y8" s="4"/>
      <c r="Z8" s="4">
        <f ca="1">SUMIFS(UniCF!$AV:$AV,UniCF!$AK:$AK,"р",UniCF!$AM:$AM,"X",UniCF!$AX:$AX,$C8,UniCF!$BI:$BI,X$3,UniCF!$AJ:$AJ,"средства ПАО «Газпром»",UniCF!$AN:$AN,"")</f>
        <v>0</v>
      </c>
      <c r="AA8" s="4">
        <f t="shared" ca="1" si="24"/>
        <v>0</v>
      </c>
      <c r="AB8" s="4">
        <f t="shared" ca="1" si="54"/>
        <v>0</v>
      </c>
      <c r="AC8" s="4">
        <f t="shared" ca="1" si="55"/>
        <v>0</v>
      </c>
      <c r="AD8" s="4">
        <f ca="1">SUMIFS(UniCF!$AV:$AV,UniCF!$AK:$AK,"р",UniCF!$AM:$AM,"X",UniCF!$AX:$AX,$C8,UniCF!$BI:$BI,AD$3,UniCF!$AJ:$AJ,"средства ПАО «Газпром»",UniCF!$AN:$AN,"РАСХОД")</f>
        <v>0</v>
      </c>
      <c r="AE8" s="4"/>
      <c r="AF8" s="4">
        <f ca="1">SUMIFS(UniCF!$AV:$AV,UniCF!$AK:$AK,"р",UniCF!$AM:$AM,"X",UniCF!$AX:$AX,$C8,UniCF!$BI:$BI,AD$3,UniCF!$AJ:$AJ,"средства ПАО «Газпром»",UniCF!$AN:$AN,"")</f>
        <v>0</v>
      </c>
      <c r="AG8" s="4">
        <f t="shared" ca="1" si="25"/>
        <v>0</v>
      </c>
      <c r="AH8" s="4">
        <f t="shared" ca="1" si="56"/>
        <v>0</v>
      </c>
      <c r="AI8" s="4">
        <f t="shared" ca="1" si="57"/>
        <v>0</v>
      </c>
      <c r="AJ8" s="4">
        <f ca="1">SUMIFS(UniCF!$AV:$AV,UniCF!$AK:$AK,"р",UniCF!$AM:$AM,"X",UniCF!$AX:$AX,$C8,UniCF!$BI:$BI,AJ$3,UniCF!$AJ:$AJ,"средства ПАО «Газпром»",UniCF!$AN:$AN,"РАСХОД")</f>
        <v>0</v>
      </c>
      <c r="AK8" s="4"/>
      <c r="AL8" s="4">
        <f ca="1">SUMIFS(UniCF!$AV:$AV,UniCF!$AK:$AK,"р",UniCF!$AM:$AM,"X",UniCF!$AX:$AX,$C8,UniCF!$BI:$BI,AJ$3,UniCF!$AJ:$AJ,"средства ПАО «Газпром»",UniCF!$AN:$AN,"")</f>
        <v>0</v>
      </c>
      <c r="AM8" s="4">
        <f t="shared" ca="1" si="26"/>
        <v>0</v>
      </c>
      <c r="AN8" s="4">
        <f t="shared" ca="1" si="58"/>
        <v>0</v>
      </c>
      <c r="AO8" s="4">
        <f t="shared" ca="1" si="59"/>
        <v>0</v>
      </c>
      <c r="AP8" s="4">
        <f ca="1">SUMIFS(UniCF!$AV:$AV,UniCF!$AK:$AK,"р",UniCF!$AM:$AM,"X",UniCF!$AX:$AX,$C8,UniCF!$BI:$BI,AP$3,UniCF!$AJ:$AJ,"средства ПАО «Газпром»",UniCF!$AN:$AN,"РАСХОД")</f>
        <v>0</v>
      </c>
      <c r="AQ8" s="4"/>
      <c r="AR8" s="4">
        <f ca="1">SUMIFS(UniCF!$AV:$AV,UniCF!$AK:$AK,"р",UniCF!$AM:$AM,"X",UniCF!$AX:$AX,$C8,UniCF!$BI:$BI,AP$3,UniCF!$AJ:$AJ,"средства ПАО «Газпром»",UniCF!$AN:$AN,"")</f>
        <v>0</v>
      </c>
      <c r="AS8" s="4">
        <f t="shared" ca="1" si="27"/>
        <v>0</v>
      </c>
      <c r="AT8" s="4">
        <f t="shared" ca="1" si="60"/>
        <v>0</v>
      </c>
      <c r="AU8" s="4">
        <f t="shared" ca="1" si="61"/>
        <v>0</v>
      </c>
      <c r="AV8" s="4">
        <f ca="1">SUMIFS(UniCF!$AV:$AV,UniCF!$AK:$AK,"р",UniCF!$AM:$AM,"X",UniCF!$AX:$AX,$C8,UniCF!$BI:$BI,AV$3,UniCF!$AJ:$AJ,"средства ПАО «Газпром»",UniCF!$AN:$AN,"РАСХОД")</f>
        <v>0</v>
      </c>
      <c r="AW8" s="4"/>
      <c r="AX8" s="4">
        <f ca="1">SUMIFS(UniCF!$AV:$AV,UniCF!$AK:$AK,"р",UniCF!$AM:$AM,"X",UniCF!$AX:$AX,$C8,UniCF!$BI:$BI,AV$3,UniCF!$AJ:$AJ,"средства ПАО «Газпром»",UniCF!$AN:$AN,"")</f>
        <v>0</v>
      </c>
      <c r="AY8" s="4">
        <f t="shared" ca="1" si="28"/>
        <v>0</v>
      </c>
      <c r="AZ8" s="4">
        <f t="shared" ca="1" si="62"/>
        <v>0</v>
      </c>
      <c r="BA8" s="4">
        <f t="shared" ca="1" si="63"/>
        <v>0</v>
      </c>
      <c r="BB8" s="4">
        <f ca="1">SUMIFS(UniCF!$AV:$AV,UniCF!$AK:$AK,"р",UniCF!$AM:$AM,"X",UniCF!$AX:$AX,$C8,UniCF!$BI:$BI,BB$3,UniCF!$AJ:$AJ,"средства ПАО «Газпром»",UniCF!$AN:$AN,"РАСХОД")</f>
        <v>0</v>
      </c>
      <c r="BC8" s="4"/>
      <c r="BD8" s="4">
        <f ca="1">SUMIFS(UniCF!$AV:$AV,UniCF!$AK:$AK,"р",UniCF!$AM:$AM,"X",UniCF!$AX:$AX,$C8,UniCF!$BI:$BI,BB$3,UniCF!$AJ:$AJ,"средства ПАО «Газпром»",UniCF!$AN:$AN,"")</f>
        <v>0</v>
      </c>
      <c r="BE8" s="4">
        <f t="shared" ca="1" si="29"/>
        <v>0</v>
      </c>
      <c r="BF8" s="4">
        <f t="shared" ca="1" si="64"/>
        <v>0</v>
      </c>
      <c r="BG8" s="4">
        <f t="shared" ca="1" si="65"/>
        <v>0</v>
      </c>
      <c r="BH8" s="4">
        <f ca="1">SUMIFS(UniCF!$AV:$AV,UniCF!$AK:$AK,"р",UniCF!$AM:$AM,"X",UniCF!$AX:$AX,$C8,UniCF!$BI:$BI,BH$3,UniCF!$AJ:$AJ,"средства ПАО «Газпром»",UniCF!$AN:$AN,"РАСХОД")</f>
        <v>0</v>
      </c>
      <c r="BI8" s="4"/>
      <c r="BJ8" s="4">
        <f ca="1">SUMIFS(UniCF!$AV:$AV,UniCF!$AK:$AK,"р",UniCF!$AM:$AM,"X",UniCF!$AX:$AX,$C8,UniCF!$BI:$BI,BH$3,UniCF!$AJ:$AJ,"средства ПАО «Газпром»",UniCF!$AN:$AN,"")</f>
        <v>0</v>
      </c>
      <c r="BK8" s="4">
        <f t="shared" ca="1" si="30"/>
        <v>0</v>
      </c>
      <c r="BL8" s="4">
        <f t="shared" ca="1" si="66"/>
        <v>0</v>
      </c>
      <c r="BM8" s="4">
        <f t="shared" ca="1" si="67"/>
        <v>0</v>
      </c>
      <c r="BN8" s="4">
        <f ca="1">SUMIFS(UniCF!$AV:$AV,UniCF!$AK:$AK,"р",UniCF!$AM:$AM,"X",UniCF!$AX:$AX,$C8,UniCF!$BI:$BI,BN$3,UniCF!$AJ:$AJ,"средства ПАО «Газпром»",UniCF!$AN:$AN,"РАСХОД")</f>
        <v>0</v>
      </c>
      <c r="BO8" s="4"/>
      <c r="BP8" s="4">
        <f ca="1">SUMIFS(UniCF!$AV:$AV,UniCF!$AK:$AK,"р",UniCF!$AM:$AM,"X",UniCF!$AX:$AX,$C8,UniCF!$BI:$BI,BN$3,UniCF!$AJ:$AJ,"средства ПАО «Газпром»",UniCF!$AN:$AN,"")</f>
        <v>0</v>
      </c>
      <c r="BQ8" s="4">
        <f t="shared" ca="1" si="31"/>
        <v>0</v>
      </c>
      <c r="BR8" s="4">
        <f t="shared" ca="1" si="68"/>
        <v>0</v>
      </c>
      <c r="BS8" s="4">
        <f t="shared" ca="1" si="69"/>
        <v>0</v>
      </c>
      <c r="BT8" s="4">
        <f ca="1">SUMIFS(UniCF!$AV:$AV,UniCF!$AK:$AK,"р",UniCF!$AM:$AM,"X",UniCF!$AX:$AX,$C8,UniCF!$BI:$BI,BT$3,UniCF!$AJ:$AJ,"средства ПАО «Газпром»",UniCF!$AN:$AN,"РАСХОД")</f>
        <v>0</v>
      </c>
      <c r="BU8" s="4"/>
      <c r="BV8" s="4">
        <f ca="1">SUMIFS(UniCF!$AV:$AV,UniCF!$AK:$AK,"р",UniCF!$AM:$AM,"X",UniCF!$AX:$AX,$C8,UniCF!$BI:$BI,BT$3,UniCF!$AJ:$AJ,"средства ПАО «Газпром»",UniCF!$AN:$AN,"")</f>
        <v>0</v>
      </c>
      <c r="BW8" s="4">
        <f t="shared" ca="1" si="32"/>
        <v>0</v>
      </c>
      <c r="BX8" s="4">
        <f t="shared" ca="1" si="70"/>
        <v>0</v>
      </c>
      <c r="BY8" s="4"/>
      <c r="BZ8" s="4">
        <f t="shared" ca="1" si="33"/>
        <v>0</v>
      </c>
      <c r="CA8" s="4">
        <f ca="1">SUMIFS(UniCF!$AV:$AV,UniCF!$AK:$AK,"р",UniCF!$AM:$AM,"X",UniCF!$AX:$AX,$C8,UniCF!$BI:$BI,CA$3,UniCF!$AJ:$AJ,"средства ПАО «Газпром»",UniCF!$AN:$AN,"РАСХОД")</f>
        <v>0</v>
      </c>
      <c r="CB8" s="4"/>
      <c r="CC8" s="4">
        <f ca="1">SUMIFS(UniCF!$AV:$AV,UniCF!$AK:$AK,"р",UniCF!$AM:$AM,"X",UniCF!$AX:$AX,$C8,UniCF!$BI:$BI,CA$3,UniCF!$AJ:$AJ,"средства ПАО «Газпром»",UniCF!$AN:$AN,"")</f>
        <v>0</v>
      </c>
      <c r="CD8" s="4">
        <f t="shared" ca="1" si="34"/>
        <v>0</v>
      </c>
      <c r="CE8" s="4">
        <f t="shared" ca="1" si="71"/>
        <v>0</v>
      </c>
      <c r="CF8" s="4">
        <f t="shared" ca="1" si="72"/>
        <v>0</v>
      </c>
      <c r="CG8" s="4">
        <f ca="1">SUMIFS(UniCF!$AV:$AV,UniCF!$AK:$AK,"р",UniCF!$AM:$AM,"X",UniCF!$AX:$AX,$C8,UniCF!$BI:$BI,CG$3,UniCF!$AJ:$AJ,"средства ПАО «Газпром»",UniCF!$AN:$AN,"РАСХОД")</f>
        <v>0</v>
      </c>
      <c r="CH8" s="4"/>
      <c r="CI8" s="4">
        <f ca="1">SUMIFS(UniCF!$AV:$AV,UniCF!$AK:$AK,"р",UniCF!$AM:$AM,"X",UniCF!$AX:$AX,$C8,UniCF!$BI:$BI,CG$3,UniCF!$AJ:$AJ,"средства ПАО «Газпром»",UniCF!$AN:$AN,"")</f>
        <v>0</v>
      </c>
      <c r="CJ8" s="4">
        <f t="shared" ca="1" si="35"/>
        <v>0</v>
      </c>
      <c r="CK8" s="4">
        <f t="shared" ca="1" si="73"/>
        <v>0</v>
      </c>
      <c r="CL8" s="4">
        <f t="shared" ca="1" si="74"/>
        <v>0</v>
      </c>
      <c r="CM8" s="4">
        <f ca="1">SUMIFS(UniCF!$AV:$AV,UniCF!$AK:$AK,"р",UniCF!$AM:$AM,"X",UniCF!$AX:$AX,$C8,UniCF!$BI:$BI,CM$3,UniCF!$AJ:$AJ,"средства ПАО «Газпром»",UniCF!$AN:$AN,"РАСХОД")</f>
        <v>0</v>
      </c>
      <c r="CN8" s="4"/>
      <c r="CO8" s="4">
        <f ca="1">SUMIFS(UniCF!$AV:$AV,UniCF!$AK:$AK,"р",UniCF!$AM:$AM,"X",UniCF!$AX:$AX,$C8,UniCF!$BI:$BI,CM$3,UniCF!$AJ:$AJ,"средства ПАО «Газпром»",UniCF!$AN:$AN,"")</f>
        <v>0</v>
      </c>
      <c r="CP8" s="4">
        <f t="shared" ca="1" si="36"/>
        <v>0</v>
      </c>
      <c r="CQ8" s="4">
        <f t="shared" ca="1" si="75"/>
        <v>0</v>
      </c>
      <c r="CR8" s="4">
        <f t="shared" ca="1" si="76"/>
        <v>0</v>
      </c>
      <c r="CS8" s="4">
        <f ca="1">SUMIFS(UniCF!$AV:$AV,UniCF!$AK:$AK,"р",UniCF!$AM:$AM,"X",UniCF!$AX:$AX,$C8,UniCF!$BI:$BI,CS$3,UniCF!$AJ:$AJ,"средства ПАО «Газпром»",UniCF!$AN:$AN,"РАСХОД")</f>
        <v>0</v>
      </c>
      <c r="CT8" s="4"/>
      <c r="CU8" s="4">
        <f ca="1">SUMIFS(UniCF!$AV:$AV,UniCF!$AK:$AK,"р",UniCF!$AM:$AM,"X",UniCF!$AX:$AX,$C8,UniCF!$BI:$BI,CS$3,UniCF!$AJ:$AJ,"средства ПАО «Газпром»",UniCF!$AN:$AN,"")</f>
        <v>0</v>
      </c>
      <c r="CV8" s="4">
        <f t="shared" ca="1" si="37"/>
        <v>0</v>
      </c>
      <c r="CW8" s="4">
        <f t="shared" ca="1" si="77"/>
        <v>0</v>
      </c>
      <c r="CX8" s="4">
        <f t="shared" ca="1" si="78"/>
        <v>0</v>
      </c>
      <c r="CY8" s="4">
        <f ca="1">SUMIFS(UniCF!$AV:$AV,UniCF!$AK:$AK,"р",UniCF!$AM:$AM,"X",UniCF!$AX:$AX,$C8,UniCF!$BI:$BI,CY$3,UniCF!$AJ:$AJ,"средства ПАО «Газпром»",UniCF!$AN:$AN,"РАСХОД")</f>
        <v>0</v>
      </c>
      <c r="CZ8" s="4"/>
      <c r="DA8" s="4">
        <f ca="1">SUMIFS(UniCF!$AV:$AV,UniCF!$AK:$AK,"р",UniCF!$AM:$AM,"X",UniCF!$AX:$AX,$C8,UniCF!$BI:$BI,CY$3,UniCF!$AJ:$AJ,"средства ПАО «Газпром»",UniCF!$AN:$AN,"")</f>
        <v>0</v>
      </c>
      <c r="DB8" s="4">
        <f t="shared" ca="1" si="38"/>
        <v>0</v>
      </c>
      <c r="DC8" s="4">
        <f t="shared" ca="1" si="79"/>
        <v>0</v>
      </c>
      <c r="DD8" s="4">
        <f t="shared" ca="1" si="80"/>
        <v>0</v>
      </c>
      <c r="DE8" s="4">
        <f ca="1">SUMIFS(UniCF!$AV:$AV,UniCF!$AK:$AK,"р",UniCF!$AM:$AM,"X",UniCF!$AX:$AX,$C8,UniCF!$BI:$BI,DE$3,UniCF!$AJ:$AJ,"средства ПАО «Газпром»",UniCF!$AN:$AN,"РАСХОД")</f>
        <v>0</v>
      </c>
      <c r="DF8" s="4"/>
      <c r="DG8" s="4">
        <f ca="1">SUMIFS(UniCF!$AV:$AV,UniCF!$AK:$AK,"р",UniCF!$AM:$AM,"X",UniCF!$AX:$AX,$C8,UniCF!$BI:$BI,DE$3,UniCF!$AJ:$AJ,"средства ПАО «Газпром»",UniCF!$AN:$AN,"")</f>
        <v>0</v>
      </c>
      <c r="DH8" s="4">
        <f t="shared" ca="1" si="39"/>
        <v>0</v>
      </c>
      <c r="DI8" s="4">
        <f t="shared" ca="1" si="81"/>
        <v>0</v>
      </c>
      <c r="DJ8" s="4">
        <f t="shared" ca="1" si="82"/>
        <v>0</v>
      </c>
      <c r="DK8" s="4">
        <f ca="1">SUMIFS(UniCF!$AV:$AV,UniCF!$AK:$AK,"р",UniCF!$AM:$AM,"X",UniCF!$AX:$AX,$C8,UniCF!$BI:$BI,DK$3,UniCF!$AJ:$AJ,"средства ПАО «Газпром»",UniCF!$AN:$AN,"РАСХОД")</f>
        <v>0</v>
      </c>
      <c r="DL8" s="4"/>
      <c r="DM8" s="4">
        <f ca="1">SUMIFS(UniCF!$AV:$AV,UniCF!$AK:$AK,"р",UniCF!$AM:$AM,"X",UniCF!$AX:$AX,$C8,UniCF!$BI:$BI,DK$3,UniCF!$AJ:$AJ,"средства ПАО «Газпром»",UniCF!$AN:$AN,"")</f>
        <v>0</v>
      </c>
      <c r="DN8" s="4">
        <f t="shared" ca="1" si="40"/>
        <v>0</v>
      </c>
      <c r="DO8" s="4">
        <f t="shared" ca="1" si="83"/>
        <v>0</v>
      </c>
      <c r="DP8" s="4">
        <f t="shared" ca="1" si="84"/>
        <v>0</v>
      </c>
      <c r="DQ8" s="4">
        <f ca="1">SUMIFS(UniCF!$AV:$AV,UniCF!$AK:$AK,"р",UniCF!$AM:$AM,"X",UniCF!$AX:$AX,$C8,UniCF!$BI:$BI,DQ$3,UniCF!$AJ:$AJ,"средства ПАО «Газпром»",UniCF!$AN:$AN,"РАСХОД")</f>
        <v>0</v>
      </c>
      <c r="DR8" s="4"/>
      <c r="DS8" s="4">
        <f ca="1">SUMIFS(UniCF!$AV:$AV,UniCF!$AK:$AK,"р",UniCF!$AM:$AM,"X",UniCF!$AX:$AX,$C8,UniCF!$BI:$BI,DQ$3,UniCF!$AJ:$AJ,"средства ПАО «Газпром»",UniCF!$AN:$AN,"")</f>
        <v>0</v>
      </c>
      <c r="DT8" s="4">
        <f t="shared" ca="1" si="41"/>
        <v>0</v>
      </c>
      <c r="DU8" s="4">
        <f t="shared" ca="1" si="85"/>
        <v>0</v>
      </c>
      <c r="DV8" s="4">
        <f t="shared" ca="1" si="86"/>
        <v>0</v>
      </c>
      <c r="DW8" s="4">
        <f ca="1">SUMIFS(UniCF!$AV:$AV,UniCF!$AK:$AK,"р",UniCF!$AM:$AM,"X",UniCF!$AX:$AX,$C8,UniCF!$BI:$BI,DW$3,UniCF!$AJ:$AJ,"средства ПАО «Газпром»",UniCF!$AN:$AN,"РАСХОД")</f>
        <v>0</v>
      </c>
      <c r="DX8" s="4"/>
      <c r="DY8" s="4">
        <f ca="1">SUMIFS(UniCF!$AV:$AV,UniCF!$AK:$AK,"р",UniCF!$AM:$AM,"X",UniCF!$AX:$AX,$C8,UniCF!$BI:$BI,DW$3,UniCF!$AJ:$AJ,"средства ПАО «Газпром»",UniCF!$AN:$AN,"")</f>
        <v>0</v>
      </c>
      <c r="DZ8" s="4">
        <f t="shared" ca="1" si="42"/>
        <v>0</v>
      </c>
      <c r="EA8" s="4">
        <f t="shared" ca="1" si="87"/>
        <v>0</v>
      </c>
      <c r="EB8" s="4">
        <f t="shared" ca="1" si="88"/>
        <v>0</v>
      </c>
      <c r="EC8" s="4">
        <f ca="1">SUMIFS(UniCF!$AV:$AV,UniCF!$AK:$AK,"р",UniCF!$AM:$AM,"X",UniCF!$AX:$AX,$C8,UniCF!$BI:$BI,EC$3,UniCF!$AJ:$AJ,"средства ПАО «Газпром»",UniCF!$AN:$AN,"РАСХОД")</f>
        <v>0</v>
      </c>
      <c r="ED8" s="4"/>
      <c r="EE8" s="4">
        <f ca="1">SUMIFS(UniCF!$AV:$AV,UniCF!$AK:$AK,"р",UniCF!$AM:$AM,"X",UniCF!$AX:$AX,$C8,UniCF!$BI:$BI,EC$3,UniCF!$AJ:$AJ,"средства ПАО «Газпром»",UniCF!$AN:$AN,"")</f>
        <v>0</v>
      </c>
      <c r="EF8" s="4">
        <f t="shared" ca="1" si="43"/>
        <v>0</v>
      </c>
      <c r="EG8" s="4">
        <f t="shared" ca="1" si="89"/>
        <v>0</v>
      </c>
      <c r="EH8" s="4">
        <f t="shared" ca="1" si="90"/>
        <v>0</v>
      </c>
      <c r="EI8" s="4">
        <f ca="1">SUMIFS(UniCF!$AV:$AV,UniCF!$AK:$AK,"р",UniCF!$AM:$AM,"X",UniCF!$AX:$AX,$C8,UniCF!$BI:$BI,EI$3,UniCF!$AJ:$AJ,"средства ПАО «Газпром»",UniCF!$AN:$AN,"РАСХОД")</f>
        <v>0</v>
      </c>
      <c r="EJ8" s="4"/>
      <c r="EK8" s="4">
        <f ca="1">SUMIFS(UniCF!$AV:$AV,UniCF!$AK:$AK,"р",UniCF!$AM:$AM,"X",UniCF!$AX:$AX,$C8,UniCF!$BI:$BI,EI$3,UniCF!$AJ:$AJ,"средства ПАО «Газпром»",UniCF!$AN:$AN,"")</f>
        <v>0</v>
      </c>
      <c r="EL8" s="4">
        <f t="shared" ca="1" si="44"/>
        <v>0</v>
      </c>
      <c r="EM8" s="4">
        <f t="shared" ca="1" si="91"/>
        <v>0</v>
      </c>
      <c r="EN8" s="4">
        <f t="shared" ca="1" si="92"/>
        <v>0</v>
      </c>
      <c r="EO8" s="4">
        <f ca="1">SUMIFS(UniCF!$AV:$AV,UniCF!$AK:$AK,"р",UniCF!$AM:$AM,"X",UniCF!$AX:$AX,$C8,UniCF!$BI:$BI,EO$3,UniCF!$AJ:$AJ,"средства ПАО «Газпром»",UniCF!$AN:$AN,"РАСХОД")</f>
        <v>0</v>
      </c>
      <c r="EP8" s="4"/>
      <c r="EQ8" s="4">
        <f ca="1">SUMIFS(UniCF!$AV:$AV,UniCF!$AK:$AK,"р",UniCF!$AM:$AM,"X",UniCF!$AX:$AX,$C8,UniCF!$BI:$BI,EO$3,UniCF!$AJ:$AJ,"средства ПАО «Газпром»",UniCF!$AN:$AN,"")</f>
        <v>0</v>
      </c>
      <c r="ER8" s="4">
        <f t="shared" ca="1" si="45"/>
        <v>0</v>
      </c>
      <c r="ES8" s="4">
        <f t="shared" ca="1" si="93"/>
        <v>0</v>
      </c>
      <c r="ET8" s="4">
        <f t="shared" ca="1" si="94"/>
        <v>0</v>
      </c>
      <c r="EU8" s="4">
        <f ca="1">SUMIFS(UniCF!$AV:$AV,UniCF!$AK:$AK,"р",UniCF!$AM:$AM,"X",UniCF!$AX:$AX,$C8,UniCF!$BI:$BI,EU$3,UniCF!$AJ:$AJ,"средства ПАО «Газпром»",UniCF!$AN:$AN,"РАСХОД")</f>
        <v>0</v>
      </c>
      <c r="EV8" s="4"/>
      <c r="EW8" s="4">
        <f ca="1">SUMIFS(UniCF!$AV:$AV,UniCF!$AK:$AK,"р",UniCF!$AM:$AM,"X",UniCF!$AX:$AX,$C8,UniCF!$BI:$BI,EU$3,UniCF!$AJ:$AJ,"средства ПАО «Газпром»",UniCF!$AN:$AN,"")</f>
        <v>0</v>
      </c>
      <c r="EX8" s="4">
        <f t="shared" ca="1" si="46"/>
        <v>0</v>
      </c>
      <c r="EY8" s="4">
        <f t="shared" ca="1" si="47"/>
        <v>0</v>
      </c>
    </row>
    <row r="9" spans="1:161" ht="13.15" x14ac:dyDescent="0.4">
      <c r="A9" s="19" t="s">
        <v>139</v>
      </c>
      <c r="B9" t="s">
        <v>138</v>
      </c>
      <c r="C9">
        <v>2220200000</v>
      </c>
      <c r="D9" s="4">
        <v>0</v>
      </c>
      <c r="E9" s="47">
        <f>SUMIFS(accUniCF[SumFact],accUniCF[ReportPart],"Out",accUniCF[Account],"X",accUniCF[ItemExtra],$C9,accUniCF[PaymentDate],E$3,accUniCF[Source],"Centralized")</f>
        <v>0</v>
      </c>
      <c r="F9" s="4">
        <f ca="1">SUMIFS(UniCF!$AV:$AV,UniCF!$AK:$AK,"р",UniCF!$AM:$AM,"X",UniCF!$AX:$AX,$C9,UniCF!$BI:$BI,F$3,UniCF!$AJ:$AJ,"средства ПАО «Газпром»",UniCF!$AN:$AN,"РАСХОД")</f>
        <v>0</v>
      </c>
      <c r="G9" s="4"/>
      <c r="H9" s="4">
        <f ca="1">SUMIFS(UniCF!$AV:$AV,UniCF!$AK:$AK,"р",UniCF!$AM:$AM,"X",UniCF!$AX:$AX,$C9,UniCF!$BI:$BI,F$3,UniCF!$AJ:$AJ,"средства ПАО «Газпром»",UniCF!$AN:$AN,"")</f>
        <v>0</v>
      </c>
      <c r="I9" s="4">
        <f t="shared" ref="I9:I19" ca="1" si="95">SUM(E9:H9)</f>
        <v>0</v>
      </c>
      <c r="J9" s="4">
        <f t="shared" ca="1" si="49"/>
        <v>0</v>
      </c>
      <c r="K9" s="4">
        <f ca="1">SUMIFS(UniCF!$AV:$AV,UniCF!$AK:$AK,"р",UniCF!$AM:$AM,"X",UniCF!$AX:$AX,$C9,UniCF!$AT:$AT,K$3,UniCF!$AJ:$AJ,"средства ПАО «Газпром»")+G9</f>
        <v>0</v>
      </c>
      <c r="L9" s="4">
        <f ca="1">SUMIFS(UniCF!$AV:$AV,UniCF!$AK:$AK,"р",UniCF!$AM:$AM,"X",UniCF!$AX:$AX,$C9,UniCF!$BI:$BI,L$3,UniCF!$AJ:$AJ,"средства ПАО «Газпром»",UniCF!$AN:$AN,"РАСХОД")</f>
        <v>0</v>
      </c>
      <c r="M9" s="4"/>
      <c r="N9" s="4">
        <f ca="1">SUMIFS(UniCF!$AV:$AV,UniCF!$AK:$AK,"р",UniCF!$AM:$AM,"X",UniCF!$AX:$AX,$C9,UniCF!$BI:$BI,L$3,UniCF!$AJ:$AJ,"средства ПАО «Газпром»",UniCF!$AN:$AN,"")</f>
        <v>0</v>
      </c>
      <c r="O9" s="4">
        <f t="shared" ca="1" si="22"/>
        <v>0</v>
      </c>
      <c r="P9" s="4">
        <f t="shared" ca="1" si="50"/>
        <v>0</v>
      </c>
      <c r="Q9" s="4">
        <f t="shared" ca="1" si="51"/>
        <v>0</v>
      </c>
      <c r="R9" s="4">
        <f ca="1">SUMIFS(UniCF!$AV:$AV,UniCF!$AK:$AK,"р",UniCF!$AM:$AM,"X",UniCF!$AX:$AX,$C9,UniCF!$BI:$BI,R$3,UniCF!$AJ:$AJ,"средства ПАО «Газпром»",UniCF!$AN:$AN,"РАСХОД")</f>
        <v>0</v>
      </c>
      <c r="S9" s="4"/>
      <c r="T9" s="4">
        <f ca="1">SUMIFS(UniCF!$AV:$AV,UniCF!$AK:$AK,"р",UniCF!$AM:$AM,"X",UniCF!$AX:$AX,$C9,UniCF!$BI:$BI,R$3,UniCF!$AJ:$AJ,"средства ПАО «Газпром»",UniCF!$AN:$AN,"")</f>
        <v>0</v>
      </c>
      <c r="U9" s="4">
        <f t="shared" ca="1" si="23"/>
        <v>0</v>
      </c>
      <c r="V9" s="4">
        <f t="shared" ca="1" si="52"/>
        <v>0</v>
      </c>
      <c r="W9" s="4">
        <f t="shared" ca="1" si="53"/>
        <v>0</v>
      </c>
      <c r="X9" s="4">
        <f ca="1">SUMIFS(UniCF!$AV:$AV,UniCF!$AK:$AK,"р",UniCF!$AM:$AM,"X",UniCF!$AX:$AX,$C9,UniCF!$BI:$BI,X$3,UniCF!$AJ:$AJ,"средства ПАО «Газпром»",UniCF!$AN:$AN,"РАСХОД")</f>
        <v>0</v>
      </c>
      <c r="Y9" s="4"/>
      <c r="Z9" s="4">
        <f ca="1">SUMIFS(UniCF!$AV:$AV,UniCF!$AK:$AK,"р",UniCF!$AM:$AM,"X",UniCF!$AX:$AX,$C9,UniCF!$BI:$BI,X$3,UniCF!$AJ:$AJ,"средства ПАО «Газпром»",UniCF!$AN:$AN,"")</f>
        <v>0</v>
      </c>
      <c r="AA9" s="4">
        <f t="shared" ca="1" si="24"/>
        <v>0</v>
      </c>
      <c r="AB9" s="4">
        <f t="shared" ca="1" si="54"/>
        <v>0</v>
      </c>
      <c r="AC9" s="4">
        <f t="shared" ca="1" si="55"/>
        <v>0</v>
      </c>
      <c r="AD9" s="4">
        <f ca="1">SUMIFS(UniCF!$AV:$AV,UniCF!$AK:$AK,"р",UniCF!$AM:$AM,"X",UniCF!$AX:$AX,$C9,UniCF!$BI:$BI,AD$3,UniCF!$AJ:$AJ,"средства ПАО «Газпром»",UniCF!$AN:$AN,"РАСХОД")</f>
        <v>0</v>
      </c>
      <c r="AE9" s="4"/>
      <c r="AF9" s="4">
        <f ca="1">SUMIFS(UniCF!$AV:$AV,UniCF!$AK:$AK,"р",UniCF!$AM:$AM,"X",UniCF!$AX:$AX,$C9,UniCF!$BI:$BI,AD$3,UniCF!$AJ:$AJ,"средства ПАО «Газпром»",UniCF!$AN:$AN,"")</f>
        <v>0</v>
      </c>
      <c r="AG9" s="4">
        <f t="shared" ca="1" si="25"/>
        <v>0</v>
      </c>
      <c r="AH9" s="4">
        <f t="shared" ca="1" si="56"/>
        <v>0</v>
      </c>
      <c r="AI9" s="4">
        <f t="shared" ca="1" si="57"/>
        <v>0</v>
      </c>
      <c r="AJ9" s="4">
        <f ca="1">SUMIFS(UniCF!$AV:$AV,UniCF!$AK:$AK,"р",UniCF!$AM:$AM,"X",UniCF!$AX:$AX,$C9,UniCF!$BI:$BI,AJ$3,UniCF!$AJ:$AJ,"средства ПАО «Газпром»",UniCF!$AN:$AN,"РАСХОД")</f>
        <v>0</v>
      </c>
      <c r="AK9" s="4"/>
      <c r="AL9" s="4">
        <f ca="1">SUMIFS(UniCF!$AV:$AV,UniCF!$AK:$AK,"р",UniCF!$AM:$AM,"X",UniCF!$AX:$AX,$C9,UniCF!$BI:$BI,AJ$3,UniCF!$AJ:$AJ,"средства ПАО «Газпром»",UniCF!$AN:$AN,"")</f>
        <v>0</v>
      </c>
      <c r="AM9" s="4">
        <f t="shared" ca="1" si="26"/>
        <v>0</v>
      </c>
      <c r="AN9" s="4">
        <f t="shared" ca="1" si="58"/>
        <v>0</v>
      </c>
      <c r="AO9" s="4">
        <f t="shared" ca="1" si="59"/>
        <v>0</v>
      </c>
      <c r="AP9" s="4">
        <f ca="1">SUMIFS(UniCF!$AV:$AV,UniCF!$AK:$AK,"р",UniCF!$AM:$AM,"X",UniCF!$AX:$AX,$C9,UniCF!$BI:$BI,AP$3,UniCF!$AJ:$AJ,"средства ПАО «Газпром»",UniCF!$AN:$AN,"РАСХОД")</f>
        <v>0</v>
      </c>
      <c r="AQ9" s="4"/>
      <c r="AR9" s="4">
        <f ca="1">SUMIFS(UniCF!$AV:$AV,UniCF!$AK:$AK,"р",UniCF!$AM:$AM,"X",UniCF!$AX:$AX,$C9,UniCF!$BI:$BI,AP$3,UniCF!$AJ:$AJ,"средства ПАО «Газпром»",UniCF!$AN:$AN,"")</f>
        <v>0</v>
      </c>
      <c r="AS9" s="4">
        <f t="shared" ca="1" si="27"/>
        <v>0</v>
      </c>
      <c r="AT9" s="4">
        <f t="shared" ca="1" si="60"/>
        <v>0</v>
      </c>
      <c r="AU9" s="4">
        <f t="shared" ca="1" si="61"/>
        <v>0</v>
      </c>
      <c r="AV9" s="4">
        <f ca="1">SUMIFS(UniCF!$AV:$AV,UniCF!$AK:$AK,"р",UniCF!$AM:$AM,"X",UniCF!$AX:$AX,$C9,UniCF!$BI:$BI,AV$3,UniCF!$AJ:$AJ,"средства ПАО «Газпром»",UniCF!$AN:$AN,"РАСХОД")</f>
        <v>0</v>
      </c>
      <c r="AW9" s="4"/>
      <c r="AX9" s="4">
        <f ca="1">SUMIFS(UniCF!$AV:$AV,UniCF!$AK:$AK,"р",UniCF!$AM:$AM,"X",UniCF!$AX:$AX,$C9,UniCF!$BI:$BI,AV$3,UniCF!$AJ:$AJ,"средства ПАО «Газпром»",UniCF!$AN:$AN,"")</f>
        <v>0</v>
      </c>
      <c r="AY9" s="4">
        <f t="shared" ca="1" si="28"/>
        <v>0</v>
      </c>
      <c r="AZ9" s="4">
        <f t="shared" ca="1" si="62"/>
        <v>0</v>
      </c>
      <c r="BA9" s="4">
        <f t="shared" ca="1" si="63"/>
        <v>0</v>
      </c>
      <c r="BB9" s="4">
        <f ca="1">SUMIFS(UniCF!$AV:$AV,UniCF!$AK:$AK,"р",UniCF!$AM:$AM,"X",UniCF!$AX:$AX,$C9,UniCF!$BI:$BI,BB$3,UniCF!$AJ:$AJ,"средства ПАО «Газпром»",UniCF!$AN:$AN,"РАСХОД")</f>
        <v>0</v>
      </c>
      <c r="BC9" s="4"/>
      <c r="BD9" s="4">
        <f ca="1">SUMIFS(UniCF!$AV:$AV,UniCF!$AK:$AK,"р",UniCF!$AM:$AM,"X",UniCF!$AX:$AX,$C9,UniCF!$BI:$BI,BB$3,UniCF!$AJ:$AJ,"средства ПАО «Газпром»",UniCF!$AN:$AN,"")</f>
        <v>0</v>
      </c>
      <c r="BE9" s="4">
        <f t="shared" ca="1" si="29"/>
        <v>0</v>
      </c>
      <c r="BF9" s="4">
        <f t="shared" ca="1" si="64"/>
        <v>0</v>
      </c>
      <c r="BG9" s="4">
        <f t="shared" ca="1" si="65"/>
        <v>0</v>
      </c>
      <c r="BH9" s="4">
        <f ca="1">SUMIFS(UniCF!$AV:$AV,UniCF!$AK:$AK,"р",UniCF!$AM:$AM,"X",UniCF!$AX:$AX,$C9,UniCF!$BI:$BI,BH$3,UniCF!$AJ:$AJ,"средства ПАО «Газпром»",UniCF!$AN:$AN,"РАСХОД")</f>
        <v>0</v>
      </c>
      <c r="BI9" s="4"/>
      <c r="BJ9" s="4">
        <f ca="1">SUMIFS(UniCF!$AV:$AV,UniCF!$AK:$AK,"р",UniCF!$AM:$AM,"X",UniCF!$AX:$AX,$C9,UniCF!$BI:$BI,BH$3,UniCF!$AJ:$AJ,"средства ПАО «Газпром»",UniCF!$AN:$AN,"")</f>
        <v>0</v>
      </c>
      <c r="BK9" s="4">
        <f t="shared" ca="1" si="30"/>
        <v>0</v>
      </c>
      <c r="BL9" s="4">
        <f t="shared" ca="1" si="66"/>
        <v>0</v>
      </c>
      <c r="BM9" s="4">
        <f t="shared" ca="1" si="67"/>
        <v>0</v>
      </c>
      <c r="BN9" s="4">
        <f ca="1">SUMIFS(UniCF!$AV:$AV,UniCF!$AK:$AK,"р",UniCF!$AM:$AM,"X",UniCF!$AX:$AX,$C9,UniCF!$BI:$BI,BN$3,UniCF!$AJ:$AJ,"средства ПАО «Газпром»",UniCF!$AN:$AN,"РАСХОД")</f>
        <v>0</v>
      </c>
      <c r="BO9" s="4"/>
      <c r="BP9" s="4">
        <f ca="1">SUMIFS(UniCF!$AV:$AV,UniCF!$AK:$AK,"р",UniCF!$AM:$AM,"X",UniCF!$AX:$AX,$C9,UniCF!$BI:$BI,BN$3,UniCF!$AJ:$AJ,"средства ПАО «Газпром»",UniCF!$AN:$AN,"")</f>
        <v>0</v>
      </c>
      <c r="BQ9" s="4">
        <f t="shared" ca="1" si="31"/>
        <v>0</v>
      </c>
      <c r="BR9" s="4">
        <f t="shared" ca="1" si="68"/>
        <v>0</v>
      </c>
      <c r="BS9" s="4">
        <f t="shared" ca="1" si="69"/>
        <v>0</v>
      </c>
      <c r="BT9" s="4">
        <f ca="1">SUMIFS(UniCF!$AV:$AV,UniCF!$AK:$AK,"р",UniCF!$AM:$AM,"X",UniCF!$AX:$AX,$C9,UniCF!$BI:$BI,BT$3,UniCF!$AJ:$AJ,"средства ПАО «Газпром»",UniCF!$AN:$AN,"РАСХОД")</f>
        <v>0</v>
      </c>
      <c r="BU9" s="4"/>
      <c r="BV9" s="4">
        <f ca="1">SUMIFS(UniCF!$AV:$AV,UniCF!$AK:$AK,"р",UniCF!$AM:$AM,"X",UniCF!$AX:$AX,$C9,UniCF!$BI:$BI,BT$3,UniCF!$AJ:$AJ,"средства ПАО «Газпром»",UniCF!$AN:$AN,"")</f>
        <v>0</v>
      </c>
      <c r="BW9" s="4">
        <f t="shared" ca="1" si="32"/>
        <v>0</v>
      </c>
      <c r="BX9" s="4">
        <f t="shared" ca="1" si="70"/>
        <v>0</v>
      </c>
      <c r="BY9" s="4"/>
      <c r="BZ9" s="4">
        <f t="shared" ca="1" si="33"/>
        <v>0</v>
      </c>
      <c r="CA9" s="4">
        <f ca="1">SUMIFS(UniCF!$AV:$AV,UniCF!$AK:$AK,"р",UniCF!$AM:$AM,"X",UniCF!$AX:$AX,$C9,UniCF!$BI:$BI,CA$3,UniCF!$AJ:$AJ,"средства ПАО «Газпром»",UniCF!$AN:$AN,"РАСХОД")</f>
        <v>0</v>
      </c>
      <c r="CB9" s="4"/>
      <c r="CC9" s="4">
        <f ca="1">SUMIFS(UniCF!$AV:$AV,UniCF!$AK:$AK,"р",UniCF!$AM:$AM,"X",UniCF!$AX:$AX,$C9,UniCF!$BI:$BI,CA$3,UniCF!$AJ:$AJ,"средства ПАО «Газпром»",UniCF!$AN:$AN,"")</f>
        <v>0</v>
      </c>
      <c r="CD9" s="4">
        <f t="shared" ca="1" si="34"/>
        <v>0</v>
      </c>
      <c r="CE9" s="4">
        <f t="shared" ca="1" si="71"/>
        <v>0</v>
      </c>
      <c r="CF9" s="4">
        <f t="shared" ca="1" si="72"/>
        <v>0</v>
      </c>
      <c r="CG9" s="4">
        <f ca="1">SUMIFS(UniCF!$AV:$AV,UniCF!$AK:$AK,"р",UniCF!$AM:$AM,"X",UniCF!$AX:$AX,$C9,UniCF!$BI:$BI,CG$3,UniCF!$AJ:$AJ,"средства ПАО «Газпром»",UniCF!$AN:$AN,"РАСХОД")</f>
        <v>0</v>
      </c>
      <c r="CH9" s="4"/>
      <c r="CI9" s="4">
        <f ca="1">SUMIFS(UniCF!$AV:$AV,UniCF!$AK:$AK,"р",UniCF!$AM:$AM,"X",UniCF!$AX:$AX,$C9,UniCF!$BI:$BI,CG$3,UniCF!$AJ:$AJ,"средства ПАО «Газпром»",UniCF!$AN:$AN,"")</f>
        <v>0</v>
      </c>
      <c r="CJ9" s="4">
        <f t="shared" ca="1" si="35"/>
        <v>0</v>
      </c>
      <c r="CK9" s="4">
        <f t="shared" ca="1" si="73"/>
        <v>0</v>
      </c>
      <c r="CL9" s="4">
        <f t="shared" ca="1" si="74"/>
        <v>0</v>
      </c>
      <c r="CM9" s="4">
        <f ca="1">SUMIFS(UniCF!$AV:$AV,UniCF!$AK:$AK,"р",UniCF!$AM:$AM,"X",UniCF!$AX:$AX,$C9,UniCF!$BI:$BI,CM$3,UniCF!$AJ:$AJ,"средства ПАО «Газпром»",UniCF!$AN:$AN,"РАСХОД")</f>
        <v>0</v>
      </c>
      <c r="CN9" s="4"/>
      <c r="CO9" s="4">
        <f ca="1">SUMIFS(UniCF!$AV:$AV,UniCF!$AK:$AK,"р",UniCF!$AM:$AM,"X",UniCF!$AX:$AX,$C9,UniCF!$BI:$BI,CM$3,UniCF!$AJ:$AJ,"средства ПАО «Газпром»",UniCF!$AN:$AN,"")</f>
        <v>0</v>
      </c>
      <c r="CP9" s="4">
        <f t="shared" ca="1" si="36"/>
        <v>0</v>
      </c>
      <c r="CQ9" s="4">
        <f t="shared" ca="1" si="75"/>
        <v>0</v>
      </c>
      <c r="CR9" s="4">
        <f t="shared" ca="1" si="76"/>
        <v>0</v>
      </c>
      <c r="CS9" s="4">
        <f ca="1">SUMIFS(UniCF!$AV:$AV,UniCF!$AK:$AK,"р",UniCF!$AM:$AM,"X",UniCF!$AX:$AX,$C9,UniCF!$BI:$BI,CS$3,UniCF!$AJ:$AJ,"средства ПАО «Газпром»",UniCF!$AN:$AN,"РАСХОД")</f>
        <v>0</v>
      </c>
      <c r="CT9" s="4"/>
      <c r="CU9" s="4">
        <f ca="1">SUMIFS(UniCF!$AV:$AV,UniCF!$AK:$AK,"р",UniCF!$AM:$AM,"X",UniCF!$AX:$AX,$C9,UniCF!$BI:$BI,CS$3,UniCF!$AJ:$AJ,"средства ПАО «Газпром»",UniCF!$AN:$AN,"")</f>
        <v>0</v>
      </c>
      <c r="CV9" s="4">
        <f t="shared" ca="1" si="37"/>
        <v>0</v>
      </c>
      <c r="CW9" s="4">
        <f t="shared" ca="1" si="77"/>
        <v>0</v>
      </c>
      <c r="CX9" s="4">
        <f t="shared" ca="1" si="78"/>
        <v>0</v>
      </c>
      <c r="CY9" s="4">
        <f ca="1">SUMIFS(UniCF!$AV:$AV,UniCF!$AK:$AK,"р",UniCF!$AM:$AM,"X",UniCF!$AX:$AX,$C9,UniCF!$BI:$BI,CY$3,UniCF!$AJ:$AJ,"средства ПАО «Газпром»",UniCF!$AN:$AN,"РАСХОД")</f>
        <v>0</v>
      </c>
      <c r="CZ9" s="4"/>
      <c r="DA9" s="4">
        <f ca="1">SUMIFS(UniCF!$AV:$AV,UniCF!$AK:$AK,"р",UniCF!$AM:$AM,"X",UniCF!$AX:$AX,$C9,UniCF!$BI:$BI,CY$3,UniCF!$AJ:$AJ,"средства ПАО «Газпром»",UniCF!$AN:$AN,"")</f>
        <v>0</v>
      </c>
      <c r="DB9" s="4">
        <f t="shared" ca="1" si="38"/>
        <v>0</v>
      </c>
      <c r="DC9" s="4">
        <f t="shared" ca="1" si="79"/>
        <v>0</v>
      </c>
      <c r="DD9" s="4">
        <f t="shared" ca="1" si="80"/>
        <v>0</v>
      </c>
      <c r="DE9" s="4">
        <f ca="1">SUMIFS(UniCF!$AV:$AV,UniCF!$AK:$AK,"р",UniCF!$AM:$AM,"X",UniCF!$AX:$AX,$C9,UniCF!$BI:$BI,DE$3,UniCF!$AJ:$AJ,"средства ПАО «Газпром»",UniCF!$AN:$AN,"РАСХОД")</f>
        <v>0</v>
      </c>
      <c r="DF9" s="4"/>
      <c r="DG9" s="4">
        <f ca="1">SUMIFS(UniCF!$AV:$AV,UniCF!$AK:$AK,"р",UniCF!$AM:$AM,"X",UniCF!$AX:$AX,$C9,UniCF!$BI:$BI,DE$3,UniCF!$AJ:$AJ,"средства ПАО «Газпром»",UniCF!$AN:$AN,"")</f>
        <v>0</v>
      </c>
      <c r="DH9" s="4">
        <f t="shared" ca="1" si="39"/>
        <v>0</v>
      </c>
      <c r="DI9" s="4">
        <f t="shared" ca="1" si="81"/>
        <v>0</v>
      </c>
      <c r="DJ9" s="4">
        <f t="shared" ca="1" si="82"/>
        <v>0</v>
      </c>
      <c r="DK9" s="4">
        <f ca="1">SUMIFS(UniCF!$AV:$AV,UniCF!$AK:$AK,"р",UniCF!$AM:$AM,"X",UniCF!$AX:$AX,$C9,UniCF!$BI:$BI,DK$3,UniCF!$AJ:$AJ,"средства ПАО «Газпром»",UniCF!$AN:$AN,"РАСХОД")</f>
        <v>0</v>
      </c>
      <c r="DL9" s="4"/>
      <c r="DM9" s="4">
        <f ca="1">SUMIFS(UniCF!$AV:$AV,UniCF!$AK:$AK,"р",UniCF!$AM:$AM,"X",UniCF!$AX:$AX,$C9,UniCF!$BI:$BI,DK$3,UniCF!$AJ:$AJ,"средства ПАО «Газпром»",UniCF!$AN:$AN,"")</f>
        <v>0</v>
      </c>
      <c r="DN9" s="4">
        <f t="shared" ca="1" si="40"/>
        <v>0</v>
      </c>
      <c r="DO9" s="4">
        <f t="shared" ca="1" si="83"/>
        <v>0</v>
      </c>
      <c r="DP9" s="4">
        <f t="shared" ca="1" si="84"/>
        <v>0</v>
      </c>
      <c r="DQ9" s="4">
        <f ca="1">SUMIFS(UniCF!$AV:$AV,UniCF!$AK:$AK,"р",UniCF!$AM:$AM,"X",UniCF!$AX:$AX,$C9,UniCF!$BI:$BI,DQ$3,UniCF!$AJ:$AJ,"средства ПАО «Газпром»",UniCF!$AN:$AN,"РАСХОД")</f>
        <v>0</v>
      </c>
      <c r="DR9" s="4"/>
      <c r="DS9" s="4">
        <f ca="1">SUMIFS(UniCF!$AV:$AV,UniCF!$AK:$AK,"р",UniCF!$AM:$AM,"X",UniCF!$AX:$AX,$C9,UniCF!$BI:$BI,DQ$3,UniCF!$AJ:$AJ,"средства ПАО «Газпром»",UniCF!$AN:$AN,"")</f>
        <v>0</v>
      </c>
      <c r="DT9" s="4">
        <f t="shared" ca="1" si="41"/>
        <v>0</v>
      </c>
      <c r="DU9" s="4">
        <f t="shared" ca="1" si="85"/>
        <v>0</v>
      </c>
      <c r="DV9" s="4">
        <f t="shared" ca="1" si="86"/>
        <v>0</v>
      </c>
      <c r="DW9" s="4">
        <f ca="1">SUMIFS(UniCF!$AV:$AV,UniCF!$AK:$AK,"р",UniCF!$AM:$AM,"X",UniCF!$AX:$AX,$C9,UniCF!$BI:$BI,DW$3,UniCF!$AJ:$AJ,"средства ПАО «Газпром»",UniCF!$AN:$AN,"РАСХОД")</f>
        <v>0</v>
      </c>
      <c r="DX9" s="4"/>
      <c r="DY9" s="4">
        <f ca="1">SUMIFS(UniCF!$AV:$AV,UniCF!$AK:$AK,"р",UniCF!$AM:$AM,"X",UniCF!$AX:$AX,$C9,UniCF!$BI:$BI,DW$3,UniCF!$AJ:$AJ,"средства ПАО «Газпром»",UniCF!$AN:$AN,"")</f>
        <v>0</v>
      </c>
      <c r="DZ9" s="4">
        <f t="shared" ca="1" si="42"/>
        <v>0</v>
      </c>
      <c r="EA9" s="4">
        <f t="shared" ca="1" si="87"/>
        <v>0</v>
      </c>
      <c r="EB9" s="4">
        <f t="shared" ca="1" si="88"/>
        <v>0</v>
      </c>
      <c r="EC9" s="4">
        <f ca="1">SUMIFS(UniCF!$AV:$AV,UniCF!$AK:$AK,"р",UniCF!$AM:$AM,"X",UniCF!$AX:$AX,$C9,UniCF!$BI:$BI,EC$3,UniCF!$AJ:$AJ,"средства ПАО «Газпром»",UniCF!$AN:$AN,"РАСХОД")</f>
        <v>0</v>
      </c>
      <c r="ED9" s="4"/>
      <c r="EE9" s="4">
        <f ca="1">SUMIFS(UniCF!$AV:$AV,UniCF!$AK:$AK,"р",UniCF!$AM:$AM,"X",UniCF!$AX:$AX,$C9,UniCF!$BI:$BI,EC$3,UniCF!$AJ:$AJ,"средства ПАО «Газпром»",UniCF!$AN:$AN,"")</f>
        <v>0</v>
      </c>
      <c r="EF9" s="4">
        <f t="shared" ca="1" si="43"/>
        <v>0</v>
      </c>
      <c r="EG9" s="4">
        <f t="shared" ca="1" si="89"/>
        <v>0</v>
      </c>
      <c r="EH9" s="4">
        <f t="shared" ca="1" si="90"/>
        <v>0</v>
      </c>
      <c r="EI9" s="4">
        <f ca="1">SUMIFS(UniCF!$AV:$AV,UniCF!$AK:$AK,"р",UniCF!$AM:$AM,"X",UniCF!$AX:$AX,$C9,UniCF!$BI:$BI,EI$3,UniCF!$AJ:$AJ,"средства ПАО «Газпром»",UniCF!$AN:$AN,"РАСХОД")</f>
        <v>0</v>
      </c>
      <c r="EJ9" s="4"/>
      <c r="EK9" s="4">
        <f ca="1">SUMIFS(UniCF!$AV:$AV,UniCF!$AK:$AK,"р",UniCF!$AM:$AM,"X",UniCF!$AX:$AX,$C9,UniCF!$BI:$BI,EI$3,UniCF!$AJ:$AJ,"средства ПАО «Газпром»",UniCF!$AN:$AN,"")</f>
        <v>0</v>
      </c>
      <c r="EL9" s="4">
        <f t="shared" ca="1" si="44"/>
        <v>0</v>
      </c>
      <c r="EM9" s="4">
        <f t="shared" ca="1" si="91"/>
        <v>0</v>
      </c>
      <c r="EN9" s="4">
        <f t="shared" ca="1" si="92"/>
        <v>0</v>
      </c>
      <c r="EO9" s="4">
        <f ca="1">SUMIFS(UniCF!$AV:$AV,UniCF!$AK:$AK,"р",UniCF!$AM:$AM,"X",UniCF!$AX:$AX,$C9,UniCF!$BI:$BI,EO$3,UniCF!$AJ:$AJ,"средства ПАО «Газпром»",UniCF!$AN:$AN,"РАСХОД")</f>
        <v>0</v>
      </c>
      <c r="EP9" s="4"/>
      <c r="EQ9" s="4">
        <f ca="1">SUMIFS(UniCF!$AV:$AV,UniCF!$AK:$AK,"р",UniCF!$AM:$AM,"X",UniCF!$AX:$AX,$C9,UniCF!$BI:$BI,EO$3,UniCF!$AJ:$AJ,"средства ПАО «Газпром»",UniCF!$AN:$AN,"")</f>
        <v>0</v>
      </c>
      <c r="ER9" s="4">
        <f t="shared" ca="1" si="45"/>
        <v>0</v>
      </c>
      <c r="ES9" s="4">
        <f t="shared" ca="1" si="93"/>
        <v>0</v>
      </c>
      <c r="ET9" s="4">
        <f t="shared" ca="1" si="94"/>
        <v>0</v>
      </c>
      <c r="EU9" s="4">
        <f ca="1">SUMIFS(UniCF!$AV:$AV,UniCF!$AK:$AK,"р",UniCF!$AM:$AM,"X",UniCF!$AX:$AX,$C9,UniCF!$BI:$BI,EU$3,UniCF!$AJ:$AJ,"средства ПАО «Газпром»",UniCF!$AN:$AN,"РАСХОД")</f>
        <v>0</v>
      </c>
      <c r="EV9" s="4"/>
      <c r="EW9" s="4">
        <f ca="1">SUMIFS(UniCF!$AV:$AV,UniCF!$AK:$AK,"р",UniCF!$AM:$AM,"X",UniCF!$AX:$AX,$C9,UniCF!$BI:$BI,EU$3,UniCF!$AJ:$AJ,"средства ПАО «Газпром»",UniCF!$AN:$AN,"")</f>
        <v>0</v>
      </c>
      <c r="EX9" s="4">
        <f t="shared" ca="1" si="46"/>
        <v>0</v>
      </c>
      <c r="EY9" s="4">
        <f t="shared" ca="1" si="47"/>
        <v>0</v>
      </c>
    </row>
    <row r="10" spans="1:161" ht="13.15" x14ac:dyDescent="0.4">
      <c r="A10" s="19" t="s">
        <v>140</v>
      </c>
      <c r="B10" t="s">
        <v>187</v>
      </c>
      <c r="C10">
        <v>2220316000</v>
      </c>
      <c r="D10" s="4">
        <v>700</v>
      </c>
      <c r="E10" s="47">
        <f>SUMIFS(accUniCF[SumFact],accUniCF[ReportPart],"Out",accUniCF[Account],"X",accUniCF[ItemExtra],$C10,accUniCF[PaymentDate],E$3,accUniCF[Source],"Centralized")</f>
        <v>1645.33</v>
      </c>
      <c r="F10" s="4">
        <f ca="1">SUMIFS(UniCF!$AV:$AV,UniCF!$AK:$AK,"р",UniCF!$AM:$AM,"X",UniCF!$AX:$AX,$C10,UniCF!$BI:$BI,F$3,UniCF!$AJ:$AJ,"средства ПАО «Газпром»",UniCF!$AN:$AN,"РАСХОД")</f>
        <v>0</v>
      </c>
      <c r="G10" s="4"/>
      <c r="H10" s="4">
        <f ca="1">SUMIFS(UniCF!$AV:$AV,UniCF!$AK:$AK,"р",UniCF!$AM:$AM,"X",UniCF!$AX:$AX,$C10,UniCF!$BI:$BI,F$3,UniCF!$AJ:$AJ,"средства ПАО «Газпром»",UniCF!$AN:$AN,"")</f>
        <v>0</v>
      </c>
      <c r="I10" s="4">
        <f t="shared" ca="1" si="95"/>
        <v>1645.33</v>
      </c>
      <c r="J10" s="4">
        <f t="shared" ca="1" si="49"/>
        <v>0</v>
      </c>
      <c r="K10" s="4">
        <f ca="1">SUMIFS(UniCF!$AV:$AV,UniCF!$AK:$AK,"р",UniCF!$AM:$AM,"X",UniCF!$AX:$AX,$C10,UniCF!$AT:$AT,K$3,UniCF!$AJ:$AJ,"средства ПАО «Газпром»")+G10</f>
        <v>0</v>
      </c>
      <c r="L10" s="4">
        <f ca="1">SUMIFS(UniCF!$AV:$AV,UniCF!$AK:$AK,"р",UniCF!$AM:$AM,"X",UniCF!$AX:$AX,$C10,UniCF!$BI:$BI,L$3,UniCF!$AJ:$AJ,"средства ПАО «Газпром»",UniCF!$AN:$AN,"РАСХОД")</f>
        <v>0</v>
      </c>
      <c r="M10" s="4"/>
      <c r="N10" s="4">
        <f ca="1">SUMIFS(UniCF!$AV:$AV,UniCF!$AK:$AK,"р",UniCF!$AM:$AM,"X",UniCF!$AX:$AX,$C10,UniCF!$BI:$BI,L$3,UniCF!$AJ:$AJ,"средства ПАО «Газпром»",UniCF!$AN:$AN,"")</f>
        <v>0</v>
      </c>
      <c r="O10" s="4">
        <f t="shared" ca="1" si="22"/>
        <v>0</v>
      </c>
      <c r="P10" s="4">
        <f t="shared" ca="1" si="50"/>
        <v>700</v>
      </c>
      <c r="Q10" s="4">
        <f t="shared" ca="1" si="51"/>
        <v>700</v>
      </c>
      <c r="R10" s="4">
        <f ca="1">SUMIFS(UniCF!$AV:$AV,UniCF!$AK:$AK,"р",UniCF!$AM:$AM,"X",UniCF!$AX:$AX,$C10,UniCF!$BI:$BI,R$3,UniCF!$AJ:$AJ,"средства ПАО «Газпром»",UniCF!$AN:$AN,"РАСХОД")</f>
        <v>0</v>
      </c>
      <c r="S10" s="4"/>
      <c r="T10" s="4">
        <f ca="1">SUMIFS(UniCF!$AV:$AV,UniCF!$AK:$AK,"р",UniCF!$AM:$AM,"X",UniCF!$AX:$AX,$C10,UniCF!$BI:$BI,R$3,UniCF!$AJ:$AJ,"средства ПАО «Газпром»",UniCF!$AN:$AN,"")</f>
        <v>0</v>
      </c>
      <c r="U10" s="4">
        <f t="shared" ca="1" si="23"/>
        <v>700</v>
      </c>
      <c r="V10" s="4">
        <f t="shared" ca="1" si="52"/>
        <v>0</v>
      </c>
      <c r="W10" s="4">
        <f t="shared" ca="1" si="53"/>
        <v>700</v>
      </c>
      <c r="X10" s="4">
        <f ca="1">SUMIFS(UniCF!$AV:$AV,UniCF!$AK:$AK,"р",UniCF!$AM:$AM,"X",UniCF!$AX:$AX,$C10,UniCF!$BI:$BI,X$3,UniCF!$AJ:$AJ,"средства ПАО «Газпром»",UniCF!$AN:$AN,"РАСХОД")</f>
        <v>0</v>
      </c>
      <c r="Y10" s="4"/>
      <c r="Z10" s="4">
        <f ca="1">SUMIFS(UniCF!$AV:$AV,UniCF!$AK:$AK,"р",UniCF!$AM:$AM,"X",UniCF!$AX:$AX,$C10,UniCF!$BI:$BI,X$3,UniCF!$AJ:$AJ,"средства ПАО «Газпром»",UniCF!$AN:$AN,"")</f>
        <v>0</v>
      </c>
      <c r="AA10" s="4">
        <f t="shared" ca="1" si="24"/>
        <v>700</v>
      </c>
      <c r="AB10" s="4">
        <f t="shared" ca="1" si="54"/>
        <v>0</v>
      </c>
      <c r="AC10" s="4">
        <f t="shared" ca="1" si="55"/>
        <v>700</v>
      </c>
      <c r="AD10" s="4">
        <f ca="1">SUMIFS(UniCF!$AV:$AV,UniCF!$AK:$AK,"р",UniCF!$AM:$AM,"X",UniCF!$AX:$AX,$C10,UniCF!$BI:$BI,AD$3,UniCF!$AJ:$AJ,"средства ПАО «Газпром»",UniCF!$AN:$AN,"РАСХОД")</f>
        <v>0</v>
      </c>
      <c r="AE10" s="4"/>
      <c r="AF10" s="4">
        <f ca="1">SUMIFS(UniCF!$AV:$AV,UniCF!$AK:$AK,"р",UniCF!$AM:$AM,"X",UniCF!$AX:$AX,$C10,UniCF!$BI:$BI,AD$3,UniCF!$AJ:$AJ,"средства ПАО «Газпром»",UniCF!$AN:$AN,"")</f>
        <v>0</v>
      </c>
      <c r="AG10" s="4">
        <f t="shared" ca="1" si="25"/>
        <v>700</v>
      </c>
      <c r="AH10" s="4">
        <f t="shared" ca="1" si="56"/>
        <v>0</v>
      </c>
      <c r="AI10" s="4">
        <f t="shared" ca="1" si="57"/>
        <v>700</v>
      </c>
      <c r="AJ10" s="4">
        <f ca="1">SUMIFS(UniCF!$AV:$AV,UniCF!$AK:$AK,"р",UniCF!$AM:$AM,"X",UniCF!$AX:$AX,$C10,UniCF!$BI:$BI,AJ$3,UniCF!$AJ:$AJ,"средства ПАО «Газпром»",UniCF!$AN:$AN,"РАСХОД")</f>
        <v>0</v>
      </c>
      <c r="AK10" s="4"/>
      <c r="AL10" s="4">
        <f ca="1">SUMIFS(UniCF!$AV:$AV,UniCF!$AK:$AK,"р",UniCF!$AM:$AM,"X",UniCF!$AX:$AX,$C10,UniCF!$BI:$BI,AJ$3,UniCF!$AJ:$AJ,"средства ПАО «Газпром»",UniCF!$AN:$AN,"")</f>
        <v>0</v>
      </c>
      <c r="AM10" s="4">
        <f t="shared" ca="1" si="26"/>
        <v>700</v>
      </c>
      <c r="AN10" s="4">
        <f t="shared" ca="1" si="58"/>
        <v>0</v>
      </c>
      <c r="AO10" s="4">
        <f t="shared" ca="1" si="59"/>
        <v>700</v>
      </c>
      <c r="AP10" s="4">
        <f ca="1">SUMIFS(UniCF!$AV:$AV,UniCF!$AK:$AK,"р",UniCF!$AM:$AM,"X",UniCF!$AX:$AX,$C10,UniCF!$BI:$BI,AP$3,UniCF!$AJ:$AJ,"средства ПАО «Газпром»",UniCF!$AN:$AN,"РАСХОД")</f>
        <v>0</v>
      </c>
      <c r="AQ10" s="4"/>
      <c r="AR10" s="4">
        <f ca="1">SUMIFS(UniCF!$AV:$AV,UniCF!$AK:$AK,"р",UniCF!$AM:$AM,"X",UniCF!$AX:$AX,$C10,UniCF!$BI:$BI,AP$3,UniCF!$AJ:$AJ,"средства ПАО «Газпром»",UniCF!$AN:$AN,"")</f>
        <v>0</v>
      </c>
      <c r="AS10" s="4">
        <f t="shared" ca="1" si="27"/>
        <v>700</v>
      </c>
      <c r="AT10" s="4">
        <f t="shared" ca="1" si="60"/>
        <v>0</v>
      </c>
      <c r="AU10" s="4">
        <f t="shared" ca="1" si="61"/>
        <v>700</v>
      </c>
      <c r="AV10" s="4">
        <f ca="1">SUMIFS(UniCF!$AV:$AV,UniCF!$AK:$AK,"р",UniCF!$AM:$AM,"X",UniCF!$AX:$AX,$C10,UniCF!$BI:$BI,AV$3,UniCF!$AJ:$AJ,"средства ПАО «Газпром»",UniCF!$AN:$AN,"РАСХОД")</f>
        <v>0</v>
      </c>
      <c r="AW10" s="4"/>
      <c r="AX10" s="4">
        <f ca="1">SUMIFS(UniCF!$AV:$AV,UniCF!$AK:$AK,"р",UniCF!$AM:$AM,"X",UniCF!$AX:$AX,$C10,UniCF!$BI:$BI,AV$3,UniCF!$AJ:$AJ,"средства ПАО «Газпром»",UniCF!$AN:$AN,"")</f>
        <v>0</v>
      </c>
      <c r="AY10" s="4">
        <f t="shared" ca="1" si="28"/>
        <v>700</v>
      </c>
      <c r="AZ10" s="4">
        <f t="shared" ca="1" si="62"/>
        <v>0</v>
      </c>
      <c r="BA10" s="4">
        <f t="shared" ca="1" si="63"/>
        <v>700</v>
      </c>
      <c r="BB10" s="4">
        <f ca="1">SUMIFS(UniCF!$AV:$AV,UniCF!$AK:$AK,"р",UniCF!$AM:$AM,"X",UniCF!$AX:$AX,$C10,UniCF!$BI:$BI,BB$3,UniCF!$AJ:$AJ,"средства ПАО «Газпром»",UniCF!$AN:$AN,"РАСХОД")</f>
        <v>0</v>
      </c>
      <c r="BC10" s="4"/>
      <c r="BD10" s="4">
        <f ca="1">SUMIFS(UniCF!$AV:$AV,UniCF!$AK:$AK,"р",UniCF!$AM:$AM,"X",UniCF!$AX:$AX,$C10,UniCF!$BI:$BI,BB$3,UniCF!$AJ:$AJ,"средства ПАО «Газпром»",UniCF!$AN:$AN,"")</f>
        <v>0</v>
      </c>
      <c r="BE10" s="4">
        <f t="shared" ca="1" si="29"/>
        <v>700</v>
      </c>
      <c r="BF10" s="4">
        <f t="shared" ca="1" si="64"/>
        <v>0</v>
      </c>
      <c r="BG10" s="4">
        <f t="shared" ca="1" si="65"/>
        <v>700</v>
      </c>
      <c r="BH10" s="4">
        <f ca="1">SUMIFS(UniCF!$AV:$AV,UniCF!$AK:$AK,"р",UniCF!$AM:$AM,"X",UniCF!$AX:$AX,$C10,UniCF!$BI:$BI,BH$3,UniCF!$AJ:$AJ,"средства ПАО «Газпром»",UniCF!$AN:$AN,"РАСХОД")</f>
        <v>0</v>
      </c>
      <c r="BI10" s="4"/>
      <c r="BJ10" s="4">
        <f ca="1">SUMIFS(UniCF!$AV:$AV,UniCF!$AK:$AK,"р",UniCF!$AM:$AM,"X",UniCF!$AX:$AX,$C10,UniCF!$BI:$BI,BH$3,UniCF!$AJ:$AJ,"средства ПАО «Газпром»",UniCF!$AN:$AN,"")</f>
        <v>0</v>
      </c>
      <c r="BK10" s="4">
        <f t="shared" ca="1" si="30"/>
        <v>700</v>
      </c>
      <c r="BL10" s="4">
        <f t="shared" ca="1" si="66"/>
        <v>0</v>
      </c>
      <c r="BM10" s="4">
        <f t="shared" ca="1" si="67"/>
        <v>700</v>
      </c>
      <c r="BN10" s="4">
        <f ca="1">SUMIFS(UniCF!$AV:$AV,UniCF!$AK:$AK,"р",UniCF!$AM:$AM,"X",UniCF!$AX:$AX,$C10,UniCF!$BI:$BI,BN$3,UniCF!$AJ:$AJ,"средства ПАО «Газпром»",UniCF!$AN:$AN,"РАСХОД")</f>
        <v>0</v>
      </c>
      <c r="BO10" s="4"/>
      <c r="BP10" s="4">
        <f ca="1">SUMIFS(UniCF!$AV:$AV,UniCF!$AK:$AK,"р",UniCF!$AM:$AM,"X",UniCF!$AX:$AX,$C10,UniCF!$BI:$BI,BN$3,UniCF!$AJ:$AJ,"средства ПАО «Газпром»",UniCF!$AN:$AN,"")</f>
        <v>0</v>
      </c>
      <c r="BQ10" s="4">
        <f t="shared" ca="1" si="31"/>
        <v>700</v>
      </c>
      <c r="BR10" s="4">
        <f t="shared" ca="1" si="68"/>
        <v>0</v>
      </c>
      <c r="BS10" s="4">
        <f t="shared" ca="1" si="69"/>
        <v>700</v>
      </c>
      <c r="BT10" s="4">
        <f ca="1">SUMIFS(UniCF!$AV:$AV,UniCF!$AK:$AK,"р",UniCF!$AM:$AM,"X",UniCF!$AX:$AX,$C10,UniCF!$BI:$BI,BT$3,UniCF!$AJ:$AJ,"средства ПАО «Газпром»",UniCF!$AN:$AN,"РАСХОД")</f>
        <v>0</v>
      </c>
      <c r="BU10" s="4"/>
      <c r="BV10" s="4">
        <f ca="1">SUMIFS(UniCF!$AV:$AV,UniCF!$AK:$AK,"р",UniCF!$AM:$AM,"X",UniCF!$AX:$AX,$C10,UniCF!$BI:$BI,BT$3,UniCF!$AJ:$AJ,"средства ПАО «Газпром»",UniCF!$AN:$AN,"")</f>
        <v>0</v>
      </c>
      <c r="BW10" s="4">
        <f t="shared" ca="1" si="32"/>
        <v>700</v>
      </c>
      <c r="BX10" s="4">
        <f t="shared" ca="1" si="70"/>
        <v>0</v>
      </c>
      <c r="BY10" s="4">
        <f ca="1">IF((BS10+BT10)&gt;0,(BS10+BT10),0)</f>
        <v>700</v>
      </c>
      <c r="BZ10" s="4">
        <f ca="1">SUM(BS10,BT10,BX10)-BY10</f>
        <v>0</v>
      </c>
      <c r="CA10" s="4">
        <f ca="1">SUMIFS(UniCF!$AV:$AV,UniCF!$AK:$AK,"р",UniCF!$AM:$AM,"X",UniCF!$AX:$AX,$C10,UniCF!$BI:$BI,CA$3,UniCF!$AJ:$AJ,"средства ПАО «Газпром»",UniCF!$AN:$AN,"РАСХОД")</f>
        <v>0</v>
      </c>
      <c r="CB10" s="4"/>
      <c r="CC10" s="4">
        <f ca="1">SUMIFS(UniCF!$AV:$AV,UniCF!$AK:$AK,"р",UniCF!$AM:$AM,"X",UniCF!$AX:$AX,$C10,UniCF!$BI:$BI,CA$3,UniCF!$AJ:$AJ,"средства ПАО «Газпром»",UniCF!$AN:$AN,"")</f>
        <v>0</v>
      </c>
      <c r="CD10" s="4">
        <f t="shared" ca="1" si="34"/>
        <v>0</v>
      </c>
      <c r="CE10" s="4">
        <f t="shared" ca="1" si="71"/>
        <v>700</v>
      </c>
      <c r="CF10" s="4">
        <f t="shared" ca="1" si="72"/>
        <v>700</v>
      </c>
      <c r="CG10" s="4">
        <f ca="1">SUMIFS(UniCF!$AV:$AV,UniCF!$AK:$AK,"р",UniCF!$AM:$AM,"X",UniCF!$AX:$AX,$C10,UniCF!$BI:$BI,CG$3,UniCF!$AJ:$AJ,"средства ПАО «Газпром»",UniCF!$AN:$AN,"РАСХОД")</f>
        <v>0</v>
      </c>
      <c r="CH10" s="4"/>
      <c r="CI10" s="4">
        <f ca="1">SUMIFS(UniCF!$AV:$AV,UniCF!$AK:$AK,"р",UniCF!$AM:$AM,"X",UniCF!$AX:$AX,$C10,UniCF!$BI:$BI,CG$3,UniCF!$AJ:$AJ,"средства ПАО «Газпром»",UniCF!$AN:$AN,"")</f>
        <v>0</v>
      </c>
      <c r="CJ10" s="4">
        <f t="shared" ca="1" si="35"/>
        <v>700</v>
      </c>
      <c r="CK10" s="4">
        <f t="shared" ca="1" si="73"/>
        <v>0</v>
      </c>
      <c r="CL10" s="4">
        <f t="shared" ca="1" si="74"/>
        <v>700</v>
      </c>
      <c r="CM10" s="4">
        <f ca="1">SUMIFS(UniCF!$AV:$AV,UniCF!$AK:$AK,"р",UniCF!$AM:$AM,"X",UniCF!$AX:$AX,$C10,UniCF!$BI:$BI,CM$3,UniCF!$AJ:$AJ,"средства ПАО «Газпром»",UniCF!$AN:$AN,"РАСХОД")</f>
        <v>0</v>
      </c>
      <c r="CN10" s="4"/>
      <c r="CO10" s="4">
        <f ca="1">SUMIFS(UniCF!$AV:$AV,UniCF!$AK:$AK,"р",UniCF!$AM:$AM,"X",UniCF!$AX:$AX,$C10,UniCF!$BI:$BI,CM$3,UniCF!$AJ:$AJ,"средства ПАО «Газпром»",UniCF!$AN:$AN,"")</f>
        <v>0</v>
      </c>
      <c r="CP10" s="4">
        <f t="shared" ca="1" si="36"/>
        <v>700</v>
      </c>
      <c r="CQ10" s="4">
        <f t="shared" ca="1" si="75"/>
        <v>0</v>
      </c>
      <c r="CR10" s="4">
        <f t="shared" ca="1" si="76"/>
        <v>700</v>
      </c>
      <c r="CS10" s="4">
        <f ca="1">SUMIFS(UniCF!$AV:$AV,UniCF!$AK:$AK,"р",UniCF!$AM:$AM,"X",UniCF!$AX:$AX,$C10,UniCF!$BI:$BI,CS$3,UniCF!$AJ:$AJ,"средства ПАО «Газпром»",UniCF!$AN:$AN,"РАСХОД")</f>
        <v>0</v>
      </c>
      <c r="CT10" s="4"/>
      <c r="CU10" s="4">
        <f ca="1">SUMIFS(UniCF!$AV:$AV,UniCF!$AK:$AK,"р",UniCF!$AM:$AM,"X",UniCF!$AX:$AX,$C10,UniCF!$BI:$BI,CS$3,UniCF!$AJ:$AJ,"средства ПАО «Газпром»",UniCF!$AN:$AN,"")</f>
        <v>0</v>
      </c>
      <c r="CV10" s="4">
        <f t="shared" ca="1" si="37"/>
        <v>700</v>
      </c>
      <c r="CW10" s="4">
        <f t="shared" ca="1" si="77"/>
        <v>0</v>
      </c>
      <c r="CX10" s="4">
        <f t="shared" ca="1" si="78"/>
        <v>700</v>
      </c>
      <c r="CY10" s="4">
        <f ca="1">SUMIFS(UniCF!$AV:$AV,UniCF!$AK:$AK,"р",UniCF!$AM:$AM,"X",UniCF!$AX:$AX,$C10,UniCF!$BI:$BI,CY$3,UniCF!$AJ:$AJ,"средства ПАО «Газпром»",UniCF!$AN:$AN,"РАСХОД")</f>
        <v>0</v>
      </c>
      <c r="CZ10" s="4"/>
      <c r="DA10" s="4">
        <f ca="1">SUMIFS(UniCF!$AV:$AV,UniCF!$AK:$AK,"р",UniCF!$AM:$AM,"X",UniCF!$AX:$AX,$C10,UniCF!$BI:$BI,CY$3,UniCF!$AJ:$AJ,"средства ПАО «Газпром»",UniCF!$AN:$AN,"")</f>
        <v>0</v>
      </c>
      <c r="DB10" s="4">
        <f t="shared" ca="1" si="38"/>
        <v>700</v>
      </c>
      <c r="DC10" s="4">
        <f t="shared" ca="1" si="79"/>
        <v>0</v>
      </c>
      <c r="DD10" s="4">
        <f t="shared" ca="1" si="80"/>
        <v>700</v>
      </c>
      <c r="DE10" s="4">
        <f ca="1">SUMIFS(UniCF!$AV:$AV,UniCF!$AK:$AK,"р",UniCF!$AM:$AM,"X",UniCF!$AX:$AX,$C10,UniCF!$BI:$BI,DE$3,UniCF!$AJ:$AJ,"средства ПАО «Газпром»",UniCF!$AN:$AN,"РАСХОД")</f>
        <v>0</v>
      </c>
      <c r="DF10" s="4"/>
      <c r="DG10" s="4">
        <f ca="1">SUMIFS(UniCF!$AV:$AV,UniCF!$AK:$AK,"р",UniCF!$AM:$AM,"X",UniCF!$AX:$AX,$C10,UniCF!$BI:$BI,DE$3,UniCF!$AJ:$AJ,"средства ПАО «Газпром»",UniCF!$AN:$AN,"")</f>
        <v>0</v>
      </c>
      <c r="DH10" s="4">
        <f t="shared" ca="1" si="39"/>
        <v>700</v>
      </c>
      <c r="DI10" s="4">
        <f t="shared" ca="1" si="81"/>
        <v>0</v>
      </c>
      <c r="DJ10" s="4">
        <f t="shared" ca="1" si="82"/>
        <v>700</v>
      </c>
      <c r="DK10" s="4">
        <f ca="1">SUMIFS(UniCF!$AV:$AV,UniCF!$AK:$AK,"р",UniCF!$AM:$AM,"X",UniCF!$AX:$AX,$C10,UniCF!$BI:$BI,DK$3,UniCF!$AJ:$AJ,"средства ПАО «Газпром»",UniCF!$AN:$AN,"РАСХОД")</f>
        <v>0</v>
      </c>
      <c r="DL10" s="4"/>
      <c r="DM10" s="4">
        <f ca="1">SUMIFS(UniCF!$AV:$AV,UniCF!$AK:$AK,"р",UniCF!$AM:$AM,"X",UniCF!$AX:$AX,$C10,UniCF!$BI:$BI,DK$3,UniCF!$AJ:$AJ,"средства ПАО «Газпром»",UniCF!$AN:$AN,"")</f>
        <v>0</v>
      </c>
      <c r="DN10" s="4">
        <f t="shared" ca="1" si="40"/>
        <v>700</v>
      </c>
      <c r="DO10" s="4">
        <f t="shared" ca="1" si="83"/>
        <v>0</v>
      </c>
      <c r="DP10" s="4">
        <f t="shared" ca="1" si="84"/>
        <v>700</v>
      </c>
      <c r="DQ10" s="4">
        <f ca="1">SUMIFS(UniCF!$AV:$AV,UniCF!$AK:$AK,"р",UniCF!$AM:$AM,"X",UniCF!$AX:$AX,$C10,UniCF!$BI:$BI,DQ$3,UniCF!$AJ:$AJ,"средства ПАО «Газпром»",UniCF!$AN:$AN,"РАСХОД")</f>
        <v>0</v>
      </c>
      <c r="DR10" s="4"/>
      <c r="DS10" s="4">
        <f ca="1">SUMIFS(UniCF!$AV:$AV,UniCF!$AK:$AK,"р",UniCF!$AM:$AM,"X",UniCF!$AX:$AX,$C10,UniCF!$BI:$BI,DQ$3,UniCF!$AJ:$AJ,"средства ПАО «Газпром»",UniCF!$AN:$AN,"")</f>
        <v>0</v>
      </c>
      <c r="DT10" s="4">
        <f t="shared" ca="1" si="41"/>
        <v>700</v>
      </c>
      <c r="DU10" s="4">
        <f t="shared" ca="1" si="85"/>
        <v>0</v>
      </c>
      <c r="DV10" s="4">
        <f t="shared" ca="1" si="86"/>
        <v>700</v>
      </c>
      <c r="DW10" s="4">
        <f ca="1">SUMIFS(UniCF!$AV:$AV,UniCF!$AK:$AK,"р",UniCF!$AM:$AM,"X",UniCF!$AX:$AX,$C10,UniCF!$BI:$BI,DW$3,UniCF!$AJ:$AJ,"средства ПАО «Газпром»",UniCF!$AN:$AN,"РАСХОД")</f>
        <v>0</v>
      </c>
      <c r="DX10" s="4"/>
      <c r="DY10" s="4">
        <f ca="1">SUMIFS(UniCF!$AV:$AV,UniCF!$AK:$AK,"р",UniCF!$AM:$AM,"X",UniCF!$AX:$AX,$C10,UniCF!$BI:$BI,DW$3,UniCF!$AJ:$AJ,"средства ПАО «Газпром»",UniCF!$AN:$AN,"")</f>
        <v>0</v>
      </c>
      <c r="DZ10" s="4">
        <f t="shared" ca="1" si="42"/>
        <v>700</v>
      </c>
      <c r="EA10" s="4">
        <f t="shared" ca="1" si="87"/>
        <v>0</v>
      </c>
      <c r="EB10" s="4">
        <f t="shared" ca="1" si="88"/>
        <v>700</v>
      </c>
      <c r="EC10" s="4">
        <f ca="1">SUMIFS(UniCF!$AV:$AV,UniCF!$AK:$AK,"р",UniCF!$AM:$AM,"X",UniCF!$AX:$AX,$C10,UniCF!$BI:$BI,EC$3,UniCF!$AJ:$AJ,"средства ПАО «Газпром»",UniCF!$AN:$AN,"РАСХОД")</f>
        <v>0</v>
      </c>
      <c r="ED10" s="4"/>
      <c r="EE10" s="4">
        <f ca="1">SUMIFS(UniCF!$AV:$AV,UniCF!$AK:$AK,"р",UniCF!$AM:$AM,"X",UniCF!$AX:$AX,$C10,UniCF!$BI:$BI,EC$3,UniCF!$AJ:$AJ,"средства ПАО «Газпром»",UniCF!$AN:$AN,"")</f>
        <v>0</v>
      </c>
      <c r="EF10" s="4">
        <f t="shared" ca="1" si="43"/>
        <v>700</v>
      </c>
      <c r="EG10" s="4">
        <f t="shared" ca="1" si="89"/>
        <v>0</v>
      </c>
      <c r="EH10" s="4">
        <f t="shared" ca="1" si="90"/>
        <v>700</v>
      </c>
      <c r="EI10" s="4">
        <f ca="1">SUMIFS(UniCF!$AV:$AV,UniCF!$AK:$AK,"р",UniCF!$AM:$AM,"X",UniCF!$AX:$AX,$C10,UniCF!$BI:$BI,EI$3,UniCF!$AJ:$AJ,"средства ПАО «Газпром»",UniCF!$AN:$AN,"РАСХОД")</f>
        <v>0</v>
      </c>
      <c r="EJ10" s="4"/>
      <c r="EK10" s="4">
        <f ca="1">SUMIFS(UniCF!$AV:$AV,UniCF!$AK:$AK,"р",UniCF!$AM:$AM,"X",UniCF!$AX:$AX,$C10,UniCF!$BI:$BI,EI$3,UniCF!$AJ:$AJ,"средства ПАО «Газпром»",UniCF!$AN:$AN,"")</f>
        <v>0</v>
      </c>
      <c r="EL10" s="4">
        <f t="shared" ca="1" si="44"/>
        <v>700</v>
      </c>
      <c r="EM10" s="4">
        <f t="shared" ca="1" si="91"/>
        <v>0</v>
      </c>
      <c r="EN10" s="4">
        <f t="shared" ca="1" si="92"/>
        <v>700</v>
      </c>
      <c r="EO10" s="4">
        <f ca="1">SUMIFS(UniCF!$AV:$AV,UniCF!$AK:$AK,"р",UniCF!$AM:$AM,"X",UniCF!$AX:$AX,$C10,UniCF!$BI:$BI,EO$3,UniCF!$AJ:$AJ,"средства ПАО «Газпром»",UniCF!$AN:$AN,"РАСХОД")</f>
        <v>0</v>
      </c>
      <c r="EP10" s="4"/>
      <c r="EQ10" s="4">
        <f ca="1">SUMIFS(UniCF!$AV:$AV,UniCF!$AK:$AK,"р",UniCF!$AM:$AM,"X",UniCF!$AX:$AX,$C10,UniCF!$BI:$BI,EO$3,UniCF!$AJ:$AJ,"средства ПАО «Газпром»",UniCF!$AN:$AN,"")</f>
        <v>0</v>
      </c>
      <c r="ER10" s="4">
        <f t="shared" ca="1" si="45"/>
        <v>700</v>
      </c>
      <c r="ES10" s="4">
        <f t="shared" ca="1" si="93"/>
        <v>0</v>
      </c>
      <c r="ET10" s="4">
        <f t="shared" ca="1" si="94"/>
        <v>700</v>
      </c>
      <c r="EU10" s="4">
        <f ca="1">SUMIFS(UniCF!$AV:$AV,UniCF!$AK:$AK,"р",UniCF!$AM:$AM,"X",UniCF!$AX:$AX,$C10,UniCF!$BI:$BI,EU$3,UniCF!$AJ:$AJ,"средства ПАО «Газпром»",UniCF!$AN:$AN,"РАСХОД")</f>
        <v>0</v>
      </c>
      <c r="EV10" s="4"/>
      <c r="EW10" s="4">
        <f ca="1">SUMIFS(UniCF!$AV:$AV,UniCF!$AK:$AK,"р",UniCF!$AM:$AM,"X",UniCF!$AX:$AX,$C10,UniCF!$BI:$BI,EU$3,UniCF!$AJ:$AJ,"средства ПАО «Газпром»",UniCF!$AN:$AN,"")</f>
        <v>0</v>
      </c>
      <c r="EX10" s="4">
        <f t="shared" ca="1" si="46"/>
        <v>700</v>
      </c>
      <c r="EY10" s="4">
        <f t="shared" ca="1" si="47"/>
        <v>0</v>
      </c>
    </row>
    <row r="11" spans="1:161" ht="13.15" x14ac:dyDescent="0.4">
      <c r="A11" s="19" t="s">
        <v>156</v>
      </c>
      <c r="B11" t="s">
        <v>155</v>
      </c>
      <c r="C11">
        <v>2220610000</v>
      </c>
      <c r="D11" s="4">
        <v>0</v>
      </c>
      <c r="E11" s="47">
        <f>SUMIFS(accUniCF[SumFact],accUniCF[ReportPart],"Out",accUniCF[Account],"X",accUniCF[SubItem],$B11,accUniCF[PaymentDate],E$3,accUniCF[Source],"Centralized")</f>
        <v>-1.0000000007494236E-2</v>
      </c>
      <c r="F11" s="4">
        <f ca="1">SUMIFS(UniCF!$AV:$AV,UniCF!$AK:$AK,"р",UniCF!$AM:$AM,"X",UniCF!$AG:$AG,$B11,UniCF!$BI:$BI,F$3,UniCF!$AJ:$AJ,"средства ПАО «Газпром»",UniCF!$AN:$AN,"РАСХОД")</f>
        <v>0</v>
      </c>
      <c r="G11" s="4"/>
      <c r="H11" s="4">
        <f ca="1">SUMIFS(UniCF!$AV:$AV,UniCF!$AK:$AK,"р",UniCF!$AM:$AM,"X",UniCF!$AG:$AG,$B11,UniCF!$BI:$BI,F$3,UniCF!$AJ:$AJ,"средства ПАО «Газпром»",UniCF!$AN:$AN,"")</f>
        <v>0</v>
      </c>
      <c r="I11" s="4">
        <f t="shared" ca="1" si="95"/>
        <v>-1.0000000007494236E-2</v>
      </c>
      <c r="J11" s="4">
        <f t="shared" ca="1" si="49"/>
        <v>1.0000000007494236E-2</v>
      </c>
      <c r="K11" s="4">
        <f ca="1">SUMIFS(UniCF!$AV:$AV,UniCF!$AK:$AK,"р",UniCF!$AM:$AM,"X",UniCF!$AG:$AG,$B11,UniCF!$AT:$AT,K$3,UniCF!$AJ:$AJ,"средства ПАО «Газпром»")+G11</f>
        <v>0</v>
      </c>
      <c r="L11" s="4">
        <f ca="1">SUMIFS(UniCF!$AV:$AV,UniCF!$AK:$AK,"р",UniCF!$AM:$AM,"X",UniCF!$AG:$AG,$B11,UniCF!$BI:$BI,L$3,UniCF!$AJ:$AJ,"средства ПАО «Газпром»",UniCF!$AN:$AN,"РАСХОД")</f>
        <v>0</v>
      </c>
      <c r="M11" s="4"/>
      <c r="N11" s="4">
        <f ca="1">SUMIFS(UniCF!$AV:$AV,UniCF!$AK:$AK,"р",UniCF!$AM:$AM,"X",UniCF!$AG:$AG,$B11,UniCF!$BI:$BI,L$3,UniCF!$AJ:$AJ,"средства ПАО «Газпром»",UniCF!$AN:$AN,"")</f>
        <v>0</v>
      </c>
      <c r="O11" s="4">
        <f t="shared" ca="1" si="22"/>
        <v>0</v>
      </c>
      <c r="P11" s="4">
        <f t="shared" ca="1" si="50"/>
        <v>0</v>
      </c>
      <c r="Q11" s="4">
        <f t="shared" ca="1" si="51"/>
        <v>0</v>
      </c>
      <c r="R11" s="4">
        <f ca="1">SUMIFS(UniCF!$AV:$AV,UniCF!$AK:$AK,"р",UniCF!$AM:$AM,"X",UniCF!$AG:$AG,$B11,UniCF!$BI:$BI,R$3,UniCF!$AJ:$AJ,"средства ПАО «Газпром»",UniCF!$AN:$AN,"РАСХОД")</f>
        <v>0</v>
      </c>
      <c r="S11" s="4"/>
      <c r="T11" s="4">
        <f ca="1">SUMIFS(UniCF!$AV:$AV,UniCF!$AK:$AK,"р",UniCF!$AM:$AM,"X",UniCF!$AG:$AG,$B11,UniCF!$BI:$BI,R$3,UniCF!$AJ:$AJ,"средства ПАО «Газпром»",UniCF!$AN:$AN,"")</f>
        <v>0</v>
      </c>
      <c r="U11" s="4">
        <f t="shared" ca="1" si="23"/>
        <v>0</v>
      </c>
      <c r="V11" s="4">
        <f t="shared" ca="1" si="52"/>
        <v>0</v>
      </c>
      <c r="W11" s="4">
        <f t="shared" ca="1" si="53"/>
        <v>0</v>
      </c>
      <c r="X11" s="4">
        <f ca="1">SUMIFS(UniCF!$AV:$AV,UniCF!$AK:$AK,"р",UniCF!$AM:$AM,"X",UniCF!$AG:$AG,$B11,UniCF!$BI:$BI,X$3,UniCF!$AJ:$AJ,"средства ПАО «Газпром»",UniCF!$AN:$AN,"РАСХОД")</f>
        <v>0</v>
      </c>
      <c r="Y11" s="4"/>
      <c r="Z11" s="4">
        <f ca="1">SUMIFS(UniCF!$AV:$AV,UniCF!$AK:$AK,"р",UniCF!$AM:$AM,"X",UniCF!$AG:$AG,$B11,UniCF!$BI:$BI,X$3,UniCF!$AJ:$AJ,"средства ПАО «Газпром»",UniCF!$AN:$AN,"")</f>
        <v>0</v>
      </c>
      <c r="AA11" s="4">
        <f t="shared" ca="1" si="24"/>
        <v>0</v>
      </c>
      <c r="AB11" s="4">
        <f t="shared" ca="1" si="54"/>
        <v>0</v>
      </c>
      <c r="AC11" s="4">
        <f t="shared" ca="1" si="55"/>
        <v>0</v>
      </c>
      <c r="AD11" s="4">
        <f ca="1">SUMIFS(UniCF!$AV:$AV,UniCF!$AK:$AK,"р",UniCF!$AM:$AM,"X",UniCF!$AG:$AG,$B11,UniCF!$BI:$BI,AD$3,UniCF!$AJ:$AJ,"средства ПАО «Газпром»",UniCF!$AN:$AN,"РАСХОД")</f>
        <v>0</v>
      </c>
      <c r="AE11" s="4"/>
      <c r="AF11" s="4">
        <f ca="1">SUMIFS(UniCF!$AV:$AV,UniCF!$AK:$AK,"р",UniCF!$AM:$AM,"X",UniCF!$AG:$AG,$B11,UniCF!$BI:$BI,AD$3,UniCF!$AJ:$AJ,"средства ПАО «Газпром»",UniCF!$AN:$AN,"")</f>
        <v>0</v>
      </c>
      <c r="AG11" s="4">
        <f t="shared" ca="1" si="25"/>
        <v>0</v>
      </c>
      <c r="AH11" s="4">
        <f t="shared" ca="1" si="56"/>
        <v>0</v>
      </c>
      <c r="AI11" s="4">
        <f t="shared" ca="1" si="57"/>
        <v>0</v>
      </c>
      <c r="AJ11" s="4">
        <f ca="1">SUMIFS(UniCF!$AV:$AV,UniCF!$AK:$AK,"р",UniCF!$AM:$AM,"X",UniCF!$AG:$AG,$B11,UniCF!$BI:$BI,AJ$3,UniCF!$AJ:$AJ,"средства ПАО «Газпром»",UniCF!$AN:$AN,"РАСХОД")</f>
        <v>0</v>
      </c>
      <c r="AK11" s="4"/>
      <c r="AL11" s="4">
        <f ca="1">SUMIFS(UniCF!$AV:$AV,UniCF!$AK:$AK,"р",UniCF!$AM:$AM,"X",UniCF!$AG:$AG,$B11,UniCF!$BI:$BI,AJ$3,UniCF!$AJ:$AJ,"средства ПАО «Газпром»",UniCF!$AN:$AN,"")</f>
        <v>0</v>
      </c>
      <c r="AM11" s="4">
        <f t="shared" ca="1" si="26"/>
        <v>0</v>
      </c>
      <c r="AN11" s="4">
        <f t="shared" ca="1" si="58"/>
        <v>0</v>
      </c>
      <c r="AO11" s="4">
        <f t="shared" ca="1" si="59"/>
        <v>0</v>
      </c>
      <c r="AP11" s="4">
        <f ca="1">SUMIFS(UniCF!$AV:$AV,UniCF!$AK:$AK,"р",UniCF!$AM:$AM,"X",UniCF!$AG:$AG,$B11,UniCF!$BI:$BI,AP$3,UniCF!$AJ:$AJ,"средства ПАО «Газпром»",UniCF!$AN:$AN,"РАСХОД")</f>
        <v>0</v>
      </c>
      <c r="AQ11" s="4"/>
      <c r="AR11" s="4">
        <f ca="1">SUMIFS(UniCF!$AV:$AV,UniCF!$AK:$AK,"р",UniCF!$AM:$AM,"X",UniCF!$AG:$AG,$B11,UniCF!$BI:$BI,AP$3,UniCF!$AJ:$AJ,"средства ПАО «Газпром»",UniCF!$AN:$AN,"")</f>
        <v>0</v>
      </c>
      <c r="AS11" s="4">
        <f t="shared" ca="1" si="27"/>
        <v>0</v>
      </c>
      <c r="AT11" s="4">
        <f t="shared" ca="1" si="60"/>
        <v>0</v>
      </c>
      <c r="AU11" s="4">
        <f t="shared" ca="1" si="61"/>
        <v>0</v>
      </c>
      <c r="AV11" s="4">
        <f ca="1">SUMIFS(UniCF!$AV:$AV,UniCF!$AK:$AK,"р",UniCF!$AM:$AM,"X",UniCF!$AG:$AG,$B11,UniCF!$BI:$BI,AV$3,UniCF!$AJ:$AJ,"средства ПАО «Газпром»",UniCF!$AN:$AN,"РАСХОД")</f>
        <v>0</v>
      </c>
      <c r="AW11" s="4"/>
      <c r="AX11" s="4">
        <f ca="1">SUMIFS(UniCF!$AV:$AV,UniCF!$AK:$AK,"р",UniCF!$AM:$AM,"X",UniCF!$AG:$AG,$B11,UniCF!$BI:$BI,AV$3,UniCF!$AJ:$AJ,"средства ПАО «Газпром»",UniCF!$AN:$AN,"")</f>
        <v>0</v>
      </c>
      <c r="AY11" s="4">
        <f t="shared" ca="1" si="28"/>
        <v>0</v>
      </c>
      <c r="AZ11" s="4">
        <f t="shared" ca="1" si="62"/>
        <v>0</v>
      </c>
      <c r="BA11" s="4">
        <f t="shared" ca="1" si="63"/>
        <v>0</v>
      </c>
      <c r="BB11" s="4">
        <f ca="1">SUMIFS(UniCF!$AV:$AV,UniCF!$AK:$AK,"р",UniCF!$AM:$AM,"X",UniCF!$AG:$AG,$B11,UniCF!$BI:$BI,BB$3,UniCF!$AJ:$AJ,"средства ПАО «Газпром»",UniCF!$AN:$AN,"РАСХОД")</f>
        <v>0</v>
      </c>
      <c r="BC11" s="4"/>
      <c r="BD11" s="4">
        <f ca="1">SUMIFS(UniCF!$AV:$AV,UniCF!$AK:$AK,"р",UniCF!$AM:$AM,"X",UniCF!$AG:$AG,$B11,UniCF!$BI:$BI,BB$3,UniCF!$AJ:$AJ,"средства ПАО «Газпром»",UniCF!$AN:$AN,"")</f>
        <v>0</v>
      </c>
      <c r="BE11" s="4">
        <f t="shared" ca="1" si="29"/>
        <v>0</v>
      </c>
      <c r="BF11" s="4">
        <f t="shared" ca="1" si="64"/>
        <v>0</v>
      </c>
      <c r="BG11" s="4">
        <f t="shared" ca="1" si="65"/>
        <v>0</v>
      </c>
      <c r="BH11" s="4">
        <f ca="1">SUMIFS(UniCF!$AV:$AV,UniCF!$AK:$AK,"р",UniCF!$AM:$AM,"X",UniCF!$AG:$AG,$B11,UniCF!$BI:$BI,BH$3,UniCF!$AJ:$AJ,"средства ПАО «Газпром»",UniCF!$AN:$AN,"РАСХОД")</f>
        <v>0</v>
      </c>
      <c r="BI11" s="4"/>
      <c r="BJ11" s="4">
        <f ca="1">SUMIFS(UniCF!$AV:$AV,UniCF!$AK:$AK,"р",UniCF!$AM:$AM,"X",UniCF!$AG:$AG,$B11,UniCF!$BI:$BI,BH$3,UniCF!$AJ:$AJ,"средства ПАО «Газпром»",UniCF!$AN:$AN,"")</f>
        <v>0</v>
      </c>
      <c r="BK11" s="4">
        <f t="shared" ca="1" si="30"/>
        <v>0</v>
      </c>
      <c r="BL11" s="4">
        <f t="shared" ca="1" si="66"/>
        <v>0</v>
      </c>
      <c r="BM11" s="4">
        <f t="shared" ca="1" si="67"/>
        <v>0</v>
      </c>
      <c r="BN11" s="4">
        <f ca="1">SUMIFS(UniCF!$AV:$AV,UniCF!$AK:$AK,"р",UniCF!$AM:$AM,"X",UniCF!$AG:$AG,$B11,UniCF!$BI:$BI,BN$3,UniCF!$AJ:$AJ,"средства ПАО «Газпром»",UniCF!$AN:$AN,"РАСХОД")</f>
        <v>0</v>
      </c>
      <c r="BO11" s="4"/>
      <c r="BP11" s="4">
        <f ca="1">SUMIFS(UniCF!$AV:$AV,UniCF!$AK:$AK,"р",UniCF!$AM:$AM,"X",UniCF!$AG:$AG,$B11,UniCF!$BI:$BI,BN$3,UniCF!$AJ:$AJ,"средства ПАО «Газпром»",UniCF!$AN:$AN,"")</f>
        <v>0</v>
      </c>
      <c r="BQ11" s="4">
        <f t="shared" ca="1" si="31"/>
        <v>0</v>
      </c>
      <c r="BR11" s="4">
        <f t="shared" ca="1" si="68"/>
        <v>0</v>
      </c>
      <c r="BS11" s="4">
        <f t="shared" ca="1" si="69"/>
        <v>0</v>
      </c>
      <c r="BT11" s="4">
        <f ca="1">SUMIFS(UniCF!$AV:$AV,UniCF!$AK:$AK,"р",UniCF!$AM:$AM,"X",UniCF!$AG:$AG,$B11,UniCF!$BI:$BI,BT$3,UniCF!$AJ:$AJ,"средства ПАО «Газпром»",UniCF!$AN:$AN,"РАСХОД")</f>
        <v>0</v>
      </c>
      <c r="BU11" s="4"/>
      <c r="BV11" s="4">
        <f ca="1">SUMIFS(UniCF!$AV:$AV,UniCF!$AK:$AK,"р",UniCF!$AM:$AM,"X",UniCF!$AG:$AG,$B11,UniCF!$BI:$BI,BT$3,UniCF!$AJ:$AJ,"средства ПАО «Газпром»",UniCF!$AN:$AN,"")</f>
        <v>0</v>
      </c>
      <c r="BW11" s="4">
        <f t="shared" ca="1" si="32"/>
        <v>0</v>
      </c>
      <c r="BX11" s="4">
        <f t="shared" ca="1" si="70"/>
        <v>0</v>
      </c>
      <c r="BY11" s="4">
        <f t="shared" ref="BY11:BY19" ca="1" si="96">IF((BS11+BT11)&gt;0,(BS11+BT11),0)</f>
        <v>0</v>
      </c>
      <c r="BZ11" s="4">
        <f t="shared" ref="BZ11:BZ19" ca="1" si="97">SUM(BS11,BT11,BX11)-BY11</f>
        <v>0</v>
      </c>
      <c r="CA11" s="4">
        <f ca="1">SUMIFS(UniCF!$AV:$AV,UniCF!$AK:$AK,"р",UniCF!$AM:$AM,"X",UniCF!$AG:$AG,$B11,UniCF!$BI:$BI,CA$3,UniCF!$AJ:$AJ,"средства ПАО «Газпром»",UniCF!$AN:$AN,"РАСХОД")</f>
        <v>0</v>
      </c>
      <c r="CB11" s="4"/>
      <c r="CC11" s="4">
        <f ca="1">SUMIFS(UniCF!$AV:$AV,UniCF!$AK:$AK,"р",UniCF!$AM:$AM,"X",UniCF!$AG:$AG,$B11,UniCF!$BI:$BI,CA$3,UniCF!$AJ:$AJ,"средства ПАО «Газпром»",UniCF!$AN:$AN,"")</f>
        <v>0</v>
      </c>
      <c r="CD11" s="4">
        <f t="shared" ca="1" si="34"/>
        <v>0</v>
      </c>
      <c r="CE11" s="4">
        <f t="shared" ca="1" si="71"/>
        <v>0</v>
      </c>
      <c r="CF11" s="4">
        <f t="shared" ca="1" si="72"/>
        <v>0</v>
      </c>
      <c r="CG11" s="4">
        <f ca="1">SUMIFS(UniCF!$AV:$AV,UniCF!$AK:$AK,"р",UniCF!$AM:$AM,"X",UniCF!$AG:$AG,$B11,UniCF!$BI:$BI,CG$3,UniCF!$AJ:$AJ,"средства ПАО «Газпром»",UniCF!$AN:$AN,"РАСХОД")</f>
        <v>0</v>
      </c>
      <c r="CH11" s="4"/>
      <c r="CI11" s="4">
        <f ca="1">SUMIFS(UniCF!$AV:$AV,UniCF!$AK:$AK,"р",UniCF!$AM:$AM,"X",UniCF!$AG:$AG,$B11,UniCF!$BI:$BI,CG$3,UniCF!$AJ:$AJ,"средства ПАО «Газпром»",UniCF!$AN:$AN,"")</f>
        <v>0</v>
      </c>
      <c r="CJ11" s="4">
        <f t="shared" ca="1" si="35"/>
        <v>0</v>
      </c>
      <c r="CK11" s="4">
        <f t="shared" ca="1" si="73"/>
        <v>0</v>
      </c>
      <c r="CL11" s="4">
        <f t="shared" ca="1" si="74"/>
        <v>0</v>
      </c>
      <c r="CM11" s="4">
        <f ca="1">SUMIFS(UniCF!$AV:$AV,UniCF!$AK:$AK,"р",UniCF!$AM:$AM,"X",UniCF!$AG:$AG,$B11,UniCF!$BI:$BI,CM$3,UniCF!$AJ:$AJ,"средства ПАО «Газпром»",UniCF!$AN:$AN,"РАСХОД")</f>
        <v>0</v>
      </c>
      <c r="CN11" s="4"/>
      <c r="CO11" s="4">
        <f ca="1">SUMIFS(UniCF!$AV:$AV,UniCF!$AK:$AK,"р",UniCF!$AM:$AM,"X",UniCF!$AG:$AG,$B11,UniCF!$BI:$BI,CM$3,UniCF!$AJ:$AJ,"средства ПАО «Газпром»",UniCF!$AN:$AN,"")</f>
        <v>0</v>
      </c>
      <c r="CP11" s="4">
        <f t="shared" ca="1" si="36"/>
        <v>0</v>
      </c>
      <c r="CQ11" s="4">
        <f t="shared" ca="1" si="75"/>
        <v>0</v>
      </c>
      <c r="CR11" s="4">
        <f t="shared" ca="1" si="76"/>
        <v>0</v>
      </c>
      <c r="CS11" s="4">
        <f ca="1">SUMIFS(UniCF!$AV:$AV,UniCF!$AK:$AK,"р",UniCF!$AM:$AM,"X",UniCF!$AG:$AG,$B11,UniCF!$BI:$BI,CS$3,UniCF!$AJ:$AJ,"средства ПАО «Газпром»",UniCF!$AN:$AN,"РАСХОД")</f>
        <v>0</v>
      </c>
      <c r="CT11" s="4"/>
      <c r="CU11" s="4">
        <f ca="1">SUMIFS(UniCF!$AV:$AV,UniCF!$AK:$AK,"р",UniCF!$AM:$AM,"X",UniCF!$AG:$AG,$B11,UniCF!$BI:$BI,CS$3,UniCF!$AJ:$AJ,"средства ПАО «Газпром»",UniCF!$AN:$AN,"")</f>
        <v>0</v>
      </c>
      <c r="CV11" s="4">
        <f t="shared" ca="1" si="37"/>
        <v>0</v>
      </c>
      <c r="CW11" s="4">
        <f t="shared" ca="1" si="77"/>
        <v>0</v>
      </c>
      <c r="CX11" s="4">
        <f t="shared" ca="1" si="78"/>
        <v>0</v>
      </c>
      <c r="CY11" s="4">
        <f ca="1">SUMIFS(UniCF!$AV:$AV,UniCF!$AK:$AK,"р",UniCF!$AM:$AM,"X",UniCF!$AG:$AG,$B11,UniCF!$BI:$BI,CY$3,UniCF!$AJ:$AJ,"средства ПАО «Газпром»",UniCF!$AN:$AN,"РАСХОД")</f>
        <v>0</v>
      </c>
      <c r="CZ11" s="4"/>
      <c r="DA11" s="4">
        <f ca="1">SUMIFS(UniCF!$AV:$AV,UniCF!$AK:$AK,"р",UniCF!$AM:$AM,"X",UniCF!$AG:$AG,$B11,UniCF!$BI:$BI,CY$3,UniCF!$AJ:$AJ,"средства ПАО «Газпром»",UniCF!$AN:$AN,"")</f>
        <v>0</v>
      </c>
      <c r="DB11" s="4">
        <f t="shared" ca="1" si="38"/>
        <v>0</v>
      </c>
      <c r="DC11" s="4">
        <f t="shared" ca="1" si="79"/>
        <v>0</v>
      </c>
      <c r="DD11" s="4">
        <f t="shared" ca="1" si="80"/>
        <v>0</v>
      </c>
      <c r="DE11" s="4">
        <f ca="1">SUMIFS(UniCF!$AV:$AV,UniCF!$AK:$AK,"р",UniCF!$AM:$AM,"X",UniCF!$AG:$AG,$B11,UniCF!$BI:$BI,DE$3,UniCF!$AJ:$AJ,"средства ПАО «Газпром»",UniCF!$AN:$AN,"РАСХОД")</f>
        <v>0</v>
      </c>
      <c r="DF11" s="4"/>
      <c r="DG11" s="4">
        <f ca="1">SUMIFS(UniCF!$AV:$AV,UniCF!$AK:$AK,"р",UniCF!$AM:$AM,"X",UniCF!$AG:$AG,$B11,UniCF!$BI:$BI,DE$3,UniCF!$AJ:$AJ,"средства ПАО «Газпром»",UniCF!$AN:$AN,"")</f>
        <v>0</v>
      </c>
      <c r="DH11" s="4">
        <f t="shared" ca="1" si="39"/>
        <v>0</v>
      </c>
      <c r="DI11" s="4">
        <f t="shared" ca="1" si="81"/>
        <v>0</v>
      </c>
      <c r="DJ11" s="4">
        <f t="shared" ca="1" si="82"/>
        <v>0</v>
      </c>
      <c r="DK11" s="4">
        <f ca="1">SUMIFS(UniCF!$AV:$AV,UniCF!$AK:$AK,"р",UniCF!$AM:$AM,"X",UniCF!$AG:$AG,$B11,UniCF!$BI:$BI,DK$3,UniCF!$AJ:$AJ,"средства ПАО «Газпром»",UniCF!$AN:$AN,"РАСХОД")</f>
        <v>0</v>
      </c>
      <c r="DL11" s="4"/>
      <c r="DM11" s="4">
        <f ca="1">SUMIFS(UniCF!$AV:$AV,UniCF!$AK:$AK,"р",UniCF!$AM:$AM,"X",UniCF!$AG:$AG,$B11,UniCF!$BI:$BI,DK$3,UniCF!$AJ:$AJ,"средства ПАО «Газпром»",UniCF!$AN:$AN,"")</f>
        <v>0</v>
      </c>
      <c r="DN11" s="4">
        <f t="shared" ca="1" si="40"/>
        <v>0</v>
      </c>
      <c r="DO11" s="4">
        <f t="shared" ca="1" si="83"/>
        <v>0</v>
      </c>
      <c r="DP11" s="4">
        <f t="shared" ca="1" si="84"/>
        <v>0</v>
      </c>
      <c r="DQ11" s="4">
        <f ca="1">SUMIFS(UniCF!$AV:$AV,UniCF!$AK:$AK,"р",UniCF!$AM:$AM,"X",UniCF!$AG:$AG,$B11,UniCF!$BI:$BI,DQ$3,UniCF!$AJ:$AJ,"средства ПАО «Газпром»",UniCF!$AN:$AN,"РАСХОД")</f>
        <v>0</v>
      </c>
      <c r="DR11" s="4"/>
      <c r="DS11" s="4">
        <f ca="1">SUMIFS(UniCF!$AV:$AV,UniCF!$AK:$AK,"р",UniCF!$AM:$AM,"X",UniCF!$AG:$AG,$B11,UniCF!$BI:$BI,DQ$3,UniCF!$AJ:$AJ,"средства ПАО «Газпром»",UniCF!$AN:$AN,"")</f>
        <v>0</v>
      </c>
      <c r="DT11" s="4">
        <f t="shared" ca="1" si="41"/>
        <v>0</v>
      </c>
      <c r="DU11" s="4">
        <f t="shared" ca="1" si="85"/>
        <v>0</v>
      </c>
      <c r="DV11" s="4">
        <f t="shared" ca="1" si="86"/>
        <v>0</v>
      </c>
      <c r="DW11" s="4">
        <f ca="1">SUMIFS(UniCF!$AV:$AV,UniCF!$AK:$AK,"р",UniCF!$AM:$AM,"X",UniCF!$AG:$AG,$B11,UniCF!$BI:$BI,DW$3,UniCF!$AJ:$AJ,"средства ПАО «Газпром»",UniCF!$AN:$AN,"РАСХОД")</f>
        <v>0</v>
      </c>
      <c r="DX11" s="4"/>
      <c r="DY11" s="4">
        <f ca="1">SUMIFS(UniCF!$AV:$AV,UniCF!$AK:$AK,"р",UniCF!$AM:$AM,"X",UniCF!$AG:$AG,$B11,UniCF!$BI:$BI,DW$3,UniCF!$AJ:$AJ,"средства ПАО «Газпром»",UniCF!$AN:$AN,"")</f>
        <v>0</v>
      </c>
      <c r="DZ11" s="4">
        <f t="shared" ca="1" si="42"/>
        <v>0</v>
      </c>
      <c r="EA11" s="4">
        <f t="shared" ca="1" si="87"/>
        <v>0</v>
      </c>
      <c r="EB11" s="4">
        <f t="shared" ca="1" si="88"/>
        <v>0</v>
      </c>
      <c r="EC11" s="4">
        <f ca="1">SUMIFS(UniCF!$AV:$AV,UniCF!$AK:$AK,"р",UniCF!$AM:$AM,"X",UniCF!$AG:$AG,$B11,UniCF!$BI:$BI,EC$3,UniCF!$AJ:$AJ,"средства ПАО «Газпром»",UniCF!$AN:$AN,"РАСХОД")</f>
        <v>0</v>
      </c>
      <c r="ED11" s="4"/>
      <c r="EE11" s="4">
        <f ca="1">SUMIFS(UniCF!$AV:$AV,UniCF!$AK:$AK,"р",UniCF!$AM:$AM,"X",UniCF!$AG:$AG,$B11,UniCF!$BI:$BI,EC$3,UniCF!$AJ:$AJ,"средства ПАО «Газпром»",UniCF!$AN:$AN,"")</f>
        <v>0</v>
      </c>
      <c r="EF11" s="4">
        <f t="shared" ca="1" si="43"/>
        <v>0</v>
      </c>
      <c r="EG11" s="4">
        <f t="shared" ca="1" si="89"/>
        <v>0</v>
      </c>
      <c r="EH11" s="4">
        <f t="shared" ca="1" si="90"/>
        <v>0</v>
      </c>
      <c r="EI11" s="4">
        <f ca="1">SUMIFS(UniCF!$AV:$AV,UniCF!$AK:$AK,"р",UniCF!$AM:$AM,"X",UniCF!$AG:$AG,$B11,UniCF!$BI:$BI,EI$3,UniCF!$AJ:$AJ,"средства ПАО «Газпром»",UniCF!$AN:$AN,"РАСХОД")</f>
        <v>0</v>
      </c>
      <c r="EJ11" s="4"/>
      <c r="EK11" s="4">
        <f ca="1">SUMIFS(UniCF!$AV:$AV,UniCF!$AK:$AK,"р",UniCF!$AM:$AM,"X",UniCF!$AG:$AG,$B11,UniCF!$BI:$BI,EI$3,UniCF!$AJ:$AJ,"средства ПАО «Газпром»",UniCF!$AN:$AN,"")</f>
        <v>0</v>
      </c>
      <c r="EL11" s="4">
        <f t="shared" ca="1" si="44"/>
        <v>0</v>
      </c>
      <c r="EM11" s="4">
        <f t="shared" ca="1" si="91"/>
        <v>0</v>
      </c>
      <c r="EN11" s="4">
        <f t="shared" ca="1" si="92"/>
        <v>0</v>
      </c>
      <c r="EO11" s="4">
        <f ca="1">SUMIFS(UniCF!$AV:$AV,UniCF!$AK:$AK,"р",UniCF!$AM:$AM,"X",UniCF!$AG:$AG,$B11,UniCF!$BI:$BI,EO$3,UniCF!$AJ:$AJ,"средства ПАО «Газпром»",UniCF!$AN:$AN,"РАСХОД")</f>
        <v>0</v>
      </c>
      <c r="EP11" s="4"/>
      <c r="EQ11" s="4">
        <f ca="1">SUMIFS(UniCF!$AV:$AV,UniCF!$AK:$AK,"р",UniCF!$AM:$AM,"X",UniCF!$AG:$AG,$B11,UniCF!$BI:$BI,EO$3,UniCF!$AJ:$AJ,"средства ПАО «Газпром»",UniCF!$AN:$AN,"")</f>
        <v>0</v>
      </c>
      <c r="ER11" s="4">
        <f t="shared" ca="1" si="45"/>
        <v>0</v>
      </c>
      <c r="ES11" s="4">
        <f t="shared" ca="1" si="93"/>
        <v>0</v>
      </c>
      <c r="ET11" s="4">
        <f t="shared" ca="1" si="94"/>
        <v>0</v>
      </c>
      <c r="EU11" s="4">
        <f ca="1">SUMIFS(UniCF!$AV:$AV,UniCF!$AK:$AK,"р",UniCF!$AM:$AM,"X",UniCF!$AG:$AG,$B11,UniCF!$BI:$BI,EU$3,UniCF!$AJ:$AJ,"средства ПАО «Газпром»",UniCF!$AN:$AN,"РАСХОД")</f>
        <v>0</v>
      </c>
      <c r="EV11" s="4"/>
      <c r="EW11" s="4">
        <f ca="1">SUMIFS(UniCF!$AV:$AV,UniCF!$AK:$AK,"р",UniCF!$AM:$AM,"X",UniCF!$AG:$AG,$B11,UniCF!$BI:$BI,EU$3,UniCF!$AJ:$AJ,"средства ПАО «Газпром»",UniCF!$AN:$AN,"")</f>
        <v>0</v>
      </c>
      <c r="EX11" s="4">
        <f t="shared" ca="1" si="46"/>
        <v>0</v>
      </c>
      <c r="EY11" s="4">
        <f t="shared" ca="1" si="47"/>
        <v>0</v>
      </c>
    </row>
    <row r="12" spans="1:161" ht="13.15" x14ac:dyDescent="0.4">
      <c r="A12" s="19" t="s">
        <v>124</v>
      </c>
      <c r="B12" t="s">
        <v>123</v>
      </c>
      <c r="C12">
        <v>2220913000</v>
      </c>
      <c r="D12" s="4">
        <v>0</v>
      </c>
      <c r="E12" s="47">
        <f>SUMIFS(accUniCF[SumFact],accUniCF[ReportPart],"Out",accUniCF[Account],"X",accUniCF[ItemExtra],$C12,accUniCF[PaymentDate],E$3,accUniCF[Source],"Centralized")</f>
        <v>295581.95</v>
      </c>
      <c r="F12" s="4">
        <f ca="1">SUMIFS(UniCF!$AV:$AV,UniCF!$AK:$AK,"р",UniCF!$AM:$AM,"X",UniCF!$AX:$AX,$C12,UniCF!$BI:$BI,F$3,UniCF!$AJ:$AJ,"средства ПАО «Газпром»",UniCF!$AN:$AN,"РАСХОД")</f>
        <v>0</v>
      </c>
      <c r="G12" s="4"/>
      <c r="H12" s="4">
        <f ca="1">SUMIFS(UniCF!$AV:$AV,UniCF!$AK:$AK,"р",UniCF!$AM:$AM,"X",UniCF!$AX:$AX,$C12,UniCF!$BI:$BI,F$3,UniCF!$AJ:$AJ,"средства ПАО «Газпром»",UniCF!$AN:$AN,"")</f>
        <v>0</v>
      </c>
      <c r="I12" s="4">
        <f t="shared" ca="1" si="95"/>
        <v>295581.95</v>
      </c>
      <c r="J12" s="4">
        <f t="shared" ca="1" si="49"/>
        <v>0</v>
      </c>
      <c r="K12" s="4">
        <f ca="1">SUMIFS(UniCF!$AV:$AV,UniCF!$AK:$AK,"р",UniCF!$AM:$AM,"X",UniCF!$AX:$AX,$C12,UniCF!$AT:$AT,K$3,UniCF!$AJ:$AJ,"средства ПАО «Газпром»")+G12</f>
        <v>0</v>
      </c>
      <c r="L12" s="4">
        <f ca="1">SUMIFS(UniCF!$AV:$AV,UniCF!$AK:$AK,"р",UniCF!$AM:$AM,"X",UniCF!$AX:$AX,$C12,UniCF!$BI:$BI,L$3,UniCF!$AJ:$AJ,"средства ПАО «Газпром»",UniCF!$AN:$AN,"РАСХОД")</f>
        <v>0</v>
      </c>
      <c r="M12" s="4"/>
      <c r="N12" s="4">
        <f ca="1">SUMIFS(UniCF!$AV:$AV,UniCF!$AK:$AK,"р",UniCF!$AM:$AM,"X",UniCF!$AX:$AX,$C12,UniCF!$BI:$BI,L$3,UniCF!$AJ:$AJ,"средства ПАО «Газпром»",UniCF!$AN:$AN,"")</f>
        <v>0</v>
      </c>
      <c r="O12" s="4">
        <f t="shared" ca="1" si="22"/>
        <v>0</v>
      </c>
      <c r="P12" s="4">
        <f t="shared" ca="1" si="50"/>
        <v>0</v>
      </c>
      <c r="Q12" s="4">
        <f t="shared" ca="1" si="51"/>
        <v>0</v>
      </c>
      <c r="R12" s="4">
        <f ca="1">SUMIFS(UniCF!$AV:$AV,UniCF!$AK:$AK,"р",UniCF!$AM:$AM,"X",UniCF!$AX:$AX,$C12,UniCF!$BI:$BI,R$3,UniCF!$AJ:$AJ,"средства ПАО «Газпром»",UniCF!$AN:$AN,"РАСХОД")</f>
        <v>0</v>
      </c>
      <c r="S12" s="4"/>
      <c r="T12" s="4">
        <f ca="1">SUMIFS(UniCF!$AV:$AV,UniCF!$AK:$AK,"р",UniCF!$AM:$AM,"X",UniCF!$AX:$AX,$C12,UniCF!$BI:$BI,R$3,UniCF!$AJ:$AJ,"средства ПАО «Газпром»",UniCF!$AN:$AN,"")</f>
        <v>0</v>
      </c>
      <c r="U12" s="4">
        <f t="shared" ca="1" si="23"/>
        <v>0</v>
      </c>
      <c r="V12" s="4">
        <f t="shared" ca="1" si="52"/>
        <v>0</v>
      </c>
      <c r="W12" s="4">
        <f t="shared" ca="1" si="53"/>
        <v>0</v>
      </c>
      <c r="X12" s="4">
        <f ca="1">SUMIFS(UniCF!$AV:$AV,UniCF!$AK:$AK,"р",UniCF!$AM:$AM,"X",UniCF!$AX:$AX,$C12,UniCF!$BI:$BI,X$3,UniCF!$AJ:$AJ,"средства ПАО «Газпром»",UniCF!$AN:$AN,"РАСХОД")</f>
        <v>0</v>
      </c>
      <c r="Y12" s="4"/>
      <c r="Z12" s="4">
        <f ca="1">SUMIFS(UniCF!$AV:$AV,UniCF!$AK:$AK,"р",UniCF!$AM:$AM,"X",UniCF!$AX:$AX,$C12,UniCF!$BI:$BI,X$3,UniCF!$AJ:$AJ,"средства ПАО «Газпром»",UniCF!$AN:$AN,"")</f>
        <v>0</v>
      </c>
      <c r="AA12" s="4">
        <f t="shared" ca="1" si="24"/>
        <v>0</v>
      </c>
      <c r="AB12" s="4">
        <f t="shared" ca="1" si="54"/>
        <v>0</v>
      </c>
      <c r="AC12" s="4">
        <f t="shared" ca="1" si="55"/>
        <v>0</v>
      </c>
      <c r="AD12" s="4">
        <f ca="1">SUMIFS(UniCF!$AV:$AV,UniCF!$AK:$AK,"р",UniCF!$AM:$AM,"X",UniCF!$AX:$AX,$C12,UniCF!$BI:$BI,AD$3,UniCF!$AJ:$AJ,"средства ПАО «Газпром»",UniCF!$AN:$AN,"РАСХОД")</f>
        <v>0</v>
      </c>
      <c r="AE12" s="4"/>
      <c r="AF12" s="4">
        <f ca="1">SUMIFS(UniCF!$AV:$AV,UniCF!$AK:$AK,"р",UniCF!$AM:$AM,"X",UniCF!$AX:$AX,$C12,UniCF!$BI:$BI,AD$3,UniCF!$AJ:$AJ,"средства ПАО «Газпром»",UniCF!$AN:$AN,"")</f>
        <v>0</v>
      </c>
      <c r="AG12" s="4">
        <f t="shared" ca="1" si="25"/>
        <v>0</v>
      </c>
      <c r="AH12" s="4">
        <f t="shared" ca="1" si="56"/>
        <v>0</v>
      </c>
      <c r="AI12" s="4">
        <f t="shared" ca="1" si="57"/>
        <v>0</v>
      </c>
      <c r="AJ12" s="4">
        <f ca="1">SUMIFS(UniCF!$AV:$AV,UniCF!$AK:$AK,"р",UniCF!$AM:$AM,"X",UniCF!$AX:$AX,$C12,UniCF!$BI:$BI,AJ$3,UniCF!$AJ:$AJ,"средства ПАО «Газпром»",UniCF!$AN:$AN,"РАСХОД")</f>
        <v>0</v>
      </c>
      <c r="AK12" s="4"/>
      <c r="AL12" s="4">
        <f ca="1">SUMIFS(UniCF!$AV:$AV,UniCF!$AK:$AK,"р",UniCF!$AM:$AM,"X",UniCF!$AX:$AX,$C12,UniCF!$BI:$BI,AJ$3,UniCF!$AJ:$AJ,"средства ПАО «Газпром»",UniCF!$AN:$AN,"")</f>
        <v>0</v>
      </c>
      <c r="AM12" s="4">
        <f t="shared" ca="1" si="26"/>
        <v>0</v>
      </c>
      <c r="AN12" s="4">
        <f t="shared" ca="1" si="58"/>
        <v>0</v>
      </c>
      <c r="AO12" s="4">
        <f t="shared" ca="1" si="59"/>
        <v>0</v>
      </c>
      <c r="AP12" s="4">
        <f ca="1">SUMIFS(UniCF!$AV:$AV,UniCF!$AK:$AK,"р",UniCF!$AM:$AM,"X",UniCF!$AX:$AX,$C12,UniCF!$BI:$BI,AP$3,UniCF!$AJ:$AJ,"средства ПАО «Газпром»",UniCF!$AN:$AN,"РАСХОД")</f>
        <v>0</v>
      </c>
      <c r="AQ12" s="4"/>
      <c r="AR12" s="4">
        <f ca="1">SUMIFS(UniCF!$AV:$AV,UniCF!$AK:$AK,"р",UniCF!$AM:$AM,"X",UniCF!$AX:$AX,$C12,UniCF!$BI:$BI,AP$3,UniCF!$AJ:$AJ,"средства ПАО «Газпром»",UniCF!$AN:$AN,"")</f>
        <v>0</v>
      </c>
      <c r="AS12" s="4">
        <f t="shared" ca="1" si="27"/>
        <v>0</v>
      </c>
      <c r="AT12" s="4">
        <f t="shared" ca="1" si="60"/>
        <v>0</v>
      </c>
      <c r="AU12" s="4">
        <f t="shared" ca="1" si="61"/>
        <v>0</v>
      </c>
      <c r="AV12" s="4">
        <f ca="1">SUMIFS(UniCF!$AV:$AV,UniCF!$AK:$AK,"р",UniCF!$AM:$AM,"X",UniCF!$AX:$AX,$C12,UniCF!$BI:$BI,AV$3,UniCF!$AJ:$AJ,"средства ПАО «Газпром»",UniCF!$AN:$AN,"РАСХОД")</f>
        <v>0</v>
      </c>
      <c r="AW12" s="4"/>
      <c r="AX12" s="4">
        <f ca="1">SUMIFS(UniCF!$AV:$AV,UniCF!$AK:$AK,"р",UniCF!$AM:$AM,"X",UniCF!$AX:$AX,$C12,UniCF!$BI:$BI,AV$3,UniCF!$AJ:$AJ,"средства ПАО «Газпром»",UniCF!$AN:$AN,"")</f>
        <v>0</v>
      </c>
      <c r="AY12" s="4">
        <f t="shared" ca="1" si="28"/>
        <v>0</v>
      </c>
      <c r="AZ12" s="4">
        <f t="shared" ca="1" si="62"/>
        <v>0</v>
      </c>
      <c r="BA12" s="4">
        <f t="shared" ca="1" si="63"/>
        <v>0</v>
      </c>
      <c r="BB12" s="4">
        <f ca="1">SUMIFS(UniCF!$AV:$AV,UniCF!$AK:$AK,"р",UniCF!$AM:$AM,"X",UniCF!$AX:$AX,$C12,UniCF!$BI:$BI,BB$3,UniCF!$AJ:$AJ,"средства ПАО «Газпром»",UniCF!$AN:$AN,"РАСХОД")</f>
        <v>0</v>
      </c>
      <c r="BC12" s="4"/>
      <c r="BD12" s="4">
        <f ca="1">SUMIFS(UniCF!$AV:$AV,UniCF!$AK:$AK,"р",UniCF!$AM:$AM,"X",UniCF!$AX:$AX,$C12,UniCF!$BI:$BI,BB$3,UniCF!$AJ:$AJ,"средства ПАО «Газпром»",UniCF!$AN:$AN,"")</f>
        <v>0</v>
      </c>
      <c r="BE12" s="4">
        <f t="shared" ca="1" si="29"/>
        <v>0</v>
      </c>
      <c r="BF12" s="4">
        <f t="shared" ca="1" si="64"/>
        <v>0</v>
      </c>
      <c r="BG12" s="4">
        <f t="shared" ca="1" si="65"/>
        <v>0</v>
      </c>
      <c r="BH12" s="4">
        <f ca="1">SUMIFS(UniCF!$AV:$AV,UniCF!$AK:$AK,"р",UniCF!$AM:$AM,"X",UniCF!$AX:$AX,$C12,UniCF!$BI:$BI,BH$3,UniCF!$AJ:$AJ,"средства ПАО «Газпром»",UniCF!$AN:$AN,"РАСХОД")</f>
        <v>0</v>
      </c>
      <c r="BI12" s="4"/>
      <c r="BJ12" s="4">
        <f ca="1">SUMIFS(UniCF!$AV:$AV,UniCF!$AK:$AK,"р",UniCF!$AM:$AM,"X",UniCF!$AX:$AX,$C12,UniCF!$BI:$BI,BH$3,UniCF!$AJ:$AJ,"средства ПАО «Газпром»",UniCF!$AN:$AN,"")</f>
        <v>0</v>
      </c>
      <c r="BK12" s="4">
        <f t="shared" ca="1" si="30"/>
        <v>0</v>
      </c>
      <c r="BL12" s="4">
        <f t="shared" ca="1" si="66"/>
        <v>0</v>
      </c>
      <c r="BM12" s="4">
        <f t="shared" ca="1" si="67"/>
        <v>0</v>
      </c>
      <c r="BN12" s="4">
        <f ca="1">SUMIFS(UniCF!$AV:$AV,UniCF!$AK:$AK,"р",UniCF!$AM:$AM,"X",UniCF!$AX:$AX,$C12,UniCF!$BI:$BI,BN$3,UniCF!$AJ:$AJ,"средства ПАО «Газпром»",UniCF!$AN:$AN,"РАСХОД")</f>
        <v>0</v>
      </c>
      <c r="BO12" s="4"/>
      <c r="BP12" s="4">
        <f ca="1">SUMIFS(UniCF!$AV:$AV,UniCF!$AK:$AK,"р",UniCF!$AM:$AM,"X",UniCF!$AX:$AX,$C12,UniCF!$BI:$BI,BN$3,UniCF!$AJ:$AJ,"средства ПАО «Газпром»",UniCF!$AN:$AN,"")</f>
        <v>0</v>
      </c>
      <c r="BQ12" s="4">
        <f t="shared" ca="1" si="31"/>
        <v>0</v>
      </c>
      <c r="BR12" s="4">
        <f t="shared" ca="1" si="68"/>
        <v>0</v>
      </c>
      <c r="BS12" s="4">
        <f t="shared" ca="1" si="69"/>
        <v>0</v>
      </c>
      <c r="BT12" s="4">
        <f ca="1">SUMIFS(UniCF!$AV:$AV,UniCF!$AK:$AK,"р",UniCF!$AM:$AM,"X",UniCF!$AX:$AX,$C12,UniCF!$BI:$BI,BT$3,UniCF!$AJ:$AJ,"средства ПАО «Газпром»",UniCF!$AN:$AN,"РАСХОД")</f>
        <v>0</v>
      </c>
      <c r="BU12" s="4"/>
      <c r="BV12" s="4">
        <f ca="1">SUMIFS(UniCF!$AV:$AV,UniCF!$AK:$AK,"р",UniCF!$AM:$AM,"X",UniCF!$AX:$AX,$C12,UniCF!$BI:$BI,BT$3,UniCF!$AJ:$AJ,"средства ПАО «Газпром»",UniCF!$AN:$AN,"")</f>
        <v>0</v>
      </c>
      <c r="BW12" s="4">
        <f t="shared" ca="1" si="32"/>
        <v>0</v>
      </c>
      <c r="BX12" s="4">
        <f t="shared" ca="1" si="70"/>
        <v>0</v>
      </c>
      <c r="BY12" s="4">
        <f t="shared" ca="1" si="96"/>
        <v>0</v>
      </c>
      <c r="BZ12" s="4">
        <f t="shared" ca="1" si="97"/>
        <v>0</v>
      </c>
      <c r="CA12" s="4">
        <f ca="1">SUMIFS(UniCF!$AV:$AV,UniCF!$AK:$AK,"р",UniCF!$AM:$AM,"X",UniCF!$AX:$AX,$C12,UniCF!$BI:$BI,CA$3,UniCF!$AJ:$AJ,"средства ПАО «Газпром»",UniCF!$AN:$AN,"РАСХОД")</f>
        <v>0</v>
      </c>
      <c r="CB12" s="4"/>
      <c r="CC12" s="4">
        <f ca="1">SUMIFS(UniCF!$AV:$AV,UniCF!$AK:$AK,"р",UniCF!$AM:$AM,"X",UniCF!$AX:$AX,$C12,UniCF!$BI:$BI,CA$3,UniCF!$AJ:$AJ,"средства ПАО «Газпром»",UniCF!$AN:$AN,"")</f>
        <v>0</v>
      </c>
      <c r="CD12" s="4">
        <f t="shared" ca="1" si="34"/>
        <v>0</v>
      </c>
      <c r="CE12" s="4">
        <f t="shared" ca="1" si="71"/>
        <v>0</v>
      </c>
      <c r="CF12" s="4">
        <f t="shared" ca="1" si="72"/>
        <v>0</v>
      </c>
      <c r="CG12" s="4">
        <f ca="1">SUMIFS(UniCF!$AV:$AV,UniCF!$AK:$AK,"р",UniCF!$AM:$AM,"X",UniCF!$AX:$AX,$C12,UniCF!$BI:$BI,CG$3,UniCF!$AJ:$AJ,"средства ПАО «Газпром»",UniCF!$AN:$AN,"РАСХОД")</f>
        <v>0</v>
      </c>
      <c r="CH12" s="4"/>
      <c r="CI12" s="4">
        <f ca="1">SUMIFS(UniCF!$AV:$AV,UniCF!$AK:$AK,"р",UniCF!$AM:$AM,"X",UniCF!$AX:$AX,$C12,UniCF!$BI:$BI,CG$3,UniCF!$AJ:$AJ,"средства ПАО «Газпром»",UniCF!$AN:$AN,"")</f>
        <v>0</v>
      </c>
      <c r="CJ12" s="4">
        <f t="shared" ca="1" si="35"/>
        <v>0</v>
      </c>
      <c r="CK12" s="4">
        <f t="shared" ca="1" si="73"/>
        <v>0</v>
      </c>
      <c r="CL12" s="4">
        <f t="shared" ca="1" si="74"/>
        <v>0</v>
      </c>
      <c r="CM12" s="4">
        <f ca="1">SUMIFS(UniCF!$AV:$AV,UniCF!$AK:$AK,"р",UniCF!$AM:$AM,"X",UniCF!$AX:$AX,$C12,UniCF!$BI:$BI,CM$3,UniCF!$AJ:$AJ,"средства ПАО «Газпром»",UniCF!$AN:$AN,"РАСХОД")</f>
        <v>0</v>
      </c>
      <c r="CN12" s="4"/>
      <c r="CO12" s="4">
        <f ca="1">SUMIFS(UniCF!$AV:$AV,UniCF!$AK:$AK,"р",UniCF!$AM:$AM,"X",UniCF!$AX:$AX,$C12,UniCF!$BI:$BI,CM$3,UniCF!$AJ:$AJ,"средства ПАО «Газпром»",UniCF!$AN:$AN,"")</f>
        <v>0</v>
      </c>
      <c r="CP12" s="4">
        <f t="shared" ca="1" si="36"/>
        <v>0</v>
      </c>
      <c r="CQ12" s="4">
        <f t="shared" ca="1" si="75"/>
        <v>0</v>
      </c>
      <c r="CR12" s="4">
        <f t="shared" ca="1" si="76"/>
        <v>0</v>
      </c>
      <c r="CS12" s="4">
        <f ca="1">SUMIFS(UniCF!$AV:$AV,UniCF!$AK:$AK,"р",UniCF!$AM:$AM,"X",UniCF!$AX:$AX,$C12,UniCF!$BI:$BI,CS$3,UniCF!$AJ:$AJ,"средства ПАО «Газпром»",UniCF!$AN:$AN,"РАСХОД")</f>
        <v>0</v>
      </c>
      <c r="CT12" s="4"/>
      <c r="CU12" s="4">
        <f ca="1">SUMIFS(UniCF!$AV:$AV,UniCF!$AK:$AK,"р",UniCF!$AM:$AM,"X",UniCF!$AX:$AX,$C12,UniCF!$BI:$BI,CS$3,UniCF!$AJ:$AJ,"средства ПАО «Газпром»",UniCF!$AN:$AN,"")</f>
        <v>0</v>
      </c>
      <c r="CV12" s="4">
        <f t="shared" ca="1" si="37"/>
        <v>0</v>
      </c>
      <c r="CW12" s="4">
        <f t="shared" ca="1" si="77"/>
        <v>0</v>
      </c>
      <c r="CX12" s="4">
        <f t="shared" ca="1" si="78"/>
        <v>0</v>
      </c>
      <c r="CY12" s="4">
        <f ca="1">SUMIFS(UniCF!$AV:$AV,UniCF!$AK:$AK,"р",UniCF!$AM:$AM,"X",UniCF!$AX:$AX,$C12,UniCF!$BI:$BI,CY$3,UniCF!$AJ:$AJ,"средства ПАО «Газпром»",UniCF!$AN:$AN,"РАСХОД")</f>
        <v>0</v>
      </c>
      <c r="CZ12" s="4"/>
      <c r="DA12" s="4">
        <f ca="1">SUMIFS(UniCF!$AV:$AV,UniCF!$AK:$AK,"р",UniCF!$AM:$AM,"X",UniCF!$AX:$AX,$C12,UniCF!$BI:$BI,CY$3,UniCF!$AJ:$AJ,"средства ПАО «Газпром»",UniCF!$AN:$AN,"")</f>
        <v>0</v>
      </c>
      <c r="DB12" s="4">
        <f t="shared" ca="1" si="38"/>
        <v>0</v>
      </c>
      <c r="DC12" s="4">
        <f t="shared" ca="1" si="79"/>
        <v>0</v>
      </c>
      <c r="DD12" s="4">
        <f t="shared" ca="1" si="80"/>
        <v>0</v>
      </c>
      <c r="DE12" s="4">
        <f ca="1">SUMIFS(UniCF!$AV:$AV,UniCF!$AK:$AK,"р",UniCF!$AM:$AM,"X",UniCF!$AX:$AX,$C12,UniCF!$BI:$BI,DE$3,UniCF!$AJ:$AJ,"средства ПАО «Газпром»",UniCF!$AN:$AN,"РАСХОД")</f>
        <v>0</v>
      </c>
      <c r="DF12" s="4"/>
      <c r="DG12" s="4">
        <f ca="1">SUMIFS(UniCF!$AV:$AV,UniCF!$AK:$AK,"р",UniCF!$AM:$AM,"X",UniCF!$AX:$AX,$C12,UniCF!$BI:$BI,DE$3,UniCF!$AJ:$AJ,"средства ПАО «Газпром»",UniCF!$AN:$AN,"")</f>
        <v>0</v>
      </c>
      <c r="DH12" s="4">
        <f t="shared" ca="1" si="39"/>
        <v>0</v>
      </c>
      <c r="DI12" s="4">
        <f t="shared" ca="1" si="81"/>
        <v>0</v>
      </c>
      <c r="DJ12" s="4">
        <f t="shared" ca="1" si="82"/>
        <v>0</v>
      </c>
      <c r="DK12" s="4">
        <f ca="1">SUMIFS(UniCF!$AV:$AV,UniCF!$AK:$AK,"р",UniCF!$AM:$AM,"X",UniCF!$AX:$AX,$C12,UniCF!$BI:$BI,DK$3,UniCF!$AJ:$AJ,"средства ПАО «Газпром»",UniCF!$AN:$AN,"РАСХОД")</f>
        <v>0</v>
      </c>
      <c r="DL12" s="4"/>
      <c r="DM12" s="4">
        <f ca="1">SUMIFS(UniCF!$AV:$AV,UniCF!$AK:$AK,"р",UniCF!$AM:$AM,"X",UniCF!$AX:$AX,$C12,UniCF!$BI:$BI,DK$3,UniCF!$AJ:$AJ,"средства ПАО «Газпром»",UniCF!$AN:$AN,"")</f>
        <v>0</v>
      </c>
      <c r="DN12" s="4">
        <f t="shared" ca="1" si="40"/>
        <v>0</v>
      </c>
      <c r="DO12" s="4">
        <f t="shared" ca="1" si="83"/>
        <v>0</v>
      </c>
      <c r="DP12" s="4">
        <f t="shared" ca="1" si="84"/>
        <v>0</v>
      </c>
      <c r="DQ12" s="4">
        <f ca="1">SUMIFS(UniCF!$AV:$AV,UniCF!$AK:$AK,"р",UniCF!$AM:$AM,"X",UniCF!$AX:$AX,$C12,UniCF!$BI:$BI,DQ$3,UniCF!$AJ:$AJ,"средства ПАО «Газпром»",UniCF!$AN:$AN,"РАСХОД")</f>
        <v>0</v>
      </c>
      <c r="DR12" s="4"/>
      <c r="DS12" s="4">
        <f ca="1">SUMIFS(UniCF!$AV:$AV,UniCF!$AK:$AK,"р",UniCF!$AM:$AM,"X",UniCF!$AX:$AX,$C12,UniCF!$BI:$BI,DQ$3,UniCF!$AJ:$AJ,"средства ПАО «Газпром»",UniCF!$AN:$AN,"")</f>
        <v>0</v>
      </c>
      <c r="DT12" s="4">
        <f t="shared" ca="1" si="41"/>
        <v>0</v>
      </c>
      <c r="DU12" s="4">
        <f t="shared" ca="1" si="85"/>
        <v>0</v>
      </c>
      <c r="DV12" s="4">
        <f t="shared" ca="1" si="86"/>
        <v>0</v>
      </c>
      <c r="DW12" s="4">
        <f ca="1">SUMIFS(UniCF!$AV:$AV,UniCF!$AK:$AK,"р",UniCF!$AM:$AM,"X",UniCF!$AX:$AX,$C12,UniCF!$BI:$BI,DW$3,UniCF!$AJ:$AJ,"средства ПАО «Газпром»",UniCF!$AN:$AN,"РАСХОД")</f>
        <v>0</v>
      </c>
      <c r="DX12" s="4"/>
      <c r="DY12" s="4">
        <f ca="1">SUMIFS(UniCF!$AV:$AV,UniCF!$AK:$AK,"р",UniCF!$AM:$AM,"X",UniCF!$AX:$AX,$C12,UniCF!$BI:$BI,DW$3,UniCF!$AJ:$AJ,"средства ПАО «Газпром»",UniCF!$AN:$AN,"")</f>
        <v>0</v>
      </c>
      <c r="DZ12" s="4">
        <f t="shared" ca="1" si="42"/>
        <v>0</v>
      </c>
      <c r="EA12" s="4">
        <f t="shared" ca="1" si="87"/>
        <v>0</v>
      </c>
      <c r="EB12" s="4">
        <f t="shared" ca="1" si="88"/>
        <v>0</v>
      </c>
      <c r="EC12" s="4">
        <f ca="1">SUMIFS(UniCF!$AV:$AV,UniCF!$AK:$AK,"р",UniCF!$AM:$AM,"X",UniCF!$AX:$AX,$C12,UniCF!$BI:$BI,EC$3,UniCF!$AJ:$AJ,"средства ПАО «Газпром»",UniCF!$AN:$AN,"РАСХОД")</f>
        <v>0</v>
      </c>
      <c r="ED12" s="4"/>
      <c r="EE12" s="4">
        <f ca="1">SUMIFS(UniCF!$AV:$AV,UniCF!$AK:$AK,"р",UniCF!$AM:$AM,"X",UniCF!$AX:$AX,$C12,UniCF!$BI:$BI,EC$3,UniCF!$AJ:$AJ,"средства ПАО «Газпром»",UniCF!$AN:$AN,"")</f>
        <v>0</v>
      </c>
      <c r="EF12" s="4">
        <f t="shared" ca="1" si="43"/>
        <v>0</v>
      </c>
      <c r="EG12" s="4">
        <f t="shared" ca="1" si="89"/>
        <v>0</v>
      </c>
      <c r="EH12" s="4">
        <f t="shared" ca="1" si="90"/>
        <v>0</v>
      </c>
      <c r="EI12" s="4">
        <f ca="1">SUMIFS(UniCF!$AV:$AV,UniCF!$AK:$AK,"р",UniCF!$AM:$AM,"X",UniCF!$AX:$AX,$C12,UniCF!$BI:$BI,EI$3,UniCF!$AJ:$AJ,"средства ПАО «Газпром»",UniCF!$AN:$AN,"РАСХОД")</f>
        <v>0</v>
      </c>
      <c r="EJ12" s="4"/>
      <c r="EK12" s="4">
        <f ca="1">SUMIFS(UniCF!$AV:$AV,UniCF!$AK:$AK,"р",UniCF!$AM:$AM,"X",UniCF!$AX:$AX,$C12,UniCF!$BI:$BI,EI$3,UniCF!$AJ:$AJ,"средства ПАО «Газпром»",UniCF!$AN:$AN,"")</f>
        <v>0</v>
      </c>
      <c r="EL12" s="4">
        <f t="shared" ca="1" si="44"/>
        <v>0</v>
      </c>
      <c r="EM12" s="4">
        <f t="shared" ca="1" si="91"/>
        <v>0</v>
      </c>
      <c r="EN12" s="4">
        <f t="shared" ca="1" si="92"/>
        <v>0</v>
      </c>
      <c r="EO12" s="4">
        <f ca="1">SUMIFS(UniCF!$AV:$AV,UniCF!$AK:$AK,"р",UniCF!$AM:$AM,"X",UniCF!$AX:$AX,$C12,UniCF!$BI:$BI,EO$3,UniCF!$AJ:$AJ,"средства ПАО «Газпром»",UniCF!$AN:$AN,"РАСХОД")</f>
        <v>0</v>
      </c>
      <c r="EP12" s="4"/>
      <c r="EQ12" s="4">
        <f ca="1">SUMIFS(UniCF!$AV:$AV,UniCF!$AK:$AK,"р",UniCF!$AM:$AM,"X",UniCF!$AX:$AX,$C12,UniCF!$BI:$BI,EO$3,UniCF!$AJ:$AJ,"средства ПАО «Газпром»",UniCF!$AN:$AN,"")</f>
        <v>0</v>
      </c>
      <c r="ER12" s="4">
        <f t="shared" ca="1" si="45"/>
        <v>0</v>
      </c>
      <c r="ES12" s="4">
        <f t="shared" ca="1" si="93"/>
        <v>0</v>
      </c>
      <c r="ET12" s="4">
        <f t="shared" ca="1" si="94"/>
        <v>0</v>
      </c>
      <c r="EU12" s="4">
        <f ca="1">SUMIFS(UniCF!$AV:$AV,UniCF!$AK:$AK,"р",UniCF!$AM:$AM,"X",UniCF!$AX:$AX,$C12,UniCF!$BI:$BI,EU$3,UniCF!$AJ:$AJ,"средства ПАО «Газпром»",UniCF!$AN:$AN,"РАСХОД")</f>
        <v>0</v>
      </c>
      <c r="EV12" s="4"/>
      <c r="EW12" s="4">
        <f ca="1">SUMIFS(UniCF!$AV:$AV,UniCF!$AK:$AK,"р",UniCF!$AM:$AM,"X",UniCF!$AX:$AX,$C12,UniCF!$BI:$BI,EU$3,UniCF!$AJ:$AJ,"средства ПАО «Газпром»",UniCF!$AN:$AN,"")</f>
        <v>0</v>
      </c>
      <c r="EX12" s="4">
        <f t="shared" ca="1" si="46"/>
        <v>0</v>
      </c>
      <c r="EY12" s="4">
        <f t="shared" ca="1" si="47"/>
        <v>0</v>
      </c>
    </row>
    <row r="13" spans="1:161" ht="13.15" x14ac:dyDescent="0.4">
      <c r="A13" s="19" t="s">
        <v>127</v>
      </c>
      <c r="B13" t="s">
        <v>126</v>
      </c>
      <c r="C13">
        <v>2221200000</v>
      </c>
      <c r="D13" s="4">
        <v>0</v>
      </c>
      <c r="E13" s="47">
        <f>SUMIFS(accUniCF[SumFact],accUniCF[ReportPart],"Out",accUniCF[Account],"X",accUniCF[ItemExtra],$C13,accUniCF[PaymentDate],E$3,accUniCF[Source],"Centralized")</f>
        <v>1699.3799999999974</v>
      </c>
      <c r="F13" s="4">
        <f ca="1">SUMIFS(UniCF!$AV:$AV,UniCF!$AK:$AK,"р",UniCF!$AM:$AM,"X",UniCF!$AX:$AX,$C13,UniCF!$BI:$BI,F$3,UniCF!$AJ:$AJ,"средства ПАО «Газпром»",UniCF!$AN:$AN,"РАСХОД")</f>
        <v>0</v>
      </c>
      <c r="G13" s="4"/>
      <c r="H13" s="4">
        <f ca="1">SUMIFS(UniCF!$AV:$AV,UniCF!$AK:$AK,"р",UniCF!$AM:$AM,"X",UniCF!$AX:$AX,$C13,UniCF!$BI:$BI,F$3,UniCF!$AJ:$AJ,"средства ПАО «Газпром»",UniCF!$AN:$AN,"")</f>
        <v>0</v>
      </c>
      <c r="I13" s="4">
        <f t="shared" ca="1" si="95"/>
        <v>1699.3799999999974</v>
      </c>
      <c r="J13" s="4">
        <f t="shared" ca="1" si="49"/>
        <v>0</v>
      </c>
      <c r="K13" s="4">
        <f ca="1">SUMIFS(UniCF!$AV:$AV,UniCF!$AK:$AK,"р",UniCF!$AM:$AM,"X",UniCF!$AX:$AX,$C13,UniCF!$AT:$AT,K$3,UniCF!$AJ:$AJ,"средства ПАО «Газпром»")+G13</f>
        <v>0</v>
      </c>
      <c r="L13" s="4">
        <f ca="1">SUMIFS(UniCF!$AV:$AV,UniCF!$AK:$AK,"р",UniCF!$AM:$AM,"X",UniCF!$AX:$AX,$C13,UniCF!$BI:$BI,L$3,UniCF!$AJ:$AJ,"средства ПАО «Газпром»",UniCF!$AN:$AN,"РАСХОД")</f>
        <v>0</v>
      </c>
      <c r="M13" s="4"/>
      <c r="N13" s="4">
        <f ca="1">SUMIFS(UniCF!$AV:$AV,UniCF!$AK:$AK,"р",UniCF!$AM:$AM,"X",UniCF!$AX:$AX,$C13,UniCF!$BI:$BI,L$3,UniCF!$AJ:$AJ,"средства ПАО «Газпром»",UniCF!$AN:$AN,"")</f>
        <v>0</v>
      </c>
      <c r="O13" s="4">
        <f t="shared" ca="1" si="22"/>
        <v>0</v>
      </c>
      <c r="P13" s="4">
        <f t="shared" ca="1" si="50"/>
        <v>0</v>
      </c>
      <c r="Q13" s="4">
        <f t="shared" ca="1" si="51"/>
        <v>0</v>
      </c>
      <c r="R13" s="4">
        <f ca="1">SUMIFS(UniCF!$AV:$AV,UniCF!$AK:$AK,"р",UniCF!$AM:$AM,"X",UniCF!$AX:$AX,$C13,UniCF!$BI:$BI,R$3,UniCF!$AJ:$AJ,"средства ПАО «Газпром»",UniCF!$AN:$AN,"РАСХОД")</f>
        <v>0</v>
      </c>
      <c r="S13" s="4"/>
      <c r="T13" s="4">
        <f ca="1">SUMIFS(UniCF!$AV:$AV,UniCF!$AK:$AK,"р",UniCF!$AM:$AM,"X",UniCF!$AX:$AX,$C13,UniCF!$BI:$BI,R$3,UniCF!$AJ:$AJ,"средства ПАО «Газпром»",UniCF!$AN:$AN,"")</f>
        <v>0</v>
      </c>
      <c r="U13" s="4">
        <f t="shared" ca="1" si="23"/>
        <v>0</v>
      </c>
      <c r="V13" s="4">
        <f t="shared" ca="1" si="52"/>
        <v>0</v>
      </c>
      <c r="W13" s="4">
        <f t="shared" ca="1" si="53"/>
        <v>0</v>
      </c>
      <c r="X13" s="4">
        <f ca="1">SUMIFS(UniCF!$AV:$AV,UniCF!$AK:$AK,"р",UniCF!$AM:$AM,"X",UniCF!$AX:$AX,$C13,UniCF!$BI:$BI,X$3,UniCF!$AJ:$AJ,"средства ПАО «Газпром»",UniCF!$AN:$AN,"РАСХОД")</f>
        <v>0</v>
      </c>
      <c r="Y13" s="4"/>
      <c r="Z13" s="4">
        <f ca="1">SUMIFS(UniCF!$AV:$AV,UniCF!$AK:$AK,"р",UniCF!$AM:$AM,"X",UniCF!$AX:$AX,$C13,UniCF!$BI:$BI,X$3,UniCF!$AJ:$AJ,"средства ПАО «Газпром»",UniCF!$AN:$AN,"")</f>
        <v>0</v>
      </c>
      <c r="AA13" s="4">
        <f t="shared" ca="1" si="24"/>
        <v>0</v>
      </c>
      <c r="AB13" s="4">
        <f t="shared" ca="1" si="54"/>
        <v>0</v>
      </c>
      <c r="AC13" s="4">
        <f t="shared" ca="1" si="55"/>
        <v>0</v>
      </c>
      <c r="AD13" s="4">
        <f ca="1">SUMIFS(UniCF!$AV:$AV,UniCF!$AK:$AK,"р",UniCF!$AM:$AM,"X",UniCF!$AX:$AX,$C13,UniCF!$BI:$BI,AD$3,UniCF!$AJ:$AJ,"средства ПАО «Газпром»",UniCF!$AN:$AN,"РАСХОД")</f>
        <v>0</v>
      </c>
      <c r="AE13" s="4"/>
      <c r="AF13" s="4">
        <f ca="1">SUMIFS(UniCF!$AV:$AV,UniCF!$AK:$AK,"р",UniCF!$AM:$AM,"X",UniCF!$AX:$AX,$C13,UniCF!$BI:$BI,AD$3,UniCF!$AJ:$AJ,"средства ПАО «Газпром»",UniCF!$AN:$AN,"")</f>
        <v>0</v>
      </c>
      <c r="AG13" s="4">
        <f t="shared" ca="1" si="25"/>
        <v>0</v>
      </c>
      <c r="AH13" s="4">
        <f t="shared" ca="1" si="56"/>
        <v>0</v>
      </c>
      <c r="AI13" s="4">
        <f t="shared" ca="1" si="57"/>
        <v>0</v>
      </c>
      <c r="AJ13" s="4">
        <f ca="1">SUMIFS(UniCF!$AV:$AV,UniCF!$AK:$AK,"р",UniCF!$AM:$AM,"X",UniCF!$AX:$AX,$C13,UniCF!$BI:$BI,AJ$3,UniCF!$AJ:$AJ,"средства ПАО «Газпром»",UniCF!$AN:$AN,"РАСХОД")</f>
        <v>0</v>
      </c>
      <c r="AK13" s="4"/>
      <c r="AL13" s="4">
        <f ca="1">SUMIFS(UniCF!$AV:$AV,UniCF!$AK:$AK,"р",UniCF!$AM:$AM,"X",UniCF!$AX:$AX,$C13,UniCF!$BI:$BI,AJ$3,UniCF!$AJ:$AJ,"средства ПАО «Газпром»",UniCF!$AN:$AN,"")</f>
        <v>0</v>
      </c>
      <c r="AM13" s="4">
        <f t="shared" ca="1" si="26"/>
        <v>0</v>
      </c>
      <c r="AN13" s="4">
        <f t="shared" ca="1" si="58"/>
        <v>0</v>
      </c>
      <c r="AO13" s="4">
        <f t="shared" ca="1" si="59"/>
        <v>0</v>
      </c>
      <c r="AP13" s="4">
        <f ca="1">SUMIFS(UniCF!$AV:$AV,UniCF!$AK:$AK,"р",UniCF!$AM:$AM,"X",UniCF!$AX:$AX,$C13,UniCF!$BI:$BI,AP$3,UniCF!$AJ:$AJ,"средства ПАО «Газпром»",UniCF!$AN:$AN,"РАСХОД")</f>
        <v>0</v>
      </c>
      <c r="AQ13" s="4"/>
      <c r="AR13" s="4">
        <f ca="1">SUMIFS(UniCF!$AV:$AV,UniCF!$AK:$AK,"р",UniCF!$AM:$AM,"X",UniCF!$AX:$AX,$C13,UniCF!$BI:$BI,AP$3,UniCF!$AJ:$AJ,"средства ПАО «Газпром»",UniCF!$AN:$AN,"")</f>
        <v>0</v>
      </c>
      <c r="AS13" s="4">
        <f t="shared" ca="1" si="27"/>
        <v>0</v>
      </c>
      <c r="AT13" s="4">
        <f t="shared" ca="1" si="60"/>
        <v>0</v>
      </c>
      <c r="AU13" s="4">
        <f t="shared" ca="1" si="61"/>
        <v>0</v>
      </c>
      <c r="AV13" s="4">
        <f ca="1">SUMIFS(UniCF!$AV:$AV,UniCF!$AK:$AK,"р",UniCF!$AM:$AM,"X",UniCF!$AX:$AX,$C13,UniCF!$BI:$BI,AV$3,UniCF!$AJ:$AJ,"средства ПАО «Газпром»",UniCF!$AN:$AN,"РАСХОД")</f>
        <v>0</v>
      </c>
      <c r="AW13" s="4"/>
      <c r="AX13" s="4">
        <f ca="1">SUMIFS(UniCF!$AV:$AV,UniCF!$AK:$AK,"р",UniCF!$AM:$AM,"X",UniCF!$AX:$AX,$C13,UniCF!$BI:$BI,AV$3,UniCF!$AJ:$AJ,"средства ПАО «Газпром»",UniCF!$AN:$AN,"")</f>
        <v>0</v>
      </c>
      <c r="AY13" s="4">
        <f t="shared" ca="1" si="28"/>
        <v>0</v>
      </c>
      <c r="AZ13" s="4">
        <f t="shared" ca="1" si="62"/>
        <v>0</v>
      </c>
      <c r="BA13" s="4">
        <f t="shared" ca="1" si="63"/>
        <v>0</v>
      </c>
      <c r="BB13" s="4">
        <f ca="1">SUMIFS(UniCF!$AV:$AV,UniCF!$AK:$AK,"р",UniCF!$AM:$AM,"X",UniCF!$AX:$AX,$C13,UniCF!$BI:$BI,BB$3,UniCF!$AJ:$AJ,"средства ПАО «Газпром»",UniCF!$AN:$AN,"РАСХОД")</f>
        <v>0</v>
      </c>
      <c r="BC13" s="4"/>
      <c r="BD13" s="4">
        <f ca="1">SUMIFS(UniCF!$AV:$AV,UniCF!$AK:$AK,"р",UniCF!$AM:$AM,"X",UniCF!$AX:$AX,$C13,UniCF!$BI:$BI,BB$3,UniCF!$AJ:$AJ,"средства ПАО «Газпром»",UniCF!$AN:$AN,"")</f>
        <v>0</v>
      </c>
      <c r="BE13" s="4">
        <f t="shared" ca="1" si="29"/>
        <v>0</v>
      </c>
      <c r="BF13" s="4">
        <f t="shared" ca="1" si="64"/>
        <v>0</v>
      </c>
      <c r="BG13" s="4">
        <f t="shared" ca="1" si="65"/>
        <v>0</v>
      </c>
      <c r="BH13" s="4">
        <f ca="1">SUMIFS(UniCF!$AV:$AV,UniCF!$AK:$AK,"р",UniCF!$AM:$AM,"X",UniCF!$AX:$AX,$C13,UniCF!$BI:$BI,BH$3,UniCF!$AJ:$AJ,"средства ПАО «Газпром»",UniCF!$AN:$AN,"РАСХОД")</f>
        <v>0</v>
      </c>
      <c r="BI13" s="4"/>
      <c r="BJ13" s="4">
        <f ca="1">SUMIFS(UniCF!$AV:$AV,UniCF!$AK:$AK,"р",UniCF!$AM:$AM,"X",UniCF!$AX:$AX,$C13,UniCF!$BI:$BI,BH$3,UniCF!$AJ:$AJ,"средства ПАО «Газпром»",UniCF!$AN:$AN,"")</f>
        <v>0</v>
      </c>
      <c r="BK13" s="4">
        <f t="shared" ca="1" si="30"/>
        <v>0</v>
      </c>
      <c r="BL13" s="4">
        <f t="shared" ca="1" si="66"/>
        <v>0</v>
      </c>
      <c r="BM13" s="4">
        <f t="shared" ca="1" si="67"/>
        <v>0</v>
      </c>
      <c r="BN13" s="4">
        <f ca="1">SUMIFS(UniCF!$AV:$AV,UniCF!$AK:$AK,"р",UniCF!$AM:$AM,"X",UniCF!$AX:$AX,$C13,UniCF!$BI:$BI,BN$3,UniCF!$AJ:$AJ,"средства ПАО «Газпром»",UniCF!$AN:$AN,"РАСХОД")</f>
        <v>0</v>
      </c>
      <c r="BO13" s="4"/>
      <c r="BP13" s="4">
        <f ca="1">SUMIFS(UniCF!$AV:$AV,UniCF!$AK:$AK,"р",UniCF!$AM:$AM,"X",UniCF!$AX:$AX,$C13,UniCF!$BI:$BI,BN$3,UniCF!$AJ:$AJ,"средства ПАО «Газпром»",UniCF!$AN:$AN,"")</f>
        <v>0</v>
      </c>
      <c r="BQ13" s="4">
        <f t="shared" ca="1" si="31"/>
        <v>0</v>
      </c>
      <c r="BR13" s="4">
        <f t="shared" ca="1" si="68"/>
        <v>0</v>
      </c>
      <c r="BS13" s="4">
        <f t="shared" ca="1" si="69"/>
        <v>0</v>
      </c>
      <c r="BT13" s="4">
        <f ca="1">SUMIFS(UniCF!$AV:$AV,UniCF!$AK:$AK,"р",UniCF!$AM:$AM,"X",UniCF!$AX:$AX,$C13,UniCF!$BI:$BI,BT$3,UniCF!$AJ:$AJ,"средства ПАО «Газпром»",UniCF!$AN:$AN,"РАСХОД")</f>
        <v>0</v>
      </c>
      <c r="BU13" s="4"/>
      <c r="BV13" s="4">
        <f ca="1">SUMIFS(UniCF!$AV:$AV,UniCF!$AK:$AK,"р",UniCF!$AM:$AM,"X",UniCF!$AX:$AX,$C13,UniCF!$BI:$BI,BT$3,UniCF!$AJ:$AJ,"средства ПАО «Газпром»",UniCF!$AN:$AN,"")</f>
        <v>0</v>
      </c>
      <c r="BW13" s="4">
        <f t="shared" ca="1" si="32"/>
        <v>0</v>
      </c>
      <c r="BX13" s="4">
        <f t="shared" ca="1" si="70"/>
        <v>0</v>
      </c>
      <c r="BY13" s="4">
        <f t="shared" ca="1" si="96"/>
        <v>0</v>
      </c>
      <c r="BZ13" s="4">
        <f t="shared" ca="1" si="97"/>
        <v>0</v>
      </c>
      <c r="CA13" s="4">
        <f ca="1">SUMIFS(UniCF!$AV:$AV,UniCF!$AK:$AK,"р",UniCF!$AM:$AM,"X",UniCF!$AX:$AX,$C13,UniCF!$BI:$BI,CA$3,UniCF!$AJ:$AJ,"средства ПАО «Газпром»",UniCF!$AN:$AN,"РАСХОД")</f>
        <v>0</v>
      </c>
      <c r="CB13" s="4"/>
      <c r="CC13" s="4">
        <f ca="1">SUMIFS(UniCF!$AV:$AV,UniCF!$AK:$AK,"р",UniCF!$AM:$AM,"X",UniCF!$AX:$AX,$C13,UniCF!$BI:$BI,CA$3,UniCF!$AJ:$AJ,"средства ПАО «Газпром»",UniCF!$AN:$AN,"")</f>
        <v>0</v>
      </c>
      <c r="CD13" s="4">
        <f t="shared" ca="1" si="34"/>
        <v>0</v>
      </c>
      <c r="CE13" s="4">
        <f t="shared" ca="1" si="71"/>
        <v>0</v>
      </c>
      <c r="CF13" s="4">
        <f t="shared" ca="1" si="72"/>
        <v>0</v>
      </c>
      <c r="CG13" s="4">
        <f ca="1">SUMIFS(UniCF!$AV:$AV,UniCF!$AK:$AK,"р",UniCF!$AM:$AM,"X",UniCF!$AX:$AX,$C13,UniCF!$BI:$BI,CG$3,UniCF!$AJ:$AJ,"средства ПАО «Газпром»",UniCF!$AN:$AN,"РАСХОД")</f>
        <v>0</v>
      </c>
      <c r="CH13" s="4"/>
      <c r="CI13" s="4">
        <f ca="1">SUMIFS(UniCF!$AV:$AV,UniCF!$AK:$AK,"р",UniCF!$AM:$AM,"X",UniCF!$AX:$AX,$C13,UniCF!$BI:$BI,CG$3,UniCF!$AJ:$AJ,"средства ПАО «Газпром»",UniCF!$AN:$AN,"")</f>
        <v>0</v>
      </c>
      <c r="CJ13" s="4">
        <f t="shared" ca="1" si="35"/>
        <v>0</v>
      </c>
      <c r="CK13" s="4">
        <f t="shared" ca="1" si="73"/>
        <v>0</v>
      </c>
      <c r="CL13" s="4">
        <f t="shared" ca="1" si="74"/>
        <v>0</v>
      </c>
      <c r="CM13" s="4">
        <f ca="1">SUMIFS(UniCF!$AV:$AV,UniCF!$AK:$AK,"р",UniCF!$AM:$AM,"X",UniCF!$AX:$AX,$C13,UniCF!$BI:$BI,CM$3,UniCF!$AJ:$AJ,"средства ПАО «Газпром»",UniCF!$AN:$AN,"РАСХОД")</f>
        <v>0</v>
      </c>
      <c r="CN13" s="4"/>
      <c r="CO13" s="4">
        <f ca="1">SUMIFS(UniCF!$AV:$AV,UniCF!$AK:$AK,"р",UniCF!$AM:$AM,"X",UniCF!$AX:$AX,$C13,UniCF!$BI:$BI,CM$3,UniCF!$AJ:$AJ,"средства ПАО «Газпром»",UniCF!$AN:$AN,"")</f>
        <v>0</v>
      </c>
      <c r="CP13" s="4">
        <f t="shared" ca="1" si="36"/>
        <v>0</v>
      </c>
      <c r="CQ13" s="4">
        <f t="shared" ca="1" si="75"/>
        <v>0</v>
      </c>
      <c r="CR13" s="4">
        <f t="shared" ca="1" si="76"/>
        <v>0</v>
      </c>
      <c r="CS13" s="4">
        <f ca="1">SUMIFS(UniCF!$AV:$AV,UniCF!$AK:$AK,"р",UniCF!$AM:$AM,"X",UniCF!$AX:$AX,$C13,UniCF!$BI:$BI,CS$3,UniCF!$AJ:$AJ,"средства ПАО «Газпром»",UniCF!$AN:$AN,"РАСХОД")</f>
        <v>0</v>
      </c>
      <c r="CT13" s="4"/>
      <c r="CU13" s="4">
        <f ca="1">SUMIFS(UniCF!$AV:$AV,UniCF!$AK:$AK,"р",UniCF!$AM:$AM,"X",UniCF!$AX:$AX,$C13,UniCF!$BI:$BI,CS$3,UniCF!$AJ:$AJ,"средства ПАО «Газпром»",UniCF!$AN:$AN,"")</f>
        <v>0</v>
      </c>
      <c r="CV13" s="4">
        <f t="shared" ca="1" si="37"/>
        <v>0</v>
      </c>
      <c r="CW13" s="4">
        <f t="shared" ca="1" si="77"/>
        <v>0</v>
      </c>
      <c r="CX13" s="4">
        <f t="shared" ca="1" si="78"/>
        <v>0</v>
      </c>
      <c r="CY13" s="4">
        <f ca="1">SUMIFS(UniCF!$AV:$AV,UniCF!$AK:$AK,"р",UniCF!$AM:$AM,"X",UniCF!$AX:$AX,$C13,UniCF!$BI:$BI,CY$3,UniCF!$AJ:$AJ,"средства ПАО «Газпром»",UniCF!$AN:$AN,"РАСХОД")</f>
        <v>0</v>
      </c>
      <c r="CZ13" s="4"/>
      <c r="DA13" s="4">
        <f ca="1">SUMIFS(UniCF!$AV:$AV,UniCF!$AK:$AK,"р",UniCF!$AM:$AM,"X",UniCF!$AX:$AX,$C13,UniCF!$BI:$BI,CY$3,UniCF!$AJ:$AJ,"средства ПАО «Газпром»",UniCF!$AN:$AN,"")</f>
        <v>0</v>
      </c>
      <c r="DB13" s="4">
        <f t="shared" ca="1" si="38"/>
        <v>0</v>
      </c>
      <c r="DC13" s="4">
        <f t="shared" ca="1" si="79"/>
        <v>0</v>
      </c>
      <c r="DD13" s="4">
        <f t="shared" ca="1" si="80"/>
        <v>0</v>
      </c>
      <c r="DE13" s="4">
        <f ca="1">SUMIFS(UniCF!$AV:$AV,UniCF!$AK:$AK,"р",UniCF!$AM:$AM,"X",UniCF!$AX:$AX,$C13,UniCF!$BI:$BI,DE$3,UniCF!$AJ:$AJ,"средства ПАО «Газпром»",UniCF!$AN:$AN,"РАСХОД")</f>
        <v>0</v>
      </c>
      <c r="DF13" s="4"/>
      <c r="DG13" s="4">
        <f ca="1">SUMIFS(UniCF!$AV:$AV,UniCF!$AK:$AK,"р",UniCF!$AM:$AM,"X",UniCF!$AX:$AX,$C13,UniCF!$BI:$BI,DE$3,UniCF!$AJ:$AJ,"средства ПАО «Газпром»",UniCF!$AN:$AN,"")</f>
        <v>0</v>
      </c>
      <c r="DH13" s="4">
        <f t="shared" ca="1" si="39"/>
        <v>0</v>
      </c>
      <c r="DI13" s="4">
        <f t="shared" ca="1" si="81"/>
        <v>0</v>
      </c>
      <c r="DJ13" s="4">
        <f t="shared" ca="1" si="82"/>
        <v>0</v>
      </c>
      <c r="DK13" s="4">
        <f ca="1">SUMIFS(UniCF!$AV:$AV,UniCF!$AK:$AK,"р",UniCF!$AM:$AM,"X",UniCF!$AX:$AX,$C13,UniCF!$BI:$BI,DK$3,UniCF!$AJ:$AJ,"средства ПАО «Газпром»",UniCF!$AN:$AN,"РАСХОД")</f>
        <v>0</v>
      </c>
      <c r="DL13" s="4"/>
      <c r="DM13" s="4">
        <f ca="1">SUMIFS(UniCF!$AV:$AV,UniCF!$AK:$AK,"р",UniCF!$AM:$AM,"X",UniCF!$AX:$AX,$C13,UniCF!$BI:$BI,DK$3,UniCF!$AJ:$AJ,"средства ПАО «Газпром»",UniCF!$AN:$AN,"")</f>
        <v>0</v>
      </c>
      <c r="DN13" s="4">
        <f t="shared" ca="1" si="40"/>
        <v>0</v>
      </c>
      <c r="DO13" s="4">
        <f t="shared" ca="1" si="83"/>
        <v>0</v>
      </c>
      <c r="DP13" s="4">
        <f t="shared" ca="1" si="84"/>
        <v>0</v>
      </c>
      <c r="DQ13" s="4">
        <f ca="1">SUMIFS(UniCF!$AV:$AV,UniCF!$AK:$AK,"р",UniCF!$AM:$AM,"X",UniCF!$AX:$AX,$C13,UniCF!$BI:$BI,DQ$3,UniCF!$AJ:$AJ,"средства ПАО «Газпром»",UniCF!$AN:$AN,"РАСХОД")</f>
        <v>0</v>
      </c>
      <c r="DR13" s="4"/>
      <c r="DS13" s="4">
        <f ca="1">SUMIFS(UniCF!$AV:$AV,UniCF!$AK:$AK,"р",UniCF!$AM:$AM,"X",UniCF!$AX:$AX,$C13,UniCF!$BI:$BI,DQ$3,UniCF!$AJ:$AJ,"средства ПАО «Газпром»",UniCF!$AN:$AN,"")</f>
        <v>0</v>
      </c>
      <c r="DT13" s="4">
        <f t="shared" ca="1" si="41"/>
        <v>0</v>
      </c>
      <c r="DU13" s="4">
        <f t="shared" ca="1" si="85"/>
        <v>0</v>
      </c>
      <c r="DV13" s="4">
        <f t="shared" ca="1" si="86"/>
        <v>0</v>
      </c>
      <c r="DW13" s="4">
        <f ca="1">SUMIFS(UniCF!$AV:$AV,UniCF!$AK:$AK,"р",UniCF!$AM:$AM,"X",UniCF!$AX:$AX,$C13,UniCF!$BI:$BI,DW$3,UniCF!$AJ:$AJ,"средства ПАО «Газпром»",UniCF!$AN:$AN,"РАСХОД")</f>
        <v>0</v>
      </c>
      <c r="DX13" s="4"/>
      <c r="DY13" s="4">
        <f ca="1">SUMIFS(UniCF!$AV:$AV,UniCF!$AK:$AK,"р",UniCF!$AM:$AM,"X",UniCF!$AX:$AX,$C13,UniCF!$BI:$BI,DW$3,UniCF!$AJ:$AJ,"средства ПАО «Газпром»",UniCF!$AN:$AN,"")</f>
        <v>0</v>
      </c>
      <c r="DZ13" s="4">
        <f t="shared" ca="1" si="42"/>
        <v>0</v>
      </c>
      <c r="EA13" s="4">
        <f t="shared" ca="1" si="87"/>
        <v>0</v>
      </c>
      <c r="EB13" s="4">
        <f t="shared" ca="1" si="88"/>
        <v>0</v>
      </c>
      <c r="EC13" s="4">
        <f ca="1">SUMIFS(UniCF!$AV:$AV,UniCF!$AK:$AK,"р",UniCF!$AM:$AM,"X",UniCF!$AX:$AX,$C13,UniCF!$BI:$BI,EC$3,UniCF!$AJ:$AJ,"средства ПАО «Газпром»",UniCF!$AN:$AN,"РАСХОД")</f>
        <v>0</v>
      </c>
      <c r="ED13" s="4"/>
      <c r="EE13" s="4">
        <f ca="1">SUMIFS(UniCF!$AV:$AV,UniCF!$AK:$AK,"р",UniCF!$AM:$AM,"X",UniCF!$AX:$AX,$C13,UniCF!$BI:$BI,EC$3,UniCF!$AJ:$AJ,"средства ПАО «Газпром»",UniCF!$AN:$AN,"")</f>
        <v>0</v>
      </c>
      <c r="EF13" s="4">
        <f t="shared" ca="1" si="43"/>
        <v>0</v>
      </c>
      <c r="EG13" s="4">
        <f t="shared" ca="1" si="89"/>
        <v>0</v>
      </c>
      <c r="EH13" s="4">
        <f t="shared" ca="1" si="90"/>
        <v>0</v>
      </c>
      <c r="EI13" s="4">
        <f ca="1">SUMIFS(UniCF!$AV:$AV,UniCF!$AK:$AK,"р",UniCF!$AM:$AM,"X",UniCF!$AX:$AX,$C13,UniCF!$BI:$BI,EI$3,UniCF!$AJ:$AJ,"средства ПАО «Газпром»",UniCF!$AN:$AN,"РАСХОД")</f>
        <v>0</v>
      </c>
      <c r="EJ13" s="4"/>
      <c r="EK13" s="4">
        <f ca="1">SUMIFS(UniCF!$AV:$AV,UniCF!$AK:$AK,"р",UniCF!$AM:$AM,"X",UniCF!$AX:$AX,$C13,UniCF!$BI:$BI,EI$3,UniCF!$AJ:$AJ,"средства ПАО «Газпром»",UniCF!$AN:$AN,"")</f>
        <v>0</v>
      </c>
      <c r="EL13" s="4">
        <f t="shared" ca="1" si="44"/>
        <v>0</v>
      </c>
      <c r="EM13" s="4">
        <f t="shared" ca="1" si="91"/>
        <v>0</v>
      </c>
      <c r="EN13" s="4">
        <f t="shared" ca="1" si="92"/>
        <v>0</v>
      </c>
      <c r="EO13" s="4">
        <f ca="1">SUMIFS(UniCF!$AV:$AV,UniCF!$AK:$AK,"р",UniCF!$AM:$AM,"X",UniCF!$AX:$AX,$C13,UniCF!$BI:$BI,EO$3,UniCF!$AJ:$AJ,"средства ПАО «Газпром»",UniCF!$AN:$AN,"РАСХОД")</f>
        <v>0</v>
      </c>
      <c r="EP13" s="4"/>
      <c r="EQ13" s="4">
        <f ca="1">SUMIFS(UniCF!$AV:$AV,UniCF!$AK:$AK,"р",UniCF!$AM:$AM,"X",UniCF!$AX:$AX,$C13,UniCF!$BI:$BI,EO$3,UniCF!$AJ:$AJ,"средства ПАО «Газпром»",UniCF!$AN:$AN,"")</f>
        <v>0</v>
      </c>
      <c r="ER13" s="4">
        <f t="shared" ca="1" si="45"/>
        <v>0</v>
      </c>
      <c r="ES13" s="4">
        <f t="shared" ca="1" si="93"/>
        <v>0</v>
      </c>
      <c r="ET13" s="4">
        <f t="shared" ca="1" si="94"/>
        <v>0</v>
      </c>
      <c r="EU13" s="4">
        <f ca="1">SUMIFS(UniCF!$AV:$AV,UniCF!$AK:$AK,"р",UniCF!$AM:$AM,"X",UniCF!$AX:$AX,$C13,UniCF!$BI:$BI,EU$3,UniCF!$AJ:$AJ,"средства ПАО «Газпром»",UniCF!$AN:$AN,"РАСХОД")</f>
        <v>0</v>
      </c>
      <c r="EV13" s="4"/>
      <c r="EW13" s="4">
        <f ca="1">SUMIFS(UniCF!$AV:$AV,UniCF!$AK:$AK,"р",UniCF!$AM:$AM,"X",UniCF!$AX:$AX,$C13,UniCF!$BI:$BI,EU$3,UniCF!$AJ:$AJ,"средства ПАО «Газпром»",UniCF!$AN:$AN,"")</f>
        <v>0</v>
      </c>
      <c r="EX13" s="4">
        <f t="shared" ca="1" si="46"/>
        <v>0</v>
      </c>
      <c r="EY13" s="4">
        <f t="shared" ca="1" si="47"/>
        <v>0</v>
      </c>
    </row>
    <row r="14" spans="1:161" ht="13.15" x14ac:dyDescent="0.4">
      <c r="A14" s="19" t="s">
        <v>135</v>
      </c>
      <c r="B14" t="s">
        <v>191</v>
      </c>
      <c r="C14">
        <v>2220320900</v>
      </c>
      <c r="D14" s="4">
        <v>0</v>
      </c>
      <c r="E14" s="47">
        <f>SUMIFS(accUniCF[SumFact],accUniCF[ReportPart],"Out",accUniCF[Account],"X",accUniCF[ItemExtra],$C14,accUniCF[PaymentDate],E$3,accUniCF[Source],"Centralized")</f>
        <v>108.65999999999985</v>
      </c>
      <c r="F14" s="4">
        <f ca="1">SUMIFS(UniCF!$AV:$AV,UniCF!$AK:$AK,"р",UniCF!$AM:$AM,"X",UniCF!$AX:$AX,$C14,UniCF!$BI:$BI,F$3,UniCF!$AJ:$AJ,"средства ПАО «Газпром»",UniCF!$AN:$AN,"РАСХОД")</f>
        <v>0</v>
      </c>
      <c r="G14" s="4"/>
      <c r="H14" s="4">
        <f ca="1">SUMIFS(UniCF!$AV:$AV,UniCF!$AK:$AK,"р",UniCF!$AM:$AM,"X",UniCF!$AX:$AX,$C14,UniCF!$BI:$BI,F$3,UniCF!$AJ:$AJ,"средства ПАО «Газпром»",UniCF!$AN:$AN,"")</f>
        <v>0</v>
      </c>
      <c r="I14" s="4">
        <f t="shared" ca="1" si="95"/>
        <v>108.65999999999985</v>
      </c>
      <c r="J14" s="4">
        <f t="shared" ca="1" si="49"/>
        <v>0</v>
      </c>
      <c r="K14" s="4">
        <f ca="1">SUMIFS(UniCF!$AV:$AV,UniCF!$AK:$AK,"р",UniCF!$AM:$AM,"X",UniCF!$AX:$AX,$C14,UniCF!$AT:$AT,K$3,UniCF!$AJ:$AJ,"средства ПАО «Газпром»")+G14</f>
        <v>0</v>
      </c>
      <c r="L14" s="4">
        <f ca="1">SUMIFS(UniCF!$AV:$AV,UniCF!$AK:$AK,"р",UniCF!$AM:$AM,"X",UniCF!$AX:$AX,$C14,UniCF!$BI:$BI,L$3,UniCF!$AJ:$AJ,"средства ПАО «Газпром»",UniCF!$AN:$AN,"РАСХОД")</f>
        <v>0</v>
      </c>
      <c r="M14" s="4"/>
      <c r="N14" s="4">
        <f ca="1">SUMIFS(UniCF!$AV:$AV,UniCF!$AK:$AK,"р",UniCF!$AM:$AM,"X",UniCF!$AX:$AX,$C14,UniCF!$BI:$BI,L$3,UniCF!$AJ:$AJ,"средства ПАО «Газпром»",UniCF!$AN:$AN,"")</f>
        <v>0</v>
      </c>
      <c r="O14" s="4">
        <f t="shared" ca="1" si="22"/>
        <v>0</v>
      </c>
      <c r="P14" s="4">
        <f t="shared" ca="1" si="50"/>
        <v>0</v>
      </c>
      <c r="Q14" s="4">
        <f t="shared" ca="1" si="51"/>
        <v>0</v>
      </c>
      <c r="R14" s="4">
        <f ca="1">SUMIFS(UniCF!$AV:$AV,UniCF!$AK:$AK,"р",UniCF!$AM:$AM,"X",UniCF!$AX:$AX,$C14,UniCF!$BI:$BI,R$3,UniCF!$AJ:$AJ,"средства ПАО «Газпром»",UniCF!$AN:$AN,"РАСХОД")</f>
        <v>0</v>
      </c>
      <c r="S14" s="4"/>
      <c r="T14" s="4">
        <f ca="1">SUMIFS(UniCF!$AV:$AV,UniCF!$AK:$AK,"р",UniCF!$AM:$AM,"X",UniCF!$AX:$AX,$C14,UniCF!$BI:$BI,R$3,UniCF!$AJ:$AJ,"средства ПАО «Газпром»",UniCF!$AN:$AN,"")</f>
        <v>0</v>
      </c>
      <c r="U14" s="4">
        <f t="shared" ca="1" si="23"/>
        <v>0</v>
      </c>
      <c r="V14" s="4">
        <f t="shared" ca="1" si="52"/>
        <v>0</v>
      </c>
      <c r="W14" s="4">
        <f t="shared" ca="1" si="53"/>
        <v>0</v>
      </c>
      <c r="X14" s="4">
        <f ca="1">SUMIFS(UniCF!$AV:$AV,UniCF!$AK:$AK,"р",UniCF!$AM:$AM,"X",UniCF!$AX:$AX,$C14,UniCF!$BI:$BI,X$3,UniCF!$AJ:$AJ,"средства ПАО «Газпром»",UniCF!$AN:$AN,"РАСХОД")</f>
        <v>0</v>
      </c>
      <c r="Y14" s="4"/>
      <c r="Z14" s="4">
        <f ca="1">SUMIFS(UniCF!$AV:$AV,UniCF!$AK:$AK,"р",UniCF!$AM:$AM,"X",UniCF!$AX:$AX,$C14,UniCF!$BI:$BI,X$3,UniCF!$AJ:$AJ,"средства ПАО «Газпром»",UniCF!$AN:$AN,"")</f>
        <v>0</v>
      </c>
      <c r="AA14" s="4">
        <f t="shared" ca="1" si="24"/>
        <v>0</v>
      </c>
      <c r="AB14" s="4">
        <f t="shared" ca="1" si="54"/>
        <v>0</v>
      </c>
      <c r="AC14" s="4">
        <f t="shared" ca="1" si="55"/>
        <v>0</v>
      </c>
      <c r="AD14" s="4">
        <f ca="1">SUMIFS(UniCF!$AV:$AV,UniCF!$AK:$AK,"р",UniCF!$AM:$AM,"X",UniCF!$AX:$AX,$C14,UniCF!$BI:$BI,AD$3,UniCF!$AJ:$AJ,"средства ПАО «Газпром»",UniCF!$AN:$AN,"РАСХОД")</f>
        <v>0</v>
      </c>
      <c r="AE14" s="4"/>
      <c r="AF14" s="4">
        <f ca="1">SUMIFS(UniCF!$AV:$AV,UniCF!$AK:$AK,"р",UniCF!$AM:$AM,"X",UniCF!$AX:$AX,$C14,UniCF!$BI:$BI,AD$3,UniCF!$AJ:$AJ,"средства ПАО «Газпром»",UniCF!$AN:$AN,"")</f>
        <v>0</v>
      </c>
      <c r="AG14" s="4">
        <f t="shared" ca="1" si="25"/>
        <v>0</v>
      </c>
      <c r="AH14" s="4">
        <f t="shared" ca="1" si="56"/>
        <v>0</v>
      </c>
      <c r="AI14" s="4">
        <f t="shared" ca="1" si="57"/>
        <v>0</v>
      </c>
      <c r="AJ14" s="4">
        <f ca="1">SUMIFS(UniCF!$AV:$AV,UniCF!$AK:$AK,"р",UniCF!$AM:$AM,"X",UniCF!$AX:$AX,$C14,UniCF!$BI:$BI,AJ$3,UniCF!$AJ:$AJ,"средства ПАО «Газпром»",UniCF!$AN:$AN,"РАСХОД")</f>
        <v>0</v>
      </c>
      <c r="AK14" s="4"/>
      <c r="AL14" s="4">
        <f ca="1">SUMIFS(UniCF!$AV:$AV,UniCF!$AK:$AK,"р",UniCF!$AM:$AM,"X",UniCF!$AX:$AX,$C14,UniCF!$BI:$BI,AJ$3,UniCF!$AJ:$AJ,"средства ПАО «Газпром»",UniCF!$AN:$AN,"")</f>
        <v>0</v>
      </c>
      <c r="AM14" s="4">
        <f t="shared" ca="1" si="26"/>
        <v>0</v>
      </c>
      <c r="AN14" s="4">
        <f t="shared" ca="1" si="58"/>
        <v>0</v>
      </c>
      <c r="AO14" s="4">
        <f t="shared" ca="1" si="59"/>
        <v>0</v>
      </c>
      <c r="AP14" s="4">
        <f ca="1">SUMIFS(UniCF!$AV:$AV,UniCF!$AK:$AK,"р",UniCF!$AM:$AM,"X",UniCF!$AX:$AX,$C14,UniCF!$BI:$BI,AP$3,UniCF!$AJ:$AJ,"средства ПАО «Газпром»",UniCF!$AN:$AN,"РАСХОД")</f>
        <v>0</v>
      </c>
      <c r="AQ14" s="4"/>
      <c r="AR14" s="4">
        <f ca="1">SUMIFS(UniCF!$AV:$AV,UniCF!$AK:$AK,"р",UniCF!$AM:$AM,"X",UniCF!$AX:$AX,$C14,UniCF!$BI:$BI,AP$3,UniCF!$AJ:$AJ,"средства ПАО «Газпром»",UniCF!$AN:$AN,"")</f>
        <v>0</v>
      </c>
      <c r="AS14" s="4">
        <f t="shared" ca="1" si="27"/>
        <v>0</v>
      </c>
      <c r="AT14" s="4">
        <f t="shared" ca="1" si="60"/>
        <v>0</v>
      </c>
      <c r="AU14" s="4">
        <f t="shared" ca="1" si="61"/>
        <v>0</v>
      </c>
      <c r="AV14" s="4">
        <f ca="1">SUMIFS(UniCF!$AV:$AV,UniCF!$AK:$AK,"р",UniCF!$AM:$AM,"X",UniCF!$AX:$AX,$C14,UniCF!$BI:$BI,AV$3,UniCF!$AJ:$AJ,"средства ПАО «Газпром»",UniCF!$AN:$AN,"РАСХОД")</f>
        <v>0</v>
      </c>
      <c r="AW14" s="4"/>
      <c r="AX14" s="4">
        <f ca="1">SUMIFS(UniCF!$AV:$AV,UniCF!$AK:$AK,"р",UniCF!$AM:$AM,"X",UniCF!$AX:$AX,$C14,UniCF!$BI:$BI,AV$3,UniCF!$AJ:$AJ,"средства ПАО «Газпром»",UniCF!$AN:$AN,"")</f>
        <v>0</v>
      </c>
      <c r="AY14" s="4">
        <f t="shared" ca="1" si="28"/>
        <v>0</v>
      </c>
      <c r="AZ14" s="4">
        <f t="shared" ca="1" si="62"/>
        <v>0</v>
      </c>
      <c r="BA14" s="4">
        <f t="shared" ca="1" si="63"/>
        <v>0</v>
      </c>
      <c r="BB14" s="4">
        <f ca="1">SUMIFS(UniCF!$AV:$AV,UniCF!$AK:$AK,"р",UniCF!$AM:$AM,"X",UniCF!$AX:$AX,$C14,UniCF!$BI:$BI,BB$3,UniCF!$AJ:$AJ,"средства ПАО «Газпром»",UniCF!$AN:$AN,"РАСХОД")</f>
        <v>0</v>
      </c>
      <c r="BC14" s="4"/>
      <c r="BD14" s="4">
        <f ca="1">SUMIFS(UniCF!$AV:$AV,UniCF!$AK:$AK,"р",UniCF!$AM:$AM,"X",UniCF!$AX:$AX,$C14,UniCF!$BI:$BI,BB$3,UniCF!$AJ:$AJ,"средства ПАО «Газпром»",UniCF!$AN:$AN,"")</f>
        <v>0</v>
      </c>
      <c r="BE14" s="4">
        <f t="shared" ca="1" si="29"/>
        <v>0</v>
      </c>
      <c r="BF14" s="4">
        <f t="shared" ca="1" si="64"/>
        <v>0</v>
      </c>
      <c r="BG14" s="4">
        <f t="shared" ca="1" si="65"/>
        <v>0</v>
      </c>
      <c r="BH14" s="4">
        <f ca="1">SUMIFS(UniCF!$AV:$AV,UniCF!$AK:$AK,"р",UniCF!$AM:$AM,"X",UniCF!$AX:$AX,$C14,UniCF!$BI:$BI,BH$3,UniCF!$AJ:$AJ,"средства ПАО «Газпром»",UniCF!$AN:$AN,"РАСХОД")</f>
        <v>0</v>
      </c>
      <c r="BI14" s="4"/>
      <c r="BJ14" s="4">
        <f ca="1">SUMIFS(UniCF!$AV:$AV,UniCF!$AK:$AK,"р",UniCF!$AM:$AM,"X",UniCF!$AX:$AX,$C14,UniCF!$BI:$BI,BH$3,UniCF!$AJ:$AJ,"средства ПАО «Газпром»",UniCF!$AN:$AN,"")</f>
        <v>0</v>
      </c>
      <c r="BK14" s="4">
        <f t="shared" ca="1" si="30"/>
        <v>0</v>
      </c>
      <c r="BL14" s="4">
        <f t="shared" ca="1" si="66"/>
        <v>0</v>
      </c>
      <c r="BM14" s="4">
        <f t="shared" ca="1" si="67"/>
        <v>0</v>
      </c>
      <c r="BN14" s="4">
        <f ca="1">SUMIFS(UniCF!$AV:$AV,UniCF!$AK:$AK,"р",UniCF!$AM:$AM,"X",UniCF!$AX:$AX,$C14,UniCF!$BI:$BI,BN$3,UniCF!$AJ:$AJ,"средства ПАО «Газпром»",UniCF!$AN:$AN,"РАСХОД")</f>
        <v>0</v>
      </c>
      <c r="BO14" s="4"/>
      <c r="BP14" s="4">
        <f ca="1">SUMIFS(UniCF!$AV:$AV,UniCF!$AK:$AK,"р",UniCF!$AM:$AM,"X",UniCF!$AX:$AX,$C14,UniCF!$BI:$BI,BN$3,UniCF!$AJ:$AJ,"средства ПАО «Газпром»",UniCF!$AN:$AN,"")</f>
        <v>0</v>
      </c>
      <c r="BQ14" s="4">
        <f t="shared" ca="1" si="31"/>
        <v>0</v>
      </c>
      <c r="BR14" s="4">
        <f t="shared" ca="1" si="68"/>
        <v>0</v>
      </c>
      <c r="BS14" s="4">
        <f t="shared" ca="1" si="69"/>
        <v>0</v>
      </c>
      <c r="BT14" s="4">
        <f ca="1">SUMIFS(UniCF!$AV:$AV,UniCF!$AK:$AK,"р",UniCF!$AM:$AM,"X",UniCF!$AX:$AX,$C14,UniCF!$BI:$BI,BT$3,UniCF!$AJ:$AJ,"средства ПАО «Газпром»",UniCF!$AN:$AN,"РАСХОД")</f>
        <v>0</v>
      </c>
      <c r="BU14" s="4"/>
      <c r="BV14" s="4">
        <f ca="1">SUMIFS(UniCF!$AV:$AV,UniCF!$AK:$AK,"р",UniCF!$AM:$AM,"X",UniCF!$AX:$AX,$C14,UniCF!$BI:$BI,BT$3,UniCF!$AJ:$AJ,"средства ПАО «Газпром»",UniCF!$AN:$AN,"")</f>
        <v>0</v>
      </c>
      <c r="BW14" s="4">
        <f t="shared" ca="1" si="32"/>
        <v>0</v>
      </c>
      <c r="BX14" s="4">
        <f t="shared" ca="1" si="70"/>
        <v>0</v>
      </c>
      <c r="BY14" s="4">
        <f t="shared" ca="1" si="96"/>
        <v>0</v>
      </c>
      <c r="BZ14" s="4">
        <f t="shared" ca="1" si="97"/>
        <v>0</v>
      </c>
      <c r="CA14" s="4">
        <f ca="1">SUMIFS(UniCF!$AV:$AV,UniCF!$AK:$AK,"р",UniCF!$AM:$AM,"X",UniCF!$AX:$AX,$C14,UniCF!$BI:$BI,CA$3,UniCF!$AJ:$AJ,"средства ПАО «Газпром»",UniCF!$AN:$AN,"РАСХОД")</f>
        <v>0</v>
      </c>
      <c r="CB14" s="4"/>
      <c r="CC14" s="4">
        <f ca="1">SUMIFS(UniCF!$AV:$AV,UniCF!$AK:$AK,"р",UniCF!$AM:$AM,"X",UniCF!$AX:$AX,$C14,UniCF!$BI:$BI,CA$3,UniCF!$AJ:$AJ,"средства ПАО «Газпром»",UniCF!$AN:$AN,"")</f>
        <v>0</v>
      </c>
      <c r="CD14" s="4">
        <f t="shared" ca="1" si="34"/>
        <v>0</v>
      </c>
      <c r="CE14" s="4">
        <f t="shared" ca="1" si="71"/>
        <v>0</v>
      </c>
      <c r="CF14" s="4">
        <f t="shared" ca="1" si="72"/>
        <v>0</v>
      </c>
      <c r="CG14" s="4">
        <f ca="1">SUMIFS(UniCF!$AV:$AV,UniCF!$AK:$AK,"р",UniCF!$AM:$AM,"X",UniCF!$AX:$AX,$C14,UniCF!$BI:$BI,CG$3,UniCF!$AJ:$AJ,"средства ПАО «Газпром»",UniCF!$AN:$AN,"РАСХОД")</f>
        <v>0</v>
      </c>
      <c r="CH14" s="4"/>
      <c r="CI14" s="4">
        <f ca="1">SUMIFS(UniCF!$AV:$AV,UniCF!$AK:$AK,"р",UniCF!$AM:$AM,"X",UniCF!$AX:$AX,$C14,UniCF!$BI:$BI,CG$3,UniCF!$AJ:$AJ,"средства ПАО «Газпром»",UniCF!$AN:$AN,"")</f>
        <v>0</v>
      </c>
      <c r="CJ14" s="4">
        <f t="shared" ca="1" si="35"/>
        <v>0</v>
      </c>
      <c r="CK14" s="4">
        <f t="shared" ca="1" si="73"/>
        <v>0</v>
      </c>
      <c r="CL14" s="4">
        <f t="shared" ca="1" si="74"/>
        <v>0</v>
      </c>
      <c r="CM14" s="4">
        <f ca="1">SUMIFS(UniCF!$AV:$AV,UniCF!$AK:$AK,"р",UniCF!$AM:$AM,"X",UniCF!$AX:$AX,$C14,UniCF!$BI:$BI,CM$3,UniCF!$AJ:$AJ,"средства ПАО «Газпром»",UniCF!$AN:$AN,"РАСХОД")</f>
        <v>0</v>
      </c>
      <c r="CN14" s="4"/>
      <c r="CO14" s="4">
        <f ca="1">SUMIFS(UniCF!$AV:$AV,UniCF!$AK:$AK,"р",UniCF!$AM:$AM,"X",UniCF!$AX:$AX,$C14,UniCF!$BI:$BI,CM$3,UniCF!$AJ:$AJ,"средства ПАО «Газпром»",UniCF!$AN:$AN,"")</f>
        <v>0</v>
      </c>
      <c r="CP14" s="4">
        <f t="shared" ca="1" si="36"/>
        <v>0</v>
      </c>
      <c r="CQ14" s="4">
        <f t="shared" ca="1" si="75"/>
        <v>0</v>
      </c>
      <c r="CR14" s="4">
        <f t="shared" ca="1" si="76"/>
        <v>0</v>
      </c>
      <c r="CS14" s="4">
        <f ca="1">SUMIFS(UniCF!$AV:$AV,UniCF!$AK:$AK,"р",UniCF!$AM:$AM,"X",UniCF!$AX:$AX,$C14,UniCF!$BI:$BI,CS$3,UniCF!$AJ:$AJ,"средства ПАО «Газпром»",UniCF!$AN:$AN,"РАСХОД")</f>
        <v>0</v>
      </c>
      <c r="CT14" s="4"/>
      <c r="CU14" s="4">
        <f ca="1">SUMIFS(UniCF!$AV:$AV,UniCF!$AK:$AK,"р",UniCF!$AM:$AM,"X",UniCF!$AX:$AX,$C14,UniCF!$BI:$BI,CS$3,UniCF!$AJ:$AJ,"средства ПАО «Газпром»",UniCF!$AN:$AN,"")</f>
        <v>0</v>
      </c>
      <c r="CV14" s="4">
        <f t="shared" ca="1" si="37"/>
        <v>0</v>
      </c>
      <c r="CW14" s="4">
        <f t="shared" ca="1" si="77"/>
        <v>0</v>
      </c>
      <c r="CX14" s="4">
        <f t="shared" ca="1" si="78"/>
        <v>0</v>
      </c>
      <c r="CY14" s="4">
        <f ca="1">SUMIFS(UniCF!$AV:$AV,UniCF!$AK:$AK,"р",UniCF!$AM:$AM,"X",UniCF!$AX:$AX,$C14,UniCF!$BI:$BI,CY$3,UniCF!$AJ:$AJ,"средства ПАО «Газпром»",UniCF!$AN:$AN,"РАСХОД")</f>
        <v>0</v>
      </c>
      <c r="CZ14" s="4"/>
      <c r="DA14" s="4">
        <f ca="1">SUMIFS(UniCF!$AV:$AV,UniCF!$AK:$AK,"р",UniCF!$AM:$AM,"X",UniCF!$AX:$AX,$C14,UniCF!$BI:$BI,CY$3,UniCF!$AJ:$AJ,"средства ПАО «Газпром»",UniCF!$AN:$AN,"")</f>
        <v>0</v>
      </c>
      <c r="DB14" s="4">
        <f t="shared" ca="1" si="38"/>
        <v>0</v>
      </c>
      <c r="DC14" s="4">
        <f t="shared" ca="1" si="79"/>
        <v>0</v>
      </c>
      <c r="DD14" s="4">
        <f t="shared" ca="1" si="80"/>
        <v>0</v>
      </c>
      <c r="DE14" s="4">
        <f ca="1">SUMIFS(UniCF!$AV:$AV,UniCF!$AK:$AK,"р",UniCF!$AM:$AM,"X",UniCF!$AX:$AX,$C14,UniCF!$BI:$BI,DE$3,UniCF!$AJ:$AJ,"средства ПАО «Газпром»",UniCF!$AN:$AN,"РАСХОД")</f>
        <v>0</v>
      </c>
      <c r="DF14" s="4"/>
      <c r="DG14" s="4">
        <f ca="1">SUMIFS(UniCF!$AV:$AV,UniCF!$AK:$AK,"р",UniCF!$AM:$AM,"X",UniCF!$AX:$AX,$C14,UniCF!$BI:$BI,DE$3,UniCF!$AJ:$AJ,"средства ПАО «Газпром»",UniCF!$AN:$AN,"")</f>
        <v>0</v>
      </c>
      <c r="DH14" s="4">
        <f t="shared" ca="1" si="39"/>
        <v>0</v>
      </c>
      <c r="DI14" s="4">
        <f t="shared" ca="1" si="81"/>
        <v>0</v>
      </c>
      <c r="DJ14" s="4">
        <f t="shared" ca="1" si="82"/>
        <v>0</v>
      </c>
      <c r="DK14" s="4">
        <f ca="1">SUMIFS(UniCF!$AV:$AV,UniCF!$AK:$AK,"р",UniCF!$AM:$AM,"X",UniCF!$AX:$AX,$C14,UniCF!$BI:$BI,DK$3,UniCF!$AJ:$AJ,"средства ПАО «Газпром»",UniCF!$AN:$AN,"РАСХОД")</f>
        <v>0</v>
      </c>
      <c r="DL14" s="4"/>
      <c r="DM14" s="4">
        <f ca="1">SUMIFS(UniCF!$AV:$AV,UniCF!$AK:$AK,"р",UniCF!$AM:$AM,"X",UniCF!$AX:$AX,$C14,UniCF!$BI:$BI,DK$3,UniCF!$AJ:$AJ,"средства ПАО «Газпром»",UniCF!$AN:$AN,"")</f>
        <v>0</v>
      </c>
      <c r="DN14" s="4">
        <f t="shared" ca="1" si="40"/>
        <v>0</v>
      </c>
      <c r="DO14" s="4">
        <f t="shared" ca="1" si="83"/>
        <v>0</v>
      </c>
      <c r="DP14" s="4">
        <f t="shared" ca="1" si="84"/>
        <v>0</v>
      </c>
      <c r="DQ14" s="4">
        <f ca="1">SUMIFS(UniCF!$AV:$AV,UniCF!$AK:$AK,"р",UniCF!$AM:$AM,"X",UniCF!$AX:$AX,$C14,UniCF!$BI:$BI,DQ$3,UniCF!$AJ:$AJ,"средства ПАО «Газпром»",UniCF!$AN:$AN,"РАСХОД")</f>
        <v>0</v>
      </c>
      <c r="DR14" s="4"/>
      <c r="DS14" s="4">
        <f ca="1">SUMIFS(UniCF!$AV:$AV,UniCF!$AK:$AK,"р",UniCF!$AM:$AM,"X",UniCF!$AX:$AX,$C14,UniCF!$BI:$BI,DQ$3,UniCF!$AJ:$AJ,"средства ПАО «Газпром»",UniCF!$AN:$AN,"")</f>
        <v>0</v>
      </c>
      <c r="DT14" s="4">
        <f t="shared" ca="1" si="41"/>
        <v>0</v>
      </c>
      <c r="DU14" s="4">
        <f t="shared" ca="1" si="85"/>
        <v>0</v>
      </c>
      <c r="DV14" s="4">
        <f t="shared" ca="1" si="86"/>
        <v>0</v>
      </c>
      <c r="DW14" s="4">
        <f ca="1">SUMIFS(UniCF!$AV:$AV,UniCF!$AK:$AK,"р",UniCF!$AM:$AM,"X",UniCF!$AX:$AX,$C14,UniCF!$BI:$BI,DW$3,UniCF!$AJ:$AJ,"средства ПАО «Газпром»",UniCF!$AN:$AN,"РАСХОД")</f>
        <v>0</v>
      </c>
      <c r="DX14" s="4"/>
      <c r="DY14" s="4">
        <f ca="1">SUMIFS(UniCF!$AV:$AV,UniCF!$AK:$AK,"р",UniCF!$AM:$AM,"X",UniCF!$AX:$AX,$C14,UniCF!$BI:$BI,DW$3,UniCF!$AJ:$AJ,"средства ПАО «Газпром»",UniCF!$AN:$AN,"")</f>
        <v>0</v>
      </c>
      <c r="DZ14" s="4">
        <f t="shared" ca="1" si="42"/>
        <v>0</v>
      </c>
      <c r="EA14" s="4">
        <f t="shared" ca="1" si="87"/>
        <v>0</v>
      </c>
      <c r="EB14" s="4">
        <f t="shared" ca="1" si="88"/>
        <v>0</v>
      </c>
      <c r="EC14" s="4">
        <f ca="1">SUMIFS(UniCF!$AV:$AV,UniCF!$AK:$AK,"р",UniCF!$AM:$AM,"X",UniCF!$AX:$AX,$C14,UniCF!$BI:$BI,EC$3,UniCF!$AJ:$AJ,"средства ПАО «Газпром»",UniCF!$AN:$AN,"РАСХОД")</f>
        <v>0</v>
      </c>
      <c r="ED14" s="4"/>
      <c r="EE14" s="4">
        <f ca="1">SUMIFS(UniCF!$AV:$AV,UniCF!$AK:$AK,"р",UniCF!$AM:$AM,"X",UniCF!$AX:$AX,$C14,UniCF!$BI:$BI,EC$3,UniCF!$AJ:$AJ,"средства ПАО «Газпром»",UniCF!$AN:$AN,"")</f>
        <v>0</v>
      </c>
      <c r="EF14" s="4">
        <f t="shared" ca="1" si="43"/>
        <v>0</v>
      </c>
      <c r="EG14" s="4">
        <f t="shared" ca="1" si="89"/>
        <v>0</v>
      </c>
      <c r="EH14" s="4">
        <f t="shared" ca="1" si="90"/>
        <v>0</v>
      </c>
      <c r="EI14" s="4">
        <f ca="1">SUMIFS(UniCF!$AV:$AV,UniCF!$AK:$AK,"р",UniCF!$AM:$AM,"X",UniCF!$AX:$AX,$C14,UniCF!$BI:$BI,EI$3,UniCF!$AJ:$AJ,"средства ПАО «Газпром»",UniCF!$AN:$AN,"РАСХОД")</f>
        <v>0</v>
      </c>
      <c r="EJ14" s="4"/>
      <c r="EK14" s="4">
        <f ca="1">SUMIFS(UniCF!$AV:$AV,UniCF!$AK:$AK,"р",UniCF!$AM:$AM,"X",UniCF!$AX:$AX,$C14,UniCF!$BI:$BI,EI$3,UniCF!$AJ:$AJ,"средства ПАО «Газпром»",UniCF!$AN:$AN,"")</f>
        <v>0</v>
      </c>
      <c r="EL14" s="4">
        <f t="shared" ca="1" si="44"/>
        <v>0</v>
      </c>
      <c r="EM14" s="4">
        <f t="shared" ca="1" si="91"/>
        <v>0</v>
      </c>
      <c r="EN14" s="4">
        <f t="shared" ca="1" si="92"/>
        <v>0</v>
      </c>
      <c r="EO14" s="4">
        <f ca="1">SUMIFS(UniCF!$AV:$AV,UniCF!$AK:$AK,"р",UniCF!$AM:$AM,"X",UniCF!$AX:$AX,$C14,UniCF!$BI:$BI,EO$3,UniCF!$AJ:$AJ,"средства ПАО «Газпром»",UniCF!$AN:$AN,"РАСХОД")</f>
        <v>0</v>
      </c>
      <c r="EP14" s="4"/>
      <c r="EQ14" s="4">
        <f ca="1">SUMIFS(UniCF!$AV:$AV,UniCF!$AK:$AK,"р",UniCF!$AM:$AM,"X",UniCF!$AX:$AX,$C14,UniCF!$BI:$BI,EO$3,UniCF!$AJ:$AJ,"средства ПАО «Газпром»",UniCF!$AN:$AN,"")</f>
        <v>0</v>
      </c>
      <c r="ER14" s="4">
        <f t="shared" ca="1" si="45"/>
        <v>0</v>
      </c>
      <c r="ES14" s="4">
        <f t="shared" ca="1" si="93"/>
        <v>0</v>
      </c>
      <c r="ET14" s="4">
        <f t="shared" ca="1" si="94"/>
        <v>0</v>
      </c>
      <c r="EU14" s="4">
        <f ca="1">SUMIFS(UniCF!$AV:$AV,UniCF!$AK:$AK,"р",UniCF!$AM:$AM,"X",UniCF!$AX:$AX,$C14,UniCF!$BI:$BI,EU$3,UniCF!$AJ:$AJ,"средства ПАО «Газпром»",UniCF!$AN:$AN,"РАСХОД")</f>
        <v>0</v>
      </c>
      <c r="EV14" s="4"/>
      <c r="EW14" s="4">
        <f ca="1">SUMIFS(UniCF!$AV:$AV,UniCF!$AK:$AK,"р",UniCF!$AM:$AM,"X",UniCF!$AX:$AX,$C14,UniCF!$BI:$BI,EU$3,UniCF!$AJ:$AJ,"средства ПАО «Газпром»",UniCF!$AN:$AN,"")</f>
        <v>0</v>
      </c>
      <c r="EX14" s="4">
        <f t="shared" ca="1" si="46"/>
        <v>0</v>
      </c>
      <c r="EY14" s="4">
        <f t="shared" ca="1" si="47"/>
        <v>0</v>
      </c>
    </row>
    <row r="15" spans="1:161" ht="13.15" x14ac:dyDescent="0.4">
      <c r="A15" s="20" t="s">
        <v>119</v>
      </c>
      <c r="B15" t="s">
        <v>176</v>
      </c>
      <c r="C15">
        <v>2221517010</v>
      </c>
      <c r="D15" s="4">
        <v>700</v>
      </c>
      <c r="E15" s="47">
        <f>SUMIFS(accUniCF[SumFact],accUniCF[ReportPart],"Out",accUniCF[Account],"X",accUniCF[ItemExtra],$C15,accUniCF[PaymentDate],E$3,accUniCF[Source],"Centralized")</f>
        <v>5302.42</v>
      </c>
      <c r="F15" s="4">
        <f ca="1">SUMIFS(UniCF!$AV:$AV,UniCF!$AK:$AK,"р",UniCF!$AM:$AM,"X",UniCF!$AX:$AX,$C15,UniCF!$BI:$BI,F$3,UniCF!$AJ:$AJ,"средства ПАО «Газпром»",UniCF!$AN:$AN,"РАСХОД")</f>
        <v>0</v>
      </c>
      <c r="G15" s="4"/>
      <c r="H15" s="4">
        <f ca="1">SUMIFS(UniCF!$AV:$AV,UniCF!$AK:$AK,"р",UniCF!$AM:$AM,"X",UniCF!$AX:$AX,$C15,UniCF!$BI:$BI,F$3,UniCF!$AJ:$AJ,"средства ПАО «Газпром»",UniCF!$AN:$AN,"")</f>
        <v>0</v>
      </c>
      <c r="I15" s="4">
        <f t="shared" ca="1" si="95"/>
        <v>5302.42</v>
      </c>
      <c r="J15" s="4">
        <f t="shared" ca="1" si="49"/>
        <v>0</v>
      </c>
      <c r="K15" s="4">
        <f ca="1">SUMIFS(UniCF!$AV:$AV,UniCF!$AK:$AK,"р",UniCF!$AM:$AM,"X",UniCF!$AX:$AX,$C15,UniCF!$AT:$AT,K$3,UniCF!$AJ:$AJ,"средства ПАО «Газпром»")+G15</f>
        <v>0</v>
      </c>
      <c r="L15" s="4">
        <f ca="1">SUMIFS(UniCF!$AV:$AV,UniCF!$AK:$AK,"р",UniCF!$AM:$AM,"X",UniCF!$AX:$AX,$C15,UniCF!$BI:$BI,L$3,UniCF!$AJ:$AJ,"средства ПАО «Газпром»",UniCF!$AN:$AN,"РАСХОД")</f>
        <v>0</v>
      </c>
      <c r="M15" s="4"/>
      <c r="N15" s="4">
        <f ca="1">SUMIFS(UniCF!$AV:$AV,UniCF!$AK:$AK,"р",UniCF!$AM:$AM,"X",UniCF!$AX:$AX,$C15,UniCF!$BI:$BI,L$3,UniCF!$AJ:$AJ,"средства ПАО «Газпром»",UniCF!$AN:$AN,"")</f>
        <v>0</v>
      </c>
      <c r="O15" s="4">
        <f t="shared" ca="1" si="22"/>
        <v>0</v>
      </c>
      <c r="P15" s="4">
        <f t="shared" ca="1" si="50"/>
        <v>700</v>
      </c>
      <c r="Q15" s="4">
        <f t="shared" ca="1" si="51"/>
        <v>700</v>
      </c>
      <c r="R15" s="4">
        <f ca="1">SUMIFS(UniCF!$AV:$AV,UniCF!$AK:$AK,"р",UniCF!$AM:$AM,"X",UniCF!$AX:$AX,$C15,UniCF!$BI:$BI,R$3,UniCF!$AJ:$AJ,"средства ПАО «Газпром»",UniCF!$AN:$AN,"РАСХОД")</f>
        <v>0</v>
      </c>
      <c r="S15" s="4"/>
      <c r="T15" s="4">
        <f ca="1">SUMIFS(UniCF!$AV:$AV,UniCF!$AK:$AK,"р",UniCF!$AM:$AM,"X",UniCF!$AX:$AX,$C15,UniCF!$BI:$BI,R$3,UniCF!$AJ:$AJ,"средства ПАО «Газпром»",UniCF!$AN:$AN,"")</f>
        <v>0</v>
      </c>
      <c r="U15" s="4">
        <f t="shared" ca="1" si="23"/>
        <v>700</v>
      </c>
      <c r="V15" s="4">
        <f t="shared" ca="1" si="52"/>
        <v>0</v>
      </c>
      <c r="W15" s="4">
        <f t="shared" ca="1" si="53"/>
        <v>700</v>
      </c>
      <c r="X15" s="4">
        <f ca="1">SUMIFS(UniCF!$AV:$AV,UniCF!$AK:$AK,"р",UniCF!$AM:$AM,"X",UniCF!$AX:$AX,$C15,UniCF!$BI:$BI,X$3,UniCF!$AJ:$AJ,"средства ПАО «Газпром»",UniCF!$AN:$AN,"РАСХОД")</f>
        <v>0</v>
      </c>
      <c r="Y15" s="4"/>
      <c r="Z15" s="4">
        <f ca="1">SUMIFS(UniCF!$AV:$AV,UniCF!$AK:$AK,"р",UniCF!$AM:$AM,"X",UniCF!$AX:$AX,$C15,UniCF!$BI:$BI,X$3,UniCF!$AJ:$AJ,"средства ПАО «Газпром»",UniCF!$AN:$AN,"")</f>
        <v>0</v>
      </c>
      <c r="AA15" s="4">
        <f t="shared" ca="1" si="24"/>
        <v>700</v>
      </c>
      <c r="AB15" s="4">
        <f t="shared" ca="1" si="54"/>
        <v>0</v>
      </c>
      <c r="AC15" s="4">
        <f t="shared" ca="1" si="55"/>
        <v>700</v>
      </c>
      <c r="AD15" s="4">
        <f ca="1">SUMIFS(UniCF!$AV:$AV,UniCF!$AK:$AK,"р",UniCF!$AM:$AM,"X",UniCF!$AX:$AX,$C15,UniCF!$BI:$BI,AD$3,UniCF!$AJ:$AJ,"средства ПАО «Газпром»",UniCF!$AN:$AN,"РАСХОД")</f>
        <v>0</v>
      </c>
      <c r="AE15" s="4"/>
      <c r="AF15" s="4">
        <f ca="1">SUMIFS(UniCF!$AV:$AV,UniCF!$AK:$AK,"р",UniCF!$AM:$AM,"X",UniCF!$AX:$AX,$C15,UniCF!$BI:$BI,AD$3,UniCF!$AJ:$AJ,"средства ПАО «Газпром»",UniCF!$AN:$AN,"")</f>
        <v>0</v>
      </c>
      <c r="AG15" s="4">
        <f t="shared" ca="1" si="25"/>
        <v>700</v>
      </c>
      <c r="AH15" s="4">
        <f t="shared" ca="1" si="56"/>
        <v>0</v>
      </c>
      <c r="AI15" s="4">
        <f t="shared" ca="1" si="57"/>
        <v>700</v>
      </c>
      <c r="AJ15" s="4">
        <f ca="1">SUMIFS(UniCF!$AV:$AV,UniCF!$AK:$AK,"р",UniCF!$AM:$AM,"X",UniCF!$AX:$AX,$C15,UniCF!$BI:$BI,AJ$3,UniCF!$AJ:$AJ,"средства ПАО «Газпром»",UniCF!$AN:$AN,"РАСХОД")</f>
        <v>0</v>
      </c>
      <c r="AK15" s="4"/>
      <c r="AL15" s="4">
        <f ca="1">SUMIFS(UniCF!$AV:$AV,UniCF!$AK:$AK,"р",UniCF!$AM:$AM,"X",UniCF!$AX:$AX,$C15,UniCF!$BI:$BI,AJ$3,UniCF!$AJ:$AJ,"средства ПАО «Газпром»",UniCF!$AN:$AN,"")</f>
        <v>0</v>
      </c>
      <c r="AM15" s="4">
        <f t="shared" ca="1" si="26"/>
        <v>700</v>
      </c>
      <c r="AN15" s="4">
        <f t="shared" ca="1" si="58"/>
        <v>0</v>
      </c>
      <c r="AO15" s="4">
        <f t="shared" ca="1" si="59"/>
        <v>700</v>
      </c>
      <c r="AP15" s="4">
        <f ca="1">SUMIFS(UniCF!$AV:$AV,UniCF!$AK:$AK,"р",UniCF!$AM:$AM,"X",UniCF!$AX:$AX,$C15,UniCF!$BI:$BI,AP$3,UniCF!$AJ:$AJ,"средства ПАО «Газпром»",UniCF!$AN:$AN,"РАСХОД")</f>
        <v>0</v>
      </c>
      <c r="AQ15" s="4"/>
      <c r="AR15" s="4">
        <f ca="1">SUMIFS(UniCF!$AV:$AV,UniCF!$AK:$AK,"р",UniCF!$AM:$AM,"X",UniCF!$AX:$AX,$C15,UniCF!$BI:$BI,AP$3,UniCF!$AJ:$AJ,"средства ПАО «Газпром»",UniCF!$AN:$AN,"")</f>
        <v>0</v>
      </c>
      <c r="AS15" s="4">
        <f t="shared" ca="1" si="27"/>
        <v>700</v>
      </c>
      <c r="AT15" s="4">
        <f t="shared" ca="1" si="60"/>
        <v>0</v>
      </c>
      <c r="AU15" s="4">
        <f t="shared" ca="1" si="61"/>
        <v>700</v>
      </c>
      <c r="AV15" s="4">
        <f ca="1">SUMIFS(UniCF!$AV:$AV,UniCF!$AK:$AK,"р",UniCF!$AM:$AM,"X",UniCF!$AX:$AX,$C15,UniCF!$BI:$BI,AV$3,UniCF!$AJ:$AJ,"средства ПАО «Газпром»",UniCF!$AN:$AN,"РАСХОД")</f>
        <v>0</v>
      </c>
      <c r="AW15" s="4"/>
      <c r="AX15" s="4">
        <f ca="1">SUMIFS(UniCF!$AV:$AV,UniCF!$AK:$AK,"р",UniCF!$AM:$AM,"X",UniCF!$AX:$AX,$C15,UniCF!$BI:$BI,AV$3,UniCF!$AJ:$AJ,"средства ПАО «Газпром»",UniCF!$AN:$AN,"")</f>
        <v>0</v>
      </c>
      <c r="AY15" s="4">
        <f t="shared" ca="1" si="28"/>
        <v>700</v>
      </c>
      <c r="AZ15" s="4">
        <f t="shared" ca="1" si="62"/>
        <v>0</v>
      </c>
      <c r="BA15" s="4">
        <f t="shared" ca="1" si="63"/>
        <v>700</v>
      </c>
      <c r="BB15" s="4">
        <f ca="1">SUMIFS(UniCF!$AV:$AV,UniCF!$AK:$AK,"р",UniCF!$AM:$AM,"X",UniCF!$AX:$AX,$C15,UniCF!$BI:$BI,BB$3,UniCF!$AJ:$AJ,"средства ПАО «Газпром»",UniCF!$AN:$AN,"РАСХОД")</f>
        <v>0</v>
      </c>
      <c r="BC15" s="4"/>
      <c r="BD15" s="4">
        <f ca="1">SUMIFS(UniCF!$AV:$AV,UniCF!$AK:$AK,"р",UniCF!$AM:$AM,"X",UniCF!$AX:$AX,$C15,UniCF!$BI:$BI,BB$3,UniCF!$AJ:$AJ,"средства ПАО «Газпром»",UniCF!$AN:$AN,"")</f>
        <v>0</v>
      </c>
      <c r="BE15" s="4">
        <f t="shared" ca="1" si="29"/>
        <v>700</v>
      </c>
      <c r="BF15" s="4">
        <f t="shared" ca="1" si="64"/>
        <v>0</v>
      </c>
      <c r="BG15" s="4">
        <f t="shared" ca="1" si="65"/>
        <v>700</v>
      </c>
      <c r="BH15" s="4">
        <f ca="1">SUMIFS(UniCF!$AV:$AV,UniCF!$AK:$AK,"р",UniCF!$AM:$AM,"X",UniCF!$AX:$AX,$C15,UniCF!$BI:$BI,BH$3,UniCF!$AJ:$AJ,"средства ПАО «Газпром»",UniCF!$AN:$AN,"РАСХОД")</f>
        <v>0</v>
      </c>
      <c r="BI15" s="4"/>
      <c r="BJ15" s="4">
        <f ca="1">SUMIFS(UniCF!$AV:$AV,UniCF!$AK:$AK,"р",UniCF!$AM:$AM,"X",UniCF!$AX:$AX,$C15,UniCF!$BI:$BI,BH$3,UniCF!$AJ:$AJ,"средства ПАО «Газпром»",UniCF!$AN:$AN,"")</f>
        <v>0</v>
      </c>
      <c r="BK15" s="4">
        <f t="shared" ca="1" si="30"/>
        <v>700</v>
      </c>
      <c r="BL15" s="4">
        <f t="shared" ca="1" si="66"/>
        <v>0</v>
      </c>
      <c r="BM15" s="4">
        <f t="shared" ca="1" si="67"/>
        <v>700</v>
      </c>
      <c r="BN15" s="4">
        <f ca="1">SUMIFS(UniCF!$AV:$AV,UniCF!$AK:$AK,"р",UniCF!$AM:$AM,"X",UniCF!$AX:$AX,$C15,UniCF!$BI:$BI,BN$3,UniCF!$AJ:$AJ,"средства ПАО «Газпром»",UniCF!$AN:$AN,"РАСХОД")</f>
        <v>0</v>
      </c>
      <c r="BO15" s="4"/>
      <c r="BP15" s="4">
        <f ca="1">SUMIFS(UniCF!$AV:$AV,UniCF!$AK:$AK,"р",UniCF!$AM:$AM,"X",UniCF!$AX:$AX,$C15,UniCF!$BI:$BI,BN$3,UniCF!$AJ:$AJ,"средства ПАО «Газпром»",UniCF!$AN:$AN,"")</f>
        <v>0</v>
      </c>
      <c r="BQ15" s="4">
        <f t="shared" ca="1" si="31"/>
        <v>700</v>
      </c>
      <c r="BR15" s="4">
        <f t="shared" ca="1" si="68"/>
        <v>0</v>
      </c>
      <c r="BS15" s="4">
        <f t="shared" ca="1" si="69"/>
        <v>700</v>
      </c>
      <c r="BT15" s="4">
        <f ca="1">SUMIFS(UniCF!$AV:$AV,UniCF!$AK:$AK,"р",UniCF!$AM:$AM,"X",UniCF!$AX:$AX,$C15,UniCF!$BI:$BI,BT$3,UniCF!$AJ:$AJ,"средства ПАО «Газпром»",UniCF!$AN:$AN,"РАСХОД")</f>
        <v>0</v>
      </c>
      <c r="BU15" s="4"/>
      <c r="BV15" s="4">
        <f ca="1">SUMIFS(UniCF!$AV:$AV,UniCF!$AK:$AK,"р",UniCF!$AM:$AM,"X",UniCF!$AX:$AX,$C15,UniCF!$BI:$BI,BT$3,UniCF!$AJ:$AJ,"средства ПАО «Газпром»",UniCF!$AN:$AN,"")</f>
        <v>0</v>
      </c>
      <c r="BW15" s="4">
        <f t="shared" ca="1" si="32"/>
        <v>700</v>
      </c>
      <c r="BX15" s="4">
        <f t="shared" ca="1" si="70"/>
        <v>0</v>
      </c>
      <c r="BY15" s="4">
        <f t="shared" ca="1" si="96"/>
        <v>700</v>
      </c>
      <c r="BZ15" s="4">
        <f t="shared" ca="1" si="97"/>
        <v>0</v>
      </c>
      <c r="CA15" s="4">
        <f ca="1">SUMIFS(UniCF!$AV:$AV,UniCF!$AK:$AK,"р",UniCF!$AM:$AM,"X",UniCF!$AX:$AX,$C15,UniCF!$BI:$BI,CA$3,UniCF!$AJ:$AJ,"средства ПАО «Газпром»",UniCF!$AN:$AN,"РАСХОД")</f>
        <v>0</v>
      </c>
      <c r="CB15" s="4"/>
      <c r="CC15" s="4">
        <f ca="1">SUMIFS(UniCF!$AV:$AV,UniCF!$AK:$AK,"р",UniCF!$AM:$AM,"X",UniCF!$AX:$AX,$C15,UniCF!$BI:$BI,CA$3,UniCF!$AJ:$AJ,"средства ПАО «Газпром»",UniCF!$AN:$AN,"")</f>
        <v>0</v>
      </c>
      <c r="CD15" s="4">
        <f t="shared" ca="1" si="34"/>
        <v>0</v>
      </c>
      <c r="CE15" s="4">
        <f t="shared" ca="1" si="71"/>
        <v>700</v>
      </c>
      <c r="CF15" s="4">
        <f t="shared" ca="1" si="72"/>
        <v>700</v>
      </c>
      <c r="CG15" s="4">
        <f ca="1">SUMIFS(UniCF!$AV:$AV,UniCF!$AK:$AK,"р",UniCF!$AM:$AM,"X",UniCF!$AX:$AX,$C15,UniCF!$BI:$BI,CG$3,UniCF!$AJ:$AJ,"средства ПАО «Газпром»",UniCF!$AN:$AN,"РАСХОД")</f>
        <v>0</v>
      </c>
      <c r="CH15" s="4"/>
      <c r="CI15" s="4">
        <f ca="1">SUMIFS(UniCF!$AV:$AV,UniCF!$AK:$AK,"р",UniCF!$AM:$AM,"X",UniCF!$AX:$AX,$C15,UniCF!$BI:$BI,CG$3,UniCF!$AJ:$AJ,"средства ПАО «Газпром»",UniCF!$AN:$AN,"")</f>
        <v>0</v>
      </c>
      <c r="CJ15" s="4">
        <f t="shared" ca="1" si="35"/>
        <v>700</v>
      </c>
      <c r="CK15" s="4">
        <f t="shared" ca="1" si="73"/>
        <v>0</v>
      </c>
      <c r="CL15" s="4">
        <f t="shared" ca="1" si="74"/>
        <v>700</v>
      </c>
      <c r="CM15" s="4">
        <f ca="1">SUMIFS(UniCF!$AV:$AV,UniCF!$AK:$AK,"р",UniCF!$AM:$AM,"X",UniCF!$AX:$AX,$C15,UniCF!$BI:$BI,CM$3,UniCF!$AJ:$AJ,"средства ПАО «Газпром»",UniCF!$AN:$AN,"РАСХОД")</f>
        <v>0</v>
      </c>
      <c r="CN15" s="4"/>
      <c r="CO15" s="4">
        <f ca="1">SUMIFS(UniCF!$AV:$AV,UniCF!$AK:$AK,"р",UniCF!$AM:$AM,"X",UniCF!$AX:$AX,$C15,UniCF!$BI:$BI,CM$3,UniCF!$AJ:$AJ,"средства ПАО «Газпром»",UniCF!$AN:$AN,"")</f>
        <v>0</v>
      </c>
      <c r="CP15" s="4">
        <f t="shared" ca="1" si="36"/>
        <v>700</v>
      </c>
      <c r="CQ15" s="4">
        <f t="shared" ca="1" si="75"/>
        <v>0</v>
      </c>
      <c r="CR15" s="4">
        <f t="shared" ca="1" si="76"/>
        <v>700</v>
      </c>
      <c r="CS15" s="4">
        <f ca="1">SUMIFS(UniCF!$AV:$AV,UniCF!$AK:$AK,"р",UniCF!$AM:$AM,"X",UniCF!$AX:$AX,$C15,UniCF!$BI:$BI,CS$3,UniCF!$AJ:$AJ,"средства ПАО «Газпром»",UniCF!$AN:$AN,"РАСХОД")</f>
        <v>0</v>
      </c>
      <c r="CT15" s="4"/>
      <c r="CU15" s="4">
        <f ca="1">SUMIFS(UniCF!$AV:$AV,UniCF!$AK:$AK,"р",UniCF!$AM:$AM,"X",UniCF!$AX:$AX,$C15,UniCF!$BI:$BI,CS$3,UniCF!$AJ:$AJ,"средства ПАО «Газпром»",UniCF!$AN:$AN,"")</f>
        <v>0</v>
      </c>
      <c r="CV15" s="4">
        <f t="shared" ca="1" si="37"/>
        <v>700</v>
      </c>
      <c r="CW15" s="4">
        <f t="shared" ca="1" si="77"/>
        <v>0</v>
      </c>
      <c r="CX15" s="4">
        <f t="shared" ca="1" si="78"/>
        <v>700</v>
      </c>
      <c r="CY15" s="4">
        <f ca="1">SUMIFS(UniCF!$AV:$AV,UniCF!$AK:$AK,"р",UniCF!$AM:$AM,"X",UniCF!$AX:$AX,$C15,UniCF!$BI:$BI,CY$3,UniCF!$AJ:$AJ,"средства ПАО «Газпром»",UniCF!$AN:$AN,"РАСХОД")</f>
        <v>0</v>
      </c>
      <c r="CZ15" s="4"/>
      <c r="DA15" s="4">
        <f ca="1">SUMIFS(UniCF!$AV:$AV,UniCF!$AK:$AK,"р",UniCF!$AM:$AM,"X",UniCF!$AX:$AX,$C15,UniCF!$BI:$BI,CY$3,UniCF!$AJ:$AJ,"средства ПАО «Газпром»",UniCF!$AN:$AN,"")</f>
        <v>0</v>
      </c>
      <c r="DB15" s="4">
        <f t="shared" ca="1" si="38"/>
        <v>700</v>
      </c>
      <c r="DC15" s="4">
        <f t="shared" ca="1" si="79"/>
        <v>0</v>
      </c>
      <c r="DD15" s="4">
        <f t="shared" ca="1" si="80"/>
        <v>700</v>
      </c>
      <c r="DE15" s="4">
        <f ca="1">SUMIFS(UniCF!$AV:$AV,UniCF!$AK:$AK,"р",UniCF!$AM:$AM,"X",UniCF!$AX:$AX,$C15,UniCF!$BI:$BI,DE$3,UniCF!$AJ:$AJ,"средства ПАО «Газпром»",UniCF!$AN:$AN,"РАСХОД")</f>
        <v>0</v>
      </c>
      <c r="DF15" s="4"/>
      <c r="DG15" s="4">
        <f ca="1">SUMIFS(UniCF!$AV:$AV,UniCF!$AK:$AK,"р",UniCF!$AM:$AM,"X",UniCF!$AX:$AX,$C15,UniCF!$BI:$BI,DE$3,UniCF!$AJ:$AJ,"средства ПАО «Газпром»",UniCF!$AN:$AN,"")</f>
        <v>0</v>
      </c>
      <c r="DH15" s="4">
        <f t="shared" ca="1" si="39"/>
        <v>700</v>
      </c>
      <c r="DI15" s="4">
        <f t="shared" ca="1" si="81"/>
        <v>0</v>
      </c>
      <c r="DJ15" s="4">
        <f t="shared" ca="1" si="82"/>
        <v>700</v>
      </c>
      <c r="DK15" s="4">
        <f ca="1">SUMIFS(UniCF!$AV:$AV,UniCF!$AK:$AK,"р",UniCF!$AM:$AM,"X",UniCF!$AX:$AX,$C15,UniCF!$BI:$BI,DK$3,UniCF!$AJ:$AJ,"средства ПАО «Газпром»",UniCF!$AN:$AN,"РАСХОД")</f>
        <v>0</v>
      </c>
      <c r="DL15" s="4"/>
      <c r="DM15" s="4">
        <f ca="1">SUMIFS(UniCF!$AV:$AV,UniCF!$AK:$AK,"р",UniCF!$AM:$AM,"X",UniCF!$AX:$AX,$C15,UniCF!$BI:$BI,DK$3,UniCF!$AJ:$AJ,"средства ПАО «Газпром»",UniCF!$AN:$AN,"")</f>
        <v>0</v>
      </c>
      <c r="DN15" s="4">
        <f t="shared" ca="1" si="40"/>
        <v>700</v>
      </c>
      <c r="DO15" s="4">
        <f t="shared" ca="1" si="83"/>
        <v>0</v>
      </c>
      <c r="DP15" s="4">
        <f t="shared" ca="1" si="84"/>
        <v>700</v>
      </c>
      <c r="DQ15" s="4">
        <f ca="1">SUMIFS(UniCF!$AV:$AV,UniCF!$AK:$AK,"р",UniCF!$AM:$AM,"X",UniCF!$AX:$AX,$C15,UniCF!$BI:$BI,DQ$3,UniCF!$AJ:$AJ,"средства ПАО «Газпром»",UniCF!$AN:$AN,"РАСХОД")</f>
        <v>0</v>
      </c>
      <c r="DR15" s="4"/>
      <c r="DS15" s="4">
        <f ca="1">SUMIFS(UniCF!$AV:$AV,UniCF!$AK:$AK,"р",UniCF!$AM:$AM,"X",UniCF!$AX:$AX,$C15,UniCF!$BI:$BI,DQ$3,UniCF!$AJ:$AJ,"средства ПАО «Газпром»",UniCF!$AN:$AN,"")</f>
        <v>0</v>
      </c>
      <c r="DT15" s="4">
        <f t="shared" ca="1" si="41"/>
        <v>700</v>
      </c>
      <c r="DU15" s="4">
        <f t="shared" ca="1" si="85"/>
        <v>0</v>
      </c>
      <c r="DV15" s="4">
        <f t="shared" ca="1" si="86"/>
        <v>700</v>
      </c>
      <c r="DW15" s="4">
        <f ca="1">SUMIFS(UniCF!$AV:$AV,UniCF!$AK:$AK,"р",UniCF!$AM:$AM,"X",UniCF!$AX:$AX,$C15,UniCF!$BI:$BI,DW$3,UniCF!$AJ:$AJ,"средства ПАО «Газпром»",UniCF!$AN:$AN,"РАСХОД")</f>
        <v>0</v>
      </c>
      <c r="DX15" s="4"/>
      <c r="DY15" s="4">
        <f ca="1">SUMIFS(UniCF!$AV:$AV,UniCF!$AK:$AK,"р",UniCF!$AM:$AM,"X",UniCF!$AX:$AX,$C15,UniCF!$BI:$BI,DW$3,UniCF!$AJ:$AJ,"средства ПАО «Газпром»",UniCF!$AN:$AN,"")</f>
        <v>0</v>
      </c>
      <c r="DZ15" s="4">
        <f t="shared" ca="1" si="42"/>
        <v>700</v>
      </c>
      <c r="EA15" s="4">
        <f t="shared" ca="1" si="87"/>
        <v>0</v>
      </c>
      <c r="EB15" s="4">
        <f t="shared" ca="1" si="88"/>
        <v>700</v>
      </c>
      <c r="EC15" s="4">
        <f ca="1">SUMIFS(UniCF!$AV:$AV,UniCF!$AK:$AK,"р",UniCF!$AM:$AM,"X",UniCF!$AX:$AX,$C15,UniCF!$BI:$BI,EC$3,UniCF!$AJ:$AJ,"средства ПАО «Газпром»",UniCF!$AN:$AN,"РАСХОД")</f>
        <v>0</v>
      </c>
      <c r="ED15" s="4"/>
      <c r="EE15" s="4">
        <f ca="1">SUMIFS(UniCF!$AV:$AV,UniCF!$AK:$AK,"р",UniCF!$AM:$AM,"X",UniCF!$AX:$AX,$C15,UniCF!$BI:$BI,EC$3,UniCF!$AJ:$AJ,"средства ПАО «Газпром»",UniCF!$AN:$AN,"")</f>
        <v>0</v>
      </c>
      <c r="EF15" s="4">
        <f t="shared" ca="1" si="43"/>
        <v>700</v>
      </c>
      <c r="EG15" s="4">
        <f t="shared" ca="1" si="89"/>
        <v>0</v>
      </c>
      <c r="EH15" s="4">
        <f t="shared" ca="1" si="90"/>
        <v>700</v>
      </c>
      <c r="EI15" s="4">
        <f ca="1">SUMIFS(UniCF!$AV:$AV,UniCF!$AK:$AK,"р",UniCF!$AM:$AM,"X",UniCF!$AX:$AX,$C15,UniCF!$BI:$BI,EI$3,UniCF!$AJ:$AJ,"средства ПАО «Газпром»",UniCF!$AN:$AN,"РАСХОД")</f>
        <v>0</v>
      </c>
      <c r="EJ15" s="4"/>
      <c r="EK15" s="4">
        <f ca="1">SUMIFS(UniCF!$AV:$AV,UniCF!$AK:$AK,"р",UniCF!$AM:$AM,"X",UniCF!$AX:$AX,$C15,UniCF!$BI:$BI,EI$3,UniCF!$AJ:$AJ,"средства ПАО «Газпром»",UniCF!$AN:$AN,"")</f>
        <v>0</v>
      </c>
      <c r="EL15" s="4">
        <f t="shared" ca="1" si="44"/>
        <v>700</v>
      </c>
      <c r="EM15" s="4">
        <f t="shared" ca="1" si="91"/>
        <v>0</v>
      </c>
      <c r="EN15" s="4">
        <f t="shared" ca="1" si="92"/>
        <v>700</v>
      </c>
      <c r="EO15" s="4">
        <f ca="1">SUMIFS(UniCF!$AV:$AV,UniCF!$AK:$AK,"р",UniCF!$AM:$AM,"X",UniCF!$AX:$AX,$C15,UniCF!$BI:$BI,EO$3,UniCF!$AJ:$AJ,"средства ПАО «Газпром»",UniCF!$AN:$AN,"РАСХОД")</f>
        <v>0</v>
      </c>
      <c r="EP15" s="4"/>
      <c r="EQ15" s="4">
        <f ca="1">SUMIFS(UniCF!$AV:$AV,UniCF!$AK:$AK,"р",UniCF!$AM:$AM,"X",UniCF!$AX:$AX,$C15,UniCF!$BI:$BI,EO$3,UniCF!$AJ:$AJ,"средства ПАО «Газпром»",UniCF!$AN:$AN,"")</f>
        <v>0</v>
      </c>
      <c r="ER15" s="4">
        <f t="shared" ca="1" si="45"/>
        <v>700</v>
      </c>
      <c r="ES15" s="4">
        <f t="shared" ca="1" si="93"/>
        <v>0</v>
      </c>
      <c r="ET15" s="4">
        <f t="shared" ca="1" si="94"/>
        <v>700</v>
      </c>
      <c r="EU15" s="4">
        <f ca="1">SUMIFS(UniCF!$AV:$AV,UniCF!$AK:$AK,"р",UniCF!$AM:$AM,"X",UniCF!$AX:$AX,$C15,UniCF!$BI:$BI,EU$3,UniCF!$AJ:$AJ,"средства ПАО «Газпром»",UniCF!$AN:$AN,"РАСХОД")</f>
        <v>0</v>
      </c>
      <c r="EV15" s="4"/>
      <c r="EW15" s="4">
        <f ca="1">SUMIFS(UniCF!$AV:$AV,UniCF!$AK:$AK,"р",UniCF!$AM:$AM,"X",UniCF!$AX:$AX,$C15,UniCF!$BI:$BI,EU$3,UniCF!$AJ:$AJ,"средства ПАО «Газпром»",UniCF!$AN:$AN,"")</f>
        <v>0</v>
      </c>
      <c r="EX15" s="4">
        <f t="shared" ca="1" si="46"/>
        <v>700</v>
      </c>
      <c r="EY15" s="4">
        <f t="shared" ca="1" si="47"/>
        <v>0</v>
      </c>
    </row>
    <row r="16" spans="1:161" ht="13.15" x14ac:dyDescent="0.4">
      <c r="A16" s="20"/>
      <c r="B16" t="s">
        <v>118</v>
      </c>
      <c r="C16">
        <v>2221513000</v>
      </c>
      <c r="D16" s="4">
        <v>12000</v>
      </c>
      <c r="E16" s="47">
        <f>SUMIFS(accUniCF[SumFact],accUniCF[ReportPart],"Out",accUniCF[Account],"X",accUniCF[ItemExtra],$C16,accUniCF[PaymentDate],E$3,accUniCF[Source],"Centralized")</f>
        <v>108341.11</v>
      </c>
      <c r="F16" s="4">
        <f ca="1">SUMIFS(UniCF!$AV:$AV,UniCF!$AK:$AK,"р",UniCF!$AM:$AM,"X",UniCF!$AX:$AX,$C16,UniCF!$BI:$BI,F$3,UniCF!$AJ:$AJ,"средства ПАО «Газпром»",UniCF!$AN:$AN,"РАСХОД")</f>
        <v>0</v>
      </c>
      <c r="G16" s="4"/>
      <c r="H16" s="4">
        <f ca="1">SUMIFS(UniCF!$AV:$AV,UniCF!$AK:$AK,"р",UniCF!$AM:$AM,"X",UniCF!$AX:$AX,$C16,UniCF!$BI:$BI,F$3,UniCF!$AJ:$AJ,"средства ПАО «Газпром»",UniCF!$AN:$AN,"")</f>
        <v>0</v>
      </c>
      <c r="I16" s="4">
        <f t="shared" ca="1" si="95"/>
        <v>108341.11</v>
      </c>
      <c r="J16" s="4">
        <f t="shared" ca="1" si="49"/>
        <v>0</v>
      </c>
      <c r="K16" s="4">
        <f ca="1">SUMIFS(UniCF!$AV:$AV,UniCF!$AK:$AK,"р",UniCF!$AM:$AM,"X",UniCF!$AX:$AX,$C16,UniCF!$AT:$AT,K$3,UniCF!$AJ:$AJ,"средства ПАО «Газпром»")+G16</f>
        <v>0</v>
      </c>
      <c r="L16" s="4">
        <f ca="1">SUMIFS(UniCF!$AV:$AV,UniCF!$AK:$AK,"р",UniCF!$AM:$AM,"X",UniCF!$AX:$AX,$C16,UniCF!$BI:$BI,L$3,UniCF!$AJ:$AJ,"средства ПАО «Газпром»",UniCF!$AN:$AN,"РАСХОД")</f>
        <v>0</v>
      </c>
      <c r="M16" s="4"/>
      <c r="N16" s="4">
        <f ca="1">SUMIFS(UniCF!$AV:$AV,UniCF!$AK:$AK,"р",UniCF!$AM:$AM,"X",UniCF!$AX:$AX,$C16,UniCF!$BI:$BI,L$3,UniCF!$AJ:$AJ,"средства ПАО «Газпром»",UniCF!$AN:$AN,"")</f>
        <v>0</v>
      </c>
      <c r="O16" s="4">
        <f t="shared" ca="1" si="22"/>
        <v>0</v>
      </c>
      <c r="P16" s="4">
        <f t="shared" ca="1" si="50"/>
        <v>12000</v>
      </c>
      <c r="Q16" s="4">
        <f t="shared" ca="1" si="51"/>
        <v>12000</v>
      </c>
      <c r="R16" s="4">
        <f ca="1">SUMIFS(UniCF!$AV:$AV,UniCF!$AK:$AK,"р",UniCF!$AM:$AM,"X",UniCF!$AX:$AX,$C16,UniCF!$BI:$BI,R$3,UniCF!$AJ:$AJ,"средства ПАО «Газпром»",UniCF!$AN:$AN,"РАСХОД")</f>
        <v>0</v>
      </c>
      <c r="S16" s="4"/>
      <c r="T16" s="4">
        <f ca="1">SUMIFS(UniCF!$AV:$AV,UniCF!$AK:$AK,"р",UniCF!$AM:$AM,"X",UniCF!$AX:$AX,$C16,UniCF!$BI:$BI,R$3,UniCF!$AJ:$AJ,"средства ПАО «Газпром»",UniCF!$AN:$AN,"")</f>
        <v>0</v>
      </c>
      <c r="U16" s="4">
        <f t="shared" ca="1" si="23"/>
        <v>12000</v>
      </c>
      <c r="V16" s="4">
        <f t="shared" ca="1" si="52"/>
        <v>0</v>
      </c>
      <c r="W16" s="4">
        <f t="shared" ca="1" si="53"/>
        <v>12000</v>
      </c>
      <c r="X16" s="4">
        <f ca="1">SUMIFS(UniCF!$AV:$AV,UniCF!$AK:$AK,"р",UniCF!$AM:$AM,"X",UniCF!$AX:$AX,$C16,UniCF!$BI:$BI,X$3,UniCF!$AJ:$AJ,"средства ПАО «Газпром»",UniCF!$AN:$AN,"РАСХОД")</f>
        <v>0</v>
      </c>
      <c r="Y16" s="4"/>
      <c r="Z16" s="4">
        <f ca="1">SUMIFS(UniCF!$AV:$AV,UniCF!$AK:$AK,"р",UniCF!$AM:$AM,"X",UniCF!$AX:$AX,$C16,UniCF!$BI:$BI,X$3,UniCF!$AJ:$AJ,"средства ПАО «Газпром»",UniCF!$AN:$AN,"")</f>
        <v>0</v>
      </c>
      <c r="AA16" s="4">
        <f t="shared" ca="1" si="24"/>
        <v>12000</v>
      </c>
      <c r="AB16" s="4">
        <f t="shared" ca="1" si="54"/>
        <v>0</v>
      </c>
      <c r="AC16" s="4">
        <f t="shared" ca="1" si="55"/>
        <v>12000</v>
      </c>
      <c r="AD16" s="4">
        <f ca="1">SUMIFS(UniCF!$AV:$AV,UniCF!$AK:$AK,"р",UniCF!$AM:$AM,"X",UniCF!$AX:$AX,$C16,UniCF!$BI:$BI,AD$3,UniCF!$AJ:$AJ,"средства ПАО «Газпром»",UniCF!$AN:$AN,"РАСХОД")</f>
        <v>0</v>
      </c>
      <c r="AE16" s="4"/>
      <c r="AF16" s="4">
        <f ca="1">SUMIFS(UniCF!$AV:$AV,UniCF!$AK:$AK,"р",UniCF!$AM:$AM,"X",UniCF!$AX:$AX,$C16,UniCF!$BI:$BI,AD$3,UniCF!$AJ:$AJ,"средства ПАО «Газпром»",UniCF!$AN:$AN,"")</f>
        <v>0</v>
      </c>
      <c r="AG16" s="4">
        <f t="shared" ca="1" si="25"/>
        <v>12000</v>
      </c>
      <c r="AH16" s="4">
        <f t="shared" ca="1" si="56"/>
        <v>0</v>
      </c>
      <c r="AI16" s="4">
        <f t="shared" ca="1" si="57"/>
        <v>12000</v>
      </c>
      <c r="AJ16" s="4">
        <f ca="1">SUMIFS(UniCF!$AV:$AV,UniCF!$AK:$AK,"р",UniCF!$AM:$AM,"X",UniCF!$AX:$AX,$C16,UniCF!$BI:$BI,AJ$3,UniCF!$AJ:$AJ,"средства ПАО «Газпром»",UniCF!$AN:$AN,"РАСХОД")</f>
        <v>0</v>
      </c>
      <c r="AK16" s="4"/>
      <c r="AL16" s="4">
        <f ca="1">SUMIFS(UniCF!$AV:$AV,UniCF!$AK:$AK,"р",UniCF!$AM:$AM,"X",UniCF!$AX:$AX,$C16,UniCF!$BI:$BI,AJ$3,UniCF!$AJ:$AJ,"средства ПАО «Газпром»",UniCF!$AN:$AN,"")</f>
        <v>0</v>
      </c>
      <c r="AM16" s="4">
        <f t="shared" ca="1" si="26"/>
        <v>12000</v>
      </c>
      <c r="AN16" s="4">
        <f t="shared" ca="1" si="58"/>
        <v>0</v>
      </c>
      <c r="AO16" s="4">
        <f t="shared" ca="1" si="59"/>
        <v>12000</v>
      </c>
      <c r="AP16" s="4">
        <f ca="1">SUMIFS(UniCF!$AV:$AV,UniCF!$AK:$AK,"р",UniCF!$AM:$AM,"X",UniCF!$AX:$AX,$C16,UniCF!$BI:$BI,AP$3,UniCF!$AJ:$AJ,"средства ПАО «Газпром»",UniCF!$AN:$AN,"РАСХОД")</f>
        <v>0</v>
      </c>
      <c r="AQ16" s="4"/>
      <c r="AR16" s="4">
        <f ca="1">SUMIFS(UniCF!$AV:$AV,UniCF!$AK:$AK,"р",UniCF!$AM:$AM,"X",UniCF!$AX:$AX,$C16,UniCF!$BI:$BI,AP$3,UniCF!$AJ:$AJ,"средства ПАО «Газпром»",UniCF!$AN:$AN,"")</f>
        <v>0</v>
      </c>
      <c r="AS16" s="4">
        <f t="shared" ca="1" si="27"/>
        <v>12000</v>
      </c>
      <c r="AT16" s="4">
        <f t="shared" ca="1" si="60"/>
        <v>0</v>
      </c>
      <c r="AU16" s="4">
        <f t="shared" ca="1" si="61"/>
        <v>12000</v>
      </c>
      <c r="AV16" s="4">
        <f ca="1">SUMIFS(UniCF!$AV:$AV,UniCF!$AK:$AK,"р",UniCF!$AM:$AM,"X",UniCF!$AX:$AX,$C16,UniCF!$BI:$BI,AV$3,UniCF!$AJ:$AJ,"средства ПАО «Газпром»",UniCF!$AN:$AN,"РАСХОД")</f>
        <v>0</v>
      </c>
      <c r="AW16" s="4"/>
      <c r="AX16" s="4">
        <f ca="1">SUMIFS(UniCF!$AV:$AV,UniCF!$AK:$AK,"р",UniCF!$AM:$AM,"X",UniCF!$AX:$AX,$C16,UniCF!$BI:$BI,AV$3,UniCF!$AJ:$AJ,"средства ПАО «Газпром»",UniCF!$AN:$AN,"")</f>
        <v>0</v>
      </c>
      <c r="AY16" s="4">
        <f t="shared" ca="1" si="28"/>
        <v>12000</v>
      </c>
      <c r="AZ16" s="4">
        <f t="shared" ca="1" si="62"/>
        <v>0</v>
      </c>
      <c r="BA16" s="4">
        <f t="shared" ca="1" si="63"/>
        <v>12000</v>
      </c>
      <c r="BB16" s="4">
        <f ca="1">SUMIFS(UniCF!$AV:$AV,UniCF!$AK:$AK,"р",UniCF!$AM:$AM,"X",UniCF!$AX:$AX,$C16,UniCF!$BI:$BI,BB$3,UniCF!$AJ:$AJ,"средства ПАО «Газпром»",UniCF!$AN:$AN,"РАСХОД")</f>
        <v>0</v>
      </c>
      <c r="BC16" s="4"/>
      <c r="BD16" s="4">
        <f ca="1">SUMIFS(UniCF!$AV:$AV,UniCF!$AK:$AK,"р",UniCF!$AM:$AM,"X",UniCF!$AX:$AX,$C16,UniCF!$BI:$BI,BB$3,UniCF!$AJ:$AJ,"средства ПАО «Газпром»",UniCF!$AN:$AN,"")</f>
        <v>0</v>
      </c>
      <c r="BE16" s="4">
        <f t="shared" ca="1" si="29"/>
        <v>12000</v>
      </c>
      <c r="BF16" s="4">
        <f t="shared" ca="1" si="64"/>
        <v>0</v>
      </c>
      <c r="BG16" s="4">
        <f t="shared" ca="1" si="65"/>
        <v>12000</v>
      </c>
      <c r="BH16" s="4">
        <f ca="1">SUMIFS(UniCF!$AV:$AV,UniCF!$AK:$AK,"р",UniCF!$AM:$AM,"X",UniCF!$AX:$AX,$C16,UniCF!$BI:$BI,BH$3,UniCF!$AJ:$AJ,"средства ПАО «Газпром»",UniCF!$AN:$AN,"РАСХОД")</f>
        <v>0</v>
      </c>
      <c r="BI16" s="4"/>
      <c r="BJ16" s="4">
        <f ca="1">SUMIFS(UniCF!$AV:$AV,UniCF!$AK:$AK,"р",UniCF!$AM:$AM,"X",UniCF!$AX:$AX,$C16,UniCF!$BI:$BI,BH$3,UniCF!$AJ:$AJ,"средства ПАО «Газпром»",UniCF!$AN:$AN,"")</f>
        <v>0</v>
      </c>
      <c r="BK16" s="4">
        <f t="shared" ca="1" si="30"/>
        <v>12000</v>
      </c>
      <c r="BL16" s="4">
        <f t="shared" ca="1" si="66"/>
        <v>0</v>
      </c>
      <c r="BM16" s="4">
        <f t="shared" ca="1" si="67"/>
        <v>12000</v>
      </c>
      <c r="BN16" s="4">
        <f ca="1">SUMIFS(UniCF!$AV:$AV,UniCF!$AK:$AK,"р",UniCF!$AM:$AM,"X",UniCF!$AX:$AX,$C16,UniCF!$BI:$BI,BN$3,UniCF!$AJ:$AJ,"средства ПАО «Газпром»",UniCF!$AN:$AN,"РАСХОД")</f>
        <v>0</v>
      </c>
      <c r="BO16" s="4"/>
      <c r="BP16" s="4">
        <f ca="1">SUMIFS(UniCF!$AV:$AV,UniCF!$AK:$AK,"р",UniCF!$AM:$AM,"X",UniCF!$AX:$AX,$C16,UniCF!$BI:$BI,BN$3,UniCF!$AJ:$AJ,"средства ПАО «Газпром»",UniCF!$AN:$AN,"")</f>
        <v>0</v>
      </c>
      <c r="BQ16" s="4">
        <f t="shared" ca="1" si="31"/>
        <v>12000</v>
      </c>
      <c r="BR16" s="4">
        <f t="shared" ca="1" si="68"/>
        <v>0</v>
      </c>
      <c r="BS16" s="4">
        <f t="shared" ca="1" si="69"/>
        <v>12000</v>
      </c>
      <c r="BT16" s="4">
        <f ca="1">SUMIFS(UniCF!$AV:$AV,UniCF!$AK:$AK,"р",UniCF!$AM:$AM,"X",UniCF!$AX:$AX,$C16,UniCF!$BI:$BI,BT$3,UniCF!$AJ:$AJ,"средства ПАО «Газпром»",UniCF!$AN:$AN,"РАСХОД")</f>
        <v>0</v>
      </c>
      <c r="BU16" s="4"/>
      <c r="BV16" s="4">
        <f ca="1">SUMIFS(UniCF!$AV:$AV,UniCF!$AK:$AK,"р",UniCF!$AM:$AM,"X",UniCF!$AX:$AX,$C16,UniCF!$BI:$BI,BT$3,UniCF!$AJ:$AJ,"средства ПАО «Газпром»",UniCF!$AN:$AN,"")</f>
        <v>0</v>
      </c>
      <c r="BW16" s="4">
        <f t="shared" ca="1" si="32"/>
        <v>12000</v>
      </c>
      <c r="BX16" s="4">
        <f t="shared" ca="1" si="70"/>
        <v>0</v>
      </c>
      <c r="BY16" s="4">
        <f t="shared" ca="1" si="96"/>
        <v>12000</v>
      </c>
      <c r="BZ16" s="4">
        <f t="shared" ca="1" si="97"/>
        <v>0</v>
      </c>
      <c r="CA16" s="4">
        <f ca="1">SUMIFS(UniCF!$AV:$AV,UniCF!$AK:$AK,"р",UniCF!$AM:$AM,"X",UniCF!$AX:$AX,$C16,UniCF!$BI:$BI,CA$3,UniCF!$AJ:$AJ,"средства ПАО «Газпром»",UniCF!$AN:$AN,"РАСХОД")</f>
        <v>0</v>
      </c>
      <c r="CB16" s="4"/>
      <c r="CC16" s="4">
        <f ca="1">SUMIFS(UniCF!$AV:$AV,UniCF!$AK:$AK,"р",UniCF!$AM:$AM,"X",UniCF!$AX:$AX,$C16,UniCF!$BI:$BI,CA$3,UniCF!$AJ:$AJ,"средства ПАО «Газпром»",UniCF!$AN:$AN,"")</f>
        <v>0</v>
      </c>
      <c r="CD16" s="4">
        <f t="shared" ca="1" si="34"/>
        <v>0</v>
      </c>
      <c r="CE16" s="4">
        <f t="shared" ca="1" si="71"/>
        <v>12000</v>
      </c>
      <c r="CF16" s="4">
        <f t="shared" ca="1" si="72"/>
        <v>12000</v>
      </c>
      <c r="CG16" s="4">
        <f ca="1">SUMIFS(UniCF!$AV:$AV,UniCF!$AK:$AK,"р",UniCF!$AM:$AM,"X",UniCF!$AX:$AX,$C16,UniCF!$BI:$BI,CG$3,UniCF!$AJ:$AJ,"средства ПАО «Газпром»",UniCF!$AN:$AN,"РАСХОД")</f>
        <v>0</v>
      </c>
      <c r="CH16" s="4"/>
      <c r="CI16" s="4">
        <f ca="1">SUMIFS(UniCF!$AV:$AV,UniCF!$AK:$AK,"р",UniCF!$AM:$AM,"X",UniCF!$AX:$AX,$C16,UniCF!$BI:$BI,CG$3,UniCF!$AJ:$AJ,"средства ПАО «Газпром»",UniCF!$AN:$AN,"")</f>
        <v>0</v>
      </c>
      <c r="CJ16" s="4">
        <f t="shared" ca="1" si="35"/>
        <v>12000</v>
      </c>
      <c r="CK16" s="4">
        <f t="shared" ca="1" si="73"/>
        <v>0</v>
      </c>
      <c r="CL16" s="4">
        <f t="shared" ca="1" si="74"/>
        <v>12000</v>
      </c>
      <c r="CM16" s="4">
        <f ca="1">SUMIFS(UniCF!$AV:$AV,UniCF!$AK:$AK,"р",UniCF!$AM:$AM,"X",UniCF!$AX:$AX,$C16,UniCF!$BI:$BI,CM$3,UniCF!$AJ:$AJ,"средства ПАО «Газпром»",UniCF!$AN:$AN,"РАСХОД")</f>
        <v>0</v>
      </c>
      <c r="CN16" s="4"/>
      <c r="CO16" s="4">
        <f ca="1">SUMIFS(UniCF!$AV:$AV,UniCF!$AK:$AK,"р",UniCF!$AM:$AM,"X",UniCF!$AX:$AX,$C16,UniCF!$BI:$BI,CM$3,UniCF!$AJ:$AJ,"средства ПАО «Газпром»",UniCF!$AN:$AN,"")</f>
        <v>0</v>
      </c>
      <c r="CP16" s="4">
        <f t="shared" ca="1" si="36"/>
        <v>12000</v>
      </c>
      <c r="CQ16" s="4">
        <f t="shared" ca="1" si="75"/>
        <v>0</v>
      </c>
      <c r="CR16" s="4">
        <f t="shared" ca="1" si="76"/>
        <v>12000</v>
      </c>
      <c r="CS16" s="4">
        <f ca="1">SUMIFS(UniCF!$AV:$AV,UniCF!$AK:$AK,"р",UniCF!$AM:$AM,"X",UniCF!$AX:$AX,$C16,UniCF!$BI:$BI,CS$3,UniCF!$AJ:$AJ,"средства ПАО «Газпром»",UniCF!$AN:$AN,"РАСХОД")</f>
        <v>0</v>
      </c>
      <c r="CT16" s="4"/>
      <c r="CU16" s="4">
        <f ca="1">SUMIFS(UniCF!$AV:$AV,UniCF!$AK:$AK,"р",UniCF!$AM:$AM,"X",UniCF!$AX:$AX,$C16,UniCF!$BI:$BI,CS$3,UniCF!$AJ:$AJ,"средства ПАО «Газпром»",UniCF!$AN:$AN,"")</f>
        <v>0</v>
      </c>
      <c r="CV16" s="4">
        <f t="shared" ca="1" si="37"/>
        <v>12000</v>
      </c>
      <c r="CW16" s="4">
        <f t="shared" ca="1" si="77"/>
        <v>0</v>
      </c>
      <c r="CX16" s="4">
        <f t="shared" ca="1" si="78"/>
        <v>12000</v>
      </c>
      <c r="CY16" s="4">
        <f ca="1">SUMIFS(UniCF!$AV:$AV,UniCF!$AK:$AK,"р",UniCF!$AM:$AM,"X",UniCF!$AX:$AX,$C16,UniCF!$BI:$BI,CY$3,UniCF!$AJ:$AJ,"средства ПАО «Газпром»",UniCF!$AN:$AN,"РАСХОД")</f>
        <v>0</v>
      </c>
      <c r="CZ16" s="4"/>
      <c r="DA16" s="4">
        <f ca="1">SUMIFS(UniCF!$AV:$AV,UniCF!$AK:$AK,"р",UniCF!$AM:$AM,"X",UniCF!$AX:$AX,$C16,UniCF!$BI:$BI,CY$3,UniCF!$AJ:$AJ,"средства ПАО «Газпром»",UniCF!$AN:$AN,"")</f>
        <v>0</v>
      </c>
      <c r="DB16" s="4">
        <f t="shared" ca="1" si="38"/>
        <v>12000</v>
      </c>
      <c r="DC16" s="4">
        <f t="shared" ca="1" si="79"/>
        <v>0</v>
      </c>
      <c r="DD16" s="4">
        <f t="shared" ca="1" si="80"/>
        <v>12000</v>
      </c>
      <c r="DE16" s="4">
        <f ca="1">SUMIFS(UniCF!$AV:$AV,UniCF!$AK:$AK,"р",UniCF!$AM:$AM,"X",UniCF!$AX:$AX,$C16,UniCF!$BI:$BI,DE$3,UniCF!$AJ:$AJ,"средства ПАО «Газпром»",UniCF!$AN:$AN,"РАСХОД")</f>
        <v>0</v>
      </c>
      <c r="DF16" s="4"/>
      <c r="DG16" s="4">
        <f ca="1">SUMIFS(UniCF!$AV:$AV,UniCF!$AK:$AK,"р",UniCF!$AM:$AM,"X",UniCF!$AX:$AX,$C16,UniCF!$BI:$BI,DE$3,UniCF!$AJ:$AJ,"средства ПАО «Газпром»",UniCF!$AN:$AN,"")</f>
        <v>0</v>
      </c>
      <c r="DH16" s="4">
        <f t="shared" ca="1" si="39"/>
        <v>12000</v>
      </c>
      <c r="DI16" s="4">
        <f t="shared" ca="1" si="81"/>
        <v>0</v>
      </c>
      <c r="DJ16" s="4">
        <f t="shared" ca="1" si="82"/>
        <v>12000</v>
      </c>
      <c r="DK16" s="4">
        <f ca="1">SUMIFS(UniCF!$AV:$AV,UniCF!$AK:$AK,"р",UniCF!$AM:$AM,"X",UniCF!$AX:$AX,$C16,UniCF!$BI:$BI,DK$3,UniCF!$AJ:$AJ,"средства ПАО «Газпром»",UniCF!$AN:$AN,"РАСХОД")</f>
        <v>0</v>
      </c>
      <c r="DL16" s="4"/>
      <c r="DM16" s="4">
        <f ca="1">SUMIFS(UniCF!$AV:$AV,UniCF!$AK:$AK,"р",UniCF!$AM:$AM,"X",UniCF!$AX:$AX,$C16,UniCF!$BI:$BI,DK$3,UniCF!$AJ:$AJ,"средства ПАО «Газпром»",UniCF!$AN:$AN,"")</f>
        <v>0</v>
      </c>
      <c r="DN16" s="4">
        <f t="shared" ca="1" si="40"/>
        <v>12000</v>
      </c>
      <c r="DO16" s="4">
        <f t="shared" ca="1" si="83"/>
        <v>0</v>
      </c>
      <c r="DP16" s="4">
        <f t="shared" ca="1" si="84"/>
        <v>12000</v>
      </c>
      <c r="DQ16" s="4">
        <f ca="1">SUMIFS(UniCF!$AV:$AV,UniCF!$AK:$AK,"р",UniCF!$AM:$AM,"X",UniCF!$AX:$AX,$C16,UniCF!$BI:$BI,DQ$3,UniCF!$AJ:$AJ,"средства ПАО «Газпром»",UniCF!$AN:$AN,"РАСХОД")</f>
        <v>0</v>
      </c>
      <c r="DR16" s="4"/>
      <c r="DS16" s="4">
        <f ca="1">SUMIFS(UniCF!$AV:$AV,UniCF!$AK:$AK,"р",UniCF!$AM:$AM,"X",UniCF!$AX:$AX,$C16,UniCF!$BI:$BI,DQ$3,UniCF!$AJ:$AJ,"средства ПАО «Газпром»",UniCF!$AN:$AN,"")</f>
        <v>0</v>
      </c>
      <c r="DT16" s="4">
        <f t="shared" ca="1" si="41"/>
        <v>12000</v>
      </c>
      <c r="DU16" s="4">
        <f t="shared" ca="1" si="85"/>
        <v>0</v>
      </c>
      <c r="DV16" s="4">
        <f t="shared" ca="1" si="86"/>
        <v>12000</v>
      </c>
      <c r="DW16" s="4">
        <f ca="1">SUMIFS(UniCF!$AV:$AV,UniCF!$AK:$AK,"р",UniCF!$AM:$AM,"X",UniCF!$AX:$AX,$C16,UniCF!$BI:$BI,DW$3,UniCF!$AJ:$AJ,"средства ПАО «Газпром»",UniCF!$AN:$AN,"РАСХОД")</f>
        <v>0</v>
      </c>
      <c r="DX16" s="4"/>
      <c r="DY16" s="4">
        <f ca="1">SUMIFS(UniCF!$AV:$AV,UniCF!$AK:$AK,"р",UniCF!$AM:$AM,"X",UniCF!$AX:$AX,$C16,UniCF!$BI:$BI,DW$3,UniCF!$AJ:$AJ,"средства ПАО «Газпром»",UniCF!$AN:$AN,"")</f>
        <v>0</v>
      </c>
      <c r="DZ16" s="4">
        <f t="shared" ca="1" si="42"/>
        <v>12000</v>
      </c>
      <c r="EA16" s="4">
        <f t="shared" ca="1" si="87"/>
        <v>0</v>
      </c>
      <c r="EB16" s="4">
        <f t="shared" ca="1" si="88"/>
        <v>12000</v>
      </c>
      <c r="EC16" s="4">
        <f ca="1">SUMIFS(UniCF!$AV:$AV,UniCF!$AK:$AK,"р",UniCF!$AM:$AM,"X",UniCF!$AX:$AX,$C16,UniCF!$BI:$BI,EC$3,UniCF!$AJ:$AJ,"средства ПАО «Газпром»",UniCF!$AN:$AN,"РАСХОД")</f>
        <v>0</v>
      </c>
      <c r="ED16" s="4"/>
      <c r="EE16" s="4">
        <f ca="1">SUMIFS(UniCF!$AV:$AV,UniCF!$AK:$AK,"р",UniCF!$AM:$AM,"X",UniCF!$AX:$AX,$C16,UniCF!$BI:$BI,EC$3,UniCF!$AJ:$AJ,"средства ПАО «Газпром»",UniCF!$AN:$AN,"")</f>
        <v>0</v>
      </c>
      <c r="EF16" s="4">
        <f t="shared" ca="1" si="43"/>
        <v>12000</v>
      </c>
      <c r="EG16" s="4">
        <f t="shared" ca="1" si="89"/>
        <v>0</v>
      </c>
      <c r="EH16" s="4">
        <f t="shared" ca="1" si="90"/>
        <v>12000</v>
      </c>
      <c r="EI16" s="4">
        <f ca="1">SUMIFS(UniCF!$AV:$AV,UniCF!$AK:$AK,"р",UniCF!$AM:$AM,"X",UniCF!$AX:$AX,$C16,UniCF!$BI:$BI,EI$3,UniCF!$AJ:$AJ,"средства ПАО «Газпром»",UniCF!$AN:$AN,"РАСХОД")</f>
        <v>0</v>
      </c>
      <c r="EJ16" s="4"/>
      <c r="EK16" s="4">
        <f ca="1">SUMIFS(UniCF!$AV:$AV,UniCF!$AK:$AK,"р",UniCF!$AM:$AM,"X",UniCF!$AX:$AX,$C16,UniCF!$BI:$BI,EI$3,UniCF!$AJ:$AJ,"средства ПАО «Газпром»",UniCF!$AN:$AN,"")</f>
        <v>0</v>
      </c>
      <c r="EL16" s="4">
        <f t="shared" ca="1" si="44"/>
        <v>12000</v>
      </c>
      <c r="EM16" s="4">
        <f t="shared" ca="1" si="91"/>
        <v>0</v>
      </c>
      <c r="EN16" s="4">
        <f t="shared" ca="1" si="92"/>
        <v>12000</v>
      </c>
      <c r="EO16" s="4">
        <f ca="1">SUMIFS(UniCF!$AV:$AV,UniCF!$AK:$AK,"р",UniCF!$AM:$AM,"X",UniCF!$AX:$AX,$C16,UniCF!$BI:$BI,EO$3,UniCF!$AJ:$AJ,"средства ПАО «Газпром»",UniCF!$AN:$AN,"РАСХОД")</f>
        <v>0</v>
      </c>
      <c r="EP16" s="4"/>
      <c r="EQ16" s="4">
        <f ca="1">SUMIFS(UniCF!$AV:$AV,UniCF!$AK:$AK,"р",UniCF!$AM:$AM,"X",UniCF!$AX:$AX,$C16,UniCF!$BI:$BI,EO$3,UniCF!$AJ:$AJ,"средства ПАО «Газпром»",UniCF!$AN:$AN,"")</f>
        <v>0</v>
      </c>
      <c r="ER16" s="4">
        <f t="shared" ca="1" si="45"/>
        <v>12000</v>
      </c>
      <c r="ES16" s="4">
        <f t="shared" ca="1" si="93"/>
        <v>0</v>
      </c>
      <c r="ET16" s="4">
        <f t="shared" ca="1" si="94"/>
        <v>12000</v>
      </c>
      <c r="EU16" s="4">
        <f ca="1">SUMIFS(UniCF!$AV:$AV,UniCF!$AK:$AK,"р",UniCF!$AM:$AM,"X",UniCF!$AX:$AX,$C16,UniCF!$BI:$BI,EU$3,UniCF!$AJ:$AJ,"средства ПАО «Газпром»",UniCF!$AN:$AN,"РАСХОД")</f>
        <v>0</v>
      </c>
      <c r="EV16" s="4"/>
      <c r="EW16" s="4">
        <f ca="1">SUMIFS(UniCF!$AV:$AV,UniCF!$AK:$AK,"р",UniCF!$AM:$AM,"X",UniCF!$AX:$AX,$C16,UniCF!$BI:$BI,EU$3,UniCF!$AJ:$AJ,"средства ПАО «Газпром»",UniCF!$AN:$AN,"")</f>
        <v>0</v>
      </c>
      <c r="EX16" s="4">
        <f t="shared" ca="1" si="46"/>
        <v>12000</v>
      </c>
      <c r="EY16" s="4">
        <f t="shared" ca="1" si="47"/>
        <v>0</v>
      </c>
    </row>
    <row r="17" spans="1:155" ht="13.15" x14ac:dyDescent="0.4">
      <c r="A17" s="20"/>
      <c r="B17" t="s">
        <v>175</v>
      </c>
      <c r="C17">
        <v>2221506000</v>
      </c>
      <c r="D17" s="4">
        <v>2300</v>
      </c>
      <c r="E17" s="47">
        <f>SUMIFS(accUniCF[SumFact],accUniCF[ReportPart],"Out",accUniCF[Account],"X",accUniCF[ItemExtra],$C17,accUniCF[PaymentDate],E$3,accUniCF[Source],"Centralized")</f>
        <v>68037.950000000012</v>
      </c>
      <c r="F17" s="4">
        <f ca="1">SUMIFS(UniCF!$AV:$AV,UniCF!$AK:$AK,"р",UniCF!$AM:$AM,"X",UniCF!$AX:$AX,$C17,UniCF!$BI:$BI,F$3,UniCF!$AJ:$AJ,"средства ПАО «Газпром»",UniCF!$AN:$AN,"РАСХОД")</f>
        <v>0</v>
      </c>
      <c r="G17" s="4"/>
      <c r="H17" s="4">
        <f ca="1">SUMIFS(UniCF!$AV:$AV,UniCF!$AK:$AK,"р",UniCF!$AM:$AM,"X",UniCF!$AX:$AX,$C17,UniCF!$BI:$BI,F$3,UniCF!$AJ:$AJ,"средства ПАО «Газпром»",UniCF!$AN:$AN,"")</f>
        <v>0</v>
      </c>
      <c r="I17" s="4">
        <f t="shared" ca="1" si="95"/>
        <v>68037.950000000012</v>
      </c>
      <c r="J17" s="4">
        <f t="shared" ca="1" si="49"/>
        <v>0</v>
      </c>
      <c r="K17" s="4">
        <f ca="1">SUMIFS(UniCF!$AV:$AV,UniCF!$AK:$AK,"р",UniCF!$AM:$AM,"X",UniCF!$AX:$AX,$C17,UniCF!$AT:$AT,K$3,UniCF!$AJ:$AJ,"средства ПАО «Газпром»")+G17</f>
        <v>0</v>
      </c>
      <c r="L17" s="4">
        <f ca="1">SUMIFS(UniCF!$AV:$AV,UniCF!$AK:$AK,"р",UniCF!$AM:$AM,"X",UniCF!$AX:$AX,$C17,UniCF!$BI:$BI,L$3,UniCF!$AJ:$AJ,"средства ПАО «Газпром»",UniCF!$AN:$AN,"РАСХОД")</f>
        <v>0</v>
      </c>
      <c r="M17" s="4"/>
      <c r="N17" s="4">
        <f ca="1">SUMIFS(UniCF!$AV:$AV,UniCF!$AK:$AK,"р",UniCF!$AM:$AM,"X",UniCF!$AX:$AX,$C17,UniCF!$BI:$BI,L$3,UniCF!$AJ:$AJ,"средства ПАО «Газпром»",UniCF!$AN:$AN,"")</f>
        <v>0</v>
      </c>
      <c r="O17" s="4">
        <f t="shared" ca="1" si="22"/>
        <v>0</v>
      </c>
      <c r="P17" s="4">
        <f t="shared" ca="1" si="50"/>
        <v>2300</v>
      </c>
      <c r="Q17" s="4">
        <f t="shared" ca="1" si="51"/>
        <v>2300</v>
      </c>
      <c r="R17" s="4">
        <f ca="1">SUMIFS(UniCF!$AV:$AV,UniCF!$AK:$AK,"р",UniCF!$AM:$AM,"X",UniCF!$AX:$AX,$C17,UniCF!$BI:$BI,R$3,UniCF!$AJ:$AJ,"средства ПАО «Газпром»",UniCF!$AN:$AN,"РАСХОД")</f>
        <v>0</v>
      </c>
      <c r="S17" s="4"/>
      <c r="T17" s="4">
        <f ca="1">SUMIFS(UniCF!$AV:$AV,UniCF!$AK:$AK,"р",UniCF!$AM:$AM,"X",UniCF!$AX:$AX,$C17,UniCF!$BI:$BI,R$3,UniCF!$AJ:$AJ,"средства ПАО «Газпром»",UniCF!$AN:$AN,"")</f>
        <v>0</v>
      </c>
      <c r="U17" s="4">
        <f t="shared" ca="1" si="23"/>
        <v>2300</v>
      </c>
      <c r="V17" s="4">
        <f t="shared" ca="1" si="52"/>
        <v>0</v>
      </c>
      <c r="W17" s="4">
        <f t="shared" ca="1" si="53"/>
        <v>2300</v>
      </c>
      <c r="X17" s="4">
        <f ca="1">SUMIFS(UniCF!$AV:$AV,UniCF!$AK:$AK,"р",UniCF!$AM:$AM,"X",UniCF!$AX:$AX,$C17,UniCF!$BI:$BI,X$3,UniCF!$AJ:$AJ,"средства ПАО «Газпром»",UniCF!$AN:$AN,"РАСХОД")</f>
        <v>0</v>
      </c>
      <c r="Y17" s="4"/>
      <c r="Z17" s="4">
        <f ca="1">SUMIFS(UniCF!$AV:$AV,UniCF!$AK:$AK,"р",UniCF!$AM:$AM,"X",UniCF!$AX:$AX,$C17,UniCF!$BI:$BI,X$3,UniCF!$AJ:$AJ,"средства ПАО «Газпром»",UniCF!$AN:$AN,"")</f>
        <v>0</v>
      </c>
      <c r="AA17" s="4">
        <f t="shared" ca="1" si="24"/>
        <v>2300</v>
      </c>
      <c r="AB17" s="4">
        <f t="shared" ca="1" si="54"/>
        <v>0</v>
      </c>
      <c r="AC17" s="4">
        <f t="shared" ca="1" si="55"/>
        <v>2300</v>
      </c>
      <c r="AD17" s="4">
        <f ca="1">SUMIFS(UniCF!$AV:$AV,UniCF!$AK:$AK,"р",UniCF!$AM:$AM,"X",UniCF!$AX:$AX,$C17,UniCF!$BI:$BI,AD$3,UniCF!$AJ:$AJ,"средства ПАО «Газпром»",UniCF!$AN:$AN,"РАСХОД")</f>
        <v>0</v>
      </c>
      <c r="AE17" s="4"/>
      <c r="AF17" s="4">
        <f ca="1">SUMIFS(UniCF!$AV:$AV,UniCF!$AK:$AK,"р",UniCF!$AM:$AM,"X",UniCF!$AX:$AX,$C17,UniCF!$BI:$BI,AD$3,UniCF!$AJ:$AJ,"средства ПАО «Газпром»",UniCF!$AN:$AN,"")</f>
        <v>0</v>
      </c>
      <c r="AG17" s="4">
        <f t="shared" ca="1" si="25"/>
        <v>2300</v>
      </c>
      <c r="AH17" s="4">
        <f t="shared" ca="1" si="56"/>
        <v>0</v>
      </c>
      <c r="AI17" s="4">
        <f t="shared" ca="1" si="57"/>
        <v>2300</v>
      </c>
      <c r="AJ17" s="4">
        <f ca="1">SUMIFS(UniCF!$AV:$AV,UniCF!$AK:$AK,"р",UniCF!$AM:$AM,"X",UniCF!$AX:$AX,$C17,UniCF!$BI:$BI,AJ$3,UniCF!$AJ:$AJ,"средства ПАО «Газпром»",UniCF!$AN:$AN,"РАСХОД")</f>
        <v>0</v>
      </c>
      <c r="AK17" s="4"/>
      <c r="AL17" s="4">
        <f ca="1">SUMIFS(UniCF!$AV:$AV,UniCF!$AK:$AK,"р",UniCF!$AM:$AM,"X",UniCF!$AX:$AX,$C17,UniCF!$BI:$BI,AJ$3,UniCF!$AJ:$AJ,"средства ПАО «Газпром»",UniCF!$AN:$AN,"")</f>
        <v>0</v>
      </c>
      <c r="AM17" s="4">
        <f t="shared" ca="1" si="26"/>
        <v>2300</v>
      </c>
      <c r="AN17" s="4">
        <f t="shared" ca="1" si="58"/>
        <v>0</v>
      </c>
      <c r="AO17" s="4">
        <f t="shared" ca="1" si="59"/>
        <v>2300</v>
      </c>
      <c r="AP17" s="4">
        <f ca="1">SUMIFS(UniCF!$AV:$AV,UniCF!$AK:$AK,"р",UniCF!$AM:$AM,"X",UniCF!$AX:$AX,$C17,UniCF!$BI:$BI,AP$3,UniCF!$AJ:$AJ,"средства ПАО «Газпром»",UniCF!$AN:$AN,"РАСХОД")</f>
        <v>0</v>
      </c>
      <c r="AQ17" s="4"/>
      <c r="AR17" s="4">
        <f ca="1">SUMIFS(UniCF!$AV:$AV,UniCF!$AK:$AK,"р",UniCF!$AM:$AM,"X",UniCF!$AX:$AX,$C17,UniCF!$BI:$BI,AP$3,UniCF!$AJ:$AJ,"средства ПАО «Газпром»",UniCF!$AN:$AN,"")</f>
        <v>0</v>
      </c>
      <c r="AS17" s="4">
        <f t="shared" ca="1" si="27"/>
        <v>2300</v>
      </c>
      <c r="AT17" s="4">
        <f t="shared" ca="1" si="60"/>
        <v>0</v>
      </c>
      <c r="AU17" s="4">
        <f t="shared" ca="1" si="61"/>
        <v>2300</v>
      </c>
      <c r="AV17" s="4">
        <f ca="1">SUMIFS(UniCF!$AV:$AV,UniCF!$AK:$AK,"р",UniCF!$AM:$AM,"X",UniCF!$AX:$AX,$C17,UniCF!$BI:$BI,AV$3,UniCF!$AJ:$AJ,"средства ПАО «Газпром»",UniCF!$AN:$AN,"РАСХОД")</f>
        <v>0</v>
      </c>
      <c r="AW17" s="4"/>
      <c r="AX17" s="4">
        <f ca="1">SUMIFS(UniCF!$AV:$AV,UniCF!$AK:$AK,"р",UniCF!$AM:$AM,"X",UniCF!$AX:$AX,$C17,UniCF!$BI:$BI,AV$3,UniCF!$AJ:$AJ,"средства ПАО «Газпром»",UniCF!$AN:$AN,"")</f>
        <v>0</v>
      </c>
      <c r="AY17" s="4">
        <f t="shared" ca="1" si="28"/>
        <v>2300</v>
      </c>
      <c r="AZ17" s="4">
        <f t="shared" ca="1" si="62"/>
        <v>0</v>
      </c>
      <c r="BA17" s="4">
        <f t="shared" ca="1" si="63"/>
        <v>2300</v>
      </c>
      <c r="BB17" s="4">
        <f ca="1">SUMIFS(UniCF!$AV:$AV,UniCF!$AK:$AK,"р",UniCF!$AM:$AM,"X",UniCF!$AX:$AX,$C17,UniCF!$BI:$BI,BB$3,UniCF!$AJ:$AJ,"средства ПАО «Газпром»",UniCF!$AN:$AN,"РАСХОД")</f>
        <v>0</v>
      </c>
      <c r="BC17" s="4"/>
      <c r="BD17" s="4">
        <f ca="1">SUMIFS(UniCF!$AV:$AV,UniCF!$AK:$AK,"р",UniCF!$AM:$AM,"X",UniCF!$AX:$AX,$C17,UniCF!$BI:$BI,BB$3,UniCF!$AJ:$AJ,"средства ПАО «Газпром»",UniCF!$AN:$AN,"")</f>
        <v>0</v>
      </c>
      <c r="BE17" s="4">
        <f t="shared" ca="1" si="29"/>
        <v>2300</v>
      </c>
      <c r="BF17" s="4">
        <f t="shared" ca="1" si="64"/>
        <v>0</v>
      </c>
      <c r="BG17" s="4">
        <f t="shared" ca="1" si="65"/>
        <v>2300</v>
      </c>
      <c r="BH17" s="4">
        <f ca="1">SUMIFS(UniCF!$AV:$AV,UniCF!$AK:$AK,"р",UniCF!$AM:$AM,"X",UniCF!$AX:$AX,$C17,UniCF!$BI:$BI,BH$3,UniCF!$AJ:$AJ,"средства ПАО «Газпром»",UniCF!$AN:$AN,"РАСХОД")</f>
        <v>0</v>
      </c>
      <c r="BI17" s="4"/>
      <c r="BJ17" s="4">
        <f ca="1">SUMIFS(UniCF!$AV:$AV,UniCF!$AK:$AK,"р",UniCF!$AM:$AM,"X",UniCF!$AX:$AX,$C17,UniCF!$BI:$BI,BH$3,UniCF!$AJ:$AJ,"средства ПАО «Газпром»",UniCF!$AN:$AN,"")</f>
        <v>0</v>
      </c>
      <c r="BK17" s="4">
        <f t="shared" ca="1" si="30"/>
        <v>2300</v>
      </c>
      <c r="BL17" s="4">
        <f t="shared" ca="1" si="66"/>
        <v>0</v>
      </c>
      <c r="BM17" s="4">
        <f t="shared" ca="1" si="67"/>
        <v>2300</v>
      </c>
      <c r="BN17" s="4">
        <f ca="1">SUMIFS(UniCF!$AV:$AV,UniCF!$AK:$AK,"р",UniCF!$AM:$AM,"X",UniCF!$AX:$AX,$C17,UniCF!$BI:$BI,BN$3,UniCF!$AJ:$AJ,"средства ПАО «Газпром»",UniCF!$AN:$AN,"РАСХОД")</f>
        <v>0</v>
      </c>
      <c r="BO17" s="4"/>
      <c r="BP17" s="4">
        <f ca="1">SUMIFS(UniCF!$AV:$AV,UniCF!$AK:$AK,"р",UniCF!$AM:$AM,"X",UniCF!$AX:$AX,$C17,UniCF!$BI:$BI,BN$3,UniCF!$AJ:$AJ,"средства ПАО «Газпром»",UniCF!$AN:$AN,"")</f>
        <v>0</v>
      </c>
      <c r="BQ17" s="4">
        <f t="shared" ca="1" si="31"/>
        <v>2300</v>
      </c>
      <c r="BR17" s="4">
        <f t="shared" ca="1" si="68"/>
        <v>0</v>
      </c>
      <c r="BS17" s="4">
        <f t="shared" ca="1" si="69"/>
        <v>2300</v>
      </c>
      <c r="BT17" s="4">
        <f ca="1">SUMIFS(UniCF!$AV:$AV,UniCF!$AK:$AK,"р",UniCF!$AM:$AM,"X",UniCF!$AX:$AX,$C17,UniCF!$BI:$BI,BT$3,UniCF!$AJ:$AJ,"средства ПАО «Газпром»",UniCF!$AN:$AN,"РАСХОД")</f>
        <v>0</v>
      </c>
      <c r="BU17" s="4"/>
      <c r="BV17" s="4">
        <f ca="1">SUMIFS(UniCF!$AV:$AV,UniCF!$AK:$AK,"р",UniCF!$AM:$AM,"X",UniCF!$AX:$AX,$C17,UniCF!$BI:$BI,BT$3,UniCF!$AJ:$AJ,"средства ПАО «Газпром»",UniCF!$AN:$AN,"")</f>
        <v>0</v>
      </c>
      <c r="BW17" s="4">
        <f t="shared" ca="1" si="32"/>
        <v>2300</v>
      </c>
      <c r="BX17" s="4">
        <f t="shared" ca="1" si="70"/>
        <v>0</v>
      </c>
      <c r="BY17" s="4">
        <f t="shared" ca="1" si="96"/>
        <v>2300</v>
      </c>
      <c r="BZ17" s="4">
        <f t="shared" ca="1" si="97"/>
        <v>0</v>
      </c>
      <c r="CA17" s="4">
        <f ca="1">SUMIFS(UniCF!$AV:$AV,UniCF!$AK:$AK,"р",UniCF!$AM:$AM,"X",UniCF!$AX:$AX,$C17,UniCF!$BI:$BI,CA$3,UniCF!$AJ:$AJ,"средства ПАО «Газпром»",UniCF!$AN:$AN,"РАСХОД")</f>
        <v>0</v>
      </c>
      <c r="CB17" s="4"/>
      <c r="CC17" s="4">
        <f ca="1">SUMIFS(UniCF!$AV:$AV,UniCF!$AK:$AK,"р",UniCF!$AM:$AM,"X",UniCF!$AX:$AX,$C17,UniCF!$BI:$BI,CA$3,UniCF!$AJ:$AJ,"средства ПАО «Газпром»",UniCF!$AN:$AN,"")</f>
        <v>0</v>
      </c>
      <c r="CD17" s="4">
        <f t="shared" ca="1" si="34"/>
        <v>0</v>
      </c>
      <c r="CE17" s="4">
        <f t="shared" ca="1" si="71"/>
        <v>2300</v>
      </c>
      <c r="CF17" s="4">
        <f t="shared" ca="1" si="72"/>
        <v>2300</v>
      </c>
      <c r="CG17" s="4">
        <f ca="1">SUMIFS(UniCF!$AV:$AV,UniCF!$AK:$AK,"р",UniCF!$AM:$AM,"X",UniCF!$AX:$AX,$C17,UniCF!$BI:$BI,CG$3,UniCF!$AJ:$AJ,"средства ПАО «Газпром»",UniCF!$AN:$AN,"РАСХОД")</f>
        <v>0</v>
      </c>
      <c r="CH17" s="4"/>
      <c r="CI17" s="4">
        <f ca="1">SUMIFS(UniCF!$AV:$AV,UniCF!$AK:$AK,"р",UniCF!$AM:$AM,"X",UniCF!$AX:$AX,$C17,UniCF!$BI:$BI,CG$3,UniCF!$AJ:$AJ,"средства ПАО «Газпром»",UniCF!$AN:$AN,"")</f>
        <v>0</v>
      </c>
      <c r="CJ17" s="4">
        <f t="shared" ca="1" si="35"/>
        <v>2300</v>
      </c>
      <c r="CK17" s="4">
        <f t="shared" ca="1" si="73"/>
        <v>0</v>
      </c>
      <c r="CL17" s="4">
        <f t="shared" ca="1" si="74"/>
        <v>2300</v>
      </c>
      <c r="CM17" s="4">
        <f ca="1">SUMIFS(UniCF!$AV:$AV,UniCF!$AK:$AK,"р",UniCF!$AM:$AM,"X",UniCF!$AX:$AX,$C17,UniCF!$BI:$BI,CM$3,UniCF!$AJ:$AJ,"средства ПАО «Газпром»",UniCF!$AN:$AN,"РАСХОД")</f>
        <v>0</v>
      </c>
      <c r="CN17" s="4"/>
      <c r="CO17" s="4">
        <f ca="1">SUMIFS(UniCF!$AV:$AV,UniCF!$AK:$AK,"р",UniCF!$AM:$AM,"X",UniCF!$AX:$AX,$C17,UniCF!$BI:$BI,CM$3,UniCF!$AJ:$AJ,"средства ПАО «Газпром»",UniCF!$AN:$AN,"")</f>
        <v>0</v>
      </c>
      <c r="CP17" s="4">
        <f t="shared" ca="1" si="36"/>
        <v>2300</v>
      </c>
      <c r="CQ17" s="4">
        <f t="shared" ca="1" si="75"/>
        <v>0</v>
      </c>
      <c r="CR17" s="4">
        <f t="shared" ca="1" si="76"/>
        <v>2300</v>
      </c>
      <c r="CS17" s="4">
        <f ca="1">SUMIFS(UniCF!$AV:$AV,UniCF!$AK:$AK,"р",UniCF!$AM:$AM,"X",UniCF!$AX:$AX,$C17,UniCF!$BI:$BI,CS$3,UniCF!$AJ:$AJ,"средства ПАО «Газпром»",UniCF!$AN:$AN,"РАСХОД")</f>
        <v>0</v>
      </c>
      <c r="CT17" s="4"/>
      <c r="CU17" s="4">
        <f ca="1">SUMIFS(UniCF!$AV:$AV,UniCF!$AK:$AK,"р",UniCF!$AM:$AM,"X",UniCF!$AX:$AX,$C17,UniCF!$BI:$BI,CS$3,UniCF!$AJ:$AJ,"средства ПАО «Газпром»",UniCF!$AN:$AN,"")</f>
        <v>0</v>
      </c>
      <c r="CV17" s="4">
        <f t="shared" ca="1" si="37"/>
        <v>2300</v>
      </c>
      <c r="CW17" s="4">
        <f t="shared" ca="1" si="77"/>
        <v>0</v>
      </c>
      <c r="CX17" s="4">
        <f t="shared" ca="1" si="78"/>
        <v>2300</v>
      </c>
      <c r="CY17" s="4">
        <f ca="1">SUMIFS(UniCF!$AV:$AV,UniCF!$AK:$AK,"р",UniCF!$AM:$AM,"X",UniCF!$AX:$AX,$C17,UniCF!$BI:$BI,CY$3,UniCF!$AJ:$AJ,"средства ПАО «Газпром»",UniCF!$AN:$AN,"РАСХОД")</f>
        <v>0</v>
      </c>
      <c r="CZ17" s="4"/>
      <c r="DA17" s="4">
        <f ca="1">SUMIFS(UniCF!$AV:$AV,UniCF!$AK:$AK,"р",UniCF!$AM:$AM,"X",UniCF!$AX:$AX,$C17,UniCF!$BI:$BI,CY$3,UniCF!$AJ:$AJ,"средства ПАО «Газпром»",UniCF!$AN:$AN,"")</f>
        <v>0</v>
      </c>
      <c r="DB17" s="4">
        <f t="shared" ca="1" si="38"/>
        <v>2300</v>
      </c>
      <c r="DC17" s="4">
        <f t="shared" ca="1" si="79"/>
        <v>0</v>
      </c>
      <c r="DD17" s="4">
        <f t="shared" ca="1" si="80"/>
        <v>2300</v>
      </c>
      <c r="DE17" s="4">
        <f ca="1">SUMIFS(UniCF!$AV:$AV,UniCF!$AK:$AK,"р",UniCF!$AM:$AM,"X",UniCF!$AX:$AX,$C17,UniCF!$BI:$BI,DE$3,UniCF!$AJ:$AJ,"средства ПАО «Газпром»",UniCF!$AN:$AN,"РАСХОД")</f>
        <v>0</v>
      </c>
      <c r="DF17" s="4"/>
      <c r="DG17" s="4">
        <f ca="1">SUMIFS(UniCF!$AV:$AV,UniCF!$AK:$AK,"р",UniCF!$AM:$AM,"X",UniCF!$AX:$AX,$C17,UniCF!$BI:$BI,DE$3,UniCF!$AJ:$AJ,"средства ПАО «Газпром»",UniCF!$AN:$AN,"")</f>
        <v>0</v>
      </c>
      <c r="DH17" s="4">
        <f t="shared" ca="1" si="39"/>
        <v>2300</v>
      </c>
      <c r="DI17" s="4">
        <f t="shared" ca="1" si="81"/>
        <v>0</v>
      </c>
      <c r="DJ17" s="4">
        <f t="shared" ca="1" si="82"/>
        <v>2300</v>
      </c>
      <c r="DK17" s="4">
        <f ca="1">SUMIFS(UniCF!$AV:$AV,UniCF!$AK:$AK,"р",UniCF!$AM:$AM,"X",UniCF!$AX:$AX,$C17,UniCF!$BI:$BI,DK$3,UniCF!$AJ:$AJ,"средства ПАО «Газпром»",UniCF!$AN:$AN,"РАСХОД")</f>
        <v>0</v>
      </c>
      <c r="DL17" s="4"/>
      <c r="DM17" s="4">
        <f ca="1">SUMIFS(UniCF!$AV:$AV,UniCF!$AK:$AK,"р",UniCF!$AM:$AM,"X",UniCF!$AX:$AX,$C17,UniCF!$BI:$BI,DK$3,UniCF!$AJ:$AJ,"средства ПАО «Газпром»",UniCF!$AN:$AN,"")</f>
        <v>0</v>
      </c>
      <c r="DN17" s="4">
        <f t="shared" ca="1" si="40"/>
        <v>2300</v>
      </c>
      <c r="DO17" s="4">
        <f t="shared" ca="1" si="83"/>
        <v>0</v>
      </c>
      <c r="DP17" s="4">
        <f t="shared" ca="1" si="84"/>
        <v>2300</v>
      </c>
      <c r="DQ17" s="4">
        <f ca="1">SUMIFS(UniCF!$AV:$AV,UniCF!$AK:$AK,"р",UniCF!$AM:$AM,"X",UniCF!$AX:$AX,$C17,UniCF!$BI:$BI,DQ$3,UniCF!$AJ:$AJ,"средства ПАО «Газпром»",UniCF!$AN:$AN,"РАСХОД")</f>
        <v>0</v>
      </c>
      <c r="DR17" s="4"/>
      <c r="DS17" s="4">
        <f ca="1">SUMIFS(UniCF!$AV:$AV,UniCF!$AK:$AK,"р",UniCF!$AM:$AM,"X",UniCF!$AX:$AX,$C17,UniCF!$BI:$BI,DQ$3,UniCF!$AJ:$AJ,"средства ПАО «Газпром»",UniCF!$AN:$AN,"")</f>
        <v>0</v>
      </c>
      <c r="DT17" s="4">
        <f t="shared" ca="1" si="41"/>
        <v>2300</v>
      </c>
      <c r="DU17" s="4">
        <f t="shared" ca="1" si="85"/>
        <v>0</v>
      </c>
      <c r="DV17" s="4">
        <f t="shared" ca="1" si="86"/>
        <v>2300</v>
      </c>
      <c r="DW17" s="4">
        <f ca="1">SUMIFS(UniCF!$AV:$AV,UniCF!$AK:$AK,"р",UniCF!$AM:$AM,"X",UniCF!$AX:$AX,$C17,UniCF!$BI:$BI,DW$3,UniCF!$AJ:$AJ,"средства ПАО «Газпром»",UniCF!$AN:$AN,"РАСХОД")</f>
        <v>0</v>
      </c>
      <c r="DX17" s="4"/>
      <c r="DY17" s="4">
        <f ca="1">SUMIFS(UniCF!$AV:$AV,UniCF!$AK:$AK,"р",UniCF!$AM:$AM,"X",UniCF!$AX:$AX,$C17,UniCF!$BI:$BI,DW$3,UniCF!$AJ:$AJ,"средства ПАО «Газпром»",UniCF!$AN:$AN,"")</f>
        <v>0</v>
      </c>
      <c r="DZ17" s="4">
        <f t="shared" ca="1" si="42"/>
        <v>2300</v>
      </c>
      <c r="EA17" s="4">
        <f t="shared" ca="1" si="87"/>
        <v>0</v>
      </c>
      <c r="EB17" s="4">
        <f t="shared" ca="1" si="88"/>
        <v>2300</v>
      </c>
      <c r="EC17" s="4">
        <f ca="1">SUMIFS(UniCF!$AV:$AV,UniCF!$AK:$AK,"р",UniCF!$AM:$AM,"X",UniCF!$AX:$AX,$C17,UniCF!$BI:$BI,EC$3,UniCF!$AJ:$AJ,"средства ПАО «Газпром»",UniCF!$AN:$AN,"РАСХОД")</f>
        <v>0</v>
      </c>
      <c r="ED17" s="4"/>
      <c r="EE17" s="4">
        <f ca="1">SUMIFS(UniCF!$AV:$AV,UniCF!$AK:$AK,"р",UniCF!$AM:$AM,"X",UniCF!$AX:$AX,$C17,UniCF!$BI:$BI,EC$3,UniCF!$AJ:$AJ,"средства ПАО «Газпром»",UniCF!$AN:$AN,"")</f>
        <v>0</v>
      </c>
      <c r="EF17" s="4">
        <f t="shared" ca="1" si="43"/>
        <v>2300</v>
      </c>
      <c r="EG17" s="4">
        <f t="shared" ca="1" si="89"/>
        <v>0</v>
      </c>
      <c r="EH17" s="4">
        <f t="shared" ca="1" si="90"/>
        <v>2300</v>
      </c>
      <c r="EI17" s="4">
        <f ca="1">SUMIFS(UniCF!$AV:$AV,UniCF!$AK:$AK,"р",UniCF!$AM:$AM,"X",UniCF!$AX:$AX,$C17,UniCF!$BI:$BI,EI$3,UniCF!$AJ:$AJ,"средства ПАО «Газпром»",UniCF!$AN:$AN,"РАСХОД")</f>
        <v>0</v>
      </c>
      <c r="EJ17" s="4"/>
      <c r="EK17" s="4">
        <f ca="1">SUMIFS(UniCF!$AV:$AV,UniCF!$AK:$AK,"р",UniCF!$AM:$AM,"X",UniCF!$AX:$AX,$C17,UniCF!$BI:$BI,EI$3,UniCF!$AJ:$AJ,"средства ПАО «Газпром»",UniCF!$AN:$AN,"")</f>
        <v>0</v>
      </c>
      <c r="EL17" s="4">
        <f t="shared" ca="1" si="44"/>
        <v>2300</v>
      </c>
      <c r="EM17" s="4">
        <f t="shared" ca="1" si="91"/>
        <v>0</v>
      </c>
      <c r="EN17" s="4">
        <f t="shared" ca="1" si="92"/>
        <v>2300</v>
      </c>
      <c r="EO17" s="4">
        <f ca="1">SUMIFS(UniCF!$AV:$AV,UniCF!$AK:$AK,"р",UniCF!$AM:$AM,"X",UniCF!$AX:$AX,$C17,UniCF!$BI:$BI,EO$3,UniCF!$AJ:$AJ,"средства ПАО «Газпром»",UniCF!$AN:$AN,"РАСХОД")</f>
        <v>0</v>
      </c>
      <c r="EP17" s="4"/>
      <c r="EQ17" s="4">
        <f ca="1">SUMIFS(UniCF!$AV:$AV,UniCF!$AK:$AK,"р",UniCF!$AM:$AM,"X",UniCF!$AX:$AX,$C17,UniCF!$BI:$BI,EO$3,UniCF!$AJ:$AJ,"средства ПАО «Газпром»",UniCF!$AN:$AN,"")</f>
        <v>0</v>
      </c>
      <c r="ER17" s="4">
        <f t="shared" ca="1" si="45"/>
        <v>2300</v>
      </c>
      <c r="ES17" s="4">
        <f t="shared" ca="1" si="93"/>
        <v>0</v>
      </c>
      <c r="ET17" s="4">
        <f t="shared" ca="1" si="94"/>
        <v>2300</v>
      </c>
      <c r="EU17" s="4">
        <f ca="1">SUMIFS(UniCF!$AV:$AV,UniCF!$AK:$AK,"р",UniCF!$AM:$AM,"X",UniCF!$AX:$AX,$C17,UniCF!$BI:$BI,EU$3,UniCF!$AJ:$AJ,"средства ПАО «Газпром»",UniCF!$AN:$AN,"РАСХОД")</f>
        <v>0</v>
      </c>
      <c r="EV17" s="4"/>
      <c r="EW17" s="4">
        <f ca="1">SUMIFS(UniCF!$AV:$AV,UniCF!$AK:$AK,"р",UniCF!$AM:$AM,"X",UniCF!$AX:$AX,$C17,UniCF!$BI:$BI,EU$3,UniCF!$AJ:$AJ,"средства ПАО «Газпром»",UniCF!$AN:$AN,"")</f>
        <v>0</v>
      </c>
      <c r="EX17" s="4">
        <f t="shared" ca="1" si="46"/>
        <v>2300</v>
      </c>
      <c r="EY17" s="4">
        <f t="shared" ca="1" si="47"/>
        <v>0</v>
      </c>
    </row>
    <row r="18" spans="1:155" ht="13.15" x14ac:dyDescent="0.4">
      <c r="A18" s="20"/>
      <c r="B18" t="s">
        <v>130</v>
      </c>
      <c r="C18">
        <v>2221517110</v>
      </c>
      <c r="D18" s="4">
        <v>12000</v>
      </c>
      <c r="E18" s="47">
        <f>SUMIFS(accUniCF[SumFact],accUniCF[ReportPart],"Out",accUniCF[Account],"X",accUniCF[ItemExtra],$C18,accUniCF[PaymentDate],E$3,accUniCF[Source],"Centralized")</f>
        <v>243473.83</v>
      </c>
      <c r="F18" s="4">
        <f ca="1">SUMIFS(UniCF!$AV:$AV,UniCF!$AK:$AK,"р",UniCF!$AM:$AM,"X",UniCF!$AG:$AG,$B18,UniCF!$BI:$BI,F$3,UniCF!$AJ:$AJ,"средства ПАО «Газпром»",UniCF!$AN:$AN,"РАСХОД")</f>
        <v>0</v>
      </c>
      <c r="G18" s="4"/>
      <c r="H18" s="4">
        <f ca="1">SUMIFS(UniCF!$AV:$AV,UniCF!$AK:$AK,"р",UniCF!$AM:$AM,"X",UniCF!$AG:$AG,$B18,UniCF!$BI:$BI,F$3,UniCF!$AJ:$AJ,"средства ПАО «Газпром»",UniCF!$AN:$AN,"")</f>
        <v>0</v>
      </c>
      <c r="I18" s="4">
        <f t="shared" ca="1" si="95"/>
        <v>243473.83</v>
      </c>
      <c r="J18" s="4">
        <f t="shared" ca="1" si="49"/>
        <v>0</v>
      </c>
      <c r="K18" s="4">
        <f ca="1">SUMIFS(UniCF!$AV:$AV,UniCF!$AK:$AK,"р",UniCF!$AM:$AM,"X",UniCF!$AG:$AG,$B18,UniCF!$AT:$AT,K$3,UniCF!$AJ:$AJ,"средства ПАО «Газпром»")+G18</f>
        <v>0</v>
      </c>
      <c r="L18" s="4">
        <f ca="1">SUMIFS(UniCF!$AV:$AV,UniCF!$AK:$AK,"р",UniCF!$AM:$AM,"X",UniCF!$AG:$AG,$B18,UniCF!$BI:$BI,L$3,UniCF!$AJ:$AJ,"средства ПАО «Газпром»",UniCF!$AN:$AN,"РАСХОД")</f>
        <v>0</v>
      </c>
      <c r="M18" s="4"/>
      <c r="N18" s="4">
        <f ca="1">SUMIFS(UniCF!$AV:$AV,UniCF!$AK:$AK,"р",UniCF!$AM:$AM,"X",UniCF!$AG:$AG,$B18,UniCF!$BI:$BI,L$3,UniCF!$AJ:$AJ,"средства ПАО «Газпром»",UniCF!$AN:$AN,"")</f>
        <v>0</v>
      </c>
      <c r="O18" s="4">
        <f t="shared" ca="1" si="22"/>
        <v>0</v>
      </c>
      <c r="P18" s="4">
        <f t="shared" ca="1" si="50"/>
        <v>12000</v>
      </c>
      <c r="Q18" s="4">
        <f t="shared" ca="1" si="51"/>
        <v>12000</v>
      </c>
      <c r="R18" s="4">
        <f ca="1">SUMIFS(UniCF!$AV:$AV,UniCF!$AK:$AK,"р",UniCF!$AM:$AM,"X",UniCF!$AG:$AG,$B18,UniCF!$BI:$BI,R$3,UniCF!$AJ:$AJ,"средства ПАО «Газпром»",UniCF!$AN:$AN,"РАСХОД")</f>
        <v>0</v>
      </c>
      <c r="S18" s="4"/>
      <c r="T18" s="4">
        <f ca="1">SUMIFS(UniCF!$AV:$AV,UniCF!$AK:$AK,"р",UniCF!$AM:$AM,"X",UniCF!$AG:$AG,$B18,UniCF!$BI:$BI,R$3,UniCF!$AJ:$AJ,"средства ПАО «Газпром»",UniCF!$AN:$AN,"")</f>
        <v>0</v>
      </c>
      <c r="U18" s="4">
        <f t="shared" ca="1" si="23"/>
        <v>12000</v>
      </c>
      <c r="V18" s="4">
        <f t="shared" ca="1" si="52"/>
        <v>0</v>
      </c>
      <c r="W18" s="4">
        <f t="shared" ca="1" si="53"/>
        <v>12000</v>
      </c>
      <c r="X18" s="4">
        <f ca="1">SUMIFS(UniCF!$AV:$AV,UniCF!$AK:$AK,"р",UniCF!$AM:$AM,"X",UniCF!$AG:$AG,$B18,UniCF!$BI:$BI,X$3,UniCF!$AJ:$AJ,"средства ПАО «Газпром»",UniCF!$AN:$AN,"РАСХОД")</f>
        <v>0</v>
      </c>
      <c r="Y18" s="4"/>
      <c r="Z18" s="4">
        <f ca="1">SUMIFS(UniCF!$AV:$AV,UniCF!$AK:$AK,"р",UniCF!$AM:$AM,"X",UniCF!$AG:$AG,$B18,UniCF!$BI:$BI,X$3,UniCF!$AJ:$AJ,"средства ПАО «Газпром»",UniCF!$AN:$AN,"")</f>
        <v>0</v>
      </c>
      <c r="AA18" s="4">
        <f t="shared" ca="1" si="24"/>
        <v>12000</v>
      </c>
      <c r="AB18" s="4">
        <f t="shared" ca="1" si="54"/>
        <v>0</v>
      </c>
      <c r="AC18" s="4">
        <f t="shared" ca="1" si="55"/>
        <v>12000</v>
      </c>
      <c r="AD18" s="4">
        <f ca="1">SUMIFS(UniCF!$AV:$AV,UniCF!$AK:$AK,"р",UniCF!$AM:$AM,"X",UniCF!$AG:$AG,$B18,UniCF!$BI:$BI,AD$3,UniCF!$AJ:$AJ,"средства ПАО «Газпром»",UniCF!$AN:$AN,"РАСХОД")</f>
        <v>0</v>
      </c>
      <c r="AE18" s="4"/>
      <c r="AF18" s="4">
        <f ca="1">SUMIFS(UniCF!$AV:$AV,UniCF!$AK:$AK,"р",UniCF!$AM:$AM,"X",UniCF!$AG:$AG,$B18,UniCF!$BI:$BI,AD$3,UniCF!$AJ:$AJ,"средства ПАО «Газпром»",UniCF!$AN:$AN,"")</f>
        <v>0</v>
      </c>
      <c r="AG18" s="4">
        <f t="shared" ca="1" si="25"/>
        <v>12000</v>
      </c>
      <c r="AH18" s="4">
        <f t="shared" ca="1" si="56"/>
        <v>0</v>
      </c>
      <c r="AI18" s="4">
        <f t="shared" ca="1" si="57"/>
        <v>12000</v>
      </c>
      <c r="AJ18" s="4">
        <f ca="1">SUMIFS(UniCF!$AV:$AV,UniCF!$AK:$AK,"р",UniCF!$AM:$AM,"X",UniCF!$AG:$AG,$B18,UniCF!$BI:$BI,AJ$3,UniCF!$AJ:$AJ,"средства ПАО «Газпром»",UniCF!$AN:$AN,"РАСХОД")</f>
        <v>0</v>
      </c>
      <c r="AK18" s="4"/>
      <c r="AL18" s="4">
        <f ca="1">SUMIFS(UniCF!$AV:$AV,UniCF!$AK:$AK,"р",UniCF!$AM:$AM,"X",UniCF!$AG:$AG,$B18,UniCF!$BI:$BI,AJ$3,UniCF!$AJ:$AJ,"средства ПАО «Газпром»",UniCF!$AN:$AN,"")</f>
        <v>0</v>
      </c>
      <c r="AM18" s="4">
        <f t="shared" ca="1" si="26"/>
        <v>12000</v>
      </c>
      <c r="AN18" s="4">
        <f t="shared" ca="1" si="58"/>
        <v>0</v>
      </c>
      <c r="AO18" s="4">
        <f t="shared" ca="1" si="59"/>
        <v>12000</v>
      </c>
      <c r="AP18" s="4">
        <f ca="1">SUMIFS(UniCF!$AV:$AV,UniCF!$AK:$AK,"р",UniCF!$AM:$AM,"X",UniCF!$AG:$AG,$B18,UniCF!$BI:$BI,AP$3,UniCF!$AJ:$AJ,"средства ПАО «Газпром»",UniCF!$AN:$AN,"РАСХОД")</f>
        <v>0</v>
      </c>
      <c r="AQ18" s="4"/>
      <c r="AR18" s="4">
        <f ca="1">SUMIFS(UniCF!$AV:$AV,UniCF!$AK:$AK,"р",UniCF!$AM:$AM,"X",UniCF!$AG:$AG,$B18,UniCF!$BI:$BI,AP$3,UniCF!$AJ:$AJ,"средства ПАО «Газпром»",UniCF!$AN:$AN,"")</f>
        <v>0</v>
      </c>
      <c r="AS18" s="4">
        <f t="shared" ca="1" si="27"/>
        <v>12000</v>
      </c>
      <c r="AT18" s="4">
        <f t="shared" ca="1" si="60"/>
        <v>0</v>
      </c>
      <c r="AU18" s="4">
        <f t="shared" ca="1" si="61"/>
        <v>12000</v>
      </c>
      <c r="AV18" s="4">
        <f ca="1">SUMIFS(UniCF!$AV:$AV,UniCF!$AK:$AK,"р",UniCF!$AM:$AM,"X",UniCF!$AG:$AG,$B18,UniCF!$BI:$BI,AV$3,UniCF!$AJ:$AJ,"средства ПАО «Газпром»",UniCF!$AN:$AN,"РАСХОД")</f>
        <v>0</v>
      </c>
      <c r="AW18" s="4"/>
      <c r="AX18" s="4">
        <f ca="1">SUMIFS(UniCF!$AV:$AV,UniCF!$AK:$AK,"р",UniCF!$AM:$AM,"X",UniCF!$AG:$AG,$B18,UniCF!$BI:$BI,AV$3,UniCF!$AJ:$AJ,"средства ПАО «Газпром»",UniCF!$AN:$AN,"")</f>
        <v>0</v>
      </c>
      <c r="AY18" s="4">
        <f t="shared" ca="1" si="28"/>
        <v>12000</v>
      </c>
      <c r="AZ18" s="4">
        <f t="shared" ca="1" si="62"/>
        <v>0</v>
      </c>
      <c r="BA18" s="4">
        <f t="shared" ca="1" si="63"/>
        <v>12000</v>
      </c>
      <c r="BB18" s="4">
        <f ca="1">SUMIFS(UniCF!$AV:$AV,UniCF!$AK:$AK,"р",UniCF!$AM:$AM,"X",UniCF!$AG:$AG,$B18,UniCF!$BI:$BI,BB$3,UniCF!$AJ:$AJ,"средства ПАО «Газпром»",UniCF!$AN:$AN,"РАСХОД")</f>
        <v>0</v>
      </c>
      <c r="BC18" s="4"/>
      <c r="BD18" s="4">
        <f ca="1">SUMIFS(UniCF!$AV:$AV,UniCF!$AK:$AK,"р",UniCF!$AM:$AM,"X",UniCF!$AG:$AG,$B18,UniCF!$BI:$BI,BB$3,UniCF!$AJ:$AJ,"средства ПАО «Газпром»",UniCF!$AN:$AN,"")</f>
        <v>0</v>
      </c>
      <c r="BE18" s="4">
        <f t="shared" ca="1" si="29"/>
        <v>12000</v>
      </c>
      <c r="BF18" s="4">
        <f t="shared" ca="1" si="64"/>
        <v>0</v>
      </c>
      <c r="BG18" s="4">
        <f t="shared" ca="1" si="65"/>
        <v>12000</v>
      </c>
      <c r="BH18" s="4">
        <f ca="1">SUMIFS(UniCF!$AV:$AV,UniCF!$AK:$AK,"р",UniCF!$AM:$AM,"X",UniCF!$AG:$AG,$B18,UniCF!$BI:$BI,BH$3,UniCF!$AJ:$AJ,"средства ПАО «Газпром»",UniCF!$AN:$AN,"РАСХОД")</f>
        <v>0</v>
      </c>
      <c r="BI18" s="4"/>
      <c r="BJ18" s="4">
        <f ca="1">SUMIFS(UniCF!$AV:$AV,UniCF!$AK:$AK,"р",UniCF!$AM:$AM,"X",UniCF!$AG:$AG,$B18,UniCF!$BI:$BI,BH$3,UniCF!$AJ:$AJ,"средства ПАО «Газпром»",UniCF!$AN:$AN,"")</f>
        <v>0</v>
      </c>
      <c r="BK18" s="4">
        <f t="shared" ca="1" si="30"/>
        <v>12000</v>
      </c>
      <c r="BL18" s="4">
        <f t="shared" ca="1" si="66"/>
        <v>0</v>
      </c>
      <c r="BM18" s="4">
        <f t="shared" ca="1" si="67"/>
        <v>12000</v>
      </c>
      <c r="BN18" s="4">
        <f ca="1">SUMIFS(UniCF!$AV:$AV,UniCF!$AK:$AK,"р",UniCF!$AM:$AM,"X",UniCF!$AG:$AG,$B18,UniCF!$BI:$BI,BN$3,UniCF!$AJ:$AJ,"средства ПАО «Газпром»",UniCF!$AN:$AN,"РАСХОД")</f>
        <v>0</v>
      </c>
      <c r="BO18" s="4"/>
      <c r="BP18" s="4">
        <f ca="1">SUMIFS(UniCF!$AV:$AV,UniCF!$AK:$AK,"р",UniCF!$AM:$AM,"X",UniCF!$AG:$AG,$B18,UniCF!$BI:$BI,BN$3,UniCF!$AJ:$AJ,"средства ПАО «Газпром»",UniCF!$AN:$AN,"")</f>
        <v>0</v>
      </c>
      <c r="BQ18" s="4">
        <f t="shared" ca="1" si="31"/>
        <v>12000</v>
      </c>
      <c r="BR18" s="4">
        <f t="shared" ca="1" si="68"/>
        <v>0</v>
      </c>
      <c r="BS18" s="4">
        <f t="shared" ca="1" si="69"/>
        <v>12000</v>
      </c>
      <c r="BT18" s="4">
        <f ca="1">SUMIFS(UniCF!$AV:$AV,UniCF!$AK:$AK,"р",UniCF!$AM:$AM,"X",UniCF!$AG:$AG,$B18,UniCF!$BI:$BI,BT$3,UniCF!$AJ:$AJ,"средства ПАО «Газпром»",UniCF!$AN:$AN,"РАСХОД")</f>
        <v>0</v>
      </c>
      <c r="BU18" s="4"/>
      <c r="BV18" s="4">
        <f ca="1">SUMIFS(UniCF!$AV:$AV,UniCF!$AK:$AK,"р",UniCF!$AM:$AM,"X",UniCF!$AG:$AG,$B18,UniCF!$BI:$BI,BT$3,UniCF!$AJ:$AJ,"средства ПАО «Газпром»",UniCF!$AN:$AN,"")</f>
        <v>0</v>
      </c>
      <c r="BW18" s="4">
        <f t="shared" ca="1" si="32"/>
        <v>12000</v>
      </c>
      <c r="BX18" s="4">
        <f t="shared" ca="1" si="70"/>
        <v>0</v>
      </c>
      <c r="BY18" s="4">
        <f t="shared" ca="1" si="96"/>
        <v>12000</v>
      </c>
      <c r="BZ18" s="4">
        <f t="shared" ca="1" si="97"/>
        <v>0</v>
      </c>
      <c r="CA18" s="4">
        <f ca="1">SUMIFS(UniCF!$AV:$AV,UniCF!$AK:$AK,"р",UniCF!$AM:$AM,"X",UniCF!$AG:$AG,$B18,UniCF!$BI:$BI,CA$3,UniCF!$AJ:$AJ,"средства ПАО «Газпром»",UniCF!$AN:$AN,"РАСХОД")</f>
        <v>0</v>
      </c>
      <c r="CB18" s="4"/>
      <c r="CC18" s="4">
        <f ca="1">SUMIFS(UniCF!$AV:$AV,UniCF!$AK:$AK,"р",UniCF!$AM:$AM,"X",UniCF!$AG:$AG,$B18,UniCF!$BI:$BI,CA$3,UniCF!$AJ:$AJ,"средства ПАО «Газпром»",UniCF!$AN:$AN,"")</f>
        <v>0</v>
      </c>
      <c r="CD18" s="4">
        <f t="shared" ca="1" si="34"/>
        <v>0</v>
      </c>
      <c r="CE18" s="4">
        <f t="shared" ca="1" si="71"/>
        <v>12000</v>
      </c>
      <c r="CF18" s="4">
        <f t="shared" ca="1" si="72"/>
        <v>12000</v>
      </c>
      <c r="CG18" s="4">
        <f ca="1">SUMIFS(UniCF!$AV:$AV,UniCF!$AK:$AK,"р",UniCF!$AM:$AM,"X",UniCF!$AG:$AG,$B18,UniCF!$BI:$BI,CG$3,UniCF!$AJ:$AJ,"средства ПАО «Газпром»",UniCF!$AN:$AN,"РАСХОД")</f>
        <v>0</v>
      </c>
      <c r="CH18" s="4"/>
      <c r="CI18" s="4">
        <f ca="1">SUMIFS(UniCF!$AV:$AV,UniCF!$AK:$AK,"р",UniCF!$AM:$AM,"X",UniCF!$AG:$AG,$B18,UniCF!$BI:$BI,CG$3,UniCF!$AJ:$AJ,"средства ПАО «Газпром»",UniCF!$AN:$AN,"")</f>
        <v>0</v>
      </c>
      <c r="CJ18" s="4">
        <f t="shared" ca="1" si="35"/>
        <v>12000</v>
      </c>
      <c r="CK18" s="4">
        <f t="shared" ca="1" si="73"/>
        <v>0</v>
      </c>
      <c r="CL18" s="4">
        <f t="shared" ca="1" si="74"/>
        <v>12000</v>
      </c>
      <c r="CM18" s="4">
        <f ca="1">SUMIFS(UniCF!$AV:$AV,UniCF!$AK:$AK,"р",UniCF!$AM:$AM,"X",UniCF!$AG:$AG,$B18,UniCF!$BI:$BI,CM$3,UniCF!$AJ:$AJ,"средства ПАО «Газпром»",UniCF!$AN:$AN,"РАСХОД")</f>
        <v>0</v>
      </c>
      <c r="CN18" s="4"/>
      <c r="CO18" s="4">
        <f ca="1">SUMIFS(UniCF!$AV:$AV,UniCF!$AK:$AK,"р",UniCF!$AM:$AM,"X",UniCF!$AG:$AG,$B18,UniCF!$BI:$BI,CM$3,UniCF!$AJ:$AJ,"средства ПАО «Газпром»",UniCF!$AN:$AN,"")</f>
        <v>0</v>
      </c>
      <c r="CP18" s="4">
        <f t="shared" ca="1" si="36"/>
        <v>12000</v>
      </c>
      <c r="CQ18" s="4">
        <f t="shared" ca="1" si="75"/>
        <v>0</v>
      </c>
      <c r="CR18" s="4">
        <f t="shared" ca="1" si="76"/>
        <v>12000</v>
      </c>
      <c r="CS18" s="4">
        <f ca="1">SUMIFS(UniCF!$AV:$AV,UniCF!$AK:$AK,"р",UniCF!$AM:$AM,"X",UniCF!$AG:$AG,$B18,UniCF!$BI:$BI,CS$3,UniCF!$AJ:$AJ,"средства ПАО «Газпром»",UniCF!$AN:$AN,"РАСХОД")</f>
        <v>0</v>
      </c>
      <c r="CT18" s="4"/>
      <c r="CU18" s="4">
        <f ca="1">SUMIFS(UniCF!$AV:$AV,UniCF!$AK:$AK,"р",UniCF!$AM:$AM,"X",UniCF!$AG:$AG,$B18,UniCF!$BI:$BI,CS$3,UniCF!$AJ:$AJ,"средства ПАО «Газпром»",UniCF!$AN:$AN,"")</f>
        <v>0</v>
      </c>
      <c r="CV18" s="4">
        <f t="shared" ca="1" si="37"/>
        <v>12000</v>
      </c>
      <c r="CW18" s="4">
        <f t="shared" ca="1" si="77"/>
        <v>0</v>
      </c>
      <c r="CX18" s="4">
        <f t="shared" ca="1" si="78"/>
        <v>12000</v>
      </c>
      <c r="CY18" s="4">
        <f ca="1">SUMIFS(UniCF!$AV:$AV,UniCF!$AK:$AK,"р",UniCF!$AM:$AM,"X",UniCF!$AG:$AG,$B18,UniCF!$BI:$BI,CY$3,UniCF!$AJ:$AJ,"средства ПАО «Газпром»",UniCF!$AN:$AN,"РАСХОД")</f>
        <v>0</v>
      </c>
      <c r="CZ18" s="4"/>
      <c r="DA18" s="4">
        <f ca="1">SUMIFS(UniCF!$AV:$AV,UniCF!$AK:$AK,"р",UniCF!$AM:$AM,"X",UniCF!$AG:$AG,$B18,UniCF!$BI:$BI,CY$3,UniCF!$AJ:$AJ,"средства ПАО «Газпром»",UniCF!$AN:$AN,"")</f>
        <v>0</v>
      </c>
      <c r="DB18" s="4">
        <f t="shared" ca="1" si="38"/>
        <v>12000</v>
      </c>
      <c r="DC18" s="4">
        <f t="shared" ca="1" si="79"/>
        <v>0</v>
      </c>
      <c r="DD18" s="4">
        <f t="shared" ca="1" si="80"/>
        <v>12000</v>
      </c>
      <c r="DE18" s="4">
        <f ca="1">SUMIFS(UniCF!$AV:$AV,UniCF!$AK:$AK,"р",UniCF!$AM:$AM,"X",UniCF!$AG:$AG,$B18,UniCF!$BI:$BI,DE$3,UniCF!$AJ:$AJ,"средства ПАО «Газпром»",UniCF!$AN:$AN,"РАСХОД")</f>
        <v>0</v>
      </c>
      <c r="DF18" s="4"/>
      <c r="DG18" s="4">
        <f ca="1">SUMIFS(UniCF!$AV:$AV,UniCF!$AK:$AK,"р",UniCF!$AM:$AM,"X",UniCF!$AG:$AG,$B18,UniCF!$BI:$BI,DE$3,UniCF!$AJ:$AJ,"средства ПАО «Газпром»",UniCF!$AN:$AN,"")</f>
        <v>0</v>
      </c>
      <c r="DH18" s="4">
        <f t="shared" ca="1" si="39"/>
        <v>12000</v>
      </c>
      <c r="DI18" s="4">
        <f t="shared" ca="1" si="81"/>
        <v>0</v>
      </c>
      <c r="DJ18" s="4">
        <f t="shared" ca="1" si="82"/>
        <v>12000</v>
      </c>
      <c r="DK18" s="4">
        <f ca="1">SUMIFS(UniCF!$AV:$AV,UniCF!$AK:$AK,"р",UniCF!$AM:$AM,"X",UniCF!$AG:$AG,$B18,UniCF!$BI:$BI,DK$3,UniCF!$AJ:$AJ,"средства ПАО «Газпром»",UniCF!$AN:$AN,"РАСХОД")</f>
        <v>0</v>
      </c>
      <c r="DL18" s="4"/>
      <c r="DM18" s="4">
        <f ca="1">SUMIFS(UniCF!$AV:$AV,UniCF!$AK:$AK,"р",UniCF!$AM:$AM,"X",UniCF!$AG:$AG,$B18,UniCF!$BI:$BI,DK$3,UniCF!$AJ:$AJ,"средства ПАО «Газпром»",UniCF!$AN:$AN,"")</f>
        <v>0</v>
      </c>
      <c r="DN18" s="4">
        <f t="shared" ca="1" si="40"/>
        <v>12000</v>
      </c>
      <c r="DO18" s="4">
        <f t="shared" ca="1" si="83"/>
        <v>0</v>
      </c>
      <c r="DP18" s="4">
        <f t="shared" ca="1" si="84"/>
        <v>12000</v>
      </c>
      <c r="DQ18" s="4">
        <f ca="1">SUMIFS(UniCF!$AV:$AV,UniCF!$AK:$AK,"р",UniCF!$AM:$AM,"X",UniCF!$AG:$AG,$B18,UniCF!$BI:$BI,DQ$3,UniCF!$AJ:$AJ,"средства ПАО «Газпром»",UniCF!$AN:$AN,"РАСХОД")</f>
        <v>0</v>
      </c>
      <c r="DR18" s="4"/>
      <c r="DS18" s="4">
        <f ca="1">SUMIFS(UniCF!$AV:$AV,UniCF!$AK:$AK,"р",UniCF!$AM:$AM,"X",UniCF!$AG:$AG,$B18,UniCF!$BI:$BI,DQ$3,UniCF!$AJ:$AJ,"средства ПАО «Газпром»",UniCF!$AN:$AN,"")</f>
        <v>0</v>
      </c>
      <c r="DT18" s="4">
        <f t="shared" ca="1" si="41"/>
        <v>12000</v>
      </c>
      <c r="DU18" s="4">
        <f t="shared" ca="1" si="85"/>
        <v>0</v>
      </c>
      <c r="DV18" s="4">
        <f t="shared" ca="1" si="86"/>
        <v>12000</v>
      </c>
      <c r="DW18" s="4">
        <f ca="1">SUMIFS(UniCF!$AV:$AV,UniCF!$AK:$AK,"р",UniCF!$AM:$AM,"X",UniCF!$AG:$AG,$B18,UniCF!$BI:$BI,DW$3,UniCF!$AJ:$AJ,"средства ПАО «Газпром»",UniCF!$AN:$AN,"РАСХОД")</f>
        <v>0</v>
      </c>
      <c r="DX18" s="4"/>
      <c r="DY18" s="4">
        <f ca="1">SUMIFS(UniCF!$AV:$AV,UniCF!$AK:$AK,"р",UniCF!$AM:$AM,"X",UniCF!$AG:$AG,$B18,UniCF!$BI:$BI,DW$3,UniCF!$AJ:$AJ,"средства ПАО «Газпром»",UniCF!$AN:$AN,"")</f>
        <v>0</v>
      </c>
      <c r="DZ18" s="4">
        <f t="shared" ca="1" si="42"/>
        <v>12000</v>
      </c>
      <c r="EA18" s="4">
        <f t="shared" ca="1" si="87"/>
        <v>0</v>
      </c>
      <c r="EB18" s="4">
        <f t="shared" ca="1" si="88"/>
        <v>12000</v>
      </c>
      <c r="EC18" s="4">
        <f ca="1">SUMIFS(UniCF!$AV:$AV,UniCF!$AK:$AK,"р",UniCF!$AM:$AM,"X",UniCF!$AG:$AG,$B18,UniCF!$BI:$BI,EC$3,UniCF!$AJ:$AJ,"средства ПАО «Газпром»",UniCF!$AN:$AN,"РАСХОД")</f>
        <v>0</v>
      </c>
      <c r="ED18" s="4"/>
      <c r="EE18" s="4">
        <f ca="1">SUMIFS(UniCF!$AV:$AV,UniCF!$AK:$AK,"р",UniCF!$AM:$AM,"X",UniCF!$AG:$AG,$B18,UniCF!$BI:$BI,EC$3,UniCF!$AJ:$AJ,"средства ПАО «Газпром»",UniCF!$AN:$AN,"")</f>
        <v>0</v>
      </c>
      <c r="EF18" s="4">
        <f t="shared" ca="1" si="43"/>
        <v>12000</v>
      </c>
      <c r="EG18" s="4">
        <f t="shared" ca="1" si="89"/>
        <v>0</v>
      </c>
      <c r="EH18" s="4">
        <f t="shared" ca="1" si="90"/>
        <v>12000</v>
      </c>
      <c r="EI18" s="4">
        <f ca="1">SUMIFS(UniCF!$AV:$AV,UniCF!$AK:$AK,"р",UniCF!$AM:$AM,"X",UniCF!$AG:$AG,$B18,UniCF!$BI:$BI,EI$3,UniCF!$AJ:$AJ,"средства ПАО «Газпром»",UniCF!$AN:$AN,"РАСХОД")</f>
        <v>0</v>
      </c>
      <c r="EJ18" s="4"/>
      <c r="EK18" s="4">
        <f ca="1">SUMIFS(UniCF!$AV:$AV,UniCF!$AK:$AK,"р",UniCF!$AM:$AM,"X",UniCF!$AG:$AG,$B18,UniCF!$BI:$BI,EI$3,UniCF!$AJ:$AJ,"средства ПАО «Газпром»",UniCF!$AN:$AN,"")</f>
        <v>0</v>
      </c>
      <c r="EL18" s="4">
        <f t="shared" ca="1" si="44"/>
        <v>12000</v>
      </c>
      <c r="EM18" s="4">
        <f t="shared" ca="1" si="91"/>
        <v>0</v>
      </c>
      <c r="EN18" s="4">
        <f t="shared" ca="1" si="92"/>
        <v>12000</v>
      </c>
      <c r="EO18" s="4">
        <f ca="1">SUMIFS(UniCF!$AV:$AV,UniCF!$AK:$AK,"р",UniCF!$AM:$AM,"X",UniCF!$AG:$AG,$B18,UniCF!$BI:$BI,EO$3,UniCF!$AJ:$AJ,"средства ПАО «Газпром»",UniCF!$AN:$AN,"РАСХОД")</f>
        <v>0</v>
      </c>
      <c r="EP18" s="4"/>
      <c r="EQ18" s="4">
        <f ca="1">SUMIFS(UniCF!$AV:$AV,UniCF!$AK:$AK,"р",UniCF!$AM:$AM,"X",UniCF!$AG:$AG,$B18,UniCF!$BI:$BI,EO$3,UniCF!$AJ:$AJ,"средства ПАО «Газпром»",UniCF!$AN:$AN,"")</f>
        <v>0</v>
      </c>
      <c r="ER18" s="4">
        <f t="shared" ca="1" si="45"/>
        <v>12000</v>
      </c>
      <c r="ES18" s="4">
        <f t="shared" ca="1" si="93"/>
        <v>0</v>
      </c>
      <c r="ET18" s="4">
        <f t="shared" ca="1" si="94"/>
        <v>12000</v>
      </c>
      <c r="EU18" s="4">
        <f ca="1">SUMIFS(UniCF!$AV:$AV,UniCF!$AK:$AK,"р",UniCF!$AM:$AM,"X",UniCF!$AG:$AG,$B18,UniCF!$BI:$BI,EU$3,UniCF!$AJ:$AJ,"средства ПАО «Газпром»",UniCF!$AN:$AN,"РАСХОД")</f>
        <v>0</v>
      </c>
      <c r="EV18" s="4"/>
      <c r="EW18" s="4">
        <f ca="1">SUMIFS(UniCF!$AV:$AV,UniCF!$AK:$AK,"р",UniCF!$AM:$AM,"X",UniCF!$AG:$AG,$B18,UniCF!$BI:$BI,EU$3,UniCF!$AJ:$AJ,"средства ПАО «Газпром»",UniCF!$AN:$AN,"")</f>
        <v>0</v>
      </c>
      <c r="EX18" s="4">
        <f t="shared" ca="1" si="46"/>
        <v>12000</v>
      </c>
      <c r="EY18" s="4">
        <f t="shared" ca="1" si="47"/>
        <v>0</v>
      </c>
    </row>
    <row r="19" spans="1:155" ht="13.15" x14ac:dyDescent="0.4">
      <c r="A19" s="20"/>
      <c r="B19" t="s">
        <v>238</v>
      </c>
      <c r="C19">
        <v>2221517040</v>
      </c>
      <c r="D19" s="4">
        <v>0</v>
      </c>
      <c r="E19" s="47">
        <f>SUMIFS(accUniCF[SumFact],accUniCF[ReportPart],"Out",accUniCF[Account],"X",accUniCF[ItemExtra],$C19,accUniCF[PaymentDate],E$3,accUniCF[Source],"Centralized")</f>
        <v>0</v>
      </c>
      <c r="F19" s="4">
        <f ca="1">SUMIFS(UniCF!$AV:$AV,UniCF!$AK:$AK,"р",UniCF!$AM:$AM,"X",UniCF!$AX:$AX,$C19,UniCF!$BI:$BI,F$3,UniCF!$AJ:$AJ,"средства ПАО «Газпром»",UniCF!$AN:$AN,"РАСХОД")</f>
        <v>0</v>
      </c>
      <c r="G19" s="4"/>
      <c r="H19" s="4">
        <f ca="1">SUMIFS(UniCF!$AV:$AV,UniCF!$AK:$AK,"р",UniCF!$AM:$AM,"X",UniCF!$AX:$AX,$C19,UniCF!$BI:$BI,F$3,UniCF!$AJ:$AJ,"средства ПАО «Газпром»",UniCF!$AN:$AN,"")</f>
        <v>0</v>
      </c>
      <c r="I19" s="4">
        <f t="shared" ca="1" si="95"/>
        <v>0</v>
      </c>
      <c r="J19" s="4">
        <f t="shared" ca="1" si="49"/>
        <v>0</v>
      </c>
      <c r="K19" s="4">
        <f ca="1">SUMIFS(UniCF!$AV:$AV,UniCF!$AK:$AK,"р",UniCF!$AM:$AM,"X",UniCF!$AX:$AX,$C19,UniCF!$AT:$AT,K$3,UniCF!$AJ:$AJ,"средства ПАО «Газпром»")+G19</f>
        <v>0</v>
      </c>
      <c r="L19" s="4">
        <f ca="1">SUMIFS(UniCF!$AV:$AV,UniCF!$AK:$AK,"р",UniCF!$AM:$AM,"X",UniCF!$AX:$AX,$C19,UniCF!$BI:$BI,L$3,UniCF!$AJ:$AJ,"средства ПАО «Газпром»",UniCF!$AN:$AN,"РАСХОД")</f>
        <v>0</v>
      </c>
      <c r="M19" s="4"/>
      <c r="N19" s="4">
        <f ca="1">SUMIFS(UniCF!$AV:$AV,UniCF!$AK:$AK,"р",UniCF!$AM:$AM,"X",UniCF!$AX:$AX,$C19,UniCF!$BI:$BI,L$3,UniCF!$AJ:$AJ,"средства ПАО «Газпром»",UniCF!$AN:$AN,"")</f>
        <v>0</v>
      </c>
      <c r="O19" s="4">
        <f t="shared" ca="1" si="22"/>
        <v>0</v>
      </c>
      <c r="P19" s="4">
        <f t="shared" ca="1" si="50"/>
        <v>0</v>
      </c>
      <c r="Q19" s="4">
        <f t="shared" ca="1" si="51"/>
        <v>0</v>
      </c>
      <c r="R19" s="4">
        <f ca="1">SUMIFS(UniCF!$AV:$AV,UniCF!$AK:$AK,"р",UniCF!$AM:$AM,"X",UniCF!$AX:$AX,$C19,UniCF!$BI:$BI,R$3,UniCF!$AJ:$AJ,"средства ПАО «Газпром»",UniCF!$AN:$AN,"РАСХОД")</f>
        <v>0</v>
      </c>
      <c r="S19" s="4"/>
      <c r="T19" s="4">
        <f ca="1">SUMIFS(UniCF!$AV:$AV,UniCF!$AK:$AK,"р",UniCF!$AM:$AM,"X",UniCF!$AX:$AX,$C19,UniCF!$BI:$BI,R$3,UniCF!$AJ:$AJ,"средства ПАО «Газпром»",UniCF!$AN:$AN,"")</f>
        <v>0</v>
      </c>
      <c r="U19" s="4">
        <f t="shared" ca="1" si="23"/>
        <v>0</v>
      </c>
      <c r="V19" s="4">
        <f t="shared" ca="1" si="52"/>
        <v>0</v>
      </c>
      <c r="W19" s="4">
        <f t="shared" ca="1" si="53"/>
        <v>0</v>
      </c>
      <c r="X19" s="4">
        <f ca="1">SUMIFS(UniCF!$AV:$AV,UniCF!$AK:$AK,"р",UniCF!$AM:$AM,"X",UniCF!$AX:$AX,$C19,UniCF!$BI:$BI,X$3,UniCF!$AJ:$AJ,"средства ПАО «Газпром»",UniCF!$AN:$AN,"РАСХОД")</f>
        <v>0</v>
      </c>
      <c r="Y19" s="4"/>
      <c r="Z19" s="4">
        <f ca="1">SUMIFS(UniCF!$AV:$AV,UniCF!$AK:$AK,"р",UniCF!$AM:$AM,"X",UniCF!$AX:$AX,$C19,UniCF!$BI:$BI,X$3,UniCF!$AJ:$AJ,"средства ПАО «Газпром»",UniCF!$AN:$AN,"")</f>
        <v>0</v>
      </c>
      <c r="AA19" s="4">
        <f t="shared" ca="1" si="24"/>
        <v>0</v>
      </c>
      <c r="AB19" s="4">
        <f t="shared" ca="1" si="54"/>
        <v>0</v>
      </c>
      <c r="AC19" s="4">
        <f t="shared" ca="1" si="55"/>
        <v>0</v>
      </c>
      <c r="AD19" s="4">
        <f ca="1">SUMIFS(UniCF!$AV:$AV,UniCF!$AK:$AK,"р",UniCF!$AM:$AM,"X",UniCF!$AX:$AX,$C19,UniCF!$BI:$BI,AD$3,UniCF!$AJ:$AJ,"средства ПАО «Газпром»",UniCF!$AN:$AN,"РАСХОД")</f>
        <v>0</v>
      </c>
      <c r="AE19" s="4"/>
      <c r="AF19" s="4">
        <f ca="1">SUMIFS(UniCF!$AV:$AV,UniCF!$AK:$AK,"р",UniCF!$AM:$AM,"X",UniCF!$AX:$AX,$C19,UniCF!$BI:$BI,AD$3,UniCF!$AJ:$AJ,"средства ПАО «Газпром»",UniCF!$AN:$AN,"")</f>
        <v>0</v>
      </c>
      <c r="AG19" s="4">
        <f t="shared" ca="1" si="25"/>
        <v>0</v>
      </c>
      <c r="AH19" s="4">
        <f t="shared" ca="1" si="56"/>
        <v>0</v>
      </c>
      <c r="AI19" s="4">
        <f t="shared" ca="1" si="57"/>
        <v>0</v>
      </c>
      <c r="AJ19" s="4">
        <f ca="1">SUMIFS(UniCF!$AV:$AV,UniCF!$AK:$AK,"р",UniCF!$AM:$AM,"X",UniCF!$AX:$AX,$C19,UniCF!$BI:$BI,AJ$3,UniCF!$AJ:$AJ,"средства ПАО «Газпром»",UniCF!$AN:$AN,"РАСХОД")</f>
        <v>0</v>
      </c>
      <c r="AK19" s="4"/>
      <c r="AL19" s="4">
        <f ca="1">SUMIFS(UniCF!$AV:$AV,UniCF!$AK:$AK,"р",UniCF!$AM:$AM,"X",UniCF!$AX:$AX,$C19,UniCF!$BI:$BI,AJ$3,UniCF!$AJ:$AJ,"средства ПАО «Газпром»",UniCF!$AN:$AN,"")</f>
        <v>0</v>
      </c>
      <c r="AM19" s="4">
        <f t="shared" ca="1" si="26"/>
        <v>0</v>
      </c>
      <c r="AN19" s="4">
        <f t="shared" ca="1" si="58"/>
        <v>0</v>
      </c>
      <c r="AO19" s="4">
        <f t="shared" ca="1" si="59"/>
        <v>0</v>
      </c>
      <c r="AP19" s="4">
        <f ca="1">SUMIFS(UniCF!$AV:$AV,UniCF!$AK:$AK,"р",UniCF!$AM:$AM,"X",UniCF!$AX:$AX,$C19,UniCF!$BI:$BI,AP$3,UniCF!$AJ:$AJ,"средства ПАО «Газпром»",UniCF!$AN:$AN,"РАСХОД")</f>
        <v>0</v>
      </c>
      <c r="AQ19" s="4"/>
      <c r="AR19" s="4">
        <f ca="1">SUMIFS(UniCF!$AV:$AV,UniCF!$AK:$AK,"р",UniCF!$AM:$AM,"X",UniCF!$AX:$AX,$C19,UniCF!$BI:$BI,AP$3,UniCF!$AJ:$AJ,"средства ПАО «Газпром»",UniCF!$AN:$AN,"")</f>
        <v>0</v>
      </c>
      <c r="AS19" s="4">
        <f t="shared" ca="1" si="27"/>
        <v>0</v>
      </c>
      <c r="AT19" s="4">
        <f t="shared" ca="1" si="60"/>
        <v>0</v>
      </c>
      <c r="AU19" s="4">
        <f t="shared" ca="1" si="61"/>
        <v>0</v>
      </c>
      <c r="AV19" s="4">
        <f ca="1">SUMIFS(UniCF!$AV:$AV,UniCF!$AK:$AK,"р",UniCF!$AM:$AM,"X",UniCF!$AX:$AX,$C19,UniCF!$BI:$BI,AV$3,UniCF!$AJ:$AJ,"средства ПАО «Газпром»",UniCF!$AN:$AN,"РАСХОД")</f>
        <v>0</v>
      </c>
      <c r="AW19" s="4"/>
      <c r="AX19" s="4">
        <f ca="1">SUMIFS(UniCF!$AV:$AV,UniCF!$AK:$AK,"р",UniCF!$AM:$AM,"X",UniCF!$AX:$AX,$C19,UniCF!$BI:$BI,AV$3,UniCF!$AJ:$AJ,"средства ПАО «Газпром»",UniCF!$AN:$AN,"")</f>
        <v>0</v>
      </c>
      <c r="AY19" s="4">
        <f t="shared" ca="1" si="28"/>
        <v>0</v>
      </c>
      <c r="AZ19" s="4">
        <f t="shared" ca="1" si="62"/>
        <v>0</v>
      </c>
      <c r="BA19" s="4">
        <f t="shared" ca="1" si="63"/>
        <v>0</v>
      </c>
      <c r="BB19" s="4">
        <f ca="1">SUMIFS(UniCF!$AV:$AV,UniCF!$AK:$AK,"р",UniCF!$AM:$AM,"X",UniCF!$AX:$AX,$C19,UniCF!$BI:$BI,BB$3,UniCF!$AJ:$AJ,"средства ПАО «Газпром»",UniCF!$AN:$AN,"РАСХОД")</f>
        <v>0</v>
      </c>
      <c r="BC19" s="4"/>
      <c r="BD19" s="4">
        <f ca="1">SUMIFS(UniCF!$AV:$AV,UniCF!$AK:$AK,"р",UniCF!$AM:$AM,"X",UniCF!$AX:$AX,$C19,UniCF!$BI:$BI,BB$3,UniCF!$AJ:$AJ,"средства ПАО «Газпром»",UniCF!$AN:$AN,"")</f>
        <v>0</v>
      </c>
      <c r="BE19" s="4">
        <f t="shared" ca="1" si="29"/>
        <v>0</v>
      </c>
      <c r="BF19" s="4">
        <f t="shared" ca="1" si="64"/>
        <v>0</v>
      </c>
      <c r="BG19" s="4">
        <f t="shared" ca="1" si="65"/>
        <v>0</v>
      </c>
      <c r="BH19" s="4">
        <f ca="1">SUMIFS(UniCF!$AV:$AV,UniCF!$AK:$AK,"р",UniCF!$AM:$AM,"X",UniCF!$AX:$AX,$C19,UniCF!$BI:$BI,BH$3,UniCF!$AJ:$AJ,"средства ПАО «Газпром»",UniCF!$AN:$AN,"РАСХОД")</f>
        <v>0</v>
      </c>
      <c r="BI19" s="4"/>
      <c r="BJ19" s="4">
        <f ca="1">SUMIFS(UniCF!$AV:$AV,UniCF!$AK:$AK,"р",UniCF!$AM:$AM,"X",UniCF!$AX:$AX,$C19,UniCF!$BI:$BI,BH$3,UniCF!$AJ:$AJ,"средства ПАО «Газпром»",UniCF!$AN:$AN,"")</f>
        <v>0</v>
      </c>
      <c r="BK19" s="4">
        <f t="shared" ca="1" si="30"/>
        <v>0</v>
      </c>
      <c r="BL19" s="4">
        <f t="shared" ca="1" si="66"/>
        <v>0</v>
      </c>
      <c r="BM19" s="4">
        <f t="shared" ca="1" si="67"/>
        <v>0</v>
      </c>
      <c r="BN19" s="4">
        <f ca="1">SUMIFS(UniCF!$AV:$AV,UniCF!$AK:$AK,"р",UniCF!$AM:$AM,"X",UniCF!$AX:$AX,$C19,UniCF!$BI:$BI,BN$3,UniCF!$AJ:$AJ,"средства ПАО «Газпром»",UniCF!$AN:$AN,"РАСХОД")</f>
        <v>0</v>
      </c>
      <c r="BO19" s="4"/>
      <c r="BP19" s="4">
        <f ca="1">SUMIFS(UniCF!$AV:$AV,UniCF!$AK:$AK,"р",UniCF!$AM:$AM,"X",UniCF!$AX:$AX,$C19,UniCF!$BI:$BI,BN$3,UniCF!$AJ:$AJ,"средства ПАО «Газпром»",UniCF!$AN:$AN,"")</f>
        <v>0</v>
      </c>
      <c r="BQ19" s="4">
        <f t="shared" ca="1" si="31"/>
        <v>0</v>
      </c>
      <c r="BR19" s="4">
        <f t="shared" ca="1" si="68"/>
        <v>0</v>
      </c>
      <c r="BS19" s="4">
        <f t="shared" ca="1" si="69"/>
        <v>0</v>
      </c>
      <c r="BT19" s="4">
        <f ca="1">SUMIFS(UniCF!$AV:$AV,UniCF!$AK:$AK,"р",UniCF!$AM:$AM,"X",UniCF!$AX:$AX,$C19,UniCF!$BI:$BI,BT$3,UniCF!$AJ:$AJ,"средства ПАО «Газпром»",UniCF!$AN:$AN,"РАСХОД")</f>
        <v>0</v>
      </c>
      <c r="BU19" s="4"/>
      <c r="BV19" s="4">
        <f ca="1">SUMIFS(UniCF!$AV:$AV,UniCF!$AK:$AK,"р",UniCF!$AM:$AM,"X",UniCF!$AX:$AX,$C19,UniCF!$BI:$BI,BT$3,UniCF!$AJ:$AJ,"средства ПАО «Газпром»",UniCF!$AN:$AN,"")</f>
        <v>0</v>
      </c>
      <c r="BW19" s="4">
        <f t="shared" ca="1" si="32"/>
        <v>0</v>
      </c>
      <c r="BX19" s="4">
        <f t="shared" ca="1" si="70"/>
        <v>0</v>
      </c>
      <c r="BY19" s="4">
        <f t="shared" ca="1" si="96"/>
        <v>0</v>
      </c>
      <c r="BZ19" s="4">
        <f t="shared" ca="1" si="97"/>
        <v>0</v>
      </c>
      <c r="CA19" s="4">
        <f ca="1">SUMIFS(UniCF!$AV:$AV,UniCF!$AK:$AK,"р",UniCF!$AM:$AM,"X",UniCF!$AX:$AX,$C19,UniCF!$BI:$BI,CA$3,UniCF!$AJ:$AJ,"средства ПАО «Газпром»",UniCF!$AN:$AN,"РАСХОД")</f>
        <v>0</v>
      </c>
      <c r="CB19" s="4"/>
      <c r="CC19" s="4">
        <f ca="1">SUMIFS(UniCF!$AV:$AV,UniCF!$AK:$AK,"р",UniCF!$AM:$AM,"X",UniCF!$AX:$AX,$C19,UniCF!$BI:$BI,CA$3,UniCF!$AJ:$AJ,"средства ПАО «Газпром»",UniCF!$AN:$AN,"")</f>
        <v>0</v>
      </c>
      <c r="CD19" s="4">
        <f t="shared" ca="1" si="34"/>
        <v>0</v>
      </c>
      <c r="CE19" s="4">
        <f t="shared" ca="1" si="71"/>
        <v>0</v>
      </c>
      <c r="CF19" s="4">
        <f t="shared" ca="1" si="72"/>
        <v>0</v>
      </c>
      <c r="CG19" s="4">
        <f ca="1">SUMIFS(UniCF!$AV:$AV,UniCF!$AK:$AK,"р",UniCF!$AM:$AM,"X",UniCF!$AX:$AX,$C19,UniCF!$BI:$BI,CG$3,UniCF!$AJ:$AJ,"средства ПАО «Газпром»",UniCF!$AN:$AN,"РАСХОД")</f>
        <v>0</v>
      </c>
      <c r="CH19" s="4"/>
      <c r="CI19" s="4">
        <f ca="1">SUMIFS(UniCF!$AV:$AV,UniCF!$AK:$AK,"р",UniCF!$AM:$AM,"X",UniCF!$AX:$AX,$C19,UniCF!$BI:$BI,CG$3,UniCF!$AJ:$AJ,"средства ПАО «Газпром»",UniCF!$AN:$AN,"")</f>
        <v>0</v>
      </c>
      <c r="CJ19" s="4">
        <f t="shared" ca="1" si="35"/>
        <v>0</v>
      </c>
      <c r="CK19" s="4">
        <f t="shared" ca="1" si="73"/>
        <v>0</v>
      </c>
      <c r="CL19" s="4">
        <f t="shared" ca="1" si="74"/>
        <v>0</v>
      </c>
      <c r="CM19" s="4">
        <f ca="1">SUMIFS(UniCF!$AV:$AV,UniCF!$AK:$AK,"р",UniCF!$AM:$AM,"X",UniCF!$AX:$AX,$C19,UniCF!$BI:$BI,CM$3,UniCF!$AJ:$AJ,"средства ПАО «Газпром»",UniCF!$AN:$AN,"РАСХОД")</f>
        <v>0</v>
      </c>
      <c r="CN19" s="4"/>
      <c r="CO19" s="4">
        <f ca="1">SUMIFS(UniCF!$AV:$AV,UniCF!$AK:$AK,"р",UniCF!$AM:$AM,"X",UniCF!$AX:$AX,$C19,UniCF!$BI:$BI,CM$3,UniCF!$AJ:$AJ,"средства ПАО «Газпром»",UniCF!$AN:$AN,"")</f>
        <v>0</v>
      </c>
      <c r="CP19" s="4">
        <f t="shared" ca="1" si="36"/>
        <v>0</v>
      </c>
      <c r="CQ19" s="4">
        <f t="shared" ca="1" si="75"/>
        <v>0</v>
      </c>
      <c r="CR19" s="4">
        <f t="shared" ca="1" si="76"/>
        <v>0</v>
      </c>
      <c r="CS19" s="4">
        <f ca="1">SUMIFS(UniCF!$AV:$AV,UniCF!$AK:$AK,"р",UniCF!$AM:$AM,"X",UniCF!$AX:$AX,$C19,UniCF!$BI:$BI,CS$3,UniCF!$AJ:$AJ,"средства ПАО «Газпром»",UniCF!$AN:$AN,"РАСХОД")</f>
        <v>0</v>
      </c>
      <c r="CT19" s="4"/>
      <c r="CU19" s="4">
        <f ca="1">SUMIFS(UniCF!$AV:$AV,UniCF!$AK:$AK,"р",UniCF!$AM:$AM,"X",UniCF!$AX:$AX,$C19,UniCF!$BI:$BI,CS$3,UniCF!$AJ:$AJ,"средства ПАО «Газпром»",UniCF!$AN:$AN,"")</f>
        <v>0</v>
      </c>
      <c r="CV19" s="4">
        <f t="shared" ca="1" si="37"/>
        <v>0</v>
      </c>
      <c r="CW19" s="4">
        <f t="shared" ca="1" si="77"/>
        <v>0</v>
      </c>
      <c r="CX19" s="4">
        <f t="shared" ca="1" si="78"/>
        <v>0</v>
      </c>
      <c r="CY19" s="4">
        <f ca="1">SUMIFS(UniCF!$AV:$AV,UniCF!$AK:$AK,"р",UniCF!$AM:$AM,"X",UniCF!$AX:$AX,$C19,UniCF!$BI:$BI,CY$3,UniCF!$AJ:$AJ,"средства ПАО «Газпром»",UniCF!$AN:$AN,"РАСХОД")</f>
        <v>0</v>
      </c>
      <c r="CZ19" s="4"/>
      <c r="DA19" s="4">
        <f ca="1">SUMIFS(UniCF!$AV:$AV,UniCF!$AK:$AK,"р",UniCF!$AM:$AM,"X",UniCF!$AX:$AX,$C19,UniCF!$BI:$BI,CY$3,UniCF!$AJ:$AJ,"средства ПАО «Газпром»",UniCF!$AN:$AN,"")</f>
        <v>0</v>
      </c>
      <c r="DB19" s="4">
        <f t="shared" ca="1" si="38"/>
        <v>0</v>
      </c>
      <c r="DC19" s="4">
        <f t="shared" ca="1" si="79"/>
        <v>0</v>
      </c>
      <c r="DD19" s="4">
        <f t="shared" ca="1" si="80"/>
        <v>0</v>
      </c>
      <c r="DE19" s="4">
        <f ca="1">SUMIFS(UniCF!$AV:$AV,UniCF!$AK:$AK,"р",UniCF!$AM:$AM,"X",UniCF!$AX:$AX,$C19,UniCF!$BI:$BI,DE$3,UniCF!$AJ:$AJ,"средства ПАО «Газпром»",UniCF!$AN:$AN,"РАСХОД")</f>
        <v>0</v>
      </c>
      <c r="DF19" s="4"/>
      <c r="DG19" s="4">
        <f ca="1">SUMIFS(UniCF!$AV:$AV,UniCF!$AK:$AK,"р",UniCF!$AM:$AM,"X",UniCF!$AX:$AX,$C19,UniCF!$BI:$BI,DE$3,UniCF!$AJ:$AJ,"средства ПАО «Газпром»",UniCF!$AN:$AN,"")</f>
        <v>0</v>
      </c>
      <c r="DH19" s="4">
        <f t="shared" ca="1" si="39"/>
        <v>0</v>
      </c>
      <c r="DI19" s="4">
        <f t="shared" ca="1" si="81"/>
        <v>0</v>
      </c>
      <c r="DJ19" s="4">
        <f t="shared" ca="1" si="82"/>
        <v>0</v>
      </c>
      <c r="DK19" s="4">
        <f ca="1">SUMIFS(UniCF!$AV:$AV,UniCF!$AK:$AK,"р",UniCF!$AM:$AM,"X",UniCF!$AX:$AX,$C19,UniCF!$BI:$BI,DK$3,UniCF!$AJ:$AJ,"средства ПАО «Газпром»",UniCF!$AN:$AN,"РАСХОД")</f>
        <v>0</v>
      </c>
      <c r="DL19" s="4"/>
      <c r="DM19" s="4">
        <f ca="1">SUMIFS(UniCF!$AV:$AV,UniCF!$AK:$AK,"р",UniCF!$AM:$AM,"X",UniCF!$AX:$AX,$C19,UniCF!$BI:$BI,DK$3,UniCF!$AJ:$AJ,"средства ПАО «Газпром»",UniCF!$AN:$AN,"")</f>
        <v>0</v>
      </c>
      <c r="DN19" s="4">
        <f t="shared" ca="1" si="40"/>
        <v>0</v>
      </c>
      <c r="DO19" s="4">
        <f t="shared" ca="1" si="83"/>
        <v>0</v>
      </c>
      <c r="DP19" s="4">
        <f t="shared" ca="1" si="84"/>
        <v>0</v>
      </c>
      <c r="DQ19" s="4">
        <f ca="1">SUMIFS(UniCF!$AV:$AV,UniCF!$AK:$AK,"р",UniCF!$AM:$AM,"X",UniCF!$AX:$AX,$C19,UniCF!$BI:$BI,DQ$3,UniCF!$AJ:$AJ,"средства ПАО «Газпром»",UniCF!$AN:$AN,"РАСХОД")</f>
        <v>0</v>
      </c>
      <c r="DR19" s="4"/>
      <c r="DS19" s="4">
        <f ca="1">SUMIFS(UniCF!$AV:$AV,UniCF!$AK:$AK,"р",UniCF!$AM:$AM,"X",UniCF!$AX:$AX,$C19,UniCF!$BI:$BI,DQ$3,UniCF!$AJ:$AJ,"средства ПАО «Газпром»",UniCF!$AN:$AN,"")</f>
        <v>0</v>
      </c>
      <c r="DT19" s="4">
        <f t="shared" ca="1" si="41"/>
        <v>0</v>
      </c>
      <c r="DU19" s="4">
        <f t="shared" ca="1" si="85"/>
        <v>0</v>
      </c>
      <c r="DV19" s="4">
        <f t="shared" ca="1" si="86"/>
        <v>0</v>
      </c>
      <c r="DW19" s="4">
        <f ca="1">SUMIFS(UniCF!$AV:$AV,UniCF!$AK:$AK,"р",UniCF!$AM:$AM,"X",UniCF!$AX:$AX,$C19,UniCF!$BI:$BI,DW$3,UniCF!$AJ:$AJ,"средства ПАО «Газпром»",UniCF!$AN:$AN,"РАСХОД")</f>
        <v>0</v>
      </c>
      <c r="DX19" s="4"/>
      <c r="DY19" s="4">
        <f ca="1">SUMIFS(UniCF!$AV:$AV,UniCF!$AK:$AK,"р",UniCF!$AM:$AM,"X",UniCF!$AX:$AX,$C19,UniCF!$BI:$BI,DW$3,UniCF!$AJ:$AJ,"средства ПАО «Газпром»",UniCF!$AN:$AN,"")</f>
        <v>0</v>
      </c>
      <c r="DZ19" s="4">
        <f t="shared" ca="1" si="42"/>
        <v>0</v>
      </c>
      <c r="EA19" s="4">
        <f t="shared" ca="1" si="87"/>
        <v>0</v>
      </c>
      <c r="EB19" s="4">
        <f t="shared" ca="1" si="88"/>
        <v>0</v>
      </c>
      <c r="EC19" s="4">
        <f ca="1">SUMIFS(UniCF!$AV:$AV,UniCF!$AK:$AK,"р",UniCF!$AM:$AM,"X",UniCF!$AX:$AX,$C19,UniCF!$BI:$BI,EC$3,UniCF!$AJ:$AJ,"средства ПАО «Газпром»",UniCF!$AN:$AN,"РАСХОД")</f>
        <v>0</v>
      </c>
      <c r="ED19" s="4"/>
      <c r="EE19" s="4">
        <f ca="1">SUMIFS(UniCF!$AV:$AV,UniCF!$AK:$AK,"р",UniCF!$AM:$AM,"X",UniCF!$AX:$AX,$C19,UniCF!$BI:$BI,EC$3,UniCF!$AJ:$AJ,"средства ПАО «Газпром»",UniCF!$AN:$AN,"")</f>
        <v>0</v>
      </c>
      <c r="EF19" s="4">
        <f t="shared" ca="1" si="43"/>
        <v>0</v>
      </c>
      <c r="EG19" s="4">
        <f t="shared" ca="1" si="89"/>
        <v>0</v>
      </c>
      <c r="EH19" s="4">
        <f t="shared" ca="1" si="90"/>
        <v>0</v>
      </c>
      <c r="EI19" s="4">
        <f ca="1">SUMIFS(UniCF!$AV:$AV,UniCF!$AK:$AK,"р",UniCF!$AM:$AM,"X",UniCF!$AX:$AX,$C19,UniCF!$BI:$BI,EI$3,UniCF!$AJ:$AJ,"средства ПАО «Газпром»",UniCF!$AN:$AN,"РАСХОД")</f>
        <v>0</v>
      </c>
      <c r="EJ19" s="4"/>
      <c r="EK19" s="4">
        <f ca="1">SUMIFS(UniCF!$AV:$AV,UniCF!$AK:$AK,"р",UniCF!$AM:$AM,"X",UniCF!$AX:$AX,$C19,UniCF!$BI:$BI,EI$3,UniCF!$AJ:$AJ,"средства ПАО «Газпром»",UniCF!$AN:$AN,"")</f>
        <v>0</v>
      </c>
      <c r="EL19" s="4">
        <f t="shared" ca="1" si="44"/>
        <v>0</v>
      </c>
      <c r="EM19" s="4">
        <f t="shared" ca="1" si="91"/>
        <v>0</v>
      </c>
      <c r="EN19" s="4">
        <f t="shared" ca="1" si="92"/>
        <v>0</v>
      </c>
      <c r="EO19" s="4">
        <f ca="1">SUMIFS(UniCF!$AV:$AV,UniCF!$AK:$AK,"р",UniCF!$AM:$AM,"X",UniCF!$AX:$AX,$C19,UniCF!$BI:$BI,EO$3,UniCF!$AJ:$AJ,"средства ПАО «Газпром»",UniCF!$AN:$AN,"РАСХОД")</f>
        <v>0</v>
      </c>
      <c r="EP19" s="4"/>
      <c r="EQ19" s="4">
        <f ca="1">SUMIFS(UniCF!$AV:$AV,UniCF!$AK:$AK,"р",UniCF!$AM:$AM,"X",UniCF!$AX:$AX,$C19,UniCF!$BI:$BI,EO$3,UniCF!$AJ:$AJ,"средства ПАО «Газпром»",UniCF!$AN:$AN,"")</f>
        <v>0</v>
      </c>
      <c r="ER19" s="4">
        <f t="shared" ca="1" si="45"/>
        <v>0</v>
      </c>
      <c r="ES19" s="4">
        <f t="shared" ca="1" si="93"/>
        <v>0</v>
      </c>
      <c r="ET19" s="4">
        <f t="shared" ca="1" si="94"/>
        <v>0</v>
      </c>
      <c r="EU19" s="4">
        <f ca="1">SUMIFS(UniCF!$AV:$AV,UniCF!$AK:$AK,"р",UniCF!$AM:$AM,"X",UniCF!$AX:$AX,$C19,UniCF!$BI:$BI,EU$3,UniCF!$AJ:$AJ,"средства ПАО «Газпром»",UniCF!$AN:$AN,"РАСХОД")</f>
        <v>0</v>
      </c>
      <c r="EV19" s="4"/>
      <c r="EW19" s="4">
        <f ca="1">SUMIFS(UniCF!$AV:$AV,UniCF!$AK:$AK,"р",UniCF!$AM:$AM,"X",UniCF!$AX:$AX,$C19,UniCF!$BI:$BI,EU$3,UniCF!$AJ:$AJ,"средства ПАО «Газпром»",UniCF!$AN:$AN,"")</f>
        <v>0</v>
      </c>
      <c r="EX19" s="4">
        <f t="shared" ca="1" si="46"/>
        <v>0</v>
      </c>
      <c r="EY19" s="4">
        <f t="shared" ca="1" si="47"/>
        <v>0</v>
      </c>
    </row>
    <row r="20" spans="1:155" ht="13.15" x14ac:dyDescent="0.4">
      <c r="A20" s="19"/>
      <c r="G20" s="4"/>
    </row>
    <row r="21" spans="1:155" x14ac:dyDescent="0.35">
      <c r="G21" s="4"/>
      <c r="EH21" s="15"/>
      <c r="EN21" s="15"/>
      <c r="ET21" s="15"/>
    </row>
    <row r="22" spans="1:155" x14ac:dyDescent="0.35">
      <c r="G22" s="4"/>
      <c r="AT22" s="24"/>
      <c r="EH22" s="15"/>
      <c r="EN22" s="15"/>
      <c r="ET22" s="15"/>
    </row>
    <row r="23" spans="1:155" x14ac:dyDescent="0.35">
      <c r="AT23" s="24"/>
      <c r="EH23" s="15"/>
      <c r="EN23" s="15"/>
      <c r="ET23" s="15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6"/>
  <dimension ref="A1:T2"/>
  <sheetViews>
    <sheetView workbookViewId="0">
      <selection activeCell="D2" sqref="D2"/>
    </sheetView>
  </sheetViews>
  <sheetFormatPr defaultRowHeight="12.75" x14ac:dyDescent="0.35"/>
  <cols>
    <col min="4" max="4" width="13" customWidth="1"/>
    <col min="20" max="20" width="11" bestFit="1" customWidth="1"/>
  </cols>
  <sheetData>
    <row r="1" spans="1:20" ht="45" x14ac:dyDescent="0.35">
      <c r="A1" s="26" t="s">
        <v>86</v>
      </c>
      <c r="B1" s="26" t="s">
        <v>87</v>
      </c>
      <c r="C1" s="27" t="s">
        <v>99</v>
      </c>
      <c r="D1" s="28" t="s">
        <v>101</v>
      </c>
      <c r="E1" s="26" t="s">
        <v>108</v>
      </c>
      <c r="F1" s="27" t="s">
        <v>105</v>
      </c>
      <c r="G1" s="27" t="s">
        <v>102</v>
      </c>
      <c r="H1" s="29" t="s">
        <v>94</v>
      </c>
      <c r="I1" s="29" t="s">
        <v>95</v>
      </c>
      <c r="J1" s="30" t="s">
        <v>88</v>
      </c>
      <c r="K1" s="31" t="s">
        <v>89</v>
      </c>
      <c r="L1" s="32" t="s">
        <v>90</v>
      </c>
      <c r="M1" s="29" t="s">
        <v>91</v>
      </c>
      <c r="N1" s="29" t="s">
        <v>92</v>
      </c>
      <c r="O1" s="29" t="s">
        <v>93</v>
      </c>
      <c r="P1" s="29" t="s">
        <v>96</v>
      </c>
      <c r="Q1" s="29" t="s">
        <v>97</v>
      </c>
      <c r="R1" s="27" t="s">
        <v>98</v>
      </c>
      <c r="S1" s="28" t="s">
        <v>100</v>
      </c>
      <c r="T1" s="33" t="s">
        <v>103</v>
      </c>
    </row>
    <row r="2" spans="1:20" ht="13.15" x14ac:dyDescent="0.4">
      <c r="A2" s="7"/>
      <c r="B2" s="7"/>
      <c r="C2" s="34">
        <v>44435</v>
      </c>
      <c r="D2" s="35">
        <v>100000</v>
      </c>
      <c r="E2" s="1" t="s">
        <v>202</v>
      </c>
      <c r="F2" s="36"/>
      <c r="G2" s="36"/>
      <c r="H2" s="2"/>
      <c r="I2" s="2" t="s">
        <v>263</v>
      </c>
      <c r="J2" s="2" t="s">
        <v>252</v>
      </c>
      <c r="K2" s="2" t="s">
        <v>150</v>
      </c>
      <c r="L2" s="40" t="s">
        <v>121</v>
      </c>
      <c r="M2" s="2"/>
      <c r="N2" s="37" t="s">
        <v>1</v>
      </c>
      <c r="O2" s="2"/>
      <c r="P2" s="2"/>
      <c r="Q2" s="37" t="s">
        <v>122</v>
      </c>
      <c r="R2" s="34">
        <v>44354</v>
      </c>
      <c r="S2" s="35">
        <v>0</v>
      </c>
      <c r="T2" s="38">
        <v>2221517010</v>
      </c>
    </row>
  </sheetData>
  <autoFilter ref="A1:T1" xr:uid="{00000000-0009-0000-0000-000009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7"/>
  <dimension ref="A1:B336"/>
  <sheetViews>
    <sheetView workbookViewId="0">
      <selection activeCell="A7" sqref="A7"/>
    </sheetView>
  </sheetViews>
  <sheetFormatPr defaultRowHeight="12.75" x14ac:dyDescent="0.35"/>
  <cols>
    <col min="1" max="1" width="13.9296875" bestFit="1" customWidth="1"/>
    <col min="2" max="2" width="5.06640625" bestFit="1" customWidth="1"/>
  </cols>
  <sheetData>
    <row r="1" spans="1:2" x14ac:dyDescent="0.35">
      <c r="A1" t="s">
        <v>73</v>
      </c>
      <c r="B1" t="s">
        <v>74</v>
      </c>
    </row>
    <row r="2" spans="1:2" x14ac:dyDescent="0.35">
      <c r="A2" s="14">
        <v>44044</v>
      </c>
      <c r="B2">
        <v>7</v>
      </c>
    </row>
    <row r="3" spans="1:2" x14ac:dyDescent="0.35">
      <c r="A3" s="14">
        <v>44045</v>
      </c>
      <c r="B3">
        <v>1</v>
      </c>
    </row>
    <row r="4" spans="1:2" x14ac:dyDescent="0.35">
      <c r="A4" s="14">
        <v>44051</v>
      </c>
      <c r="B4">
        <v>7</v>
      </c>
    </row>
    <row r="5" spans="1:2" x14ac:dyDescent="0.35">
      <c r="A5" s="14">
        <v>44052</v>
      </c>
      <c r="B5">
        <v>1</v>
      </c>
    </row>
    <row r="6" spans="1:2" x14ac:dyDescent="0.35">
      <c r="A6" s="14">
        <v>44058</v>
      </c>
      <c r="B6">
        <v>7</v>
      </c>
    </row>
    <row r="7" spans="1:2" x14ac:dyDescent="0.35">
      <c r="A7" s="14">
        <v>44059</v>
      </c>
      <c r="B7">
        <v>1</v>
      </c>
    </row>
    <row r="8" spans="1:2" x14ac:dyDescent="0.35">
      <c r="A8" s="14">
        <v>44065</v>
      </c>
      <c r="B8">
        <v>7</v>
      </c>
    </row>
    <row r="9" spans="1:2" x14ac:dyDescent="0.35">
      <c r="A9" s="14">
        <v>44066</v>
      </c>
      <c r="B9">
        <v>1</v>
      </c>
    </row>
    <row r="10" spans="1:2" x14ac:dyDescent="0.35">
      <c r="A10" s="14">
        <v>44072</v>
      </c>
      <c r="B10">
        <v>7</v>
      </c>
    </row>
    <row r="11" spans="1:2" x14ac:dyDescent="0.35">
      <c r="A11" s="14">
        <v>44073</v>
      </c>
      <c r="B11">
        <v>1</v>
      </c>
    </row>
    <row r="12" spans="1:2" x14ac:dyDescent="0.35">
      <c r="A12" s="14">
        <v>44079</v>
      </c>
      <c r="B12">
        <v>7</v>
      </c>
    </row>
    <row r="13" spans="1:2" x14ac:dyDescent="0.35">
      <c r="A13" s="14">
        <v>44080</v>
      </c>
      <c r="B13">
        <v>1</v>
      </c>
    </row>
    <row r="14" spans="1:2" x14ac:dyDescent="0.35">
      <c r="A14" s="14">
        <v>44086</v>
      </c>
      <c r="B14">
        <v>7</v>
      </c>
    </row>
    <row r="15" spans="1:2" x14ac:dyDescent="0.35">
      <c r="A15" s="14">
        <v>44087</v>
      </c>
      <c r="B15">
        <v>1</v>
      </c>
    </row>
    <row r="16" spans="1:2" x14ac:dyDescent="0.35">
      <c r="A16" s="14">
        <v>44093</v>
      </c>
      <c r="B16">
        <v>7</v>
      </c>
    </row>
    <row r="17" spans="1:2" x14ac:dyDescent="0.35">
      <c r="A17" s="14">
        <v>44094</v>
      </c>
      <c r="B17">
        <v>1</v>
      </c>
    </row>
    <row r="18" spans="1:2" x14ac:dyDescent="0.35">
      <c r="A18" s="14">
        <v>44100</v>
      </c>
      <c r="B18">
        <v>7</v>
      </c>
    </row>
    <row r="19" spans="1:2" x14ac:dyDescent="0.35">
      <c r="A19" s="14">
        <v>44101</v>
      </c>
      <c r="B19">
        <v>1</v>
      </c>
    </row>
    <row r="20" spans="1:2" x14ac:dyDescent="0.35">
      <c r="A20" s="14">
        <v>44107</v>
      </c>
      <c r="B20">
        <v>7</v>
      </c>
    </row>
    <row r="21" spans="1:2" x14ac:dyDescent="0.35">
      <c r="A21" s="14">
        <v>44108</v>
      </c>
      <c r="B21">
        <v>1</v>
      </c>
    </row>
    <row r="22" spans="1:2" x14ac:dyDescent="0.35">
      <c r="A22" s="14">
        <v>44114</v>
      </c>
      <c r="B22">
        <v>7</v>
      </c>
    </row>
    <row r="23" spans="1:2" x14ac:dyDescent="0.35">
      <c r="A23" s="14">
        <v>44115</v>
      </c>
      <c r="B23">
        <v>1</v>
      </c>
    </row>
    <row r="24" spans="1:2" x14ac:dyDescent="0.35">
      <c r="A24" s="14">
        <v>44121</v>
      </c>
      <c r="B24">
        <v>7</v>
      </c>
    </row>
    <row r="25" spans="1:2" x14ac:dyDescent="0.35">
      <c r="A25" s="14">
        <v>44122</v>
      </c>
      <c r="B25">
        <v>1</v>
      </c>
    </row>
    <row r="26" spans="1:2" x14ac:dyDescent="0.35">
      <c r="A26" s="14">
        <v>44128</v>
      </c>
      <c r="B26">
        <v>7</v>
      </c>
    </row>
    <row r="27" spans="1:2" x14ac:dyDescent="0.35">
      <c r="A27" s="14">
        <v>44129</v>
      </c>
      <c r="B27">
        <v>1</v>
      </c>
    </row>
    <row r="28" spans="1:2" x14ac:dyDescent="0.35">
      <c r="A28" s="14">
        <v>44135</v>
      </c>
      <c r="B28">
        <v>7</v>
      </c>
    </row>
    <row r="29" spans="1:2" x14ac:dyDescent="0.35">
      <c r="A29" s="14">
        <v>44136</v>
      </c>
      <c r="B29">
        <v>1</v>
      </c>
    </row>
    <row r="30" spans="1:2" x14ac:dyDescent="0.35">
      <c r="A30" s="14">
        <v>44139</v>
      </c>
      <c r="B30">
        <v>4</v>
      </c>
    </row>
    <row r="31" spans="1:2" x14ac:dyDescent="0.35">
      <c r="A31" s="14">
        <v>44142</v>
      </c>
      <c r="B31">
        <v>7</v>
      </c>
    </row>
    <row r="32" spans="1:2" x14ac:dyDescent="0.35">
      <c r="A32" s="14">
        <v>44143</v>
      </c>
      <c r="B32">
        <v>1</v>
      </c>
    </row>
    <row r="33" spans="1:2" x14ac:dyDescent="0.35">
      <c r="A33" s="14">
        <v>44149</v>
      </c>
      <c r="B33">
        <v>7</v>
      </c>
    </row>
    <row r="34" spans="1:2" x14ac:dyDescent="0.35">
      <c r="A34" s="14">
        <v>44150</v>
      </c>
      <c r="B34">
        <v>1</v>
      </c>
    </row>
    <row r="35" spans="1:2" x14ac:dyDescent="0.35">
      <c r="A35" s="14">
        <v>44156</v>
      </c>
      <c r="B35">
        <v>7</v>
      </c>
    </row>
    <row r="36" spans="1:2" x14ac:dyDescent="0.35">
      <c r="A36" s="14">
        <v>44157</v>
      </c>
      <c r="B36">
        <v>1</v>
      </c>
    </row>
    <row r="37" spans="1:2" x14ac:dyDescent="0.35">
      <c r="A37" s="14">
        <v>44163</v>
      </c>
      <c r="B37">
        <v>7</v>
      </c>
    </row>
    <row r="38" spans="1:2" x14ac:dyDescent="0.35">
      <c r="A38" s="14">
        <v>44164</v>
      </c>
      <c r="B38">
        <v>1</v>
      </c>
    </row>
    <row r="39" spans="1:2" x14ac:dyDescent="0.35">
      <c r="A39" s="14">
        <v>44170</v>
      </c>
      <c r="B39">
        <v>7</v>
      </c>
    </row>
    <row r="40" spans="1:2" x14ac:dyDescent="0.35">
      <c r="A40" s="14">
        <v>44171</v>
      </c>
      <c r="B40">
        <v>1</v>
      </c>
    </row>
    <row r="41" spans="1:2" x14ac:dyDescent="0.35">
      <c r="A41" s="14">
        <v>44177</v>
      </c>
      <c r="B41">
        <v>7</v>
      </c>
    </row>
    <row r="42" spans="1:2" x14ac:dyDescent="0.35">
      <c r="A42" s="14">
        <v>44178</v>
      </c>
      <c r="B42">
        <v>1</v>
      </c>
    </row>
    <row r="43" spans="1:2" x14ac:dyDescent="0.35">
      <c r="A43" s="14">
        <v>44184</v>
      </c>
      <c r="B43">
        <v>7</v>
      </c>
    </row>
    <row r="44" spans="1:2" x14ac:dyDescent="0.35">
      <c r="A44" s="14">
        <v>44185</v>
      </c>
      <c r="B44">
        <v>1</v>
      </c>
    </row>
    <row r="45" spans="1:2" x14ac:dyDescent="0.35">
      <c r="A45" s="14">
        <v>44191</v>
      </c>
      <c r="B45">
        <v>7</v>
      </c>
    </row>
    <row r="46" spans="1:2" x14ac:dyDescent="0.35">
      <c r="A46" s="14">
        <v>44192</v>
      </c>
      <c r="B46">
        <v>1</v>
      </c>
    </row>
    <row r="47" spans="1:2" x14ac:dyDescent="0.35">
      <c r="A47" s="14">
        <v>44197</v>
      </c>
      <c r="B47">
        <v>6</v>
      </c>
    </row>
    <row r="48" spans="1:2" x14ac:dyDescent="0.35">
      <c r="A48" s="14">
        <v>44198</v>
      </c>
      <c r="B48">
        <v>7</v>
      </c>
    </row>
    <row r="49" spans="1:2" x14ac:dyDescent="0.35">
      <c r="A49" s="14">
        <v>44199</v>
      </c>
      <c r="B49">
        <v>1</v>
      </c>
    </row>
    <row r="50" spans="1:2" x14ac:dyDescent="0.35">
      <c r="A50" s="14">
        <v>44200</v>
      </c>
      <c r="B50">
        <v>2</v>
      </c>
    </row>
    <row r="51" spans="1:2" x14ac:dyDescent="0.35">
      <c r="A51" s="14">
        <v>44201</v>
      </c>
      <c r="B51">
        <v>3</v>
      </c>
    </row>
    <row r="52" spans="1:2" x14ac:dyDescent="0.35">
      <c r="A52" s="14">
        <v>44202</v>
      </c>
      <c r="B52">
        <v>4</v>
      </c>
    </row>
    <row r="53" spans="1:2" x14ac:dyDescent="0.35">
      <c r="A53" s="14">
        <v>44203</v>
      </c>
      <c r="B53">
        <v>5</v>
      </c>
    </row>
    <row r="54" spans="1:2" x14ac:dyDescent="0.35">
      <c r="A54" s="14">
        <v>44204</v>
      </c>
      <c r="B54">
        <v>6</v>
      </c>
    </row>
    <row r="55" spans="1:2" x14ac:dyDescent="0.35">
      <c r="A55" s="14">
        <v>44205</v>
      </c>
      <c r="B55">
        <v>7</v>
      </c>
    </row>
    <row r="56" spans="1:2" x14ac:dyDescent="0.35">
      <c r="A56" s="14">
        <v>44206</v>
      </c>
      <c r="B56">
        <v>1</v>
      </c>
    </row>
    <row r="57" spans="1:2" x14ac:dyDescent="0.35">
      <c r="A57" s="14">
        <v>44212</v>
      </c>
      <c r="B57">
        <v>7</v>
      </c>
    </row>
    <row r="58" spans="1:2" x14ac:dyDescent="0.35">
      <c r="A58" s="14">
        <v>44213</v>
      </c>
      <c r="B58">
        <v>1</v>
      </c>
    </row>
    <row r="59" spans="1:2" x14ac:dyDescent="0.35">
      <c r="A59" s="14">
        <v>44219</v>
      </c>
      <c r="B59">
        <v>7</v>
      </c>
    </row>
    <row r="60" spans="1:2" x14ac:dyDescent="0.35">
      <c r="A60" s="14">
        <v>44220</v>
      </c>
      <c r="B60">
        <v>1</v>
      </c>
    </row>
    <row r="61" spans="1:2" x14ac:dyDescent="0.35">
      <c r="A61" s="14">
        <v>44226</v>
      </c>
      <c r="B61">
        <v>7</v>
      </c>
    </row>
    <row r="62" spans="1:2" x14ac:dyDescent="0.35">
      <c r="A62" s="14">
        <v>44227</v>
      </c>
      <c r="B62">
        <v>1</v>
      </c>
    </row>
    <row r="63" spans="1:2" x14ac:dyDescent="0.35">
      <c r="A63" s="14">
        <v>44233</v>
      </c>
      <c r="B63">
        <v>7</v>
      </c>
    </row>
    <row r="64" spans="1:2" x14ac:dyDescent="0.35">
      <c r="A64" s="14">
        <v>44234</v>
      </c>
      <c r="B64">
        <v>1</v>
      </c>
    </row>
    <row r="65" spans="1:2" x14ac:dyDescent="0.35">
      <c r="A65" s="14">
        <v>44240</v>
      </c>
      <c r="B65">
        <v>7</v>
      </c>
    </row>
    <row r="66" spans="1:2" x14ac:dyDescent="0.35">
      <c r="A66" s="14">
        <v>44241</v>
      </c>
      <c r="B66">
        <v>1</v>
      </c>
    </row>
    <row r="67" spans="1:2" x14ac:dyDescent="0.35">
      <c r="A67" s="14">
        <v>44248</v>
      </c>
      <c r="B67">
        <v>1</v>
      </c>
    </row>
    <row r="68" spans="1:2" x14ac:dyDescent="0.35">
      <c r="A68" s="14">
        <v>44249</v>
      </c>
      <c r="B68">
        <v>2</v>
      </c>
    </row>
    <row r="69" spans="1:2" x14ac:dyDescent="0.35">
      <c r="A69" s="14">
        <v>44250</v>
      </c>
      <c r="B69">
        <v>3</v>
      </c>
    </row>
    <row r="70" spans="1:2" x14ac:dyDescent="0.35">
      <c r="A70" s="14">
        <v>44254</v>
      </c>
      <c r="B70">
        <v>7</v>
      </c>
    </row>
    <row r="71" spans="1:2" x14ac:dyDescent="0.35">
      <c r="A71" s="14">
        <v>44255</v>
      </c>
      <c r="B71">
        <v>1</v>
      </c>
    </row>
    <row r="72" spans="1:2" x14ac:dyDescent="0.35">
      <c r="A72" s="14">
        <v>44261</v>
      </c>
      <c r="B72">
        <v>7</v>
      </c>
    </row>
    <row r="73" spans="1:2" x14ac:dyDescent="0.35">
      <c r="A73" s="14">
        <v>44262</v>
      </c>
      <c r="B73">
        <v>1</v>
      </c>
    </row>
    <row r="74" spans="1:2" x14ac:dyDescent="0.35">
      <c r="A74" s="14">
        <v>44263</v>
      </c>
      <c r="B74">
        <v>2</v>
      </c>
    </row>
    <row r="75" spans="1:2" x14ac:dyDescent="0.35">
      <c r="A75" s="14">
        <v>44268</v>
      </c>
      <c r="B75">
        <v>7</v>
      </c>
    </row>
    <row r="76" spans="1:2" x14ac:dyDescent="0.35">
      <c r="A76" s="14">
        <v>44269</v>
      </c>
      <c r="B76">
        <v>1</v>
      </c>
    </row>
    <row r="77" spans="1:2" x14ac:dyDescent="0.35">
      <c r="A77" s="14">
        <v>44275</v>
      </c>
      <c r="B77">
        <v>7</v>
      </c>
    </row>
    <row r="78" spans="1:2" x14ac:dyDescent="0.35">
      <c r="A78" s="14">
        <v>44276</v>
      </c>
      <c r="B78">
        <v>1</v>
      </c>
    </row>
    <row r="79" spans="1:2" x14ac:dyDescent="0.35">
      <c r="A79" s="14">
        <v>44282</v>
      </c>
      <c r="B79">
        <v>7</v>
      </c>
    </row>
    <row r="80" spans="1:2" x14ac:dyDescent="0.35">
      <c r="A80" s="14">
        <v>44283</v>
      </c>
      <c r="B80">
        <v>1</v>
      </c>
    </row>
    <row r="81" spans="1:2" x14ac:dyDescent="0.35">
      <c r="A81" s="14">
        <v>44289</v>
      </c>
      <c r="B81">
        <v>7</v>
      </c>
    </row>
    <row r="82" spans="1:2" x14ac:dyDescent="0.35">
      <c r="A82" s="14">
        <v>44290</v>
      </c>
      <c r="B82">
        <v>1</v>
      </c>
    </row>
    <row r="83" spans="1:2" x14ac:dyDescent="0.35">
      <c r="A83" s="14">
        <v>44296</v>
      </c>
      <c r="B83">
        <v>7</v>
      </c>
    </row>
    <row r="84" spans="1:2" x14ac:dyDescent="0.35">
      <c r="A84" s="14">
        <v>44297</v>
      </c>
      <c r="B84">
        <v>1</v>
      </c>
    </row>
    <row r="85" spans="1:2" x14ac:dyDescent="0.35">
      <c r="A85" s="14">
        <v>44303</v>
      </c>
      <c r="B85">
        <v>7</v>
      </c>
    </row>
    <row r="86" spans="1:2" x14ac:dyDescent="0.35">
      <c r="A86" s="14">
        <v>44304</v>
      </c>
      <c r="B86">
        <v>1</v>
      </c>
    </row>
    <row r="87" spans="1:2" x14ac:dyDescent="0.35">
      <c r="A87" s="14">
        <v>44310</v>
      </c>
      <c r="B87">
        <v>7</v>
      </c>
    </row>
    <row r="88" spans="1:2" x14ac:dyDescent="0.35">
      <c r="A88" s="14">
        <v>44311</v>
      </c>
      <c r="B88">
        <v>1</v>
      </c>
    </row>
    <row r="89" spans="1:2" x14ac:dyDescent="0.35">
      <c r="A89" s="14">
        <v>44317</v>
      </c>
      <c r="B89">
        <v>7</v>
      </c>
    </row>
    <row r="90" spans="1:2" x14ac:dyDescent="0.35">
      <c r="A90" s="14">
        <v>44318</v>
      </c>
      <c r="B90">
        <v>1</v>
      </c>
    </row>
    <row r="91" spans="1:2" x14ac:dyDescent="0.35">
      <c r="A91" s="14">
        <v>44324</v>
      </c>
      <c r="B91">
        <v>7</v>
      </c>
    </row>
    <row r="92" spans="1:2" x14ac:dyDescent="0.35">
      <c r="A92" s="14">
        <v>44325</v>
      </c>
      <c r="B92">
        <v>1</v>
      </c>
    </row>
    <row r="93" spans="1:2" x14ac:dyDescent="0.35">
      <c r="A93" s="14">
        <v>44331</v>
      </c>
      <c r="B93">
        <v>7</v>
      </c>
    </row>
    <row r="94" spans="1:2" x14ac:dyDescent="0.35">
      <c r="A94" s="14">
        <v>44332</v>
      </c>
      <c r="B94">
        <v>1</v>
      </c>
    </row>
    <row r="95" spans="1:2" x14ac:dyDescent="0.35">
      <c r="A95" s="14">
        <v>44338</v>
      </c>
      <c r="B95">
        <v>7</v>
      </c>
    </row>
    <row r="96" spans="1:2" x14ac:dyDescent="0.35">
      <c r="A96" s="14">
        <v>44339</v>
      </c>
      <c r="B96">
        <v>1</v>
      </c>
    </row>
    <row r="97" spans="1:2" x14ac:dyDescent="0.35">
      <c r="A97" s="14">
        <v>44345</v>
      </c>
      <c r="B97">
        <v>7</v>
      </c>
    </row>
    <row r="98" spans="1:2" x14ac:dyDescent="0.35">
      <c r="A98" s="14">
        <v>44346</v>
      </c>
      <c r="B98">
        <v>1</v>
      </c>
    </row>
    <row r="99" spans="1:2" x14ac:dyDescent="0.35">
      <c r="A99" s="14">
        <v>44352</v>
      </c>
      <c r="B99">
        <v>7</v>
      </c>
    </row>
    <row r="100" spans="1:2" x14ac:dyDescent="0.35">
      <c r="A100" s="14">
        <v>44353</v>
      </c>
      <c r="B100">
        <v>1</v>
      </c>
    </row>
    <row r="101" spans="1:2" x14ac:dyDescent="0.35">
      <c r="A101" s="14">
        <v>44359</v>
      </c>
      <c r="B101">
        <v>7</v>
      </c>
    </row>
    <row r="102" spans="1:2" x14ac:dyDescent="0.35">
      <c r="A102" s="14">
        <v>44360</v>
      </c>
      <c r="B102">
        <v>1</v>
      </c>
    </row>
    <row r="103" spans="1:2" x14ac:dyDescent="0.35">
      <c r="A103" s="14">
        <v>44361</v>
      </c>
      <c r="B103">
        <v>2</v>
      </c>
    </row>
    <row r="104" spans="1:2" x14ac:dyDescent="0.35">
      <c r="A104" s="14">
        <v>44366</v>
      </c>
      <c r="B104">
        <v>7</v>
      </c>
    </row>
    <row r="105" spans="1:2" x14ac:dyDescent="0.35">
      <c r="A105" s="14">
        <v>44367</v>
      </c>
      <c r="B105">
        <v>1</v>
      </c>
    </row>
    <row r="106" spans="1:2" x14ac:dyDescent="0.35">
      <c r="A106" s="14">
        <v>44373</v>
      </c>
      <c r="B106">
        <v>7</v>
      </c>
    </row>
    <row r="107" spans="1:2" x14ac:dyDescent="0.35">
      <c r="A107" s="14">
        <v>44374</v>
      </c>
      <c r="B107">
        <v>1</v>
      </c>
    </row>
    <row r="108" spans="1:2" x14ac:dyDescent="0.35">
      <c r="A108" s="14">
        <v>44380</v>
      </c>
      <c r="B108">
        <v>7</v>
      </c>
    </row>
    <row r="109" spans="1:2" x14ac:dyDescent="0.35">
      <c r="A109" s="14">
        <v>44381</v>
      </c>
      <c r="B109">
        <v>1</v>
      </c>
    </row>
    <row r="110" spans="1:2" x14ac:dyDescent="0.35">
      <c r="A110" s="14">
        <v>44387</v>
      </c>
      <c r="B110">
        <v>7</v>
      </c>
    </row>
    <row r="111" spans="1:2" x14ac:dyDescent="0.35">
      <c r="A111" s="14">
        <v>44388</v>
      </c>
      <c r="B111">
        <v>1</v>
      </c>
    </row>
    <row r="112" spans="1:2" x14ac:dyDescent="0.35">
      <c r="A112" s="14">
        <v>44394</v>
      </c>
      <c r="B112">
        <v>7</v>
      </c>
    </row>
    <row r="113" spans="1:2" x14ac:dyDescent="0.35">
      <c r="A113" s="14">
        <v>44395</v>
      </c>
      <c r="B113">
        <v>1</v>
      </c>
    </row>
    <row r="114" spans="1:2" x14ac:dyDescent="0.35">
      <c r="A114" s="14">
        <v>44401</v>
      </c>
      <c r="B114">
        <v>7</v>
      </c>
    </row>
    <row r="115" spans="1:2" x14ac:dyDescent="0.35">
      <c r="A115" s="14">
        <v>44402</v>
      </c>
      <c r="B115">
        <v>1</v>
      </c>
    </row>
    <row r="116" spans="1:2" x14ac:dyDescent="0.35">
      <c r="A116" s="14">
        <v>44408</v>
      </c>
      <c r="B116">
        <v>7</v>
      </c>
    </row>
    <row r="117" spans="1:2" x14ac:dyDescent="0.35">
      <c r="A117" s="14">
        <v>44409</v>
      </c>
      <c r="B117">
        <v>1</v>
      </c>
    </row>
    <row r="118" spans="1:2" x14ac:dyDescent="0.35">
      <c r="A118" s="14">
        <v>44415</v>
      </c>
      <c r="B118">
        <v>7</v>
      </c>
    </row>
    <row r="119" spans="1:2" x14ac:dyDescent="0.35">
      <c r="A119" s="14">
        <v>44416</v>
      </c>
      <c r="B119">
        <v>1</v>
      </c>
    </row>
    <row r="120" spans="1:2" x14ac:dyDescent="0.35">
      <c r="A120" s="14">
        <v>44422</v>
      </c>
      <c r="B120">
        <v>7</v>
      </c>
    </row>
    <row r="121" spans="1:2" x14ac:dyDescent="0.35">
      <c r="A121" s="14">
        <v>44423</v>
      </c>
      <c r="B121">
        <v>1</v>
      </c>
    </row>
    <row r="122" spans="1:2" x14ac:dyDescent="0.35">
      <c r="A122" s="14">
        <v>44429</v>
      </c>
      <c r="B122">
        <v>7</v>
      </c>
    </row>
    <row r="123" spans="1:2" x14ac:dyDescent="0.35">
      <c r="A123" s="14">
        <v>44430</v>
      </c>
      <c r="B123">
        <v>1</v>
      </c>
    </row>
    <row r="124" spans="1:2" x14ac:dyDescent="0.35">
      <c r="A124" s="14">
        <v>44436</v>
      </c>
      <c r="B124">
        <v>7</v>
      </c>
    </row>
    <row r="125" spans="1:2" x14ac:dyDescent="0.35">
      <c r="A125" s="14">
        <v>44437</v>
      </c>
      <c r="B125">
        <v>1</v>
      </c>
    </row>
    <row r="126" spans="1:2" x14ac:dyDescent="0.35">
      <c r="A126" s="14">
        <v>44443</v>
      </c>
      <c r="B126">
        <v>7</v>
      </c>
    </row>
    <row r="127" spans="1:2" x14ac:dyDescent="0.35">
      <c r="A127" s="14">
        <v>44444</v>
      </c>
      <c r="B127">
        <v>1</v>
      </c>
    </row>
    <row r="128" spans="1:2" x14ac:dyDescent="0.35">
      <c r="A128" s="14">
        <v>44450</v>
      </c>
      <c r="B128">
        <v>7</v>
      </c>
    </row>
    <row r="129" spans="1:2" x14ac:dyDescent="0.35">
      <c r="A129" s="14">
        <v>44451</v>
      </c>
      <c r="B129">
        <v>1</v>
      </c>
    </row>
    <row r="130" spans="1:2" x14ac:dyDescent="0.35">
      <c r="A130" s="14">
        <v>44457</v>
      </c>
      <c r="B130">
        <v>7</v>
      </c>
    </row>
    <row r="131" spans="1:2" x14ac:dyDescent="0.35">
      <c r="A131" s="14">
        <v>44458</v>
      </c>
      <c r="B131">
        <v>1</v>
      </c>
    </row>
    <row r="132" spans="1:2" x14ac:dyDescent="0.35">
      <c r="A132" s="14">
        <v>44464</v>
      </c>
      <c r="B132">
        <v>7</v>
      </c>
    </row>
    <row r="133" spans="1:2" x14ac:dyDescent="0.35">
      <c r="A133" s="14">
        <v>44465</v>
      </c>
      <c r="B133">
        <v>1</v>
      </c>
    </row>
    <row r="134" spans="1:2" x14ac:dyDescent="0.35">
      <c r="A134" s="14">
        <v>44471</v>
      </c>
      <c r="B134">
        <v>7</v>
      </c>
    </row>
    <row r="135" spans="1:2" x14ac:dyDescent="0.35">
      <c r="A135" s="14">
        <v>44472</v>
      </c>
      <c r="B135">
        <v>1</v>
      </c>
    </row>
    <row r="136" spans="1:2" x14ac:dyDescent="0.35">
      <c r="A136" s="14">
        <v>44478</v>
      </c>
      <c r="B136">
        <v>7</v>
      </c>
    </row>
    <row r="137" spans="1:2" x14ac:dyDescent="0.35">
      <c r="A137" s="14">
        <v>44479</v>
      </c>
      <c r="B137">
        <v>1</v>
      </c>
    </row>
    <row r="138" spans="1:2" x14ac:dyDescent="0.35">
      <c r="A138" s="14">
        <v>44485</v>
      </c>
      <c r="B138">
        <v>7</v>
      </c>
    </row>
    <row r="139" spans="1:2" x14ac:dyDescent="0.35">
      <c r="A139" s="14">
        <v>44486</v>
      </c>
      <c r="B139">
        <v>1</v>
      </c>
    </row>
    <row r="140" spans="1:2" x14ac:dyDescent="0.35">
      <c r="A140" s="14">
        <v>44492</v>
      </c>
      <c r="B140">
        <v>7</v>
      </c>
    </row>
    <row r="141" spans="1:2" x14ac:dyDescent="0.35">
      <c r="A141" s="14">
        <v>44493</v>
      </c>
      <c r="B141">
        <v>1</v>
      </c>
    </row>
    <row r="142" spans="1:2" x14ac:dyDescent="0.35">
      <c r="A142" s="14">
        <v>44499</v>
      </c>
      <c r="B142">
        <v>7</v>
      </c>
    </row>
    <row r="143" spans="1:2" x14ac:dyDescent="0.35">
      <c r="A143" s="14">
        <v>44500</v>
      </c>
      <c r="B143">
        <v>1</v>
      </c>
    </row>
    <row r="144" spans="1:2" x14ac:dyDescent="0.35">
      <c r="A144" s="14">
        <v>44504</v>
      </c>
      <c r="B144">
        <v>5</v>
      </c>
    </row>
    <row r="145" spans="1:2" x14ac:dyDescent="0.35">
      <c r="A145" s="14">
        <v>44505</v>
      </c>
      <c r="B145">
        <v>6</v>
      </c>
    </row>
    <row r="146" spans="1:2" x14ac:dyDescent="0.35">
      <c r="A146" s="14">
        <v>44506</v>
      </c>
      <c r="B146">
        <v>7</v>
      </c>
    </row>
    <row r="147" spans="1:2" x14ac:dyDescent="0.35">
      <c r="A147" s="14">
        <v>44507</v>
      </c>
      <c r="B147">
        <v>1</v>
      </c>
    </row>
    <row r="148" spans="1:2" x14ac:dyDescent="0.35">
      <c r="A148" s="14">
        <v>44513</v>
      </c>
      <c r="B148">
        <v>7</v>
      </c>
    </row>
    <row r="149" spans="1:2" x14ac:dyDescent="0.35">
      <c r="A149" s="14">
        <v>44514</v>
      </c>
      <c r="B149">
        <v>1</v>
      </c>
    </row>
    <row r="150" spans="1:2" x14ac:dyDescent="0.35">
      <c r="A150" s="14">
        <v>44520</v>
      </c>
      <c r="B150">
        <v>7</v>
      </c>
    </row>
    <row r="151" spans="1:2" x14ac:dyDescent="0.35">
      <c r="A151" s="14">
        <v>44521</v>
      </c>
      <c r="B151">
        <v>1</v>
      </c>
    </row>
    <row r="152" spans="1:2" x14ac:dyDescent="0.35">
      <c r="A152" s="14">
        <v>44527</v>
      </c>
      <c r="B152">
        <v>7</v>
      </c>
    </row>
    <row r="153" spans="1:2" x14ac:dyDescent="0.35">
      <c r="A153" s="14">
        <v>44528</v>
      </c>
      <c r="B153">
        <v>1</v>
      </c>
    </row>
    <row r="154" spans="1:2" x14ac:dyDescent="0.35">
      <c r="A154" s="14">
        <v>44534</v>
      </c>
      <c r="B154">
        <v>7</v>
      </c>
    </row>
    <row r="155" spans="1:2" x14ac:dyDescent="0.35">
      <c r="A155" s="14">
        <v>44535</v>
      </c>
      <c r="B155">
        <v>1</v>
      </c>
    </row>
    <row r="156" spans="1:2" x14ac:dyDescent="0.35">
      <c r="A156" s="14">
        <v>44541</v>
      </c>
      <c r="B156">
        <v>7</v>
      </c>
    </row>
    <row r="157" spans="1:2" x14ac:dyDescent="0.35">
      <c r="A157" s="14">
        <v>44542</v>
      </c>
      <c r="B157">
        <v>1</v>
      </c>
    </row>
    <row r="158" spans="1:2" x14ac:dyDescent="0.35">
      <c r="A158" s="14">
        <v>44548</v>
      </c>
      <c r="B158">
        <v>7</v>
      </c>
    </row>
    <row r="159" spans="1:2" x14ac:dyDescent="0.35">
      <c r="A159" s="14">
        <v>44549</v>
      </c>
      <c r="B159">
        <v>1</v>
      </c>
    </row>
    <row r="160" spans="1:2" x14ac:dyDescent="0.35">
      <c r="A160" s="14">
        <v>44555</v>
      </c>
      <c r="B160">
        <v>7</v>
      </c>
    </row>
    <row r="161" spans="1:2" x14ac:dyDescent="0.35">
      <c r="A161" s="14">
        <v>44556</v>
      </c>
      <c r="B161">
        <v>1</v>
      </c>
    </row>
    <row r="162" spans="1:2" x14ac:dyDescent="0.35">
      <c r="A162" s="14">
        <v>44561</v>
      </c>
      <c r="B162">
        <v>6</v>
      </c>
    </row>
    <row r="163" spans="1:2" x14ac:dyDescent="0.35">
      <c r="A163" s="14">
        <v>44562</v>
      </c>
      <c r="B163">
        <v>7</v>
      </c>
    </row>
    <row r="164" spans="1:2" x14ac:dyDescent="0.35">
      <c r="A164" s="14">
        <v>44563</v>
      </c>
      <c r="B164">
        <v>1</v>
      </c>
    </row>
    <row r="165" spans="1:2" x14ac:dyDescent="0.35">
      <c r="A165" s="14">
        <v>44564</v>
      </c>
      <c r="B165">
        <v>2</v>
      </c>
    </row>
    <row r="166" spans="1:2" x14ac:dyDescent="0.35">
      <c r="A166" s="14">
        <v>44565</v>
      </c>
      <c r="B166">
        <v>3</v>
      </c>
    </row>
    <row r="167" spans="1:2" x14ac:dyDescent="0.35">
      <c r="A167" s="14">
        <v>44566</v>
      </c>
      <c r="B167">
        <v>4</v>
      </c>
    </row>
    <row r="168" spans="1:2" x14ac:dyDescent="0.35">
      <c r="A168" s="14">
        <v>44567</v>
      </c>
      <c r="B168">
        <v>5</v>
      </c>
    </row>
    <row r="169" spans="1:2" x14ac:dyDescent="0.35">
      <c r="A169" s="14">
        <v>44568</v>
      </c>
      <c r="B169">
        <v>6</v>
      </c>
    </row>
    <row r="170" spans="1:2" x14ac:dyDescent="0.35">
      <c r="A170" s="14">
        <v>44569</v>
      </c>
      <c r="B170">
        <v>7</v>
      </c>
    </row>
    <row r="171" spans="1:2" x14ac:dyDescent="0.35">
      <c r="A171" s="14">
        <v>44570</v>
      </c>
      <c r="B171">
        <v>1</v>
      </c>
    </row>
    <row r="172" spans="1:2" x14ac:dyDescent="0.35">
      <c r="A172" s="14">
        <v>44576</v>
      </c>
      <c r="B172">
        <v>7</v>
      </c>
    </row>
    <row r="173" spans="1:2" x14ac:dyDescent="0.35">
      <c r="A173" s="14">
        <v>44577</v>
      </c>
      <c r="B173">
        <v>1</v>
      </c>
    </row>
    <row r="174" spans="1:2" x14ac:dyDescent="0.35">
      <c r="A174" s="14">
        <v>44583</v>
      </c>
      <c r="B174">
        <v>7</v>
      </c>
    </row>
    <row r="175" spans="1:2" x14ac:dyDescent="0.35">
      <c r="A175" s="14">
        <v>44584</v>
      </c>
      <c r="B175">
        <v>1</v>
      </c>
    </row>
    <row r="176" spans="1:2" x14ac:dyDescent="0.35">
      <c r="A176" s="14">
        <v>44590</v>
      </c>
      <c r="B176">
        <v>7</v>
      </c>
    </row>
    <row r="177" spans="1:2" x14ac:dyDescent="0.35">
      <c r="A177" s="14">
        <v>44591</v>
      </c>
      <c r="B177">
        <v>1</v>
      </c>
    </row>
    <row r="178" spans="1:2" x14ac:dyDescent="0.35">
      <c r="A178" s="14">
        <v>44597</v>
      </c>
      <c r="B178">
        <v>7</v>
      </c>
    </row>
    <row r="179" spans="1:2" x14ac:dyDescent="0.35">
      <c r="A179" s="14">
        <v>44598</v>
      </c>
      <c r="B179">
        <v>1</v>
      </c>
    </row>
    <row r="180" spans="1:2" x14ac:dyDescent="0.35">
      <c r="A180" s="14">
        <v>44604</v>
      </c>
      <c r="B180">
        <v>7</v>
      </c>
    </row>
    <row r="181" spans="1:2" x14ac:dyDescent="0.35">
      <c r="A181" s="14">
        <v>44605</v>
      </c>
      <c r="B181">
        <v>1</v>
      </c>
    </row>
    <row r="182" spans="1:2" x14ac:dyDescent="0.35">
      <c r="A182" s="14">
        <v>44611</v>
      </c>
      <c r="B182">
        <v>7</v>
      </c>
    </row>
    <row r="183" spans="1:2" x14ac:dyDescent="0.35">
      <c r="A183" s="14">
        <v>44612</v>
      </c>
      <c r="B183">
        <v>1</v>
      </c>
    </row>
    <row r="184" spans="1:2" x14ac:dyDescent="0.35">
      <c r="A184" s="14">
        <v>44615</v>
      </c>
      <c r="B184">
        <v>4</v>
      </c>
    </row>
    <row r="185" spans="1:2" x14ac:dyDescent="0.35">
      <c r="A185" s="14">
        <v>44618</v>
      </c>
      <c r="B185">
        <v>7</v>
      </c>
    </row>
    <row r="186" spans="1:2" x14ac:dyDescent="0.35">
      <c r="A186" s="14">
        <v>44619</v>
      </c>
      <c r="B186">
        <v>1</v>
      </c>
    </row>
    <row r="187" spans="1:2" x14ac:dyDescent="0.35">
      <c r="A187" s="14">
        <v>44626</v>
      </c>
      <c r="B187">
        <v>1</v>
      </c>
    </row>
    <row r="188" spans="1:2" x14ac:dyDescent="0.35">
      <c r="A188" s="14">
        <v>44627</v>
      </c>
      <c r="B188">
        <v>2</v>
      </c>
    </row>
    <row r="189" spans="1:2" x14ac:dyDescent="0.35">
      <c r="A189" s="14">
        <v>44628</v>
      </c>
      <c r="B189">
        <v>3</v>
      </c>
    </row>
    <row r="190" spans="1:2" x14ac:dyDescent="0.35">
      <c r="A190" s="14">
        <v>44632</v>
      </c>
      <c r="B190">
        <v>7</v>
      </c>
    </row>
    <row r="191" spans="1:2" x14ac:dyDescent="0.35">
      <c r="A191" s="14">
        <v>44633</v>
      </c>
      <c r="B191">
        <v>1</v>
      </c>
    </row>
    <row r="192" spans="1:2" x14ac:dyDescent="0.35">
      <c r="A192" s="14">
        <v>44639</v>
      </c>
      <c r="B192">
        <v>7</v>
      </c>
    </row>
    <row r="193" spans="1:2" x14ac:dyDescent="0.35">
      <c r="A193" s="14">
        <v>44640</v>
      </c>
      <c r="B193">
        <v>1</v>
      </c>
    </row>
    <row r="194" spans="1:2" x14ac:dyDescent="0.35">
      <c r="A194" s="14">
        <v>44646</v>
      </c>
      <c r="B194">
        <v>7</v>
      </c>
    </row>
    <row r="195" spans="1:2" x14ac:dyDescent="0.35">
      <c r="A195" s="14">
        <v>44647</v>
      </c>
      <c r="B195">
        <v>1</v>
      </c>
    </row>
    <row r="196" spans="1:2" x14ac:dyDescent="0.35">
      <c r="A196" s="14">
        <v>44653</v>
      </c>
      <c r="B196">
        <v>7</v>
      </c>
    </row>
    <row r="197" spans="1:2" x14ac:dyDescent="0.35">
      <c r="A197" s="14">
        <v>44654</v>
      </c>
      <c r="B197">
        <v>1</v>
      </c>
    </row>
    <row r="198" spans="1:2" x14ac:dyDescent="0.35">
      <c r="A198" s="14">
        <v>44660</v>
      </c>
      <c r="B198">
        <v>7</v>
      </c>
    </row>
    <row r="199" spans="1:2" x14ac:dyDescent="0.35">
      <c r="A199" s="14">
        <v>44661</v>
      </c>
      <c r="B199">
        <v>1</v>
      </c>
    </row>
    <row r="200" spans="1:2" x14ac:dyDescent="0.35">
      <c r="A200" s="14">
        <v>44667</v>
      </c>
      <c r="B200">
        <v>7</v>
      </c>
    </row>
    <row r="201" spans="1:2" x14ac:dyDescent="0.35">
      <c r="A201" s="14">
        <v>44668</v>
      </c>
      <c r="B201">
        <v>1</v>
      </c>
    </row>
    <row r="202" spans="1:2" x14ac:dyDescent="0.35">
      <c r="A202" s="14">
        <v>44674</v>
      </c>
      <c r="B202">
        <v>7</v>
      </c>
    </row>
    <row r="203" spans="1:2" x14ac:dyDescent="0.35">
      <c r="A203" s="14">
        <v>44675</v>
      </c>
      <c r="B203">
        <v>1</v>
      </c>
    </row>
    <row r="204" spans="1:2" x14ac:dyDescent="0.35">
      <c r="A204" s="14">
        <v>44681</v>
      </c>
      <c r="B204">
        <v>7</v>
      </c>
    </row>
    <row r="205" spans="1:2" x14ac:dyDescent="0.35">
      <c r="A205" s="14">
        <v>44682</v>
      </c>
      <c r="B205">
        <v>1</v>
      </c>
    </row>
    <row r="206" spans="1:2" x14ac:dyDescent="0.35">
      <c r="A206" s="14">
        <v>44683</v>
      </c>
      <c r="B206">
        <v>2</v>
      </c>
    </row>
    <row r="207" spans="1:2" x14ac:dyDescent="0.35">
      <c r="A207" s="14">
        <v>44684</v>
      </c>
      <c r="B207">
        <v>3</v>
      </c>
    </row>
    <row r="208" spans="1:2" x14ac:dyDescent="0.35">
      <c r="A208" s="14">
        <v>44688</v>
      </c>
      <c r="B208">
        <v>7</v>
      </c>
    </row>
    <row r="209" spans="1:2" x14ac:dyDescent="0.35">
      <c r="A209" s="14">
        <v>44689</v>
      </c>
      <c r="B209">
        <v>1</v>
      </c>
    </row>
    <row r="210" spans="1:2" x14ac:dyDescent="0.35">
      <c r="A210" s="14">
        <v>44690</v>
      </c>
      <c r="B210">
        <v>2</v>
      </c>
    </row>
    <row r="211" spans="1:2" x14ac:dyDescent="0.35">
      <c r="A211" s="14">
        <v>44691</v>
      </c>
      <c r="B211">
        <v>3</v>
      </c>
    </row>
    <row r="212" spans="1:2" x14ac:dyDescent="0.35">
      <c r="A212" s="14">
        <v>44695</v>
      </c>
      <c r="B212">
        <v>7</v>
      </c>
    </row>
    <row r="213" spans="1:2" x14ac:dyDescent="0.35">
      <c r="A213" s="14">
        <v>44696</v>
      </c>
      <c r="B213">
        <v>1</v>
      </c>
    </row>
    <row r="214" spans="1:2" x14ac:dyDescent="0.35">
      <c r="A214" s="14">
        <v>44702</v>
      </c>
      <c r="B214">
        <v>7</v>
      </c>
    </row>
    <row r="215" spans="1:2" x14ac:dyDescent="0.35">
      <c r="A215" s="14">
        <v>44703</v>
      </c>
      <c r="B215">
        <v>1</v>
      </c>
    </row>
    <row r="216" spans="1:2" x14ac:dyDescent="0.35">
      <c r="A216" s="14">
        <v>44709</v>
      </c>
      <c r="B216">
        <v>7</v>
      </c>
    </row>
    <row r="217" spans="1:2" x14ac:dyDescent="0.35">
      <c r="A217" s="14">
        <v>44710</v>
      </c>
      <c r="B217">
        <v>1</v>
      </c>
    </row>
    <row r="218" spans="1:2" x14ac:dyDescent="0.35">
      <c r="A218" s="14">
        <v>44716</v>
      </c>
      <c r="B218">
        <v>7</v>
      </c>
    </row>
    <row r="219" spans="1:2" x14ac:dyDescent="0.35">
      <c r="A219" s="14">
        <v>44717</v>
      </c>
      <c r="B219">
        <v>1</v>
      </c>
    </row>
    <row r="220" spans="1:2" x14ac:dyDescent="0.35">
      <c r="A220" s="14">
        <v>44723</v>
      </c>
      <c r="B220">
        <v>7</v>
      </c>
    </row>
    <row r="221" spans="1:2" x14ac:dyDescent="0.35">
      <c r="A221" s="14">
        <v>44724</v>
      </c>
      <c r="B221">
        <v>1</v>
      </c>
    </row>
    <row r="222" spans="1:2" x14ac:dyDescent="0.35">
      <c r="A222" s="14">
        <v>44725</v>
      </c>
      <c r="B222">
        <v>2</v>
      </c>
    </row>
    <row r="223" spans="1:2" x14ac:dyDescent="0.35">
      <c r="A223" s="14">
        <v>44730</v>
      </c>
      <c r="B223">
        <v>7</v>
      </c>
    </row>
    <row r="224" spans="1:2" x14ac:dyDescent="0.35">
      <c r="A224" s="14">
        <v>44731</v>
      </c>
      <c r="B224">
        <v>1</v>
      </c>
    </row>
    <row r="225" spans="1:2" x14ac:dyDescent="0.35">
      <c r="A225" s="14">
        <v>44737</v>
      </c>
      <c r="B225">
        <v>7</v>
      </c>
    </row>
    <row r="226" spans="1:2" x14ac:dyDescent="0.35">
      <c r="A226" s="14">
        <v>44738</v>
      </c>
      <c r="B226">
        <v>1</v>
      </c>
    </row>
    <row r="227" spans="1:2" x14ac:dyDescent="0.35">
      <c r="A227" s="14">
        <v>44744</v>
      </c>
      <c r="B227">
        <v>7</v>
      </c>
    </row>
    <row r="228" spans="1:2" x14ac:dyDescent="0.35">
      <c r="A228" s="14">
        <v>44745</v>
      </c>
      <c r="B228">
        <v>1</v>
      </c>
    </row>
    <row r="229" spans="1:2" x14ac:dyDescent="0.35">
      <c r="A229" s="14">
        <v>44751</v>
      </c>
      <c r="B229">
        <v>7</v>
      </c>
    </row>
    <row r="230" spans="1:2" x14ac:dyDescent="0.35">
      <c r="A230" s="14">
        <v>44752</v>
      </c>
      <c r="B230">
        <v>1</v>
      </c>
    </row>
    <row r="231" spans="1:2" x14ac:dyDescent="0.35">
      <c r="A231" s="14">
        <v>44758</v>
      </c>
      <c r="B231">
        <v>7</v>
      </c>
    </row>
    <row r="232" spans="1:2" x14ac:dyDescent="0.35">
      <c r="A232" s="14">
        <v>44759</v>
      </c>
      <c r="B232">
        <v>1</v>
      </c>
    </row>
    <row r="233" spans="1:2" x14ac:dyDescent="0.35">
      <c r="A233" s="14">
        <v>44765</v>
      </c>
      <c r="B233">
        <v>7</v>
      </c>
    </row>
    <row r="234" spans="1:2" x14ac:dyDescent="0.35">
      <c r="A234" s="14">
        <v>44766</v>
      </c>
      <c r="B234">
        <v>1</v>
      </c>
    </row>
    <row r="235" spans="1:2" x14ac:dyDescent="0.35">
      <c r="A235" s="14">
        <v>44772</v>
      </c>
      <c r="B235">
        <v>7</v>
      </c>
    </row>
    <row r="236" spans="1:2" x14ac:dyDescent="0.35">
      <c r="A236" s="14">
        <v>44773</v>
      </c>
      <c r="B236">
        <v>1</v>
      </c>
    </row>
    <row r="237" spans="1:2" x14ac:dyDescent="0.35">
      <c r="A237" s="14">
        <v>44779</v>
      </c>
      <c r="B237">
        <v>7</v>
      </c>
    </row>
    <row r="238" spans="1:2" x14ac:dyDescent="0.35">
      <c r="A238" s="14">
        <v>44780</v>
      </c>
      <c r="B238">
        <v>1</v>
      </c>
    </row>
    <row r="239" spans="1:2" x14ac:dyDescent="0.35">
      <c r="A239" s="14">
        <v>44786</v>
      </c>
      <c r="B239">
        <v>7</v>
      </c>
    </row>
    <row r="240" spans="1:2" x14ac:dyDescent="0.35">
      <c r="A240" s="14">
        <v>44787</v>
      </c>
      <c r="B240">
        <v>1</v>
      </c>
    </row>
    <row r="241" spans="1:2" x14ac:dyDescent="0.35">
      <c r="A241" s="14">
        <v>44793</v>
      </c>
      <c r="B241">
        <v>7</v>
      </c>
    </row>
    <row r="242" spans="1:2" x14ac:dyDescent="0.35">
      <c r="A242" s="14">
        <v>44794</v>
      </c>
      <c r="B242">
        <v>1</v>
      </c>
    </row>
    <row r="243" spans="1:2" x14ac:dyDescent="0.35">
      <c r="A243" s="14">
        <v>44800</v>
      </c>
      <c r="B243">
        <v>7</v>
      </c>
    </row>
    <row r="244" spans="1:2" x14ac:dyDescent="0.35">
      <c r="A244" s="14">
        <v>44801</v>
      </c>
      <c r="B244">
        <v>1</v>
      </c>
    </row>
    <row r="245" spans="1:2" x14ac:dyDescent="0.35">
      <c r="A245" s="14">
        <v>44807</v>
      </c>
      <c r="B245">
        <v>7</v>
      </c>
    </row>
    <row r="246" spans="1:2" x14ac:dyDescent="0.35">
      <c r="A246" s="14">
        <v>44808</v>
      </c>
      <c r="B246">
        <v>1</v>
      </c>
    </row>
    <row r="247" spans="1:2" x14ac:dyDescent="0.35">
      <c r="A247" s="14">
        <v>44814</v>
      </c>
      <c r="B247">
        <v>7</v>
      </c>
    </row>
    <row r="248" spans="1:2" x14ac:dyDescent="0.35">
      <c r="A248" s="14">
        <v>44815</v>
      </c>
      <c r="B248">
        <v>1</v>
      </c>
    </row>
    <row r="249" spans="1:2" x14ac:dyDescent="0.35">
      <c r="A249" s="14">
        <v>44821</v>
      </c>
      <c r="B249">
        <v>7</v>
      </c>
    </row>
    <row r="250" spans="1:2" x14ac:dyDescent="0.35">
      <c r="A250" s="14">
        <v>44822</v>
      </c>
      <c r="B250">
        <v>1</v>
      </c>
    </row>
    <row r="251" spans="1:2" x14ac:dyDescent="0.35">
      <c r="A251" s="14">
        <v>44828</v>
      </c>
      <c r="B251">
        <v>7</v>
      </c>
    </row>
    <row r="252" spans="1:2" x14ac:dyDescent="0.35">
      <c r="A252" s="14">
        <v>44829</v>
      </c>
      <c r="B252">
        <v>1</v>
      </c>
    </row>
    <row r="253" spans="1:2" x14ac:dyDescent="0.35">
      <c r="A253" s="14">
        <v>44835</v>
      </c>
      <c r="B253">
        <v>7</v>
      </c>
    </row>
    <row r="254" spans="1:2" x14ac:dyDescent="0.35">
      <c r="A254" s="14">
        <v>44836</v>
      </c>
      <c r="B254">
        <v>1</v>
      </c>
    </row>
    <row r="255" spans="1:2" x14ac:dyDescent="0.35">
      <c r="A255" s="14">
        <v>44842</v>
      </c>
      <c r="B255">
        <v>7</v>
      </c>
    </row>
    <row r="256" spans="1:2" x14ac:dyDescent="0.35">
      <c r="A256" s="14">
        <v>44843</v>
      </c>
      <c r="B256">
        <v>1</v>
      </c>
    </row>
    <row r="257" spans="1:2" x14ac:dyDescent="0.35">
      <c r="A257" s="14">
        <v>44849</v>
      </c>
      <c r="B257">
        <v>7</v>
      </c>
    </row>
    <row r="258" spans="1:2" x14ac:dyDescent="0.35">
      <c r="A258" s="14">
        <v>44850</v>
      </c>
      <c r="B258">
        <v>1</v>
      </c>
    </row>
    <row r="259" spans="1:2" x14ac:dyDescent="0.35">
      <c r="A259" s="14">
        <v>44856</v>
      </c>
      <c r="B259">
        <v>7</v>
      </c>
    </row>
    <row r="260" spans="1:2" x14ac:dyDescent="0.35">
      <c r="A260" s="14">
        <v>44857</v>
      </c>
      <c r="B260">
        <v>1</v>
      </c>
    </row>
    <row r="261" spans="1:2" x14ac:dyDescent="0.35">
      <c r="A261" s="14">
        <v>44863</v>
      </c>
      <c r="B261">
        <v>7</v>
      </c>
    </row>
    <row r="262" spans="1:2" x14ac:dyDescent="0.35">
      <c r="A262" s="14">
        <v>44864</v>
      </c>
      <c r="B262">
        <v>1</v>
      </c>
    </row>
    <row r="263" spans="1:2" x14ac:dyDescent="0.35">
      <c r="A263" s="14">
        <v>44869</v>
      </c>
      <c r="B263">
        <v>6</v>
      </c>
    </row>
    <row r="264" spans="1:2" x14ac:dyDescent="0.35">
      <c r="A264" s="14">
        <v>44870</v>
      </c>
      <c r="B264">
        <v>7</v>
      </c>
    </row>
    <row r="265" spans="1:2" x14ac:dyDescent="0.35">
      <c r="A265" s="14">
        <v>44871</v>
      </c>
      <c r="B265">
        <v>1</v>
      </c>
    </row>
    <row r="266" spans="1:2" x14ac:dyDescent="0.35">
      <c r="A266" s="14">
        <v>44877</v>
      </c>
      <c r="B266">
        <v>7</v>
      </c>
    </row>
    <row r="267" spans="1:2" x14ac:dyDescent="0.35">
      <c r="A267" s="14">
        <v>44878</v>
      </c>
      <c r="B267">
        <v>1</v>
      </c>
    </row>
    <row r="268" spans="1:2" x14ac:dyDescent="0.35">
      <c r="A268" s="14">
        <v>44884</v>
      </c>
      <c r="B268">
        <v>7</v>
      </c>
    </row>
    <row r="269" spans="1:2" x14ac:dyDescent="0.35">
      <c r="A269" s="14">
        <v>44885</v>
      </c>
      <c r="B269">
        <v>1</v>
      </c>
    </row>
    <row r="270" spans="1:2" x14ac:dyDescent="0.35">
      <c r="A270" s="14">
        <v>44891</v>
      </c>
      <c r="B270">
        <v>7</v>
      </c>
    </row>
    <row r="271" spans="1:2" x14ac:dyDescent="0.35">
      <c r="A271" s="14">
        <v>44892</v>
      </c>
      <c r="B271">
        <v>1</v>
      </c>
    </row>
    <row r="272" spans="1:2" x14ac:dyDescent="0.35">
      <c r="A272" s="14">
        <v>44898</v>
      </c>
      <c r="B272">
        <v>7</v>
      </c>
    </row>
    <row r="273" spans="1:2" x14ac:dyDescent="0.35">
      <c r="A273" s="14">
        <v>44899</v>
      </c>
      <c r="B273">
        <v>1</v>
      </c>
    </row>
    <row r="274" spans="1:2" x14ac:dyDescent="0.35">
      <c r="A274" s="14">
        <v>44905</v>
      </c>
      <c r="B274">
        <v>7</v>
      </c>
    </row>
    <row r="275" spans="1:2" x14ac:dyDescent="0.35">
      <c r="A275" s="14">
        <v>44906</v>
      </c>
      <c r="B275">
        <v>1</v>
      </c>
    </row>
    <row r="276" spans="1:2" x14ac:dyDescent="0.35">
      <c r="A276" s="14">
        <v>44912</v>
      </c>
      <c r="B276">
        <v>7</v>
      </c>
    </row>
    <row r="277" spans="1:2" x14ac:dyDescent="0.35">
      <c r="A277" s="14">
        <v>44913</v>
      </c>
      <c r="B277">
        <v>1</v>
      </c>
    </row>
    <row r="278" spans="1:2" x14ac:dyDescent="0.35">
      <c r="A278" s="14">
        <v>44919</v>
      </c>
      <c r="B278">
        <v>7</v>
      </c>
    </row>
    <row r="279" spans="1:2" x14ac:dyDescent="0.35">
      <c r="A279" s="14">
        <v>44920</v>
      </c>
      <c r="B279">
        <v>1</v>
      </c>
    </row>
    <row r="280" spans="1:2" x14ac:dyDescent="0.35">
      <c r="A280" s="14">
        <v>44926</v>
      </c>
      <c r="B280">
        <v>7</v>
      </c>
    </row>
    <row r="281" spans="1:2" x14ac:dyDescent="0.35">
      <c r="A281" s="14">
        <v>44927</v>
      </c>
      <c r="B281">
        <v>1</v>
      </c>
    </row>
    <row r="282" spans="1:2" x14ac:dyDescent="0.35">
      <c r="A282" s="14">
        <v>44928</v>
      </c>
      <c r="B282">
        <v>2</v>
      </c>
    </row>
    <row r="283" spans="1:2" x14ac:dyDescent="0.35">
      <c r="A283" s="14">
        <v>44929</v>
      </c>
      <c r="B283">
        <v>3</v>
      </c>
    </row>
    <row r="284" spans="1:2" x14ac:dyDescent="0.35">
      <c r="A284" s="14">
        <v>44930</v>
      </c>
      <c r="B284">
        <v>4</v>
      </c>
    </row>
    <row r="285" spans="1:2" x14ac:dyDescent="0.35">
      <c r="A285" s="14">
        <v>44931</v>
      </c>
      <c r="B285">
        <v>5</v>
      </c>
    </row>
    <row r="286" spans="1:2" x14ac:dyDescent="0.35">
      <c r="A286" s="14">
        <v>44932</v>
      </c>
      <c r="B286">
        <v>6</v>
      </c>
    </row>
    <row r="287" spans="1:2" x14ac:dyDescent="0.35">
      <c r="A287" s="14">
        <v>44933</v>
      </c>
      <c r="B287">
        <v>7</v>
      </c>
    </row>
    <row r="288" spans="1:2" x14ac:dyDescent="0.35">
      <c r="A288" s="14">
        <v>44934</v>
      </c>
      <c r="B288">
        <v>1</v>
      </c>
    </row>
    <row r="289" spans="1:2" x14ac:dyDescent="0.35">
      <c r="A289" s="14">
        <v>44940</v>
      </c>
      <c r="B289">
        <v>7</v>
      </c>
    </row>
    <row r="290" spans="1:2" x14ac:dyDescent="0.35">
      <c r="A290" s="14">
        <v>44941</v>
      </c>
      <c r="B290">
        <v>1</v>
      </c>
    </row>
    <row r="291" spans="1:2" x14ac:dyDescent="0.35">
      <c r="A291" s="14">
        <v>44947</v>
      </c>
      <c r="B291">
        <v>7</v>
      </c>
    </row>
    <row r="292" spans="1:2" x14ac:dyDescent="0.35">
      <c r="A292" s="14">
        <v>44948</v>
      </c>
      <c r="B292">
        <v>1</v>
      </c>
    </row>
    <row r="293" spans="1:2" x14ac:dyDescent="0.35">
      <c r="A293" s="14">
        <v>44954</v>
      </c>
      <c r="B293">
        <v>7</v>
      </c>
    </row>
    <row r="294" spans="1:2" x14ac:dyDescent="0.35">
      <c r="A294" s="14">
        <v>44955</v>
      </c>
      <c r="B294">
        <v>1</v>
      </c>
    </row>
    <row r="295" spans="1:2" x14ac:dyDescent="0.35">
      <c r="A295" s="14">
        <v>44961</v>
      </c>
      <c r="B295">
        <v>7</v>
      </c>
    </row>
    <row r="296" spans="1:2" x14ac:dyDescent="0.35">
      <c r="A296" s="14">
        <v>44962</v>
      </c>
      <c r="B296">
        <v>1</v>
      </c>
    </row>
    <row r="297" spans="1:2" x14ac:dyDescent="0.35">
      <c r="A297" s="14">
        <v>44968</v>
      </c>
      <c r="B297">
        <v>7</v>
      </c>
    </row>
    <row r="298" spans="1:2" x14ac:dyDescent="0.35">
      <c r="A298" s="14">
        <v>44969</v>
      </c>
      <c r="B298">
        <v>1</v>
      </c>
    </row>
    <row r="299" spans="1:2" x14ac:dyDescent="0.35">
      <c r="A299" s="14">
        <v>44975</v>
      </c>
      <c r="B299">
        <v>7</v>
      </c>
    </row>
    <row r="300" spans="1:2" x14ac:dyDescent="0.35">
      <c r="A300" s="14">
        <v>44976</v>
      </c>
      <c r="B300">
        <v>1</v>
      </c>
    </row>
    <row r="301" spans="1:2" x14ac:dyDescent="0.35">
      <c r="A301" s="14">
        <v>44982</v>
      </c>
      <c r="B301">
        <v>7</v>
      </c>
    </row>
    <row r="302" spans="1:2" x14ac:dyDescent="0.35">
      <c r="A302" s="14">
        <v>44983</v>
      </c>
      <c r="B302">
        <v>1</v>
      </c>
    </row>
    <row r="303" spans="1:2" x14ac:dyDescent="0.35">
      <c r="A303" s="14">
        <v>44989</v>
      </c>
      <c r="B303">
        <v>7</v>
      </c>
    </row>
    <row r="304" spans="1:2" x14ac:dyDescent="0.35">
      <c r="A304" s="14">
        <v>44990</v>
      </c>
      <c r="B304">
        <v>1</v>
      </c>
    </row>
    <row r="305" spans="1:2" x14ac:dyDescent="0.35">
      <c r="A305" s="14">
        <v>44996</v>
      </c>
      <c r="B305">
        <v>7</v>
      </c>
    </row>
    <row r="306" spans="1:2" x14ac:dyDescent="0.35">
      <c r="A306" s="14">
        <v>44997</v>
      </c>
      <c r="B306">
        <v>1</v>
      </c>
    </row>
    <row r="307" spans="1:2" x14ac:dyDescent="0.35">
      <c r="A307" s="14">
        <v>45003</v>
      </c>
      <c r="B307">
        <v>7</v>
      </c>
    </row>
    <row r="308" spans="1:2" x14ac:dyDescent="0.35">
      <c r="A308" s="14">
        <v>45004</v>
      </c>
      <c r="B308">
        <v>1</v>
      </c>
    </row>
    <row r="309" spans="1:2" x14ac:dyDescent="0.35">
      <c r="A309" s="14">
        <v>45010</v>
      </c>
      <c r="B309">
        <v>7</v>
      </c>
    </row>
    <row r="310" spans="1:2" x14ac:dyDescent="0.35">
      <c r="A310" s="14">
        <v>45011</v>
      </c>
      <c r="B310">
        <v>1</v>
      </c>
    </row>
    <row r="311" spans="1:2" x14ac:dyDescent="0.35">
      <c r="A311" s="14">
        <v>45017</v>
      </c>
      <c r="B311">
        <v>7</v>
      </c>
    </row>
    <row r="312" spans="1:2" x14ac:dyDescent="0.35">
      <c r="A312" s="14">
        <v>45018</v>
      </c>
      <c r="B312">
        <v>1</v>
      </c>
    </row>
    <row r="313" spans="1:2" x14ac:dyDescent="0.35">
      <c r="A313" s="14">
        <v>45024</v>
      </c>
      <c r="B313">
        <v>7</v>
      </c>
    </row>
    <row r="314" spans="1:2" x14ac:dyDescent="0.35">
      <c r="A314" s="14">
        <v>45025</v>
      </c>
      <c r="B314">
        <v>1</v>
      </c>
    </row>
    <row r="315" spans="1:2" x14ac:dyDescent="0.35">
      <c r="A315" s="14">
        <v>45031</v>
      </c>
      <c r="B315">
        <v>7</v>
      </c>
    </row>
    <row r="316" spans="1:2" x14ac:dyDescent="0.35">
      <c r="A316" s="14">
        <v>45032</v>
      </c>
      <c r="B316">
        <v>1</v>
      </c>
    </row>
    <row r="317" spans="1:2" x14ac:dyDescent="0.35">
      <c r="A317" s="14">
        <v>45038</v>
      </c>
      <c r="B317">
        <v>7</v>
      </c>
    </row>
    <row r="318" spans="1:2" x14ac:dyDescent="0.35">
      <c r="A318" s="14">
        <v>45039</v>
      </c>
      <c r="B318">
        <v>1</v>
      </c>
    </row>
    <row r="319" spans="1:2" x14ac:dyDescent="0.35">
      <c r="A319" s="14">
        <v>45045</v>
      </c>
      <c r="B319">
        <v>7</v>
      </c>
    </row>
    <row r="320" spans="1:2" x14ac:dyDescent="0.35">
      <c r="A320" s="14">
        <v>45046</v>
      </c>
      <c r="B320">
        <v>1</v>
      </c>
    </row>
    <row r="321" spans="1:2" x14ac:dyDescent="0.35">
      <c r="A321" s="14">
        <v>45052</v>
      </c>
      <c r="B321">
        <v>7</v>
      </c>
    </row>
    <row r="322" spans="1:2" x14ac:dyDescent="0.35">
      <c r="A322" s="14">
        <v>45053</v>
      </c>
      <c r="B322">
        <v>1</v>
      </c>
    </row>
    <row r="323" spans="1:2" x14ac:dyDescent="0.35">
      <c r="A323" s="14">
        <v>45059</v>
      </c>
      <c r="B323">
        <v>7</v>
      </c>
    </row>
    <row r="324" spans="1:2" x14ac:dyDescent="0.35">
      <c r="A324" s="14">
        <v>45060</v>
      </c>
      <c r="B324">
        <v>1</v>
      </c>
    </row>
    <row r="325" spans="1:2" x14ac:dyDescent="0.35">
      <c r="A325" s="14">
        <v>45066</v>
      </c>
      <c r="B325">
        <v>7</v>
      </c>
    </row>
    <row r="326" spans="1:2" x14ac:dyDescent="0.35">
      <c r="A326" s="14">
        <v>45067</v>
      </c>
      <c r="B326">
        <v>1</v>
      </c>
    </row>
    <row r="327" spans="1:2" x14ac:dyDescent="0.35">
      <c r="A327" s="14">
        <v>45073</v>
      </c>
      <c r="B327">
        <v>7</v>
      </c>
    </row>
    <row r="328" spans="1:2" x14ac:dyDescent="0.35">
      <c r="A328" s="14">
        <v>45074</v>
      </c>
      <c r="B328">
        <v>1</v>
      </c>
    </row>
    <row r="329" spans="1:2" x14ac:dyDescent="0.35">
      <c r="A329" s="14">
        <v>45080</v>
      </c>
      <c r="B329">
        <v>7</v>
      </c>
    </row>
    <row r="330" spans="1:2" x14ac:dyDescent="0.35">
      <c r="A330" s="14">
        <v>45081</v>
      </c>
      <c r="B330">
        <v>1</v>
      </c>
    </row>
    <row r="331" spans="1:2" x14ac:dyDescent="0.35">
      <c r="A331" s="14">
        <v>45087</v>
      </c>
      <c r="B331">
        <v>7</v>
      </c>
    </row>
    <row r="332" spans="1:2" x14ac:dyDescent="0.35">
      <c r="A332" s="14">
        <v>45088</v>
      </c>
      <c r="B332">
        <v>1</v>
      </c>
    </row>
    <row r="333" spans="1:2" x14ac:dyDescent="0.35">
      <c r="A333" s="14">
        <v>45094</v>
      </c>
      <c r="B333">
        <v>7</v>
      </c>
    </row>
    <row r="334" spans="1:2" x14ac:dyDescent="0.35">
      <c r="A334" s="14">
        <v>45095</v>
      </c>
      <c r="B334">
        <v>1</v>
      </c>
    </row>
    <row r="335" spans="1:2" x14ac:dyDescent="0.35">
      <c r="A335" s="14">
        <v>45101</v>
      </c>
      <c r="B335">
        <v>7</v>
      </c>
    </row>
    <row r="336" spans="1:2" x14ac:dyDescent="0.35">
      <c r="A336" s="14">
        <v>45102</v>
      </c>
      <c r="B336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4CA2DE-ADB2-496A-A837-7F4418F105B6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43a840fa-7669-4b92-8de1-ee501749140f"/>
    <ds:schemaRef ds:uri="http://purl.org/dc/terms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DASHBOARD</vt:lpstr>
      <vt:lpstr>CENTRALIZED_CF_BALANCE</vt:lpstr>
      <vt:lpstr>CF_PLAN_FACT</vt:lpstr>
      <vt:lpstr>CENTRALIZED_CF_FORECAST</vt:lpstr>
      <vt:lpstr>CASH_SCHEDULE</vt:lpstr>
      <vt:lpstr>data_for_setup_and_charts</vt:lpstr>
      <vt:lpstr>conditions</vt:lpstr>
      <vt:lpstr>UniCF</vt:lpstr>
      <vt:lpstr>FORECAST_SOURCE_calc</vt:lpstr>
      <vt:lpstr>FORECAST_SOURCE_result</vt:lpstr>
      <vt:lpstr>holidays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Admin</cp:lastModifiedBy>
  <cp:lastPrinted>2021-02-19T10:26:49Z</cp:lastPrinted>
  <dcterms:created xsi:type="dcterms:W3CDTF">2019-10-10T12:05:38Z</dcterms:created>
  <dcterms:modified xsi:type="dcterms:W3CDTF">2022-07-10T14:48:46Z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